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2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Etat staff" sheetId="1" r:id="rId1"/>
    <sheet name="ordre" sheetId="30" state="veryHidden" r:id="rId2"/>
    <sheet name="dimanche" sheetId="3" state="veryHidden" r:id="rId3"/>
    <sheet name="Feuil1" sheetId="29" state="veryHidden" r:id="rId4"/>
    <sheet name="lundi" sheetId="2" state="veryHidden" r:id="rId5"/>
    <sheet name="mardi" sheetId="26" state="veryHidden" r:id="rId6"/>
    <sheet name="mercredi" sheetId="27" state="veryHidden" r:id="rId7"/>
    <sheet name="jeudi" sheetId="28" state="veryHidden" r:id="rId8"/>
    <sheet name="vendredi" sheetId="24" state="veryHidden" r:id="rId9"/>
    <sheet name="samedi" sheetId="25" state="veryHidden" r:id="rId10"/>
  </sheets>
  <definedNames>
    <definedName name="datedimanche">'Etat staff'!$C$7</definedName>
    <definedName name="datejeudi">'Etat staff'!$O$7</definedName>
    <definedName name="datelundi">'Etat staff'!$F$7</definedName>
    <definedName name="datemardi">'Etat staff'!$I$7</definedName>
    <definedName name="datemercredi">'Etat staff'!$L$7</definedName>
    <definedName name="datesamedi">'Etat staff'!$U$7</definedName>
    <definedName name="datevendredi">'Etat staff'!$R$7</definedName>
    <definedName name="ECARTDIMANCHE">'Etat staff'!$C$4</definedName>
    <definedName name="ECARTJEUDI">'Etat staff'!$O$4</definedName>
    <definedName name="ECARTLUNDI">'Etat staff'!$F$4</definedName>
    <definedName name="ECARTMARDI">'Etat staff'!$I$4</definedName>
    <definedName name="ECARTMERCREDI">'Etat staff'!$L$4</definedName>
    <definedName name="ECARTSAMEDI">'Etat staff'!$U$4</definedName>
    <definedName name="ECARTVENDREDI">'Etat staff'!$R$4</definedName>
    <definedName name="fctdimanche">'Etat staff'!$C$3</definedName>
    <definedName name="FCTJEUDI">'Etat staff'!$O$3</definedName>
    <definedName name="FCTLUNDI">'Etat staff'!$F$3</definedName>
    <definedName name="FCTMARDI">'Etat staff'!$I$3</definedName>
    <definedName name="FCTMERCREDI">'Etat staff'!$L$3</definedName>
    <definedName name="FCTSAMEDI">'Etat staff'!$U$3</definedName>
    <definedName name="FCTVENDREDI">'Etat staff'!$R$3</definedName>
    <definedName name="ordre">ordre!$A$1:$A$12</definedName>
    <definedName name="REELDIMANCHE">'Etat staff'!$C$1</definedName>
    <definedName name="REELJEUDI">'Etat staff'!$O$1</definedName>
    <definedName name="REELLUNDI">'Etat staff'!$F$1</definedName>
    <definedName name="REELMARDI">'Etat staff'!$I$1</definedName>
    <definedName name="REELMERCREDI">'Etat staff'!$L$1</definedName>
    <definedName name="REELSAMEDI">'Etat staff'!$U$1</definedName>
    <definedName name="REELVENDREDI">'Etat staff'!$R$1</definedName>
    <definedName name="_xlnm.Print_Area" localSheetId="2">dimanche!$B$1:$BT$133</definedName>
    <definedName name="_xlnm.Print_Area" localSheetId="7">jeudi!$B$1:$W$119</definedName>
    <definedName name="_xlnm.Print_Area" localSheetId="4">lundi!$B$1:$BP$126</definedName>
    <definedName name="_xlnm.Print_Area" localSheetId="5">mardi!$B$1:$W$120</definedName>
    <definedName name="_xlnm.Print_Area" localSheetId="6">mercredi!$B$1:$W$120</definedName>
    <definedName name="_xlnm.Print_Area" localSheetId="9">samedi!$B$1:$W$122</definedName>
    <definedName name="_xlnm.Print_Area" localSheetId="8">vendredi!$B$1:$W$123</definedName>
  </definedNames>
  <calcPr calcId="152511"/>
</workbook>
</file>

<file path=xl/calcChain.xml><?xml version="1.0" encoding="utf-8"?>
<calcChain xmlns="http://schemas.openxmlformats.org/spreadsheetml/2006/main">
  <c r="H36" i="3" l="1"/>
  <c r="I36" i="3"/>
  <c r="J36" i="3"/>
  <c r="K36" i="3"/>
  <c r="L36" i="3"/>
  <c r="M36" i="3"/>
  <c r="N36" i="3"/>
  <c r="O36" i="3"/>
  <c r="P36" i="3"/>
  <c r="Q36" i="3"/>
  <c r="H38" i="3" l="1"/>
  <c r="I38" i="3"/>
  <c r="J38" i="3"/>
  <c r="H41" i="3"/>
  <c r="I41" i="3"/>
  <c r="J41" i="3"/>
  <c r="H42" i="3"/>
  <c r="I42" i="3"/>
  <c r="J42" i="3"/>
  <c r="H44" i="3"/>
  <c r="I44" i="3"/>
  <c r="J44" i="3"/>
  <c r="H45" i="3"/>
  <c r="I45" i="3"/>
  <c r="J45" i="3"/>
  <c r="H46" i="3"/>
  <c r="I46" i="3"/>
  <c r="J46" i="3"/>
  <c r="H47" i="3"/>
  <c r="I47" i="3"/>
  <c r="J47" i="3"/>
  <c r="H48" i="3"/>
  <c r="I48" i="3"/>
  <c r="J48" i="3"/>
  <c r="H49" i="3"/>
  <c r="I49" i="3"/>
  <c r="J49" i="3"/>
  <c r="H54" i="3"/>
  <c r="I54" i="3"/>
  <c r="J54" i="3"/>
  <c r="H55" i="3"/>
  <c r="I55" i="3"/>
  <c r="J55" i="3"/>
  <c r="H56" i="3"/>
  <c r="I56" i="3"/>
  <c r="J56" i="3"/>
  <c r="H57" i="3"/>
  <c r="I57" i="3"/>
  <c r="J57" i="3"/>
  <c r="H58" i="3"/>
  <c r="I58" i="3"/>
  <c r="J58" i="3"/>
  <c r="H59" i="3"/>
  <c r="I59" i="3"/>
  <c r="J59" i="3"/>
  <c r="H60" i="3"/>
  <c r="I60" i="3"/>
  <c r="J60" i="3"/>
  <c r="H61" i="3"/>
  <c r="I61" i="3"/>
  <c r="J61" i="3"/>
  <c r="H62" i="3"/>
  <c r="I62" i="3"/>
  <c r="J62" i="3"/>
  <c r="H63" i="3"/>
  <c r="I63" i="3"/>
  <c r="J63" i="3"/>
  <c r="H64" i="3"/>
  <c r="I64" i="3"/>
  <c r="J64" i="3"/>
  <c r="H65" i="3"/>
  <c r="I65" i="3"/>
  <c r="J65" i="3"/>
  <c r="H120" i="3"/>
  <c r="I120" i="3"/>
  <c r="J120" i="3"/>
  <c r="R37" i="3"/>
  <c r="S37" i="3"/>
  <c r="T37" i="3"/>
  <c r="U37" i="3"/>
  <c r="V37" i="3"/>
  <c r="W37" i="3"/>
  <c r="X37" i="3"/>
  <c r="Y37" i="3"/>
  <c r="Z37" i="3"/>
  <c r="AA37" i="3"/>
  <c r="AB37" i="3"/>
  <c r="AC37" i="3"/>
  <c r="AD37" i="3"/>
  <c r="AE37" i="3"/>
  <c r="AF37" i="3"/>
  <c r="AG37" i="3"/>
  <c r="AH37" i="3"/>
  <c r="AI37" i="3"/>
  <c r="AJ37" i="3"/>
  <c r="AK37" i="3"/>
  <c r="AL37" i="3"/>
  <c r="AM37" i="3"/>
  <c r="AN37" i="3"/>
  <c r="AO37" i="3"/>
  <c r="AP37" i="3"/>
  <c r="AQ37" i="3"/>
  <c r="AR37" i="3"/>
  <c r="AS37" i="3"/>
  <c r="AT37" i="3"/>
  <c r="AU37" i="3"/>
  <c r="AV37" i="3"/>
  <c r="AW37" i="3"/>
  <c r="AX37" i="3"/>
  <c r="AY37" i="3"/>
  <c r="AZ37" i="3"/>
  <c r="BA37" i="3"/>
  <c r="BB37" i="3"/>
  <c r="BC37" i="3"/>
  <c r="BD37" i="3"/>
  <c r="BE37" i="3"/>
  <c r="BF37" i="3"/>
  <c r="BG37" i="3"/>
  <c r="BH37" i="3"/>
  <c r="BI37" i="3"/>
  <c r="BJ37" i="3"/>
  <c r="BK37" i="3"/>
  <c r="BL37" i="3"/>
  <c r="BM37" i="3"/>
  <c r="BN37" i="3"/>
  <c r="BO37" i="3"/>
  <c r="BP37" i="3"/>
  <c r="BQ37" i="3"/>
  <c r="BR37" i="3"/>
  <c r="BS37" i="3"/>
  <c r="BT37" i="3"/>
  <c r="R38" i="3"/>
  <c r="S38" i="3"/>
  <c r="U38" i="3"/>
  <c r="V38" i="3"/>
  <c r="W38" i="3"/>
  <c r="X38" i="3"/>
  <c r="Y38" i="3"/>
  <c r="Z38" i="3"/>
  <c r="AA38" i="3"/>
  <c r="AB38" i="3"/>
  <c r="AC38" i="3"/>
  <c r="AD38" i="3"/>
  <c r="AE38" i="3"/>
  <c r="AF38" i="3"/>
  <c r="AG38" i="3"/>
  <c r="AH38" i="3"/>
  <c r="AI38" i="3"/>
  <c r="AJ38" i="3"/>
  <c r="AK38" i="3"/>
  <c r="AL38" i="3"/>
  <c r="AM38" i="3"/>
  <c r="AN38" i="3"/>
  <c r="AO38" i="3"/>
  <c r="AP38" i="3"/>
  <c r="AQ38" i="3"/>
  <c r="AR38" i="3"/>
  <c r="AS38" i="3"/>
  <c r="AT38" i="3"/>
  <c r="AU38" i="3"/>
  <c r="AV38" i="3"/>
  <c r="AW38" i="3"/>
  <c r="AX38" i="3"/>
  <c r="AY38" i="3"/>
  <c r="AZ38" i="3"/>
  <c r="BA38" i="3"/>
  <c r="BB38" i="3"/>
  <c r="BC38" i="3"/>
  <c r="BD38" i="3"/>
  <c r="BE38" i="3"/>
  <c r="BF38" i="3"/>
  <c r="BG38" i="3"/>
  <c r="BH38" i="3"/>
  <c r="BI38" i="3"/>
  <c r="BJ38" i="3"/>
  <c r="BK38" i="3"/>
  <c r="BL38" i="3"/>
  <c r="BM38" i="3"/>
  <c r="BN38" i="3"/>
  <c r="BO38" i="3"/>
  <c r="BP38" i="3"/>
  <c r="BQ38" i="3"/>
  <c r="BR38" i="3"/>
  <c r="BS38" i="3"/>
  <c r="BT38" i="3"/>
  <c r="AP41" i="3"/>
  <c r="AQ41" i="3"/>
  <c r="AR41" i="3"/>
  <c r="AS41" i="3"/>
  <c r="AT41" i="3"/>
  <c r="AU41" i="3"/>
  <c r="AV41" i="3"/>
  <c r="AW41" i="3"/>
  <c r="AX41" i="3"/>
  <c r="AY41" i="3"/>
  <c r="AZ41" i="3"/>
  <c r="BA41" i="3"/>
  <c r="BB41" i="3"/>
  <c r="BC41" i="3"/>
  <c r="BD41" i="3"/>
  <c r="BE41" i="3"/>
  <c r="BF41" i="3"/>
  <c r="BG41" i="3"/>
  <c r="BH41" i="3"/>
  <c r="BI41" i="3"/>
  <c r="BJ41" i="3"/>
  <c r="BK41" i="3"/>
  <c r="BL41" i="3"/>
  <c r="BM41" i="3"/>
  <c r="BN41" i="3"/>
  <c r="BO41" i="3"/>
  <c r="BP41" i="3"/>
  <c r="BQ41" i="3"/>
  <c r="BR41" i="3"/>
  <c r="BS41" i="3"/>
  <c r="BT41" i="3"/>
  <c r="AY42" i="3"/>
  <c r="AZ42" i="3"/>
  <c r="BA42" i="3"/>
  <c r="BB42" i="3"/>
  <c r="BC42" i="3"/>
  <c r="BD42" i="3"/>
  <c r="BE42" i="3"/>
  <c r="BF42" i="3"/>
  <c r="BG42" i="3"/>
  <c r="BH42" i="3"/>
  <c r="BI42" i="3"/>
  <c r="BJ42" i="3"/>
  <c r="BK42" i="3"/>
  <c r="BL42" i="3"/>
  <c r="BM42" i="3"/>
  <c r="BN42" i="3"/>
  <c r="BO42" i="3"/>
  <c r="BP42" i="3"/>
  <c r="BQ42" i="3"/>
  <c r="BR42" i="3"/>
  <c r="BS42" i="3"/>
  <c r="BT42" i="3"/>
  <c r="M44" i="3"/>
  <c r="N44" i="3"/>
  <c r="BC44" i="3"/>
  <c r="BD44" i="3"/>
  <c r="BE44" i="3"/>
  <c r="BF44" i="3"/>
  <c r="BG44" i="3"/>
  <c r="BH44" i="3"/>
  <c r="BI44" i="3"/>
  <c r="BJ44" i="3"/>
  <c r="BK44" i="3"/>
  <c r="BL44" i="3"/>
  <c r="BM44" i="3"/>
  <c r="BN44" i="3"/>
  <c r="BO44" i="3"/>
  <c r="BP44" i="3"/>
  <c r="BQ44" i="3"/>
  <c r="BR44" i="3"/>
  <c r="BS44" i="3"/>
  <c r="BT44" i="3"/>
  <c r="M45" i="3"/>
  <c r="N45" i="3"/>
  <c r="O45" i="3"/>
  <c r="P45" i="3"/>
  <c r="Q45" i="3"/>
  <c r="R45" i="3"/>
  <c r="AX45" i="3"/>
  <c r="AY45" i="3"/>
  <c r="AZ45" i="3"/>
  <c r="BA45" i="3"/>
  <c r="BB45" i="3"/>
  <c r="BC45" i="3"/>
  <c r="BD45" i="3"/>
  <c r="BE45" i="3"/>
  <c r="BF45" i="3"/>
  <c r="BG45" i="3"/>
  <c r="BH45" i="3"/>
  <c r="BI45" i="3"/>
  <c r="BJ45" i="3"/>
  <c r="BK45" i="3"/>
  <c r="BL45" i="3"/>
  <c r="BM45" i="3"/>
  <c r="BN45" i="3"/>
  <c r="BO45" i="3"/>
  <c r="BP45" i="3"/>
  <c r="BQ45" i="3"/>
  <c r="BR45" i="3"/>
  <c r="BS45" i="3"/>
  <c r="BT45" i="3"/>
  <c r="M46" i="3"/>
  <c r="N46" i="3"/>
  <c r="O46" i="3"/>
  <c r="P46" i="3"/>
  <c r="Q46" i="3"/>
  <c r="R46" i="3"/>
  <c r="S46" i="3"/>
  <c r="T46" i="3"/>
  <c r="U46" i="3"/>
  <c r="V46" i="3"/>
  <c r="BB46" i="3"/>
  <c r="BC46" i="3"/>
  <c r="BD46" i="3"/>
  <c r="BE46" i="3"/>
  <c r="BF46" i="3"/>
  <c r="BG46" i="3"/>
  <c r="BH46" i="3"/>
  <c r="BI46" i="3"/>
  <c r="BJ46" i="3"/>
  <c r="BK46" i="3"/>
  <c r="BL46" i="3"/>
  <c r="BM46" i="3"/>
  <c r="BN46" i="3"/>
  <c r="BO46" i="3"/>
  <c r="BP46" i="3"/>
  <c r="BQ46" i="3"/>
  <c r="BR46" i="3"/>
  <c r="BS46" i="3"/>
  <c r="BT46" i="3"/>
  <c r="M47" i="3"/>
  <c r="N47" i="3"/>
  <c r="O47" i="3"/>
  <c r="P47" i="3"/>
  <c r="Q47" i="3"/>
  <c r="R47" i="3"/>
  <c r="S47" i="3"/>
  <c r="T47" i="3"/>
  <c r="U47" i="3"/>
  <c r="V47" i="3"/>
  <c r="BI47" i="3"/>
  <c r="BJ47" i="3"/>
  <c r="BK47" i="3"/>
  <c r="BL47" i="3"/>
  <c r="BM47" i="3"/>
  <c r="BN47" i="3"/>
  <c r="BO47" i="3"/>
  <c r="BP47" i="3"/>
  <c r="BQ47" i="3"/>
  <c r="BR47" i="3"/>
  <c r="BS47" i="3"/>
  <c r="BT47" i="3"/>
  <c r="M48" i="3"/>
  <c r="N48" i="3"/>
  <c r="O48" i="3"/>
  <c r="P48" i="3"/>
  <c r="Q48" i="3"/>
  <c r="R48" i="3"/>
  <c r="S48" i="3"/>
  <c r="T48" i="3"/>
  <c r="U48" i="3"/>
  <c r="V48" i="3"/>
  <c r="BK48" i="3"/>
  <c r="BL48" i="3"/>
  <c r="BM48" i="3"/>
  <c r="BN48" i="3"/>
  <c r="BO48" i="3"/>
  <c r="BP48" i="3"/>
  <c r="BQ48" i="3"/>
  <c r="BR48" i="3"/>
  <c r="BS48" i="3"/>
  <c r="BT48" i="3"/>
  <c r="M49" i="3"/>
  <c r="N49" i="3"/>
  <c r="O49" i="3"/>
  <c r="P49" i="3"/>
  <c r="Q49" i="3"/>
  <c r="R49" i="3"/>
  <c r="S49" i="3"/>
  <c r="T49" i="3"/>
  <c r="U49" i="3"/>
  <c r="V49" i="3"/>
  <c r="BK49" i="3"/>
  <c r="BL49" i="3"/>
  <c r="BM49" i="3"/>
  <c r="BN49" i="3"/>
  <c r="BO49" i="3"/>
  <c r="BP49" i="3"/>
  <c r="BQ49" i="3"/>
  <c r="BR49" i="3"/>
  <c r="BS49" i="3"/>
  <c r="BT49" i="3"/>
  <c r="M54" i="3"/>
  <c r="N54" i="3"/>
  <c r="O54" i="3"/>
  <c r="P54" i="3"/>
  <c r="Q54" i="3"/>
  <c r="R54" i="3"/>
  <c r="S54" i="3"/>
  <c r="T54" i="3"/>
  <c r="U54" i="3"/>
  <c r="V54" i="3"/>
  <c r="W54" i="3"/>
  <c r="X54" i="3"/>
  <c r="Y54" i="3"/>
  <c r="Z54" i="3"/>
  <c r="AA54" i="3"/>
  <c r="AB54" i="3"/>
  <c r="AC54" i="3"/>
  <c r="AD54" i="3"/>
  <c r="BP54" i="3"/>
  <c r="BQ54" i="3"/>
  <c r="BR54" i="3"/>
  <c r="BS54" i="3"/>
  <c r="BT54" i="3"/>
  <c r="M55" i="3"/>
  <c r="N55" i="3"/>
  <c r="O55" i="3"/>
  <c r="P55" i="3"/>
  <c r="Q55" i="3"/>
  <c r="R55" i="3"/>
  <c r="S55" i="3"/>
  <c r="T55" i="3"/>
  <c r="U55" i="3"/>
  <c r="V55" i="3"/>
  <c r="W55" i="3"/>
  <c r="X55" i="3"/>
  <c r="Y55" i="3"/>
  <c r="Z55" i="3"/>
  <c r="AA55" i="3"/>
  <c r="AB55" i="3"/>
  <c r="AC55" i="3"/>
  <c r="AD55" i="3"/>
  <c r="BJ55" i="3"/>
  <c r="BK55" i="3"/>
  <c r="BL55" i="3"/>
  <c r="BM55" i="3"/>
  <c r="BN55" i="3"/>
  <c r="BO55" i="3"/>
  <c r="BP55" i="3"/>
  <c r="BQ55" i="3"/>
  <c r="BR55" i="3"/>
  <c r="BS55" i="3"/>
  <c r="BT55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BJ56" i="3"/>
  <c r="BK56" i="3"/>
  <c r="BL56" i="3"/>
  <c r="BM56" i="3"/>
  <c r="BN56" i="3"/>
  <c r="BO56" i="3"/>
  <c r="BP56" i="3"/>
  <c r="BQ56" i="3"/>
  <c r="BR56" i="3"/>
  <c r="BS56" i="3"/>
  <c r="BT56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BP57" i="3"/>
  <c r="BQ57" i="3"/>
  <c r="BR57" i="3"/>
  <c r="BS57" i="3"/>
  <c r="BT57" i="3"/>
  <c r="M58" i="3"/>
  <c r="N58" i="3"/>
  <c r="O58" i="3"/>
  <c r="P58" i="3"/>
  <c r="Q58" i="3"/>
  <c r="R58" i="3"/>
  <c r="S58" i="3"/>
  <c r="T58" i="3"/>
  <c r="U58" i="3"/>
  <c r="V58" i="3"/>
  <c r="W58" i="3"/>
  <c r="X58" i="3"/>
  <c r="Y58" i="3"/>
  <c r="Z58" i="3"/>
  <c r="AA58" i="3"/>
  <c r="AB58" i="3"/>
  <c r="AC58" i="3"/>
  <c r="AD58" i="3"/>
  <c r="BP58" i="3"/>
  <c r="BQ58" i="3"/>
  <c r="BR58" i="3"/>
  <c r="BS58" i="3"/>
  <c r="BT58" i="3"/>
  <c r="M59" i="3"/>
  <c r="N59" i="3"/>
  <c r="O59" i="3"/>
  <c r="P59" i="3"/>
  <c r="Q59" i="3"/>
  <c r="R59" i="3"/>
  <c r="S59" i="3"/>
  <c r="T59" i="3"/>
  <c r="U59" i="3"/>
  <c r="V59" i="3"/>
  <c r="W59" i="3"/>
  <c r="X59" i="3"/>
  <c r="Y59" i="3"/>
  <c r="Z59" i="3"/>
  <c r="AA59" i="3"/>
  <c r="AB59" i="3"/>
  <c r="AC59" i="3"/>
  <c r="AD59" i="3"/>
  <c r="BJ59" i="3"/>
  <c r="BK59" i="3"/>
  <c r="BL59" i="3"/>
  <c r="BM59" i="3"/>
  <c r="BN59" i="3"/>
  <c r="BO59" i="3"/>
  <c r="BP59" i="3"/>
  <c r="BQ59" i="3"/>
  <c r="BR59" i="3"/>
  <c r="BS59" i="3"/>
  <c r="BT59" i="3"/>
  <c r="M60" i="3"/>
  <c r="N60" i="3"/>
  <c r="O60" i="3"/>
  <c r="P60" i="3"/>
  <c r="Q60" i="3"/>
  <c r="R60" i="3"/>
  <c r="S60" i="3"/>
  <c r="T60" i="3"/>
  <c r="U60" i="3"/>
  <c r="V60" i="3"/>
  <c r="W60" i="3"/>
  <c r="X60" i="3"/>
  <c r="Y60" i="3"/>
  <c r="Z60" i="3"/>
  <c r="AA60" i="3"/>
  <c r="AB60" i="3"/>
  <c r="AC60" i="3"/>
  <c r="AD60" i="3"/>
  <c r="BP60" i="3"/>
  <c r="BQ60" i="3"/>
  <c r="BR60" i="3"/>
  <c r="BS60" i="3"/>
  <c r="BT60" i="3"/>
  <c r="M61" i="3"/>
  <c r="N61" i="3"/>
  <c r="O61" i="3"/>
  <c r="P61" i="3"/>
  <c r="Q61" i="3"/>
  <c r="R61" i="3"/>
  <c r="S61" i="3"/>
  <c r="T61" i="3"/>
  <c r="U61" i="3"/>
  <c r="V61" i="3"/>
  <c r="W61" i="3"/>
  <c r="X61" i="3"/>
  <c r="Y61" i="3"/>
  <c r="Z61" i="3"/>
  <c r="AA61" i="3"/>
  <c r="AB61" i="3"/>
  <c r="AC61" i="3"/>
  <c r="AD61" i="3"/>
  <c r="AE61" i="3"/>
  <c r="AF61" i="3"/>
  <c r="BP61" i="3"/>
  <c r="BQ61" i="3"/>
  <c r="BR61" i="3"/>
  <c r="BS61" i="3"/>
  <c r="BT61" i="3"/>
  <c r="M62" i="3"/>
  <c r="N62" i="3"/>
  <c r="O62" i="3"/>
  <c r="P62" i="3"/>
  <c r="Q62" i="3"/>
  <c r="R62" i="3"/>
  <c r="S62" i="3"/>
  <c r="T62" i="3"/>
  <c r="U62" i="3"/>
  <c r="V62" i="3"/>
  <c r="W62" i="3"/>
  <c r="X62" i="3"/>
  <c r="Y62" i="3"/>
  <c r="Z62" i="3"/>
  <c r="AA62" i="3"/>
  <c r="AB62" i="3"/>
  <c r="AC62" i="3"/>
  <c r="AD62" i="3"/>
  <c r="AE62" i="3"/>
  <c r="AF62" i="3"/>
  <c r="BP62" i="3"/>
  <c r="BQ62" i="3"/>
  <c r="BR62" i="3"/>
  <c r="BS62" i="3"/>
  <c r="BT62" i="3"/>
  <c r="M63" i="3"/>
  <c r="N63" i="3"/>
  <c r="O63" i="3"/>
  <c r="P63" i="3"/>
  <c r="Q63" i="3"/>
  <c r="R63" i="3"/>
  <c r="S63" i="3"/>
  <c r="T63" i="3"/>
  <c r="U63" i="3"/>
  <c r="V63" i="3"/>
  <c r="W63" i="3"/>
  <c r="X63" i="3"/>
  <c r="Y63" i="3"/>
  <c r="Z63" i="3"/>
  <c r="AA63" i="3"/>
  <c r="AB63" i="3"/>
  <c r="AC63" i="3"/>
  <c r="AD63" i="3"/>
  <c r="AE63" i="3"/>
  <c r="AF63" i="3"/>
  <c r="BP63" i="3"/>
  <c r="BQ63" i="3"/>
  <c r="BR63" i="3"/>
  <c r="BS63" i="3"/>
  <c r="BT63" i="3"/>
  <c r="M64" i="3"/>
  <c r="N64" i="3"/>
  <c r="O64" i="3"/>
  <c r="P64" i="3"/>
  <c r="Q64" i="3"/>
  <c r="R64" i="3"/>
  <c r="S64" i="3"/>
  <c r="T64" i="3"/>
  <c r="U64" i="3"/>
  <c r="V64" i="3"/>
  <c r="W64" i="3"/>
  <c r="X64" i="3"/>
  <c r="Y64" i="3"/>
  <c r="Z64" i="3"/>
  <c r="AA64" i="3"/>
  <c r="AB64" i="3"/>
  <c r="AC64" i="3"/>
  <c r="AD64" i="3"/>
  <c r="AE64" i="3"/>
  <c r="AF64" i="3"/>
  <c r="AG64" i="3"/>
  <c r="AH64" i="3"/>
  <c r="AI64" i="3"/>
  <c r="AJ64" i="3"/>
  <c r="BP64" i="3"/>
  <c r="BQ64" i="3"/>
  <c r="BR64" i="3"/>
  <c r="BS64" i="3"/>
  <c r="BT64" i="3"/>
  <c r="M65" i="3"/>
  <c r="N65" i="3"/>
  <c r="O65" i="3"/>
  <c r="P65" i="3"/>
  <c r="Q65" i="3"/>
  <c r="R65" i="3"/>
  <c r="S65" i="3"/>
  <c r="T65" i="3"/>
  <c r="U65" i="3"/>
  <c r="V65" i="3"/>
  <c r="W65" i="3"/>
  <c r="X65" i="3"/>
  <c r="Y65" i="3"/>
  <c r="Z65" i="3"/>
  <c r="AA65" i="3"/>
  <c r="AB65" i="3"/>
  <c r="AC65" i="3"/>
  <c r="AD65" i="3"/>
  <c r="AE65" i="3"/>
  <c r="AF65" i="3"/>
  <c r="AG65" i="3"/>
  <c r="AH65" i="3"/>
  <c r="AI65" i="3"/>
  <c r="AJ65" i="3"/>
  <c r="AK65" i="3"/>
  <c r="AL65" i="3"/>
  <c r="AM65" i="3"/>
  <c r="AN65" i="3"/>
  <c r="AO65" i="3"/>
  <c r="AP65" i="3"/>
  <c r="AQ65" i="3"/>
  <c r="AR65" i="3"/>
  <c r="AS65" i="3"/>
  <c r="AT65" i="3"/>
  <c r="AU65" i="3"/>
  <c r="BP65" i="3"/>
  <c r="BQ65" i="3"/>
  <c r="BR65" i="3"/>
  <c r="BS65" i="3"/>
  <c r="BT65" i="3"/>
  <c r="M120" i="3"/>
  <c r="N120" i="3"/>
  <c r="O120" i="3"/>
  <c r="P120" i="3"/>
  <c r="Q120" i="3"/>
  <c r="R120" i="3"/>
  <c r="S120" i="3"/>
  <c r="T120" i="3"/>
  <c r="U120" i="3"/>
  <c r="V120" i="3"/>
  <c r="W120" i="3"/>
  <c r="X120" i="3"/>
  <c r="Y120" i="3"/>
  <c r="Z120" i="3"/>
  <c r="AA120" i="3"/>
  <c r="AB120" i="3"/>
  <c r="AC120" i="3"/>
  <c r="AD120" i="3"/>
  <c r="AE120" i="3"/>
  <c r="AF120" i="3"/>
  <c r="AG120" i="3"/>
  <c r="AH120" i="3"/>
  <c r="AI120" i="3"/>
  <c r="AJ120" i="3"/>
  <c r="AK120" i="3"/>
  <c r="AL120" i="3"/>
  <c r="AM120" i="3"/>
  <c r="AN120" i="3"/>
  <c r="AO120" i="3"/>
  <c r="AP120" i="3"/>
  <c r="BC120" i="3"/>
  <c r="BD120" i="3"/>
  <c r="BE120" i="3"/>
  <c r="BF120" i="3"/>
  <c r="BG120" i="3"/>
  <c r="BH120" i="3"/>
  <c r="BI120" i="3"/>
  <c r="BJ120" i="3"/>
  <c r="BK120" i="3"/>
  <c r="BL120" i="3"/>
  <c r="BM120" i="3"/>
  <c r="BN120" i="3"/>
  <c r="BO120" i="3"/>
  <c r="BP120" i="3"/>
  <c r="BQ120" i="3"/>
  <c r="BR120" i="3"/>
  <c r="BS120" i="3"/>
  <c r="BT120" i="3"/>
  <c r="K48" i="3"/>
  <c r="L48" i="3"/>
  <c r="K49" i="3"/>
  <c r="L49" i="3"/>
  <c r="K54" i="3"/>
  <c r="L54" i="3"/>
  <c r="K55" i="3"/>
  <c r="L55" i="3"/>
  <c r="K56" i="3"/>
  <c r="L56" i="3"/>
  <c r="K57" i="3"/>
  <c r="L57" i="3"/>
  <c r="K58" i="3"/>
  <c r="L58" i="3"/>
  <c r="K59" i="3"/>
  <c r="L59" i="3"/>
  <c r="K60" i="3"/>
  <c r="L60" i="3"/>
  <c r="K61" i="3"/>
  <c r="L61" i="3"/>
  <c r="K62" i="3"/>
  <c r="L62" i="3"/>
  <c r="K63" i="3"/>
  <c r="L63" i="3"/>
  <c r="K64" i="3"/>
  <c r="L64" i="3"/>
  <c r="K65" i="3"/>
  <c r="L65" i="3"/>
  <c r="K120" i="3"/>
  <c r="L120" i="3"/>
  <c r="L44" i="3"/>
  <c r="L45" i="3"/>
  <c r="L46" i="3"/>
  <c r="L47" i="3"/>
  <c r="K44" i="3"/>
  <c r="K45" i="3"/>
  <c r="K46" i="3"/>
  <c r="K47" i="3"/>
  <c r="T38" i="3" l="1"/>
  <c r="AL36" i="3"/>
  <c r="AM36" i="3"/>
  <c r="AN36" i="3"/>
  <c r="AO36" i="3"/>
  <c r="AP36" i="3"/>
  <c r="AK36" i="3"/>
  <c r="R36" i="3"/>
  <c r="S36" i="3"/>
  <c r="W36" i="3"/>
  <c r="X36" i="3"/>
  <c r="Y36" i="3"/>
  <c r="Z36" i="3"/>
  <c r="AA36" i="3"/>
  <c r="AB36" i="3"/>
  <c r="AC36" i="3"/>
  <c r="AD36" i="3"/>
  <c r="AE36" i="3"/>
  <c r="AF36" i="3"/>
  <c r="AG36" i="3"/>
  <c r="AH36" i="3"/>
  <c r="AI36" i="3"/>
  <c r="AB123" i="1" l="1"/>
  <c r="AA123" i="1"/>
  <c r="Z123" i="1"/>
  <c r="Y123" i="1"/>
  <c r="X123" i="1"/>
  <c r="W123" i="1"/>
  <c r="V123" i="1"/>
  <c r="AB122" i="1"/>
  <c r="AA122" i="1"/>
  <c r="Z122" i="1"/>
  <c r="Y122" i="1"/>
  <c r="X122" i="1"/>
  <c r="W122" i="1"/>
  <c r="V122" i="1"/>
  <c r="AB121" i="1"/>
  <c r="AA121" i="1"/>
  <c r="Z121" i="1"/>
  <c r="Y121" i="1"/>
  <c r="X121" i="1"/>
  <c r="W121" i="1"/>
  <c r="V121" i="1"/>
  <c r="AB120" i="1"/>
  <c r="AA120" i="1"/>
  <c r="Z120" i="1"/>
  <c r="Y120" i="1"/>
  <c r="X120" i="1"/>
  <c r="W120" i="1"/>
  <c r="V120" i="1"/>
  <c r="AB119" i="1"/>
  <c r="AA119" i="1"/>
  <c r="Z119" i="1"/>
  <c r="Y119" i="1"/>
  <c r="X119" i="1"/>
  <c r="W119" i="1"/>
  <c r="V119" i="1"/>
  <c r="AB118" i="1"/>
  <c r="AA118" i="1"/>
  <c r="Z118" i="1"/>
  <c r="Y118" i="1"/>
  <c r="X118" i="1"/>
  <c r="W118" i="1"/>
  <c r="V118" i="1"/>
  <c r="AB117" i="1"/>
  <c r="AA117" i="1"/>
  <c r="Z117" i="1"/>
  <c r="Y117" i="1"/>
  <c r="X117" i="1"/>
  <c r="W117" i="1"/>
  <c r="V117" i="1"/>
  <c r="AB116" i="1"/>
  <c r="AA116" i="1"/>
  <c r="Z116" i="1"/>
  <c r="Y116" i="1"/>
  <c r="X116" i="1"/>
  <c r="W116" i="1"/>
  <c r="V116" i="1"/>
  <c r="AB115" i="1"/>
  <c r="AA115" i="1"/>
  <c r="Z115" i="1"/>
  <c r="Y115" i="1"/>
  <c r="X115" i="1"/>
  <c r="W115" i="1"/>
  <c r="V115" i="1"/>
  <c r="AB114" i="1"/>
  <c r="AA114" i="1"/>
  <c r="Z114" i="1"/>
  <c r="Y114" i="1"/>
  <c r="X114" i="1"/>
  <c r="W114" i="1"/>
  <c r="V114" i="1"/>
  <c r="AB113" i="1"/>
  <c r="AA113" i="1"/>
  <c r="Z113" i="1"/>
  <c r="Y113" i="1"/>
  <c r="X113" i="1"/>
  <c r="W113" i="1"/>
  <c r="V113" i="1"/>
  <c r="AB112" i="1"/>
  <c r="AA112" i="1"/>
  <c r="Z112" i="1"/>
  <c r="Y112" i="1"/>
  <c r="X112" i="1"/>
  <c r="W112" i="1"/>
  <c r="V112" i="1"/>
  <c r="AB111" i="1"/>
  <c r="AA111" i="1"/>
  <c r="Z111" i="1"/>
  <c r="Y111" i="1"/>
  <c r="X111" i="1"/>
  <c r="W111" i="1"/>
  <c r="V111" i="1"/>
  <c r="AB110" i="1"/>
  <c r="AA110" i="1"/>
  <c r="Z110" i="1"/>
  <c r="Y110" i="1"/>
  <c r="X110" i="1"/>
  <c r="W110" i="1"/>
  <c r="V110" i="1"/>
  <c r="AB109" i="1"/>
  <c r="AA109" i="1"/>
  <c r="Z109" i="1"/>
  <c r="Y109" i="1"/>
  <c r="X109" i="1"/>
  <c r="W109" i="1"/>
  <c r="V109" i="1"/>
  <c r="AB108" i="1"/>
  <c r="AA108" i="1"/>
  <c r="Z108" i="1"/>
  <c r="Y108" i="1"/>
  <c r="X108" i="1"/>
  <c r="W108" i="1"/>
  <c r="V108" i="1"/>
  <c r="AB107" i="1"/>
  <c r="AA107" i="1"/>
  <c r="Z107" i="1"/>
  <c r="Y107" i="1"/>
  <c r="X107" i="1"/>
  <c r="W107" i="1"/>
  <c r="V107" i="1"/>
  <c r="AB106" i="1"/>
  <c r="AA106" i="1"/>
  <c r="Z106" i="1"/>
  <c r="Y106" i="1"/>
  <c r="X106" i="1"/>
  <c r="W106" i="1"/>
  <c r="V106" i="1"/>
  <c r="AB105" i="1"/>
  <c r="AA105" i="1"/>
  <c r="Z105" i="1"/>
  <c r="Y105" i="1"/>
  <c r="X105" i="1"/>
  <c r="W105" i="1"/>
  <c r="V105" i="1"/>
  <c r="AB104" i="1"/>
  <c r="AA104" i="1"/>
  <c r="Z104" i="1"/>
  <c r="Y104" i="1"/>
  <c r="X104" i="1"/>
  <c r="W104" i="1"/>
  <c r="V104" i="1"/>
  <c r="AB103" i="1"/>
  <c r="AA103" i="1"/>
  <c r="Z103" i="1"/>
  <c r="Y103" i="1"/>
  <c r="X103" i="1"/>
  <c r="W103" i="1"/>
  <c r="V103" i="1"/>
  <c r="AB102" i="1"/>
  <c r="AA102" i="1"/>
  <c r="Z102" i="1"/>
  <c r="Y102" i="1"/>
  <c r="X102" i="1"/>
  <c r="W102" i="1"/>
  <c r="V102" i="1"/>
  <c r="AB101" i="1"/>
  <c r="AA101" i="1"/>
  <c r="Z101" i="1"/>
  <c r="Y101" i="1"/>
  <c r="X101" i="1"/>
  <c r="W101" i="1"/>
  <c r="V101" i="1"/>
  <c r="AB100" i="1"/>
  <c r="AA100" i="1"/>
  <c r="Z100" i="1"/>
  <c r="Y100" i="1"/>
  <c r="X100" i="1"/>
  <c r="W100" i="1"/>
  <c r="V100" i="1"/>
  <c r="AB99" i="1"/>
  <c r="AA99" i="1"/>
  <c r="Z99" i="1"/>
  <c r="Y99" i="1"/>
  <c r="X99" i="1"/>
  <c r="W99" i="1"/>
  <c r="V99" i="1"/>
  <c r="AB98" i="1"/>
  <c r="AA98" i="1"/>
  <c r="Z98" i="1"/>
  <c r="Y98" i="1"/>
  <c r="X98" i="1"/>
  <c r="W98" i="1"/>
  <c r="V98" i="1"/>
  <c r="AB97" i="1"/>
  <c r="AA97" i="1"/>
  <c r="Z97" i="1"/>
  <c r="Y97" i="1"/>
  <c r="X97" i="1"/>
  <c r="W97" i="1"/>
  <c r="V97" i="1"/>
  <c r="AB96" i="1"/>
  <c r="AA96" i="1"/>
  <c r="Z96" i="1"/>
  <c r="Y96" i="1"/>
  <c r="X96" i="1"/>
  <c r="W96" i="1"/>
  <c r="V96" i="1"/>
  <c r="AB95" i="1"/>
  <c r="AA95" i="1"/>
  <c r="Z95" i="1"/>
  <c r="Y95" i="1"/>
  <c r="X95" i="1"/>
  <c r="W95" i="1"/>
  <c r="V95" i="1"/>
  <c r="AB94" i="1"/>
  <c r="AA94" i="1"/>
  <c r="Z94" i="1"/>
  <c r="Y94" i="1"/>
  <c r="X94" i="1"/>
  <c r="W94" i="1"/>
  <c r="V94" i="1"/>
  <c r="AB93" i="1"/>
  <c r="AA93" i="1"/>
  <c r="Z93" i="1"/>
  <c r="Y93" i="1"/>
  <c r="X93" i="1"/>
  <c r="W93" i="1"/>
  <c r="V93" i="1"/>
  <c r="AB92" i="1"/>
  <c r="AA92" i="1"/>
  <c r="Z92" i="1"/>
  <c r="Y92" i="1"/>
  <c r="X92" i="1"/>
  <c r="W92" i="1"/>
  <c r="V92" i="1"/>
  <c r="AB91" i="1"/>
  <c r="AA91" i="1"/>
  <c r="Z91" i="1"/>
  <c r="Y91" i="1"/>
  <c r="X91" i="1"/>
  <c r="W91" i="1"/>
  <c r="V91" i="1"/>
  <c r="AB90" i="1"/>
  <c r="AA90" i="1"/>
  <c r="Z90" i="1"/>
  <c r="Y90" i="1"/>
  <c r="X90" i="1"/>
  <c r="W90" i="1"/>
  <c r="V90" i="1"/>
  <c r="AB89" i="1"/>
  <c r="AA89" i="1"/>
  <c r="Z89" i="1"/>
  <c r="Y89" i="1"/>
  <c r="X89" i="1"/>
  <c r="W89" i="1"/>
  <c r="V89" i="1"/>
  <c r="AB88" i="1"/>
  <c r="AA88" i="1"/>
  <c r="Z88" i="1"/>
  <c r="Y88" i="1"/>
  <c r="X88" i="1"/>
  <c r="W88" i="1"/>
  <c r="V88" i="1"/>
  <c r="AB87" i="1"/>
  <c r="AA87" i="1"/>
  <c r="Z87" i="1"/>
  <c r="Y87" i="1"/>
  <c r="X87" i="1"/>
  <c r="W87" i="1"/>
  <c r="V87" i="1"/>
  <c r="AB86" i="1"/>
  <c r="AA86" i="1"/>
  <c r="Z86" i="1"/>
  <c r="Y86" i="1"/>
  <c r="X86" i="1"/>
  <c r="W86" i="1"/>
  <c r="V86" i="1"/>
  <c r="AB85" i="1"/>
  <c r="AA85" i="1"/>
  <c r="Z85" i="1"/>
  <c r="Y85" i="1"/>
  <c r="X85" i="1"/>
  <c r="W85" i="1"/>
  <c r="V85" i="1"/>
  <c r="AB84" i="1"/>
  <c r="AA84" i="1"/>
  <c r="Z84" i="1"/>
  <c r="Y84" i="1"/>
  <c r="X84" i="1"/>
  <c r="W84" i="1"/>
  <c r="V84" i="1"/>
  <c r="AB83" i="1"/>
  <c r="AA83" i="1"/>
  <c r="Z83" i="1"/>
  <c r="Y83" i="1"/>
  <c r="X83" i="1"/>
  <c r="W83" i="1"/>
  <c r="V83" i="1"/>
  <c r="AB82" i="1"/>
  <c r="AA82" i="1"/>
  <c r="Z82" i="1"/>
  <c r="Y82" i="1"/>
  <c r="X82" i="1"/>
  <c r="W82" i="1"/>
  <c r="V82" i="1"/>
  <c r="AB81" i="1"/>
  <c r="AA81" i="1"/>
  <c r="Z81" i="1"/>
  <c r="Y81" i="1"/>
  <c r="X81" i="1"/>
  <c r="W81" i="1"/>
  <c r="V81" i="1"/>
  <c r="AB80" i="1"/>
  <c r="AA80" i="1"/>
  <c r="Z80" i="1"/>
  <c r="Y80" i="1"/>
  <c r="X80" i="1"/>
  <c r="W80" i="1"/>
  <c r="V80" i="1"/>
  <c r="AB79" i="1"/>
  <c r="AA79" i="1"/>
  <c r="Z79" i="1"/>
  <c r="Y79" i="1"/>
  <c r="X79" i="1"/>
  <c r="W79" i="1"/>
  <c r="V79" i="1"/>
  <c r="AB78" i="1"/>
  <c r="AA78" i="1"/>
  <c r="Z78" i="1"/>
  <c r="Y78" i="1"/>
  <c r="X78" i="1"/>
  <c r="W78" i="1"/>
  <c r="V78" i="1"/>
  <c r="AB77" i="1"/>
  <c r="AA77" i="1"/>
  <c r="Z77" i="1"/>
  <c r="Y77" i="1"/>
  <c r="X77" i="1"/>
  <c r="W77" i="1"/>
  <c r="V77" i="1"/>
  <c r="AB76" i="1"/>
  <c r="AA76" i="1"/>
  <c r="Z76" i="1"/>
  <c r="Y76" i="1"/>
  <c r="X76" i="1"/>
  <c r="W76" i="1"/>
  <c r="V76" i="1"/>
  <c r="AB75" i="1"/>
  <c r="AA75" i="1"/>
  <c r="Z75" i="1"/>
  <c r="Y75" i="1"/>
  <c r="X75" i="1"/>
  <c r="W75" i="1"/>
  <c r="V75" i="1"/>
  <c r="AB74" i="1"/>
  <c r="AA74" i="1"/>
  <c r="Z74" i="1"/>
  <c r="Y74" i="1"/>
  <c r="X74" i="1"/>
  <c r="W74" i="1"/>
  <c r="V74" i="1"/>
  <c r="AB73" i="1"/>
  <c r="AA73" i="1"/>
  <c r="Z73" i="1"/>
  <c r="Y73" i="1"/>
  <c r="X73" i="1"/>
  <c r="W73" i="1"/>
  <c r="V73" i="1"/>
  <c r="AB72" i="1"/>
  <c r="AA72" i="1"/>
  <c r="Z72" i="1"/>
  <c r="Y72" i="1"/>
  <c r="X72" i="1"/>
  <c r="W72" i="1"/>
  <c r="V72" i="1"/>
  <c r="AB71" i="1"/>
  <c r="AA71" i="1"/>
  <c r="Z71" i="1"/>
  <c r="Y71" i="1"/>
  <c r="X71" i="1"/>
  <c r="W71" i="1"/>
  <c r="V71" i="1"/>
  <c r="AB70" i="1"/>
  <c r="AA70" i="1"/>
  <c r="Z70" i="1"/>
  <c r="Y70" i="1"/>
  <c r="X70" i="1"/>
  <c r="W70" i="1"/>
  <c r="V70" i="1"/>
  <c r="AB69" i="1"/>
  <c r="AA69" i="1"/>
  <c r="Z69" i="1"/>
  <c r="Y69" i="1"/>
  <c r="X69" i="1"/>
  <c r="W69" i="1"/>
  <c r="V69" i="1"/>
  <c r="AB68" i="1"/>
  <c r="AA68" i="1"/>
  <c r="Z68" i="1"/>
  <c r="Y68" i="1"/>
  <c r="X68" i="1"/>
  <c r="W68" i="1"/>
  <c r="V68" i="1"/>
  <c r="AB67" i="1"/>
  <c r="AA67" i="1"/>
  <c r="Z67" i="1"/>
  <c r="Y67" i="1"/>
  <c r="X67" i="1"/>
  <c r="W67" i="1"/>
  <c r="V67" i="1"/>
  <c r="AB66" i="1"/>
  <c r="AA66" i="1"/>
  <c r="Z66" i="1"/>
  <c r="Y66" i="1"/>
  <c r="X66" i="1"/>
  <c r="W66" i="1"/>
  <c r="V66" i="1"/>
  <c r="AB65" i="1"/>
  <c r="AA65" i="1"/>
  <c r="Z65" i="1"/>
  <c r="Y65" i="1"/>
  <c r="X65" i="1"/>
  <c r="W65" i="1"/>
  <c r="V65" i="1"/>
  <c r="AB64" i="1"/>
  <c r="AA64" i="1"/>
  <c r="Z64" i="1"/>
  <c r="Y64" i="1"/>
  <c r="X64" i="1"/>
  <c r="W64" i="1"/>
  <c r="V64" i="1"/>
  <c r="AB63" i="1"/>
  <c r="AA63" i="1"/>
  <c r="Z63" i="1"/>
  <c r="Y63" i="1"/>
  <c r="X63" i="1"/>
  <c r="W63" i="1"/>
  <c r="V63" i="1"/>
  <c r="AB62" i="1"/>
  <c r="AA62" i="1"/>
  <c r="Z62" i="1"/>
  <c r="Y62" i="1"/>
  <c r="X62" i="1"/>
  <c r="W62" i="1"/>
  <c r="V62" i="1"/>
  <c r="AB61" i="1"/>
  <c r="AA61" i="1"/>
  <c r="Z61" i="1"/>
  <c r="Y61" i="1"/>
  <c r="X61" i="1"/>
  <c r="W61" i="1"/>
  <c r="V61" i="1"/>
  <c r="AB60" i="1"/>
  <c r="AA60" i="1"/>
  <c r="Z60" i="1"/>
  <c r="Y60" i="1"/>
  <c r="X60" i="1"/>
  <c r="W60" i="1"/>
  <c r="V60" i="1"/>
  <c r="AB59" i="1"/>
  <c r="AA59" i="1"/>
  <c r="Z59" i="1"/>
  <c r="Y59" i="1"/>
  <c r="X59" i="1"/>
  <c r="W59" i="1"/>
  <c r="V59" i="1"/>
  <c r="AB58" i="1"/>
  <c r="AA58" i="1"/>
  <c r="Z58" i="1"/>
  <c r="Y58" i="1"/>
  <c r="X58" i="1"/>
  <c r="W58" i="1"/>
  <c r="V58" i="1"/>
  <c r="AB57" i="1"/>
  <c r="AA57" i="1"/>
  <c r="Z57" i="1"/>
  <c r="Y57" i="1"/>
  <c r="X57" i="1"/>
  <c r="W57" i="1"/>
  <c r="V57" i="1"/>
  <c r="AB56" i="1"/>
  <c r="AA56" i="1"/>
  <c r="Z56" i="1"/>
  <c r="Y56" i="1"/>
  <c r="X56" i="1"/>
  <c r="W56" i="1"/>
  <c r="V56" i="1"/>
  <c r="AB55" i="1"/>
  <c r="AA55" i="1"/>
  <c r="Z55" i="1"/>
  <c r="Y55" i="1"/>
  <c r="X55" i="1"/>
  <c r="W55" i="1"/>
  <c r="V55" i="1"/>
  <c r="AB54" i="1"/>
  <c r="AA54" i="1"/>
  <c r="Z54" i="1"/>
  <c r="Y54" i="1"/>
  <c r="X54" i="1"/>
  <c r="W54" i="1"/>
  <c r="V54" i="1"/>
  <c r="AB53" i="1"/>
  <c r="AA53" i="1"/>
  <c r="Z53" i="1"/>
  <c r="Y53" i="1"/>
  <c r="X53" i="1"/>
  <c r="W53" i="1"/>
  <c r="V53" i="1"/>
  <c r="AB52" i="1"/>
  <c r="AA52" i="1"/>
  <c r="Z52" i="1"/>
  <c r="Y52" i="1"/>
  <c r="X52" i="1"/>
  <c r="W52" i="1"/>
  <c r="V52" i="1"/>
  <c r="AB51" i="1"/>
  <c r="AA51" i="1"/>
  <c r="Z51" i="1"/>
  <c r="Y51" i="1"/>
  <c r="X51" i="1"/>
  <c r="W51" i="1"/>
  <c r="V51" i="1"/>
  <c r="AB50" i="1"/>
  <c r="AA50" i="1"/>
  <c r="Z50" i="1"/>
  <c r="Y50" i="1"/>
  <c r="X50" i="1"/>
  <c r="W50" i="1"/>
  <c r="V50" i="1"/>
  <c r="AB49" i="1"/>
  <c r="AA49" i="1"/>
  <c r="Z49" i="1"/>
  <c r="Y49" i="1"/>
  <c r="X49" i="1"/>
  <c r="W49" i="1"/>
  <c r="V49" i="1"/>
  <c r="AB48" i="1"/>
  <c r="AA48" i="1"/>
  <c r="Z48" i="1"/>
  <c r="Y48" i="1"/>
  <c r="X48" i="1"/>
  <c r="W48" i="1"/>
  <c r="V48" i="1"/>
  <c r="AB47" i="1"/>
  <c r="AA47" i="1"/>
  <c r="Z47" i="1"/>
  <c r="Y47" i="1"/>
  <c r="X47" i="1"/>
  <c r="W47" i="1"/>
  <c r="V47" i="1"/>
  <c r="AB46" i="1"/>
  <c r="AA46" i="1"/>
  <c r="Z46" i="1"/>
  <c r="Y46" i="1"/>
  <c r="X46" i="1"/>
  <c r="W46" i="1"/>
  <c r="V46" i="1"/>
  <c r="AB45" i="1"/>
  <c r="AA45" i="1"/>
  <c r="Z45" i="1"/>
  <c r="Y45" i="1"/>
  <c r="X45" i="1"/>
  <c r="W45" i="1"/>
  <c r="V45" i="1"/>
  <c r="AB44" i="1"/>
  <c r="AA44" i="1"/>
  <c r="Z44" i="1"/>
  <c r="Y44" i="1"/>
  <c r="X44" i="1"/>
  <c r="W44" i="1"/>
  <c r="V44" i="1"/>
  <c r="AB43" i="1"/>
  <c r="AA43" i="1"/>
  <c r="Z43" i="1"/>
  <c r="Y43" i="1"/>
  <c r="X43" i="1"/>
  <c r="W43" i="1"/>
  <c r="V43" i="1"/>
  <c r="AB42" i="1"/>
  <c r="AA42" i="1"/>
  <c r="Z42" i="1"/>
  <c r="Y42" i="1"/>
  <c r="X42" i="1"/>
  <c r="W42" i="1"/>
  <c r="V42" i="1"/>
  <c r="AB41" i="1"/>
  <c r="AA41" i="1"/>
  <c r="Z41" i="1"/>
  <c r="Y41" i="1"/>
  <c r="X41" i="1"/>
  <c r="W41" i="1"/>
  <c r="V41" i="1"/>
  <c r="AB40" i="1"/>
  <c r="AA40" i="1"/>
  <c r="Z40" i="1"/>
  <c r="Y40" i="1"/>
  <c r="X40" i="1"/>
  <c r="W40" i="1"/>
  <c r="V40" i="1"/>
  <c r="AB39" i="1"/>
  <c r="AA39" i="1"/>
  <c r="Z39" i="1"/>
  <c r="Y39" i="1"/>
  <c r="X39" i="1"/>
  <c r="W39" i="1"/>
  <c r="V39" i="1"/>
  <c r="AB38" i="1"/>
  <c r="AA38" i="1"/>
  <c r="Z38" i="1"/>
  <c r="Y38" i="1"/>
  <c r="X38" i="1"/>
  <c r="W38" i="1"/>
  <c r="V38" i="1"/>
  <c r="AB37" i="1"/>
  <c r="AA37" i="1"/>
  <c r="Z37" i="1"/>
  <c r="Y37" i="1"/>
  <c r="X37" i="1"/>
  <c r="W37" i="1"/>
  <c r="V37" i="1"/>
  <c r="AB36" i="1"/>
  <c r="AA36" i="1"/>
  <c r="Z36" i="1"/>
  <c r="Y36" i="1"/>
  <c r="X36" i="1"/>
  <c r="W36" i="1"/>
  <c r="V36" i="1"/>
  <c r="AB35" i="1"/>
  <c r="AA35" i="1"/>
  <c r="Z35" i="1"/>
  <c r="Y35" i="1"/>
  <c r="X35" i="1"/>
  <c r="W35" i="1"/>
  <c r="V35" i="1"/>
  <c r="AB34" i="1"/>
  <c r="AA34" i="1"/>
  <c r="Z34" i="1"/>
  <c r="Y34" i="1"/>
  <c r="X34" i="1"/>
  <c r="W34" i="1"/>
  <c r="V34" i="1"/>
  <c r="AB33" i="1"/>
  <c r="AA33" i="1"/>
  <c r="Z33" i="1"/>
  <c r="Y33" i="1"/>
  <c r="X33" i="1"/>
  <c r="W33" i="1"/>
  <c r="V33" i="1"/>
  <c r="AB32" i="1"/>
  <c r="AA32" i="1"/>
  <c r="Z32" i="1"/>
  <c r="Y32" i="1"/>
  <c r="X32" i="1"/>
  <c r="W32" i="1"/>
  <c r="V32" i="1"/>
  <c r="AB31" i="1"/>
  <c r="AA31" i="1"/>
  <c r="Z31" i="1"/>
  <c r="Y31" i="1"/>
  <c r="X31" i="1"/>
  <c r="W31" i="1"/>
  <c r="V31" i="1"/>
  <c r="AB30" i="1"/>
  <c r="AA30" i="1"/>
  <c r="Z30" i="1"/>
  <c r="Y30" i="1"/>
  <c r="X30" i="1"/>
  <c r="W30" i="1"/>
  <c r="V30" i="1"/>
  <c r="AB29" i="1"/>
  <c r="AA29" i="1"/>
  <c r="Z29" i="1"/>
  <c r="Y29" i="1"/>
  <c r="X29" i="1"/>
  <c r="W29" i="1"/>
  <c r="V29" i="1"/>
  <c r="AB28" i="1"/>
  <c r="AA28" i="1"/>
  <c r="Z28" i="1"/>
  <c r="Y28" i="1"/>
  <c r="X28" i="1"/>
  <c r="W28" i="1"/>
  <c r="V28" i="1"/>
  <c r="AB27" i="1"/>
  <c r="AA27" i="1"/>
  <c r="Z27" i="1"/>
  <c r="Y27" i="1"/>
  <c r="X27" i="1"/>
  <c r="W27" i="1"/>
  <c r="V27" i="1"/>
  <c r="AB26" i="1"/>
  <c r="AA26" i="1"/>
  <c r="Z26" i="1"/>
  <c r="Y26" i="1"/>
  <c r="X26" i="1"/>
  <c r="W26" i="1"/>
  <c r="V26" i="1"/>
  <c r="AB25" i="1"/>
  <c r="AA25" i="1"/>
  <c r="Z25" i="1"/>
  <c r="Y25" i="1"/>
  <c r="X25" i="1"/>
  <c r="W25" i="1"/>
  <c r="V25" i="1"/>
  <c r="AB24" i="1"/>
  <c r="AA24" i="1"/>
  <c r="Z24" i="1"/>
  <c r="Y24" i="1"/>
  <c r="X24" i="1"/>
  <c r="W24" i="1"/>
  <c r="V24" i="1"/>
  <c r="AB23" i="1"/>
  <c r="AA23" i="1"/>
  <c r="Z23" i="1"/>
  <c r="Y23" i="1"/>
  <c r="X23" i="1"/>
  <c r="W23" i="1"/>
  <c r="V23" i="1"/>
  <c r="AB22" i="1"/>
  <c r="AA22" i="1"/>
  <c r="Z22" i="1"/>
  <c r="Y22" i="1"/>
  <c r="X22" i="1"/>
  <c r="W22" i="1"/>
  <c r="V22" i="1"/>
  <c r="AB21" i="1"/>
  <c r="AA21" i="1"/>
  <c r="Z21" i="1"/>
  <c r="Y21" i="1"/>
  <c r="X21" i="1"/>
  <c r="W21" i="1"/>
  <c r="V21" i="1"/>
  <c r="AB20" i="1"/>
  <c r="AA20" i="1"/>
  <c r="Z20" i="1"/>
  <c r="Y20" i="1"/>
  <c r="X20" i="1"/>
  <c r="W20" i="1"/>
  <c r="V20" i="1"/>
  <c r="AB19" i="1"/>
  <c r="AA19" i="1"/>
  <c r="Z19" i="1"/>
  <c r="Y19" i="1"/>
  <c r="X19" i="1"/>
  <c r="W19" i="1"/>
  <c r="V19" i="1"/>
  <c r="AB18" i="1"/>
  <c r="AA18" i="1"/>
  <c r="Z18" i="1"/>
  <c r="Y18" i="1"/>
  <c r="X18" i="1"/>
  <c r="W18" i="1"/>
  <c r="V18" i="1"/>
  <c r="AB17" i="1"/>
  <c r="AA17" i="1"/>
  <c r="Z17" i="1"/>
  <c r="Y17" i="1"/>
  <c r="X17" i="1"/>
  <c r="W17" i="1"/>
  <c r="V17" i="1"/>
  <c r="AB16" i="1"/>
  <c r="AA16" i="1"/>
  <c r="Z16" i="1"/>
  <c r="Y16" i="1"/>
  <c r="X16" i="1"/>
  <c r="W16" i="1"/>
  <c r="V16" i="1"/>
  <c r="AB15" i="1"/>
  <c r="AA15" i="1"/>
  <c r="Z15" i="1"/>
  <c r="Y15" i="1"/>
  <c r="X15" i="1"/>
  <c r="W15" i="1"/>
  <c r="V15" i="1"/>
  <c r="AB14" i="1"/>
  <c r="AA14" i="1"/>
  <c r="Z14" i="1"/>
  <c r="Y14" i="1"/>
  <c r="X14" i="1"/>
  <c r="W14" i="1"/>
  <c r="V14" i="1"/>
  <c r="AB13" i="1"/>
  <c r="AA13" i="1"/>
  <c r="Z13" i="1"/>
  <c r="Y13" i="1"/>
  <c r="X13" i="1"/>
  <c r="W13" i="1"/>
  <c r="V13" i="1"/>
  <c r="AB12" i="1"/>
  <c r="AA12" i="1"/>
  <c r="Z12" i="1"/>
  <c r="Y12" i="1"/>
  <c r="X12" i="1"/>
  <c r="W12" i="1"/>
  <c r="V12" i="1"/>
  <c r="U2" i="1"/>
  <c r="R2" i="1"/>
  <c r="O2" i="1"/>
  <c r="L2" i="1"/>
  <c r="I2" i="1"/>
  <c r="F2" i="1"/>
  <c r="C2" i="1"/>
  <c r="AA124" i="1" l="1"/>
  <c r="R3" i="1" s="1"/>
  <c r="R4" i="1" s="1"/>
  <c r="W124" i="1"/>
  <c r="F3" i="1" s="1"/>
  <c r="F4" i="1" s="1"/>
  <c r="Y124" i="1"/>
  <c r="L3" i="1" s="1"/>
  <c r="L4" i="1" s="1"/>
  <c r="X124" i="1"/>
  <c r="I3" i="1" s="1"/>
  <c r="I4" i="1" s="1"/>
  <c r="AB124" i="1"/>
  <c r="U3" i="1" s="1"/>
  <c r="U4" i="1" s="1"/>
  <c r="V124" i="1"/>
  <c r="C3" i="1" s="1"/>
  <c r="C4" i="1" s="1"/>
  <c r="Z124" i="1"/>
  <c r="O3" i="1" s="1"/>
  <c r="O4" i="1" s="1"/>
  <c r="R7" i="1"/>
  <c r="U7" i="1"/>
  <c r="O7" i="1"/>
  <c r="L7" i="1"/>
  <c r="I7" i="1"/>
  <c r="F7" i="1"/>
  <c r="V4" i="1" l="1"/>
  <c r="C36" i="25"/>
  <c r="D36" i="25" s="1"/>
  <c r="BU36" i="25" s="1"/>
  <c r="E36" i="25" s="1"/>
  <c r="C37" i="25"/>
  <c r="D37" i="25" s="1"/>
  <c r="BU37" i="25" s="1"/>
  <c r="E37" i="25" s="1"/>
  <c r="C38" i="25"/>
  <c r="D38" i="25" s="1"/>
  <c r="BU38" i="25" s="1"/>
  <c r="E38" i="25" s="1"/>
  <c r="C39" i="25"/>
  <c r="D39" i="25" s="1"/>
  <c r="BU39" i="25" s="1"/>
  <c r="E39" i="25" s="1"/>
  <c r="C40" i="25"/>
  <c r="D40" i="25" s="1"/>
  <c r="BU40" i="25" s="1"/>
  <c r="E40" i="25" s="1"/>
  <c r="C41" i="25"/>
  <c r="D41" i="25" s="1"/>
  <c r="BU41" i="25" s="1"/>
  <c r="E41" i="25" s="1"/>
  <c r="C42" i="25"/>
  <c r="D42" i="25" s="1"/>
  <c r="BU42" i="25" s="1"/>
  <c r="E42" i="25" s="1"/>
  <c r="C43" i="25"/>
  <c r="D43" i="25" s="1"/>
  <c r="BU43" i="25" s="1"/>
  <c r="E43" i="25" s="1"/>
  <c r="C44" i="25"/>
  <c r="D44" i="25" s="1"/>
  <c r="BU44" i="25" s="1"/>
  <c r="E44" i="25" s="1"/>
  <c r="C45" i="25"/>
  <c r="D45" i="25" s="1"/>
  <c r="BU45" i="25" s="1"/>
  <c r="E45" i="25" s="1"/>
  <c r="C46" i="25"/>
  <c r="D46" i="25" s="1"/>
  <c r="BU46" i="25" s="1"/>
  <c r="E46" i="25" s="1"/>
  <c r="C47" i="25"/>
  <c r="D47" i="25" s="1"/>
  <c r="BU47" i="25" s="1"/>
  <c r="E47" i="25" s="1"/>
  <c r="C48" i="25"/>
  <c r="D48" i="25" s="1"/>
  <c r="BU48" i="25" s="1"/>
  <c r="E48" i="25" s="1"/>
  <c r="C49" i="25"/>
  <c r="D49" i="25" s="1"/>
  <c r="BU49" i="25" s="1"/>
  <c r="E49" i="25" s="1"/>
  <c r="C50" i="25"/>
  <c r="D50" i="25" s="1"/>
  <c r="BU50" i="25" s="1"/>
  <c r="E50" i="25" s="1"/>
  <c r="C51" i="25"/>
  <c r="D51" i="25" s="1"/>
  <c r="BU51" i="25" s="1"/>
  <c r="E51" i="25" s="1"/>
  <c r="C52" i="25"/>
  <c r="D52" i="25" s="1"/>
  <c r="BU52" i="25" s="1"/>
  <c r="E52" i="25" s="1"/>
  <c r="C53" i="25"/>
  <c r="D53" i="25" s="1"/>
  <c r="BU53" i="25" s="1"/>
  <c r="E53" i="25" s="1"/>
  <c r="C54" i="25"/>
  <c r="D54" i="25" s="1"/>
  <c r="BU54" i="25" s="1"/>
  <c r="E54" i="25" s="1"/>
  <c r="C55" i="25"/>
  <c r="D55" i="25" s="1"/>
  <c r="BU55" i="25" s="1"/>
  <c r="E55" i="25" s="1"/>
  <c r="C56" i="25"/>
  <c r="D56" i="25" s="1"/>
  <c r="BU56" i="25" s="1"/>
  <c r="E56" i="25" s="1"/>
  <c r="C57" i="25"/>
  <c r="D57" i="25" s="1"/>
  <c r="BU57" i="25" s="1"/>
  <c r="E57" i="25" s="1"/>
  <c r="C58" i="25"/>
  <c r="D58" i="25" s="1"/>
  <c r="BU58" i="25" s="1"/>
  <c r="E58" i="25" s="1"/>
  <c r="C59" i="25"/>
  <c r="D59" i="25" s="1"/>
  <c r="BU59" i="25" s="1"/>
  <c r="E59" i="25" s="1"/>
  <c r="C60" i="25"/>
  <c r="D60" i="25" s="1"/>
  <c r="BU60" i="25" s="1"/>
  <c r="E60" i="25" s="1"/>
  <c r="C61" i="25"/>
  <c r="D61" i="25" s="1"/>
  <c r="BU61" i="25" s="1"/>
  <c r="E61" i="25" s="1"/>
  <c r="C62" i="25"/>
  <c r="D62" i="25" s="1"/>
  <c r="BU62" i="25" s="1"/>
  <c r="E62" i="25" s="1"/>
  <c r="C63" i="25"/>
  <c r="D63" i="25" s="1"/>
  <c r="BU63" i="25" s="1"/>
  <c r="E63" i="25" s="1"/>
  <c r="C64" i="25"/>
  <c r="D64" i="25" s="1"/>
  <c r="BU64" i="25" s="1"/>
  <c r="E64" i="25" s="1"/>
  <c r="C65" i="25"/>
  <c r="D65" i="25" s="1"/>
  <c r="BU65" i="25" s="1"/>
  <c r="E65" i="25" s="1"/>
  <c r="C66" i="25"/>
  <c r="D66" i="25" s="1"/>
  <c r="BU66" i="25" s="1"/>
  <c r="E66" i="25" s="1"/>
  <c r="C67" i="25"/>
  <c r="D67" i="25" s="1"/>
  <c r="BU67" i="25" s="1"/>
  <c r="E67" i="25" s="1"/>
  <c r="C68" i="25"/>
  <c r="D68" i="25" s="1"/>
  <c r="BU68" i="25" s="1"/>
  <c r="E68" i="25" s="1"/>
  <c r="C69" i="25"/>
  <c r="D69" i="25" s="1"/>
  <c r="BU69" i="25" s="1"/>
  <c r="E69" i="25" s="1"/>
  <c r="C70" i="25"/>
  <c r="D70" i="25" s="1"/>
  <c r="BU70" i="25" s="1"/>
  <c r="E70" i="25" s="1"/>
  <c r="C71" i="25"/>
  <c r="D71" i="25" s="1"/>
  <c r="BU71" i="25" s="1"/>
  <c r="E71" i="25" s="1"/>
  <c r="C72" i="25"/>
  <c r="D72" i="25" s="1"/>
  <c r="BU72" i="25" s="1"/>
  <c r="E72" i="25" s="1"/>
  <c r="C73" i="25"/>
  <c r="D73" i="25" s="1"/>
  <c r="BU73" i="25" s="1"/>
  <c r="E73" i="25" s="1"/>
  <c r="C74" i="25"/>
  <c r="D74" i="25" s="1"/>
  <c r="BU74" i="25" s="1"/>
  <c r="E74" i="25" s="1"/>
  <c r="C75" i="25"/>
  <c r="D75" i="25" s="1"/>
  <c r="BU75" i="25" s="1"/>
  <c r="E75" i="25" s="1"/>
  <c r="C76" i="25"/>
  <c r="D76" i="25" s="1"/>
  <c r="BU76" i="25" s="1"/>
  <c r="E76" i="25" s="1"/>
  <c r="C77" i="25"/>
  <c r="D77" i="25" s="1"/>
  <c r="BU77" i="25" s="1"/>
  <c r="E77" i="25" s="1"/>
  <c r="C78" i="25"/>
  <c r="D78" i="25" s="1"/>
  <c r="BU78" i="25" s="1"/>
  <c r="E78" i="25" s="1"/>
  <c r="C79" i="25"/>
  <c r="D79" i="25" s="1"/>
  <c r="BU79" i="25" s="1"/>
  <c r="E79" i="25" s="1"/>
  <c r="C80" i="25"/>
  <c r="D80" i="25" s="1"/>
  <c r="BU80" i="25" s="1"/>
  <c r="E80" i="25" s="1"/>
  <c r="C81" i="25"/>
  <c r="D81" i="25" s="1"/>
  <c r="BU81" i="25" s="1"/>
  <c r="E81" i="25" s="1"/>
  <c r="C82" i="25"/>
  <c r="D82" i="25" s="1"/>
  <c r="BU82" i="25" s="1"/>
  <c r="E82" i="25" s="1"/>
  <c r="C83" i="25"/>
  <c r="D83" i="25" s="1"/>
  <c r="BU83" i="25" s="1"/>
  <c r="E83" i="25" s="1"/>
  <c r="C84" i="25"/>
  <c r="D84" i="25" s="1"/>
  <c r="BU84" i="25" s="1"/>
  <c r="E84" i="25" s="1"/>
  <c r="C85" i="25"/>
  <c r="D85" i="25" s="1"/>
  <c r="BU85" i="25" s="1"/>
  <c r="E85" i="25" s="1"/>
  <c r="C86" i="25"/>
  <c r="D86" i="25" s="1"/>
  <c r="BU86" i="25" s="1"/>
  <c r="E86" i="25" s="1"/>
  <c r="C87" i="25"/>
  <c r="D87" i="25" s="1"/>
  <c r="BU87" i="25" s="1"/>
  <c r="E87" i="25" s="1"/>
  <c r="C88" i="25"/>
  <c r="D88" i="25" s="1"/>
  <c r="BU88" i="25" s="1"/>
  <c r="E88" i="25" s="1"/>
  <c r="C89" i="25"/>
  <c r="D89" i="25" s="1"/>
  <c r="BU89" i="25" s="1"/>
  <c r="E89" i="25" s="1"/>
  <c r="C90" i="25"/>
  <c r="D90" i="25" s="1"/>
  <c r="BU90" i="25" s="1"/>
  <c r="E90" i="25" s="1"/>
  <c r="C91" i="25"/>
  <c r="D91" i="25" s="1"/>
  <c r="BU91" i="25" s="1"/>
  <c r="E91" i="25" s="1"/>
  <c r="C92" i="25"/>
  <c r="D92" i="25" s="1"/>
  <c r="BU92" i="25" s="1"/>
  <c r="E92" i="25" s="1"/>
  <c r="C93" i="25"/>
  <c r="D93" i="25" s="1"/>
  <c r="BU93" i="25" s="1"/>
  <c r="E93" i="25" s="1"/>
  <c r="C94" i="25"/>
  <c r="D94" i="25" s="1"/>
  <c r="BU94" i="25" s="1"/>
  <c r="E94" i="25" s="1"/>
  <c r="C95" i="25"/>
  <c r="D95" i="25" s="1"/>
  <c r="BU95" i="25" s="1"/>
  <c r="E95" i="25" s="1"/>
  <c r="C96" i="25"/>
  <c r="D96" i="25" s="1"/>
  <c r="BU96" i="25" s="1"/>
  <c r="E96" i="25" s="1"/>
  <c r="C97" i="25"/>
  <c r="D97" i="25" s="1"/>
  <c r="BU97" i="25" s="1"/>
  <c r="E97" i="25" s="1"/>
  <c r="C98" i="25"/>
  <c r="D98" i="25" s="1"/>
  <c r="BU98" i="25" s="1"/>
  <c r="E98" i="25" s="1"/>
  <c r="C99" i="25"/>
  <c r="D99" i="25" s="1"/>
  <c r="BU99" i="25" s="1"/>
  <c r="E99" i="25" s="1"/>
  <c r="C100" i="25"/>
  <c r="D100" i="25" s="1"/>
  <c r="BU100" i="25" s="1"/>
  <c r="E100" i="25" s="1"/>
  <c r="C101" i="25"/>
  <c r="D101" i="25" s="1"/>
  <c r="BU101" i="25" s="1"/>
  <c r="E101" i="25" s="1"/>
  <c r="C102" i="25"/>
  <c r="D102" i="25" s="1"/>
  <c r="BU102" i="25" s="1"/>
  <c r="E102" i="25" s="1"/>
  <c r="C103" i="25"/>
  <c r="D103" i="25" s="1"/>
  <c r="BU103" i="25" s="1"/>
  <c r="E103" i="25" s="1"/>
  <c r="C104" i="25"/>
  <c r="D104" i="25" s="1"/>
  <c r="BU104" i="25" s="1"/>
  <c r="E104" i="25" s="1"/>
  <c r="C105" i="25"/>
  <c r="D105" i="25" s="1"/>
  <c r="BU105" i="25" s="1"/>
  <c r="E105" i="25" s="1"/>
  <c r="C106" i="25"/>
  <c r="D106" i="25" s="1"/>
  <c r="BU106" i="25" s="1"/>
  <c r="E106" i="25" s="1"/>
  <c r="C107" i="25"/>
  <c r="D107" i="25" s="1"/>
  <c r="BU107" i="25" s="1"/>
  <c r="E107" i="25" s="1"/>
  <c r="C108" i="25"/>
  <c r="D108" i="25" s="1"/>
  <c r="BU108" i="25" s="1"/>
  <c r="E108" i="25" s="1"/>
  <c r="C109" i="25"/>
  <c r="D109" i="25" s="1"/>
  <c r="BU109" i="25" s="1"/>
  <c r="E109" i="25" s="1"/>
  <c r="C110" i="25"/>
  <c r="D110" i="25" s="1"/>
  <c r="BU110" i="25" s="1"/>
  <c r="E110" i="25" s="1"/>
  <c r="C111" i="25"/>
  <c r="D111" i="25" s="1"/>
  <c r="BU111" i="25" s="1"/>
  <c r="E111" i="25" s="1"/>
  <c r="C112" i="25"/>
  <c r="D112" i="25" s="1"/>
  <c r="BU112" i="25" s="1"/>
  <c r="E112" i="25" s="1"/>
  <c r="C113" i="25"/>
  <c r="D113" i="25" s="1"/>
  <c r="BU113" i="25" s="1"/>
  <c r="E113" i="25" s="1"/>
  <c r="C114" i="25"/>
  <c r="D114" i="25" s="1"/>
  <c r="BU114" i="25" s="1"/>
  <c r="E114" i="25" s="1"/>
  <c r="C115" i="25"/>
  <c r="D115" i="25" s="1"/>
  <c r="BU115" i="25" s="1"/>
  <c r="E115" i="25" s="1"/>
  <c r="C116" i="25"/>
  <c r="D116" i="25" s="1"/>
  <c r="BU116" i="25" s="1"/>
  <c r="E116" i="25" s="1"/>
  <c r="C117" i="25"/>
  <c r="D117" i="25" s="1"/>
  <c r="BU117" i="25" s="1"/>
  <c r="E117" i="25" s="1"/>
  <c r="C118" i="25"/>
  <c r="D118" i="25" s="1"/>
  <c r="BU118" i="25" s="1"/>
  <c r="E118" i="25" s="1"/>
  <c r="C119" i="25"/>
  <c r="D119" i="25" s="1"/>
  <c r="BU119" i="25" s="1"/>
  <c r="E119" i="25" s="1"/>
  <c r="C120" i="25"/>
  <c r="D120" i="25" s="1"/>
  <c r="BU120" i="25" s="1"/>
  <c r="E120" i="25" s="1"/>
  <c r="C121" i="25"/>
  <c r="D121" i="25" s="1"/>
  <c r="BU121" i="25" s="1"/>
  <c r="E121" i="25" s="1"/>
  <c r="C122" i="25"/>
  <c r="D122" i="25" s="1"/>
  <c r="BU122" i="25" s="1"/>
  <c r="E122" i="25" s="1"/>
  <c r="C123" i="25"/>
  <c r="D123" i="25" s="1"/>
  <c r="BU123" i="25" s="1"/>
  <c r="E123" i="25" s="1"/>
  <c r="C124" i="25"/>
  <c r="D124" i="25" s="1"/>
  <c r="BU124" i="25" s="1"/>
  <c r="E124" i="25" s="1"/>
  <c r="C125" i="25"/>
  <c r="D125" i="25" s="1"/>
  <c r="BU125" i="25" s="1"/>
  <c r="E125" i="25" s="1"/>
  <c r="C126" i="25"/>
  <c r="D126" i="25" s="1"/>
  <c r="BU126" i="25" s="1"/>
  <c r="E126" i="25" s="1"/>
  <c r="C127" i="25"/>
  <c r="D127" i="25" s="1"/>
  <c r="B36" i="25"/>
  <c r="B37" i="25"/>
  <c r="B38" i="25"/>
  <c r="B39" i="25"/>
  <c r="B40" i="25"/>
  <c r="B41" i="25"/>
  <c r="B42" i="25"/>
  <c r="B43" i="25"/>
  <c r="B44" i="25"/>
  <c r="B45" i="25"/>
  <c r="B46" i="25"/>
  <c r="B47" i="25"/>
  <c r="B48" i="25"/>
  <c r="B49" i="25"/>
  <c r="B50" i="25"/>
  <c r="B51" i="25"/>
  <c r="B52" i="25"/>
  <c r="B53" i="25"/>
  <c r="B54" i="25"/>
  <c r="B55" i="25"/>
  <c r="B56" i="25"/>
  <c r="B57" i="25"/>
  <c r="B58" i="25"/>
  <c r="B59" i="25"/>
  <c r="B60" i="25"/>
  <c r="B61" i="25"/>
  <c r="B62" i="25"/>
  <c r="B63" i="25"/>
  <c r="B64" i="25"/>
  <c r="B65" i="25"/>
  <c r="B66" i="25"/>
  <c r="B67" i="25"/>
  <c r="B68" i="25"/>
  <c r="B69" i="25"/>
  <c r="B70" i="25"/>
  <c r="B71" i="25"/>
  <c r="B72" i="25"/>
  <c r="B73" i="25"/>
  <c r="B74" i="25"/>
  <c r="B75" i="25"/>
  <c r="B76" i="25"/>
  <c r="B77" i="25"/>
  <c r="B78" i="25"/>
  <c r="B79" i="25"/>
  <c r="B80" i="25"/>
  <c r="B81" i="25"/>
  <c r="B82" i="25"/>
  <c r="B83" i="25"/>
  <c r="B84" i="25"/>
  <c r="B85" i="25"/>
  <c r="B86" i="25"/>
  <c r="B87" i="25"/>
  <c r="B88" i="25"/>
  <c r="B89" i="25"/>
  <c r="B90" i="25"/>
  <c r="B91" i="25"/>
  <c r="B92" i="25"/>
  <c r="B93" i="25"/>
  <c r="B94" i="25"/>
  <c r="B95" i="25"/>
  <c r="B96" i="25"/>
  <c r="B97" i="25"/>
  <c r="B98" i="25"/>
  <c r="B99" i="25"/>
  <c r="B100" i="25"/>
  <c r="B101" i="25"/>
  <c r="B102" i="25"/>
  <c r="B103" i="25"/>
  <c r="B104" i="25"/>
  <c r="B105" i="25"/>
  <c r="B106" i="25"/>
  <c r="B107" i="25"/>
  <c r="B108" i="25"/>
  <c r="B109" i="25"/>
  <c r="B110" i="25"/>
  <c r="B111" i="25"/>
  <c r="B112" i="25"/>
  <c r="B113" i="25"/>
  <c r="B114" i="25"/>
  <c r="B115" i="25"/>
  <c r="B116" i="25"/>
  <c r="B117" i="25"/>
  <c r="B118" i="25"/>
  <c r="B119" i="25"/>
  <c r="B120" i="25"/>
  <c r="B121" i="25"/>
  <c r="B122" i="25"/>
  <c r="B123" i="25"/>
  <c r="B124" i="25"/>
  <c r="B125" i="25"/>
  <c r="B126" i="25"/>
  <c r="B127" i="25"/>
  <c r="C36" i="24"/>
  <c r="D36" i="24" s="1"/>
  <c r="BU36" i="24" s="1"/>
  <c r="E36" i="24" s="1"/>
  <c r="C37" i="24"/>
  <c r="D37" i="24" s="1"/>
  <c r="BU37" i="24" s="1"/>
  <c r="E37" i="24" s="1"/>
  <c r="C38" i="24"/>
  <c r="D38" i="24" s="1"/>
  <c r="BU38" i="24" s="1"/>
  <c r="E38" i="24" s="1"/>
  <c r="C39" i="24"/>
  <c r="D39" i="24" s="1"/>
  <c r="BU39" i="24" s="1"/>
  <c r="E39" i="24" s="1"/>
  <c r="C40" i="24"/>
  <c r="D40" i="24" s="1"/>
  <c r="BU40" i="24" s="1"/>
  <c r="E40" i="24" s="1"/>
  <c r="C41" i="24"/>
  <c r="D41" i="24" s="1"/>
  <c r="BU41" i="24" s="1"/>
  <c r="E41" i="24" s="1"/>
  <c r="C42" i="24"/>
  <c r="D42" i="24" s="1"/>
  <c r="BU42" i="24" s="1"/>
  <c r="E42" i="24" s="1"/>
  <c r="C43" i="24"/>
  <c r="D43" i="24" s="1"/>
  <c r="BU43" i="24" s="1"/>
  <c r="E43" i="24" s="1"/>
  <c r="C44" i="24"/>
  <c r="D44" i="24" s="1"/>
  <c r="BU44" i="24" s="1"/>
  <c r="E44" i="24" s="1"/>
  <c r="C45" i="24"/>
  <c r="D45" i="24" s="1"/>
  <c r="BU45" i="24" s="1"/>
  <c r="E45" i="24" s="1"/>
  <c r="C46" i="24"/>
  <c r="D46" i="24" s="1"/>
  <c r="BU46" i="24" s="1"/>
  <c r="E46" i="24" s="1"/>
  <c r="C47" i="24"/>
  <c r="D47" i="24" s="1"/>
  <c r="BU47" i="24" s="1"/>
  <c r="E47" i="24" s="1"/>
  <c r="C48" i="24"/>
  <c r="D48" i="24" s="1"/>
  <c r="BU48" i="24" s="1"/>
  <c r="E48" i="24" s="1"/>
  <c r="C49" i="24"/>
  <c r="D49" i="24" s="1"/>
  <c r="BU49" i="24" s="1"/>
  <c r="E49" i="24" s="1"/>
  <c r="C50" i="24"/>
  <c r="D50" i="24" s="1"/>
  <c r="BU50" i="24" s="1"/>
  <c r="E50" i="24" s="1"/>
  <c r="C51" i="24"/>
  <c r="D51" i="24" s="1"/>
  <c r="BU51" i="24" s="1"/>
  <c r="E51" i="24" s="1"/>
  <c r="C52" i="24"/>
  <c r="D52" i="24" s="1"/>
  <c r="BU52" i="24" s="1"/>
  <c r="E52" i="24" s="1"/>
  <c r="C53" i="24"/>
  <c r="D53" i="24" s="1"/>
  <c r="BU53" i="24" s="1"/>
  <c r="E53" i="24" s="1"/>
  <c r="C54" i="24"/>
  <c r="D54" i="24" s="1"/>
  <c r="BU54" i="24" s="1"/>
  <c r="E54" i="24" s="1"/>
  <c r="C55" i="24"/>
  <c r="D55" i="24" s="1"/>
  <c r="BU55" i="24" s="1"/>
  <c r="E55" i="24" s="1"/>
  <c r="C56" i="24"/>
  <c r="D56" i="24" s="1"/>
  <c r="BU56" i="24" s="1"/>
  <c r="E56" i="24" s="1"/>
  <c r="C57" i="24"/>
  <c r="D57" i="24" s="1"/>
  <c r="BU57" i="24" s="1"/>
  <c r="E57" i="24" s="1"/>
  <c r="C58" i="24"/>
  <c r="D58" i="24" s="1"/>
  <c r="BU58" i="24" s="1"/>
  <c r="E58" i="24" s="1"/>
  <c r="C59" i="24"/>
  <c r="D59" i="24" s="1"/>
  <c r="BU59" i="24" s="1"/>
  <c r="E59" i="24" s="1"/>
  <c r="C60" i="24"/>
  <c r="D60" i="24" s="1"/>
  <c r="BU60" i="24" s="1"/>
  <c r="E60" i="24" s="1"/>
  <c r="C61" i="24"/>
  <c r="D61" i="24" s="1"/>
  <c r="BU61" i="24" s="1"/>
  <c r="E61" i="24" s="1"/>
  <c r="C62" i="24"/>
  <c r="D62" i="24" s="1"/>
  <c r="BU62" i="24" s="1"/>
  <c r="E62" i="24" s="1"/>
  <c r="C63" i="24"/>
  <c r="D63" i="24" s="1"/>
  <c r="BU63" i="24" s="1"/>
  <c r="E63" i="24" s="1"/>
  <c r="C64" i="24"/>
  <c r="D64" i="24" s="1"/>
  <c r="BU64" i="24" s="1"/>
  <c r="E64" i="24" s="1"/>
  <c r="C65" i="24"/>
  <c r="D65" i="24" s="1"/>
  <c r="BU65" i="24" s="1"/>
  <c r="E65" i="24" s="1"/>
  <c r="C66" i="24"/>
  <c r="D66" i="24" s="1"/>
  <c r="BU66" i="24" s="1"/>
  <c r="E66" i="24" s="1"/>
  <c r="C67" i="24"/>
  <c r="D67" i="24" s="1"/>
  <c r="BU67" i="24" s="1"/>
  <c r="E67" i="24" s="1"/>
  <c r="C68" i="24"/>
  <c r="D68" i="24" s="1"/>
  <c r="BU68" i="24" s="1"/>
  <c r="E68" i="24" s="1"/>
  <c r="C69" i="24"/>
  <c r="D69" i="24" s="1"/>
  <c r="BU69" i="24" s="1"/>
  <c r="E69" i="24" s="1"/>
  <c r="C70" i="24"/>
  <c r="D70" i="24" s="1"/>
  <c r="BU70" i="24" s="1"/>
  <c r="E70" i="24" s="1"/>
  <c r="C71" i="24"/>
  <c r="D71" i="24" s="1"/>
  <c r="BU71" i="24" s="1"/>
  <c r="E71" i="24" s="1"/>
  <c r="C72" i="24"/>
  <c r="D72" i="24" s="1"/>
  <c r="BU72" i="24" s="1"/>
  <c r="E72" i="24" s="1"/>
  <c r="C73" i="24"/>
  <c r="D73" i="24" s="1"/>
  <c r="BU73" i="24" s="1"/>
  <c r="E73" i="24" s="1"/>
  <c r="C74" i="24"/>
  <c r="D74" i="24" s="1"/>
  <c r="BU74" i="24" s="1"/>
  <c r="E74" i="24" s="1"/>
  <c r="C75" i="24"/>
  <c r="D75" i="24" s="1"/>
  <c r="BU75" i="24" s="1"/>
  <c r="E75" i="24" s="1"/>
  <c r="C76" i="24"/>
  <c r="D76" i="24" s="1"/>
  <c r="BU76" i="24" s="1"/>
  <c r="E76" i="24" s="1"/>
  <c r="C77" i="24"/>
  <c r="D77" i="24" s="1"/>
  <c r="BU77" i="24" s="1"/>
  <c r="E77" i="24" s="1"/>
  <c r="C78" i="24"/>
  <c r="D78" i="24" s="1"/>
  <c r="BU78" i="24" s="1"/>
  <c r="E78" i="24" s="1"/>
  <c r="C79" i="24"/>
  <c r="D79" i="24" s="1"/>
  <c r="BU79" i="24" s="1"/>
  <c r="E79" i="24" s="1"/>
  <c r="C80" i="24"/>
  <c r="D80" i="24" s="1"/>
  <c r="BU80" i="24" s="1"/>
  <c r="E80" i="24" s="1"/>
  <c r="C81" i="24"/>
  <c r="D81" i="24" s="1"/>
  <c r="BU81" i="24" s="1"/>
  <c r="E81" i="24" s="1"/>
  <c r="C82" i="24"/>
  <c r="D82" i="24" s="1"/>
  <c r="BU82" i="24" s="1"/>
  <c r="E82" i="24" s="1"/>
  <c r="C83" i="24"/>
  <c r="D83" i="24" s="1"/>
  <c r="BU83" i="24" s="1"/>
  <c r="E83" i="24" s="1"/>
  <c r="C84" i="24"/>
  <c r="D84" i="24" s="1"/>
  <c r="BU84" i="24" s="1"/>
  <c r="E84" i="24" s="1"/>
  <c r="C85" i="24"/>
  <c r="D85" i="24" s="1"/>
  <c r="BU85" i="24" s="1"/>
  <c r="E85" i="24" s="1"/>
  <c r="C86" i="24"/>
  <c r="D86" i="24" s="1"/>
  <c r="BU86" i="24" s="1"/>
  <c r="E86" i="24" s="1"/>
  <c r="C87" i="24"/>
  <c r="D87" i="24" s="1"/>
  <c r="BU87" i="24" s="1"/>
  <c r="E87" i="24" s="1"/>
  <c r="C88" i="24"/>
  <c r="D88" i="24" s="1"/>
  <c r="BU88" i="24" s="1"/>
  <c r="E88" i="24" s="1"/>
  <c r="C89" i="24"/>
  <c r="D89" i="24" s="1"/>
  <c r="BU89" i="24" s="1"/>
  <c r="E89" i="24" s="1"/>
  <c r="C90" i="24"/>
  <c r="D90" i="24" s="1"/>
  <c r="BU90" i="24" s="1"/>
  <c r="E90" i="24" s="1"/>
  <c r="C91" i="24"/>
  <c r="D91" i="24" s="1"/>
  <c r="BU91" i="24" s="1"/>
  <c r="E91" i="24" s="1"/>
  <c r="C92" i="24"/>
  <c r="D92" i="24" s="1"/>
  <c r="BU92" i="24" s="1"/>
  <c r="E92" i="24" s="1"/>
  <c r="C93" i="24"/>
  <c r="D93" i="24" s="1"/>
  <c r="BU93" i="24" s="1"/>
  <c r="E93" i="24" s="1"/>
  <c r="C94" i="24"/>
  <c r="D94" i="24" s="1"/>
  <c r="BU94" i="24" s="1"/>
  <c r="E94" i="24" s="1"/>
  <c r="C95" i="24"/>
  <c r="D95" i="24" s="1"/>
  <c r="BU95" i="24" s="1"/>
  <c r="E95" i="24" s="1"/>
  <c r="C96" i="24"/>
  <c r="D96" i="24" s="1"/>
  <c r="BU96" i="24" s="1"/>
  <c r="E96" i="24" s="1"/>
  <c r="C97" i="24"/>
  <c r="D97" i="24" s="1"/>
  <c r="BU97" i="24" s="1"/>
  <c r="E97" i="24" s="1"/>
  <c r="C98" i="24"/>
  <c r="D98" i="24" s="1"/>
  <c r="BU98" i="24" s="1"/>
  <c r="E98" i="24" s="1"/>
  <c r="C99" i="24"/>
  <c r="D99" i="24" s="1"/>
  <c r="BU99" i="24" s="1"/>
  <c r="E99" i="24" s="1"/>
  <c r="C100" i="24"/>
  <c r="D100" i="24" s="1"/>
  <c r="BU100" i="24" s="1"/>
  <c r="E100" i="24" s="1"/>
  <c r="C101" i="24"/>
  <c r="D101" i="24" s="1"/>
  <c r="BU101" i="24" s="1"/>
  <c r="E101" i="24" s="1"/>
  <c r="C102" i="24"/>
  <c r="D102" i="24" s="1"/>
  <c r="BU102" i="24" s="1"/>
  <c r="E102" i="24" s="1"/>
  <c r="C103" i="24"/>
  <c r="D103" i="24" s="1"/>
  <c r="BU103" i="24" s="1"/>
  <c r="E103" i="24" s="1"/>
  <c r="C104" i="24"/>
  <c r="D104" i="24" s="1"/>
  <c r="BU104" i="24" s="1"/>
  <c r="E104" i="24" s="1"/>
  <c r="C105" i="24"/>
  <c r="D105" i="24" s="1"/>
  <c r="BU105" i="24" s="1"/>
  <c r="E105" i="24" s="1"/>
  <c r="C106" i="24"/>
  <c r="D106" i="24" s="1"/>
  <c r="BU106" i="24" s="1"/>
  <c r="E106" i="24" s="1"/>
  <c r="C107" i="24"/>
  <c r="D107" i="24" s="1"/>
  <c r="BU107" i="24" s="1"/>
  <c r="E107" i="24" s="1"/>
  <c r="C108" i="24"/>
  <c r="D108" i="24" s="1"/>
  <c r="BU108" i="24" s="1"/>
  <c r="E108" i="24" s="1"/>
  <c r="C109" i="24"/>
  <c r="D109" i="24" s="1"/>
  <c r="BU109" i="24" s="1"/>
  <c r="E109" i="24" s="1"/>
  <c r="C110" i="24"/>
  <c r="D110" i="24" s="1"/>
  <c r="BU110" i="24" s="1"/>
  <c r="E110" i="24" s="1"/>
  <c r="C111" i="24"/>
  <c r="D111" i="24" s="1"/>
  <c r="BU111" i="24" s="1"/>
  <c r="E111" i="24" s="1"/>
  <c r="C112" i="24"/>
  <c r="D112" i="24" s="1"/>
  <c r="BU112" i="24" s="1"/>
  <c r="E112" i="24" s="1"/>
  <c r="C113" i="24"/>
  <c r="D113" i="24" s="1"/>
  <c r="BU113" i="24" s="1"/>
  <c r="E113" i="24" s="1"/>
  <c r="C114" i="24"/>
  <c r="D114" i="24" s="1"/>
  <c r="BU114" i="24" s="1"/>
  <c r="E114" i="24" s="1"/>
  <c r="C115" i="24"/>
  <c r="D115" i="24" s="1"/>
  <c r="BU115" i="24" s="1"/>
  <c r="E115" i="24" s="1"/>
  <c r="C116" i="24"/>
  <c r="D116" i="24" s="1"/>
  <c r="BU116" i="24" s="1"/>
  <c r="E116" i="24" s="1"/>
  <c r="C117" i="24"/>
  <c r="D117" i="24" s="1"/>
  <c r="BU117" i="24" s="1"/>
  <c r="E117" i="24" s="1"/>
  <c r="C118" i="24"/>
  <c r="D118" i="24" s="1"/>
  <c r="BU118" i="24" s="1"/>
  <c r="E118" i="24" s="1"/>
  <c r="C119" i="24"/>
  <c r="D119" i="24" s="1"/>
  <c r="BU119" i="24" s="1"/>
  <c r="E119" i="24" s="1"/>
  <c r="C120" i="24"/>
  <c r="D120" i="24" s="1"/>
  <c r="BU120" i="24" s="1"/>
  <c r="E120" i="24" s="1"/>
  <c r="C121" i="24"/>
  <c r="D121" i="24" s="1"/>
  <c r="BU121" i="24" s="1"/>
  <c r="E121" i="24" s="1"/>
  <c r="C122" i="24"/>
  <c r="D122" i="24" s="1"/>
  <c r="BU122" i="24" s="1"/>
  <c r="E122" i="24" s="1"/>
  <c r="C123" i="24"/>
  <c r="D123" i="24" s="1"/>
  <c r="BU123" i="24" s="1"/>
  <c r="E123" i="24" s="1"/>
  <c r="C124" i="24"/>
  <c r="D124" i="24" s="1"/>
  <c r="BU124" i="24" s="1"/>
  <c r="E124" i="24" s="1"/>
  <c r="C125" i="24"/>
  <c r="D125" i="24" s="1"/>
  <c r="BU125" i="24" s="1"/>
  <c r="E125" i="24" s="1"/>
  <c r="C126" i="24"/>
  <c r="D126" i="24" s="1"/>
  <c r="BU126" i="24" s="1"/>
  <c r="E126" i="24" s="1"/>
  <c r="C127" i="24"/>
  <c r="D127" i="24" s="1"/>
  <c r="B36" i="24"/>
  <c r="B37" i="24"/>
  <c r="B38" i="24"/>
  <c r="B39" i="24"/>
  <c r="B40" i="24"/>
  <c r="B41" i="24"/>
  <c r="B42" i="24"/>
  <c r="B43" i="24"/>
  <c r="B44" i="24"/>
  <c r="B45" i="24"/>
  <c r="B46" i="24"/>
  <c r="B47" i="24"/>
  <c r="B48" i="24"/>
  <c r="B49" i="24"/>
  <c r="B50" i="24"/>
  <c r="B51" i="24"/>
  <c r="B52" i="24"/>
  <c r="B53" i="24"/>
  <c r="B54" i="24"/>
  <c r="B55" i="24"/>
  <c r="B56" i="24"/>
  <c r="B57" i="24"/>
  <c r="B58" i="24"/>
  <c r="B59" i="24"/>
  <c r="B60" i="24"/>
  <c r="B61" i="24"/>
  <c r="B62" i="24"/>
  <c r="B63" i="24"/>
  <c r="B64" i="24"/>
  <c r="B65" i="24"/>
  <c r="B66" i="24"/>
  <c r="B67" i="24"/>
  <c r="B68" i="24"/>
  <c r="B69" i="24"/>
  <c r="B70" i="24"/>
  <c r="B71" i="24"/>
  <c r="B72" i="24"/>
  <c r="B73" i="24"/>
  <c r="B74" i="24"/>
  <c r="B75" i="24"/>
  <c r="B76" i="24"/>
  <c r="B77" i="24"/>
  <c r="B78" i="24"/>
  <c r="B79" i="24"/>
  <c r="B80" i="24"/>
  <c r="B81" i="24"/>
  <c r="B82" i="24"/>
  <c r="B83" i="24"/>
  <c r="B84" i="24"/>
  <c r="B85" i="24"/>
  <c r="B86" i="24"/>
  <c r="B87" i="24"/>
  <c r="B88" i="24"/>
  <c r="B89" i="24"/>
  <c r="B90" i="24"/>
  <c r="B91" i="24"/>
  <c r="B92" i="24"/>
  <c r="B93" i="24"/>
  <c r="B94" i="24"/>
  <c r="B95" i="24"/>
  <c r="B96" i="24"/>
  <c r="B97" i="24"/>
  <c r="B98" i="24"/>
  <c r="B99" i="24"/>
  <c r="B100" i="24"/>
  <c r="B101" i="24"/>
  <c r="B102" i="24"/>
  <c r="B103" i="24"/>
  <c r="B104" i="24"/>
  <c r="B105" i="24"/>
  <c r="B106" i="24"/>
  <c r="B107" i="24"/>
  <c r="B108" i="24"/>
  <c r="B109" i="24"/>
  <c r="B110" i="24"/>
  <c r="B111" i="24"/>
  <c r="B112" i="24"/>
  <c r="B113" i="24"/>
  <c r="B114" i="24"/>
  <c r="B115" i="24"/>
  <c r="B116" i="24"/>
  <c r="B117" i="24"/>
  <c r="B118" i="24"/>
  <c r="B119" i="24"/>
  <c r="B120" i="24"/>
  <c r="B121" i="24"/>
  <c r="B122" i="24"/>
  <c r="B123" i="24"/>
  <c r="B124" i="24"/>
  <c r="B125" i="24"/>
  <c r="B126" i="24"/>
  <c r="B127" i="24"/>
  <c r="C36" i="28"/>
  <c r="D36" i="28" s="1"/>
  <c r="BU36" i="28" s="1"/>
  <c r="E36" i="28" s="1"/>
  <c r="C37" i="28"/>
  <c r="D37" i="28" s="1"/>
  <c r="BU37" i="28" s="1"/>
  <c r="E37" i="28" s="1"/>
  <c r="C38" i="28"/>
  <c r="D38" i="28" s="1"/>
  <c r="BU38" i="28" s="1"/>
  <c r="E38" i="28" s="1"/>
  <c r="C39" i="28"/>
  <c r="D39" i="28" s="1"/>
  <c r="BU39" i="28" s="1"/>
  <c r="E39" i="28" s="1"/>
  <c r="C40" i="28"/>
  <c r="D40" i="28" s="1"/>
  <c r="BU40" i="28" s="1"/>
  <c r="E40" i="28" s="1"/>
  <c r="C41" i="28"/>
  <c r="D41" i="28" s="1"/>
  <c r="BU41" i="28" s="1"/>
  <c r="E41" i="28" s="1"/>
  <c r="C42" i="28"/>
  <c r="D42" i="28" s="1"/>
  <c r="BU42" i="28" s="1"/>
  <c r="E42" i="28" s="1"/>
  <c r="C43" i="28"/>
  <c r="D43" i="28" s="1"/>
  <c r="BU43" i="28" s="1"/>
  <c r="E43" i="28" s="1"/>
  <c r="C44" i="28"/>
  <c r="D44" i="28" s="1"/>
  <c r="BU44" i="28" s="1"/>
  <c r="E44" i="28" s="1"/>
  <c r="C45" i="28"/>
  <c r="D45" i="28" s="1"/>
  <c r="BU45" i="28" s="1"/>
  <c r="E45" i="28" s="1"/>
  <c r="C46" i="28"/>
  <c r="D46" i="28" s="1"/>
  <c r="BU46" i="28" s="1"/>
  <c r="E46" i="28" s="1"/>
  <c r="C47" i="28"/>
  <c r="D47" i="28" s="1"/>
  <c r="BU47" i="28" s="1"/>
  <c r="E47" i="28" s="1"/>
  <c r="C48" i="28"/>
  <c r="D48" i="28" s="1"/>
  <c r="BU48" i="28" s="1"/>
  <c r="E48" i="28" s="1"/>
  <c r="C49" i="28"/>
  <c r="D49" i="28" s="1"/>
  <c r="BU49" i="28" s="1"/>
  <c r="E49" i="28" s="1"/>
  <c r="C50" i="28"/>
  <c r="D50" i="28" s="1"/>
  <c r="BU50" i="28" s="1"/>
  <c r="E50" i="28" s="1"/>
  <c r="C51" i="28"/>
  <c r="D51" i="28" s="1"/>
  <c r="BU51" i="28" s="1"/>
  <c r="E51" i="28" s="1"/>
  <c r="C52" i="28"/>
  <c r="D52" i="28" s="1"/>
  <c r="BU52" i="28" s="1"/>
  <c r="E52" i="28" s="1"/>
  <c r="C53" i="28"/>
  <c r="D53" i="28" s="1"/>
  <c r="BU53" i="28" s="1"/>
  <c r="E53" i="28" s="1"/>
  <c r="C54" i="28"/>
  <c r="D54" i="28" s="1"/>
  <c r="BU54" i="28" s="1"/>
  <c r="E54" i="28" s="1"/>
  <c r="C55" i="28"/>
  <c r="D55" i="28" s="1"/>
  <c r="BU55" i="28" s="1"/>
  <c r="E55" i="28" s="1"/>
  <c r="C56" i="28"/>
  <c r="D56" i="28" s="1"/>
  <c r="BU56" i="28" s="1"/>
  <c r="E56" i="28" s="1"/>
  <c r="C57" i="28"/>
  <c r="D57" i="28" s="1"/>
  <c r="BU57" i="28" s="1"/>
  <c r="E57" i="28" s="1"/>
  <c r="C58" i="28"/>
  <c r="D58" i="28" s="1"/>
  <c r="BU58" i="28" s="1"/>
  <c r="E58" i="28" s="1"/>
  <c r="C59" i="28"/>
  <c r="D59" i="28" s="1"/>
  <c r="BU59" i="28" s="1"/>
  <c r="E59" i="28" s="1"/>
  <c r="C60" i="28"/>
  <c r="D60" i="28" s="1"/>
  <c r="BU60" i="28" s="1"/>
  <c r="E60" i="28" s="1"/>
  <c r="C61" i="28"/>
  <c r="D61" i="28" s="1"/>
  <c r="BU61" i="28" s="1"/>
  <c r="E61" i="28" s="1"/>
  <c r="C62" i="28"/>
  <c r="D62" i="28" s="1"/>
  <c r="BU62" i="28" s="1"/>
  <c r="E62" i="28" s="1"/>
  <c r="C63" i="28"/>
  <c r="D63" i="28" s="1"/>
  <c r="BU63" i="28" s="1"/>
  <c r="E63" i="28" s="1"/>
  <c r="C64" i="28"/>
  <c r="D64" i="28" s="1"/>
  <c r="BU64" i="28" s="1"/>
  <c r="E64" i="28" s="1"/>
  <c r="C65" i="28"/>
  <c r="D65" i="28" s="1"/>
  <c r="BU65" i="28" s="1"/>
  <c r="E65" i="28" s="1"/>
  <c r="C66" i="28"/>
  <c r="D66" i="28" s="1"/>
  <c r="BU66" i="28" s="1"/>
  <c r="E66" i="28" s="1"/>
  <c r="C67" i="28"/>
  <c r="D67" i="28" s="1"/>
  <c r="BU67" i="28" s="1"/>
  <c r="E67" i="28" s="1"/>
  <c r="C68" i="28"/>
  <c r="D68" i="28" s="1"/>
  <c r="BU68" i="28" s="1"/>
  <c r="E68" i="28" s="1"/>
  <c r="C69" i="28"/>
  <c r="D69" i="28" s="1"/>
  <c r="BU69" i="28" s="1"/>
  <c r="E69" i="28" s="1"/>
  <c r="C70" i="28"/>
  <c r="D70" i="28" s="1"/>
  <c r="BU70" i="28" s="1"/>
  <c r="E70" i="28" s="1"/>
  <c r="C71" i="28"/>
  <c r="D71" i="28" s="1"/>
  <c r="BU71" i="28" s="1"/>
  <c r="E71" i="28" s="1"/>
  <c r="C72" i="28"/>
  <c r="D72" i="28" s="1"/>
  <c r="BU72" i="28" s="1"/>
  <c r="E72" i="28" s="1"/>
  <c r="C73" i="28"/>
  <c r="D73" i="28" s="1"/>
  <c r="BU73" i="28" s="1"/>
  <c r="E73" i="28" s="1"/>
  <c r="C74" i="28"/>
  <c r="D74" i="28" s="1"/>
  <c r="BU74" i="28" s="1"/>
  <c r="E74" i="28" s="1"/>
  <c r="C75" i="28"/>
  <c r="D75" i="28" s="1"/>
  <c r="BU75" i="28" s="1"/>
  <c r="E75" i="28" s="1"/>
  <c r="C76" i="28"/>
  <c r="D76" i="28" s="1"/>
  <c r="BU76" i="28" s="1"/>
  <c r="E76" i="28" s="1"/>
  <c r="C77" i="28"/>
  <c r="D77" i="28" s="1"/>
  <c r="BU77" i="28" s="1"/>
  <c r="E77" i="28" s="1"/>
  <c r="C78" i="28"/>
  <c r="D78" i="28" s="1"/>
  <c r="BU78" i="28" s="1"/>
  <c r="E78" i="28" s="1"/>
  <c r="C79" i="28"/>
  <c r="D79" i="28" s="1"/>
  <c r="BU79" i="28" s="1"/>
  <c r="E79" i="28" s="1"/>
  <c r="C80" i="28"/>
  <c r="D80" i="28" s="1"/>
  <c r="BU80" i="28" s="1"/>
  <c r="E80" i="28" s="1"/>
  <c r="C81" i="28"/>
  <c r="D81" i="28" s="1"/>
  <c r="BU81" i="28" s="1"/>
  <c r="E81" i="28" s="1"/>
  <c r="C82" i="28"/>
  <c r="D82" i="28" s="1"/>
  <c r="BU82" i="28" s="1"/>
  <c r="E82" i="28" s="1"/>
  <c r="C83" i="28"/>
  <c r="D83" i="28" s="1"/>
  <c r="BU83" i="28" s="1"/>
  <c r="E83" i="28" s="1"/>
  <c r="C84" i="28"/>
  <c r="D84" i="28" s="1"/>
  <c r="BU84" i="28" s="1"/>
  <c r="E84" i="28" s="1"/>
  <c r="C85" i="28"/>
  <c r="D85" i="28" s="1"/>
  <c r="BU85" i="28" s="1"/>
  <c r="E85" i="28" s="1"/>
  <c r="C86" i="28"/>
  <c r="D86" i="28" s="1"/>
  <c r="BU86" i="28" s="1"/>
  <c r="E86" i="28" s="1"/>
  <c r="C87" i="28"/>
  <c r="D87" i="28" s="1"/>
  <c r="BU87" i="28" s="1"/>
  <c r="E87" i="28" s="1"/>
  <c r="C88" i="28"/>
  <c r="D88" i="28" s="1"/>
  <c r="BU88" i="28" s="1"/>
  <c r="E88" i="28" s="1"/>
  <c r="C89" i="28"/>
  <c r="D89" i="28" s="1"/>
  <c r="BU89" i="28" s="1"/>
  <c r="E89" i="28" s="1"/>
  <c r="C90" i="28"/>
  <c r="D90" i="28" s="1"/>
  <c r="BU90" i="28" s="1"/>
  <c r="E90" i="28" s="1"/>
  <c r="C91" i="28"/>
  <c r="D91" i="28" s="1"/>
  <c r="BU91" i="28" s="1"/>
  <c r="E91" i="28" s="1"/>
  <c r="C92" i="28"/>
  <c r="D92" i="28" s="1"/>
  <c r="BU92" i="28" s="1"/>
  <c r="E92" i="28" s="1"/>
  <c r="C93" i="28"/>
  <c r="D93" i="28" s="1"/>
  <c r="BU93" i="28" s="1"/>
  <c r="E93" i="28" s="1"/>
  <c r="C94" i="28"/>
  <c r="D94" i="28" s="1"/>
  <c r="BU94" i="28" s="1"/>
  <c r="E94" i="28" s="1"/>
  <c r="C95" i="28"/>
  <c r="D95" i="28" s="1"/>
  <c r="BU95" i="28" s="1"/>
  <c r="E95" i="28" s="1"/>
  <c r="C96" i="28"/>
  <c r="D96" i="28" s="1"/>
  <c r="BU96" i="28" s="1"/>
  <c r="E96" i="28" s="1"/>
  <c r="C97" i="28"/>
  <c r="D97" i="28" s="1"/>
  <c r="BU97" i="28" s="1"/>
  <c r="E97" i="28" s="1"/>
  <c r="C98" i="28"/>
  <c r="D98" i="28" s="1"/>
  <c r="BU98" i="28" s="1"/>
  <c r="E98" i="28" s="1"/>
  <c r="C99" i="28"/>
  <c r="D99" i="28" s="1"/>
  <c r="BU99" i="28" s="1"/>
  <c r="E99" i="28" s="1"/>
  <c r="C100" i="28"/>
  <c r="D100" i="28" s="1"/>
  <c r="BU100" i="28" s="1"/>
  <c r="E100" i="28" s="1"/>
  <c r="C101" i="28"/>
  <c r="D101" i="28" s="1"/>
  <c r="BU101" i="28" s="1"/>
  <c r="E101" i="28" s="1"/>
  <c r="C102" i="28"/>
  <c r="D102" i="28" s="1"/>
  <c r="BU102" i="28" s="1"/>
  <c r="E102" i="28" s="1"/>
  <c r="C103" i="28"/>
  <c r="D103" i="28" s="1"/>
  <c r="BU103" i="28" s="1"/>
  <c r="E103" i="28" s="1"/>
  <c r="C104" i="28"/>
  <c r="D104" i="28" s="1"/>
  <c r="BU104" i="28" s="1"/>
  <c r="E104" i="28" s="1"/>
  <c r="C105" i="28"/>
  <c r="D105" i="28" s="1"/>
  <c r="BU105" i="28" s="1"/>
  <c r="E105" i="28" s="1"/>
  <c r="C106" i="28"/>
  <c r="D106" i="28" s="1"/>
  <c r="BU106" i="28" s="1"/>
  <c r="E106" i="28" s="1"/>
  <c r="C107" i="28"/>
  <c r="D107" i="28" s="1"/>
  <c r="BU107" i="28" s="1"/>
  <c r="E107" i="28" s="1"/>
  <c r="C108" i="28"/>
  <c r="D108" i="28" s="1"/>
  <c r="BU108" i="28" s="1"/>
  <c r="E108" i="28" s="1"/>
  <c r="C109" i="28"/>
  <c r="D109" i="28" s="1"/>
  <c r="BU109" i="28" s="1"/>
  <c r="E109" i="28" s="1"/>
  <c r="C110" i="28"/>
  <c r="D110" i="28" s="1"/>
  <c r="BU110" i="28" s="1"/>
  <c r="E110" i="28" s="1"/>
  <c r="C111" i="28"/>
  <c r="D111" i="28" s="1"/>
  <c r="BU111" i="28" s="1"/>
  <c r="E111" i="28" s="1"/>
  <c r="C112" i="28"/>
  <c r="D112" i="28" s="1"/>
  <c r="BU112" i="28" s="1"/>
  <c r="E112" i="28" s="1"/>
  <c r="C113" i="28"/>
  <c r="D113" i="28" s="1"/>
  <c r="BU113" i="28" s="1"/>
  <c r="E113" i="28" s="1"/>
  <c r="C114" i="28"/>
  <c r="D114" i="28" s="1"/>
  <c r="BU114" i="28" s="1"/>
  <c r="E114" i="28" s="1"/>
  <c r="C115" i="28"/>
  <c r="D115" i="28" s="1"/>
  <c r="BU115" i="28" s="1"/>
  <c r="E115" i="28" s="1"/>
  <c r="C116" i="28"/>
  <c r="D116" i="28" s="1"/>
  <c r="BU116" i="28" s="1"/>
  <c r="E116" i="28" s="1"/>
  <c r="C117" i="28"/>
  <c r="D117" i="28" s="1"/>
  <c r="BU117" i="28" s="1"/>
  <c r="E117" i="28" s="1"/>
  <c r="C118" i="28"/>
  <c r="D118" i="28" s="1"/>
  <c r="BU118" i="28" s="1"/>
  <c r="E118" i="28" s="1"/>
  <c r="C119" i="28"/>
  <c r="D119" i="28" s="1"/>
  <c r="BU119" i="28" s="1"/>
  <c r="E119" i="28" s="1"/>
  <c r="C120" i="28"/>
  <c r="D120" i="28" s="1"/>
  <c r="BU120" i="28" s="1"/>
  <c r="E120" i="28" s="1"/>
  <c r="C121" i="28"/>
  <c r="D121" i="28" s="1"/>
  <c r="BU121" i="28" s="1"/>
  <c r="E121" i="28" s="1"/>
  <c r="C122" i="28"/>
  <c r="D122" i="28" s="1"/>
  <c r="BU122" i="28" s="1"/>
  <c r="E122" i="28" s="1"/>
  <c r="C123" i="28"/>
  <c r="D123" i="28" s="1"/>
  <c r="BU123" i="28" s="1"/>
  <c r="E123" i="28" s="1"/>
  <c r="C124" i="28"/>
  <c r="D124" i="28" s="1"/>
  <c r="BU124" i="28" s="1"/>
  <c r="E124" i="28" s="1"/>
  <c r="C125" i="28"/>
  <c r="D125" i="28" s="1"/>
  <c r="BU125" i="28" s="1"/>
  <c r="E125" i="28" s="1"/>
  <c r="C126" i="28"/>
  <c r="D126" i="28" s="1"/>
  <c r="BU126" i="28" s="1"/>
  <c r="E126" i="28" s="1"/>
  <c r="C127" i="28"/>
  <c r="D127" i="28" s="1"/>
  <c r="B36" i="28"/>
  <c r="B37" i="28"/>
  <c r="B38" i="28"/>
  <c r="B39" i="28"/>
  <c r="B40" i="28"/>
  <c r="B41" i="28"/>
  <c r="B42" i="28"/>
  <c r="B43" i="28"/>
  <c r="B44" i="28"/>
  <c r="B45" i="28"/>
  <c r="B46" i="28"/>
  <c r="B47" i="28"/>
  <c r="B48" i="28"/>
  <c r="B49" i="28"/>
  <c r="B50" i="28"/>
  <c r="B51" i="28"/>
  <c r="B52" i="28"/>
  <c r="B53" i="28"/>
  <c r="B54" i="28"/>
  <c r="B55" i="28"/>
  <c r="B56" i="28"/>
  <c r="B57" i="28"/>
  <c r="B58" i="28"/>
  <c r="B59" i="28"/>
  <c r="B60" i="28"/>
  <c r="B61" i="28"/>
  <c r="B62" i="28"/>
  <c r="B63" i="28"/>
  <c r="B64" i="28"/>
  <c r="B65" i="28"/>
  <c r="B66" i="28"/>
  <c r="B67" i="28"/>
  <c r="B68" i="28"/>
  <c r="B69" i="28"/>
  <c r="B70" i="28"/>
  <c r="B71" i="28"/>
  <c r="B72" i="28"/>
  <c r="B73" i="28"/>
  <c r="B74" i="28"/>
  <c r="B75" i="28"/>
  <c r="B76" i="28"/>
  <c r="B77" i="28"/>
  <c r="B78" i="28"/>
  <c r="B79" i="28"/>
  <c r="B80" i="28"/>
  <c r="B81" i="28"/>
  <c r="B82" i="28"/>
  <c r="B83" i="28"/>
  <c r="B84" i="28"/>
  <c r="B85" i="28"/>
  <c r="B86" i="28"/>
  <c r="B87" i="28"/>
  <c r="B88" i="28"/>
  <c r="B89" i="28"/>
  <c r="B90" i="28"/>
  <c r="B91" i="28"/>
  <c r="B92" i="28"/>
  <c r="B93" i="28"/>
  <c r="B94" i="28"/>
  <c r="B95" i="28"/>
  <c r="B96" i="28"/>
  <c r="B97" i="28"/>
  <c r="B98" i="28"/>
  <c r="B99" i="28"/>
  <c r="B100" i="28"/>
  <c r="B101" i="28"/>
  <c r="B102" i="28"/>
  <c r="B103" i="28"/>
  <c r="B104" i="28"/>
  <c r="B105" i="28"/>
  <c r="B106" i="28"/>
  <c r="B107" i="28"/>
  <c r="B108" i="28"/>
  <c r="B109" i="28"/>
  <c r="B110" i="28"/>
  <c r="B111" i="28"/>
  <c r="B112" i="28"/>
  <c r="B113" i="28"/>
  <c r="B114" i="28"/>
  <c r="B115" i="28"/>
  <c r="B116" i="28"/>
  <c r="B117" i="28"/>
  <c r="B118" i="28"/>
  <c r="B119" i="28"/>
  <c r="B120" i="28"/>
  <c r="B121" i="28"/>
  <c r="B122" i="28"/>
  <c r="B123" i="28"/>
  <c r="B124" i="28"/>
  <c r="B125" i="28"/>
  <c r="B126" i="28"/>
  <c r="B127" i="28"/>
  <c r="C36" i="27"/>
  <c r="D36" i="27" s="1"/>
  <c r="BU36" i="27" s="1"/>
  <c r="E36" i="27" s="1"/>
  <c r="C37" i="27"/>
  <c r="D37" i="27" s="1"/>
  <c r="BU37" i="27" s="1"/>
  <c r="E37" i="27" s="1"/>
  <c r="C38" i="27"/>
  <c r="D38" i="27" s="1"/>
  <c r="BU38" i="27" s="1"/>
  <c r="E38" i="27" s="1"/>
  <c r="C39" i="27"/>
  <c r="D39" i="27" s="1"/>
  <c r="BU39" i="27" s="1"/>
  <c r="E39" i="27" s="1"/>
  <c r="C40" i="27"/>
  <c r="D40" i="27" s="1"/>
  <c r="BU40" i="27" s="1"/>
  <c r="E40" i="27" s="1"/>
  <c r="C41" i="27"/>
  <c r="D41" i="27" s="1"/>
  <c r="BU41" i="27" s="1"/>
  <c r="E41" i="27" s="1"/>
  <c r="C42" i="27"/>
  <c r="D42" i="27" s="1"/>
  <c r="BU42" i="27" s="1"/>
  <c r="E42" i="27" s="1"/>
  <c r="C43" i="27"/>
  <c r="D43" i="27" s="1"/>
  <c r="BU43" i="27" s="1"/>
  <c r="E43" i="27" s="1"/>
  <c r="C44" i="27"/>
  <c r="D44" i="27" s="1"/>
  <c r="BU44" i="27" s="1"/>
  <c r="E44" i="27" s="1"/>
  <c r="C45" i="27"/>
  <c r="D45" i="27" s="1"/>
  <c r="BU45" i="27" s="1"/>
  <c r="E45" i="27" s="1"/>
  <c r="C46" i="27"/>
  <c r="D46" i="27" s="1"/>
  <c r="BU46" i="27" s="1"/>
  <c r="E46" i="27" s="1"/>
  <c r="C47" i="27"/>
  <c r="D47" i="27" s="1"/>
  <c r="BU47" i="27" s="1"/>
  <c r="E47" i="27" s="1"/>
  <c r="C48" i="27"/>
  <c r="D48" i="27" s="1"/>
  <c r="BU48" i="27" s="1"/>
  <c r="E48" i="27" s="1"/>
  <c r="C49" i="27"/>
  <c r="D49" i="27" s="1"/>
  <c r="BU49" i="27" s="1"/>
  <c r="E49" i="27" s="1"/>
  <c r="C50" i="27"/>
  <c r="D50" i="27" s="1"/>
  <c r="BU50" i="27" s="1"/>
  <c r="E50" i="27" s="1"/>
  <c r="C51" i="27"/>
  <c r="D51" i="27" s="1"/>
  <c r="BU51" i="27" s="1"/>
  <c r="E51" i="27" s="1"/>
  <c r="C52" i="27"/>
  <c r="D52" i="27" s="1"/>
  <c r="BU52" i="27" s="1"/>
  <c r="E52" i="27" s="1"/>
  <c r="C53" i="27"/>
  <c r="D53" i="27" s="1"/>
  <c r="BU53" i="27" s="1"/>
  <c r="E53" i="27" s="1"/>
  <c r="C54" i="27"/>
  <c r="D54" i="27" s="1"/>
  <c r="BU54" i="27" s="1"/>
  <c r="E54" i="27" s="1"/>
  <c r="C55" i="27"/>
  <c r="D55" i="27" s="1"/>
  <c r="BU55" i="27" s="1"/>
  <c r="E55" i="27" s="1"/>
  <c r="C56" i="27"/>
  <c r="D56" i="27" s="1"/>
  <c r="BU56" i="27" s="1"/>
  <c r="E56" i="27" s="1"/>
  <c r="C57" i="27"/>
  <c r="D57" i="27" s="1"/>
  <c r="BU57" i="27" s="1"/>
  <c r="E57" i="27" s="1"/>
  <c r="C58" i="27"/>
  <c r="D58" i="27" s="1"/>
  <c r="BU58" i="27" s="1"/>
  <c r="E58" i="27" s="1"/>
  <c r="C59" i="27"/>
  <c r="D59" i="27" s="1"/>
  <c r="BU59" i="27" s="1"/>
  <c r="E59" i="27" s="1"/>
  <c r="C60" i="27"/>
  <c r="D60" i="27" s="1"/>
  <c r="BU60" i="27" s="1"/>
  <c r="E60" i="27" s="1"/>
  <c r="C61" i="27"/>
  <c r="D61" i="27" s="1"/>
  <c r="BU61" i="27" s="1"/>
  <c r="E61" i="27" s="1"/>
  <c r="C62" i="27"/>
  <c r="D62" i="27" s="1"/>
  <c r="BU62" i="27" s="1"/>
  <c r="E62" i="27" s="1"/>
  <c r="C63" i="27"/>
  <c r="D63" i="27" s="1"/>
  <c r="BU63" i="27" s="1"/>
  <c r="E63" i="27" s="1"/>
  <c r="C64" i="27"/>
  <c r="D64" i="27" s="1"/>
  <c r="BU64" i="27" s="1"/>
  <c r="E64" i="27" s="1"/>
  <c r="C65" i="27"/>
  <c r="D65" i="27" s="1"/>
  <c r="BU65" i="27" s="1"/>
  <c r="E65" i="27" s="1"/>
  <c r="C66" i="27"/>
  <c r="D66" i="27" s="1"/>
  <c r="BU66" i="27" s="1"/>
  <c r="E66" i="27" s="1"/>
  <c r="C67" i="27"/>
  <c r="D67" i="27" s="1"/>
  <c r="BU67" i="27" s="1"/>
  <c r="E67" i="27" s="1"/>
  <c r="C68" i="27"/>
  <c r="D68" i="27" s="1"/>
  <c r="BU68" i="27" s="1"/>
  <c r="E68" i="27" s="1"/>
  <c r="C69" i="27"/>
  <c r="D69" i="27" s="1"/>
  <c r="BU69" i="27" s="1"/>
  <c r="E69" i="27" s="1"/>
  <c r="C70" i="27"/>
  <c r="D70" i="27" s="1"/>
  <c r="BU70" i="27" s="1"/>
  <c r="E70" i="27" s="1"/>
  <c r="C71" i="27"/>
  <c r="D71" i="27" s="1"/>
  <c r="BU71" i="27" s="1"/>
  <c r="E71" i="27" s="1"/>
  <c r="C72" i="27"/>
  <c r="D72" i="27" s="1"/>
  <c r="BU72" i="27" s="1"/>
  <c r="E72" i="27" s="1"/>
  <c r="C73" i="27"/>
  <c r="D73" i="27" s="1"/>
  <c r="BU73" i="27" s="1"/>
  <c r="E73" i="27" s="1"/>
  <c r="C74" i="27"/>
  <c r="D74" i="27" s="1"/>
  <c r="BU74" i="27" s="1"/>
  <c r="E74" i="27" s="1"/>
  <c r="C75" i="27"/>
  <c r="D75" i="27" s="1"/>
  <c r="BU75" i="27" s="1"/>
  <c r="E75" i="27" s="1"/>
  <c r="C76" i="27"/>
  <c r="D76" i="27" s="1"/>
  <c r="BU76" i="27" s="1"/>
  <c r="E76" i="27" s="1"/>
  <c r="C77" i="27"/>
  <c r="D77" i="27" s="1"/>
  <c r="BU77" i="27" s="1"/>
  <c r="E77" i="27" s="1"/>
  <c r="C78" i="27"/>
  <c r="D78" i="27" s="1"/>
  <c r="BU78" i="27" s="1"/>
  <c r="E78" i="27" s="1"/>
  <c r="C79" i="27"/>
  <c r="D79" i="27" s="1"/>
  <c r="BU79" i="27" s="1"/>
  <c r="E79" i="27" s="1"/>
  <c r="C80" i="27"/>
  <c r="D80" i="27" s="1"/>
  <c r="BU80" i="27" s="1"/>
  <c r="E80" i="27" s="1"/>
  <c r="C81" i="27"/>
  <c r="D81" i="27" s="1"/>
  <c r="BU81" i="27" s="1"/>
  <c r="E81" i="27" s="1"/>
  <c r="C82" i="27"/>
  <c r="D82" i="27" s="1"/>
  <c r="BU82" i="27" s="1"/>
  <c r="E82" i="27" s="1"/>
  <c r="C83" i="27"/>
  <c r="D83" i="27" s="1"/>
  <c r="BU83" i="27" s="1"/>
  <c r="E83" i="27" s="1"/>
  <c r="C84" i="27"/>
  <c r="D84" i="27" s="1"/>
  <c r="BU84" i="27" s="1"/>
  <c r="E84" i="27" s="1"/>
  <c r="C85" i="27"/>
  <c r="D85" i="27" s="1"/>
  <c r="BU85" i="27" s="1"/>
  <c r="E85" i="27" s="1"/>
  <c r="C86" i="27"/>
  <c r="D86" i="27" s="1"/>
  <c r="BU86" i="27" s="1"/>
  <c r="E86" i="27" s="1"/>
  <c r="C87" i="27"/>
  <c r="D87" i="27" s="1"/>
  <c r="BU87" i="27" s="1"/>
  <c r="E87" i="27" s="1"/>
  <c r="C88" i="27"/>
  <c r="D88" i="27" s="1"/>
  <c r="BU88" i="27" s="1"/>
  <c r="E88" i="27" s="1"/>
  <c r="C89" i="27"/>
  <c r="D89" i="27" s="1"/>
  <c r="BU89" i="27" s="1"/>
  <c r="E89" i="27" s="1"/>
  <c r="C90" i="27"/>
  <c r="D90" i="27" s="1"/>
  <c r="BU90" i="27" s="1"/>
  <c r="E90" i="27" s="1"/>
  <c r="C91" i="27"/>
  <c r="D91" i="27" s="1"/>
  <c r="BU91" i="27" s="1"/>
  <c r="E91" i="27" s="1"/>
  <c r="C92" i="27"/>
  <c r="D92" i="27" s="1"/>
  <c r="BU92" i="27" s="1"/>
  <c r="E92" i="27" s="1"/>
  <c r="C93" i="27"/>
  <c r="D93" i="27" s="1"/>
  <c r="BU93" i="27" s="1"/>
  <c r="E93" i="27" s="1"/>
  <c r="C94" i="27"/>
  <c r="D94" i="27" s="1"/>
  <c r="BU94" i="27" s="1"/>
  <c r="E94" i="27" s="1"/>
  <c r="C95" i="27"/>
  <c r="D95" i="27" s="1"/>
  <c r="BU95" i="27" s="1"/>
  <c r="E95" i="27" s="1"/>
  <c r="C96" i="27"/>
  <c r="D96" i="27" s="1"/>
  <c r="BU96" i="27" s="1"/>
  <c r="E96" i="27" s="1"/>
  <c r="C97" i="27"/>
  <c r="D97" i="27" s="1"/>
  <c r="BU97" i="27" s="1"/>
  <c r="E97" i="27" s="1"/>
  <c r="C98" i="27"/>
  <c r="D98" i="27" s="1"/>
  <c r="BU98" i="27" s="1"/>
  <c r="E98" i="27" s="1"/>
  <c r="C99" i="27"/>
  <c r="D99" i="27" s="1"/>
  <c r="BU99" i="27" s="1"/>
  <c r="E99" i="27" s="1"/>
  <c r="C100" i="27"/>
  <c r="D100" i="27" s="1"/>
  <c r="BU100" i="27" s="1"/>
  <c r="E100" i="27" s="1"/>
  <c r="C101" i="27"/>
  <c r="D101" i="27" s="1"/>
  <c r="BU101" i="27" s="1"/>
  <c r="E101" i="27" s="1"/>
  <c r="C102" i="27"/>
  <c r="D102" i="27" s="1"/>
  <c r="BU102" i="27" s="1"/>
  <c r="E102" i="27" s="1"/>
  <c r="C103" i="27"/>
  <c r="D103" i="27" s="1"/>
  <c r="BU103" i="27" s="1"/>
  <c r="E103" i="27" s="1"/>
  <c r="C104" i="27"/>
  <c r="D104" i="27" s="1"/>
  <c r="BU104" i="27" s="1"/>
  <c r="E104" i="27" s="1"/>
  <c r="C105" i="27"/>
  <c r="D105" i="27" s="1"/>
  <c r="BU105" i="27" s="1"/>
  <c r="E105" i="27" s="1"/>
  <c r="C106" i="27"/>
  <c r="D106" i="27" s="1"/>
  <c r="BU106" i="27" s="1"/>
  <c r="E106" i="27" s="1"/>
  <c r="C107" i="27"/>
  <c r="D107" i="27" s="1"/>
  <c r="BU107" i="27" s="1"/>
  <c r="E107" i="27" s="1"/>
  <c r="C108" i="27"/>
  <c r="D108" i="27" s="1"/>
  <c r="BU108" i="27" s="1"/>
  <c r="E108" i="27" s="1"/>
  <c r="C109" i="27"/>
  <c r="D109" i="27" s="1"/>
  <c r="BU109" i="27" s="1"/>
  <c r="E109" i="27" s="1"/>
  <c r="C110" i="27"/>
  <c r="D110" i="27" s="1"/>
  <c r="BU110" i="27" s="1"/>
  <c r="E110" i="27" s="1"/>
  <c r="C111" i="27"/>
  <c r="D111" i="27" s="1"/>
  <c r="BU111" i="27" s="1"/>
  <c r="E111" i="27" s="1"/>
  <c r="C112" i="27"/>
  <c r="D112" i="27" s="1"/>
  <c r="BU112" i="27" s="1"/>
  <c r="E112" i="27" s="1"/>
  <c r="C113" i="27"/>
  <c r="D113" i="27" s="1"/>
  <c r="BU113" i="27" s="1"/>
  <c r="E113" i="27" s="1"/>
  <c r="C114" i="27"/>
  <c r="D114" i="27" s="1"/>
  <c r="BU114" i="27" s="1"/>
  <c r="E114" i="27" s="1"/>
  <c r="C115" i="27"/>
  <c r="D115" i="27" s="1"/>
  <c r="BU115" i="27" s="1"/>
  <c r="E115" i="27" s="1"/>
  <c r="C116" i="27"/>
  <c r="D116" i="27" s="1"/>
  <c r="BU116" i="27" s="1"/>
  <c r="E116" i="27" s="1"/>
  <c r="C117" i="27"/>
  <c r="D117" i="27" s="1"/>
  <c r="BU117" i="27" s="1"/>
  <c r="E117" i="27" s="1"/>
  <c r="C118" i="27"/>
  <c r="D118" i="27" s="1"/>
  <c r="BU118" i="27" s="1"/>
  <c r="E118" i="27" s="1"/>
  <c r="C119" i="27"/>
  <c r="D119" i="27" s="1"/>
  <c r="BU119" i="27" s="1"/>
  <c r="E119" i="27" s="1"/>
  <c r="C120" i="27"/>
  <c r="D120" i="27" s="1"/>
  <c r="BU120" i="27" s="1"/>
  <c r="E120" i="27" s="1"/>
  <c r="C121" i="27"/>
  <c r="D121" i="27" s="1"/>
  <c r="BU121" i="27" s="1"/>
  <c r="E121" i="27" s="1"/>
  <c r="C122" i="27"/>
  <c r="D122" i="27" s="1"/>
  <c r="BU122" i="27" s="1"/>
  <c r="E122" i="27" s="1"/>
  <c r="C123" i="27"/>
  <c r="D123" i="27" s="1"/>
  <c r="BU123" i="27" s="1"/>
  <c r="E123" i="27" s="1"/>
  <c r="C124" i="27"/>
  <c r="D124" i="27" s="1"/>
  <c r="BU124" i="27" s="1"/>
  <c r="E124" i="27" s="1"/>
  <c r="C125" i="27"/>
  <c r="D125" i="27" s="1"/>
  <c r="BU125" i="27" s="1"/>
  <c r="E125" i="27" s="1"/>
  <c r="C126" i="27"/>
  <c r="D126" i="27" s="1"/>
  <c r="BU126" i="27" s="1"/>
  <c r="E126" i="27" s="1"/>
  <c r="C127" i="27"/>
  <c r="D127" i="27" s="1"/>
  <c r="B36" i="27"/>
  <c r="B37" i="27"/>
  <c r="B38" i="27"/>
  <c r="B39" i="27"/>
  <c r="B40" i="27"/>
  <c r="B41" i="27"/>
  <c r="B42" i="27"/>
  <c r="B43" i="27"/>
  <c r="B44" i="27"/>
  <c r="B45" i="27"/>
  <c r="B46" i="27"/>
  <c r="B47" i="27"/>
  <c r="B48" i="27"/>
  <c r="B49" i="27"/>
  <c r="B50" i="27"/>
  <c r="B51" i="27"/>
  <c r="B52" i="27"/>
  <c r="B53" i="27"/>
  <c r="B54" i="27"/>
  <c r="B55" i="27"/>
  <c r="B56" i="27"/>
  <c r="B57" i="27"/>
  <c r="B58" i="27"/>
  <c r="B59" i="27"/>
  <c r="B60" i="27"/>
  <c r="B61" i="27"/>
  <c r="B62" i="27"/>
  <c r="B63" i="27"/>
  <c r="B64" i="27"/>
  <c r="B65" i="27"/>
  <c r="B66" i="27"/>
  <c r="B67" i="27"/>
  <c r="B68" i="27"/>
  <c r="B69" i="27"/>
  <c r="B70" i="27"/>
  <c r="B71" i="27"/>
  <c r="B72" i="27"/>
  <c r="B73" i="27"/>
  <c r="B74" i="27"/>
  <c r="B75" i="27"/>
  <c r="B76" i="27"/>
  <c r="B77" i="27"/>
  <c r="B78" i="27"/>
  <c r="B79" i="27"/>
  <c r="B80" i="27"/>
  <c r="B81" i="27"/>
  <c r="B82" i="27"/>
  <c r="B83" i="27"/>
  <c r="B84" i="27"/>
  <c r="B85" i="27"/>
  <c r="B86" i="27"/>
  <c r="B87" i="27"/>
  <c r="B88" i="27"/>
  <c r="B89" i="27"/>
  <c r="B90" i="27"/>
  <c r="B91" i="27"/>
  <c r="B92" i="27"/>
  <c r="B93" i="27"/>
  <c r="B94" i="27"/>
  <c r="B95" i="27"/>
  <c r="B96" i="27"/>
  <c r="B97" i="27"/>
  <c r="B98" i="27"/>
  <c r="B99" i="27"/>
  <c r="B100" i="27"/>
  <c r="B101" i="27"/>
  <c r="B102" i="27"/>
  <c r="B103" i="27"/>
  <c r="B104" i="27"/>
  <c r="B105" i="27"/>
  <c r="B106" i="27"/>
  <c r="B107" i="27"/>
  <c r="B108" i="27"/>
  <c r="B109" i="27"/>
  <c r="B110" i="27"/>
  <c r="B111" i="27"/>
  <c r="B112" i="27"/>
  <c r="B113" i="27"/>
  <c r="B114" i="27"/>
  <c r="B115" i="27"/>
  <c r="B116" i="27"/>
  <c r="B117" i="27"/>
  <c r="B118" i="27"/>
  <c r="B119" i="27"/>
  <c r="B120" i="27"/>
  <c r="B121" i="27"/>
  <c r="B122" i="27"/>
  <c r="B123" i="27"/>
  <c r="B124" i="27"/>
  <c r="B125" i="27"/>
  <c r="B126" i="27"/>
  <c r="B127" i="27"/>
  <c r="C36" i="26"/>
  <c r="D36" i="26" s="1"/>
  <c r="BU36" i="26" s="1"/>
  <c r="E36" i="26" s="1"/>
  <c r="C37" i="26"/>
  <c r="D37" i="26" s="1"/>
  <c r="BU37" i="26" s="1"/>
  <c r="E37" i="26" s="1"/>
  <c r="C38" i="26"/>
  <c r="D38" i="26" s="1"/>
  <c r="BU38" i="26" s="1"/>
  <c r="E38" i="26" s="1"/>
  <c r="C39" i="26"/>
  <c r="D39" i="26" s="1"/>
  <c r="BU39" i="26" s="1"/>
  <c r="E39" i="26" s="1"/>
  <c r="C40" i="26"/>
  <c r="D40" i="26" s="1"/>
  <c r="BU40" i="26" s="1"/>
  <c r="E40" i="26" s="1"/>
  <c r="C41" i="26"/>
  <c r="D41" i="26" s="1"/>
  <c r="BU41" i="26" s="1"/>
  <c r="E41" i="26" s="1"/>
  <c r="C42" i="26"/>
  <c r="D42" i="26" s="1"/>
  <c r="BU42" i="26" s="1"/>
  <c r="E42" i="26" s="1"/>
  <c r="C43" i="26"/>
  <c r="D43" i="26" s="1"/>
  <c r="BU43" i="26" s="1"/>
  <c r="E43" i="26" s="1"/>
  <c r="C44" i="26"/>
  <c r="D44" i="26" s="1"/>
  <c r="BU44" i="26" s="1"/>
  <c r="E44" i="26" s="1"/>
  <c r="C45" i="26"/>
  <c r="D45" i="26" s="1"/>
  <c r="BU45" i="26" s="1"/>
  <c r="E45" i="26" s="1"/>
  <c r="C46" i="26"/>
  <c r="D46" i="26" s="1"/>
  <c r="BU46" i="26" s="1"/>
  <c r="E46" i="26" s="1"/>
  <c r="C47" i="26"/>
  <c r="D47" i="26" s="1"/>
  <c r="BU47" i="26" s="1"/>
  <c r="E47" i="26" s="1"/>
  <c r="C48" i="26"/>
  <c r="D48" i="26" s="1"/>
  <c r="BU48" i="26" s="1"/>
  <c r="E48" i="26" s="1"/>
  <c r="C49" i="26"/>
  <c r="D49" i="26" s="1"/>
  <c r="BU49" i="26" s="1"/>
  <c r="E49" i="26" s="1"/>
  <c r="C50" i="26"/>
  <c r="D50" i="26" s="1"/>
  <c r="BU50" i="26" s="1"/>
  <c r="E50" i="26" s="1"/>
  <c r="C51" i="26"/>
  <c r="D51" i="26" s="1"/>
  <c r="BU51" i="26" s="1"/>
  <c r="E51" i="26" s="1"/>
  <c r="C52" i="26"/>
  <c r="D52" i="26" s="1"/>
  <c r="BU52" i="26" s="1"/>
  <c r="E52" i="26" s="1"/>
  <c r="C53" i="26"/>
  <c r="D53" i="26" s="1"/>
  <c r="BU53" i="26" s="1"/>
  <c r="E53" i="26" s="1"/>
  <c r="C54" i="26"/>
  <c r="D54" i="26" s="1"/>
  <c r="BU54" i="26" s="1"/>
  <c r="E54" i="26" s="1"/>
  <c r="C55" i="26"/>
  <c r="D55" i="26" s="1"/>
  <c r="BU55" i="26" s="1"/>
  <c r="E55" i="26" s="1"/>
  <c r="C56" i="26"/>
  <c r="D56" i="26" s="1"/>
  <c r="BU56" i="26" s="1"/>
  <c r="E56" i="26" s="1"/>
  <c r="C57" i="26"/>
  <c r="D57" i="26" s="1"/>
  <c r="BU57" i="26" s="1"/>
  <c r="E57" i="26" s="1"/>
  <c r="C58" i="26"/>
  <c r="D58" i="26" s="1"/>
  <c r="BU58" i="26" s="1"/>
  <c r="E58" i="26" s="1"/>
  <c r="C59" i="26"/>
  <c r="D59" i="26" s="1"/>
  <c r="BU59" i="26" s="1"/>
  <c r="E59" i="26" s="1"/>
  <c r="C60" i="26"/>
  <c r="D60" i="26" s="1"/>
  <c r="BU60" i="26" s="1"/>
  <c r="E60" i="26" s="1"/>
  <c r="C61" i="26"/>
  <c r="D61" i="26" s="1"/>
  <c r="BU61" i="26" s="1"/>
  <c r="E61" i="26" s="1"/>
  <c r="C62" i="26"/>
  <c r="D62" i="26" s="1"/>
  <c r="BU62" i="26" s="1"/>
  <c r="E62" i="26" s="1"/>
  <c r="C63" i="26"/>
  <c r="D63" i="26" s="1"/>
  <c r="BU63" i="26" s="1"/>
  <c r="E63" i="26" s="1"/>
  <c r="C64" i="26"/>
  <c r="D64" i="26" s="1"/>
  <c r="BU64" i="26" s="1"/>
  <c r="E64" i="26" s="1"/>
  <c r="C65" i="26"/>
  <c r="D65" i="26" s="1"/>
  <c r="BU65" i="26" s="1"/>
  <c r="E65" i="26" s="1"/>
  <c r="C66" i="26"/>
  <c r="D66" i="26" s="1"/>
  <c r="BU66" i="26" s="1"/>
  <c r="E66" i="26" s="1"/>
  <c r="C67" i="26"/>
  <c r="D67" i="26" s="1"/>
  <c r="BU67" i="26" s="1"/>
  <c r="E67" i="26" s="1"/>
  <c r="C68" i="26"/>
  <c r="D68" i="26" s="1"/>
  <c r="BU68" i="26" s="1"/>
  <c r="E68" i="26" s="1"/>
  <c r="C69" i="26"/>
  <c r="D69" i="26" s="1"/>
  <c r="BU69" i="26" s="1"/>
  <c r="E69" i="26" s="1"/>
  <c r="C70" i="26"/>
  <c r="D70" i="26" s="1"/>
  <c r="BU70" i="26" s="1"/>
  <c r="E70" i="26" s="1"/>
  <c r="C71" i="26"/>
  <c r="D71" i="26" s="1"/>
  <c r="BU71" i="26" s="1"/>
  <c r="E71" i="26" s="1"/>
  <c r="C72" i="26"/>
  <c r="D72" i="26" s="1"/>
  <c r="BU72" i="26" s="1"/>
  <c r="E72" i="26" s="1"/>
  <c r="C73" i="26"/>
  <c r="D73" i="26" s="1"/>
  <c r="BU73" i="26" s="1"/>
  <c r="E73" i="26" s="1"/>
  <c r="C74" i="26"/>
  <c r="D74" i="26" s="1"/>
  <c r="BU74" i="26" s="1"/>
  <c r="E74" i="26" s="1"/>
  <c r="C75" i="26"/>
  <c r="D75" i="26" s="1"/>
  <c r="BU75" i="26" s="1"/>
  <c r="E75" i="26" s="1"/>
  <c r="C76" i="26"/>
  <c r="D76" i="26" s="1"/>
  <c r="BU76" i="26" s="1"/>
  <c r="E76" i="26" s="1"/>
  <c r="C77" i="26"/>
  <c r="D77" i="26" s="1"/>
  <c r="BU77" i="26" s="1"/>
  <c r="E77" i="26" s="1"/>
  <c r="C78" i="26"/>
  <c r="D78" i="26" s="1"/>
  <c r="BU78" i="26" s="1"/>
  <c r="E78" i="26" s="1"/>
  <c r="C79" i="26"/>
  <c r="D79" i="26" s="1"/>
  <c r="BU79" i="26" s="1"/>
  <c r="E79" i="26" s="1"/>
  <c r="C80" i="26"/>
  <c r="D80" i="26" s="1"/>
  <c r="BU80" i="26" s="1"/>
  <c r="E80" i="26" s="1"/>
  <c r="C81" i="26"/>
  <c r="D81" i="26" s="1"/>
  <c r="BU81" i="26" s="1"/>
  <c r="E81" i="26" s="1"/>
  <c r="C82" i="26"/>
  <c r="D82" i="26" s="1"/>
  <c r="BU82" i="26" s="1"/>
  <c r="E82" i="26" s="1"/>
  <c r="C83" i="26"/>
  <c r="D83" i="26" s="1"/>
  <c r="BU83" i="26" s="1"/>
  <c r="E83" i="26" s="1"/>
  <c r="C84" i="26"/>
  <c r="D84" i="26" s="1"/>
  <c r="BU84" i="26" s="1"/>
  <c r="E84" i="26" s="1"/>
  <c r="C85" i="26"/>
  <c r="D85" i="26" s="1"/>
  <c r="BU85" i="26" s="1"/>
  <c r="E85" i="26" s="1"/>
  <c r="C86" i="26"/>
  <c r="D86" i="26" s="1"/>
  <c r="BU86" i="26" s="1"/>
  <c r="E86" i="26" s="1"/>
  <c r="C87" i="26"/>
  <c r="D87" i="26" s="1"/>
  <c r="BU87" i="26" s="1"/>
  <c r="E87" i="26" s="1"/>
  <c r="C88" i="26"/>
  <c r="D88" i="26" s="1"/>
  <c r="BU88" i="26" s="1"/>
  <c r="E88" i="26" s="1"/>
  <c r="C89" i="26"/>
  <c r="D89" i="26" s="1"/>
  <c r="BU89" i="26" s="1"/>
  <c r="E89" i="26" s="1"/>
  <c r="C90" i="26"/>
  <c r="D90" i="26" s="1"/>
  <c r="BU90" i="26" s="1"/>
  <c r="E90" i="26" s="1"/>
  <c r="C91" i="26"/>
  <c r="D91" i="26" s="1"/>
  <c r="BU91" i="26" s="1"/>
  <c r="E91" i="26" s="1"/>
  <c r="C92" i="26"/>
  <c r="D92" i="26" s="1"/>
  <c r="BU92" i="26" s="1"/>
  <c r="E92" i="26" s="1"/>
  <c r="C93" i="26"/>
  <c r="D93" i="26" s="1"/>
  <c r="BU93" i="26" s="1"/>
  <c r="E93" i="26" s="1"/>
  <c r="C94" i="26"/>
  <c r="D94" i="26" s="1"/>
  <c r="BU94" i="26" s="1"/>
  <c r="E94" i="26" s="1"/>
  <c r="C95" i="26"/>
  <c r="D95" i="26" s="1"/>
  <c r="BU95" i="26" s="1"/>
  <c r="E95" i="26" s="1"/>
  <c r="C96" i="26"/>
  <c r="D96" i="26" s="1"/>
  <c r="BU96" i="26" s="1"/>
  <c r="E96" i="26" s="1"/>
  <c r="C97" i="26"/>
  <c r="D97" i="26" s="1"/>
  <c r="BU97" i="26" s="1"/>
  <c r="E97" i="26" s="1"/>
  <c r="C98" i="26"/>
  <c r="D98" i="26" s="1"/>
  <c r="BU98" i="26" s="1"/>
  <c r="E98" i="26" s="1"/>
  <c r="C99" i="26"/>
  <c r="D99" i="26" s="1"/>
  <c r="BU99" i="26" s="1"/>
  <c r="E99" i="26" s="1"/>
  <c r="C100" i="26"/>
  <c r="D100" i="26" s="1"/>
  <c r="BU100" i="26" s="1"/>
  <c r="E100" i="26" s="1"/>
  <c r="C101" i="26"/>
  <c r="D101" i="26" s="1"/>
  <c r="BU101" i="26" s="1"/>
  <c r="E101" i="26" s="1"/>
  <c r="C102" i="26"/>
  <c r="D102" i="26" s="1"/>
  <c r="BU102" i="26" s="1"/>
  <c r="E102" i="26" s="1"/>
  <c r="C103" i="26"/>
  <c r="D103" i="26" s="1"/>
  <c r="BU103" i="26" s="1"/>
  <c r="E103" i="26" s="1"/>
  <c r="C104" i="26"/>
  <c r="D104" i="26" s="1"/>
  <c r="BU104" i="26" s="1"/>
  <c r="E104" i="26" s="1"/>
  <c r="C105" i="26"/>
  <c r="D105" i="26" s="1"/>
  <c r="BU105" i="26" s="1"/>
  <c r="E105" i="26" s="1"/>
  <c r="C106" i="26"/>
  <c r="D106" i="26" s="1"/>
  <c r="BU106" i="26" s="1"/>
  <c r="E106" i="26" s="1"/>
  <c r="C107" i="26"/>
  <c r="D107" i="26" s="1"/>
  <c r="BU107" i="26" s="1"/>
  <c r="E107" i="26" s="1"/>
  <c r="C108" i="26"/>
  <c r="D108" i="26" s="1"/>
  <c r="BU108" i="26" s="1"/>
  <c r="E108" i="26" s="1"/>
  <c r="C109" i="26"/>
  <c r="D109" i="26" s="1"/>
  <c r="BU109" i="26" s="1"/>
  <c r="E109" i="26" s="1"/>
  <c r="C110" i="26"/>
  <c r="D110" i="26" s="1"/>
  <c r="BU110" i="26" s="1"/>
  <c r="E110" i="26" s="1"/>
  <c r="C111" i="26"/>
  <c r="D111" i="26" s="1"/>
  <c r="BU111" i="26" s="1"/>
  <c r="E111" i="26" s="1"/>
  <c r="C112" i="26"/>
  <c r="D112" i="26" s="1"/>
  <c r="BU112" i="26" s="1"/>
  <c r="E112" i="26" s="1"/>
  <c r="C113" i="26"/>
  <c r="D113" i="26" s="1"/>
  <c r="BU113" i="26" s="1"/>
  <c r="E113" i="26" s="1"/>
  <c r="C114" i="26"/>
  <c r="D114" i="26" s="1"/>
  <c r="BU114" i="26" s="1"/>
  <c r="E114" i="26" s="1"/>
  <c r="C115" i="26"/>
  <c r="D115" i="26" s="1"/>
  <c r="BU115" i="26" s="1"/>
  <c r="E115" i="26" s="1"/>
  <c r="C116" i="26"/>
  <c r="D116" i="26" s="1"/>
  <c r="BU116" i="26" s="1"/>
  <c r="E116" i="26" s="1"/>
  <c r="C117" i="26"/>
  <c r="D117" i="26" s="1"/>
  <c r="BU117" i="26" s="1"/>
  <c r="E117" i="26" s="1"/>
  <c r="C118" i="26"/>
  <c r="D118" i="26" s="1"/>
  <c r="BU118" i="26" s="1"/>
  <c r="E118" i="26" s="1"/>
  <c r="C119" i="26"/>
  <c r="D119" i="26" s="1"/>
  <c r="BU119" i="26" s="1"/>
  <c r="E119" i="26" s="1"/>
  <c r="C120" i="26"/>
  <c r="D120" i="26" s="1"/>
  <c r="BU120" i="26" s="1"/>
  <c r="E120" i="26" s="1"/>
  <c r="C121" i="26"/>
  <c r="D121" i="26" s="1"/>
  <c r="BU121" i="26" s="1"/>
  <c r="E121" i="26" s="1"/>
  <c r="C122" i="26"/>
  <c r="D122" i="26" s="1"/>
  <c r="BU122" i="26" s="1"/>
  <c r="E122" i="26" s="1"/>
  <c r="C123" i="26"/>
  <c r="D123" i="26" s="1"/>
  <c r="BU123" i="26" s="1"/>
  <c r="E123" i="26" s="1"/>
  <c r="C124" i="26"/>
  <c r="D124" i="26" s="1"/>
  <c r="BU124" i="26" s="1"/>
  <c r="E124" i="26" s="1"/>
  <c r="C125" i="26"/>
  <c r="D125" i="26" s="1"/>
  <c r="BU125" i="26" s="1"/>
  <c r="E125" i="26" s="1"/>
  <c r="C126" i="26"/>
  <c r="D126" i="26" s="1"/>
  <c r="BU126" i="26" s="1"/>
  <c r="E126" i="26" s="1"/>
  <c r="C127" i="26"/>
  <c r="D127" i="26" s="1"/>
  <c r="B36" i="26"/>
  <c r="B37" i="26"/>
  <c r="B38" i="26"/>
  <c r="B39" i="26"/>
  <c r="B40" i="26"/>
  <c r="B41" i="26"/>
  <c r="B42" i="26"/>
  <c r="B43" i="26"/>
  <c r="B44" i="26"/>
  <c r="B45" i="26"/>
  <c r="B46" i="26"/>
  <c r="B47" i="26"/>
  <c r="B48" i="26"/>
  <c r="B49" i="26"/>
  <c r="B50" i="26"/>
  <c r="B51" i="26"/>
  <c r="B52" i="26"/>
  <c r="B53" i="26"/>
  <c r="B54" i="26"/>
  <c r="B55" i="26"/>
  <c r="B56" i="26"/>
  <c r="B57" i="26"/>
  <c r="B58" i="26"/>
  <c r="B59" i="26"/>
  <c r="B60" i="26"/>
  <c r="B61" i="26"/>
  <c r="B62" i="26"/>
  <c r="B63" i="26"/>
  <c r="B64" i="26"/>
  <c r="B65" i="26"/>
  <c r="B66" i="26"/>
  <c r="B67" i="26"/>
  <c r="B68" i="26"/>
  <c r="B69" i="26"/>
  <c r="B70" i="26"/>
  <c r="B71" i="26"/>
  <c r="B72" i="26"/>
  <c r="B73" i="26"/>
  <c r="B74" i="26"/>
  <c r="B75" i="26"/>
  <c r="B76" i="26"/>
  <c r="B77" i="26"/>
  <c r="B78" i="26"/>
  <c r="B79" i="26"/>
  <c r="B80" i="26"/>
  <c r="B81" i="26"/>
  <c r="B82" i="26"/>
  <c r="B83" i="26"/>
  <c r="B84" i="26"/>
  <c r="B85" i="26"/>
  <c r="B86" i="26"/>
  <c r="B87" i="26"/>
  <c r="B88" i="26"/>
  <c r="B89" i="26"/>
  <c r="B90" i="26"/>
  <c r="B91" i="26"/>
  <c r="B92" i="26"/>
  <c r="B93" i="26"/>
  <c r="B94" i="26"/>
  <c r="B95" i="26"/>
  <c r="B96" i="26"/>
  <c r="B97" i="26"/>
  <c r="B98" i="26"/>
  <c r="B99" i="26"/>
  <c r="B100" i="26"/>
  <c r="B101" i="26"/>
  <c r="B102" i="26"/>
  <c r="B103" i="26"/>
  <c r="B104" i="26"/>
  <c r="B105" i="26"/>
  <c r="B106" i="26"/>
  <c r="B107" i="26"/>
  <c r="B108" i="26"/>
  <c r="B109" i="26"/>
  <c r="B110" i="26"/>
  <c r="B111" i="26"/>
  <c r="B112" i="26"/>
  <c r="B113" i="26"/>
  <c r="B114" i="26"/>
  <c r="B115" i="26"/>
  <c r="B116" i="26"/>
  <c r="B117" i="26"/>
  <c r="B118" i="26"/>
  <c r="B119" i="26"/>
  <c r="B120" i="26"/>
  <c r="B121" i="26"/>
  <c r="B122" i="26"/>
  <c r="B123" i="26"/>
  <c r="B124" i="26"/>
  <c r="B125" i="26"/>
  <c r="B126" i="26"/>
  <c r="B127" i="26"/>
  <c r="C36" i="2"/>
  <c r="D36" i="2" s="1"/>
  <c r="BU36" i="2" s="1"/>
  <c r="E36" i="2" s="1"/>
  <c r="C37" i="2"/>
  <c r="D37" i="2" s="1"/>
  <c r="BU37" i="2" s="1"/>
  <c r="E37" i="2" s="1"/>
  <c r="C38" i="2"/>
  <c r="D38" i="2" s="1"/>
  <c r="BU38" i="2" s="1"/>
  <c r="E38" i="2" s="1"/>
  <c r="C39" i="2"/>
  <c r="D39" i="2" s="1"/>
  <c r="BU39" i="2" s="1"/>
  <c r="E39" i="2" s="1"/>
  <c r="C40" i="2"/>
  <c r="D40" i="2" s="1"/>
  <c r="BU40" i="2" s="1"/>
  <c r="E40" i="2" s="1"/>
  <c r="C41" i="2"/>
  <c r="D41" i="2" s="1"/>
  <c r="BU41" i="2" s="1"/>
  <c r="E41" i="2" s="1"/>
  <c r="C42" i="2"/>
  <c r="D42" i="2" s="1"/>
  <c r="BU42" i="2" s="1"/>
  <c r="E42" i="2" s="1"/>
  <c r="C43" i="2"/>
  <c r="D43" i="2" s="1"/>
  <c r="BU43" i="2" s="1"/>
  <c r="E43" i="2" s="1"/>
  <c r="C44" i="2"/>
  <c r="D44" i="2" s="1"/>
  <c r="BU44" i="2" s="1"/>
  <c r="E44" i="2" s="1"/>
  <c r="C45" i="2"/>
  <c r="D45" i="2" s="1"/>
  <c r="BU45" i="2" s="1"/>
  <c r="E45" i="2" s="1"/>
  <c r="C46" i="2"/>
  <c r="D46" i="2" s="1"/>
  <c r="BU46" i="2" s="1"/>
  <c r="E46" i="2" s="1"/>
  <c r="C47" i="2"/>
  <c r="D47" i="2" s="1"/>
  <c r="BU47" i="2" s="1"/>
  <c r="E47" i="2" s="1"/>
  <c r="C48" i="2"/>
  <c r="D48" i="2" s="1"/>
  <c r="BU48" i="2" s="1"/>
  <c r="E48" i="2" s="1"/>
  <c r="C49" i="2"/>
  <c r="D49" i="2" s="1"/>
  <c r="BU49" i="2" s="1"/>
  <c r="E49" i="2" s="1"/>
  <c r="C50" i="2"/>
  <c r="D50" i="2" s="1"/>
  <c r="BU50" i="2" s="1"/>
  <c r="E50" i="2" s="1"/>
  <c r="C51" i="2"/>
  <c r="D51" i="2" s="1"/>
  <c r="BU51" i="2" s="1"/>
  <c r="E51" i="2" s="1"/>
  <c r="C52" i="2"/>
  <c r="D52" i="2" s="1"/>
  <c r="BU52" i="2" s="1"/>
  <c r="E52" i="2" s="1"/>
  <c r="C53" i="2"/>
  <c r="D53" i="2" s="1"/>
  <c r="BU53" i="2" s="1"/>
  <c r="E53" i="2" s="1"/>
  <c r="C54" i="2"/>
  <c r="D54" i="2" s="1"/>
  <c r="BU54" i="2" s="1"/>
  <c r="E54" i="2" s="1"/>
  <c r="C55" i="2"/>
  <c r="D55" i="2" s="1"/>
  <c r="BU55" i="2" s="1"/>
  <c r="E55" i="2" s="1"/>
  <c r="C56" i="2"/>
  <c r="D56" i="2" s="1"/>
  <c r="BU56" i="2" s="1"/>
  <c r="E56" i="2" s="1"/>
  <c r="C57" i="2"/>
  <c r="D57" i="2" s="1"/>
  <c r="BU57" i="2" s="1"/>
  <c r="E57" i="2" s="1"/>
  <c r="C58" i="2"/>
  <c r="D58" i="2" s="1"/>
  <c r="BU58" i="2" s="1"/>
  <c r="E58" i="2" s="1"/>
  <c r="C59" i="2"/>
  <c r="D59" i="2" s="1"/>
  <c r="BU59" i="2" s="1"/>
  <c r="E59" i="2" s="1"/>
  <c r="C60" i="2"/>
  <c r="D60" i="2" s="1"/>
  <c r="BU60" i="2" s="1"/>
  <c r="E60" i="2" s="1"/>
  <c r="C61" i="2"/>
  <c r="D61" i="2" s="1"/>
  <c r="BU61" i="2" s="1"/>
  <c r="E61" i="2" s="1"/>
  <c r="C62" i="2"/>
  <c r="D62" i="2" s="1"/>
  <c r="BU62" i="2" s="1"/>
  <c r="E62" i="2" s="1"/>
  <c r="C63" i="2"/>
  <c r="D63" i="2" s="1"/>
  <c r="BU63" i="2" s="1"/>
  <c r="E63" i="2" s="1"/>
  <c r="C64" i="2"/>
  <c r="D64" i="2" s="1"/>
  <c r="BU64" i="2" s="1"/>
  <c r="E64" i="2" s="1"/>
  <c r="C65" i="2"/>
  <c r="D65" i="2" s="1"/>
  <c r="BU65" i="2" s="1"/>
  <c r="E65" i="2" s="1"/>
  <c r="C66" i="2"/>
  <c r="D66" i="2" s="1"/>
  <c r="BU66" i="2" s="1"/>
  <c r="E66" i="2" s="1"/>
  <c r="C67" i="2"/>
  <c r="D67" i="2" s="1"/>
  <c r="BU67" i="2" s="1"/>
  <c r="E67" i="2" s="1"/>
  <c r="C68" i="2"/>
  <c r="D68" i="2" s="1"/>
  <c r="BU68" i="2" s="1"/>
  <c r="E68" i="2" s="1"/>
  <c r="C69" i="2"/>
  <c r="D69" i="2" s="1"/>
  <c r="BU69" i="2" s="1"/>
  <c r="E69" i="2" s="1"/>
  <c r="C70" i="2"/>
  <c r="D70" i="2" s="1"/>
  <c r="BU70" i="2" s="1"/>
  <c r="E70" i="2" s="1"/>
  <c r="C71" i="2"/>
  <c r="D71" i="2" s="1"/>
  <c r="BU71" i="2" s="1"/>
  <c r="E71" i="2" s="1"/>
  <c r="C72" i="2"/>
  <c r="D72" i="2" s="1"/>
  <c r="BU72" i="2" s="1"/>
  <c r="E72" i="2" s="1"/>
  <c r="C73" i="2"/>
  <c r="D73" i="2" s="1"/>
  <c r="BU73" i="2" s="1"/>
  <c r="E73" i="2" s="1"/>
  <c r="C74" i="2"/>
  <c r="D74" i="2" s="1"/>
  <c r="BU74" i="2" s="1"/>
  <c r="E74" i="2" s="1"/>
  <c r="C75" i="2"/>
  <c r="D75" i="2" s="1"/>
  <c r="BU75" i="2" s="1"/>
  <c r="E75" i="2" s="1"/>
  <c r="C76" i="2"/>
  <c r="D76" i="2" s="1"/>
  <c r="BU76" i="2" s="1"/>
  <c r="E76" i="2" s="1"/>
  <c r="C77" i="2"/>
  <c r="D77" i="2" s="1"/>
  <c r="BU77" i="2" s="1"/>
  <c r="E77" i="2" s="1"/>
  <c r="C78" i="2"/>
  <c r="D78" i="2" s="1"/>
  <c r="BU78" i="2" s="1"/>
  <c r="E78" i="2" s="1"/>
  <c r="C79" i="2"/>
  <c r="D79" i="2" s="1"/>
  <c r="BU79" i="2" s="1"/>
  <c r="E79" i="2" s="1"/>
  <c r="C80" i="2"/>
  <c r="D80" i="2" s="1"/>
  <c r="BU80" i="2" s="1"/>
  <c r="E80" i="2" s="1"/>
  <c r="C81" i="2"/>
  <c r="D81" i="2" s="1"/>
  <c r="BU81" i="2" s="1"/>
  <c r="E81" i="2" s="1"/>
  <c r="C82" i="2"/>
  <c r="D82" i="2" s="1"/>
  <c r="BU82" i="2" s="1"/>
  <c r="E82" i="2" s="1"/>
  <c r="C83" i="2"/>
  <c r="D83" i="2" s="1"/>
  <c r="BU83" i="2" s="1"/>
  <c r="E83" i="2" s="1"/>
  <c r="C84" i="2"/>
  <c r="D84" i="2" s="1"/>
  <c r="BU84" i="2" s="1"/>
  <c r="E84" i="2" s="1"/>
  <c r="C85" i="2"/>
  <c r="D85" i="2" s="1"/>
  <c r="BU85" i="2" s="1"/>
  <c r="E85" i="2" s="1"/>
  <c r="C86" i="2"/>
  <c r="D86" i="2" s="1"/>
  <c r="BU86" i="2" s="1"/>
  <c r="E86" i="2" s="1"/>
  <c r="C87" i="2"/>
  <c r="D87" i="2" s="1"/>
  <c r="BU87" i="2" s="1"/>
  <c r="E87" i="2" s="1"/>
  <c r="C88" i="2"/>
  <c r="D88" i="2" s="1"/>
  <c r="BU88" i="2" s="1"/>
  <c r="E88" i="2" s="1"/>
  <c r="C89" i="2"/>
  <c r="D89" i="2" s="1"/>
  <c r="BU89" i="2" s="1"/>
  <c r="E89" i="2" s="1"/>
  <c r="C90" i="2"/>
  <c r="D90" i="2" s="1"/>
  <c r="BU90" i="2" s="1"/>
  <c r="E90" i="2" s="1"/>
  <c r="C91" i="2"/>
  <c r="D91" i="2" s="1"/>
  <c r="BU91" i="2" s="1"/>
  <c r="E91" i="2" s="1"/>
  <c r="C92" i="2"/>
  <c r="D92" i="2" s="1"/>
  <c r="BU92" i="2" s="1"/>
  <c r="E92" i="2" s="1"/>
  <c r="C93" i="2"/>
  <c r="D93" i="2" s="1"/>
  <c r="BU93" i="2" s="1"/>
  <c r="E93" i="2" s="1"/>
  <c r="C94" i="2"/>
  <c r="D94" i="2" s="1"/>
  <c r="BU94" i="2" s="1"/>
  <c r="E94" i="2" s="1"/>
  <c r="C95" i="2"/>
  <c r="D95" i="2" s="1"/>
  <c r="BU95" i="2" s="1"/>
  <c r="E95" i="2" s="1"/>
  <c r="C96" i="2"/>
  <c r="D96" i="2" s="1"/>
  <c r="BU96" i="2" s="1"/>
  <c r="E96" i="2" s="1"/>
  <c r="C97" i="2"/>
  <c r="D97" i="2" s="1"/>
  <c r="BU97" i="2" s="1"/>
  <c r="E97" i="2" s="1"/>
  <c r="C98" i="2"/>
  <c r="D98" i="2" s="1"/>
  <c r="BU98" i="2" s="1"/>
  <c r="E98" i="2" s="1"/>
  <c r="C99" i="2"/>
  <c r="D99" i="2" s="1"/>
  <c r="BU99" i="2" s="1"/>
  <c r="E99" i="2" s="1"/>
  <c r="C100" i="2"/>
  <c r="D100" i="2" s="1"/>
  <c r="BU100" i="2" s="1"/>
  <c r="E100" i="2" s="1"/>
  <c r="C101" i="2"/>
  <c r="D101" i="2" s="1"/>
  <c r="BU101" i="2" s="1"/>
  <c r="E101" i="2" s="1"/>
  <c r="C102" i="2"/>
  <c r="D102" i="2" s="1"/>
  <c r="BU102" i="2" s="1"/>
  <c r="E102" i="2" s="1"/>
  <c r="C103" i="2"/>
  <c r="D103" i="2" s="1"/>
  <c r="BU103" i="2" s="1"/>
  <c r="E103" i="2" s="1"/>
  <c r="C104" i="2"/>
  <c r="D104" i="2" s="1"/>
  <c r="BU104" i="2" s="1"/>
  <c r="E104" i="2" s="1"/>
  <c r="C105" i="2"/>
  <c r="D105" i="2" s="1"/>
  <c r="BU105" i="2" s="1"/>
  <c r="E105" i="2" s="1"/>
  <c r="C106" i="2"/>
  <c r="D106" i="2" s="1"/>
  <c r="BU106" i="2" s="1"/>
  <c r="E106" i="2" s="1"/>
  <c r="C107" i="2"/>
  <c r="D107" i="2" s="1"/>
  <c r="BU107" i="2" s="1"/>
  <c r="E107" i="2" s="1"/>
  <c r="C108" i="2"/>
  <c r="D108" i="2" s="1"/>
  <c r="BU108" i="2" s="1"/>
  <c r="E108" i="2" s="1"/>
  <c r="C109" i="2"/>
  <c r="D109" i="2" s="1"/>
  <c r="BU109" i="2" s="1"/>
  <c r="E109" i="2" s="1"/>
  <c r="C110" i="2"/>
  <c r="D110" i="2" s="1"/>
  <c r="BU110" i="2" s="1"/>
  <c r="E110" i="2" s="1"/>
  <c r="C111" i="2"/>
  <c r="D111" i="2" s="1"/>
  <c r="BU111" i="2" s="1"/>
  <c r="E111" i="2" s="1"/>
  <c r="C112" i="2"/>
  <c r="D112" i="2" s="1"/>
  <c r="BU112" i="2" s="1"/>
  <c r="E112" i="2" s="1"/>
  <c r="C113" i="2"/>
  <c r="D113" i="2" s="1"/>
  <c r="BU113" i="2" s="1"/>
  <c r="E113" i="2" s="1"/>
  <c r="C114" i="2"/>
  <c r="D114" i="2" s="1"/>
  <c r="BU114" i="2" s="1"/>
  <c r="E114" i="2" s="1"/>
  <c r="C115" i="2"/>
  <c r="D115" i="2" s="1"/>
  <c r="BU115" i="2" s="1"/>
  <c r="E115" i="2" s="1"/>
  <c r="C116" i="2"/>
  <c r="D116" i="2" s="1"/>
  <c r="BU116" i="2" s="1"/>
  <c r="E116" i="2" s="1"/>
  <c r="C117" i="2"/>
  <c r="D117" i="2" s="1"/>
  <c r="BU117" i="2" s="1"/>
  <c r="E117" i="2" s="1"/>
  <c r="C118" i="2"/>
  <c r="D118" i="2" s="1"/>
  <c r="BU118" i="2" s="1"/>
  <c r="E118" i="2" s="1"/>
  <c r="C119" i="2"/>
  <c r="D119" i="2" s="1"/>
  <c r="BU119" i="2" s="1"/>
  <c r="E119" i="2" s="1"/>
  <c r="C120" i="2"/>
  <c r="D120" i="2" s="1"/>
  <c r="BU120" i="2" s="1"/>
  <c r="E120" i="2" s="1"/>
  <c r="C121" i="2"/>
  <c r="D121" i="2" s="1"/>
  <c r="BU121" i="2" s="1"/>
  <c r="E121" i="2" s="1"/>
  <c r="C122" i="2"/>
  <c r="D122" i="2" s="1"/>
  <c r="BU122" i="2" s="1"/>
  <c r="E122" i="2" s="1"/>
  <c r="C123" i="2"/>
  <c r="D123" i="2" s="1"/>
  <c r="BU123" i="2" s="1"/>
  <c r="E123" i="2" s="1"/>
  <c r="C124" i="2"/>
  <c r="D124" i="2" s="1"/>
  <c r="BU124" i="2" s="1"/>
  <c r="E124" i="2" s="1"/>
  <c r="C125" i="2"/>
  <c r="D125" i="2" s="1"/>
  <c r="BU125" i="2" s="1"/>
  <c r="E125" i="2" s="1"/>
  <c r="C126" i="2"/>
  <c r="D126" i="2" s="1"/>
  <c r="BU126" i="2" s="1"/>
  <c r="E126" i="2" s="1"/>
  <c r="C127" i="2"/>
  <c r="D127" i="2" s="1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C36" i="3"/>
  <c r="D36" i="3" s="1"/>
  <c r="C37" i="3"/>
  <c r="D37" i="3" s="1"/>
  <c r="C38" i="3"/>
  <c r="D38" i="3" s="1"/>
  <c r="C39" i="3"/>
  <c r="D39" i="3" s="1"/>
  <c r="C40" i="3"/>
  <c r="D40" i="3" s="1"/>
  <c r="C41" i="3"/>
  <c r="D41" i="3" s="1"/>
  <c r="C42" i="3"/>
  <c r="D42" i="3" s="1"/>
  <c r="C43" i="3"/>
  <c r="D43" i="3" s="1"/>
  <c r="C44" i="3"/>
  <c r="D44" i="3" s="1"/>
  <c r="C45" i="3"/>
  <c r="D45" i="3" s="1"/>
  <c r="C46" i="3"/>
  <c r="D46" i="3" s="1"/>
  <c r="C47" i="3"/>
  <c r="D47" i="3" s="1"/>
  <c r="C48" i="3"/>
  <c r="D48" i="3" s="1"/>
  <c r="C49" i="3"/>
  <c r="D49" i="3" s="1"/>
  <c r="C50" i="3"/>
  <c r="D50" i="3" s="1"/>
  <c r="C51" i="3"/>
  <c r="D51" i="3" s="1"/>
  <c r="C52" i="3"/>
  <c r="D52" i="3" s="1"/>
  <c r="C53" i="3"/>
  <c r="D53" i="3" s="1"/>
  <c r="C54" i="3"/>
  <c r="D54" i="3" s="1"/>
  <c r="C55" i="3"/>
  <c r="D55" i="3" s="1"/>
  <c r="C56" i="3"/>
  <c r="D56" i="3" s="1"/>
  <c r="C57" i="3"/>
  <c r="D57" i="3" s="1"/>
  <c r="C58" i="3"/>
  <c r="D58" i="3" s="1"/>
  <c r="C59" i="3"/>
  <c r="D59" i="3" s="1"/>
  <c r="C60" i="3"/>
  <c r="D60" i="3" s="1"/>
  <c r="C61" i="3"/>
  <c r="D61" i="3" s="1"/>
  <c r="C62" i="3"/>
  <c r="D62" i="3" s="1"/>
  <c r="C63" i="3"/>
  <c r="D63" i="3" s="1"/>
  <c r="C64" i="3"/>
  <c r="D64" i="3" s="1"/>
  <c r="C65" i="3"/>
  <c r="D65" i="3" s="1"/>
  <c r="C66" i="3"/>
  <c r="D66" i="3" s="1"/>
  <c r="C67" i="3"/>
  <c r="D67" i="3" s="1"/>
  <c r="C68" i="3"/>
  <c r="D68" i="3" s="1"/>
  <c r="C69" i="3"/>
  <c r="D69" i="3" s="1"/>
  <c r="C70" i="3"/>
  <c r="D70" i="3" s="1"/>
  <c r="C71" i="3"/>
  <c r="D71" i="3" s="1"/>
  <c r="C72" i="3"/>
  <c r="D72" i="3" s="1"/>
  <c r="C73" i="3"/>
  <c r="D73" i="3" s="1"/>
  <c r="C74" i="3"/>
  <c r="D74" i="3" s="1"/>
  <c r="C75" i="3"/>
  <c r="D75" i="3" s="1"/>
  <c r="C76" i="3"/>
  <c r="D76" i="3" s="1"/>
  <c r="C77" i="3"/>
  <c r="D77" i="3" s="1"/>
  <c r="C78" i="3"/>
  <c r="D78" i="3" s="1"/>
  <c r="C79" i="3"/>
  <c r="D79" i="3" s="1"/>
  <c r="C80" i="3"/>
  <c r="D80" i="3" s="1"/>
  <c r="C81" i="3"/>
  <c r="D81" i="3" s="1"/>
  <c r="C82" i="3"/>
  <c r="D82" i="3" s="1"/>
  <c r="C83" i="3"/>
  <c r="D83" i="3" s="1"/>
  <c r="C84" i="3"/>
  <c r="D84" i="3" s="1"/>
  <c r="C85" i="3"/>
  <c r="D85" i="3" s="1"/>
  <c r="C86" i="3"/>
  <c r="D86" i="3" s="1"/>
  <c r="C87" i="3"/>
  <c r="D87" i="3" s="1"/>
  <c r="C88" i="3"/>
  <c r="D88" i="3" s="1"/>
  <c r="C89" i="3"/>
  <c r="D89" i="3" s="1"/>
  <c r="C90" i="3"/>
  <c r="D90" i="3" s="1"/>
  <c r="C91" i="3"/>
  <c r="D91" i="3" s="1"/>
  <c r="C92" i="3"/>
  <c r="D92" i="3" s="1"/>
  <c r="C93" i="3"/>
  <c r="D93" i="3" s="1"/>
  <c r="C94" i="3"/>
  <c r="D94" i="3" s="1"/>
  <c r="C95" i="3"/>
  <c r="D95" i="3" s="1"/>
  <c r="C96" i="3"/>
  <c r="D96" i="3" s="1"/>
  <c r="C97" i="3"/>
  <c r="D97" i="3" s="1"/>
  <c r="C98" i="3"/>
  <c r="D98" i="3" s="1"/>
  <c r="C99" i="3"/>
  <c r="D99" i="3" s="1"/>
  <c r="C100" i="3"/>
  <c r="D100" i="3" s="1"/>
  <c r="C101" i="3"/>
  <c r="D101" i="3" s="1"/>
  <c r="C102" i="3"/>
  <c r="D102" i="3" s="1"/>
  <c r="C103" i="3"/>
  <c r="D103" i="3" s="1"/>
  <c r="C104" i="3"/>
  <c r="D104" i="3" s="1"/>
  <c r="C105" i="3"/>
  <c r="D105" i="3" s="1"/>
  <c r="C106" i="3"/>
  <c r="D106" i="3" s="1"/>
  <c r="C107" i="3"/>
  <c r="D107" i="3" s="1"/>
  <c r="C108" i="3"/>
  <c r="D108" i="3" s="1"/>
  <c r="C109" i="3"/>
  <c r="D109" i="3" s="1"/>
  <c r="C110" i="3"/>
  <c r="D110" i="3" s="1"/>
  <c r="C111" i="3"/>
  <c r="D111" i="3" s="1"/>
  <c r="C112" i="3"/>
  <c r="D112" i="3" s="1"/>
  <c r="C113" i="3"/>
  <c r="D113" i="3" s="1"/>
  <c r="C114" i="3"/>
  <c r="D114" i="3" s="1"/>
  <c r="C115" i="3"/>
  <c r="D115" i="3" s="1"/>
  <c r="C116" i="3"/>
  <c r="D116" i="3" s="1"/>
  <c r="C117" i="3"/>
  <c r="D117" i="3" s="1"/>
  <c r="C118" i="3"/>
  <c r="D118" i="3" s="1"/>
  <c r="C119" i="3"/>
  <c r="D119" i="3" s="1"/>
  <c r="C120" i="3"/>
  <c r="D120" i="3" s="1"/>
  <c r="C121" i="3"/>
  <c r="D121" i="3" s="1"/>
  <c r="C122" i="3"/>
  <c r="D122" i="3" s="1"/>
  <c r="C123" i="3"/>
  <c r="D123" i="3" s="1"/>
  <c r="C124" i="3"/>
  <c r="D124" i="3" s="1"/>
  <c r="C125" i="3"/>
  <c r="D125" i="3" s="1"/>
  <c r="C126" i="3"/>
  <c r="D126" i="3" s="1"/>
  <c r="C127" i="3"/>
  <c r="D127" i="3" s="1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J126" i="3" l="1"/>
  <c r="H126" i="3"/>
  <c r="I126" i="3"/>
  <c r="P126" i="3"/>
  <c r="T126" i="3"/>
  <c r="X126" i="3"/>
  <c r="AB126" i="3"/>
  <c r="AF126" i="3"/>
  <c r="AJ126" i="3"/>
  <c r="AN126" i="3"/>
  <c r="AR126" i="3"/>
  <c r="AV126" i="3"/>
  <c r="AZ126" i="3"/>
  <c r="BD126" i="3"/>
  <c r="BH126" i="3"/>
  <c r="BL126" i="3"/>
  <c r="BP126" i="3"/>
  <c r="BT126" i="3"/>
  <c r="M126" i="3"/>
  <c r="Q126" i="3"/>
  <c r="U126" i="3"/>
  <c r="Y126" i="3"/>
  <c r="AC126" i="3"/>
  <c r="AG126" i="3"/>
  <c r="AK126" i="3"/>
  <c r="AO126" i="3"/>
  <c r="AS126" i="3"/>
  <c r="AW126" i="3"/>
  <c r="BA126" i="3"/>
  <c r="BE126" i="3"/>
  <c r="BI126" i="3"/>
  <c r="BM126" i="3"/>
  <c r="BQ126" i="3"/>
  <c r="K126" i="3"/>
  <c r="N126" i="3"/>
  <c r="R126" i="3"/>
  <c r="V126" i="3"/>
  <c r="Z126" i="3"/>
  <c r="AD126" i="3"/>
  <c r="AH126" i="3"/>
  <c r="AL126" i="3"/>
  <c r="AP126" i="3"/>
  <c r="AT126" i="3"/>
  <c r="AX126" i="3"/>
  <c r="BB126" i="3"/>
  <c r="BF126" i="3"/>
  <c r="BJ126" i="3"/>
  <c r="BN126" i="3"/>
  <c r="BR126" i="3"/>
  <c r="L126" i="3"/>
  <c r="O126" i="3"/>
  <c r="S126" i="3"/>
  <c r="W126" i="3"/>
  <c r="AA126" i="3"/>
  <c r="AE126" i="3"/>
  <c r="AI126" i="3"/>
  <c r="AM126" i="3"/>
  <c r="AQ126" i="3"/>
  <c r="AU126" i="3"/>
  <c r="AY126" i="3"/>
  <c r="BC126" i="3"/>
  <c r="BG126" i="3"/>
  <c r="BK126" i="3"/>
  <c r="BO126" i="3"/>
  <c r="BS126" i="3"/>
  <c r="J122" i="3"/>
  <c r="H122" i="3"/>
  <c r="I122" i="3"/>
  <c r="N122" i="3"/>
  <c r="R122" i="3"/>
  <c r="V122" i="3"/>
  <c r="Z122" i="3"/>
  <c r="AD122" i="3"/>
  <c r="AH122" i="3"/>
  <c r="AL122" i="3"/>
  <c r="AP122" i="3"/>
  <c r="AT122" i="3"/>
  <c r="AX122" i="3"/>
  <c r="BB122" i="3"/>
  <c r="BF122" i="3"/>
  <c r="BJ122" i="3"/>
  <c r="BN122" i="3"/>
  <c r="BR122" i="3"/>
  <c r="O122" i="3"/>
  <c r="S122" i="3"/>
  <c r="W122" i="3"/>
  <c r="AA122" i="3"/>
  <c r="AE122" i="3"/>
  <c r="AI122" i="3"/>
  <c r="AM122" i="3"/>
  <c r="AQ122" i="3"/>
  <c r="AU122" i="3"/>
  <c r="AY122" i="3"/>
  <c r="BC122" i="3"/>
  <c r="BG122" i="3"/>
  <c r="BK122" i="3"/>
  <c r="BO122" i="3"/>
  <c r="BS122" i="3"/>
  <c r="P122" i="3"/>
  <c r="T122" i="3"/>
  <c r="X122" i="3"/>
  <c r="AB122" i="3"/>
  <c r="AF122" i="3"/>
  <c r="AJ122" i="3"/>
  <c r="AN122" i="3"/>
  <c r="AR122" i="3"/>
  <c r="AV122" i="3"/>
  <c r="AZ122" i="3"/>
  <c r="BD122" i="3"/>
  <c r="BH122" i="3"/>
  <c r="BL122" i="3"/>
  <c r="BP122" i="3"/>
  <c r="BT122" i="3"/>
  <c r="M122" i="3"/>
  <c r="Q122" i="3"/>
  <c r="U122" i="3"/>
  <c r="Y122" i="3"/>
  <c r="AC122" i="3"/>
  <c r="AG122" i="3"/>
  <c r="AK122" i="3"/>
  <c r="AO122" i="3"/>
  <c r="AS122" i="3"/>
  <c r="AW122" i="3"/>
  <c r="BA122" i="3"/>
  <c r="BE122" i="3"/>
  <c r="BI122" i="3"/>
  <c r="BM122" i="3"/>
  <c r="BQ122" i="3"/>
  <c r="K122" i="3"/>
  <c r="L122" i="3"/>
  <c r="J118" i="3"/>
  <c r="H118" i="3"/>
  <c r="I118" i="3"/>
  <c r="N118" i="3"/>
  <c r="R118" i="3"/>
  <c r="V118" i="3"/>
  <c r="Z118" i="3"/>
  <c r="AD118" i="3"/>
  <c r="AH118" i="3"/>
  <c r="AL118" i="3"/>
  <c r="AP118" i="3"/>
  <c r="AT118" i="3"/>
  <c r="AX118" i="3"/>
  <c r="BB118" i="3"/>
  <c r="BF118" i="3"/>
  <c r="BJ118" i="3"/>
  <c r="BN118" i="3"/>
  <c r="BR118" i="3"/>
  <c r="O118" i="3"/>
  <c r="S118" i="3"/>
  <c r="W118" i="3"/>
  <c r="AA118" i="3"/>
  <c r="AE118" i="3"/>
  <c r="AI118" i="3"/>
  <c r="AM118" i="3"/>
  <c r="AQ118" i="3"/>
  <c r="AU118" i="3"/>
  <c r="AY118" i="3"/>
  <c r="BC118" i="3"/>
  <c r="BG118" i="3"/>
  <c r="BK118" i="3"/>
  <c r="BO118" i="3"/>
  <c r="BS118" i="3"/>
  <c r="P118" i="3"/>
  <c r="T118" i="3"/>
  <c r="X118" i="3"/>
  <c r="AB118" i="3"/>
  <c r="AF118" i="3"/>
  <c r="AJ118" i="3"/>
  <c r="AN118" i="3"/>
  <c r="AR118" i="3"/>
  <c r="AV118" i="3"/>
  <c r="AZ118" i="3"/>
  <c r="BD118" i="3"/>
  <c r="BH118" i="3"/>
  <c r="BL118" i="3"/>
  <c r="BP118" i="3"/>
  <c r="BT118" i="3"/>
  <c r="M118" i="3"/>
  <c r="Q118" i="3"/>
  <c r="U118" i="3"/>
  <c r="Y118" i="3"/>
  <c r="AC118" i="3"/>
  <c r="AG118" i="3"/>
  <c r="AK118" i="3"/>
  <c r="AO118" i="3"/>
  <c r="AS118" i="3"/>
  <c r="AW118" i="3"/>
  <c r="BA118" i="3"/>
  <c r="BE118" i="3"/>
  <c r="BI118" i="3"/>
  <c r="BM118" i="3"/>
  <c r="BQ118" i="3"/>
  <c r="K118" i="3"/>
  <c r="L118" i="3"/>
  <c r="J114" i="3"/>
  <c r="H114" i="3"/>
  <c r="I114" i="3"/>
  <c r="N114" i="3"/>
  <c r="R114" i="3"/>
  <c r="V114" i="3"/>
  <c r="Z114" i="3"/>
  <c r="AD114" i="3"/>
  <c r="AH114" i="3"/>
  <c r="AL114" i="3"/>
  <c r="AP114" i="3"/>
  <c r="AT114" i="3"/>
  <c r="AX114" i="3"/>
  <c r="BB114" i="3"/>
  <c r="BF114" i="3"/>
  <c r="BJ114" i="3"/>
  <c r="BN114" i="3"/>
  <c r="BR114" i="3"/>
  <c r="O114" i="3"/>
  <c r="S114" i="3"/>
  <c r="W114" i="3"/>
  <c r="AA114" i="3"/>
  <c r="AE114" i="3"/>
  <c r="AI114" i="3"/>
  <c r="AM114" i="3"/>
  <c r="AQ114" i="3"/>
  <c r="AU114" i="3"/>
  <c r="AY114" i="3"/>
  <c r="BC114" i="3"/>
  <c r="BG114" i="3"/>
  <c r="BK114" i="3"/>
  <c r="BO114" i="3"/>
  <c r="BS114" i="3"/>
  <c r="P114" i="3"/>
  <c r="T114" i="3"/>
  <c r="X114" i="3"/>
  <c r="AB114" i="3"/>
  <c r="AF114" i="3"/>
  <c r="AJ114" i="3"/>
  <c r="AN114" i="3"/>
  <c r="AR114" i="3"/>
  <c r="AV114" i="3"/>
  <c r="AZ114" i="3"/>
  <c r="BD114" i="3"/>
  <c r="BH114" i="3"/>
  <c r="BL114" i="3"/>
  <c r="BP114" i="3"/>
  <c r="BT114" i="3"/>
  <c r="M114" i="3"/>
  <c r="Q114" i="3"/>
  <c r="U114" i="3"/>
  <c r="Y114" i="3"/>
  <c r="AC114" i="3"/>
  <c r="AG114" i="3"/>
  <c r="AK114" i="3"/>
  <c r="AO114" i="3"/>
  <c r="AS114" i="3"/>
  <c r="AW114" i="3"/>
  <c r="BA114" i="3"/>
  <c r="BE114" i="3"/>
  <c r="BI114" i="3"/>
  <c r="BM114" i="3"/>
  <c r="BQ114" i="3"/>
  <c r="K114" i="3"/>
  <c r="L114" i="3"/>
  <c r="J110" i="3"/>
  <c r="H110" i="3"/>
  <c r="I110" i="3"/>
  <c r="N110" i="3"/>
  <c r="R110" i="3"/>
  <c r="V110" i="3"/>
  <c r="Z110" i="3"/>
  <c r="AD110" i="3"/>
  <c r="AH110" i="3"/>
  <c r="AL110" i="3"/>
  <c r="AP110" i="3"/>
  <c r="AT110" i="3"/>
  <c r="AX110" i="3"/>
  <c r="BB110" i="3"/>
  <c r="BF110" i="3"/>
  <c r="BJ110" i="3"/>
  <c r="BN110" i="3"/>
  <c r="BR110" i="3"/>
  <c r="O110" i="3"/>
  <c r="S110" i="3"/>
  <c r="W110" i="3"/>
  <c r="AA110" i="3"/>
  <c r="AE110" i="3"/>
  <c r="AI110" i="3"/>
  <c r="AM110" i="3"/>
  <c r="AQ110" i="3"/>
  <c r="AU110" i="3"/>
  <c r="AY110" i="3"/>
  <c r="BC110" i="3"/>
  <c r="BG110" i="3"/>
  <c r="BK110" i="3"/>
  <c r="BO110" i="3"/>
  <c r="BS110" i="3"/>
  <c r="P110" i="3"/>
  <c r="T110" i="3"/>
  <c r="X110" i="3"/>
  <c r="AB110" i="3"/>
  <c r="AF110" i="3"/>
  <c r="AJ110" i="3"/>
  <c r="AN110" i="3"/>
  <c r="AR110" i="3"/>
  <c r="AV110" i="3"/>
  <c r="AZ110" i="3"/>
  <c r="BD110" i="3"/>
  <c r="BH110" i="3"/>
  <c r="BL110" i="3"/>
  <c r="BP110" i="3"/>
  <c r="BT110" i="3"/>
  <c r="M110" i="3"/>
  <c r="Q110" i="3"/>
  <c r="U110" i="3"/>
  <c r="Y110" i="3"/>
  <c r="AC110" i="3"/>
  <c r="AG110" i="3"/>
  <c r="AK110" i="3"/>
  <c r="AO110" i="3"/>
  <c r="AS110" i="3"/>
  <c r="AW110" i="3"/>
  <c r="BA110" i="3"/>
  <c r="BE110" i="3"/>
  <c r="BI110" i="3"/>
  <c r="BM110" i="3"/>
  <c r="BQ110" i="3"/>
  <c r="K110" i="3"/>
  <c r="L110" i="3"/>
  <c r="J106" i="3"/>
  <c r="H106" i="3"/>
  <c r="I106" i="3"/>
  <c r="N106" i="3"/>
  <c r="R106" i="3"/>
  <c r="V106" i="3"/>
  <c r="Z106" i="3"/>
  <c r="AD106" i="3"/>
  <c r="AH106" i="3"/>
  <c r="AL106" i="3"/>
  <c r="AP106" i="3"/>
  <c r="AT106" i="3"/>
  <c r="AX106" i="3"/>
  <c r="BB106" i="3"/>
  <c r="BF106" i="3"/>
  <c r="BJ106" i="3"/>
  <c r="BN106" i="3"/>
  <c r="BR106" i="3"/>
  <c r="O106" i="3"/>
  <c r="S106" i="3"/>
  <c r="W106" i="3"/>
  <c r="AA106" i="3"/>
  <c r="AE106" i="3"/>
  <c r="AI106" i="3"/>
  <c r="AM106" i="3"/>
  <c r="AQ106" i="3"/>
  <c r="AU106" i="3"/>
  <c r="AY106" i="3"/>
  <c r="BC106" i="3"/>
  <c r="BG106" i="3"/>
  <c r="BK106" i="3"/>
  <c r="BO106" i="3"/>
  <c r="BS106" i="3"/>
  <c r="P106" i="3"/>
  <c r="T106" i="3"/>
  <c r="X106" i="3"/>
  <c r="AB106" i="3"/>
  <c r="AF106" i="3"/>
  <c r="AJ106" i="3"/>
  <c r="AN106" i="3"/>
  <c r="AR106" i="3"/>
  <c r="AV106" i="3"/>
  <c r="AZ106" i="3"/>
  <c r="BD106" i="3"/>
  <c r="BH106" i="3"/>
  <c r="BL106" i="3"/>
  <c r="BP106" i="3"/>
  <c r="BT106" i="3"/>
  <c r="M106" i="3"/>
  <c r="Q106" i="3"/>
  <c r="U106" i="3"/>
  <c r="Y106" i="3"/>
  <c r="AC106" i="3"/>
  <c r="AG106" i="3"/>
  <c r="AK106" i="3"/>
  <c r="AO106" i="3"/>
  <c r="AS106" i="3"/>
  <c r="AW106" i="3"/>
  <c r="BA106" i="3"/>
  <c r="BE106" i="3"/>
  <c r="BI106" i="3"/>
  <c r="BM106" i="3"/>
  <c r="BQ106" i="3"/>
  <c r="K106" i="3"/>
  <c r="L106" i="3"/>
  <c r="J102" i="3"/>
  <c r="H102" i="3"/>
  <c r="I102" i="3"/>
  <c r="N102" i="3"/>
  <c r="R102" i="3"/>
  <c r="V102" i="3"/>
  <c r="Z102" i="3"/>
  <c r="AD102" i="3"/>
  <c r="AH102" i="3"/>
  <c r="AL102" i="3"/>
  <c r="AP102" i="3"/>
  <c r="AT102" i="3"/>
  <c r="AX102" i="3"/>
  <c r="BB102" i="3"/>
  <c r="BF102" i="3"/>
  <c r="BJ102" i="3"/>
  <c r="BN102" i="3"/>
  <c r="BR102" i="3"/>
  <c r="O102" i="3"/>
  <c r="S102" i="3"/>
  <c r="W102" i="3"/>
  <c r="AA102" i="3"/>
  <c r="AE102" i="3"/>
  <c r="AI102" i="3"/>
  <c r="AM102" i="3"/>
  <c r="AQ102" i="3"/>
  <c r="AU102" i="3"/>
  <c r="AY102" i="3"/>
  <c r="BC102" i="3"/>
  <c r="BG102" i="3"/>
  <c r="BK102" i="3"/>
  <c r="BO102" i="3"/>
  <c r="BS102" i="3"/>
  <c r="P102" i="3"/>
  <c r="T102" i="3"/>
  <c r="X102" i="3"/>
  <c r="AB102" i="3"/>
  <c r="AF102" i="3"/>
  <c r="AJ102" i="3"/>
  <c r="AN102" i="3"/>
  <c r="AR102" i="3"/>
  <c r="AV102" i="3"/>
  <c r="AZ102" i="3"/>
  <c r="BD102" i="3"/>
  <c r="BH102" i="3"/>
  <c r="BL102" i="3"/>
  <c r="BP102" i="3"/>
  <c r="BT102" i="3"/>
  <c r="M102" i="3"/>
  <c r="Q102" i="3"/>
  <c r="U102" i="3"/>
  <c r="Y102" i="3"/>
  <c r="AC102" i="3"/>
  <c r="AG102" i="3"/>
  <c r="AK102" i="3"/>
  <c r="AO102" i="3"/>
  <c r="AS102" i="3"/>
  <c r="AW102" i="3"/>
  <c r="BA102" i="3"/>
  <c r="BE102" i="3"/>
  <c r="BI102" i="3"/>
  <c r="BM102" i="3"/>
  <c r="BQ102" i="3"/>
  <c r="K102" i="3"/>
  <c r="L102" i="3"/>
  <c r="J98" i="3"/>
  <c r="H98" i="3"/>
  <c r="I98" i="3"/>
  <c r="N98" i="3"/>
  <c r="R98" i="3"/>
  <c r="V98" i="3"/>
  <c r="Z98" i="3"/>
  <c r="AD98" i="3"/>
  <c r="AH98" i="3"/>
  <c r="AL98" i="3"/>
  <c r="AP98" i="3"/>
  <c r="AT98" i="3"/>
  <c r="AX98" i="3"/>
  <c r="BB98" i="3"/>
  <c r="BF98" i="3"/>
  <c r="BJ98" i="3"/>
  <c r="BN98" i="3"/>
  <c r="BR98" i="3"/>
  <c r="O98" i="3"/>
  <c r="S98" i="3"/>
  <c r="W98" i="3"/>
  <c r="AA98" i="3"/>
  <c r="AE98" i="3"/>
  <c r="AI98" i="3"/>
  <c r="AM98" i="3"/>
  <c r="AQ98" i="3"/>
  <c r="AU98" i="3"/>
  <c r="AY98" i="3"/>
  <c r="BC98" i="3"/>
  <c r="BG98" i="3"/>
  <c r="BK98" i="3"/>
  <c r="BO98" i="3"/>
  <c r="BS98" i="3"/>
  <c r="P98" i="3"/>
  <c r="T98" i="3"/>
  <c r="X98" i="3"/>
  <c r="AB98" i="3"/>
  <c r="AF98" i="3"/>
  <c r="AJ98" i="3"/>
  <c r="AN98" i="3"/>
  <c r="AR98" i="3"/>
  <c r="AV98" i="3"/>
  <c r="AZ98" i="3"/>
  <c r="BD98" i="3"/>
  <c r="BH98" i="3"/>
  <c r="BL98" i="3"/>
  <c r="BP98" i="3"/>
  <c r="BT98" i="3"/>
  <c r="M98" i="3"/>
  <c r="Q98" i="3"/>
  <c r="U98" i="3"/>
  <c r="Y98" i="3"/>
  <c r="AC98" i="3"/>
  <c r="AG98" i="3"/>
  <c r="AK98" i="3"/>
  <c r="AO98" i="3"/>
  <c r="AS98" i="3"/>
  <c r="AW98" i="3"/>
  <c r="BA98" i="3"/>
  <c r="BE98" i="3"/>
  <c r="BI98" i="3"/>
  <c r="BM98" i="3"/>
  <c r="BQ98" i="3"/>
  <c r="K98" i="3"/>
  <c r="L98" i="3"/>
  <c r="J94" i="3"/>
  <c r="H94" i="3"/>
  <c r="I94" i="3"/>
  <c r="N94" i="3"/>
  <c r="R94" i="3"/>
  <c r="V94" i="3"/>
  <c r="Z94" i="3"/>
  <c r="AD94" i="3"/>
  <c r="AH94" i="3"/>
  <c r="AL94" i="3"/>
  <c r="AP94" i="3"/>
  <c r="AT94" i="3"/>
  <c r="AX94" i="3"/>
  <c r="BB94" i="3"/>
  <c r="BF94" i="3"/>
  <c r="BJ94" i="3"/>
  <c r="BN94" i="3"/>
  <c r="BR94" i="3"/>
  <c r="O94" i="3"/>
  <c r="S94" i="3"/>
  <c r="W94" i="3"/>
  <c r="AA94" i="3"/>
  <c r="AE94" i="3"/>
  <c r="AI94" i="3"/>
  <c r="AM94" i="3"/>
  <c r="AQ94" i="3"/>
  <c r="AU94" i="3"/>
  <c r="AY94" i="3"/>
  <c r="BC94" i="3"/>
  <c r="BG94" i="3"/>
  <c r="BK94" i="3"/>
  <c r="BO94" i="3"/>
  <c r="BS94" i="3"/>
  <c r="P94" i="3"/>
  <c r="T94" i="3"/>
  <c r="X94" i="3"/>
  <c r="AB94" i="3"/>
  <c r="AF94" i="3"/>
  <c r="AJ94" i="3"/>
  <c r="AN94" i="3"/>
  <c r="AR94" i="3"/>
  <c r="AV94" i="3"/>
  <c r="AZ94" i="3"/>
  <c r="BD94" i="3"/>
  <c r="BH94" i="3"/>
  <c r="BL94" i="3"/>
  <c r="BP94" i="3"/>
  <c r="BT94" i="3"/>
  <c r="M94" i="3"/>
  <c r="Q94" i="3"/>
  <c r="U94" i="3"/>
  <c r="Y94" i="3"/>
  <c r="AC94" i="3"/>
  <c r="AG94" i="3"/>
  <c r="AK94" i="3"/>
  <c r="AO94" i="3"/>
  <c r="AS94" i="3"/>
  <c r="AW94" i="3"/>
  <c r="BA94" i="3"/>
  <c r="BE94" i="3"/>
  <c r="BI94" i="3"/>
  <c r="BM94" i="3"/>
  <c r="BQ94" i="3"/>
  <c r="K94" i="3"/>
  <c r="L94" i="3"/>
  <c r="J90" i="3"/>
  <c r="H90" i="3"/>
  <c r="I90" i="3"/>
  <c r="N90" i="3"/>
  <c r="R90" i="3"/>
  <c r="V90" i="3"/>
  <c r="Z90" i="3"/>
  <c r="AD90" i="3"/>
  <c r="AH90" i="3"/>
  <c r="AL90" i="3"/>
  <c r="AP90" i="3"/>
  <c r="AT90" i="3"/>
  <c r="AX90" i="3"/>
  <c r="BB90" i="3"/>
  <c r="BF90" i="3"/>
  <c r="BJ90" i="3"/>
  <c r="BN90" i="3"/>
  <c r="BR90" i="3"/>
  <c r="O90" i="3"/>
  <c r="S90" i="3"/>
  <c r="W90" i="3"/>
  <c r="AA90" i="3"/>
  <c r="AE90" i="3"/>
  <c r="AI90" i="3"/>
  <c r="AM90" i="3"/>
  <c r="AQ90" i="3"/>
  <c r="AU90" i="3"/>
  <c r="AY90" i="3"/>
  <c r="BC90" i="3"/>
  <c r="BG90" i="3"/>
  <c r="BK90" i="3"/>
  <c r="BO90" i="3"/>
  <c r="BS90" i="3"/>
  <c r="P90" i="3"/>
  <c r="T90" i="3"/>
  <c r="X90" i="3"/>
  <c r="AB90" i="3"/>
  <c r="AF90" i="3"/>
  <c r="AJ90" i="3"/>
  <c r="AN90" i="3"/>
  <c r="AR90" i="3"/>
  <c r="AV90" i="3"/>
  <c r="AZ90" i="3"/>
  <c r="BD90" i="3"/>
  <c r="BH90" i="3"/>
  <c r="BL90" i="3"/>
  <c r="BP90" i="3"/>
  <c r="BT90" i="3"/>
  <c r="M90" i="3"/>
  <c r="Q90" i="3"/>
  <c r="U90" i="3"/>
  <c r="Y90" i="3"/>
  <c r="AC90" i="3"/>
  <c r="AG90" i="3"/>
  <c r="AK90" i="3"/>
  <c r="AO90" i="3"/>
  <c r="AS90" i="3"/>
  <c r="AW90" i="3"/>
  <c r="BA90" i="3"/>
  <c r="BE90" i="3"/>
  <c r="BI90" i="3"/>
  <c r="BM90" i="3"/>
  <c r="BQ90" i="3"/>
  <c r="K90" i="3"/>
  <c r="L90" i="3"/>
  <c r="J86" i="3"/>
  <c r="H86" i="3"/>
  <c r="I86" i="3"/>
  <c r="O86" i="3"/>
  <c r="S86" i="3"/>
  <c r="W86" i="3"/>
  <c r="AA86" i="3"/>
  <c r="AE86" i="3"/>
  <c r="AI86" i="3"/>
  <c r="AM86" i="3"/>
  <c r="AQ86" i="3"/>
  <c r="AU86" i="3"/>
  <c r="AY86" i="3"/>
  <c r="BC86" i="3"/>
  <c r="BG86" i="3"/>
  <c r="BK86" i="3"/>
  <c r="BO86" i="3"/>
  <c r="P86" i="3"/>
  <c r="T86" i="3"/>
  <c r="X86" i="3"/>
  <c r="AB86" i="3"/>
  <c r="AF86" i="3"/>
  <c r="AJ86" i="3"/>
  <c r="AN86" i="3"/>
  <c r="AR86" i="3"/>
  <c r="AV86" i="3"/>
  <c r="AZ86" i="3"/>
  <c r="BD86" i="3"/>
  <c r="BH86" i="3"/>
  <c r="BL86" i="3"/>
  <c r="BP86" i="3"/>
  <c r="BT86" i="3"/>
  <c r="M86" i="3"/>
  <c r="Q86" i="3"/>
  <c r="U86" i="3"/>
  <c r="Y86" i="3"/>
  <c r="AC86" i="3"/>
  <c r="AG86" i="3"/>
  <c r="AK86" i="3"/>
  <c r="AO86" i="3"/>
  <c r="AS86" i="3"/>
  <c r="AW86" i="3"/>
  <c r="BA86" i="3"/>
  <c r="BE86" i="3"/>
  <c r="BI86" i="3"/>
  <c r="BM86" i="3"/>
  <c r="BQ86" i="3"/>
  <c r="N86" i="3"/>
  <c r="R86" i="3"/>
  <c r="V86" i="3"/>
  <c r="Z86" i="3"/>
  <c r="AD86" i="3"/>
  <c r="AH86" i="3"/>
  <c r="AL86" i="3"/>
  <c r="AP86" i="3"/>
  <c r="AT86" i="3"/>
  <c r="AX86" i="3"/>
  <c r="BB86" i="3"/>
  <c r="BF86" i="3"/>
  <c r="BJ86" i="3"/>
  <c r="BN86" i="3"/>
  <c r="BR86" i="3"/>
  <c r="BS86" i="3"/>
  <c r="K86" i="3"/>
  <c r="L86" i="3"/>
  <c r="J82" i="3"/>
  <c r="H82" i="3"/>
  <c r="I82" i="3"/>
  <c r="O82" i="3"/>
  <c r="S82" i="3"/>
  <c r="W82" i="3"/>
  <c r="AA82" i="3"/>
  <c r="AE82" i="3"/>
  <c r="AI82" i="3"/>
  <c r="AM82" i="3"/>
  <c r="AQ82" i="3"/>
  <c r="AU82" i="3"/>
  <c r="AY82" i="3"/>
  <c r="BC82" i="3"/>
  <c r="BG82" i="3"/>
  <c r="BK82" i="3"/>
  <c r="BO82" i="3"/>
  <c r="BS82" i="3"/>
  <c r="P82" i="3"/>
  <c r="T82" i="3"/>
  <c r="X82" i="3"/>
  <c r="AB82" i="3"/>
  <c r="AF82" i="3"/>
  <c r="AJ82" i="3"/>
  <c r="AN82" i="3"/>
  <c r="AR82" i="3"/>
  <c r="AV82" i="3"/>
  <c r="AZ82" i="3"/>
  <c r="BD82" i="3"/>
  <c r="BH82" i="3"/>
  <c r="BL82" i="3"/>
  <c r="BP82" i="3"/>
  <c r="BT82" i="3"/>
  <c r="M82" i="3"/>
  <c r="Q82" i="3"/>
  <c r="U82" i="3"/>
  <c r="Y82" i="3"/>
  <c r="AC82" i="3"/>
  <c r="AG82" i="3"/>
  <c r="AK82" i="3"/>
  <c r="AO82" i="3"/>
  <c r="AS82" i="3"/>
  <c r="AW82" i="3"/>
  <c r="BA82" i="3"/>
  <c r="BE82" i="3"/>
  <c r="BI82" i="3"/>
  <c r="BM82" i="3"/>
  <c r="BQ82" i="3"/>
  <c r="N82" i="3"/>
  <c r="R82" i="3"/>
  <c r="V82" i="3"/>
  <c r="Z82" i="3"/>
  <c r="AD82" i="3"/>
  <c r="AH82" i="3"/>
  <c r="AL82" i="3"/>
  <c r="AP82" i="3"/>
  <c r="AT82" i="3"/>
  <c r="AX82" i="3"/>
  <c r="BB82" i="3"/>
  <c r="BF82" i="3"/>
  <c r="BJ82" i="3"/>
  <c r="BN82" i="3"/>
  <c r="BR82" i="3"/>
  <c r="K82" i="3"/>
  <c r="L82" i="3"/>
  <c r="J78" i="3"/>
  <c r="H78" i="3"/>
  <c r="I78" i="3"/>
  <c r="O78" i="3"/>
  <c r="S78" i="3"/>
  <c r="W78" i="3"/>
  <c r="AA78" i="3"/>
  <c r="AE78" i="3"/>
  <c r="AI78" i="3"/>
  <c r="AM78" i="3"/>
  <c r="AQ78" i="3"/>
  <c r="AU78" i="3"/>
  <c r="AY78" i="3"/>
  <c r="BC78" i="3"/>
  <c r="BG78" i="3"/>
  <c r="BK78" i="3"/>
  <c r="BO78" i="3"/>
  <c r="BS78" i="3"/>
  <c r="P78" i="3"/>
  <c r="T78" i="3"/>
  <c r="X78" i="3"/>
  <c r="AB78" i="3"/>
  <c r="AF78" i="3"/>
  <c r="AJ78" i="3"/>
  <c r="AN78" i="3"/>
  <c r="AR78" i="3"/>
  <c r="AV78" i="3"/>
  <c r="AZ78" i="3"/>
  <c r="BD78" i="3"/>
  <c r="BH78" i="3"/>
  <c r="BL78" i="3"/>
  <c r="BP78" i="3"/>
  <c r="BT78" i="3"/>
  <c r="M78" i="3"/>
  <c r="Q78" i="3"/>
  <c r="U78" i="3"/>
  <c r="Y78" i="3"/>
  <c r="AC78" i="3"/>
  <c r="AG78" i="3"/>
  <c r="AK78" i="3"/>
  <c r="AO78" i="3"/>
  <c r="AS78" i="3"/>
  <c r="AW78" i="3"/>
  <c r="BA78" i="3"/>
  <c r="BE78" i="3"/>
  <c r="BI78" i="3"/>
  <c r="BM78" i="3"/>
  <c r="BQ78" i="3"/>
  <c r="N78" i="3"/>
  <c r="R78" i="3"/>
  <c r="V78" i="3"/>
  <c r="Z78" i="3"/>
  <c r="AD78" i="3"/>
  <c r="AH78" i="3"/>
  <c r="AL78" i="3"/>
  <c r="AP78" i="3"/>
  <c r="AT78" i="3"/>
  <c r="AX78" i="3"/>
  <c r="BB78" i="3"/>
  <c r="BF78" i="3"/>
  <c r="BJ78" i="3"/>
  <c r="BN78" i="3"/>
  <c r="BR78" i="3"/>
  <c r="K78" i="3"/>
  <c r="L78" i="3"/>
  <c r="J74" i="3"/>
  <c r="H74" i="3"/>
  <c r="I74" i="3"/>
  <c r="P74" i="3"/>
  <c r="T74" i="3"/>
  <c r="X74" i="3"/>
  <c r="AB74" i="3"/>
  <c r="AF74" i="3"/>
  <c r="AJ74" i="3"/>
  <c r="AN74" i="3"/>
  <c r="AR74" i="3"/>
  <c r="AV74" i="3"/>
  <c r="AZ74" i="3"/>
  <c r="BD74" i="3"/>
  <c r="BH74" i="3"/>
  <c r="BL74" i="3"/>
  <c r="BP74" i="3"/>
  <c r="BT74" i="3"/>
  <c r="M74" i="3"/>
  <c r="Q74" i="3"/>
  <c r="U74" i="3"/>
  <c r="Y74" i="3"/>
  <c r="AC74" i="3"/>
  <c r="AG74" i="3"/>
  <c r="AK74" i="3"/>
  <c r="AO74" i="3"/>
  <c r="AS74" i="3"/>
  <c r="AW74" i="3"/>
  <c r="BA74" i="3"/>
  <c r="BE74" i="3"/>
  <c r="BI74" i="3"/>
  <c r="BM74" i="3"/>
  <c r="BQ74" i="3"/>
  <c r="N74" i="3"/>
  <c r="R74" i="3"/>
  <c r="V74" i="3"/>
  <c r="Z74" i="3"/>
  <c r="AD74" i="3"/>
  <c r="AH74" i="3"/>
  <c r="AL74" i="3"/>
  <c r="AP74" i="3"/>
  <c r="AT74" i="3"/>
  <c r="AX74" i="3"/>
  <c r="BB74" i="3"/>
  <c r="BF74" i="3"/>
  <c r="BJ74" i="3"/>
  <c r="BN74" i="3"/>
  <c r="BR74" i="3"/>
  <c r="O74" i="3"/>
  <c r="S74" i="3"/>
  <c r="W74" i="3"/>
  <c r="AA74" i="3"/>
  <c r="AE74" i="3"/>
  <c r="AI74" i="3"/>
  <c r="AM74" i="3"/>
  <c r="AQ74" i="3"/>
  <c r="AU74" i="3"/>
  <c r="AY74" i="3"/>
  <c r="BC74" i="3"/>
  <c r="BG74" i="3"/>
  <c r="BK74" i="3"/>
  <c r="BO74" i="3"/>
  <c r="BS74" i="3"/>
  <c r="K74" i="3"/>
  <c r="L74" i="3"/>
  <c r="J70" i="3"/>
  <c r="H70" i="3"/>
  <c r="I70" i="3"/>
  <c r="P70" i="3"/>
  <c r="T70" i="3"/>
  <c r="X70" i="3"/>
  <c r="AB70" i="3"/>
  <c r="AF70" i="3"/>
  <c r="AJ70" i="3"/>
  <c r="AN70" i="3"/>
  <c r="AR70" i="3"/>
  <c r="AV70" i="3"/>
  <c r="AZ70" i="3"/>
  <c r="BD70" i="3"/>
  <c r="BH70" i="3"/>
  <c r="BL70" i="3"/>
  <c r="BP70" i="3"/>
  <c r="BT70" i="3"/>
  <c r="M70" i="3"/>
  <c r="Q70" i="3"/>
  <c r="U70" i="3"/>
  <c r="Y70" i="3"/>
  <c r="AC70" i="3"/>
  <c r="AG70" i="3"/>
  <c r="AK70" i="3"/>
  <c r="AO70" i="3"/>
  <c r="AS70" i="3"/>
  <c r="AW70" i="3"/>
  <c r="BA70" i="3"/>
  <c r="BE70" i="3"/>
  <c r="BI70" i="3"/>
  <c r="BM70" i="3"/>
  <c r="BQ70" i="3"/>
  <c r="N70" i="3"/>
  <c r="R70" i="3"/>
  <c r="V70" i="3"/>
  <c r="Z70" i="3"/>
  <c r="AD70" i="3"/>
  <c r="AH70" i="3"/>
  <c r="AL70" i="3"/>
  <c r="AP70" i="3"/>
  <c r="AT70" i="3"/>
  <c r="AX70" i="3"/>
  <c r="BB70" i="3"/>
  <c r="BF70" i="3"/>
  <c r="BJ70" i="3"/>
  <c r="BN70" i="3"/>
  <c r="BR70" i="3"/>
  <c r="O70" i="3"/>
  <c r="S70" i="3"/>
  <c r="W70" i="3"/>
  <c r="AA70" i="3"/>
  <c r="AE70" i="3"/>
  <c r="AI70" i="3"/>
  <c r="AM70" i="3"/>
  <c r="AQ70" i="3"/>
  <c r="AU70" i="3"/>
  <c r="AY70" i="3"/>
  <c r="BC70" i="3"/>
  <c r="BG70" i="3"/>
  <c r="BK70" i="3"/>
  <c r="BO70" i="3"/>
  <c r="BS70" i="3"/>
  <c r="K70" i="3"/>
  <c r="L70" i="3"/>
  <c r="J66" i="3"/>
  <c r="H66" i="3"/>
  <c r="I66" i="3"/>
  <c r="N66" i="3"/>
  <c r="R66" i="3"/>
  <c r="V66" i="3"/>
  <c r="Z66" i="3"/>
  <c r="AD66" i="3"/>
  <c r="AH66" i="3"/>
  <c r="AL66" i="3"/>
  <c r="AP66" i="3"/>
  <c r="AT66" i="3"/>
  <c r="AX66" i="3"/>
  <c r="BB66" i="3"/>
  <c r="O66" i="3"/>
  <c r="S66" i="3"/>
  <c r="W66" i="3"/>
  <c r="AA66" i="3"/>
  <c r="AE66" i="3"/>
  <c r="AI66" i="3"/>
  <c r="AM66" i="3"/>
  <c r="AQ66" i="3"/>
  <c r="P66" i="3"/>
  <c r="T66" i="3"/>
  <c r="X66" i="3"/>
  <c r="AB66" i="3"/>
  <c r="M66" i="3"/>
  <c r="Q66" i="3"/>
  <c r="U66" i="3"/>
  <c r="Y66" i="3"/>
  <c r="AC66" i="3"/>
  <c r="AG66" i="3"/>
  <c r="AK66" i="3"/>
  <c r="AO66" i="3"/>
  <c r="AS66" i="3"/>
  <c r="AW66" i="3"/>
  <c r="BA66" i="3"/>
  <c r="AJ66" i="3"/>
  <c r="AV66" i="3"/>
  <c r="BD66" i="3"/>
  <c r="BH66" i="3"/>
  <c r="BL66" i="3"/>
  <c r="BP66" i="3"/>
  <c r="BT66" i="3"/>
  <c r="AN66" i="3"/>
  <c r="AY66" i="3"/>
  <c r="BE66" i="3"/>
  <c r="BI66" i="3"/>
  <c r="BM66" i="3"/>
  <c r="BQ66" i="3"/>
  <c r="AR66" i="3"/>
  <c r="AZ66" i="3"/>
  <c r="BF66" i="3"/>
  <c r="BJ66" i="3"/>
  <c r="BN66" i="3"/>
  <c r="BR66" i="3"/>
  <c r="AF66" i="3"/>
  <c r="AU66" i="3"/>
  <c r="BC66" i="3"/>
  <c r="BG66" i="3"/>
  <c r="BK66" i="3"/>
  <c r="BO66" i="3"/>
  <c r="BS66" i="3"/>
  <c r="K66" i="3"/>
  <c r="L66" i="3"/>
  <c r="J50" i="3"/>
  <c r="H50" i="3"/>
  <c r="I50" i="3"/>
  <c r="N50" i="3"/>
  <c r="R50" i="3"/>
  <c r="O50" i="3"/>
  <c r="S50" i="3"/>
  <c r="P50" i="3"/>
  <c r="V50" i="3"/>
  <c r="Z50" i="3"/>
  <c r="AD50" i="3"/>
  <c r="AH50" i="3"/>
  <c r="AL50" i="3"/>
  <c r="AP50" i="3"/>
  <c r="AT50" i="3"/>
  <c r="AX50" i="3"/>
  <c r="BB50" i="3"/>
  <c r="BF50" i="3"/>
  <c r="BJ50" i="3"/>
  <c r="BN50" i="3"/>
  <c r="BR50" i="3"/>
  <c r="Q50" i="3"/>
  <c r="W50" i="3"/>
  <c r="AA50" i="3"/>
  <c r="AE50" i="3"/>
  <c r="AI50" i="3"/>
  <c r="AM50" i="3"/>
  <c r="AQ50" i="3"/>
  <c r="AU50" i="3"/>
  <c r="AY50" i="3"/>
  <c r="BC50" i="3"/>
  <c r="BG50" i="3"/>
  <c r="BK50" i="3"/>
  <c r="BO50" i="3"/>
  <c r="BS50" i="3"/>
  <c r="T50" i="3"/>
  <c r="X50" i="3"/>
  <c r="AB50" i="3"/>
  <c r="AF50" i="3"/>
  <c r="AJ50" i="3"/>
  <c r="AN50" i="3"/>
  <c r="AR50" i="3"/>
  <c r="AV50" i="3"/>
  <c r="AZ50" i="3"/>
  <c r="BD50" i="3"/>
  <c r="BH50" i="3"/>
  <c r="BL50" i="3"/>
  <c r="BP50" i="3"/>
  <c r="BT50" i="3"/>
  <c r="M50" i="3"/>
  <c r="U50" i="3"/>
  <c r="Y50" i="3"/>
  <c r="AC50" i="3"/>
  <c r="AG50" i="3"/>
  <c r="AK50" i="3"/>
  <c r="AO50" i="3"/>
  <c r="AS50" i="3"/>
  <c r="AW50" i="3"/>
  <c r="BA50" i="3"/>
  <c r="BE50" i="3"/>
  <c r="BI50" i="3"/>
  <c r="BM50" i="3"/>
  <c r="BQ50" i="3"/>
  <c r="K50" i="3"/>
  <c r="L50" i="3"/>
  <c r="H127" i="3"/>
  <c r="I127" i="3"/>
  <c r="J127" i="3"/>
  <c r="P127" i="3"/>
  <c r="T127" i="3"/>
  <c r="X127" i="3"/>
  <c r="AB127" i="3"/>
  <c r="AF127" i="3"/>
  <c r="AJ127" i="3"/>
  <c r="AN127" i="3"/>
  <c r="AR127" i="3"/>
  <c r="AV127" i="3"/>
  <c r="AZ127" i="3"/>
  <c r="BD127" i="3"/>
  <c r="BH127" i="3"/>
  <c r="BL127" i="3"/>
  <c r="BP127" i="3"/>
  <c r="BT127" i="3"/>
  <c r="L127" i="3"/>
  <c r="M127" i="3"/>
  <c r="Q127" i="3"/>
  <c r="U127" i="3"/>
  <c r="Y127" i="3"/>
  <c r="AC127" i="3"/>
  <c r="AG127" i="3"/>
  <c r="AK127" i="3"/>
  <c r="AO127" i="3"/>
  <c r="AS127" i="3"/>
  <c r="AW127" i="3"/>
  <c r="BA127" i="3"/>
  <c r="BE127" i="3"/>
  <c r="BI127" i="3"/>
  <c r="BM127" i="3"/>
  <c r="BQ127" i="3"/>
  <c r="N127" i="3"/>
  <c r="R127" i="3"/>
  <c r="V127" i="3"/>
  <c r="Z127" i="3"/>
  <c r="AD127" i="3"/>
  <c r="AH127" i="3"/>
  <c r="AL127" i="3"/>
  <c r="AP127" i="3"/>
  <c r="AT127" i="3"/>
  <c r="AX127" i="3"/>
  <c r="BB127" i="3"/>
  <c r="BF127" i="3"/>
  <c r="BJ127" i="3"/>
  <c r="BN127" i="3"/>
  <c r="BR127" i="3"/>
  <c r="O127" i="3"/>
  <c r="S127" i="3"/>
  <c r="W127" i="3"/>
  <c r="AA127" i="3"/>
  <c r="AE127" i="3"/>
  <c r="AI127" i="3"/>
  <c r="AM127" i="3"/>
  <c r="AQ127" i="3"/>
  <c r="AU127" i="3"/>
  <c r="AY127" i="3"/>
  <c r="BC127" i="3"/>
  <c r="BG127" i="3"/>
  <c r="BK127" i="3"/>
  <c r="BO127" i="3"/>
  <c r="BS127" i="3"/>
  <c r="K127" i="3"/>
  <c r="I125" i="3"/>
  <c r="J125" i="3"/>
  <c r="H125" i="3"/>
  <c r="P125" i="3"/>
  <c r="T125" i="3"/>
  <c r="X125" i="3"/>
  <c r="AB125" i="3"/>
  <c r="AF125" i="3"/>
  <c r="AJ125" i="3"/>
  <c r="AN125" i="3"/>
  <c r="AR125" i="3"/>
  <c r="AV125" i="3"/>
  <c r="AZ125" i="3"/>
  <c r="BD125" i="3"/>
  <c r="BH125" i="3"/>
  <c r="BL125" i="3"/>
  <c r="BP125" i="3"/>
  <c r="BT125" i="3"/>
  <c r="M125" i="3"/>
  <c r="Q125" i="3"/>
  <c r="U125" i="3"/>
  <c r="Y125" i="3"/>
  <c r="AC125" i="3"/>
  <c r="AG125" i="3"/>
  <c r="AK125" i="3"/>
  <c r="AO125" i="3"/>
  <c r="AS125" i="3"/>
  <c r="AW125" i="3"/>
  <c r="BA125" i="3"/>
  <c r="BE125" i="3"/>
  <c r="BI125" i="3"/>
  <c r="BM125" i="3"/>
  <c r="BQ125" i="3"/>
  <c r="N125" i="3"/>
  <c r="R125" i="3"/>
  <c r="V125" i="3"/>
  <c r="Z125" i="3"/>
  <c r="AD125" i="3"/>
  <c r="AH125" i="3"/>
  <c r="AL125" i="3"/>
  <c r="AP125" i="3"/>
  <c r="AT125" i="3"/>
  <c r="AX125" i="3"/>
  <c r="BB125" i="3"/>
  <c r="BF125" i="3"/>
  <c r="BJ125" i="3"/>
  <c r="BN125" i="3"/>
  <c r="BR125" i="3"/>
  <c r="O125" i="3"/>
  <c r="S125" i="3"/>
  <c r="W125" i="3"/>
  <c r="AA125" i="3"/>
  <c r="AE125" i="3"/>
  <c r="AI125" i="3"/>
  <c r="AM125" i="3"/>
  <c r="AQ125" i="3"/>
  <c r="AU125" i="3"/>
  <c r="AY125" i="3"/>
  <c r="BC125" i="3"/>
  <c r="BG125" i="3"/>
  <c r="BK125" i="3"/>
  <c r="BO125" i="3"/>
  <c r="BS125" i="3"/>
  <c r="K125" i="3"/>
  <c r="L125" i="3"/>
  <c r="I121" i="3"/>
  <c r="J121" i="3"/>
  <c r="H121" i="3"/>
  <c r="N121" i="3"/>
  <c r="R121" i="3"/>
  <c r="V121" i="3"/>
  <c r="Z121" i="3"/>
  <c r="AD121" i="3"/>
  <c r="AH121" i="3"/>
  <c r="AL121" i="3"/>
  <c r="AP121" i="3"/>
  <c r="AT121" i="3"/>
  <c r="AX121" i="3"/>
  <c r="BB121" i="3"/>
  <c r="BF121" i="3"/>
  <c r="BJ121" i="3"/>
  <c r="BN121" i="3"/>
  <c r="BR121" i="3"/>
  <c r="O121" i="3"/>
  <c r="S121" i="3"/>
  <c r="W121" i="3"/>
  <c r="AA121" i="3"/>
  <c r="AE121" i="3"/>
  <c r="AI121" i="3"/>
  <c r="AM121" i="3"/>
  <c r="AQ121" i="3"/>
  <c r="AU121" i="3"/>
  <c r="AY121" i="3"/>
  <c r="BC121" i="3"/>
  <c r="BG121" i="3"/>
  <c r="BK121" i="3"/>
  <c r="BO121" i="3"/>
  <c r="BS121" i="3"/>
  <c r="P121" i="3"/>
  <c r="T121" i="3"/>
  <c r="X121" i="3"/>
  <c r="AB121" i="3"/>
  <c r="AF121" i="3"/>
  <c r="AJ121" i="3"/>
  <c r="AN121" i="3"/>
  <c r="AR121" i="3"/>
  <c r="AV121" i="3"/>
  <c r="AZ121" i="3"/>
  <c r="BD121" i="3"/>
  <c r="BH121" i="3"/>
  <c r="BL121" i="3"/>
  <c r="BP121" i="3"/>
  <c r="BT121" i="3"/>
  <c r="M121" i="3"/>
  <c r="Q121" i="3"/>
  <c r="U121" i="3"/>
  <c r="Y121" i="3"/>
  <c r="AC121" i="3"/>
  <c r="AG121" i="3"/>
  <c r="AK121" i="3"/>
  <c r="AO121" i="3"/>
  <c r="AS121" i="3"/>
  <c r="AW121" i="3"/>
  <c r="BA121" i="3"/>
  <c r="BE121" i="3"/>
  <c r="BI121" i="3"/>
  <c r="BM121" i="3"/>
  <c r="BQ121" i="3"/>
  <c r="K121" i="3"/>
  <c r="L121" i="3"/>
  <c r="I117" i="3"/>
  <c r="J117" i="3"/>
  <c r="H117" i="3"/>
  <c r="N117" i="3"/>
  <c r="R117" i="3"/>
  <c r="V117" i="3"/>
  <c r="Z117" i="3"/>
  <c r="AD117" i="3"/>
  <c r="AH117" i="3"/>
  <c r="AL117" i="3"/>
  <c r="AP117" i="3"/>
  <c r="AT117" i="3"/>
  <c r="AX117" i="3"/>
  <c r="BB117" i="3"/>
  <c r="BF117" i="3"/>
  <c r="BJ117" i="3"/>
  <c r="BN117" i="3"/>
  <c r="BR117" i="3"/>
  <c r="O117" i="3"/>
  <c r="S117" i="3"/>
  <c r="W117" i="3"/>
  <c r="AA117" i="3"/>
  <c r="AE117" i="3"/>
  <c r="AI117" i="3"/>
  <c r="AM117" i="3"/>
  <c r="AQ117" i="3"/>
  <c r="AU117" i="3"/>
  <c r="AY117" i="3"/>
  <c r="BC117" i="3"/>
  <c r="BG117" i="3"/>
  <c r="BK117" i="3"/>
  <c r="BO117" i="3"/>
  <c r="BS117" i="3"/>
  <c r="P117" i="3"/>
  <c r="T117" i="3"/>
  <c r="X117" i="3"/>
  <c r="AB117" i="3"/>
  <c r="AF117" i="3"/>
  <c r="AJ117" i="3"/>
  <c r="AN117" i="3"/>
  <c r="AR117" i="3"/>
  <c r="AV117" i="3"/>
  <c r="AZ117" i="3"/>
  <c r="BD117" i="3"/>
  <c r="BH117" i="3"/>
  <c r="BL117" i="3"/>
  <c r="BP117" i="3"/>
  <c r="BT117" i="3"/>
  <c r="M117" i="3"/>
  <c r="Q117" i="3"/>
  <c r="U117" i="3"/>
  <c r="Y117" i="3"/>
  <c r="AC117" i="3"/>
  <c r="AG117" i="3"/>
  <c r="AK117" i="3"/>
  <c r="AO117" i="3"/>
  <c r="AS117" i="3"/>
  <c r="AW117" i="3"/>
  <c r="BA117" i="3"/>
  <c r="BE117" i="3"/>
  <c r="BI117" i="3"/>
  <c r="BM117" i="3"/>
  <c r="BQ117" i="3"/>
  <c r="L117" i="3"/>
  <c r="K117" i="3"/>
  <c r="I113" i="3"/>
  <c r="J113" i="3"/>
  <c r="H113" i="3"/>
  <c r="N113" i="3"/>
  <c r="R113" i="3"/>
  <c r="V113" i="3"/>
  <c r="Z113" i="3"/>
  <c r="AD113" i="3"/>
  <c r="AH113" i="3"/>
  <c r="AL113" i="3"/>
  <c r="AP113" i="3"/>
  <c r="AT113" i="3"/>
  <c r="AX113" i="3"/>
  <c r="BB113" i="3"/>
  <c r="BF113" i="3"/>
  <c r="BJ113" i="3"/>
  <c r="BN113" i="3"/>
  <c r="BR113" i="3"/>
  <c r="O113" i="3"/>
  <c r="S113" i="3"/>
  <c r="W113" i="3"/>
  <c r="AA113" i="3"/>
  <c r="AE113" i="3"/>
  <c r="AI113" i="3"/>
  <c r="AM113" i="3"/>
  <c r="AQ113" i="3"/>
  <c r="AU113" i="3"/>
  <c r="AY113" i="3"/>
  <c r="BC113" i="3"/>
  <c r="BG113" i="3"/>
  <c r="BK113" i="3"/>
  <c r="BO113" i="3"/>
  <c r="BS113" i="3"/>
  <c r="P113" i="3"/>
  <c r="T113" i="3"/>
  <c r="X113" i="3"/>
  <c r="AB113" i="3"/>
  <c r="AF113" i="3"/>
  <c r="AJ113" i="3"/>
  <c r="AN113" i="3"/>
  <c r="AR113" i="3"/>
  <c r="AV113" i="3"/>
  <c r="AZ113" i="3"/>
  <c r="BD113" i="3"/>
  <c r="BH113" i="3"/>
  <c r="BL113" i="3"/>
  <c r="BP113" i="3"/>
  <c r="BT113" i="3"/>
  <c r="M113" i="3"/>
  <c r="Q113" i="3"/>
  <c r="U113" i="3"/>
  <c r="Y113" i="3"/>
  <c r="AC113" i="3"/>
  <c r="AG113" i="3"/>
  <c r="AK113" i="3"/>
  <c r="AO113" i="3"/>
  <c r="AS113" i="3"/>
  <c r="AW113" i="3"/>
  <c r="BA113" i="3"/>
  <c r="BE113" i="3"/>
  <c r="BI113" i="3"/>
  <c r="BM113" i="3"/>
  <c r="BQ113" i="3"/>
  <c r="L113" i="3"/>
  <c r="K113" i="3"/>
  <c r="I109" i="3"/>
  <c r="J109" i="3"/>
  <c r="H109" i="3"/>
  <c r="N109" i="3"/>
  <c r="R109" i="3"/>
  <c r="V109" i="3"/>
  <c r="Z109" i="3"/>
  <c r="AD109" i="3"/>
  <c r="AH109" i="3"/>
  <c r="AL109" i="3"/>
  <c r="AP109" i="3"/>
  <c r="AT109" i="3"/>
  <c r="AX109" i="3"/>
  <c r="BB109" i="3"/>
  <c r="BF109" i="3"/>
  <c r="BJ109" i="3"/>
  <c r="BN109" i="3"/>
  <c r="BR109" i="3"/>
  <c r="O109" i="3"/>
  <c r="S109" i="3"/>
  <c r="W109" i="3"/>
  <c r="AA109" i="3"/>
  <c r="AE109" i="3"/>
  <c r="AI109" i="3"/>
  <c r="AM109" i="3"/>
  <c r="AQ109" i="3"/>
  <c r="AU109" i="3"/>
  <c r="AY109" i="3"/>
  <c r="BC109" i="3"/>
  <c r="BG109" i="3"/>
  <c r="BK109" i="3"/>
  <c r="BO109" i="3"/>
  <c r="BS109" i="3"/>
  <c r="P109" i="3"/>
  <c r="T109" i="3"/>
  <c r="X109" i="3"/>
  <c r="AB109" i="3"/>
  <c r="AF109" i="3"/>
  <c r="AJ109" i="3"/>
  <c r="AN109" i="3"/>
  <c r="AR109" i="3"/>
  <c r="AV109" i="3"/>
  <c r="AZ109" i="3"/>
  <c r="BD109" i="3"/>
  <c r="BH109" i="3"/>
  <c r="BL109" i="3"/>
  <c r="BP109" i="3"/>
  <c r="BT109" i="3"/>
  <c r="M109" i="3"/>
  <c r="Q109" i="3"/>
  <c r="U109" i="3"/>
  <c r="Y109" i="3"/>
  <c r="AC109" i="3"/>
  <c r="AG109" i="3"/>
  <c r="AK109" i="3"/>
  <c r="AO109" i="3"/>
  <c r="AS109" i="3"/>
  <c r="AW109" i="3"/>
  <c r="BA109" i="3"/>
  <c r="BE109" i="3"/>
  <c r="BI109" i="3"/>
  <c r="BM109" i="3"/>
  <c r="BQ109" i="3"/>
  <c r="L109" i="3"/>
  <c r="K109" i="3"/>
  <c r="I105" i="3"/>
  <c r="J105" i="3"/>
  <c r="H105" i="3"/>
  <c r="N105" i="3"/>
  <c r="R105" i="3"/>
  <c r="V105" i="3"/>
  <c r="Z105" i="3"/>
  <c r="AD105" i="3"/>
  <c r="AH105" i="3"/>
  <c r="AL105" i="3"/>
  <c r="AP105" i="3"/>
  <c r="AT105" i="3"/>
  <c r="AX105" i="3"/>
  <c r="BB105" i="3"/>
  <c r="BF105" i="3"/>
  <c r="BJ105" i="3"/>
  <c r="BN105" i="3"/>
  <c r="BR105" i="3"/>
  <c r="O105" i="3"/>
  <c r="S105" i="3"/>
  <c r="W105" i="3"/>
  <c r="AA105" i="3"/>
  <c r="AE105" i="3"/>
  <c r="AI105" i="3"/>
  <c r="AM105" i="3"/>
  <c r="AQ105" i="3"/>
  <c r="AU105" i="3"/>
  <c r="AY105" i="3"/>
  <c r="BC105" i="3"/>
  <c r="BG105" i="3"/>
  <c r="BK105" i="3"/>
  <c r="BO105" i="3"/>
  <c r="BS105" i="3"/>
  <c r="P105" i="3"/>
  <c r="T105" i="3"/>
  <c r="X105" i="3"/>
  <c r="AB105" i="3"/>
  <c r="AF105" i="3"/>
  <c r="AJ105" i="3"/>
  <c r="AN105" i="3"/>
  <c r="AR105" i="3"/>
  <c r="AV105" i="3"/>
  <c r="AZ105" i="3"/>
  <c r="BD105" i="3"/>
  <c r="BH105" i="3"/>
  <c r="BL105" i="3"/>
  <c r="BP105" i="3"/>
  <c r="BT105" i="3"/>
  <c r="M105" i="3"/>
  <c r="Q105" i="3"/>
  <c r="U105" i="3"/>
  <c r="Y105" i="3"/>
  <c r="AC105" i="3"/>
  <c r="AG105" i="3"/>
  <c r="AK105" i="3"/>
  <c r="AO105" i="3"/>
  <c r="AS105" i="3"/>
  <c r="AW105" i="3"/>
  <c r="BA105" i="3"/>
  <c r="BE105" i="3"/>
  <c r="BI105" i="3"/>
  <c r="BM105" i="3"/>
  <c r="BQ105" i="3"/>
  <c r="L105" i="3"/>
  <c r="K105" i="3"/>
  <c r="I101" i="3"/>
  <c r="J101" i="3"/>
  <c r="H101" i="3"/>
  <c r="N101" i="3"/>
  <c r="R101" i="3"/>
  <c r="V101" i="3"/>
  <c r="Z101" i="3"/>
  <c r="AD101" i="3"/>
  <c r="AH101" i="3"/>
  <c r="AL101" i="3"/>
  <c r="AP101" i="3"/>
  <c r="AT101" i="3"/>
  <c r="AX101" i="3"/>
  <c r="BB101" i="3"/>
  <c r="BF101" i="3"/>
  <c r="BJ101" i="3"/>
  <c r="BN101" i="3"/>
  <c r="BR101" i="3"/>
  <c r="O101" i="3"/>
  <c r="S101" i="3"/>
  <c r="W101" i="3"/>
  <c r="AA101" i="3"/>
  <c r="AE101" i="3"/>
  <c r="AI101" i="3"/>
  <c r="AM101" i="3"/>
  <c r="AQ101" i="3"/>
  <c r="AU101" i="3"/>
  <c r="AY101" i="3"/>
  <c r="BC101" i="3"/>
  <c r="BG101" i="3"/>
  <c r="BK101" i="3"/>
  <c r="BO101" i="3"/>
  <c r="BS101" i="3"/>
  <c r="P101" i="3"/>
  <c r="T101" i="3"/>
  <c r="X101" i="3"/>
  <c r="AB101" i="3"/>
  <c r="AF101" i="3"/>
  <c r="AJ101" i="3"/>
  <c r="AN101" i="3"/>
  <c r="AR101" i="3"/>
  <c r="AV101" i="3"/>
  <c r="AZ101" i="3"/>
  <c r="BD101" i="3"/>
  <c r="BH101" i="3"/>
  <c r="BL101" i="3"/>
  <c r="BP101" i="3"/>
  <c r="BT101" i="3"/>
  <c r="M101" i="3"/>
  <c r="Q101" i="3"/>
  <c r="U101" i="3"/>
  <c r="Y101" i="3"/>
  <c r="AC101" i="3"/>
  <c r="AG101" i="3"/>
  <c r="AK101" i="3"/>
  <c r="AO101" i="3"/>
  <c r="AS101" i="3"/>
  <c r="AW101" i="3"/>
  <c r="BA101" i="3"/>
  <c r="BE101" i="3"/>
  <c r="BI101" i="3"/>
  <c r="BM101" i="3"/>
  <c r="BQ101" i="3"/>
  <c r="L101" i="3"/>
  <c r="K101" i="3"/>
  <c r="I97" i="3"/>
  <c r="J97" i="3"/>
  <c r="H97" i="3"/>
  <c r="N97" i="3"/>
  <c r="R97" i="3"/>
  <c r="V97" i="3"/>
  <c r="Z97" i="3"/>
  <c r="AD97" i="3"/>
  <c r="AH97" i="3"/>
  <c r="AL97" i="3"/>
  <c r="AP97" i="3"/>
  <c r="AT97" i="3"/>
  <c r="AX97" i="3"/>
  <c r="BB97" i="3"/>
  <c r="BF97" i="3"/>
  <c r="BJ97" i="3"/>
  <c r="BN97" i="3"/>
  <c r="BR97" i="3"/>
  <c r="O97" i="3"/>
  <c r="S97" i="3"/>
  <c r="W97" i="3"/>
  <c r="AA97" i="3"/>
  <c r="AE97" i="3"/>
  <c r="AI97" i="3"/>
  <c r="AM97" i="3"/>
  <c r="AQ97" i="3"/>
  <c r="AU97" i="3"/>
  <c r="AY97" i="3"/>
  <c r="BC97" i="3"/>
  <c r="BG97" i="3"/>
  <c r="BK97" i="3"/>
  <c r="BO97" i="3"/>
  <c r="BS97" i="3"/>
  <c r="P97" i="3"/>
  <c r="T97" i="3"/>
  <c r="X97" i="3"/>
  <c r="AB97" i="3"/>
  <c r="AF97" i="3"/>
  <c r="AJ97" i="3"/>
  <c r="AN97" i="3"/>
  <c r="AR97" i="3"/>
  <c r="AV97" i="3"/>
  <c r="AZ97" i="3"/>
  <c r="BD97" i="3"/>
  <c r="BH97" i="3"/>
  <c r="BL97" i="3"/>
  <c r="BP97" i="3"/>
  <c r="BT97" i="3"/>
  <c r="M97" i="3"/>
  <c r="Q97" i="3"/>
  <c r="U97" i="3"/>
  <c r="Y97" i="3"/>
  <c r="AC97" i="3"/>
  <c r="AG97" i="3"/>
  <c r="AK97" i="3"/>
  <c r="AO97" i="3"/>
  <c r="AS97" i="3"/>
  <c r="AW97" i="3"/>
  <c r="BA97" i="3"/>
  <c r="BE97" i="3"/>
  <c r="BI97" i="3"/>
  <c r="BM97" i="3"/>
  <c r="BQ97" i="3"/>
  <c r="L97" i="3"/>
  <c r="K97" i="3"/>
  <c r="I93" i="3"/>
  <c r="J93" i="3"/>
  <c r="H93" i="3"/>
  <c r="N93" i="3"/>
  <c r="R93" i="3"/>
  <c r="V93" i="3"/>
  <c r="Z93" i="3"/>
  <c r="AD93" i="3"/>
  <c r="AH93" i="3"/>
  <c r="AL93" i="3"/>
  <c r="AP93" i="3"/>
  <c r="AT93" i="3"/>
  <c r="AX93" i="3"/>
  <c r="BB93" i="3"/>
  <c r="BF93" i="3"/>
  <c r="BJ93" i="3"/>
  <c r="BN93" i="3"/>
  <c r="BR93" i="3"/>
  <c r="O93" i="3"/>
  <c r="S93" i="3"/>
  <c r="W93" i="3"/>
  <c r="AA93" i="3"/>
  <c r="AE93" i="3"/>
  <c r="AI93" i="3"/>
  <c r="AM93" i="3"/>
  <c r="AQ93" i="3"/>
  <c r="AU93" i="3"/>
  <c r="AY93" i="3"/>
  <c r="BC93" i="3"/>
  <c r="BG93" i="3"/>
  <c r="BK93" i="3"/>
  <c r="BO93" i="3"/>
  <c r="BS93" i="3"/>
  <c r="P93" i="3"/>
  <c r="T93" i="3"/>
  <c r="X93" i="3"/>
  <c r="AB93" i="3"/>
  <c r="AF93" i="3"/>
  <c r="AJ93" i="3"/>
  <c r="AN93" i="3"/>
  <c r="AR93" i="3"/>
  <c r="AV93" i="3"/>
  <c r="AZ93" i="3"/>
  <c r="BD93" i="3"/>
  <c r="BH93" i="3"/>
  <c r="BL93" i="3"/>
  <c r="BP93" i="3"/>
  <c r="BT93" i="3"/>
  <c r="M93" i="3"/>
  <c r="Q93" i="3"/>
  <c r="U93" i="3"/>
  <c r="Y93" i="3"/>
  <c r="AC93" i="3"/>
  <c r="AG93" i="3"/>
  <c r="AK93" i="3"/>
  <c r="AO93" i="3"/>
  <c r="AS93" i="3"/>
  <c r="AW93" i="3"/>
  <c r="BA93" i="3"/>
  <c r="BE93" i="3"/>
  <c r="BI93" i="3"/>
  <c r="BM93" i="3"/>
  <c r="BQ93" i="3"/>
  <c r="L93" i="3"/>
  <c r="K93" i="3"/>
  <c r="I89" i="3"/>
  <c r="J89" i="3"/>
  <c r="H89" i="3"/>
  <c r="N89" i="3"/>
  <c r="R89" i="3"/>
  <c r="V89" i="3"/>
  <c r="Z89" i="3"/>
  <c r="AD89" i="3"/>
  <c r="AH89" i="3"/>
  <c r="AL89" i="3"/>
  <c r="AP89" i="3"/>
  <c r="AT89" i="3"/>
  <c r="AX89" i="3"/>
  <c r="BB89" i="3"/>
  <c r="BF89" i="3"/>
  <c r="BJ89" i="3"/>
  <c r="BN89" i="3"/>
  <c r="BR89" i="3"/>
  <c r="O89" i="3"/>
  <c r="S89" i="3"/>
  <c r="W89" i="3"/>
  <c r="AA89" i="3"/>
  <c r="AE89" i="3"/>
  <c r="AI89" i="3"/>
  <c r="AM89" i="3"/>
  <c r="AQ89" i="3"/>
  <c r="AU89" i="3"/>
  <c r="AY89" i="3"/>
  <c r="BC89" i="3"/>
  <c r="BG89" i="3"/>
  <c r="BK89" i="3"/>
  <c r="BO89" i="3"/>
  <c r="BS89" i="3"/>
  <c r="P89" i="3"/>
  <c r="T89" i="3"/>
  <c r="X89" i="3"/>
  <c r="AB89" i="3"/>
  <c r="AF89" i="3"/>
  <c r="AJ89" i="3"/>
  <c r="AN89" i="3"/>
  <c r="AR89" i="3"/>
  <c r="AV89" i="3"/>
  <c r="AZ89" i="3"/>
  <c r="BD89" i="3"/>
  <c r="BH89" i="3"/>
  <c r="BL89" i="3"/>
  <c r="BP89" i="3"/>
  <c r="BT89" i="3"/>
  <c r="M89" i="3"/>
  <c r="Q89" i="3"/>
  <c r="U89" i="3"/>
  <c r="Y89" i="3"/>
  <c r="AC89" i="3"/>
  <c r="AG89" i="3"/>
  <c r="AK89" i="3"/>
  <c r="AO89" i="3"/>
  <c r="AS89" i="3"/>
  <c r="AW89" i="3"/>
  <c r="BA89" i="3"/>
  <c r="BE89" i="3"/>
  <c r="BI89" i="3"/>
  <c r="BM89" i="3"/>
  <c r="BQ89" i="3"/>
  <c r="L89" i="3"/>
  <c r="K89" i="3"/>
  <c r="I85" i="3"/>
  <c r="J85" i="3"/>
  <c r="H85" i="3"/>
  <c r="O85" i="3"/>
  <c r="S85" i="3"/>
  <c r="W85" i="3"/>
  <c r="AA85" i="3"/>
  <c r="AE85" i="3"/>
  <c r="AI85" i="3"/>
  <c r="AM85" i="3"/>
  <c r="AQ85" i="3"/>
  <c r="AU85" i="3"/>
  <c r="AY85" i="3"/>
  <c r="BC85" i="3"/>
  <c r="BG85" i="3"/>
  <c r="BK85" i="3"/>
  <c r="BO85" i="3"/>
  <c r="BS85" i="3"/>
  <c r="P85" i="3"/>
  <c r="T85" i="3"/>
  <c r="X85" i="3"/>
  <c r="AB85" i="3"/>
  <c r="AF85" i="3"/>
  <c r="AJ85" i="3"/>
  <c r="AN85" i="3"/>
  <c r="AR85" i="3"/>
  <c r="AV85" i="3"/>
  <c r="AZ85" i="3"/>
  <c r="BD85" i="3"/>
  <c r="BH85" i="3"/>
  <c r="BL85" i="3"/>
  <c r="BP85" i="3"/>
  <c r="BT85" i="3"/>
  <c r="M85" i="3"/>
  <c r="Q85" i="3"/>
  <c r="U85" i="3"/>
  <c r="Y85" i="3"/>
  <c r="AC85" i="3"/>
  <c r="AG85" i="3"/>
  <c r="AK85" i="3"/>
  <c r="AO85" i="3"/>
  <c r="AS85" i="3"/>
  <c r="AW85" i="3"/>
  <c r="BA85" i="3"/>
  <c r="BE85" i="3"/>
  <c r="BI85" i="3"/>
  <c r="BM85" i="3"/>
  <c r="BQ85" i="3"/>
  <c r="N85" i="3"/>
  <c r="R85" i="3"/>
  <c r="V85" i="3"/>
  <c r="Z85" i="3"/>
  <c r="AD85" i="3"/>
  <c r="AH85" i="3"/>
  <c r="AL85" i="3"/>
  <c r="AP85" i="3"/>
  <c r="AT85" i="3"/>
  <c r="AX85" i="3"/>
  <c r="BB85" i="3"/>
  <c r="BF85" i="3"/>
  <c r="BJ85" i="3"/>
  <c r="BN85" i="3"/>
  <c r="BR85" i="3"/>
  <c r="L85" i="3"/>
  <c r="K85" i="3"/>
  <c r="I81" i="3"/>
  <c r="J81" i="3"/>
  <c r="H81" i="3"/>
  <c r="O81" i="3"/>
  <c r="S81" i="3"/>
  <c r="W81" i="3"/>
  <c r="AA81" i="3"/>
  <c r="AE81" i="3"/>
  <c r="AI81" i="3"/>
  <c r="AM81" i="3"/>
  <c r="AQ81" i="3"/>
  <c r="AU81" i="3"/>
  <c r="AY81" i="3"/>
  <c r="BC81" i="3"/>
  <c r="BG81" i="3"/>
  <c r="BK81" i="3"/>
  <c r="BO81" i="3"/>
  <c r="BS81" i="3"/>
  <c r="P81" i="3"/>
  <c r="T81" i="3"/>
  <c r="X81" i="3"/>
  <c r="AB81" i="3"/>
  <c r="AF81" i="3"/>
  <c r="AJ81" i="3"/>
  <c r="AN81" i="3"/>
  <c r="AR81" i="3"/>
  <c r="AV81" i="3"/>
  <c r="AZ81" i="3"/>
  <c r="BD81" i="3"/>
  <c r="BH81" i="3"/>
  <c r="BL81" i="3"/>
  <c r="BP81" i="3"/>
  <c r="BT81" i="3"/>
  <c r="M81" i="3"/>
  <c r="Q81" i="3"/>
  <c r="U81" i="3"/>
  <c r="Y81" i="3"/>
  <c r="AC81" i="3"/>
  <c r="AG81" i="3"/>
  <c r="AK81" i="3"/>
  <c r="AO81" i="3"/>
  <c r="AS81" i="3"/>
  <c r="AW81" i="3"/>
  <c r="BA81" i="3"/>
  <c r="BE81" i="3"/>
  <c r="BI81" i="3"/>
  <c r="BM81" i="3"/>
  <c r="BQ81" i="3"/>
  <c r="N81" i="3"/>
  <c r="R81" i="3"/>
  <c r="V81" i="3"/>
  <c r="Z81" i="3"/>
  <c r="AD81" i="3"/>
  <c r="AH81" i="3"/>
  <c r="AL81" i="3"/>
  <c r="AP81" i="3"/>
  <c r="AT81" i="3"/>
  <c r="AX81" i="3"/>
  <c r="BB81" i="3"/>
  <c r="BF81" i="3"/>
  <c r="BJ81" i="3"/>
  <c r="BN81" i="3"/>
  <c r="BR81" i="3"/>
  <c r="L81" i="3"/>
  <c r="K81" i="3"/>
  <c r="I77" i="3"/>
  <c r="J77" i="3"/>
  <c r="H77" i="3"/>
  <c r="M77" i="3"/>
  <c r="Q77" i="3"/>
  <c r="U77" i="3"/>
  <c r="Y77" i="3"/>
  <c r="AC77" i="3"/>
  <c r="AG77" i="3"/>
  <c r="AK77" i="3"/>
  <c r="AO77" i="3"/>
  <c r="AS77" i="3"/>
  <c r="AW77" i="3"/>
  <c r="BA77" i="3"/>
  <c r="BE77" i="3"/>
  <c r="BI77" i="3"/>
  <c r="BM77" i="3"/>
  <c r="O77" i="3"/>
  <c r="S77" i="3"/>
  <c r="W77" i="3"/>
  <c r="AA77" i="3"/>
  <c r="AE77" i="3"/>
  <c r="AI77" i="3"/>
  <c r="AM77" i="3"/>
  <c r="AQ77" i="3"/>
  <c r="AU77" i="3"/>
  <c r="AY77" i="3"/>
  <c r="BC77" i="3"/>
  <c r="BG77" i="3"/>
  <c r="BK77" i="3"/>
  <c r="T77" i="3"/>
  <c r="AB77" i="3"/>
  <c r="AJ77" i="3"/>
  <c r="AR77" i="3"/>
  <c r="AZ77" i="3"/>
  <c r="BH77" i="3"/>
  <c r="BO77" i="3"/>
  <c r="BS77" i="3"/>
  <c r="N77" i="3"/>
  <c r="V77" i="3"/>
  <c r="AD77" i="3"/>
  <c r="AL77" i="3"/>
  <c r="AT77" i="3"/>
  <c r="BB77" i="3"/>
  <c r="BJ77" i="3"/>
  <c r="BP77" i="3"/>
  <c r="BT77" i="3"/>
  <c r="P77" i="3"/>
  <c r="X77" i="3"/>
  <c r="AF77" i="3"/>
  <c r="AN77" i="3"/>
  <c r="AV77" i="3"/>
  <c r="BD77" i="3"/>
  <c r="BL77" i="3"/>
  <c r="BQ77" i="3"/>
  <c r="R77" i="3"/>
  <c r="Z77" i="3"/>
  <c r="AH77" i="3"/>
  <c r="AP77" i="3"/>
  <c r="AX77" i="3"/>
  <c r="BF77" i="3"/>
  <c r="BN77" i="3"/>
  <c r="BR77" i="3"/>
  <c r="L77" i="3"/>
  <c r="K77" i="3"/>
  <c r="I73" i="3"/>
  <c r="J73" i="3"/>
  <c r="H73" i="3"/>
  <c r="P73" i="3"/>
  <c r="T73" i="3"/>
  <c r="X73" i="3"/>
  <c r="AB73" i="3"/>
  <c r="AF73" i="3"/>
  <c r="AJ73" i="3"/>
  <c r="AN73" i="3"/>
  <c r="AR73" i="3"/>
  <c r="AV73" i="3"/>
  <c r="AZ73" i="3"/>
  <c r="BD73" i="3"/>
  <c r="BH73" i="3"/>
  <c r="BL73" i="3"/>
  <c r="BP73" i="3"/>
  <c r="BT73" i="3"/>
  <c r="M73" i="3"/>
  <c r="Q73" i="3"/>
  <c r="U73" i="3"/>
  <c r="Y73" i="3"/>
  <c r="AC73" i="3"/>
  <c r="AG73" i="3"/>
  <c r="AK73" i="3"/>
  <c r="AO73" i="3"/>
  <c r="AS73" i="3"/>
  <c r="AW73" i="3"/>
  <c r="BA73" i="3"/>
  <c r="BE73" i="3"/>
  <c r="BI73" i="3"/>
  <c r="BM73" i="3"/>
  <c r="BQ73" i="3"/>
  <c r="N73" i="3"/>
  <c r="R73" i="3"/>
  <c r="V73" i="3"/>
  <c r="Z73" i="3"/>
  <c r="AD73" i="3"/>
  <c r="AH73" i="3"/>
  <c r="AL73" i="3"/>
  <c r="AP73" i="3"/>
  <c r="AT73" i="3"/>
  <c r="AX73" i="3"/>
  <c r="BB73" i="3"/>
  <c r="BF73" i="3"/>
  <c r="BJ73" i="3"/>
  <c r="BN73" i="3"/>
  <c r="BR73" i="3"/>
  <c r="O73" i="3"/>
  <c r="S73" i="3"/>
  <c r="W73" i="3"/>
  <c r="AA73" i="3"/>
  <c r="AE73" i="3"/>
  <c r="AI73" i="3"/>
  <c r="AM73" i="3"/>
  <c r="AQ73" i="3"/>
  <c r="AU73" i="3"/>
  <c r="AY73" i="3"/>
  <c r="BC73" i="3"/>
  <c r="BG73" i="3"/>
  <c r="BK73" i="3"/>
  <c r="BO73" i="3"/>
  <c r="BS73" i="3"/>
  <c r="L73" i="3"/>
  <c r="K73" i="3"/>
  <c r="I69" i="3"/>
  <c r="J69" i="3"/>
  <c r="H69" i="3"/>
  <c r="P69" i="3"/>
  <c r="T69" i="3"/>
  <c r="X69" i="3"/>
  <c r="AB69" i="3"/>
  <c r="AF69" i="3"/>
  <c r="AJ69" i="3"/>
  <c r="AN69" i="3"/>
  <c r="AR69" i="3"/>
  <c r="AV69" i="3"/>
  <c r="AZ69" i="3"/>
  <c r="BD69" i="3"/>
  <c r="BH69" i="3"/>
  <c r="BL69" i="3"/>
  <c r="BP69" i="3"/>
  <c r="BT69" i="3"/>
  <c r="M69" i="3"/>
  <c r="Q69" i="3"/>
  <c r="U69" i="3"/>
  <c r="Y69" i="3"/>
  <c r="AC69" i="3"/>
  <c r="AG69" i="3"/>
  <c r="AK69" i="3"/>
  <c r="AO69" i="3"/>
  <c r="AS69" i="3"/>
  <c r="AW69" i="3"/>
  <c r="BA69" i="3"/>
  <c r="BE69" i="3"/>
  <c r="BI69" i="3"/>
  <c r="BM69" i="3"/>
  <c r="BQ69" i="3"/>
  <c r="N69" i="3"/>
  <c r="R69" i="3"/>
  <c r="V69" i="3"/>
  <c r="Z69" i="3"/>
  <c r="AD69" i="3"/>
  <c r="AH69" i="3"/>
  <c r="AL69" i="3"/>
  <c r="AP69" i="3"/>
  <c r="AT69" i="3"/>
  <c r="AX69" i="3"/>
  <c r="BB69" i="3"/>
  <c r="BF69" i="3"/>
  <c r="BJ69" i="3"/>
  <c r="BN69" i="3"/>
  <c r="BR69" i="3"/>
  <c r="O69" i="3"/>
  <c r="S69" i="3"/>
  <c r="W69" i="3"/>
  <c r="AA69" i="3"/>
  <c r="AE69" i="3"/>
  <c r="AI69" i="3"/>
  <c r="AM69" i="3"/>
  <c r="AQ69" i="3"/>
  <c r="AU69" i="3"/>
  <c r="AY69" i="3"/>
  <c r="BC69" i="3"/>
  <c r="BG69" i="3"/>
  <c r="BK69" i="3"/>
  <c r="BO69" i="3"/>
  <c r="BS69" i="3"/>
  <c r="L69" i="3"/>
  <c r="K69" i="3"/>
  <c r="I53" i="3"/>
  <c r="J53" i="3"/>
  <c r="H53" i="3"/>
  <c r="N53" i="3"/>
  <c r="R53" i="3"/>
  <c r="V53" i="3"/>
  <c r="Z53" i="3"/>
  <c r="AD53" i="3"/>
  <c r="AH53" i="3"/>
  <c r="AL53" i="3"/>
  <c r="AP53" i="3"/>
  <c r="AT53" i="3"/>
  <c r="AX53" i="3"/>
  <c r="BB53" i="3"/>
  <c r="BF53" i="3"/>
  <c r="BJ53" i="3"/>
  <c r="BN53" i="3"/>
  <c r="BR53" i="3"/>
  <c r="O53" i="3"/>
  <c r="S53" i="3"/>
  <c r="W53" i="3"/>
  <c r="AA53" i="3"/>
  <c r="AE53" i="3"/>
  <c r="AI53" i="3"/>
  <c r="AM53" i="3"/>
  <c r="AQ53" i="3"/>
  <c r="AU53" i="3"/>
  <c r="AY53" i="3"/>
  <c r="BC53" i="3"/>
  <c r="BG53" i="3"/>
  <c r="BK53" i="3"/>
  <c r="BO53" i="3"/>
  <c r="BS53" i="3"/>
  <c r="P53" i="3"/>
  <c r="T53" i="3"/>
  <c r="X53" i="3"/>
  <c r="AB53" i="3"/>
  <c r="AF53" i="3"/>
  <c r="AJ53" i="3"/>
  <c r="AN53" i="3"/>
  <c r="AR53" i="3"/>
  <c r="AV53" i="3"/>
  <c r="AZ53" i="3"/>
  <c r="BD53" i="3"/>
  <c r="BH53" i="3"/>
  <c r="BL53" i="3"/>
  <c r="BP53" i="3"/>
  <c r="BT53" i="3"/>
  <c r="M53" i="3"/>
  <c r="Q53" i="3"/>
  <c r="U53" i="3"/>
  <c r="Y53" i="3"/>
  <c r="AC53" i="3"/>
  <c r="AG53" i="3"/>
  <c r="AK53" i="3"/>
  <c r="AO53" i="3"/>
  <c r="AS53" i="3"/>
  <c r="AW53" i="3"/>
  <c r="BA53" i="3"/>
  <c r="BE53" i="3"/>
  <c r="BI53" i="3"/>
  <c r="BM53" i="3"/>
  <c r="BQ53" i="3"/>
  <c r="L53" i="3"/>
  <c r="K53" i="3"/>
  <c r="H124" i="3"/>
  <c r="I124" i="3"/>
  <c r="J124" i="3"/>
  <c r="P124" i="3"/>
  <c r="T124" i="3"/>
  <c r="X124" i="3"/>
  <c r="AB124" i="3"/>
  <c r="AF124" i="3"/>
  <c r="AJ124" i="3"/>
  <c r="AN124" i="3"/>
  <c r="AR124" i="3"/>
  <c r="AV124" i="3"/>
  <c r="AZ124" i="3"/>
  <c r="BD124" i="3"/>
  <c r="BH124" i="3"/>
  <c r="BL124" i="3"/>
  <c r="BP124" i="3"/>
  <c r="BT124" i="3"/>
  <c r="M124" i="3"/>
  <c r="Q124" i="3"/>
  <c r="U124" i="3"/>
  <c r="Y124" i="3"/>
  <c r="AC124" i="3"/>
  <c r="AG124" i="3"/>
  <c r="AK124" i="3"/>
  <c r="AO124" i="3"/>
  <c r="AS124" i="3"/>
  <c r="AW124" i="3"/>
  <c r="BA124" i="3"/>
  <c r="BE124" i="3"/>
  <c r="BI124" i="3"/>
  <c r="BM124" i="3"/>
  <c r="BQ124" i="3"/>
  <c r="K124" i="3"/>
  <c r="L124" i="3"/>
  <c r="N124" i="3"/>
  <c r="R124" i="3"/>
  <c r="V124" i="3"/>
  <c r="Z124" i="3"/>
  <c r="AD124" i="3"/>
  <c r="AH124" i="3"/>
  <c r="AL124" i="3"/>
  <c r="AP124" i="3"/>
  <c r="AT124" i="3"/>
  <c r="AX124" i="3"/>
  <c r="BB124" i="3"/>
  <c r="BF124" i="3"/>
  <c r="BJ124" i="3"/>
  <c r="BN124" i="3"/>
  <c r="BR124" i="3"/>
  <c r="O124" i="3"/>
  <c r="S124" i="3"/>
  <c r="W124" i="3"/>
  <c r="AA124" i="3"/>
  <c r="AE124" i="3"/>
  <c r="AI124" i="3"/>
  <c r="AM124" i="3"/>
  <c r="AQ124" i="3"/>
  <c r="AU124" i="3"/>
  <c r="AY124" i="3"/>
  <c r="BC124" i="3"/>
  <c r="BG124" i="3"/>
  <c r="BK124" i="3"/>
  <c r="BO124" i="3"/>
  <c r="BS124" i="3"/>
  <c r="H116" i="3"/>
  <c r="I116" i="3"/>
  <c r="J116" i="3"/>
  <c r="N116" i="3"/>
  <c r="R116" i="3"/>
  <c r="V116" i="3"/>
  <c r="Z116" i="3"/>
  <c r="AD116" i="3"/>
  <c r="AH116" i="3"/>
  <c r="AL116" i="3"/>
  <c r="AP116" i="3"/>
  <c r="AT116" i="3"/>
  <c r="AX116" i="3"/>
  <c r="BB116" i="3"/>
  <c r="BF116" i="3"/>
  <c r="BJ116" i="3"/>
  <c r="BN116" i="3"/>
  <c r="BR116" i="3"/>
  <c r="O116" i="3"/>
  <c r="S116" i="3"/>
  <c r="W116" i="3"/>
  <c r="AA116" i="3"/>
  <c r="AE116" i="3"/>
  <c r="AI116" i="3"/>
  <c r="AM116" i="3"/>
  <c r="AQ116" i="3"/>
  <c r="AU116" i="3"/>
  <c r="AY116" i="3"/>
  <c r="BC116" i="3"/>
  <c r="BG116" i="3"/>
  <c r="BK116" i="3"/>
  <c r="BO116" i="3"/>
  <c r="BS116" i="3"/>
  <c r="P116" i="3"/>
  <c r="T116" i="3"/>
  <c r="X116" i="3"/>
  <c r="AB116" i="3"/>
  <c r="AF116" i="3"/>
  <c r="AJ116" i="3"/>
  <c r="AN116" i="3"/>
  <c r="AR116" i="3"/>
  <c r="AV116" i="3"/>
  <c r="AZ116" i="3"/>
  <c r="BD116" i="3"/>
  <c r="BH116" i="3"/>
  <c r="BL116" i="3"/>
  <c r="BP116" i="3"/>
  <c r="BT116" i="3"/>
  <c r="M116" i="3"/>
  <c r="Q116" i="3"/>
  <c r="U116" i="3"/>
  <c r="Y116" i="3"/>
  <c r="AC116" i="3"/>
  <c r="AG116" i="3"/>
  <c r="AK116" i="3"/>
  <c r="AO116" i="3"/>
  <c r="AS116" i="3"/>
  <c r="AW116" i="3"/>
  <c r="BA116" i="3"/>
  <c r="BE116" i="3"/>
  <c r="BI116" i="3"/>
  <c r="BM116" i="3"/>
  <c r="BQ116" i="3"/>
  <c r="K116" i="3"/>
  <c r="L116" i="3"/>
  <c r="H112" i="3"/>
  <c r="I112" i="3"/>
  <c r="J112" i="3"/>
  <c r="N112" i="3"/>
  <c r="R112" i="3"/>
  <c r="V112" i="3"/>
  <c r="Z112" i="3"/>
  <c r="AD112" i="3"/>
  <c r="AH112" i="3"/>
  <c r="AL112" i="3"/>
  <c r="AP112" i="3"/>
  <c r="AT112" i="3"/>
  <c r="AX112" i="3"/>
  <c r="BB112" i="3"/>
  <c r="BF112" i="3"/>
  <c r="BJ112" i="3"/>
  <c r="BN112" i="3"/>
  <c r="BR112" i="3"/>
  <c r="O112" i="3"/>
  <c r="S112" i="3"/>
  <c r="W112" i="3"/>
  <c r="AA112" i="3"/>
  <c r="AE112" i="3"/>
  <c r="AI112" i="3"/>
  <c r="AM112" i="3"/>
  <c r="AQ112" i="3"/>
  <c r="AU112" i="3"/>
  <c r="AY112" i="3"/>
  <c r="BC112" i="3"/>
  <c r="BG112" i="3"/>
  <c r="BK112" i="3"/>
  <c r="BO112" i="3"/>
  <c r="BS112" i="3"/>
  <c r="P112" i="3"/>
  <c r="T112" i="3"/>
  <c r="X112" i="3"/>
  <c r="AB112" i="3"/>
  <c r="AF112" i="3"/>
  <c r="AJ112" i="3"/>
  <c r="AN112" i="3"/>
  <c r="AR112" i="3"/>
  <c r="AV112" i="3"/>
  <c r="AZ112" i="3"/>
  <c r="BD112" i="3"/>
  <c r="BH112" i="3"/>
  <c r="BL112" i="3"/>
  <c r="BP112" i="3"/>
  <c r="BT112" i="3"/>
  <c r="M112" i="3"/>
  <c r="Q112" i="3"/>
  <c r="U112" i="3"/>
  <c r="Y112" i="3"/>
  <c r="AC112" i="3"/>
  <c r="AG112" i="3"/>
  <c r="AK112" i="3"/>
  <c r="AO112" i="3"/>
  <c r="AS112" i="3"/>
  <c r="AW112" i="3"/>
  <c r="BA112" i="3"/>
  <c r="BE112" i="3"/>
  <c r="BI112" i="3"/>
  <c r="BM112" i="3"/>
  <c r="BQ112" i="3"/>
  <c r="K112" i="3"/>
  <c r="L112" i="3"/>
  <c r="H108" i="3"/>
  <c r="I108" i="3"/>
  <c r="J108" i="3"/>
  <c r="N108" i="3"/>
  <c r="R108" i="3"/>
  <c r="V108" i="3"/>
  <c r="Z108" i="3"/>
  <c r="AD108" i="3"/>
  <c r="AH108" i="3"/>
  <c r="AL108" i="3"/>
  <c r="AP108" i="3"/>
  <c r="AT108" i="3"/>
  <c r="AX108" i="3"/>
  <c r="BB108" i="3"/>
  <c r="BF108" i="3"/>
  <c r="BJ108" i="3"/>
  <c r="BN108" i="3"/>
  <c r="BR108" i="3"/>
  <c r="O108" i="3"/>
  <c r="S108" i="3"/>
  <c r="W108" i="3"/>
  <c r="AA108" i="3"/>
  <c r="AE108" i="3"/>
  <c r="AI108" i="3"/>
  <c r="AM108" i="3"/>
  <c r="AQ108" i="3"/>
  <c r="AU108" i="3"/>
  <c r="AY108" i="3"/>
  <c r="BC108" i="3"/>
  <c r="BG108" i="3"/>
  <c r="BK108" i="3"/>
  <c r="BO108" i="3"/>
  <c r="BS108" i="3"/>
  <c r="P108" i="3"/>
  <c r="T108" i="3"/>
  <c r="X108" i="3"/>
  <c r="AB108" i="3"/>
  <c r="AF108" i="3"/>
  <c r="AJ108" i="3"/>
  <c r="AN108" i="3"/>
  <c r="AR108" i="3"/>
  <c r="AV108" i="3"/>
  <c r="AZ108" i="3"/>
  <c r="BD108" i="3"/>
  <c r="BH108" i="3"/>
  <c r="BL108" i="3"/>
  <c r="BP108" i="3"/>
  <c r="BT108" i="3"/>
  <c r="M108" i="3"/>
  <c r="Q108" i="3"/>
  <c r="U108" i="3"/>
  <c r="Y108" i="3"/>
  <c r="AC108" i="3"/>
  <c r="AG108" i="3"/>
  <c r="AK108" i="3"/>
  <c r="AO108" i="3"/>
  <c r="AS108" i="3"/>
  <c r="AW108" i="3"/>
  <c r="BA108" i="3"/>
  <c r="BE108" i="3"/>
  <c r="BI108" i="3"/>
  <c r="BM108" i="3"/>
  <c r="BQ108" i="3"/>
  <c r="K108" i="3"/>
  <c r="L108" i="3"/>
  <c r="H104" i="3"/>
  <c r="I104" i="3"/>
  <c r="J104" i="3"/>
  <c r="N104" i="3"/>
  <c r="R104" i="3"/>
  <c r="V104" i="3"/>
  <c r="Z104" i="3"/>
  <c r="AD104" i="3"/>
  <c r="AH104" i="3"/>
  <c r="AL104" i="3"/>
  <c r="AP104" i="3"/>
  <c r="AT104" i="3"/>
  <c r="AX104" i="3"/>
  <c r="BB104" i="3"/>
  <c r="BF104" i="3"/>
  <c r="BJ104" i="3"/>
  <c r="BN104" i="3"/>
  <c r="BR104" i="3"/>
  <c r="O104" i="3"/>
  <c r="S104" i="3"/>
  <c r="W104" i="3"/>
  <c r="AA104" i="3"/>
  <c r="AE104" i="3"/>
  <c r="AI104" i="3"/>
  <c r="AM104" i="3"/>
  <c r="AQ104" i="3"/>
  <c r="AU104" i="3"/>
  <c r="AY104" i="3"/>
  <c r="BC104" i="3"/>
  <c r="BG104" i="3"/>
  <c r="BK104" i="3"/>
  <c r="BO104" i="3"/>
  <c r="BS104" i="3"/>
  <c r="P104" i="3"/>
  <c r="T104" i="3"/>
  <c r="X104" i="3"/>
  <c r="AB104" i="3"/>
  <c r="AF104" i="3"/>
  <c r="AJ104" i="3"/>
  <c r="AN104" i="3"/>
  <c r="AR104" i="3"/>
  <c r="AV104" i="3"/>
  <c r="AZ104" i="3"/>
  <c r="BD104" i="3"/>
  <c r="BH104" i="3"/>
  <c r="BL104" i="3"/>
  <c r="BP104" i="3"/>
  <c r="BT104" i="3"/>
  <c r="M104" i="3"/>
  <c r="Q104" i="3"/>
  <c r="U104" i="3"/>
  <c r="Y104" i="3"/>
  <c r="AC104" i="3"/>
  <c r="AG104" i="3"/>
  <c r="AK104" i="3"/>
  <c r="AO104" i="3"/>
  <c r="AS104" i="3"/>
  <c r="AW104" i="3"/>
  <c r="BA104" i="3"/>
  <c r="BE104" i="3"/>
  <c r="BI104" i="3"/>
  <c r="BM104" i="3"/>
  <c r="BQ104" i="3"/>
  <c r="K104" i="3"/>
  <c r="L104" i="3"/>
  <c r="H100" i="3"/>
  <c r="I100" i="3"/>
  <c r="J100" i="3"/>
  <c r="O100" i="3"/>
  <c r="S100" i="3"/>
  <c r="W100" i="3"/>
  <c r="AA100" i="3"/>
  <c r="AE100" i="3"/>
  <c r="AI100" i="3"/>
  <c r="AM100" i="3"/>
  <c r="AQ100" i="3"/>
  <c r="AU100" i="3"/>
  <c r="AY100" i="3"/>
  <c r="BC100" i="3"/>
  <c r="BG100" i="3"/>
  <c r="BK100" i="3"/>
  <c r="M100" i="3"/>
  <c r="Q100" i="3"/>
  <c r="U100" i="3"/>
  <c r="Y100" i="3"/>
  <c r="AC100" i="3"/>
  <c r="AG100" i="3"/>
  <c r="AK100" i="3"/>
  <c r="AO100" i="3"/>
  <c r="AS100" i="3"/>
  <c r="AW100" i="3"/>
  <c r="BA100" i="3"/>
  <c r="BE100" i="3"/>
  <c r="BI100" i="3"/>
  <c r="T100" i="3"/>
  <c r="AB100" i="3"/>
  <c r="AJ100" i="3"/>
  <c r="AR100" i="3"/>
  <c r="AZ100" i="3"/>
  <c r="BH100" i="3"/>
  <c r="BN100" i="3"/>
  <c r="BR100" i="3"/>
  <c r="N100" i="3"/>
  <c r="V100" i="3"/>
  <c r="AD100" i="3"/>
  <c r="AL100" i="3"/>
  <c r="AT100" i="3"/>
  <c r="BB100" i="3"/>
  <c r="BJ100" i="3"/>
  <c r="BO100" i="3"/>
  <c r="BS100" i="3"/>
  <c r="P100" i="3"/>
  <c r="X100" i="3"/>
  <c r="AF100" i="3"/>
  <c r="AN100" i="3"/>
  <c r="AV100" i="3"/>
  <c r="BD100" i="3"/>
  <c r="BL100" i="3"/>
  <c r="BP100" i="3"/>
  <c r="BT100" i="3"/>
  <c r="R100" i="3"/>
  <c r="Z100" i="3"/>
  <c r="AH100" i="3"/>
  <c r="AP100" i="3"/>
  <c r="AX100" i="3"/>
  <c r="BF100" i="3"/>
  <c r="BM100" i="3"/>
  <c r="BQ100" i="3"/>
  <c r="K100" i="3"/>
  <c r="L100" i="3"/>
  <c r="H96" i="3"/>
  <c r="I96" i="3"/>
  <c r="J96" i="3"/>
  <c r="N96" i="3"/>
  <c r="R96" i="3"/>
  <c r="V96" i="3"/>
  <c r="Z96" i="3"/>
  <c r="AD96" i="3"/>
  <c r="AH96" i="3"/>
  <c r="AL96" i="3"/>
  <c r="AP96" i="3"/>
  <c r="AT96" i="3"/>
  <c r="AX96" i="3"/>
  <c r="BB96" i="3"/>
  <c r="BF96" i="3"/>
  <c r="BJ96" i="3"/>
  <c r="BN96" i="3"/>
  <c r="BR96" i="3"/>
  <c r="O96" i="3"/>
  <c r="S96" i="3"/>
  <c r="W96" i="3"/>
  <c r="AA96" i="3"/>
  <c r="AE96" i="3"/>
  <c r="AI96" i="3"/>
  <c r="AM96" i="3"/>
  <c r="AQ96" i="3"/>
  <c r="AU96" i="3"/>
  <c r="AY96" i="3"/>
  <c r="BC96" i="3"/>
  <c r="BG96" i="3"/>
  <c r="BK96" i="3"/>
  <c r="BO96" i="3"/>
  <c r="BS96" i="3"/>
  <c r="P96" i="3"/>
  <c r="T96" i="3"/>
  <c r="X96" i="3"/>
  <c r="AB96" i="3"/>
  <c r="AF96" i="3"/>
  <c r="AJ96" i="3"/>
  <c r="AN96" i="3"/>
  <c r="AR96" i="3"/>
  <c r="AV96" i="3"/>
  <c r="AZ96" i="3"/>
  <c r="BD96" i="3"/>
  <c r="BH96" i="3"/>
  <c r="BL96" i="3"/>
  <c r="BP96" i="3"/>
  <c r="BT96" i="3"/>
  <c r="M96" i="3"/>
  <c r="Q96" i="3"/>
  <c r="U96" i="3"/>
  <c r="Y96" i="3"/>
  <c r="AC96" i="3"/>
  <c r="AG96" i="3"/>
  <c r="AK96" i="3"/>
  <c r="AO96" i="3"/>
  <c r="AS96" i="3"/>
  <c r="AW96" i="3"/>
  <c r="BA96" i="3"/>
  <c r="BE96" i="3"/>
  <c r="BI96" i="3"/>
  <c r="BM96" i="3"/>
  <c r="BQ96" i="3"/>
  <c r="K96" i="3"/>
  <c r="L96" i="3"/>
  <c r="H92" i="3"/>
  <c r="I92" i="3"/>
  <c r="J92" i="3"/>
  <c r="N92" i="3"/>
  <c r="R92" i="3"/>
  <c r="V92" i="3"/>
  <c r="Z92" i="3"/>
  <c r="AD92" i="3"/>
  <c r="AH92" i="3"/>
  <c r="AL92" i="3"/>
  <c r="AP92" i="3"/>
  <c r="AT92" i="3"/>
  <c r="AX92" i="3"/>
  <c r="BB92" i="3"/>
  <c r="BF92" i="3"/>
  <c r="BJ92" i="3"/>
  <c r="BN92" i="3"/>
  <c r="BR92" i="3"/>
  <c r="O92" i="3"/>
  <c r="S92" i="3"/>
  <c r="W92" i="3"/>
  <c r="AA92" i="3"/>
  <c r="AE92" i="3"/>
  <c r="AI92" i="3"/>
  <c r="AM92" i="3"/>
  <c r="AQ92" i="3"/>
  <c r="AU92" i="3"/>
  <c r="AY92" i="3"/>
  <c r="BC92" i="3"/>
  <c r="BG92" i="3"/>
  <c r="BK92" i="3"/>
  <c r="BO92" i="3"/>
  <c r="BS92" i="3"/>
  <c r="P92" i="3"/>
  <c r="T92" i="3"/>
  <c r="X92" i="3"/>
  <c r="AB92" i="3"/>
  <c r="AF92" i="3"/>
  <c r="AJ92" i="3"/>
  <c r="AN92" i="3"/>
  <c r="AR92" i="3"/>
  <c r="AV92" i="3"/>
  <c r="AZ92" i="3"/>
  <c r="BD92" i="3"/>
  <c r="BH92" i="3"/>
  <c r="BL92" i="3"/>
  <c r="BP92" i="3"/>
  <c r="BT92" i="3"/>
  <c r="M92" i="3"/>
  <c r="Q92" i="3"/>
  <c r="U92" i="3"/>
  <c r="Y92" i="3"/>
  <c r="AC92" i="3"/>
  <c r="AG92" i="3"/>
  <c r="AK92" i="3"/>
  <c r="AO92" i="3"/>
  <c r="AS92" i="3"/>
  <c r="AW92" i="3"/>
  <c r="BA92" i="3"/>
  <c r="BE92" i="3"/>
  <c r="BI92" i="3"/>
  <c r="BM92" i="3"/>
  <c r="BQ92" i="3"/>
  <c r="K92" i="3"/>
  <c r="L92" i="3"/>
  <c r="H88" i="3"/>
  <c r="I88" i="3"/>
  <c r="J88" i="3"/>
  <c r="P88" i="3"/>
  <c r="T88" i="3"/>
  <c r="X88" i="3"/>
  <c r="AB88" i="3"/>
  <c r="AF88" i="3"/>
  <c r="AJ88" i="3"/>
  <c r="AN88" i="3"/>
  <c r="AR88" i="3"/>
  <c r="AV88" i="3"/>
  <c r="N88" i="3"/>
  <c r="R88" i="3"/>
  <c r="V88" i="3"/>
  <c r="Z88" i="3"/>
  <c r="AD88" i="3"/>
  <c r="AH88" i="3"/>
  <c r="AL88" i="3"/>
  <c r="AP88" i="3"/>
  <c r="AT88" i="3"/>
  <c r="AX88" i="3"/>
  <c r="Q88" i="3"/>
  <c r="Y88" i="3"/>
  <c r="AG88" i="3"/>
  <c r="AO88" i="3"/>
  <c r="AW88" i="3"/>
  <c r="BB88" i="3"/>
  <c r="BF88" i="3"/>
  <c r="BJ88" i="3"/>
  <c r="BN88" i="3"/>
  <c r="BR88" i="3"/>
  <c r="S88" i="3"/>
  <c r="AA88" i="3"/>
  <c r="AI88" i="3"/>
  <c r="AQ88" i="3"/>
  <c r="AY88" i="3"/>
  <c r="BC88" i="3"/>
  <c r="BG88" i="3"/>
  <c r="BK88" i="3"/>
  <c r="BO88" i="3"/>
  <c r="BS88" i="3"/>
  <c r="M88" i="3"/>
  <c r="U88" i="3"/>
  <c r="AC88" i="3"/>
  <c r="AK88" i="3"/>
  <c r="AS88" i="3"/>
  <c r="AZ88" i="3"/>
  <c r="BD88" i="3"/>
  <c r="BH88" i="3"/>
  <c r="BL88" i="3"/>
  <c r="BP88" i="3"/>
  <c r="BT88" i="3"/>
  <c r="O88" i="3"/>
  <c r="W88" i="3"/>
  <c r="AE88" i="3"/>
  <c r="AM88" i="3"/>
  <c r="AU88" i="3"/>
  <c r="BA88" i="3"/>
  <c r="BE88" i="3"/>
  <c r="BI88" i="3"/>
  <c r="BM88" i="3"/>
  <c r="BQ88" i="3"/>
  <c r="K88" i="3"/>
  <c r="L88" i="3"/>
  <c r="H84" i="3"/>
  <c r="I84" i="3"/>
  <c r="J84" i="3"/>
  <c r="O84" i="3"/>
  <c r="S84" i="3"/>
  <c r="W84" i="3"/>
  <c r="AA84" i="3"/>
  <c r="AE84" i="3"/>
  <c r="AI84" i="3"/>
  <c r="AM84" i="3"/>
  <c r="AQ84" i="3"/>
  <c r="AU84" i="3"/>
  <c r="AY84" i="3"/>
  <c r="BC84" i="3"/>
  <c r="BG84" i="3"/>
  <c r="BK84" i="3"/>
  <c r="BO84" i="3"/>
  <c r="BS84" i="3"/>
  <c r="P84" i="3"/>
  <c r="T84" i="3"/>
  <c r="X84" i="3"/>
  <c r="AB84" i="3"/>
  <c r="AF84" i="3"/>
  <c r="AJ84" i="3"/>
  <c r="AN84" i="3"/>
  <c r="AR84" i="3"/>
  <c r="AV84" i="3"/>
  <c r="AZ84" i="3"/>
  <c r="BD84" i="3"/>
  <c r="BH84" i="3"/>
  <c r="BL84" i="3"/>
  <c r="BP84" i="3"/>
  <c r="BT84" i="3"/>
  <c r="M84" i="3"/>
  <c r="Q84" i="3"/>
  <c r="U84" i="3"/>
  <c r="Y84" i="3"/>
  <c r="AC84" i="3"/>
  <c r="AG84" i="3"/>
  <c r="AK84" i="3"/>
  <c r="AO84" i="3"/>
  <c r="AS84" i="3"/>
  <c r="AW84" i="3"/>
  <c r="BA84" i="3"/>
  <c r="BE84" i="3"/>
  <c r="BI84" i="3"/>
  <c r="BM84" i="3"/>
  <c r="BQ84" i="3"/>
  <c r="N84" i="3"/>
  <c r="R84" i="3"/>
  <c r="V84" i="3"/>
  <c r="Z84" i="3"/>
  <c r="AD84" i="3"/>
  <c r="AH84" i="3"/>
  <c r="AL84" i="3"/>
  <c r="AP84" i="3"/>
  <c r="AT84" i="3"/>
  <c r="AX84" i="3"/>
  <c r="BB84" i="3"/>
  <c r="BF84" i="3"/>
  <c r="BJ84" i="3"/>
  <c r="BN84" i="3"/>
  <c r="BR84" i="3"/>
  <c r="K84" i="3"/>
  <c r="L84" i="3"/>
  <c r="H80" i="3"/>
  <c r="I80" i="3"/>
  <c r="J80" i="3"/>
  <c r="O80" i="3"/>
  <c r="S80" i="3"/>
  <c r="W80" i="3"/>
  <c r="AA80" i="3"/>
  <c r="AE80" i="3"/>
  <c r="AI80" i="3"/>
  <c r="AM80" i="3"/>
  <c r="AQ80" i="3"/>
  <c r="AU80" i="3"/>
  <c r="AY80" i="3"/>
  <c r="BC80" i="3"/>
  <c r="BG80" i="3"/>
  <c r="BK80" i="3"/>
  <c r="BO80" i="3"/>
  <c r="BS80" i="3"/>
  <c r="P80" i="3"/>
  <c r="T80" i="3"/>
  <c r="X80" i="3"/>
  <c r="AB80" i="3"/>
  <c r="AF80" i="3"/>
  <c r="AJ80" i="3"/>
  <c r="AN80" i="3"/>
  <c r="AR80" i="3"/>
  <c r="AV80" i="3"/>
  <c r="AZ80" i="3"/>
  <c r="BD80" i="3"/>
  <c r="BH80" i="3"/>
  <c r="BL80" i="3"/>
  <c r="BP80" i="3"/>
  <c r="BT80" i="3"/>
  <c r="M80" i="3"/>
  <c r="Q80" i="3"/>
  <c r="U80" i="3"/>
  <c r="Y80" i="3"/>
  <c r="AC80" i="3"/>
  <c r="AG80" i="3"/>
  <c r="AK80" i="3"/>
  <c r="AO80" i="3"/>
  <c r="AS80" i="3"/>
  <c r="AW80" i="3"/>
  <c r="BA80" i="3"/>
  <c r="BE80" i="3"/>
  <c r="BI80" i="3"/>
  <c r="BM80" i="3"/>
  <c r="BQ80" i="3"/>
  <c r="N80" i="3"/>
  <c r="R80" i="3"/>
  <c r="V80" i="3"/>
  <c r="Z80" i="3"/>
  <c r="AD80" i="3"/>
  <c r="AH80" i="3"/>
  <c r="AL80" i="3"/>
  <c r="AP80" i="3"/>
  <c r="AT80" i="3"/>
  <c r="AX80" i="3"/>
  <c r="BB80" i="3"/>
  <c r="BF80" i="3"/>
  <c r="BJ80" i="3"/>
  <c r="BN80" i="3"/>
  <c r="BR80" i="3"/>
  <c r="K80" i="3"/>
  <c r="L80" i="3"/>
  <c r="H76" i="3"/>
  <c r="I76" i="3"/>
  <c r="J76" i="3"/>
  <c r="P76" i="3"/>
  <c r="T76" i="3"/>
  <c r="X76" i="3"/>
  <c r="AB76" i="3"/>
  <c r="AF76" i="3"/>
  <c r="AJ76" i="3"/>
  <c r="AN76" i="3"/>
  <c r="AR76" i="3"/>
  <c r="AV76" i="3"/>
  <c r="AZ76" i="3"/>
  <c r="M76" i="3"/>
  <c r="Q76" i="3"/>
  <c r="U76" i="3"/>
  <c r="Y76" i="3"/>
  <c r="AC76" i="3"/>
  <c r="AG76" i="3"/>
  <c r="AK76" i="3"/>
  <c r="AO76" i="3"/>
  <c r="AS76" i="3"/>
  <c r="AW76" i="3"/>
  <c r="BA76" i="3"/>
  <c r="BE76" i="3"/>
  <c r="BI76" i="3"/>
  <c r="BM76" i="3"/>
  <c r="BQ76" i="3"/>
  <c r="N76" i="3"/>
  <c r="R76" i="3"/>
  <c r="V76" i="3"/>
  <c r="Z76" i="3"/>
  <c r="AD76" i="3"/>
  <c r="AH76" i="3"/>
  <c r="AL76" i="3"/>
  <c r="AP76" i="3"/>
  <c r="AT76" i="3"/>
  <c r="AX76" i="3"/>
  <c r="O76" i="3"/>
  <c r="S76" i="3"/>
  <c r="W76" i="3"/>
  <c r="AA76" i="3"/>
  <c r="AE76" i="3"/>
  <c r="AI76" i="3"/>
  <c r="AM76" i="3"/>
  <c r="AQ76" i="3"/>
  <c r="AU76" i="3"/>
  <c r="AY76" i="3"/>
  <c r="BC76" i="3"/>
  <c r="BG76" i="3"/>
  <c r="BK76" i="3"/>
  <c r="BO76" i="3"/>
  <c r="BS76" i="3"/>
  <c r="BD76" i="3"/>
  <c r="BL76" i="3"/>
  <c r="BT76" i="3"/>
  <c r="BF76" i="3"/>
  <c r="BN76" i="3"/>
  <c r="BH76" i="3"/>
  <c r="BP76" i="3"/>
  <c r="BB76" i="3"/>
  <c r="BJ76" i="3"/>
  <c r="BR76" i="3"/>
  <c r="K76" i="3"/>
  <c r="L76" i="3"/>
  <c r="H72" i="3"/>
  <c r="I72" i="3"/>
  <c r="J72" i="3"/>
  <c r="P72" i="3"/>
  <c r="T72" i="3"/>
  <c r="X72" i="3"/>
  <c r="AB72" i="3"/>
  <c r="AF72" i="3"/>
  <c r="AJ72" i="3"/>
  <c r="AN72" i="3"/>
  <c r="AR72" i="3"/>
  <c r="AV72" i="3"/>
  <c r="AZ72" i="3"/>
  <c r="BD72" i="3"/>
  <c r="BH72" i="3"/>
  <c r="BL72" i="3"/>
  <c r="BP72" i="3"/>
  <c r="BT72" i="3"/>
  <c r="M72" i="3"/>
  <c r="Q72" i="3"/>
  <c r="U72" i="3"/>
  <c r="Y72" i="3"/>
  <c r="AC72" i="3"/>
  <c r="AG72" i="3"/>
  <c r="AK72" i="3"/>
  <c r="AO72" i="3"/>
  <c r="AS72" i="3"/>
  <c r="AW72" i="3"/>
  <c r="BA72" i="3"/>
  <c r="BE72" i="3"/>
  <c r="BI72" i="3"/>
  <c r="BM72" i="3"/>
  <c r="BQ72" i="3"/>
  <c r="N72" i="3"/>
  <c r="R72" i="3"/>
  <c r="V72" i="3"/>
  <c r="Z72" i="3"/>
  <c r="AD72" i="3"/>
  <c r="AH72" i="3"/>
  <c r="AL72" i="3"/>
  <c r="AP72" i="3"/>
  <c r="AT72" i="3"/>
  <c r="AX72" i="3"/>
  <c r="BB72" i="3"/>
  <c r="BF72" i="3"/>
  <c r="BJ72" i="3"/>
  <c r="BN72" i="3"/>
  <c r="BR72" i="3"/>
  <c r="O72" i="3"/>
  <c r="S72" i="3"/>
  <c r="W72" i="3"/>
  <c r="AA72" i="3"/>
  <c r="AE72" i="3"/>
  <c r="AI72" i="3"/>
  <c r="AM72" i="3"/>
  <c r="AQ72" i="3"/>
  <c r="AU72" i="3"/>
  <c r="AY72" i="3"/>
  <c r="BC72" i="3"/>
  <c r="BG72" i="3"/>
  <c r="BK72" i="3"/>
  <c r="BO72" i="3"/>
  <c r="BS72" i="3"/>
  <c r="K72" i="3"/>
  <c r="L72" i="3"/>
  <c r="H68" i="3"/>
  <c r="I68" i="3"/>
  <c r="J68" i="3"/>
  <c r="P68" i="3"/>
  <c r="T68" i="3"/>
  <c r="X68" i="3"/>
  <c r="AB68" i="3"/>
  <c r="AF68" i="3"/>
  <c r="AJ68" i="3"/>
  <c r="AN68" i="3"/>
  <c r="AR68" i="3"/>
  <c r="AV68" i="3"/>
  <c r="AZ68" i="3"/>
  <c r="BD68" i="3"/>
  <c r="BH68" i="3"/>
  <c r="BL68" i="3"/>
  <c r="BP68" i="3"/>
  <c r="BT68" i="3"/>
  <c r="M68" i="3"/>
  <c r="Q68" i="3"/>
  <c r="U68" i="3"/>
  <c r="Y68" i="3"/>
  <c r="AC68" i="3"/>
  <c r="AG68" i="3"/>
  <c r="AK68" i="3"/>
  <c r="AO68" i="3"/>
  <c r="AS68" i="3"/>
  <c r="AW68" i="3"/>
  <c r="BA68" i="3"/>
  <c r="BE68" i="3"/>
  <c r="BI68" i="3"/>
  <c r="BM68" i="3"/>
  <c r="BQ68" i="3"/>
  <c r="N68" i="3"/>
  <c r="R68" i="3"/>
  <c r="V68" i="3"/>
  <c r="Z68" i="3"/>
  <c r="AD68" i="3"/>
  <c r="AH68" i="3"/>
  <c r="AL68" i="3"/>
  <c r="AP68" i="3"/>
  <c r="AT68" i="3"/>
  <c r="AX68" i="3"/>
  <c r="BB68" i="3"/>
  <c r="BF68" i="3"/>
  <c r="BJ68" i="3"/>
  <c r="BN68" i="3"/>
  <c r="BR68" i="3"/>
  <c r="O68" i="3"/>
  <c r="S68" i="3"/>
  <c r="W68" i="3"/>
  <c r="AA68" i="3"/>
  <c r="AE68" i="3"/>
  <c r="AI68" i="3"/>
  <c r="AM68" i="3"/>
  <c r="AQ68" i="3"/>
  <c r="AU68" i="3"/>
  <c r="AY68" i="3"/>
  <c r="BC68" i="3"/>
  <c r="BG68" i="3"/>
  <c r="BK68" i="3"/>
  <c r="BO68" i="3"/>
  <c r="BS68" i="3"/>
  <c r="K68" i="3"/>
  <c r="L68" i="3"/>
  <c r="H52" i="3"/>
  <c r="I52" i="3"/>
  <c r="J52" i="3"/>
  <c r="N52" i="3"/>
  <c r="R52" i="3"/>
  <c r="V52" i="3"/>
  <c r="Z52" i="3"/>
  <c r="AD52" i="3"/>
  <c r="AH52" i="3"/>
  <c r="AL52" i="3"/>
  <c r="AP52" i="3"/>
  <c r="AT52" i="3"/>
  <c r="AX52" i="3"/>
  <c r="BB52" i="3"/>
  <c r="BF52" i="3"/>
  <c r="BJ52" i="3"/>
  <c r="BN52" i="3"/>
  <c r="BR52" i="3"/>
  <c r="O52" i="3"/>
  <c r="S52" i="3"/>
  <c r="W52" i="3"/>
  <c r="AA52" i="3"/>
  <c r="AE52" i="3"/>
  <c r="AI52" i="3"/>
  <c r="AM52" i="3"/>
  <c r="AQ52" i="3"/>
  <c r="AU52" i="3"/>
  <c r="AY52" i="3"/>
  <c r="BC52" i="3"/>
  <c r="BG52" i="3"/>
  <c r="BK52" i="3"/>
  <c r="BO52" i="3"/>
  <c r="BS52" i="3"/>
  <c r="P52" i="3"/>
  <c r="T52" i="3"/>
  <c r="X52" i="3"/>
  <c r="AB52" i="3"/>
  <c r="AF52" i="3"/>
  <c r="AJ52" i="3"/>
  <c r="AN52" i="3"/>
  <c r="AR52" i="3"/>
  <c r="AV52" i="3"/>
  <c r="AZ52" i="3"/>
  <c r="BD52" i="3"/>
  <c r="BH52" i="3"/>
  <c r="BL52" i="3"/>
  <c r="BP52" i="3"/>
  <c r="BT52" i="3"/>
  <c r="M52" i="3"/>
  <c r="Q52" i="3"/>
  <c r="U52" i="3"/>
  <c r="Y52" i="3"/>
  <c r="AC52" i="3"/>
  <c r="AG52" i="3"/>
  <c r="AK52" i="3"/>
  <c r="AO52" i="3"/>
  <c r="AS52" i="3"/>
  <c r="AW52" i="3"/>
  <c r="BA52" i="3"/>
  <c r="BE52" i="3"/>
  <c r="BI52" i="3"/>
  <c r="BM52" i="3"/>
  <c r="BQ52" i="3"/>
  <c r="K52" i="3"/>
  <c r="L52" i="3"/>
  <c r="H40" i="3"/>
  <c r="N40" i="3"/>
  <c r="R40" i="3"/>
  <c r="V40" i="3"/>
  <c r="Z40" i="3"/>
  <c r="AD40" i="3"/>
  <c r="AH40" i="3"/>
  <c r="AL40" i="3"/>
  <c r="AP40" i="3"/>
  <c r="AT40" i="3"/>
  <c r="AX40" i="3"/>
  <c r="BB40" i="3"/>
  <c r="BF40" i="3"/>
  <c r="BJ40" i="3"/>
  <c r="BN40" i="3"/>
  <c r="BR40" i="3"/>
  <c r="I40" i="3"/>
  <c r="O40" i="3"/>
  <c r="S40" i="3"/>
  <c r="W40" i="3"/>
  <c r="AA40" i="3"/>
  <c r="AE40" i="3"/>
  <c r="AI40" i="3"/>
  <c r="AM40" i="3"/>
  <c r="AQ40" i="3"/>
  <c r="AU40" i="3"/>
  <c r="AY40" i="3"/>
  <c r="BC40" i="3"/>
  <c r="BG40" i="3"/>
  <c r="BK40" i="3"/>
  <c r="BO40" i="3"/>
  <c r="BS40" i="3"/>
  <c r="J40" i="3"/>
  <c r="P40" i="3"/>
  <c r="T40" i="3"/>
  <c r="X40" i="3"/>
  <c r="AB40" i="3"/>
  <c r="AF40" i="3"/>
  <c r="AJ40" i="3"/>
  <c r="AN40" i="3"/>
  <c r="AR40" i="3"/>
  <c r="AV40" i="3"/>
  <c r="AZ40" i="3"/>
  <c r="BD40" i="3"/>
  <c r="BH40" i="3"/>
  <c r="BL40" i="3"/>
  <c r="BP40" i="3"/>
  <c r="BT40" i="3"/>
  <c r="M40" i="3"/>
  <c r="Q40" i="3"/>
  <c r="U40" i="3"/>
  <c r="Y40" i="3"/>
  <c r="AC40" i="3"/>
  <c r="AG40" i="3"/>
  <c r="AK40" i="3"/>
  <c r="AO40" i="3"/>
  <c r="AS40" i="3"/>
  <c r="AW40" i="3"/>
  <c r="BA40" i="3"/>
  <c r="BE40" i="3"/>
  <c r="BI40" i="3"/>
  <c r="BM40" i="3"/>
  <c r="BQ40" i="3"/>
  <c r="L40" i="3"/>
  <c r="K40" i="3"/>
  <c r="H123" i="3"/>
  <c r="I123" i="3"/>
  <c r="J123" i="3"/>
  <c r="N123" i="3"/>
  <c r="R123" i="3"/>
  <c r="V123" i="3"/>
  <c r="Z123" i="3"/>
  <c r="AD123" i="3"/>
  <c r="AH123" i="3"/>
  <c r="AL123" i="3"/>
  <c r="AP123" i="3"/>
  <c r="O123" i="3"/>
  <c r="S123" i="3"/>
  <c r="W123" i="3"/>
  <c r="AA123" i="3"/>
  <c r="AE123" i="3"/>
  <c r="AI123" i="3"/>
  <c r="P123" i="3"/>
  <c r="T123" i="3"/>
  <c r="X123" i="3"/>
  <c r="AB123" i="3"/>
  <c r="AF123" i="3"/>
  <c r="AJ123" i="3"/>
  <c r="AN123" i="3"/>
  <c r="AR123" i="3"/>
  <c r="M123" i="3"/>
  <c r="Q123" i="3"/>
  <c r="U123" i="3"/>
  <c r="Y123" i="3"/>
  <c r="AC123" i="3"/>
  <c r="AG123" i="3"/>
  <c r="AK123" i="3"/>
  <c r="AO123" i="3"/>
  <c r="AQ123" i="3"/>
  <c r="AV123" i="3"/>
  <c r="AZ123" i="3"/>
  <c r="BD123" i="3"/>
  <c r="BH123" i="3"/>
  <c r="BL123" i="3"/>
  <c r="BP123" i="3"/>
  <c r="BT123" i="3"/>
  <c r="L123" i="3"/>
  <c r="AS123" i="3"/>
  <c r="AW123" i="3"/>
  <c r="BA123" i="3"/>
  <c r="BE123" i="3"/>
  <c r="BI123" i="3"/>
  <c r="BM123" i="3"/>
  <c r="BQ123" i="3"/>
  <c r="AT123" i="3"/>
  <c r="AX123" i="3"/>
  <c r="BB123" i="3"/>
  <c r="BF123" i="3"/>
  <c r="BJ123" i="3"/>
  <c r="BN123" i="3"/>
  <c r="BR123" i="3"/>
  <c r="AM123" i="3"/>
  <c r="AU123" i="3"/>
  <c r="AY123" i="3"/>
  <c r="BC123" i="3"/>
  <c r="BG123" i="3"/>
  <c r="BK123" i="3"/>
  <c r="BO123" i="3"/>
  <c r="BS123" i="3"/>
  <c r="K123" i="3"/>
  <c r="H119" i="3"/>
  <c r="I119" i="3"/>
  <c r="J119" i="3"/>
  <c r="N119" i="3"/>
  <c r="R119" i="3"/>
  <c r="V119" i="3"/>
  <c r="Z119" i="3"/>
  <c r="AD119" i="3"/>
  <c r="AH119" i="3"/>
  <c r="AL119" i="3"/>
  <c r="AP119" i="3"/>
  <c r="AT119" i="3"/>
  <c r="AX119" i="3"/>
  <c r="BB119" i="3"/>
  <c r="BF119" i="3"/>
  <c r="BJ119" i="3"/>
  <c r="BN119" i="3"/>
  <c r="BR119" i="3"/>
  <c r="O119" i="3"/>
  <c r="S119" i="3"/>
  <c r="W119" i="3"/>
  <c r="AA119" i="3"/>
  <c r="AE119" i="3"/>
  <c r="AI119" i="3"/>
  <c r="AM119" i="3"/>
  <c r="AQ119" i="3"/>
  <c r="AU119" i="3"/>
  <c r="AY119" i="3"/>
  <c r="BC119" i="3"/>
  <c r="BG119" i="3"/>
  <c r="BK119" i="3"/>
  <c r="BO119" i="3"/>
  <c r="BS119" i="3"/>
  <c r="P119" i="3"/>
  <c r="T119" i="3"/>
  <c r="X119" i="3"/>
  <c r="AB119" i="3"/>
  <c r="AF119" i="3"/>
  <c r="AJ119" i="3"/>
  <c r="AN119" i="3"/>
  <c r="AR119" i="3"/>
  <c r="AV119" i="3"/>
  <c r="AZ119" i="3"/>
  <c r="BD119" i="3"/>
  <c r="BH119" i="3"/>
  <c r="BL119" i="3"/>
  <c r="BP119" i="3"/>
  <c r="BT119" i="3"/>
  <c r="M119" i="3"/>
  <c r="Q119" i="3"/>
  <c r="U119" i="3"/>
  <c r="Y119" i="3"/>
  <c r="AC119" i="3"/>
  <c r="AG119" i="3"/>
  <c r="AK119" i="3"/>
  <c r="AO119" i="3"/>
  <c r="AS119" i="3"/>
  <c r="AW119" i="3"/>
  <c r="BA119" i="3"/>
  <c r="BE119" i="3"/>
  <c r="BI119" i="3"/>
  <c r="BM119" i="3"/>
  <c r="BQ119" i="3"/>
  <c r="K119" i="3"/>
  <c r="L119" i="3"/>
  <c r="H115" i="3"/>
  <c r="I115" i="3"/>
  <c r="J115" i="3"/>
  <c r="N115" i="3"/>
  <c r="R115" i="3"/>
  <c r="V115" i="3"/>
  <c r="Z115" i="3"/>
  <c r="AD115" i="3"/>
  <c r="AH115" i="3"/>
  <c r="AL115" i="3"/>
  <c r="AP115" i="3"/>
  <c r="AT115" i="3"/>
  <c r="AX115" i="3"/>
  <c r="BB115" i="3"/>
  <c r="BF115" i="3"/>
  <c r="BJ115" i="3"/>
  <c r="BN115" i="3"/>
  <c r="BR115" i="3"/>
  <c r="O115" i="3"/>
  <c r="S115" i="3"/>
  <c r="W115" i="3"/>
  <c r="AA115" i="3"/>
  <c r="AE115" i="3"/>
  <c r="AI115" i="3"/>
  <c r="AM115" i="3"/>
  <c r="AQ115" i="3"/>
  <c r="AU115" i="3"/>
  <c r="AY115" i="3"/>
  <c r="BC115" i="3"/>
  <c r="BG115" i="3"/>
  <c r="BK115" i="3"/>
  <c r="BO115" i="3"/>
  <c r="BS115" i="3"/>
  <c r="P115" i="3"/>
  <c r="T115" i="3"/>
  <c r="X115" i="3"/>
  <c r="AB115" i="3"/>
  <c r="AF115" i="3"/>
  <c r="AJ115" i="3"/>
  <c r="AN115" i="3"/>
  <c r="AR115" i="3"/>
  <c r="AV115" i="3"/>
  <c r="AZ115" i="3"/>
  <c r="BD115" i="3"/>
  <c r="BH115" i="3"/>
  <c r="BL115" i="3"/>
  <c r="BP115" i="3"/>
  <c r="BT115" i="3"/>
  <c r="M115" i="3"/>
  <c r="Q115" i="3"/>
  <c r="U115" i="3"/>
  <c r="Y115" i="3"/>
  <c r="AC115" i="3"/>
  <c r="AG115" i="3"/>
  <c r="AK115" i="3"/>
  <c r="AO115" i="3"/>
  <c r="AS115" i="3"/>
  <c r="AW115" i="3"/>
  <c r="BA115" i="3"/>
  <c r="BE115" i="3"/>
  <c r="BI115" i="3"/>
  <c r="BM115" i="3"/>
  <c r="BQ115" i="3"/>
  <c r="K115" i="3"/>
  <c r="L115" i="3"/>
  <c r="H111" i="3"/>
  <c r="I111" i="3"/>
  <c r="J111" i="3"/>
  <c r="N111" i="3"/>
  <c r="R111" i="3"/>
  <c r="V111" i="3"/>
  <c r="Z111" i="3"/>
  <c r="AD111" i="3"/>
  <c r="AH111" i="3"/>
  <c r="AL111" i="3"/>
  <c r="AP111" i="3"/>
  <c r="AT111" i="3"/>
  <c r="AX111" i="3"/>
  <c r="BB111" i="3"/>
  <c r="BF111" i="3"/>
  <c r="BJ111" i="3"/>
  <c r="BN111" i="3"/>
  <c r="BR111" i="3"/>
  <c r="O111" i="3"/>
  <c r="S111" i="3"/>
  <c r="W111" i="3"/>
  <c r="AA111" i="3"/>
  <c r="AE111" i="3"/>
  <c r="AI111" i="3"/>
  <c r="AM111" i="3"/>
  <c r="AQ111" i="3"/>
  <c r="AU111" i="3"/>
  <c r="AY111" i="3"/>
  <c r="BC111" i="3"/>
  <c r="BG111" i="3"/>
  <c r="BK111" i="3"/>
  <c r="BO111" i="3"/>
  <c r="BS111" i="3"/>
  <c r="P111" i="3"/>
  <c r="T111" i="3"/>
  <c r="X111" i="3"/>
  <c r="AB111" i="3"/>
  <c r="AF111" i="3"/>
  <c r="AJ111" i="3"/>
  <c r="AN111" i="3"/>
  <c r="AR111" i="3"/>
  <c r="AV111" i="3"/>
  <c r="AZ111" i="3"/>
  <c r="BD111" i="3"/>
  <c r="BH111" i="3"/>
  <c r="BL111" i="3"/>
  <c r="BP111" i="3"/>
  <c r="BT111" i="3"/>
  <c r="M111" i="3"/>
  <c r="Q111" i="3"/>
  <c r="U111" i="3"/>
  <c r="Y111" i="3"/>
  <c r="AC111" i="3"/>
  <c r="AG111" i="3"/>
  <c r="AK111" i="3"/>
  <c r="AO111" i="3"/>
  <c r="AS111" i="3"/>
  <c r="AW111" i="3"/>
  <c r="BA111" i="3"/>
  <c r="BE111" i="3"/>
  <c r="BI111" i="3"/>
  <c r="BM111" i="3"/>
  <c r="BQ111" i="3"/>
  <c r="K111" i="3"/>
  <c r="L111" i="3"/>
  <c r="H107" i="3"/>
  <c r="I107" i="3"/>
  <c r="J107" i="3"/>
  <c r="N107" i="3"/>
  <c r="R107" i="3"/>
  <c r="V107" i="3"/>
  <c r="Z107" i="3"/>
  <c r="AD107" i="3"/>
  <c r="AH107" i="3"/>
  <c r="AL107" i="3"/>
  <c r="AP107" i="3"/>
  <c r="AT107" i="3"/>
  <c r="AX107" i="3"/>
  <c r="BB107" i="3"/>
  <c r="BF107" i="3"/>
  <c r="BJ107" i="3"/>
  <c r="BN107" i="3"/>
  <c r="BR107" i="3"/>
  <c r="O107" i="3"/>
  <c r="S107" i="3"/>
  <c r="W107" i="3"/>
  <c r="AA107" i="3"/>
  <c r="AE107" i="3"/>
  <c r="AI107" i="3"/>
  <c r="AM107" i="3"/>
  <c r="AQ107" i="3"/>
  <c r="AU107" i="3"/>
  <c r="AY107" i="3"/>
  <c r="BC107" i="3"/>
  <c r="BG107" i="3"/>
  <c r="BK107" i="3"/>
  <c r="BO107" i="3"/>
  <c r="BS107" i="3"/>
  <c r="P107" i="3"/>
  <c r="T107" i="3"/>
  <c r="X107" i="3"/>
  <c r="AB107" i="3"/>
  <c r="AF107" i="3"/>
  <c r="AJ107" i="3"/>
  <c r="AN107" i="3"/>
  <c r="AR107" i="3"/>
  <c r="AV107" i="3"/>
  <c r="AZ107" i="3"/>
  <c r="BD107" i="3"/>
  <c r="BH107" i="3"/>
  <c r="BL107" i="3"/>
  <c r="BP107" i="3"/>
  <c r="BT107" i="3"/>
  <c r="M107" i="3"/>
  <c r="Q107" i="3"/>
  <c r="U107" i="3"/>
  <c r="Y107" i="3"/>
  <c r="AC107" i="3"/>
  <c r="AG107" i="3"/>
  <c r="AK107" i="3"/>
  <c r="AO107" i="3"/>
  <c r="AS107" i="3"/>
  <c r="AW107" i="3"/>
  <c r="BA107" i="3"/>
  <c r="BE107" i="3"/>
  <c r="BI107" i="3"/>
  <c r="BM107" i="3"/>
  <c r="BQ107" i="3"/>
  <c r="L107" i="3"/>
  <c r="K107" i="3"/>
  <c r="H103" i="3"/>
  <c r="I103" i="3"/>
  <c r="J103" i="3"/>
  <c r="N103" i="3"/>
  <c r="R103" i="3"/>
  <c r="V103" i="3"/>
  <c r="Z103" i="3"/>
  <c r="AD103" i="3"/>
  <c r="AH103" i="3"/>
  <c r="AL103" i="3"/>
  <c r="AP103" i="3"/>
  <c r="AT103" i="3"/>
  <c r="AX103" i="3"/>
  <c r="BB103" i="3"/>
  <c r="BF103" i="3"/>
  <c r="BJ103" i="3"/>
  <c r="BN103" i="3"/>
  <c r="BR103" i="3"/>
  <c r="O103" i="3"/>
  <c r="S103" i="3"/>
  <c r="W103" i="3"/>
  <c r="AA103" i="3"/>
  <c r="AE103" i="3"/>
  <c r="AI103" i="3"/>
  <c r="AM103" i="3"/>
  <c r="AQ103" i="3"/>
  <c r="AU103" i="3"/>
  <c r="AY103" i="3"/>
  <c r="BC103" i="3"/>
  <c r="BG103" i="3"/>
  <c r="BK103" i="3"/>
  <c r="BO103" i="3"/>
  <c r="BS103" i="3"/>
  <c r="P103" i="3"/>
  <c r="T103" i="3"/>
  <c r="X103" i="3"/>
  <c r="AB103" i="3"/>
  <c r="AF103" i="3"/>
  <c r="AJ103" i="3"/>
  <c r="AN103" i="3"/>
  <c r="AR103" i="3"/>
  <c r="AV103" i="3"/>
  <c r="AZ103" i="3"/>
  <c r="BD103" i="3"/>
  <c r="BH103" i="3"/>
  <c r="BL103" i="3"/>
  <c r="BP103" i="3"/>
  <c r="BT103" i="3"/>
  <c r="M103" i="3"/>
  <c r="Q103" i="3"/>
  <c r="U103" i="3"/>
  <c r="Y103" i="3"/>
  <c r="AC103" i="3"/>
  <c r="AG103" i="3"/>
  <c r="AK103" i="3"/>
  <c r="AO103" i="3"/>
  <c r="AS103" i="3"/>
  <c r="AW103" i="3"/>
  <c r="BA103" i="3"/>
  <c r="BE103" i="3"/>
  <c r="BI103" i="3"/>
  <c r="BM103" i="3"/>
  <c r="BQ103" i="3"/>
  <c r="L103" i="3"/>
  <c r="K103" i="3"/>
  <c r="H99" i="3"/>
  <c r="I99" i="3"/>
  <c r="J99" i="3"/>
  <c r="N99" i="3"/>
  <c r="R99" i="3"/>
  <c r="O99" i="3"/>
  <c r="S99" i="3"/>
  <c r="W99" i="3"/>
  <c r="AA99" i="3"/>
  <c r="AE99" i="3"/>
  <c r="AI99" i="3"/>
  <c r="AM99" i="3"/>
  <c r="AQ99" i="3"/>
  <c r="AU99" i="3"/>
  <c r="AY99" i="3"/>
  <c r="BC99" i="3"/>
  <c r="BG99" i="3"/>
  <c r="BK99" i="3"/>
  <c r="BO99" i="3"/>
  <c r="BS99" i="3"/>
  <c r="P99" i="3"/>
  <c r="T99" i="3"/>
  <c r="M99" i="3"/>
  <c r="Q99" i="3"/>
  <c r="U99" i="3"/>
  <c r="Y99" i="3"/>
  <c r="AC99" i="3"/>
  <c r="AG99" i="3"/>
  <c r="AK99" i="3"/>
  <c r="AO99" i="3"/>
  <c r="AS99" i="3"/>
  <c r="AW99" i="3"/>
  <c r="BA99" i="3"/>
  <c r="BE99" i="3"/>
  <c r="BI99" i="3"/>
  <c r="BM99" i="3"/>
  <c r="BQ99" i="3"/>
  <c r="X99" i="3"/>
  <c r="AF99" i="3"/>
  <c r="AN99" i="3"/>
  <c r="AV99" i="3"/>
  <c r="BD99" i="3"/>
  <c r="BL99" i="3"/>
  <c r="BT99" i="3"/>
  <c r="Z99" i="3"/>
  <c r="AH99" i="3"/>
  <c r="AP99" i="3"/>
  <c r="AX99" i="3"/>
  <c r="BF99" i="3"/>
  <c r="BN99" i="3"/>
  <c r="AB99" i="3"/>
  <c r="AJ99" i="3"/>
  <c r="AR99" i="3"/>
  <c r="AZ99" i="3"/>
  <c r="BH99" i="3"/>
  <c r="BP99" i="3"/>
  <c r="V99" i="3"/>
  <c r="AD99" i="3"/>
  <c r="AL99" i="3"/>
  <c r="AT99" i="3"/>
  <c r="BB99" i="3"/>
  <c r="BJ99" i="3"/>
  <c r="BR99" i="3"/>
  <c r="L99" i="3"/>
  <c r="K99" i="3"/>
  <c r="H95" i="3"/>
  <c r="I95" i="3"/>
  <c r="J95" i="3"/>
  <c r="N95" i="3"/>
  <c r="R95" i="3"/>
  <c r="V95" i="3"/>
  <c r="Z95" i="3"/>
  <c r="AD95" i="3"/>
  <c r="AH95" i="3"/>
  <c r="AL95" i="3"/>
  <c r="AP95" i="3"/>
  <c r="AT95" i="3"/>
  <c r="AX95" i="3"/>
  <c r="BB95" i="3"/>
  <c r="BF95" i="3"/>
  <c r="BJ95" i="3"/>
  <c r="BN95" i="3"/>
  <c r="BR95" i="3"/>
  <c r="O95" i="3"/>
  <c r="S95" i="3"/>
  <c r="W95" i="3"/>
  <c r="AA95" i="3"/>
  <c r="AE95" i="3"/>
  <c r="AI95" i="3"/>
  <c r="AM95" i="3"/>
  <c r="AQ95" i="3"/>
  <c r="AU95" i="3"/>
  <c r="AY95" i="3"/>
  <c r="BC95" i="3"/>
  <c r="BG95" i="3"/>
  <c r="BK95" i="3"/>
  <c r="BO95" i="3"/>
  <c r="BS95" i="3"/>
  <c r="P95" i="3"/>
  <c r="T95" i="3"/>
  <c r="X95" i="3"/>
  <c r="AB95" i="3"/>
  <c r="AF95" i="3"/>
  <c r="AJ95" i="3"/>
  <c r="AN95" i="3"/>
  <c r="AR95" i="3"/>
  <c r="AV95" i="3"/>
  <c r="AZ95" i="3"/>
  <c r="BD95" i="3"/>
  <c r="BH95" i="3"/>
  <c r="BL95" i="3"/>
  <c r="BP95" i="3"/>
  <c r="BT95" i="3"/>
  <c r="M95" i="3"/>
  <c r="Q95" i="3"/>
  <c r="U95" i="3"/>
  <c r="Y95" i="3"/>
  <c r="AC95" i="3"/>
  <c r="AG95" i="3"/>
  <c r="AK95" i="3"/>
  <c r="AO95" i="3"/>
  <c r="AS95" i="3"/>
  <c r="AW95" i="3"/>
  <c r="BA95" i="3"/>
  <c r="BE95" i="3"/>
  <c r="BI95" i="3"/>
  <c r="BM95" i="3"/>
  <c r="BQ95" i="3"/>
  <c r="L95" i="3"/>
  <c r="K95" i="3"/>
  <c r="H91" i="3"/>
  <c r="I91" i="3"/>
  <c r="J91" i="3"/>
  <c r="N91" i="3"/>
  <c r="R91" i="3"/>
  <c r="V91" i="3"/>
  <c r="Z91" i="3"/>
  <c r="AD91" i="3"/>
  <c r="AH91" i="3"/>
  <c r="AL91" i="3"/>
  <c r="AP91" i="3"/>
  <c r="AT91" i="3"/>
  <c r="AX91" i="3"/>
  <c r="BB91" i="3"/>
  <c r="BF91" i="3"/>
  <c r="BJ91" i="3"/>
  <c r="BN91" i="3"/>
  <c r="BR91" i="3"/>
  <c r="O91" i="3"/>
  <c r="S91" i="3"/>
  <c r="W91" i="3"/>
  <c r="AA91" i="3"/>
  <c r="AE91" i="3"/>
  <c r="AI91" i="3"/>
  <c r="AM91" i="3"/>
  <c r="AQ91" i="3"/>
  <c r="AU91" i="3"/>
  <c r="AY91" i="3"/>
  <c r="BC91" i="3"/>
  <c r="BG91" i="3"/>
  <c r="BK91" i="3"/>
  <c r="BO91" i="3"/>
  <c r="BS91" i="3"/>
  <c r="P91" i="3"/>
  <c r="T91" i="3"/>
  <c r="X91" i="3"/>
  <c r="AB91" i="3"/>
  <c r="AF91" i="3"/>
  <c r="AJ91" i="3"/>
  <c r="AN91" i="3"/>
  <c r="AR91" i="3"/>
  <c r="AV91" i="3"/>
  <c r="AZ91" i="3"/>
  <c r="BD91" i="3"/>
  <c r="BH91" i="3"/>
  <c r="BL91" i="3"/>
  <c r="BP91" i="3"/>
  <c r="BT91" i="3"/>
  <c r="M91" i="3"/>
  <c r="Q91" i="3"/>
  <c r="U91" i="3"/>
  <c r="Y91" i="3"/>
  <c r="AC91" i="3"/>
  <c r="AG91" i="3"/>
  <c r="AK91" i="3"/>
  <c r="AO91" i="3"/>
  <c r="AS91" i="3"/>
  <c r="AW91" i="3"/>
  <c r="BA91" i="3"/>
  <c r="BE91" i="3"/>
  <c r="BI91" i="3"/>
  <c r="BM91" i="3"/>
  <c r="BQ91" i="3"/>
  <c r="L91" i="3"/>
  <c r="K91" i="3"/>
  <c r="H87" i="3"/>
  <c r="I87" i="3"/>
  <c r="J87" i="3"/>
  <c r="P87" i="3"/>
  <c r="T87" i="3"/>
  <c r="X87" i="3"/>
  <c r="AB87" i="3"/>
  <c r="AF87" i="3"/>
  <c r="AJ87" i="3"/>
  <c r="AN87" i="3"/>
  <c r="AR87" i="3"/>
  <c r="AV87" i="3"/>
  <c r="AZ87" i="3"/>
  <c r="BD87" i="3"/>
  <c r="BH87" i="3"/>
  <c r="BL87" i="3"/>
  <c r="BP87" i="3"/>
  <c r="BT87" i="3"/>
  <c r="N87" i="3"/>
  <c r="R87" i="3"/>
  <c r="V87" i="3"/>
  <c r="Z87" i="3"/>
  <c r="AD87" i="3"/>
  <c r="AH87" i="3"/>
  <c r="AL87" i="3"/>
  <c r="AP87" i="3"/>
  <c r="AT87" i="3"/>
  <c r="AX87" i="3"/>
  <c r="BB87" i="3"/>
  <c r="BF87" i="3"/>
  <c r="BJ87" i="3"/>
  <c r="BN87" i="3"/>
  <c r="BR87" i="3"/>
  <c r="M87" i="3"/>
  <c r="U87" i="3"/>
  <c r="AC87" i="3"/>
  <c r="AK87" i="3"/>
  <c r="AS87" i="3"/>
  <c r="BA87" i="3"/>
  <c r="BI87" i="3"/>
  <c r="BQ87" i="3"/>
  <c r="O87" i="3"/>
  <c r="W87" i="3"/>
  <c r="AE87" i="3"/>
  <c r="AM87" i="3"/>
  <c r="AU87" i="3"/>
  <c r="BC87" i="3"/>
  <c r="BK87" i="3"/>
  <c r="BS87" i="3"/>
  <c r="Q87" i="3"/>
  <c r="Y87" i="3"/>
  <c r="AG87" i="3"/>
  <c r="AO87" i="3"/>
  <c r="AW87" i="3"/>
  <c r="BE87" i="3"/>
  <c r="BM87" i="3"/>
  <c r="S87" i="3"/>
  <c r="AA87" i="3"/>
  <c r="AI87" i="3"/>
  <c r="AQ87" i="3"/>
  <c r="AY87" i="3"/>
  <c r="BG87" i="3"/>
  <c r="BO87" i="3"/>
  <c r="L87" i="3"/>
  <c r="K87" i="3"/>
  <c r="H83" i="3"/>
  <c r="I83" i="3"/>
  <c r="J83" i="3"/>
  <c r="O83" i="3"/>
  <c r="S83" i="3"/>
  <c r="W83" i="3"/>
  <c r="AA83" i="3"/>
  <c r="AE83" i="3"/>
  <c r="AI83" i="3"/>
  <c r="AM83" i="3"/>
  <c r="AQ83" i="3"/>
  <c r="AU83" i="3"/>
  <c r="AY83" i="3"/>
  <c r="BC83" i="3"/>
  <c r="BG83" i="3"/>
  <c r="BK83" i="3"/>
  <c r="BO83" i="3"/>
  <c r="BS83" i="3"/>
  <c r="P83" i="3"/>
  <c r="T83" i="3"/>
  <c r="X83" i="3"/>
  <c r="AB83" i="3"/>
  <c r="AF83" i="3"/>
  <c r="AJ83" i="3"/>
  <c r="AN83" i="3"/>
  <c r="AR83" i="3"/>
  <c r="AV83" i="3"/>
  <c r="AZ83" i="3"/>
  <c r="BD83" i="3"/>
  <c r="BH83" i="3"/>
  <c r="BL83" i="3"/>
  <c r="BP83" i="3"/>
  <c r="BT83" i="3"/>
  <c r="M83" i="3"/>
  <c r="Q83" i="3"/>
  <c r="U83" i="3"/>
  <c r="Y83" i="3"/>
  <c r="AC83" i="3"/>
  <c r="AG83" i="3"/>
  <c r="AK83" i="3"/>
  <c r="AO83" i="3"/>
  <c r="AS83" i="3"/>
  <c r="AW83" i="3"/>
  <c r="BA83" i="3"/>
  <c r="BE83" i="3"/>
  <c r="BI83" i="3"/>
  <c r="BM83" i="3"/>
  <c r="BQ83" i="3"/>
  <c r="N83" i="3"/>
  <c r="R83" i="3"/>
  <c r="V83" i="3"/>
  <c r="Z83" i="3"/>
  <c r="AD83" i="3"/>
  <c r="AH83" i="3"/>
  <c r="AL83" i="3"/>
  <c r="AP83" i="3"/>
  <c r="AT83" i="3"/>
  <c r="AX83" i="3"/>
  <c r="BB83" i="3"/>
  <c r="BF83" i="3"/>
  <c r="BJ83" i="3"/>
  <c r="BN83" i="3"/>
  <c r="BR83" i="3"/>
  <c r="L83" i="3"/>
  <c r="K83" i="3"/>
  <c r="H79" i="3"/>
  <c r="I79" i="3"/>
  <c r="J79" i="3"/>
  <c r="O79" i="3"/>
  <c r="S79" i="3"/>
  <c r="W79" i="3"/>
  <c r="AA79" i="3"/>
  <c r="AE79" i="3"/>
  <c r="AI79" i="3"/>
  <c r="AM79" i="3"/>
  <c r="AQ79" i="3"/>
  <c r="AU79" i="3"/>
  <c r="AY79" i="3"/>
  <c r="BC79" i="3"/>
  <c r="BG79" i="3"/>
  <c r="BK79" i="3"/>
  <c r="BO79" i="3"/>
  <c r="BS79" i="3"/>
  <c r="P79" i="3"/>
  <c r="T79" i="3"/>
  <c r="X79" i="3"/>
  <c r="AB79" i="3"/>
  <c r="AF79" i="3"/>
  <c r="AJ79" i="3"/>
  <c r="AN79" i="3"/>
  <c r="AR79" i="3"/>
  <c r="AV79" i="3"/>
  <c r="AZ79" i="3"/>
  <c r="BD79" i="3"/>
  <c r="BH79" i="3"/>
  <c r="BL79" i="3"/>
  <c r="BP79" i="3"/>
  <c r="BT79" i="3"/>
  <c r="M79" i="3"/>
  <c r="Q79" i="3"/>
  <c r="U79" i="3"/>
  <c r="Y79" i="3"/>
  <c r="AC79" i="3"/>
  <c r="AG79" i="3"/>
  <c r="AK79" i="3"/>
  <c r="AO79" i="3"/>
  <c r="AS79" i="3"/>
  <c r="AW79" i="3"/>
  <c r="BA79" i="3"/>
  <c r="BE79" i="3"/>
  <c r="BI79" i="3"/>
  <c r="BM79" i="3"/>
  <c r="BQ79" i="3"/>
  <c r="N79" i="3"/>
  <c r="R79" i="3"/>
  <c r="V79" i="3"/>
  <c r="Z79" i="3"/>
  <c r="AD79" i="3"/>
  <c r="AH79" i="3"/>
  <c r="AL79" i="3"/>
  <c r="AP79" i="3"/>
  <c r="AT79" i="3"/>
  <c r="AX79" i="3"/>
  <c r="BB79" i="3"/>
  <c r="BF79" i="3"/>
  <c r="BJ79" i="3"/>
  <c r="BN79" i="3"/>
  <c r="BR79" i="3"/>
  <c r="L79" i="3"/>
  <c r="K79" i="3"/>
  <c r="H75" i="3"/>
  <c r="I75" i="3"/>
  <c r="J75" i="3"/>
  <c r="P75" i="3"/>
  <c r="T75" i="3"/>
  <c r="X75" i="3"/>
  <c r="AB75" i="3"/>
  <c r="AF75" i="3"/>
  <c r="AJ75" i="3"/>
  <c r="AN75" i="3"/>
  <c r="AR75" i="3"/>
  <c r="AV75" i="3"/>
  <c r="AZ75" i="3"/>
  <c r="BD75" i="3"/>
  <c r="BH75" i="3"/>
  <c r="BL75" i="3"/>
  <c r="BP75" i="3"/>
  <c r="BT75" i="3"/>
  <c r="M75" i="3"/>
  <c r="Q75" i="3"/>
  <c r="U75" i="3"/>
  <c r="Y75" i="3"/>
  <c r="AC75" i="3"/>
  <c r="AG75" i="3"/>
  <c r="AK75" i="3"/>
  <c r="AO75" i="3"/>
  <c r="AS75" i="3"/>
  <c r="AW75" i="3"/>
  <c r="BA75" i="3"/>
  <c r="BE75" i="3"/>
  <c r="BI75" i="3"/>
  <c r="BM75" i="3"/>
  <c r="BQ75" i="3"/>
  <c r="N75" i="3"/>
  <c r="R75" i="3"/>
  <c r="V75" i="3"/>
  <c r="Z75" i="3"/>
  <c r="AD75" i="3"/>
  <c r="AH75" i="3"/>
  <c r="AL75" i="3"/>
  <c r="AP75" i="3"/>
  <c r="AT75" i="3"/>
  <c r="AX75" i="3"/>
  <c r="BB75" i="3"/>
  <c r="BF75" i="3"/>
  <c r="BJ75" i="3"/>
  <c r="BN75" i="3"/>
  <c r="BR75" i="3"/>
  <c r="O75" i="3"/>
  <c r="S75" i="3"/>
  <c r="W75" i="3"/>
  <c r="AA75" i="3"/>
  <c r="AE75" i="3"/>
  <c r="AI75" i="3"/>
  <c r="AM75" i="3"/>
  <c r="AQ75" i="3"/>
  <c r="AU75" i="3"/>
  <c r="AY75" i="3"/>
  <c r="BC75" i="3"/>
  <c r="BG75" i="3"/>
  <c r="BK75" i="3"/>
  <c r="BO75" i="3"/>
  <c r="BS75" i="3"/>
  <c r="L75" i="3"/>
  <c r="K75" i="3"/>
  <c r="H71" i="3"/>
  <c r="I71" i="3"/>
  <c r="J71" i="3"/>
  <c r="P71" i="3"/>
  <c r="T71" i="3"/>
  <c r="X71" i="3"/>
  <c r="AB71" i="3"/>
  <c r="AF71" i="3"/>
  <c r="AJ71" i="3"/>
  <c r="AN71" i="3"/>
  <c r="AR71" i="3"/>
  <c r="AV71" i="3"/>
  <c r="AZ71" i="3"/>
  <c r="BD71" i="3"/>
  <c r="BH71" i="3"/>
  <c r="BL71" i="3"/>
  <c r="BP71" i="3"/>
  <c r="BT71" i="3"/>
  <c r="M71" i="3"/>
  <c r="Q71" i="3"/>
  <c r="U71" i="3"/>
  <c r="Y71" i="3"/>
  <c r="AC71" i="3"/>
  <c r="AG71" i="3"/>
  <c r="AK71" i="3"/>
  <c r="AO71" i="3"/>
  <c r="AS71" i="3"/>
  <c r="AW71" i="3"/>
  <c r="BA71" i="3"/>
  <c r="BE71" i="3"/>
  <c r="BI71" i="3"/>
  <c r="BM71" i="3"/>
  <c r="BQ71" i="3"/>
  <c r="N71" i="3"/>
  <c r="R71" i="3"/>
  <c r="V71" i="3"/>
  <c r="Z71" i="3"/>
  <c r="AD71" i="3"/>
  <c r="AH71" i="3"/>
  <c r="AL71" i="3"/>
  <c r="AP71" i="3"/>
  <c r="AT71" i="3"/>
  <c r="AX71" i="3"/>
  <c r="BB71" i="3"/>
  <c r="BF71" i="3"/>
  <c r="BJ71" i="3"/>
  <c r="BN71" i="3"/>
  <c r="BR71" i="3"/>
  <c r="O71" i="3"/>
  <c r="S71" i="3"/>
  <c r="W71" i="3"/>
  <c r="AA71" i="3"/>
  <c r="AE71" i="3"/>
  <c r="AI71" i="3"/>
  <c r="AM71" i="3"/>
  <c r="AQ71" i="3"/>
  <c r="AU71" i="3"/>
  <c r="AY71" i="3"/>
  <c r="BC71" i="3"/>
  <c r="BG71" i="3"/>
  <c r="BK71" i="3"/>
  <c r="BO71" i="3"/>
  <c r="BS71" i="3"/>
  <c r="L71" i="3"/>
  <c r="K71" i="3"/>
  <c r="H67" i="3"/>
  <c r="I67" i="3"/>
  <c r="J67" i="3"/>
  <c r="P67" i="3"/>
  <c r="T67" i="3"/>
  <c r="X67" i="3"/>
  <c r="AB67" i="3"/>
  <c r="AF67" i="3"/>
  <c r="AJ67" i="3"/>
  <c r="AN67" i="3"/>
  <c r="AR67" i="3"/>
  <c r="AV67" i="3"/>
  <c r="AZ67" i="3"/>
  <c r="BD67" i="3"/>
  <c r="BH67" i="3"/>
  <c r="BL67" i="3"/>
  <c r="BP67" i="3"/>
  <c r="BT67" i="3"/>
  <c r="M67" i="3"/>
  <c r="Q67" i="3"/>
  <c r="U67" i="3"/>
  <c r="Y67" i="3"/>
  <c r="AC67" i="3"/>
  <c r="AG67" i="3"/>
  <c r="AK67" i="3"/>
  <c r="AO67" i="3"/>
  <c r="AS67" i="3"/>
  <c r="AW67" i="3"/>
  <c r="BA67" i="3"/>
  <c r="BE67" i="3"/>
  <c r="BI67" i="3"/>
  <c r="BM67" i="3"/>
  <c r="BQ67" i="3"/>
  <c r="N67" i="3"/>
  <c r="R67" i="3"/>
  <c r="V67" i="3"/>
  <c r="Z67" i="3"/>
  <c r="AD67" i="3"/>
  <c r="AH67" i="3"/>
  <c r="AL67" i="3"/>
  <c r="AP67" i="3"/>
  <c r="AT67" i="3"/>
  <c r="AX67" i="3"/>
  <c r="BB67" i="3"/>
  <c r="BF67" i="3"/>
  <c r="BJ67" i="3"/>
  <c r="BN67" i="3"/>
  <c r="BR67" i="3"/>
  <c r="O67" i="3"/>
  <c r="S67" i="3"/>
  <c r="W67" i="3"/>
  <c r="AA67" i="3"/>
  <c r="AE67" i="3"/>
  <c r="AI67" i="3"/>
  <c r="AM67" i="3"/>
  <c r="AQ67" i="3"/>
  <c r="AU67" i="3"/>
  <c r="AY67" i="3"/>
  <c r="BC67" i="3"/>
  <c r="BG67" i="3"/>
  <c r="BK67" i="3"/>
  <c r="BO67" i="3"/>
  <c r="BS67" i="3"/>
  <c r="L67" i="3"/>
  <c r="K67" i="3"/>
  <c r="H51" i="3"/>
  <c r="I51" i="3"/>
  <c r="J51" i="3"/>
  <c r="N51" i="3"/>
  <c r="R51" i="3"/>
  <c r="V51" i="3"/>
  <c r="Z51" i="3"/>
  <c r="AD51" i="3"/>
  <c r="AH51" i="3"/>
  <c r="AL51" i="3"/>
  <c r="AP51" i="3"/>
  <c r="AT51" i="3"/>
  <c r="AX51" i="3"/>
  <c r="BB51" i="3"/>
  <c r="BF51" i="3"/>
  <c r="BJ51" i="3"/>
  <c r="BN51" i="3"/>
  <c r="BR51" i="3"/>
  <c r="O51" i="3"/>
  <c r="S51" i="3"/>
  <c r="W51" i="3"/>
  <c r="AA51" i="3"/>
  <c r="AE51" i="3"/>
  <c r="AI51" i="3"/>
  <c r="AM51" i="3"/>
  <c r="AQ51" i="3"/>
  <c r="AU51" i="3"/>
  <c r="AY51" i="3"/>
  <c r="BC51" i="3"/>
  <c r="BG51" i="3"/>
  <c r="BK51" i="3"/>
  <c r="BO51" i="3"/>
  <c r="BS51" i="3"/>
  <c r="P51" i="3"/>
  <c r="T51" i="3"/>
  <c r="X51" i="3"/>
  <c r="AB51" i="3"/>
  <c r="AF51" i="3"/>
  <c r="AJ51" i="3"/>
  <c r="AN51" i="3"/>
  <c r="AR51" i="3"/>
  <c r="AV51" i="3"/>
  <c r="AZ51" i="3"/>
  <c r="BD51" i="3"/>
  <c r="BH51" i="3"/>
  <c r="BL51" i="3"/>
  <c r="BP51" i="3"/>
  <c r="BT51" i="3"/>
  <c r="M51" i="3"/>
  <c r="Q51" i="3"/>
  <c r="U51" i="3"/>
  <c r="Y51" i="3"/>
  <c r="AC51" i="3"/>
  <c r="AG51" i="3"/>
  <c r="AK51" i="3"/>
  <c r="AO51" i="3"/>
  <c r="AS51" i="3"/>
  <c r="AW51" i="3"/>
  <c r="BA51" i="3"/>
  <c r="BE51" i="3"/>
  <c r="BI51" i="3"/>
  <c r="BM51" i="3"/>
  <c r="BQ51" i="3"/>
  <c r="L51" i="3"/>
  <c r="K51" i="3"/>
  <c r="H43" i="3"/>
  <c r="I43" i="3"/>
  <c r="J43" i="3"/>
  <c r="P43" i="3"/>
  <c r="T43" i="3"/>
  <c r="X43" i="3"/>
  <c r="AB43" i="3"/>
  <c r="AF43" i="3"/>
  <c r="AJ43" i="3"/>
  <c r="AN43" i="3"/>
  <c r="AR43" i="3"/>
  <c r="AV43" i="3"/>
  <c r="AZ43" i="3"/>
  <c r="BD43" i="3"/>
  <c r="BH43" i="3"/>
  <c r="BL43" i="3"/>
  <c r="BP43" i="3"/>
  <c r="BT43" i="3"/>
  <c r="M43" i="3"/>
  <c r="Q43" i="3"/>
  <c r="U43" i="3"/>
  <c r="Y43" i="3"/>
  <c r="AC43" i="3"/>
  <c r="AG43" i="3"/>
  <c r="AK43" i="3"/>
  <c r="AO43" i="3"/>
  <c r="AS43" i="3"/>
  <c r="AW43" i="3"/>
  <c r="BA43" i="3"/>
  <c r="BE43" i="3"/>
  <c r="BI43" i="3"/>
  <c r="BM43" i="3"/>
  <c r="BQ43" i="3"/>
  <c r="N43" i="3"/>
  <c r="R43" i="3"/>
  <c r="V43" i="3"/>
  <c r="Z43" i="3"/>
  <c r="AD43" i="3"/>
  <c r="AH43" i="3"/>
  <c r="AL43" i="3"/>
  <c r="AP43" i="3"/>
  <c r="AT43" i="3"/>
  <c r="AX43" i="3"/>
  <c r="BB43" i="3"/>
  <c r="BF43" i="3"/>
  <c r="BJ43" i="3"/>
  <c r="BN43" i="3"/>
  <c r="BR43" i="3"/>
  <c r="O43" i="3"/>
  <c r="S43" i="3"/>
  <c r="W43" i="3"/>
  <c r="AA43" i="3"/>
  <c r="AE43" i="3"/>
  <c r="AI43" i="3"/>
  <c r="AM43" i="3"/>
  <c r="AQ43" i="3"/>
  <c r="AU43" i="3"/>
  <c r="AY43" i="3"/>
  <c r="BC43" i="3"/>
  <c r="BG43" i="3"/>
  <c r="BK43" i="3"/>
  <c r="BO43" i="3"/>
  <c r="BS43" i="3"/>
  <c r="L43" i="3"/>
  <c r="K43" i="3"/>
  <c r="N39" i="3"/>
  <c r="R39" i="3"/>
  <c r="V39" i="3"/>
  <c r="Z39" i="3"/>
  <c r="AD39" i="3"/>
  <c r="AH39" i="3"/>
  <c r="AL39" i="3"/>
  <c r="AP39" i="3"/>
  <c r="AT39" i="3"/>
  <c r="AX39" i="3"/>
  <c r="BB39" i="3"/>
  <c r="BF39" i="3"/>
  <c r="BJ39" i="3"/>
  <c r="BN39" i="3"/>
  <c r="BR39" i="3"/>
  <c r="H39" i="3"/>
  <c r="O39" i="3"/>
  <c r="S39" i="3"/>
  <c r="W39" i="3"/>
  <c r="AA39" i="3"/>
  <c r="AE39" i="3"/>
  <c r="AI39" i="3"/>
  <c r="AM39" i="3"/>
  <c r="AQ39" i="3"/>
  <c r="AU39" i="3"/>
  <c r="AY39" i="3"/>
  <c r="BC39" i="3"/>
  <c r="BG39" i="3"/>
  <c r="BK39" i="3"/>
  <c r="BO39" i="3"/>
  <c r="BS39" i="3"/>
  <c r="I39" i="3"/>
  <c r="P39" i="3"/>
  <c r="T39" i="3"/>
  <c r="X39" i="3"/>
  <c r="AB39" i="3"/>
  <c r="AF39" i="3"/>
  <c r="AJ39" i="3"/>
  <c r="AN39" i="3"/>
  <c r="AR39" i="3"/>
  <c r="AV39" i="3"/>
  <c r="AZ39" i="3"/>
  <c r="BD39" i="3"/>
  <c r="BH39" i="3"/>
  <c r="BL39" i="3"/>
  <c r="BP39" i="3"/>
  <c r="BT39" i="3"/>
  <c r="J39" i="3"/>
  <c r="M39" i="3"/>
  <c r="Q39" i="3"/>
  <c r="U39" i="3"/>
  <c r="Y39" i="3"/>
  <c r="AC39" i="3"/>
  <c r="AG39" i="3"/>
  <c r="AK39" i="3"/>
  <c r="AO39" i="3"/>
  <c r="AS39" i="3"/>
  <c r="AW39" i="3"/>
  <c r="BA39" i="3"/>
  <c r="BE39" i="3"/>
  <c r="BI39" i="3"/>
  <c r="BM39" i="3"/>
  <c r="BQ39" i="3"/>
  <c r="L39" i="3"/>
  <c r="K39" i="3"/>
  <c r="BU127" i="25"/>
  <c r="E127" i="25" s="1"/>
  <c r="BU127" i="24"/>
  <c r="E127" i="24" s="1"/>
  <c r="BU127" i="28"/>
  <c r="E127" i="28" s="1"/>
  <c r="BU127" i="27"/>
  <c r="E127" i="27" s="1"/>
  <c r="BU127" i="26"/>
  <c r="E127" i="26" s="1"/>
  <c r="BU127" i="2"/>
  <c r="E127" i="2" s="1"/>
  <c r="BU122" i="3"/>
  <c r="E122" i="3" s="1"/>
  <c r="BU118" i="3"/>
  <c r="E118" i="3" s="1"/>
  <c r="BU114" i="3"/>
  <c r="E114" i="3" s="1"/>
  <c r="BU110" i="3"/>
  <c r="E110" i="3" s="1"/>
  <c r="BU106" i="3"/>
  <c r="E106" i="3" s="1"/>
  <c r="BU102" i="3"/>
  <c r="E102" i="3" s="1"/>
  <c r="BU98" i="3"/>
  <c r="E98" i="3" s="1"/>
  <c r="BU94" i="3"/>
  <c r="E94" i="3" s="1"/>
  <c r="BU90" i="3"/>
  <c r="E90" i="3" s="1"/>
  <c r="BU86" i="3"/>
  <c r="E86" i="3" s="1"/>
  <c r="BU82" i="3"/>
  <c r="E82" i="3" s="1"/>
  <c r="BU78" i="3"/>
  <c r="E78" i="3" s="1"/>
  <c r="BU74" i="3"/>
  <c r="E74" i="3" s="1"/>
  <c r="BU70" i="3"/>
  <c r="E70" i="3" s="1"/>
  <c r="BU66" i="3"/>
  <c r="E66" i="3" s="1"/>
  <c r="BU62" i="3"/>
  <c r="E62" i="3" s="1"/>
  <c r="BU58" i="3"/>
  <c r="E58" i="3" s="1"/>
  <c r="BU54" i="3"/>
  <c r="E54" i="3" s="1"/>
  <c r="BU50" i="3"/>
  <c r="E50" i="3" s="1"/>
  <c r="BU46" i="3"/>
  <c r="E46" i="3" s="1"/>
  <c r="BU42" i="3"/>
  <c r="E42" i="3" s="1"/>
  <c r="BU38" i="3"/>
  <c r="E38" i="3" s="1"/>
  <c r="BU125" i="3"/>
  <c r="E125" i="3" s="1"/>
  <c r="BU121" i="3"/>
  <c r="E121" i="3" s="1"/>
  <c r="BU117" i="3"/>
  <c r="E117" i="3" s="1"/>
  <c r="BU113" i="3"/>
  <c r="E113" i="3" s="1"/>
  <c r="BU109" i="3"/>
  <c r="E109" i="3" s="1"/>
  <c r="BU105" i="3"/>
  <c r="E105" i="3" s="1"/>
  <c r="BU101" i="3"/>
  <c r="E101" i="3" s="1"/>
  <c r="BU97" i="3"/>
  <c r="E97" i="3" s="1"/>
  <c r="BU93" i="3"/>
  <c r="E93" i="3" s="1"/>
  <c r="BU89" i="3"/>
  <c r="E89" i="3" s="1"/>
  <c r="BU85" i="3"/>
  <c r="E85" i="3" s="1"/>
  <c r="BU81" i="3"/>
  <c r="E81" i="3" s="1"/>
  <c r="BU77" i="3"/>
  <c r="E77" i="3" s="1"/>
  <c r="BU73" i="3"/>
  <c r="E73" i="3" s="1"/>
  <c r="BU69" i="3"/>
  <c r="E69" i="3" s="1"/>
  <c r="BU65" i="3"/>
  <c r="E65" i="3" s="1"/>
  <c r="BU61" i="3"/>
  <c r="E61" i="3" s="1"/>
  <c r="BU57" i="3"/>
  <c r="E57" i="3" s="1"/>
  <c r="BU53" i="3"/>
  <c r="E53" i="3" s="1"/>
  <c r="BU49" i="3"/>
  <c r="E49" i="3" s="1"/>
  <c r="BU45" i="3"/>
  <c r="E45" i="3" s="1"/>
  <c r="BU41" i="3"/>
  <c r="E41" i="3" s="1"/>
  <c r="BU37" i="3"/>
  <c r="E37" i="3" s="1"/>
  <c r="BU124" i="3"/>
  <c r="E124" i="3" s="1"/>
  <c r="BU120" i="3"/>
  <c r="E120" i="3" s="1"/>
  <c r="BU116" i="3"/>
  <c r="E116" i="3" s="1"/>
  <c r="BU112" i="3"/>
  <c r="E112" i="3" s="1"/>
  <c r="BU108" i="3"/>
  <c r="E108" i="3" s="1"/>
  <c r="BU104" i="3"/>
  <c r="E104" i="3" s="1"/>
  <c r="BU100" i="3"/>
  <c r="E100" i="3" s="1"/>
  <c r="BU96" i="3"/>
  <c r="E96" i="3" s="1"/>
  <c r="BU92" i="3"/>
  <c r="E92" i="3" s="1"/>
  <c r="BU88" i="3"/>
  <c r="E88" i="3" s="1"/>
  <c r="BU84" i="3"/>
  <c r="E84" i="3" s="1"/>
  <c r="BU80" i="3"/>
  <c r="E80" i="3" s="1"/>
  <c r="BU76" i="3"/>
  <c r="E76" i="3" s="1"/>
  <c r="BU72" i="3"/>
  <c r="E72" i="3" s="1"/>
  <c r="BU68" i="3"/>
  <c r="E68" i="3" s="1"/>
  <c r="BU64" i="3"/>
  <c r="E64" i="3" s="1"/>
  <c r="BU60" i="3"/>
  <c r="E60" i="3" s="1"/>
  <c r="BU56" i="3"/>
  <c r="E56" i="3" s="1"/>
  <c r="BU52" i="3"/>
  <c r="E52" i="3" s="1"/>
  <c r="BU48" i="3"/>
  <c r="E48" i="3" s="1"/>
  <c r="BU44" i="3"/>
  <c r="E44" i="3" s="1"/>
  <c r="BU40" i="3"/>
  <c r="E40" i="3" s="1"/>
  <c r="BU36" i="3"/>
  <c r="E36" i="3" s="1"/>
  <c r="BU123" i="3"/>
  <c r="E123" i="3" s="1"/>
  <c r="BU119" i="3"/>
  <c r="E119" i="3" s="1"/>
  <c r="BU115" i="3"/>
  <c r="E115" i="3" s="1"/>
  <c r="BU111" i="3"/>
  <c r="E111" i="3" s="1"/>
  <c r="BU107" i="3"/>
  <c r="E107" i="3" s="1"/>
  <c r="BU103" i="3"/>
  <c r="E103" i="3" s="1"/>
  <c r="BU99" i="3"/>
  <c r="E99" i="3" s="1"/>
  <c r="BU95" i="3"/>
  <c r="E95" i="3" s="1"/>
  <c r="BU91" i="3"/>
  <c r="E91" i="3" s="1"/>
  <c r="BU87" i="3"/>
  <c r="E87" i="3" s="1"/>
  <c r="BU83" i="3"/>
  <c r="E83" i="3" s="1"/>
  <c r="BU79" i="3"/>
  <c r="E79" i="3" s="1"/>
  <c r="BU75" i="3"/>
  <c r="E75" i="3" s="1"/>
  <c r="BU71" i="3"/>
  <c r="E71" i="3" s="1"/>
  <c r="BU67" i="3"/>
  <c r="E67" i="3" s="1"/>
  <c r="BU63" i="3"/>
  <c r="E63" i="3" s="1"/>
  <c r="BU59" i="3"/>
  <c r="E59" i="3" s="1"/>
  <c r="BU55" i="3"/>
  <c r="E55" i="3" s="1"/>
  <c r="BU51" i="3"/>
  <c r="E51" i="3" s="1"/>
  <c r="BU47" i="3"/>
  <c r="E47" i="3" s="1"/>
  <c r="BU43" i="3"/>
  <c r="E43" i="3" s="1"/>
  <c r="BU39" i="3"/>
  <c r="E39" i="3" s="1"/>
  <c r="BU126" i="3"/>
  <c r="E126" i="3" s="1"/>
  <c r="BU127" i="3"/>
  <c r="E127" i="3" s="1"/>
  <c r="I128" i="27"/>
  <c r="J128" i="27"/>
  <c r="K128" i="27"/>
  <c r="L128" i="27"/>
  <c r="M128" i="27"/>
  <c r="BI48" i="3" l="1"/>
  <c r="BI49" i="3" s="1"/>
  <c r="AS42" i="3"/>
  <c r="AS44" i="3" s="1"/>
  <c r="AC42" i="3"/>
  <c r="AC41" i="3"/>
  <c r="BL54" i="3"/>
  <c r="BL57" i="3" s="1"/>
  <c r="BL58" i="3" s="1"/>
  <c r="AV42" i="3"/>
  <c r="AV44" i="3" s="1"/>
  <c r="AF42" i="3"/>
  <c r="AF41" i="3"/>
  <c r="BK54" i="3"/>
  <c r="AU42" i="3"/>
  <c r="AU44" i="3" s="1"/>
  <c r="AE41" i="3"/>
  <c r="BJ48" i="3"/>
  <c r="BJ49" i="3" s="1"/>
  <c r="AT42" i="3"/>
  <c r="AT44" i="3" s="1"/>
  <c r="AD41" i="3"/>
  <c r="AD42" i="3" s="1"/>
  <c r="BE47" i="3"/>
  <c r="AO42" i="3"/>
  <c r="AO44" i="3" s="1"/>
  <c r="AO41" i="3"/>
  <c r="Y41" i="3"/>
  <c r="BH47" i="3"/>
  <c r="BH48" i="3" s="1"/>
  <c r="AR42" i="3"/>
  <c r="AR45" i="3" s="1"/>
  <c r="AR44" i="3"/>
  <c r="AB41" i="3"/>
  <c r="AB42" i="3" s="1"/>
  <c r="BG47" i="3"/>
  <c r="AQ44" i="3"/>
  <c r="AQ42" i="3"/>
  <c r="AA41" i="3"/>
  <c r="BF47" i="3"/>
  <c r="BF48" i="3" s="1"/>
  <c r="AP44" i="3"/>
  <c r="AP42" i="3"/>
  <c r="Z41" i="3"/>
  <c r="BA44" i="3"/>
  <c r="BA46" i="3"/>
  <c r="AK42" i="3"/>
  <c r="AK41" i="3"/>
  <c r="U41" i="3"/>
  <c r="U42" i="3"/>
  <c r="BD47" i="3"/>
  <c r="AN41" i="3"/>
  <c r="AN42" i="3" s="1"/>
  <c r="X41" i="3"/>
  <c r="X42" i="3" s="1"/>
  <c r="BC47" i="3"/>
  <c r="BC48" i="3" s="1"/>
  <c r="AM41" i="3"/>
  <c r="AM42" i="3"/>
  <c r="W41" i="3"/>
  <c r="BB47" i="3"/>
  <c r="BB44" i="3"/>
  <c r="AL41" i="3"/>
  <c r="V41" i="3"/>
  <c r="BM54" i="3"/>
  <c r="AW42" i="3"/>
  <c r="AG42" i="3"/>
  <c r="AG41" i="3"/>
  <c r="AZ44" i="3"/>
  <c r="AZ46" i="3" s="1"/>
  <c r="AJ42" i="3"/>
  <c r="AJ41" i="3"/>
  <c r="T41" i="3"/>
  <c r="T42" i="3" s="1"/>
  <c r="T44" i="3" s="1"/>
  <c r="T45" i="3" s="1"/>
  <c r="BO54" i="3"/>
  <c r="BO57" i="3" s="1"/>
  <c r="BO58" i="3" s="1"/>
  <c r="AY44" i="3"/>
  <c r="AY46" i="3" s="1"/>
  <c r="AI41" i="3"/>
  <c r="S41" i="3"/>
  <c r="S42" i="3" s="1"/>
  <c r="BN54" i="3"/>
  <c r="BN57" i="3" s="1"/>
  <c r="AX42" i="3"/>
  <c r="AH41" i="3"/>
  <c r="AH42" i="3" s="1"/>
  <c r="R41" i="3"/>
  <c r="R42" i="3" s="1"/>
  <c r="I128" i="26"/>
  <c r="J128" i="26"/>
  <c r="K128" i="26"/>
  <c r="L128" i="26"/>
  <c r="M128" i="26"/>
  <c r="N128" i="26"/>
  <c r="O128" i="26"/>
  <c r="P128" i="26"/>
  <c r="Q128" i="26"/>
  <c r="R128" i="26"/>
  <c r="S128" i="26"/>
  <c r="T128" i="26"/>
  <c r="U128" i="26"/>
  <c r="V128" i="26"/>
  <c r="W128" i="26"/>
  <c r="X128" i="26"/>
  <c r="Y128" i="26"/>
  <c r="Z128" i="26"/>
  <c r="AA128" i="26"/>
  <c r="AB128" i="26"/>
  <c r="AC128" i="26"/>
  <c r="AD128" i="26"/>
  <c r="AE128" i="26"/>
  <c r="AF128" i="26"/>
  <c r="AG128" i="26"/>
  <c r="AH128" i="26"/>
  <c r="AI128" i="26"/>
  <c r="AJ128" i="26"/>
  <c r="AK128" i="26"/>
  <c r="AL128" i="26"/>
  <c r="AM128" i="26"/>
  <c r="AN128" i="26"/>
  <c r="AO128" i="26"/>
  <c r="AP128" i="26"/>
  <c r="AQ128" i="26"/>
  <c r="AR128" i="26"/>
  <c r="AS128" i="26"/>
  <c r="AT128" i="26"/>
  <c r="AU128" i="26"/>
  <c r="AV128" i="26"/>
  <c r="AW128" i="26"/>
  <c r="AX128" i="26"/>
  <c r="AY128" i="26"/>
  <c r="AZ128" i="26"/>
  <c r="BA128" i="26"/>
  <c r="BB128" i="26"/>
  <c r="BC128" i="26"/>
  <c r="BD128" i="26"/>
  <c r="BE128" i="26"/>
  <c r="BF128" i="26"/>
  <c r="BG128" i="26"/>
  <c r="BH128" i="26"/>
  <c r="BI128" i="26"/>
  <c r="BJ128" i="26"/>
  <c r="BK128" i="26"/>
  <c r="BL128" i="26"/>
  <c r="BM128" i="26"/>
  <c r="BN128" i="26"/>
  <c r="BO128" i="26"/>
  <c r="BP128" i="26"/>
  <c r="BQ128" i="26"/>
  <c r="BR128" i="26"/>
  <c r="BS128" i="26"/>
  <c r="BT128" i="26"/>
  <c r="AG44" i="3" l="1"/>
  <c r="BA47" i="3"/>
  <c r="AS45" i="3"/>
  <c r="AS46" i="3" s="1"/>
  <c r="AK44" i="3"/>
  <c r="BB48" i="3"/>
  <c r="AQ45" i="3"/>
  <c r="AC44" i="3"/>
  <c r="AR46" i="3"/>
  <c r="AV45" i="3"/>
  <c r="BO60" i="3"/>
  <c r="AN44" i="3"/>
  <c r="AO45" i="3"/>
  <c r="BB49" i="3"/>
  <c r="BB54" i="3" s="1"/>
  <c r="BB55" i="3" s="1"/>
  <c r="AC45" i="3"/>
  <c r="AC47" i="3" s="1"/>
  <c r="AG45" i="3"/>
  <c r="BA48" i="3"/>
  <c r="BA49" i="3" s="1"/>
  <c r="AC46" i="3"/>
  <c r="R44" i="3"/>
  <c r="S44" i="3"/>
  <c r="BO61" i="3"/>
  <c r="AG46" i="3"/>
  <c r="AW44" i="3"/>
  <c r="AW45" i="3" s="1"/>
  <c r="BM57" i="3"/>
  <c r="X44" i="3"/>
  <c r="AN45" i="3"/>
  <c r="BD48" i="3"/>
  <c r="U44" i="3"/>
  <c r="U45" i="3" s="1"/>
  <c r="Z42" i="3"/>
  <c r="AP45" i="3"/>
  <c r="AP46" i="3" s="1"/>
  <c r="AA42" i="3"/>
  <c r="BG48" i="3"/>
  <c r="BE48" i="3"/>
  <c r="AD44" i="3"/>
  <c r="AT45" i="3"/>
  <c r="AU45" i="3"/>
  <c r="AU46" i="3" s="1"/>
  <c r="BK57" i="3"/>
  <c r="AF44" i="3"/>
  <c r="AF46" i="3" s="1"/>
  <c r="BN58" i="3"/>
  <c r="S45" i="3"/>
  <c r="BC49" i="3"/>
  <c r="X45" i="3"/>
  <c r="X46" i="3" s="1"/>
  <c r="AK45" i="3"/>
  <c r="Z44" i="3"/>
  <c r="BF49" i="3"/>
  <c r="AQ46" i="3"/>
  <c r="AR47" i="3"/>
  <c r="BH49" i="3"/>
  <c r="Y42" i="3"/>
  <c r="Y44" i="3" s="1"/>
  <c r="AD45" i="3"/>
  <c r="BJ54" i="3"/>
  <c r="AF45" i="3"/>
  <c r="AV46" i="3"/>
  <c r="BL60" i="3"/>
  <c r="BI54" i="3"/>
  <c r="AH44" i="3"/>
  <c r="AX44" i="3"/>
  <c r="AX46" i="3"/>
  <c r="AI42" i="3"/>
  <c r="AY47" i="3"/>
  <c r="AJ44" i="3"/>
  <c r="AZ47" i="3"/>
  <c r="V42" i="3"/>
  <c r="AL42" i="3"/>
  <c r="AL44" i="3" s="1"/>
  <c r="W42" i="3"/>
  <c r="AM44" i="3"/>
  <c r="Z45" i="3"/>
  <c r="AB44" i="3"/>
  <c r="AO46" i="3"/>
  <c r="AE42" i="3"/>
  <c r="C35" i="25"/>
  <c r="C34" i="25"/>
  <c r="D34" i="25" s="1"/>
  <c r="BU34" i="25" s="1"/>
  <c r="C33" i="25"/>
  <c r="D33" i="25" s="1"/>
  <c r="BU33" i="25" s="1"/>
  <c r="C32" i="25"/>
  <c r="D32" i="25" s="1"/>
  <c r="BU32" i="25" s="1"/>
  <c r="C31" i="25"/>
  <c r="D31" i="25" s="1"/>
  <c r="BU31" i="25" s="1"/>
  <c r="C30" i="25"/>
  <c r="D30" i="25" s="1"/>
  <c r="BU30" i="25" s="1"/>
  <c r="C29" i="25"/>
  <c r="D29" i="25" s="1"/>
  <c r="C25" i="25"/>
  <c r="D25" i="25" s="1"/>
  <c r="C24" i="25"/>
  <c r="D24" i="25" s="1"/>
  <c r="C23" i="25"/>
  <c r="D23" i="25" s="1"/>
  <c r="C22" i="25"/>
  <c r="D22" i="25" s="1"/>
  <c r="C21" i="25"/>
  <c r="D21" i="25" s="1"/>
  <c r="C20" i="25"/>
  <c r="D20" i="25" s="1"/>
  <c r="C19" i="25"/>
  <c r="D19" i="25" s="1"/>
  <c r="C18" i="25"/>
  <c r="D18" i="25" s="1"/>
  <c r="C17" i="25"/>
  <c r="D17" i="25" s="1"/>
  <c r="C16" i="25"/>
  <c r="D16" i="25" s="1"/>
  <c r="C13" i="25"/>
  <c r="D13" i="25" s="1"/>
  <c r="C12" i="25"/>
  <c r="D12" i="25" s="1"/>
  <c r="C11" i="25"/>
  <c r="D11" i="25" s="1"/>
  <c r="C10" i="25"/>
  <c r="D10" i="25" s="1"/>
  <c r="C9" i="25"/>
  <c r="D9" i="25" s="1"/>
  <c r="C8" i="25"/>
  <c r="D8" i="25" s="1"/>
  <c r="C35" i="24"/>
  <c r="C34" i="24"/>
  <c r="D34" i="24" s="1"/>
  <c r="BU34" i="24" s="1"/>
  <c r="C33" i="24"/>
  <c r="D33" i="24" s="1"/>
  <c r="BU33" i="24" s="1"/>
  <c r="C32" i="24"/>
  <c r="D32" i="24" s="1"/>
  <c r="BU32" i="24" s="1"/>
  <c r="C31" i="24"/>
  <c r="D31" i="24" s="1"/>
  <c r="BU31" i="24" s="1"/>
  <c r="C30" i="24"/>
  <c r="D30" i="24" s="1"/>
  <c r="BU30" i="24" s="1"/>
  <c r="C29" i="24"/>
  <c r="D29" i="24" s="1"/>
  <c r="C25" i="24"/>
  <c r="D25" i="24" s="1"/>
  <c r="C24" i="24"/>
  <c r="D24" i="24" s="1"/>
  <c r="C23" i="24"/>
  <c r="D23" i="24" s="1"/>
  <c r="C22" i="24"/>
  <c r="D22" i="24" s="1"/>
  <c r="C21" i="24"/>
  <c r="D21" i="24" s="1"/>
  <c r="C20" i="24"/>
  <c r="D20" i="24" s="1"/>
  <c r="C19" i="24"/>
  <c r="D19" i="24" s="1"/>
  <c r="C18" i="24"/>
  <c r="D18" i="24" s="1"/>
  <c r="C17" i="24"/>
  <c r="D17" i="24" s="1"/>
  <c r="C16" i="24"/>
  <c r="D16" i="24" s="1"/>
  <c r="C13" i="24"/>
  <c r="D13" i="24" s="1"/>
  <c r="C12" i="24"/>
  <c r="D12" i="24" s="1"/>
  <c r="C11" i="24"/>
  <c r="D11" i="24" s="1"/>
  <c r="C10" i="24"/>
  <c r="D10" i="24" s="1"/>
  <c r="C9" i="24"/>
  <c r="D9" i="24" s="1"/>
  <c r="C8" i="24"/>
  <c r="D8" i="24" s="1"/>
  <c r="C35" i="28"/>
  <c r="C34" i="28"/>
  <c r="D34" i="28" s="1"/>
  <c r="BU34" i="28" s="1"/>
  <c r="C33" i="28"/>
  <c r="D33" i="28" s="1"/>
  <c r="BU33" i="28" s="1"/>
  <c r="C32" i="28"/>
  <c r="D32" i="28" s="1"/>
  <c r="BU32" i="28" s="1"/>
  <c r="C31" i="28"/>
  <c r="D31" i="28" s="1"/>
  <c r="BU31" i="28" s="1"/>
  <c r="C30" i="28"/>
  <c r="D30" i="28" s="1"/>
  <c r="BU30" i="28" s="1"/>
  <c r="C29" i="28"/>
  <c r="D29" i="28" s="1"/>
  <c r="C25" i="28"/>
  <c r="D25" i="28" s="1"/>
  <c r="C24" i="28"/>
  <c r="D24" i="28" s="1"/>
  <c r="C23" i="28"/>
  <c r="D23" i="28" s="1"/>
  <c r="C22" i="28"/>
  <c r="D22" i="28" s="1"/>
  <c r="C21" i="28"/>
  <c r="D21" i="28" s="1"/>
  <c r="C20" i="28"/>
  <c r="D20" i="28" s="1"/>
  <c r="C19" i="28"/>
  <c r="D19" i="28" s="1"/>
  <c r="C18" i="28"/>
  <c r="D18" i="28" s="1"/>
  <c r="C17" i="28"/>
  <c r="D17" i="28" s="1"/>
  <c r="C16" i="28"/>
  <c r="D16" i="28" s="1"/>
  <c r="C13" i="28"/>
  <c r="D13" i="28" s="1"/>
  <c r="C12" i="28"/>
  <c r="D12" i="28" s="1"/>
  <c r="C11" i="28"/>
  <c r="D11" i="28" s="1"/>
  <c r="C10" i="28"/>
  <c r="D10" i="28" s="1"/>
  <c r="C9" i="28"/>
  <c r="D9" i="28" s="1"/>
  <c r="C8" i="28"/>
  <c r="D8" i="28" s="1"/>
  <c r="B35" i="28"/>
  <c r="B34" i="28"/>
  <c r="B33" i="28"/>
  <c r="B32" i="28"/>
  <c r="B31" i="28"/>
  <c r="B30" i="28"/>
  <c r="B29" i="28"/>
  <c r="B25" i="28"/>
  <c r="B24" i="28"/>
  <c r="B23" i="28"/>
  <c r="B22" i="28"/>
  <c r="B21" i="28"/>
  <c r="B20" i="28"/>
  <c r="B19" i="28"/>
  <c r="B18" i="28"/>
  <c r="B17" i="28"/>
  <c r="B16" i="28"/>
  <c r="B13" i="28"/>
  <c r="B12" i="28"/>
  <c r="B11" i="28"/>
  <c r="B10" i="28"/>
  <c r="B9" i="28"/>
  <c r="B8" i="28"/>
  <c r="C35" i="27"/>
  <c r="C34" i="27"/>
  <c r="D34" i="27" s="1"/>
  <c r="BU34" i="27" s="1"/>
  <c r="C33" i="27"/>
  <c r="D33" i="27" s="1"/>
  <c r="BU33" i="27" s="1"/>
  <c r="C32" i="27"/>
  <c r="D32" i="27" s="1"/>
  <c r="BU32" i="27" s="1"/>
  <c r="C31" i="27"/>
  <c r="D31" i="27" s="1"/>
  <c r="BU31" i="27" s="1"/>
  <c r="C30" i="27"/>
  <c r="D30" i="27" s="1"/>
  <c r="BU30" i="27" s="1"/>
  <c r="C29" i="27"/>
  <c r="D29" i="27" s="1"/>
  <c r="C25" i="27"/>
  <c r="D25" i="27" s="1"/>
  <c r="C24" i="27"/>
  <c r="D24" i="27" s="1"/>
  <c r="C23" i="27"/>
  <c r="D23" i="27" s="1"/>
  <c r="C22" i="27"/>
  <c r="D22" i="27" s="1"/>
  <c r="C21" i="27"/>
  <c r="D21" i="27" s="1"/>
  <c r="C20" i="27"/>
  <c r="D20" i="27" s="1"/>
  <c r="C19" i="27"/>
  <c r="D19" i="27" s="1"/>
  <c r="C18" i="27"/>
  <c r="D18" i="27" s="1"/>
  <c r="C17" i="27"/>
  <c r="D17" i="27" s="1"/>
  <c r="C16" i="27"/>
  <c r="D16" i="27" s="1"/>
  <c r="C13" i="27"/>
  <c r="D13" i="27" s="1"/>
  <c r="C12" i="27"/>
  <c r="D12" i="27" s="1"/>
  <c r="C11" i="27"/>
  <c r="D11" i="27" s="1"/>
  <c r="C10" i="27"/>
  <c r="D10" i="27" s="1"/>
  <c r="C9" i="27"/>
  <c r="D9" i="27" s="1"/>
  <c r="C8" i="27"/>
  <c r="D8" i="27" s="1"/>
  <c r="C35" i="26"/>
  <c r="C34" i="26"/>
  <c r="D34" i="26" s="1"/>
  <c r="BU34" i="26" s="1"/>
  <c r="C33" i="26"/>
  <c r="D33" i="26" s="1"/>
  <c r="BU33" i="26" s="1"/>
  <c r="C32" i="26"/>
  <c r="D32" i="26" s="1"/>
  <c r="BU32" i="26" s="1"/>
  <c r="C31" i="26"/>
  <c r="D31" i="26" s="1"/>
  <c r="BU31" i="26" s="1"/>
  <c r="C30" i="26"/>
  <c r="D30" i="26" s="1"/>
  <c r="BU30" i="26" s="1"/>
  <c r="C29" i="26"/>
  <c r="D29" i="26" s="1"/>
  <c r="C25" i="26"/>
  <c r="D25" i="26" s="1"/>
  <c r="C24" i="26"/>
  <c r="D24" i="26" s="1"/>
  <c r="C23" i="26"/>
  <c r="D23" i="26" s="1"/>
  <c r="C22" i="26"/>
  <c r="D22" i="26" s="1"/>
  <c r="C21" i="26"/>
  <c r="D21" i="26" s="1"/>
  <c r="C20" i="26"/>
  <c r="D20" i="26" s="1"/>
  <c r="C19" i="26"/>
  <c r="D19" i="26" s="1"/>
  <c r="C18" i="26"/>
  <c r="D18" i="26" s="1"/>
  <c r="C17" i="26"/>
  <c r="D17" i="26" s="1"/>
  <c r="C16" i="26"/>
  <c r="D16" i="26" s="1"/>
  <c r="C13" i="26"/>
  <c r="D13" i="26" s="1"/>
  <c r="C12" i="26"/>
  <c r="D12" i="26" s="1"/>
  <c r="C11" i="26"/>
  <c r="D11" i="26" s="1"/>
  <c r="C10" i="26"/>
  <c r="D10" i="26" s="1"/>
  <c r="C9" i="26"/>
  <c r="D9" i="26" s="1"/>
  <c r="C8" i="26"/>
  <c r="D8" i="26" s="1"/>
  <c r="B35" i="25"/>
  <c r="B34" i="25"/>
  <c r="B33" i="25"/>
  <c r="B32" i="25"/>
  <c r="B31" i="25"/>
  <c r="B30" i="25"/>
  <c r="B29" i="25"/>
  <c r="B25" i="25"/>
  <c r="B24" i="25"/>
  <c r="B23" i="25"/>
  <c r="B22" i="25"/>
  <c r="B21" i="25"/>
  <c r="B20" i="25"/>
  <c r="B19" i="25"/>
  <c r="B18" i="25"/>
  <c r="B17" i="25"/>
  <c r="B16" i="25"/>
  <c r="B13" i="25"/>
  <c r="B12" i="25"/>
  <c r="B11" i="25"/>
  <c r="B10" i="25"/>
  <c r="B9" i="25"/>
  <c r="B8" i="25"/>
  <c r="B35" i="24"/>
  <c r="B34" i="24"/>
  <c r="B33" i="24"/>
  <c r="B32" i="24"/>
  <c r="B31" i="24"/>
  <c r="B30" i="24"/>
  <c r="B29" i="24"/>
  <c r="B25" i="24"/>
  <c r="B24" i="24"/>
  <c r="B23" i="24"/>
  <c r="B22" i="24"/>
  <c r="B21" i="24"/>
  <c r="B20" i="24"/>
  <c r="B19" i="24"/>
  <c r="B18" i="24"/>
  <c r="B17" i="24"/>
  <c r="B16" i="24"/>
  <c r="B13" i="24"/>
  <c r="B12" i="24"/>
  <c r="B11" i="24"/>
  <c r="B10" i="24"/>
  <c r="B9" i="24"/>
  <c r="B8" i="24"/>
  <c r="B35" i="27"/>
  <c r="B34" i="27"/>
  <c r="B33" i="27"/>
  <c r="B32" i="27"/>
  <c r="B31" i="27"/>
  <c r="B30" i="27"/>
  <c r="B29" i="27"/>
  <c r="B25" i="27"/>
  <c r="B24" i="27"/>
  <c r="B23" i="27"/>
  <c r="B22" i="27"/>
  <c r="B21" i="27"/>
  <c r="B20" i="27"/>
  <c r="B19" i="27"/>
  <c r="B18" i="27"/>
  <c r="B17" i="27"/>
  <c r="B16" i="27"/>
  <c r="B13" i="27"/>
  <c r="B12" i="27"/>
  <c r="B11" i="27"/>
  <c r="B10" i="27"/>
  <c r="B9" i="27"/>
  <c r="B8" i="27"/>
  <c r="B35" i="26"/>
  <c r="B34" i="26"/>
  <c r="B33" i="26"/>
  <c r="B32" i="26"/>
  <c r="B31" i="26"/>
  <c r="B30" i="26"/>
  <c r="B29" i="26"/>
  <c r="B25" i="26"/>
  <c r="B24" i="26"/>
  <c r="B23" i="26"/>
  <c r="B22" i="26"/>
  <c r="B21" i="26"/>
  <c r="B20" i="26"/>
  <c r="B19" i="26"/>
  <c r="B18" i="26"/>
  <c r="B17" i="26"/>
  <c r="B16" i="26"/>
  <c r="B13" i="26"/>
  <c r="B12" i="26"/>
  <c r="B11" i="26"/>
  <c r="B10" i="26"/>
  <c r="B9" i="26"/>
  <c r="B8" i="26"/>
  <c r="AS47" i="3" l="1"/>
  <c r="AS48" i="3" s="1"/>
  <c r="AS49" i="3" s="1"/>
  <c r="BB56" i="3"/>
  <c r="AG47" i="3"/>
  <c r="Z46" i="3"/>
  <c r="AC48" i="3"/>
  <c r="AC49" i="3" s="1"/>
  <c r="X47" i="3"/>
  <c r="X48" i="3" s="1"/>
  <c r="X49" i="3" s="1"/>
  <c r="BA54" i="3"/>
  <c r="AE44" i="3"/>
  <c r="AV47" i="3"/>
  <c r="BK58" i="3"/>
  <c r="BE49" i="3"/>
  <c r="Y45" i="3"/>
  <c r="BF54" i="3"/>
  <c r="Z47" i="3"/>
  <c r="AV48" i="3"/>
  <c r="AU47" i="3"/>
  <c r="V44" i="3"/>
  <c r="V45" i="3" s="1"/>
  <c r="AZ48" i="3"/>
  <c r="AX47" i="3"/>
  <c r="AR48" i="3"/>
  <c r="AR49" i="3" s="1"/>
  <c r="AK46" i="3"/>
  <c r="BC54" i="3"/>
  <c r="AL45" i="3"/>
  <c r="AW46" i="3"/>
  <c r="AH45" i="3"/>
  <c r="AT46" i="3"/>
  <c r="BF55" i="3"/>
  <c r="AH46" i="3"/>
  <c r="AP47" i="3"/>
  <c r="AO47" i="3"/>
  <c r="AG48" i="3"/>
  <c r="BO62" i="3"/>
  <c r="Y46" i="3"/>
  <c r="AY48" i="3"/>
  <c r="BI55" i="3"/>
  <c r="BL61" i="3"/>
  <c r="BL62" i="3" s="1"/>
  <c r="AF47" i="3"/>
  <c r="AD46" i="3"/>
  <c r="BH54" i="3"/>
  <c r="BG49" i="3"/>
  <c r="AQ47" i="3"/>
  <c r="BD49" i="3"/>
  <c r="AW47" i="3"/>
  <c r="AZ49" i="3"/>
  <c r="BN60" i="3"/>
  <c r="BB57" i="3"/>
  <c r="AK47" i="3"/>
  <c r="AN46" i="3"/>
  <c r="AJ45" i="3"/>
  <c r="AB45" i="3"/>
  <c r="W44" i="3"/>
  <c r="AI44" i="3"/>
  <c r="AE45" i="3"/>
  <c r="BJ57" i="3"/>
  <c r="AA44" i="3"/>
  <c r="AF48" i="3"/>
  <c r="BG54" i="3"/>
  <c r="BK60" i="3"/>
  <c r="BK61" i="3" s="1"/>
  <c r="BM58" i="3"/>
  <c r="BE54" i="3"/>
  <c r="BD54" i="3"/>
  <c r="AM45" i="3"/>
  <c r="D35" i="26"/>
  <c r="BU35" i="26" s="1"/>
  <c r="E35" i="26" s="1"/>
  <c r="H6" i="26"/>
  <c r="H27" i="26"/>
  <c r="H15" i="26"/>
  <c r="H1" i="26"/>
  <c r="H27" i="24"/>
  <c r="D35" i="24"/>
  <c r="BU35" i="24" s="1"/>
  <c r="E35" i="24" s="1"/>
  <c r="H6" i="24"/>
  <c r="H15" i="24"/>
  <c r="H1" i="24"/>
  <c r="D35" i="28"/>
  <c r="BU35" i="28" s="1"/>
  <c r="H6" i="28"/>
  <c r="H27" i="28"/>
  <c r="H15" i="28"/>
  <c r="H1" i="28"/>
  <c r="D35" i="27"/>
  <c r="BU35" i="27" s="1"/>
  <c r="E35" i="27" s="1"/>
  <c r="H15" i="27"/>
  <c r="H6" i="27"/>
  <c r="H1" i="27"/>
  <c r="H27" i="27"/>
  <c r="D35" i="25"/>
  <c r="BU35" i="25" s="1"/>
  <c r="H27" i="25"/>
  <c r="H6" i="25"/>
  <c r="H15" i="25"/>
  <c r="H1" i="25"/>
  <c r="E35" i="25"/>
  <c r="Y128" i="2"/>
  <c r="Z128" i="2"/>
  <c r="AA128" i="2"/>
  <c r="AB128" i="2"/>
  <c r="AC128" i="2"/>
  <c r="AD128" i="2"/>
  <c r="AE128" i="2"/>
  <c r="AF128" i="2"/>
  <c r="AG128" i="2"/>
  <c r="AH128" i="2"/>
  <c r="AI128" i="2"/>
  <c r="AJ128" i="2"/>
  <c r="AK128" i="2"/>
  <c r="AL128" i="2"/>
  <c r="AM128" i="2"/>
  <c r="AN128" i="2"/>
  <c r="AO128" i="2"/>
  <c r="AP128" i="2"/>
  <c r="AQ128" i="2"/>
  <c r="AR128" i="2"/>
  <c r="AS128" i="2"/>
  <c r="AT128" i="2"/>
  <c r="AU128" i="2"/>
  <c r="AV128" i="2"/>
  <c r="AW128" i="2"/>
  <c r="AX128" i="2"/>
  <c r="AY128" i="2"/>
  <c r="AZ128" i="2"/>
  <c r="BA128" i="2"/>
  <c r="BB128" i="2"/>
  <c r="BC128" i="2"/>
  <c r="BD128" i="2"/>
  <c r="BE128" i="2"/>
  <c r="BF128" i="2"/>
  <c r="BG128" i="2"/>
  <c r="BH128" i="2"/>
  <c r="BI128" i="2"/>
  <c r="BJ128" i="2"/>
  <c r="BK128" i="2"/>
  <c r="BL128" i="2"/>
  <c r="BM128" i="2"/>
  <c r="BN128" i="2"/>
  <c r="BO128" i="2"/>
  <c r="BP128" i="2"/>
  <c r="BQ128" i="2"/>
  <c r="BR128" i="2"/>
  <c r="BS128" i="2"/>
  <c r="BT128" i="2"/>
  <c r="U128" i="2"/>
  <c r="V128" i="2"/>
  <c r="W128" i="2"/>
  <c r="Q128" i="2"/>
  <c r="R128" i="2"/>
  <c r="S128" i="2"/>
  <c r="M128" i="2"/>
  <c r="N128" i="2"/>
  <c r="O128" i="2"/>
  <c r="I128" i="2"/>
  <c r="J128" i="2"/>
  <c r="K128" i="2"/>
  <c r="BU9" i="26"/>
  <c r="E9" i="26" s="1"/>
  <c r="BU10" i="26"/>
  <c r="E10" i="26" s="1"/>
  <c r="BU11" i="26"/>
  <c r="E11" i="26" s="1"/>
  <c r="BU12" i="26"/>
  <c r="E12" i="26" s="1"/>
  <c r="BU13" i="26"/>
  <c r="E13" i="26" s="1"/>
  <c r="BU16" i="26"/>
  <c r="E16" i="26" s="1"/>
  <c r="BU17" i="26"/>
  <c r="E17" i="26" s="1"/>
  <c r="BU18" i="26"/>
  <c r="E18" i="26" s="1"/>
  <c r="BU19" i="26"/>
  <c r="E19" i="26" s="1"/>
  <c r="BU20" i="26"/>
  <c r="E20" i="26" s="1"/>
  <c r="BU21" i="26"/>
  <c r="E21" i="26" s="1"/>
  <c r="BU22" i="26"/>
  <c r="E22" i="26" s="1"/>
  <c r="BU23" i="26"/>
  <c r="E23" i="26" s="1"/>
  <c r="BU24" i="26"/>
  <c r="E24" i="26" s="1"/>
  <c r="BU25" i="26"/>
  <c r="E25" i="26" s="1"/>
  <c r="BU29" i="26"/>
  <c r="BU8" i="26"/>
  <c r="E8" i="26" s="1"/>
  <c r="BU9" i="28"/>
  <c r="E9" i="28" s="1"/>
  <c r="BU10" i="28"/>
  <c r="E10" i="28" s="1"/>
  <c r="BU11" i="28"/>
  <c r="E11" i="28" s="1"/>
  <c r="BU12" i="28"/>
  <c r="E12" i="28" s="1"/>
  <c r="BU13" i="28"/>
  <c r="E13" i="28" s="1"/>
  <c r="BU16" i="28"/>
  <c r="BU17" i="28"/>
  <c r="E17" i="28" s="1"/>
  <c r="BU18" i="28"/>
  <c r="E18" i="28" s="1"/>
  <c r="BU19" i="28"/>
  <c r="E19" i="28" s="1"/>
  <c r="BU20" i="28"/>
  <c r="E20" i="28" s="1"/>
  <c r="BU21" i="28"/>
  <c r="E21" i="28" s="1"/>
  <c r="BU22" i="28"/>
  <c r="E22" i="28" s="1"/>
  <c r="BU23" i="28"/>
  <c r="E23" i="28" s="1"/>
  <c r="BU24" i="28"/>
  <c r="E24" i="28" s="1"/>
  <c r="BU25" i="28"/>
  <c r="E25" i="28" s="1"/>
  <c r="BU29" i="28"/>
  <c r="BU8" i="28"/>
  <c r="E8" i="28" s="1"/>
  <c r="BU9" i="24"/>
  <c r="E9" i="24" s="1"/>
  <c r="BU10" i="24"/>
  <c r="E10" i="24" s="1"/>
  <c r="BU11" i="24"/>
  <c r="E11" i="24" s="1"/>
  <c r="BU12" i="24"/>
  <c r="E12" i="24" s="1"/>
  <c r="BU13" i="24"/>
  <c r="E13" i="24" s="1"/>
  <c r="BU16" i="24"/>
  <c r="E16" i="24" s="1"/>
  <c r="BU17" i="24"/>
  <c r="E17" i="24" s="1"/>
  <c r="BU18" i="24"/>
  <c r="E18" i="24" s="1"/>
  <c r="BU19" i="24"/>
  <c r="E19" i="24" s="1"/>
  <c r="BU20" i="24"/>
  <c r="E20" i="24" s="1"/>
  <c r="BU22" i="24"/>
  <c r="E22" i="24" s="1"/>
  <c r="BU23" i="24"/>
  <c r="E23" i="24" s="1"/>
  <c r="BU24" i="24"/>
  <c r="E24" i="24" s="1"/>
  <c r="BU25" i="24"/>
  <c r="E25" i="24" s="1"/>
  <c r="BU29" i="24"/>
  <c r="BU8" i="24"/>
  <c r="E8" i="24" s="1"/>
  <c r="BU9" i="27"/>
  <c r="E9" i="27" s="1"/>
  <c r="BU10" i="27"/>
  <c r="E10" i="27" s="1"/>
  <c r="BU11" i="27"/>
  <c r="E11" i="27" s="1"/>
  <c r="BU12" i="27"/>
  <c r="E12" i="27" s="1"/>
  <c r="BU13" i="27"/>
  <c r="E13" i="27" s="1"/>
  <c r="BU16" i="27"/>
  <c r="E16" i="27" s="1"/>
  <c r="BU17" i="27"/>
  <c r="E17" i="27" s="1"/>
  <c r="BU18" i="27"/>
  <c r="E18" i="27" s="1"/>
  <c r="BU19" i="27"/>
  <c r="E19" i="27" s="1"/>
  <c r="BU20" i="27"/>
  <c r="E20" i="27" s="1"/>
  <c r="BU21" i="27"/>
  <c r="E21" i="27" s="1"/>
  <c r="BU22" i="27"/>
  <c r="E22" i="27" s="1"/>
  <c r="BU23" i="27"/>
  <c r="E23" i="27" s="1"/>
  <c r="BU24" i="27"/>
  <c r="E24" i="27" s="1"/>
  <c r="BU25" i="27"/>
  <c r="E25" i="27" s="1"/>
  <c r="BU29" i="27"/>
  <c r="BU8" i="27"/>
  <c r="E8" i="27" s="1"/>
  <c r="Q128" i="27"/>
  <c r="R128" i="27"/>
  <c r="S128" i="27"/>
  <c r="T128" i="27"/>
  <c r="U128" i="27"/>
  <c r="V128" i="27"/>
  <c r="W128" i="27"/>
  <c r="X128" i="27"/>
  <c r="Y128" i="27"/>
  <c r="Z128" i="27"/>
  <c r="AA128" i="27"/>
  <c r="AB128" i="27"/>
  <c r="AC128" i="27"/>
  <c r="AD128" i="27"/>
  <c r="AE128" i="27"/>
  <c r="AF128" i="27"/>
  <c r="AG128" i="27"/>
  <c r="AH128" i="27"/>
  <c r="AI128" i="27"/>
  <c r="AJ128" i="27"/>
  <c r="AK128" i="27"/>
  <c r="AL128" i="27"/>
  <c r="AM128" i="27"/>
  <c r="AN128" i="27"/>
  <c r="AO128" i="27"/>
  <c r="AP128" i="27"/>
  <c r="AQ128" i="27"/>
  <c r="AR128" i="27"/>
  <c r="AS128" i="27"/>
  <c r="AT128" i="27"/>
  <c r="AU128" i="27"/>
  <c r="AV128" i="27"/>
  <c r="AW128" i="27"/>
  <c r="AX128" i="27"/>
  <c r="AY128" i="27"/>
  <c r="AZ128" i="27"/>
  <c r="BA128" i="27"/>
  <c r="BB128" i="27"/>
  <c r="BC128" i="27"/>
  <c r="BD128" i="27"/>
  <c r="BE128" i="27"/>
  <c r="BF128" i="27"/>
  <c r="BG128" i="27"/>
  <c r="BH128" i="27"/>
  <c r="BI128" i="27"/>
  <c r="BJ128" i="27"/>
  <c r="BK128" i="27"/>
  <c r="BL128" i="27"/>
  <c r="BM128" i="27"/>
  <c r="BN128" i="27"/>
  <c r="BO128" i="27"/>
  <c r="BP128" i="27"/>
  <c r="BQ128" i="27"/>
  <c r="BR128" i="27"/>
  <c r="BS128" i="27"/>
  <c r="BT128" i="27"/>
  <c r="N128" i="27"/>
  <c r="O128" i="27"/>
  <c r="BU9" i="25"/>
  <c r="E9" i="25" s="1"/>
  <c r="BU10" i="25"/>
  <c r="E10" i="25" s="1"/>
  <c r="BU11" i="25"/>
  <c r="E11" i="25" s="1"/>
  <c r="BU12" i="25"/>
  <c r="E12" i="25" s="1"/>
  <c r="BU13" i="25"/>
  <c r="E13" i="25" s="1"/>
  <c r="BU16" i="25"/>
  <c r="E16" i="25" s="1"/>
  <c r="BU17" i="25"/>
  <c r="E17" i="25" s="1"/>
  <c r="BU18" i="25"/>
  <c r="E18" i="25" s="1"/>
  <c r="BU19" i="25"/>
  <c r="E19" i="25" s="1"/>
  <c r="BU20" i="25"/>
  <c r="E20" i="25" s="1"/>
  <c r="BU22" i="25"/>
  <c r="E22" i="25" s="1"/>
  <c r="BU23" i="25"/>
  <c r="E23" i="25" s="1"/>
  <c r="BU24" i="25"/>
  <c r="E24" i="25" s="1"/>
  <c r="BU25" i="25"/>
  <c r="E25" i="25" s="1"/>
  <c r="BU29" i="25"/>
  <c r="BU8" i="25"/>
  <c r="E8" i="25" s="1"/>
  <c r="AG128" i="28"/>
  <c r="AH128" i="28"/>
  <c r="AI128" i="28"/>
  <c r="AJ128" i="28"/>
  <c r="AK128" i="28"/>
  <c r="AL128" i="28"/>
  <c r="AM128" i="28"/>
  <c r="AN128" i="28"/>
  <c r="AO128" i="28"/>
  <c r="AP128" i="28"/>
  <c r="AQ128" i="28"/>
  <c r="AR128" i="28"/>
  <c r="AS128" i="28"/>
  <c r="AT128" i="28"/>
  <c r="AU128" i="28"/>
  <c r="AV128" i="28"/>
  <c r="AW128" i="28"/>
  <c r="AX128" i="28"/>
  <c r="AY128" i="28"/>
  <c r="AZ128" i="28"/>
  <c r="BA128" i="28"/>
  <c r="BB128" i="28"/>
  <c r="BC128" i="28"/>
  <c r="BD128" i="28"/>
  <c r="BE128" i="28"/>
  <c r="BF128" i="28"/>
  <c r="BG128" i="28"/>
  <c r="BH128" i="28"/>
  <c r="BI128" i="28"/>
  <c r="BJ128" i="28"/>
  <c r="BK128" i="28"/>
  <c r="BL128" i="28"/>
  <c r="BM128" i="28"/>
  <c r="BN128" i="28"/>
  <c r="BO128" i="28"/>
  <c r="BP128" i="28"/>
  <c r="BQ128" i="28"/>
  <c r="BR128" i="28"/>
  <c r="BS128" i="28"/>
  <c r="BT128" i="28"/>
  <c r="Q128" i="28"/>
  <c r="R128" i="28"/>
  <c r="S128" i="28"/>
  <c r="M128" i="28"/>
  <c r="N128" i="28"/>
  <c r="O128" i="28"/>
  <c r="I128" i="28"/>
  <c r="J128" i="28"/>
  <c r="K128" i="28"/>
  <c r="I135" i="28"/>
  <c r="J135" i="28"/>
  <c r="K135" i="28"/>
  <c r="L135" i="28"/>
  <c r="M135" i="28"/>
  <c r="N135" i="28"/>
  <c r="O135" i="28"/>
  <c r="P135" i="28"/>
  <c r="Q135" i="28"/>
  <c r="R135" i="28"/>
  <c r="S135" i="28"/>
  <c r="T135" i="28"/>
  <c r="U135" i="28"/>
  <c r="V135" i="28"/>
  <c r="W135" i="28"/>
  <c r="X135" i="28"/>
  <c r="Y135" i="28"/>
  <c r="Z135" i="28"/>
  <c r="AA135" i="28"/>
  <c r="AB135" i="28"/>
  <c r="AC135" i="28"/>
  <c r="AD135" i="28"/>
  <c r="AE135" i="28"/>
  <c r="AF135" i="28"/>
  <c r="AG135" i="28"/>
  <c r="AH135" i="28"/>
  <c r="AI135" i="28"/>
  <c r="AJ135" i="28"/>
  <c r="AK135" i="28"/>
  <c r="AL135" i="28"/>
  <c r="AM135" i="28"/>
  <c r="AN135" i="28"/>
  <c r="AO135" i="28"/>
  <c r="AP135" i="28"/>
  <c r="AQ135" i="28"/>
  <c r="AR135" i="28"/>
  <c r="AS135" i="28"/>
  <c r="AT135" i="28"/>
  <c r="AU135" i="28"/>
  <c r="AV135" i="28"/>
  <c r="AW135" i="28"/>
  <c r="AX135" i="28"/>
  <c r="AY135" i="28"/>
  <c r="AZ135" i="28"/>
  <c r="BA135" i="28"/>
  <c r="BB135" i="28"/>
  <c r="BC135" i="28"/>
  <c r="BD135" i="28"/>
  <c r="BE135" i="28"/>
  <c r="BF135" i="28"/>
  <c r="BG135" i="28"/>
  <c r="BH135" i="28"/>
  <c r="BI135" i="28"/>
  <c r="BJ135" i="28"/>
  <c r="BK135" i="28"/>
  <c r="BL135" i="28"/>
  <c r="BM135" i="28"/>
  <c r="BN135" i="28"/>
  <c r="BO135" i="28"/>
  <c r="BP135" i="28"/>
  <c r="I136" i="28"/>
  <c r="J136" i="28"/>
  <c r="K136" i="28"/>
  <c r="L136" i="28"/>
  <c r="M136" i="28"/>
  <c r="N136" i="28"/>
  <c r="O136" i="28"/>
  <c r="P136" i="28"/>
  <c r="Q136" i="28"/>
  <c r="R136" i="28"/>
  <c r="S136" i="28"/>
  <c r="T136" i="28"/>
  <c r="U136" i="28"/>
  <c r="V136" i="28"/>
  <c r="W136" i="28"/>
  <c r="X136" i="28"/>
  <c r="Y136" i="28"/>
  <c r="Z136" i="28"/>
  <c r="AA136" i="28"/>
  <c r="AB136" i="28"/>
  <c r="AC136" i="28"/>
  <c r="AD136" i="28"/>
  <c r="AE136" i="28"/>
  <c r="AF136" i="28"/>
  <c r="AG136" i="28"/>
  <c r="AH136" i="28"/>
  <c r="AI136" i="28"/>
  <c r="AJ136" i="28"/>
  <c r="AK136" i="28"/>
  <c r="AL136" i="28"/>
  <c r="AM136" i="28"/>
  <c r="AN136" i="28"/>
  <c r="AO136" i="28"/>
  <c r="AP136" i="28"/>
  <c r="AQ136" i="28"/>
  <c r="AR136" i="28"/>
  <c r="AS136" i="28"/>
  <c r="AT136" i="28"/>
  <c r="AU136" i="28"/>
  <c r="AV136" i="28"/>
  <c r="AW136" i="28"/>
  <c r="AX136" i="28"/>
  <c r="AY136" i="28"/>
  <c r="AZ136" i="28"/>
  <c r="BA136" i="28"/>
  <c r="BB136" i="28"/>
  <c r="BC136" i="28"/>
  <c r="BD136" i="28"/>
  <c r="BE136" i="28"/>
  <c r="BF136" i="28"/>
  <c r="BG136" i="28"/>
  <c r="BH136" i="28"/>
  <c r="BI136" i="28"/>
  <c r="BJ136" i="28"/>
  <c r="BK136" i="28"/>
  <c r="BL136" i="28"/>
  <c r="BM136" i="28"/>
  <c r="BN136" i="28"/>
  <c r="BO136" i="28"/>
  <c r="BP136" i="28"/>
  <c r="I137" i="28"/>
  <c r="J137" i="28"/>
  <c r="K137" i="28"/>
  <c r="L137" i="28"/>
  <c r="M137" i="28"/>
  <c r="N137" i="28"/>
  <c r="O137" i="28"/>
  <c r="P137" i="28"/>
  <c r="Q137" i="28"/>
  <c r="R137" i="28"/>
  <c r="S137" i="28"/>
  <c r="T137" i="28"/>
  <c r="U137" i="28"/>
  <c r="V137" i="28"/>
  <c r="W137" i="28"/>
  <c r="X137" i="28"/>
  <c r="Y137" i="28"/>
  <c r="Z137" i="28"/>
  <c r="AA137" i="28"/>
  <c r="AB137" i="28"/>
  <c r="AC137" i="28"/>
  <c r="AD137" i="28"/>
  <c r="AE137" i="28"/>
  <c r="AF137" i="28"/>
  <c r="AG137" i="28"/>
  <c r="AH137" i="28"/>
  <c r="AI137" i="28"/>
  <c r="AJ137" i="28"/>
  <c r="AK137" i="28"/>
  <c r="AL137" i="28"/>
  <c r="AM137" i="28"/>
  <c r="AN137" i="28"/>
  <c r="AO137" i="28"/>
  <c r="AP137" i="28"/>
  <c r="AQ137" i="28"/>
  <c r="AR137" i="28"/>
  <c r="AS137" i="28"/>
  <c r="AT137" i="28"/>
  <c r="AU137" i="28"/>
  <c r="AV137" i="28"/>
  <c r="AW137" i="28"/>
  <c r="AX137" i="28"/>
  <c r="AY137" i="28"/>
  <c r="AZ137" i="28"/>
  <c r="BA137" i="28"/>
  <c r="BB137" i="28"/>
  <c r="BC137" i="28"/>
  <c r="BD137" i="28"/>
  <c r="BE137" i="28"/>
  <c r="BF137" i="28"/>
  <c r="BG137" i="28"/>
  <c r="BH137" i="28"/>
  <c r="BI137" i="28"/>
  <c r="BJ137" i="28"/>
  <c r="BK137" i="28"/>
  <c r="BL137" i="28"/>
  <c r="BM137" i="28"/>
  <c r="BN137" i="28"/>
  <c r="BO137" i="28"/>
  <c r="BP137" i="28"/>
  <c r="I138" i="28"/>
  <c r="J138" i="28"/>
  <c r="K138" i="28"/>
  <c r="L138" i="28"/>
  <c r="M138" i="28"/>
  <c r="N138" i="28"/>
  <c r="O138" i="28"/>
  <c r="P138" i="28"/>
  <c r="Q138" i="28"/>
  <c r="R138" i="28"/>
  <c r="S138" i="28"/>
  <c r="T138" i="28"/>
  <c r="U138" i="28"/>
  <c r="V138" i="28"/>
  <c r="W138" i="28"/>
  <c r="X138" i="28"/>
  <c r="Y138" i="28"/>
  <c r="Z138" i="28"/>
  <c r="AA138" i="28"/>
  <c r="AB138" i="28"/>
  <c r="AC138" i="28"/>
  <c r="AD138" i="28"/>
  <c r="AE138" i="28"/>
  <c r="AF138" i="28"/>
  <c r="AG138" i="28"/>
  <c r="AH138" i="28"/>
  <c r="AI138" i="28"/>
  <c r="AJ138" i="28"/>
  <c r="AK138" i="28"/>
  <c r="AL138" i="28"/>
  <c r="AM138" i="28"/>
  <c r="AN138" i="28"/>
  <c r="AO138" i="28"/>
  <c r="AP138" i="28"/>
  <c r="AQ138" i="28"/>
  <c r="AR138" i="28"/>
  <c r="AS138" i="28"/>
  <c r="AT138" i="28"/>
  <c r="AU138" i="28"/>
  <c r="AV138" i="28"/>
  <c r="AW138" i="28"/>
  <c r="AX138" i="28"/>
  <c r="AY138" i="28"/>
  <c r="AZ138" i="28"/>
  <c r="BA138" i="28"/>
  <c r="BB138" i="28"/>
  <c r="BC138" i="28"/>
  <c r="BD138" i="28"/>
  <c r="BE138" i="28"/>
  <c r="BF138" i="28"/>
  <c r="BG138" i="28"/>
  <c r="BH138" i="28"/>
  <c r="BI138" i="28"/>
  <c r="BJ138" i="28"/>
  <c r="BK138" i="28"/>
  <c r="BL138" i="28"/>
  <c r="BM138" i="28"/>
  <c r="BN138" i="28"/>
  <c r="BO138" i="28"/>
  <c r="BP138" i="28"/>
  <c r="I139" i="28"/>
  <c r="J139" i="28"/>
  <c r="K139" i="28"/>
  <c r="L139" i="28"/>
  <c r="M139" i="28"/>
  <c r="N139" i="28"/>
  <c r="O139" i="28"/>
  <c r="P139" i="28"/>
  <c r="Q139" i="28"/>
  <c r="R139" i="28"/>
  <c r="S139" i="28"/>
  <c r="T139" i="28"/>
  <c r="U139" i="28"/>
  <c r="V139" i="28"/>
  <c r="W139" i="28"/>
  <c r="X139" i="28"/>
  <c r="Y139" i="28"/>
  <c r="Z139" i="28"/>
  <c r="AA139" i="28"/>
  <c r="AB139" i="28"/>
  <c r="AC139" i="28"/>
  <c r="AD139" i="28"/>
  <c r="AE139" i="28"/>
  <c r="AF139" i="28"/>
  <c r="AG139" i="28"/>
  <c r="AH139" i="28"/>
  <c r="AI139" i="28"/>
  <c r="AJ139" i="28"/>
  <c r="AK139" i="28"/>
  <c r="AL139" i="28"/>
  <c r="AM139" i="28"/>
  <c r="AN139" i="28"/>
  <c r="AO139" i="28"/>
  <c r="AP139" i="28"/>
  <c r="AQ139" i="28"/>
  <c r="AR139" i="28"/>
  <c r="AS139" i="28"/>
  <c r="AT139" i="28"/>
  <c r="AU139" i="28"/>
  <c r="AV139" i="28"/>
  <c r="AW139" i="28"/>
  <c r="AX139" i="28"/>
  <c r="AY139" i="28"/>
  <c r="AZ139" i="28"/>
  <c r="BA139" i="28"/>
  <c r="BB139" i="28"/>
  <c r="BC139" i="28"/>
  <c r="BD139" i="28"/>
  <c r="BE139" i="28"/>
  <c r="BF139" i="28"/>
  <c r="BG139" i="28"/>
  <c r="BH139" i="28"/>
  <c r="BI139" i="28"/>
  <c r="BJ139" i="28"/>
  <c r="BK139" i="28"/>
  <c r="BL139" i="28"/>
  <c r="BM139" i="28"/>
  <c r="BN139" i="28"/>
  <c r="BO139" i="28"/>
  <c r="BP139" i="28"/>
  <c r="I140" i="28"/>
  <c r="J140" i="28"/>
  <c r="K140" i="28"/>
  <c r="L140" i="28"/>
  <c r="M140" i="28"/>
  <c r="N140" i="28"/>
  <c r="O140" i="28"/>
  <c r="P140" i="28"/>
  <c r="Q140" i="28"/>
  <c r="R140" i="28"/>
  <c r="S140" i="28"/>
  <c r="T140" i="28"/>
  <c r="U140" i="28"/>
  <c r="V140" i="28"/>
  <c r="W140" i="28"/>
  <c r="X140" i="28"/>
  <c r="Y140" i="28"/>
  <c r="Z140" i="28"/>
  <c r="AA140" i="28"/>
  <c r="AB140" i="28"/>
  <c r="AC140" i="28"/>
  <c r="AD140" i="28"/>
  <c r="AE140" i="28"/>
  <c r="AF140" i="28"/>
  <c r="AG140" i="28"/>
  <c r="AH140" i="28"/>
  <c r="AI140" i="28"/>
  <c r="AJ140" i="28"/>
  <c r="AK140" i="28"/>
  <c r="AL140" i="28"/>
  <c r="AM140" i="28"/>
  <c r="AN140" i="28"/>
  <c r="AO140" i="28"/>
  <c r="AP140" i="28"/>
  <c r="AQ140" i="28"/>
  <c r="AR140" i="28"/>
  <c r="AS140" i="28"/>
  <c r="AT140" i="28"/>
  <c r="AU140" i="28"/>
  <c r="AV140" i="28"/>
  <c r="AW140" i="28"/>
  <c r="AX140" i="28"/>
  <c r="AY140" i="28"/>
  <c r="AZ140" i="28"/>
  <c r="BA140" i="28"/>
  <c r="BB140" i="28"/>
  <c r="BC140" i="28"/>
  <c r="BD140" i="28"/>
  <c r="BE140" i="28"/>
  <c r="BF140" i="28"/>
  <c r="BG140" i="28"/>
  <c r="BH140" i="28"/>
  <c r="BI140" i="28"/>
  <c r="BJ140" i="28"/>
  <c r="BK140" i="28"/>
  <c r="BL140" i="28"/>
  <c r="BM140" i="28"/>
  <c r="BN140" i="28"/>
  <c r="BO140" i="28"/>
  <c r="BP140" i="28"/>
  <c r="I141" i="28"/>
  <c r="J141" i="28"/>
  <c r="K141" i="28"/>
  <c r="L141" i="28"/>
  <c r="M141" i="28"/>
  <c r="N141" i="28"/>
  <c r="O141" i="28"/>
  <c r="P141" i="28"/>
  <c r="Q141" i="28"/>
  <c r="R141" i="28"/>
  <c r="S141" i="28"/>
  <c r="T141" i="28"/>
  <c r="U141" i="28"/>
  <c r="V141" i="28"/>
  <c r="W141" i="28"/>
  <c r="X141" i="28"/>
  <c r="Y141" i="28"/>
  <c r="Z141" i="28"/>
  <c r="AA141" i="28"/>
  <c r="AB141" i="28"/>
  <c r="AC141" i="28"/>
  <c r="AD141" i="28"/>
  <c r="AE141" i="28"/>
  <c r="AF141" i="28"/>
  <c r="AG141" i="28"/>
  <c r="AH141" i="28"/>
  <c r="AI141" i="28"/>
  <c r="AJ141" i="28"/>
  <c r="AK141" i="28"/>
  <c r="AL141" i="28"/>
  <c r="AM141" i="28"/>
  <c r="AN141" i="28"/>
  <c r="AO141" i="28"/>
  <c r="AP141" i="28"/>
  <c r="AQ141" i="28"/>
  <c r="AR141" i="28"/>
  <c r="AS141" i="28"/>
  <c r="AT141" i="28"/>
  <c r="AU141" i="28"/>
  <c r="AV141" i="28"/>
  <c r="AW141" i="28"/>
  <c r="AX141" i="28"/>
  <c r="AY141" i="28"/>
  <c r="AZ141" i="28"/>
  <c r="BA141" i="28"/>
  <c r="BB141" i="28"/>
  <c r="BC141" i="28"/>
  <c r="BD141" i="28"/>
  <c r="BE141" i="28"/>
  <c r="BF141" i="28"/>
  <c r="BG141" i="28"/>
  <c r="BH141" i="28"/>
  <c r="BI141" i="28"/>
  <c r="BJ141" i="28"/>
  <c r="BK141" i="28"/>
  <c r="BL141" i="28"/>
  <c r="BM141" i="28"/>
  <c r="BN141" i="28"/>
  <c r="BO141" i="28"/>
  <c r="BP141" i="28"/>
  <c r="I142" i="28"/>
  <c r="J142" i="28"/>
  <c r="K142" i="28"/>
  <c r="L142" i="28"/>
  <c r="M142" i="28"/>
  <c r="N142" i="28"/>
  <c r="O142" i="28"/>
  <c r="P142" i="28"/>
  <c r="Q142" i="28"/>
  <c r="R142" i="28"/>
  <c r="S142" i="28"/>
  <c r="T142" i="28"/>
  <c r="U142" i="28"/>
  <c r="V142" i="28"/>
  <c r="W142" i="28"/>
  <c r="X142" i="28"/>
  <c r="Y142" i="28"/>
  <c r="Z142" i="28"/>
  <c r="AA142" i="28"/>
  <c r="AB142" i="28"/>
  <c r="AC142" i="28"/>
  <c r="AD142" i="28"/>
  <c r="AE142" i="28"/>
  <c r="AF142" i="28"/>
  <c r="AG142" i="28"/>
  <c r="AH142" i="28"/>
  <c r="AI142" i="28"/>
  <c r="AJ142" i="28"/>
  <c r="AK142" i="28"/>
  <c r="AL142" i="28"/>
  <c r="AM142" i="28"/>
  <c r="AN142" i="28"/>
  <c r="AO142" i="28"/>
  <c r="AP142" i="28"/>
  <c r="AQ142" i="28"/>
  <c r="AR142" i="28"/>
  <c r="AS142" i="28"/>
  <c r="AT142" i="28"/>
  <c r="AU142" i="28"/>
  <c r="AV142" i="28"/>
  <c r="AW142" i="28"/>
  <c r="AX142" i="28"/>
  <c r="AY142" i="28"/>
  <c r="AZ142" i="28"/>
  <c r="BA142" i="28"/>
  <c r="BB142" i="28"/>
  <c r="BC142" i="28"/>
  <c r="BD142" i="28"/>
  <c r="BE142" i="28"/>
  <c r="BF142" i="28"/>
  <c r="BG142" i="28"/>
  <c r="BH142" i="28"/>
  <c r="BI142" i="28"/>
  <c r="BJ142" i="28"/>
  <c r="BK142" i="28"/>
  <c r="BL142" i="28"/>
  <c r="BM142" i="28"/>
  <c r="BN142" i="28"/>
  <c r="BO142" i="28"/>
  <c r="BP142" i="28"/>
  <c r="I143" i="28"/>
  <c r="J143" i="28"/>
  <c r="K143" i="28"/>
  <c r="L143" i="28"/>
  <c r="M143" i="28"/>
  <c r="N143" i="28"/>
  <c r="O143" i="28"/>
  <c r="P143" i="28"/>
  <c r="Q143" i="28"/>
  <c r="R143" i="28"/>
  <c r="S143" i="28"/>
  <c r="T143" i="28"/>
  <c r="U143" i="28"/>
  <c r="V143" i="28"/>
  <c r="W143" i="28"/>
  <c r="X143" i="28"/>
  <c r="Y143" i="28"/>
  <c r="Z143" i="28"/>
  <c r="AA143" i="28"/>
  <c r="AB143" i="28"/>
  <c r="AC143" i="28"/>
  <c r="AD143" i="28"/>
  <c r="AE143" i="28"/>
  <c r="AF143" i="28"/>
  <c r="AG143" i="28"/>
  <c r="AH143" i="28"/>
  <c r="AI143" i="28"/>
  <c r="AJ143" i="28"/>
  <c r="AK143" i="28"/>
  <c r="AL143" i="28"/>
  <c r="AM143" i="28"/>
  <c r="AN143" i="28"/>
  <c r="AO143" i="28"/>
  <c r="AP143" i="28"/>
  <c r="AQ143" i="28"/>
  <c r="AR143" i="28"/>
  <c r="AS143" i="28"/>
  <c r="AT143" i="28"/>
  <c r="AU143" i="28"/>
  <c r="AV143" i="28"/>
  <c r="AW143" i="28"/>
  <c r="AX143" i="28"/>
  <c r="AY143" i="28"/>
  <c r="AZ143" i="28"/>
  <c r="BA143" i="28"/>
  <c r="BB143" i="28"/>
  <c r="BC143" i="28"/>
  <c r="BD143" i="28"/>
  <c r="BE143" i="28"/>
  <c r="BF143" i="28"/>
  <c r="BG143" i="28"/>
  <c r="BH143" i="28"/>
  <c r="BI143" i="28"/>
  <c r="BJ143" i="28"/>
  <c r="BK143" i="28"/>
  <c r="BL143" i="28"/>
  <c r="BM143" i="28"/>
  <c r="BN143" i="28"/>
  <c r="BO143" i="28"/>
  <c r="BP143" i="28"/>
  <c r="I144" i="28"/>
  <c r="J144" i="28"/>
  <c r="K144" i="28"/>
  <c r="L144" i="28"/>
  <c r="M144" i="28"/>
  <c r="N144" i="28"/>
  <c r="O144" i="28"/>
  <c r="P144" i="28"/>
  <c r="Q144" i="28"/>
  <c r="R144" i="28"/>
  <c r="S144" i="28"/>
  <c r="T144" i="28"/>
  <c r="U144" i="28"/>
  <c r="V144" i="28"/>
  <c r="W144" i="28"/>
  <c r="X144" i="28"/>
  <c r="Y144" i="28"/>
  <c r="Z144" i="28"/>
  <c r="AA144" i="28"/>
  <c r="AB144" i="28"/>
  <c r="AC144" i="28"/>
  <c r="AD144" i="28"/>
  <c r="AE144" i="28"/>
  <c r="AF144" i="28"/>
  <c r="AG144" i="28"/>
  <c r="AH144" i="28"/>
  <c r="AI144" i="28"/>
  <c r="AJ144" i="28"/>
  <c r="AK144" i="28"/>
  <c r="AL144" i="28"/>
  <c r="AM144" i="28"/>
  <c r="AN144" i="28"/>
  <c r="AO144" i="28"/>
  <c r="AP144" i="28"/>
  <c r="AQ144" i="28"/>
  <c r="AR144" i="28"/>
  <c r="AS144" i="28"/>
  <c r="AT144" i="28"/>
  <c r="AU144" i="28"/>
  <c r="AV144" i="28"/>
  <c r="AW144" i="28"/>
  <c r="AX144" i="28"/>
  <c r="AY144" i="28"/>
  <c r="AZ144" i="28"/>
  <c r="BA144" i="28"/>
  <c r="BB144" i="28"/>
  <c r="BC144" i="28"/>
  <c r="BD144" i="28"/>
  <c r="BE144" i="28"/>
  <c r="BF144" i="28"/>
  <c r="BG144" i="28"/>
  <c r="BH144" i="28"/>
  <c r="BI144" i="28"/>
  <c r="BJ144" i="28"/>
  <c r="BK144" i="28"/>
  <c r="BL144" i="28"/>
  <c r="BM144" i="28"/>
  <c r="BN144" i="28"/>
  <c r="BO144" i="28"/>
  <c r="BP144" i="28"/>
  <c r="I145" i="28"/>
  <c r="J145" i="28"/>
  <c r="K145" i="28"/>
  <c r="L145" i="28"/>
  <c r="M145" i="28"/>
  <c r="N145" i="28"/>
  <c r="O145" i="28"/>
  <c r="P145" i="28"/>
  <c r="Q145" i="28"/>
  <c r="R145" i="28"/>
  <c r="S145" i="28"/>
  <c r="T145" i="28"/>
  <c r="U145" i="28"/>
  <c r="V145" i="28"/>
  <c r="W145" i="28"/>
  <c r="X145" i="28"/>
  <c r="Y145" i="28"/>
  <c r="Z145" i="28"/>
  <c r="AA145" i="28"/>
  <c r="AB145" i="28"/>
  <c r="AC145" i="28"/>
  <c r="AD145" i="28"/>
  <c r="AE145" i="28"/>
  <c r="AF145" i="28"/>
  <c r="AG145" i="28"/>
  <c r="AH145" i="28"/>
  <c r="AI145" i="28"/>
  <c r="AJ145" i="28"/>
  <c r="AK145" i="28"/>
  <c r="AL145" i="28"/>
  <c r="AM145" i="28"/>
  <c r="AN145" i="28"/>
  <c r="AO145" i="28"/>
  <c r="AP145" i="28"/>
  <c r="AQ145" i="28"/>
  <c r="AR145" i="28"/>
  <c r="AS145" i="28"/>
  <c r="AT145" i="28"/>
  <c r="AU145" i="28"/>
  <c r="AV145" i="28"/>
  <c r="AW145" i="28"/>
  <c r="AX145" i="28"/>
  <c r="AY145" i="28"/>
  <c r="AZ145" i="28"/>
  <c r="BA145" i="28"/>
  <c r="BB145" i="28"/>
  <c r="BC145" i="28"/>
  <c r="BD145" i="28"/>
  <c r="BE145" i="28"/>
  <c r="BF145" i="28"/>
  <c r="BG145" i="28"/>
  <c r="BH145" i="28"/>
  <c r="BI145" i="28"/>
  <c r="BJ145" i="28"/>
  <c r="BK145" i="28"/>
  <c r="BL145" i="28"/>
  <c r="BM145" i="28"/>
  <c r="BN145" i="28"/>
  <c r="BO145" i="28"/>
  <c r="BP145" i="28"/>
  <c r="I146" i="28"/>
  <c r="J146" i="28"/>
  <c r="K146" i="28"/>
  <c r="L146" i="28"/>
  <c r="M146" i="28"/>
  <c r="N146" i="28"/>
  <c r="O146" i="28"/>
  <c r="P146" i="28"/>
  <c r="Q146" i="28"/>
  <c r="R146" i="28"/>
  <c r="S146" i="28"/>
  <c r="T146" i="28"/>
  <c r="U146" i="28"/>
  <c r="V146" i="28"/>
  <c r="W146" i="28"/>
  <c r="X146" i="28"/>
  <c r="Y146" i="28"/>
  <c r="Z146" i="28"/>
  <c r="AA146" i="28"/>
  <c r="AB146" i="28"/>
  <c r="AC146" i="28"/>
  <c r="AD146" i="28"/>
  <c r="AE146" i="28"/>
  <c r="AF146" i="28"/>
  <c r="AG146" i="28"/>
  <c r="AH146" i="28"/>
  <c r="AI146" i="28"/>
  <c r="AJ146" i="28"/>
  <c r="AK146" i="28"/>
  <c r="AL146" i="28"/>
  <c r="AM146" i="28"/>
  <c r="AN146" i="28"/>
  <c r="AO146" i="28"/>
  <c r="AP146" i="28"/>
  <c r="AQ146" i="28"/>
  <c r="AR146" i="28"/>
  <c r="AS146" i="28"/>
  <c r="AT146" i="28"/>
  <c r="AU146" i="28"/>
  <c r="AV146" i="28"/>
  <c r="AW146" i="28"/>
  <c r="AX146" i="28"/>
  <c r="AY146" i="28"/>
  <c r="AZ146" i="28"/>
  <c r="BA146" i="28"/>
  <c r="BB146" i="28"/>
  <c r="BC146" i="28"/>
  <c r="BD146" i="28"/>
  <c r="BE146" i="28"/>
  <c r="BF146" i="28"/>
  <c r="BG146" i="28"/>
  <c r="BH146" i="28"/>
  <c r="BI146" i="28"/>
  <c r="BJ146" i="28"/>
  <c r="BK146" i="28"/>
  <c r="BL146" i="28"/>
  <c r="BM146" i="28"/>
  <c r="BN146" i="28"/>
  <c r="BO146" i="28"/>
  <c r="BP146" i="28"/>
  <c r="I147" i="28"/>
  <c r="J147" i="28"/>
  <c r="K147" i="28"/>
  <c r="L147" i="28"/>
  <c r="M147" i="28"/>
  <c r="N147" i="28"/>
  <c r="O147" i="28"/>
  <c r="P147" i="28"/>
  <c r="Q147" i="28"/>
  <c r="R147" i="28"/>
  <c r="S147" i="28"/>
  <c r="T147" i="28"/>
  <c r="U147" i="28"/>
  <c r="V147" i="28"/>
  <c r="W147" i="28"/>
  <c r="X147" i="28"/>
  <c r="Y147" i="28"/>
  <c r="Z147" i="28"/>
  <c r="AA147" i="28"/>
  <c r="AB147" i="28"/>
  <c r="AC147" i="28"/>
  <c r="AD147" i="28"/>
  <c r="AE147" i="28"/>
  <c r="AF147" i="28"/>
  <c r="AG147" i="28"/>
  <c r="AH147" i="28"/>
  <c r="AI147" i="28"/>
  <c r="AJ147" i="28"/>
  <c r="AK147" i="28"/>
  <c r="AL147" i="28"/>
  <c r="AM147" i="28"/>
  <c r="AN147" i="28"/>
  <c r="AO147" i="28"/>
  <c r="AP147" i="28"/>
  <c r="AQ147" i="28"/>
  <c r="AR147" i="28"/>
  <c r="AS147" i="28"/>
  <c r="AT147" i="28"/>
  <c r="AU147" i="28"/>
  <c r="AV147" i="28"/>
  <c r="AW147" i="28"/>
  <c r="AX147" i="28"/>
  <c r="AY147" i="28"/>
  <c r="AZ147" i="28"/>
  <c r="BA147" i="28"/>
  <c r="BB147" i="28"/>
  <c r="BC147" i="28"/>
  <c r="BD147" i="28"/>
  <c r="BE147" i="28"/>
  <c r="BF147" i="28"/>
  <c r="BG147" i="28"/>
  <c r="BH147" i="28"/>
  <c r="BI147" i="28"/>
  <c r="BJ147" i="28"/>
  <c r="BK147" i="28"/>
  <c r="BL147" i="28"/>
  <c r="BM147" i="28"/>
  <c r="BN147" i="28"/>
  <c r="BO147" i="28"/>
  <c r="BP147" i="28"/>
  <c r="AC128" i="28"/>
  <c r="AD128" i="28"/>
  <c r="AE128" i="28"/>
  <c r="Y128" i="28"/>
  <c r="Z128" i="28"/>
  <c r="AA128" i="28"/>
  <c r="U128" i="28"/>
  <c r="V128" i="28"/>
  <c r="W128" i="28"/>
  <c r="Y47" i="3" l="1"/>
  <c r="Y48" i="3" s="1"/>
  <c r="Y49" i="3" s="1"/>
  <c r="AJ46" i="3"/>
  <c r="AQ48" i="3"/>
  <c r="AZ54" i="3"/>
  <c r="AL46" i="3"/>
  <c r="AI45" i="3"/>
  <c r="W45" i="3"/>
  <c r="W46" i="3" s="1"/>
  <c r="AE46" i="3"/>
  <c r="BA55" i="3"/>
  <c r="AU48" i="3"/>
  <c r="AA45" i="3"/>
  <c r="BM60" i="3"/>
  <c r="AN47" i="3"/>
  <c r="BD55" i="3"/>
  <c r="BD56" i="3"/>
  <c r="BG55" i="3"/>
  <c r="AF49" i="3"/>
  <c r="AF54" i="3" s="1"/>
  <c r="AY49" i="3"/>
  <c r="BF56" i="3"/>
  <c r="BE55" i="3"/>
  <c r="BE56" i="3" s="1"/>
  <c r="BK62" i="3"/>
  <c r="BK63" i="3" s="1"/>
  <c r="AU49" i="3"/>
  <c r="AZ55" i="3"/>
  <c r="AB46" i="3"/>
  <c r="AT47" i="3"/>
  <c r="BM61" i="3"/>
  <c r="AA46" i="3"/>
  <c r="AA47" i="3" s="1"/>
  <c r="BB58" i="3"/>
  <c r="AQ49" i="3"/>
  <c r="BL63" i="3"/>
  <c r="BL64" i="3" s="1"/>
  <c r="BL65" i="3" s="1"/>
  <c r="AM46" i="3"/>
  <c r="BO63" i="3"/>
  <c r="BO64" i="3" s="1"/>
  <c r="BH55" i="3"/>
  <c r="BC55" i="3"/>
  <c r="AG49" i="3"/>
  <c r="AG54" i="3" s="1"/>
  <c r="BI56" i="3"/>
  <c r="AW48" i="3"/>
  <c r="AR54" i="3"/>
  <c r="AX48" i="3"/>
  <c r="AO48" i="3"/>
  <c r="Z48" i="3"/>
  <c r="Z49" i="3" s="1"/>
  <c r="AD47" i="3"/>
  <c r="AD48" i="3" s="1"/>
  <c r="AD49" i="3" s="1"/>
  <c r="AP48" i="3"/>
  <c r="AP49" i="3" s="1"/>
  <c r="BM62" i="3"/>
  <c r="AK48" i="3"/>
  <c r="AK49" i="3" s="1"/>
  <c r="BH56" i="3"/>
  <c r="AJ47" i="3"/>
  <c r="AS54" i="3"/>
  <c r="BN61" i="3"/>
  <c r="BJ58" i="3"/>
  <c r="AE47" i="3"/>
  <c r="AV49" i="3"/>
  <c r="AH47" i="3"/>
  <c r="AH48" i="3" s="1"/>
  <c r="BB59" i="3"/>
  <c r="BB60" i="3" s="1"/>
  <c r="AU54" i="3"/>
  <c r="AU55" i="3" s="1"/>
  <c r="I6" i="28"/>
  <c r="I1" i="28"/>
  <c r="I27" i="28"/>
  <c r="I15" i="28"/>
  <c r="I6" i="24"/>
  <c r="I27" i="24"/>
  <c r="I1" i="24"/>
  <c r="I15" i="24"/>
  <c r="I6" i="25"/>
  <c r="I27" i="25"/>
  <c r="I15" i="25"/>
  <c r="I1" i="25"/>
  <c r="I6" i="27"/>
  <c r="I27" i="27"/>
  <c r="I1" i="27"/>
  <c r="I15" i="27"/>
  <c r="I6" i="26"/>
  <c r="I1" i="26"/>
  <c r="I15" i="26"/>
  <c r="I27" i="26"/>
  <c r="E16" i="28"/>
  <c r="E35" i="28"/>
  <c r="A1" i="26"/>
  <c r="A5" i="27"/>
  <c r="A1" i="27"/>
  <c r="A5" i="28"/>
  <c r="A1" i="28"/>
  <c r="A5" i="24"/>
  <c r="A1" i="24"/>
  <c r="A5" i="25"/>
  <c r="A1" i="25"/>
  <c r="BP147" i="25"/>
  <c r="BO147" i="25"/>
  <c r="BN147" i="25"/>
  <c r="BM147" i="25"/>
  <c r="BL147" i="25"/>
  <c r="BK147" i="25"/>
  <c r="BJ147" i="25"/>
  <c r="BI147" i="25"/>
  <c r="BH147" i="25"/>
  <c r="BG147" i="25"/>
  <c r="BF147" i="25"/>
  <c r="BE147" i="25"/>
  <c r="BD147" i="25"/>
  <c r="BC147" i="25"/>
  <c r="BB147" i="25"/>
  <c r="BA147" i="25"/>
  <c r="AZ147" i="25"/>
  <c r="AY147" i="25"/>
  <c r="AX147" i="25"/>
  <c r="AW147" i="25"/>
  <c r="AV147" i="25"/>
  <c r="AU147" i="25"/>
  <c r="AT147" i="25"/>
  <c r="AS147" i="25"/>
  <c r="AR147" i="25"/>
  <c r="AQ147" i="25"/>
  <c r="AP147" i="25"/>
  <c r="AO147" i="25"/>
  <c r="AN147" i="25"/>
  <c r="AM147" i="25"/>
  <c r="AL147" i="25"/>
  <c r="AK147" i="25"/>
  <c r="AJ147" i="25"/>
  <c r="AI147" i="25"/>
  <c r="AH147" i="25"/>
  <c r="AG147" i="25"/>
  <c r="AF147" i="25"/>
  <c r="AE147" i="25"/>
  <c r="AD147" i="25"/>
  <c r="AC147" i="25"/>
  <c r="AB147" i="25"/>
  <c r="AA147" i="25"/>
  <c r="Z147" i="25"/>
  <c r="Y147" i="25"/>
  <c r="X147" i="25"/>
  <c r="W147" i="25"/>
  <c r="V147" i="25"/>
  <c r="U147" i="25"/>
  <c r="T147" i="25"/>
  <c r="S147" i="25"/>
  <c r="R147" i="25"/>
  <c r="Q147" i="25"/>
  <c r="P147" i="25"/>
  <c r="O147" i="25"/>
  <c r="N147" i="25"/>
  <c r="M147" i="25"/>
  <c r="L147" i="25"/>
  <c r="K147" i="25"/>
  <c r="J147" i="25"/>
  <c r="I147" i="25"/>
  <c r="H147" i="25"/>
  <c r="BP146" i="25"/>
  <c r="BO146" i="25"/>
  <c r="BN146" i="25"/>
  <c r="BM146" i="25"/>
  <c r="BL146" i="25"/>
  <c r="BK146" i="25"/>
  <c r="BJ146" i="25"/>
  <c r="BI146" i="25"/>
  <c r="BH146" i="25"/>
  <c r="BG146" i="25"/>
  <c r="BF146" i="25"/>
  <c r="BE146" i="25"/>
  <c r="BD146" i="25"/>
  <c r="BC146" i="25"/>
  <c r="BB146" i="25"/>
  <c r="BA146" i="25"/>
  <c r="AZ146" i="25"/>
  <c r="AY146" i="25"/>
  <c r="AX146" i="25"/>
  <c r="AW146" i="25"/>
  <c r="AV146" i="25"/>
  <c r="AU146" i="25"/>
  <c r="AT146" i="25"/>
  <c r="AS146" i="25"/>
  <c r="AR146" i="25"/>
  <c r="AQ146" i="25"/>
  <c r="AP146" i="25"/>
  <c r="AO146" i="25"/>
  <c r="AN146" i="25"/>
  <c r="AM146" i="25"/>
  <c r="AL146" i="25"/>
  <c r="AK146" i="25"/>
  <c r="AJ146" i="25"/>
  <c r="AI146" i="25"/>
  <c r="AH146" i="25"/>
  <c r="AG146" i="25"/>
  <c r="AF146" i="25"/>
  <c r="AE146" i="25"/>
  <c r="AD146" i="25"/>
  <c r="AC146" i="25"/>
  <c r="AB146" i="25"/>
  <c r="AA146" i="25"/>
  <c r="Z146" i="25"/>
  <c r="Y146" i="25"/>
  <c r="X146" i="25"/>
  <c r="W146" i="25"/>
  <c r="V146" i="25"/>
  <c r="U146" i="25"/>
  <c r="T146" i="25"/>
  <c r="S146" i="25"/>
  <c r="R146" i="25"/>
  <c r="Q146" i="25"/>
  <c r="P146" i="25"/>
  <c r="O146" i="25"/>
  <c r="N146" i="25"/>
  <c r="M146" i="25"/>
  <c r="L146" i="25"/>
  <c r="K146" i="25"/>
  <c r="J146" i="25"/>
  <c r="I146" i="25"/>
  <c r="H146" i="25"/>
  <c r="BP145" i="25"/>
  <c r="BO145" i="25"/>
  <c r="BN145" i="25"/>
  <c r="BM145" i="25"/>
  <c r="BL145" i="25"/>
  <c r="BK145" i="25"/>
  <c r="BJ145" i="25"/>
  <c r="BI145" i="25"/>
  <c r="BH145" i="25"/>
  <c r="BG145" i="25"/>
  <c r="BF145" i="25"/>
  <c r="BE145" i="25"/>
  <c r="BD145" i="25"/>
  <c r="BC145" i="25"/>
  <c r="BB145" i="25"/>
  <c r="BA145" i="25"/>
  <c r="AZ145" i="25"/>
  <c r="AY145" i="25"/>
  <c r="AX145" i="25"/>
  <c r="AW145" i="25"/>
  <c r="AV145" i="25"/>
  <c r="AU145" i="25"/>
  <c r="AT145" i="25"/>
  <c r="AS145" i="25"/>
  <c r="AR145" i="25"/>
  <c r="AQ145" i="25"/>
  <c r="AP145" i="25"/>
  <c r="AO145" i="25"/>
  <c r="AN145" i="25"/>
  <c r="AM145" i="25"/>
  <c r="AL145" i="25"/>
  <c r="AK145" i="25"/>
  <c r="AJ145" i="25"/>
  <c r="AI145" i="25"/>
  <c r="AH145" i="25"/>
  <c r="AG145" i="25"/>
  <c r="AF145" i="25"/>
  <c r="AE145" i="25"/>
  <c r="AD145" i="25"/>
  <c r="AC145" i="25"/>
  <c r="AB145" i="25"/>
  <c r="AA145" i="25"/>
  <c r="Z145" i="25"/>
  <c r="Y145" i="25"/>
  <c r="X145" i="25"/>
  <c r="W145" i="25"/>
  <c r="V145" i="25"/>
  <c r="U145" i="25"/>
  <c r="T145" i="25"/>
  <c r="S145" i="25"/>
  <c r="R145" i="25"/>
  <c r="Q145" i="25"/>
  <c r="P145" i="25"/>
  <c r="O145" i="25"/>
  <c r="N145" i="25"/>
  <c r="M145" i="25"/>
  <c r="L145" i="25"/>
  <c r="K145" i="25"/>
  <c r="J145" i="25"/>
  <c r="I145" i="25"/>
  <c r="H145" i="25"/>
  <c r="BP144" i="25"/>
  <c r="BO144" i="25"/>
  <c r="BN144" i="25"/>
  <c r="BM144" i="25"/>
  <c r="BL144" i="25"/>
  <c r="BK144" i="25"/>
  <c r="BJ144" i="25"/>
  <c r="BI144" i="25"/>
  <c r="BH144" i="25"/>
  <c r="BG144" i="25"/>
  <c r="BF144" i="25"/>
  <c r="BE144" i="25"/>
  <c r="BD144" i="25"/>
  <c r="BC144" i="25"/>
  <c r="BB144" i="25"/>
  <c r="BA144" i="25"/>
  <c r="AZ144" i="25"/>
  <c r="AY144" i="25"/>
  <c r="AX144" i="25"/>
  <c r="AW144" i="25"/>
  <c r="AV144" i="25"/>
  <c r="AU144" i="25"/>
  <c r="AT144" i="25"/>
  <c r="AS144" i="25"/>
  <c r="AR144" i="25"/>
  <c r="AQ144" i="25"/>
  <c r="AP144" i="25"/>
  <c r="AO144" i="25"/>
  <c r="AN144" i="25"/>
  <c r="AM144" i="25"/>
  <c r="AL144" i="25"/>
  <c r="AK144" i="25"/>
  <c r="AJ144" i="25"/>
  <c r="AI144" i="25"/>
  <c r="AH144" i="25"/>
  <c r="AG144" i="25"/>
  <c r="AF144" i="25"/>
  <c r="AE144" i="25"/>
  <c r="AD144" i="25"/>
  <c r="AC144" i="25"/>
  <c r="AB144" i="25"/>
  <c r="AA144" i="25"/>
  <c r="Z144" i="25"/>
  <c r="Y144" i="25"/>
  <c r="X144" i="25"/>
  <c r="W144" i="25"/>
  <c r="V144" i="25"/>
  <c r="U144" i="25"/>
  <c r="T144" i="25"/>
  <c r="S144" i="25"/>
  <c r="R144" i="25"/>
  <c r="Q144" i="25"/>
  <c r="P144" i="25"/>
  <c r="O144" i="25"/>
  <c r="N144" i="25"/>
  <c r="M144" i="25"/>
  <c r="L144" i="25"/>
  <c r="K144" i="25"/>
  <c r="J144" i="25"/>
  <c r="I144" i="25"/>
  <c r="H144" i="25"/>
  <c r="BP143" i="25"/>
  <c r="BO143" i="25"/>
  <c r="BN143" i="25"/>
  <c r="BM143" i="25"/>
  <c r="BL143" i="25"/>
  <c r="BK143" i="25"/>
  <c r="BJ143" i="25"/>
  <c r="BI143" i="25"/>
  <c r="BH143" i="25"/>
  <c r="BG143" i="25"/>
  <c r="BF143" i="25"/>
  <c r="BE143" i="25"/>
  <c r="BD143" i="25"/>
  <c r="BC143" i="25"/>
  <c r="BB143" i="25"/>
  <c r="BA143" i="25"/>
  <c r="AZ143" i="25"/>
  <c r="AY143" i="25"/>
  <c r="AX143" i="25"/>
  <c r="AW143" i="25"/>
  <c r="AV143" i="25"/>
  <c r="AU143" i="25"/>
  <c r="AT143" i="25"/>
  <c r="AS143" i="25"/>
  <c r="AR143" i="25"/>
  <c r="AQ143" i="25"/>
  <c r="AP143" i="25"/>
  <c r="AO143" i="25"/>
  <c r="AN143" i="25"/>
  <c r="AM143" i="25"/>
  <c r="AL143" i="25"/>
  <c r="AK143" i="25"/>
  <c r="AJ143" i="25"/>
  <c r="AI143" i="25"/>
  <c r="AH143" i="25"/>
  <c r="AG143" i="25"/>
  <c r="AF143" i="25"/>
  <c r="AE143" i="25"/>
  <c r="AD143" i="25"/>
  <c r="AC143" i="25"/>
  <c r="AB143" i="25"/>
  <c r="AA143" i="25"/>
  <c r="Z143" i="25"/>
  <c r="Y143" i="25"/>
  <c r="X143" i="25"/>
  <c r="W143" i="25"/>
  <c r="V143" i="25"/>
  <c r="U143" i="25"/>
  <c r="T143" i="25"/>
  <c r="S143" i="25"/>
  <c r="R143" i="25"/>
  <c r="Q143" i="25"/>
  <c r="P143" i="25"/>
  <c r="O143" i="25"/>
  <c r="N143" i="25"/>
  <c r="M143" i="25"/>
  <c r="L143" i="25"/>
  <c r="K143" i="25"/>
  <c r="J143" i="25"/>
  <c r="I143" i="25"/>
  <c r="H143" i="25"/>
  <c r="BP142" i="25"/>
  <c r="BO142" i="25"/>
  <c r="BN142" i="25"/>
  <c r="BM142" i="25"/>
  <c r="BL142" i="25"/>
  <c r="BK142" i="25"/>
  <c r="BJ142" i="25"/>
  <c r="BI142" i="25"/>
  <c r="BH142" i="25"/>
  <c r="BG142" i="25"/>
  <c r="BF142" i="25"/>
  <c r="BE142" i="25"/>
  <c r="BD142" i="25"/>
  <c r="BC142" i="25"/>
  <c r="BB142" i="25"/>
  <c r="BA142" i="25"/>
  <c r="AZ142" i="25"/>
  <c r="AY142" i="25"/>
  <c r="AX142" i="25"/>
  <c r="AW142" i="25"/>
  <c r="AV142" i="25"/>
  <c r="AU142" i="25"/>
  <c r="AT142" i="25"/>
  <c r="AS142" i="25"/>
  <c r="AR142" i="25"/>
  <c r="AQ142" i="25"/>
  <c r="AP142" i="25"/>
  <c r="AO142" i="25"/>
  <c r="AN142" i="25"/>
  <c r="AM142" i="25"/>
  <c r="AL142" i="25"/>
  <c r="AK142" i="25"/>
  <c r="AJ142" i="25"/>
  <c r="AI142" i="25"/>
  <c r="AH142" i="25"/>
  <c r="AG142" i="25"/>
  <c r="AF142" i="25"/>
  <c r="AE142" i="25"/>
  <c r="AD142" i="25"/>
  <c r="AC142" i="25"/>
  <c r="AB142" i="25"/>
  <c r="AA142" i="25"/>
  <c r="Z142" i="25"/>
  <c r="Y142" i="25"/>
  <c r="X142" i="25"/>
  <c r="W142" i="25"/>
  <c r="V142" i="25"/>
  <c r="U142" i="25"/>
  <c r="T142" i="25"/>
  <c r="S142" i="25"/>
  <c r="R142" i="25"/>
  <c r="Q142" i="25"/>
  <c r="P142" i="25"/>
  <c r="O142" i="25"/>
  <c r="N142" i="25"/>
  <c r="M142" i="25"/>
  <c r="L142" i="25"/>
  <c r="K142" i="25"/>
  <c r="J142" i="25"/>
  <c r="I142" i="25"/>
  <c r="H142" i="25"/>
  <c r="BP141" i="25"/>
  <c r="BO141" i="25"/>
  <c r="BN141" i="25"/>
  <c r="BM141" i="25"/>
  <c r="BL141" i="25"/>
  <c r="BK141" i="25"/>
  <c r="BJ141" i="25"/>
  <c r="BI141" i="25"/>
  <c r="BH141" i="25"/>
  <c r="BG141" i="25"/>
  <c r="BF141" i="25"/>
  <c r="BE141" i="25"/>
  <c r="BD141" i="25"/>
  <c r="BC141" i="25"/>
  <c r="BB141" i="25"/>
  <c r="BA141" i="25"/>
  <c r="AZ141" i="25"/>
  <c r="AY141" i="25"/>
  <c r="AX141" i="25"/>
  <c r="AW141" i="25"/>
  <c r="AV141" i="25"/>
  <c r="AU141" i="25"/>
  <c r="AT141" i="25"/>
  <c r="AS141" i="25"/>
  <c r="AR141" i="25"/>
  <c r="AQ141" i="25"/>
  <c r="AP141" i="25"/>
  <c r="AO141" i="25"/>
  <c r="AN141" i="25"/>
  <c r="AM141" i="25"/>
  <c r="AL141" i="25"/>
  <c r="AK141" i="25"/>
  <c r="AJ141" i="25"/>
  <c r="AI141" i="25"/>
  <c r="AH141" i="25"/>
  <c r="AG141" i="25"/>
  <c r="AF141" i="25"/>
  <c r="AE141" i="25"/>
  <c r="AD141" i="25"/>
  <c r="AC141" i="25"/>
  <c r="AB141" i="25"/>
  <c r="AA141" i="25"/>
  <c r="Z141" i="25"/>
  <c r="Y141" i="25"/>
  <c r="X141" i="25"/>
  <c r="W141" i="25"/>
  <c r="V141" i="25"/>
  <c r="U141" i="25"/>
  <c r="T141" i="25"/>
  <c r="S141" i="25"/>
  <c r="R141" i="25"/>
  <c r="Q141" i="25"/>
  <c r="P141" i="25"/>
  <c r="O141" i="25"/>
  <c r="N141" i="25"/>
  <c r="M141" i="25"/>
  <c r="L141" i="25"/>
  <c r="K141" i="25"/>
  <c r="J141" i="25"/>
  <c r="I141" i="25"/>
  <c r="H141" i="25"/>
  <c r="BP140" i="25"/>
  <c r="BO140" i="25"/>
  <c r="BN140" i="25"/>
  <c r="BM140" i="25"/>
  <c r="BL140" i="25"/>
  <c r="BK140" i="25"/>
  <c r="BJ140" i="25"/>
  <c r="BI140" i="25"/>
  <c r="BH140" i="25"/>
  <c r="BG140" i="25"/>
  <c r="BF140" i="25"/>
  <c r="BE140" i="25"/>
  <c r="BD140" i="25"/>
  <c r="BC140" i="25"/>
  <c r="BB140" i="25"/>
  <c r="BA140" i="25"/>
  <c r="AZ140" i="25"/>
  <c r="AY140" i="25"/>
  <c r="AX140" i="25"/>
  <c r="AW140" i="25"/>
  <c r="AV140" i="25"/>
  <c r="AU140" i="25"/>
  <c r="AT140" i="25"/>
  <c r="AS140" i="25"/>
  <c r="AR140" i="25"/>
  <c r="AQ140" i="25"/>
  <c r="AP140" i="25"/>
  <c r="AO140" i="25"/>
  <c r="AN140" i="25"/>
  <c r="AM140" i="25"/>
  <c r="AL140" i="25"/>
  <c r="AK140" i="25"/>
  <c r="AJ140" i="25"/>
  <c r="AI140" i="25"/>
  <c r="AH140" i="25"/>
  <c r="AG140" i="25"/>
  <c r="AF140" i="25"/>
  <c r="AE140" i="25"/>
  <c r="AD140" i="25"/>
  <c r="AC140" i="25"/>
  <c r="AB140" i="25"/>
  <c r="AA140" i="25"/>
  <c r="Z140" i="25"/>
  <c r="Y140" i="25"/>
  <c r="X140" i="25"/>
  <c r="W140" i="25"/>
  <c r="V140" i="25"/>
  <c r="U140" i="25"/>
  <c r="T140" i="25"/>
  <c r="S140" i="25"/>
  <c r="R140" i="25"/>
  <c r="Q140" i="25"/>
  <c r="P140" i="25"/>
  <c r="O140" i="25"/>
  <c r="N140" i="25"/>
  <c r="M140" i="25"/>
  <c r="L140" i="25"/>
  <c r="K140" i="25"/>
  <c r="J140" i="25"/>
  <c r="I140" i="25"/>
  <c r="H140" i="25"/>
  <c r="BP139" i="25"/>
  <c r="BO139" i="25"/>
  <c r="BN139" i="25"/>
  <c r="BM139" i="25"/>
  <c r="BL139" i="25"/>
  <c r="BK139" i="25"/>
  <c r="BJ139" i="25"/>
  <c r="BI139" i="25"/>
  <c r="BH139" i="25"/>
  <c r="BG139" i="25"/>
  <c r="BF139" i="25"/>
  <c r="BE139" i="25"/>
  <c r="BD139" i="25"/>
  <c r="BC139" i="25"/>
  <c r="BB139" i="25"/>
  <c r="BA139" i="25"/>
  <c r="AZ139" i="25"/>
  <c r="AY139" i="25"/>
  <c r="AX139" i="25"/>
  <c r="AW139" i="25"/>
  <c r="AV139" i="25"/>
  <c r="AU139" i="25"/>
  <c r="AT139" i="25"/>
  <c r="AS139" i="25"/>
  <c r="AR139" i="25"/>
  <c r="AQ139" i="25"/>
  <c r="AP139" i="25"/>
  <c r="AO139" i="25"/>
  <c r="AN139" i="25"/>
  <c r="AM139" i="25"/>
  <c r="AL139" i="25"/>
  <c r="AK139" i="25"/>
  <c r="AJ139" i="25"/>
  <c r="AI139" i="25"/>
  <c r="AH139" i="25"/>
  <c r="AG139" i="25"/>
  <c r="AF139" i="25"/>
  <c r="AE139" i="25"/>
  <c r="AD139" i="25"/>
  <c r="AC139" i="25"/>
  <c r="AB139" i="25"/>
  <c r="AA139" i="25"/>
  <c r="Z139" i="25"/>
  <c r="Y139" i="25"/>
  <c r="X139" i="25"/>
  <c r="W139" i="25"/>
  <c r="V139" i="25"/>
  <c r="U139" i="25"/>
  <c r="T139" i="25"/>
  <c r="S139" i="25"/>
  <c r="R139" i="25"/>
  <c r="Q139" i="25"/>
  <c r="P139" i="25"/>
  <c r="O139" i="25"/>
  <c r="N139" i="25"/>
  <c r="M139" i="25"/>
  <c r="L139" i="25"/>
  <c r="K139" i="25"/>
  <c r="J139" i="25"/>
  <c r="I139" i="25"/>
  <c r="H139" i="25"/>
  <c r="BP138" i="25"/>
  <c r="BO138" i="25"/>
  <c r="BN138" i="25"/>
  <c r="BM138" i="25"/>
  <c r="BL138" i="25"/>
  <c r="BK138" i="25"/>
  <c r="BJ138" i="25"/>
  <c r="BI138" i="25"/>
  <c r="BH138" i="25"/>
  <c r="BG138" i="25"/>
  <c r="BF138" i="25"/>
  <c r="BE138" i="25"/>
  <c r="BD138" i="25"/>
  <c r="BC138" i="25"/>
  <c r="BB138" i="25"/>
  <c r="BA138" i="25"/>
  <c r="AZ138" i="25"/>
  <c r="AY138" i="25"/>
  <c r="AX138" i="25"/>
  <c r="AW138" i="25"/>
  <c r="AV138" i="25"/>
  <c r="AU138" i="25"/>
  <c r="AT138" i="25"/>
  <c r="AS138" i="25"/>
  <c r="AR138" i="25"/>
  <c r="AQ138" i="25"/>
  <c r="AP138" i="25"/>
  <c r="AO138" i="25"/>
  <c r="AN138" i="25"/>
  <c r="AM138" i="25"/>
  <c r="AL138" i="25"/>
  <c r="AK138" i="25"/>
  <c r="AJ138" i="25"/>
  <c r="AI138" i="25"/>
  <c r="AH138" i="25"/>
  <c r="AG138" i="25"/>
  <c r="AF138" i="25"/>
  <c r="AE138" i="25"/>
  <c r="AD138" i="25"/>
  <c r="AC138" i="25"/>
  <c r="AB138" i="25"/>
  <c r="AA138" i="25"/>
  <c r="Z138" i="25"/>
  <c r="Y138" i="25"/>
  <c r="X138" i="25"/>
  <c r="W138" i="25"/>
  <c r="V138" i="25"/>
  <c r="U138" i="25"/>
  <c r="T138" i="25"/>
  <c r="S138" i="25"/>
  <c r="R138" i="25"/>
  <c r="Q138" i="25"/>
  <c r="P138" i="25"/>
  <c r="O138" i="25"/>
  <c r="N138" i="25"/>
  <c r="M138" i="25"/>
  <c r="L138" i="25"/>
  <c r="K138" i="25"/>
  <c r="J138" i="25"/>
  <c r="I138" i="25"/>
  <c r="H138" i="25"/>
  <c r="BP137" i="25"/>
  <c r="BO137" i="25"/>
  <c r="BN137" i="25"/>
  <c r="BM137" i="25"/>
  <c r="BL137" i="25"/>
  <c r="BK137" i="25"/>
  <c r="BJ137" i="25"/>
  <c r="BI137" i="25"/>
  <c r="BH137" i="25"/>
  <c r="BG137" i="25"/>
  <c r="BF137" i="25"/>
  <c r="BE137" i="25"/>
  <c r="BD137" i="25"/>
  <c r="BC137" i="25"/>
  <c r="BB137" i="25"/>
  <c r="BA137" i="25"/>
  <c r="AZ137" i="25"/>
  <c r="AY137" i="25"/>
  <c r="AX137" i="25"/>
  <c r="AW137" i="25"/>
  <c r="AV137" i="25"/>
  <c r="AU137" i="25"/>
  <c r="AT137" i="25"/>
  <c r="AS137" i="25"/>
  <c r="AR137" i="25"/>
  <c r="AQ137" i="25"/>
  <c r="AP137" i="25"/>
  <c r="AO137" i="25"/>
  <c r="AN137" i="25"/>
  <c r="AM137" i="25"/>
  <c r="AL137" i="25"/>
  <c r="AK137" i="25"/>
  <c r="AJ137" i="25"/>
  <c r="AI137" i="25"/>
  <c r="AH137" i="25"/>
  <c r="AG137" i="25"/>
  <c r="AF137" i="25"/>
  <c r="AE137" i="25"/>
  <c r="AD137" i="25"/>
  <c r="AC137" i="25"/>
  <c r="AB137" i="25"/>
  <c r="AA137" i="25"/>
  <c r="Z137" i="25"/>
  <c r="Y137" i="25"/>
  <c r="X137" i="25"/>
  <c r="W137" i="25"/>
  <c r="V137" i="25"/>
  <c r="U137" i="25"/>
  <c r="T137" i="25"/>
  <c r="S137" i="25"/>
  <c r="R137" i="25"/>
  <c r="Q137" i="25"/>
  <c r="P137" i="25"/>
  <c r="O137" i="25"/>
  <c r="N137" i="25"/>
  <c r="M137" i="25"/>
  <c r="L137" i="25"/>
  <c r="K137" i="25"/>
  <c r="J137" i="25"/>
  <c r="I137" i="25"/>
  <c r="H137" i="25"/>
  <c r="BP136" i="25"/>
  <c r="BO136" i="25"/>
  <c r="BN136" i="25"/>
  <c r="BM136" i="25"/>
  <c r="BL136" i="25"/>
  <c r="BK136" i="25"/>
  <c r="BJ136" i="25"/>
  <c r="BI136" i="25"/>
  <c r="BH136" i="25"/>
  <c r="BG136" i="25"/>
  <c r="BF136" i="25"/>
  <c r="BE136" i="25"/>
  <c r="BD136" i="25"/>
  <c r="BC136" i="25"/>
  <c r="BB136" i="25"/>
  <c r="BA136" i="25"/>
  <c r="AZ136" i="25"/>
  <c r="AY136" i="25"/>
  <c r="AX136" i="25"/>
  <c r="AW136" i="25"/>
  <c r="AV136" i="25"/>
  <c r="AU136" i="25"/>
  <c r="AT136" i="25"/>
  <c r="AS136" i="25"/>
  <c r="AR136" i="25"/>
  <c r="AQ136" i="25"/>
  <c r="AP136" i="25"/>
  <c r="AO136" i="25"/>
  <c r="AN136" i="25"/>
  <c r="AM136" i="25"/>
  <c r="AL136" i="25"/>
  <c r="AK136" i="25"/>
  <c r="AJ136" i="25"/>
  <c r="AI136" i="25"/>
  <c r="AH136" i="25"/>
  <c r="AG136" i="25"/>
  <c r="AF136" i="25"/>
  <c r="AE136" i="25"/>
  <c r="AD136" i="25"/>
  <c r="AC136" i="25"/>
  <c r="AB136" i="25"/>
  <c r="AA136" i="25"/>
  <c r="Z136" i="25"/>
  <c r="Y136" i="25"/>
  <c r="X136" i="25"/>
  <c r="W136" i="25"/>
  <c r="V136" i="25"/>
  <c r="U136" i="25"/>
  <c r="T136" i="25"/>
  <c r="S136" i="25"/>
  <c r="R136" i="25"/>
  <c r="Q136" i="25"/>
  <c r="P136" i="25"/>
  <c r="O136" i="25"/>
  <c r="N136" i="25"/>
  <c r="M136" i="25"/>
  <c r="L136" i="25"/>
  <c r="K136" i="25"/>
  <c r="J136" i="25"/>
  <c r="I136" i="25"/>
  <c r="H136" i="25"/>
  <c r="BP135" i="25"/>
  <c r="BO135" i="25"/>
  <c r="BN135" i="25"/>
  <c r="BM135" i="25"/>
  <c r="BL135" i="25"/>
  <c r="BK135" i="25"/>
  <c r="BJ135" i="25"/>
  <c r="BI135" i="25"/>
  <c r="BH135" i="25"/>
  <c r="BG135" i="25"/>
  <c r="BF135" i="25"/>
  <c r="BE135" i="25"/>
  <c r="BD135" i="25"/>
  <c r="BC135" i="25"/>
  <c r="BB135" i="25"/>
  <c r="BA135" i="25"/>
  <c r="AZ135" i="25"/>
  <c r="AY135" i="25"/>
  <c r="AX135" i="25"/>
  <c r="AW135" i="25"/>
  <c r="AV135" i="25"/>
  <c r="AU135" i="25"/>
  <c r="AT135" i="25"/>
  <c r="AS135" i="25"/>
  <c r="AR135" i="25"/>
  <c r="AQ135" i="25"/>
  <c r="AP135" i="25"/>
  <c r="AO135" i="25"/>
  <c r="AN135" i="25"/>
  <c r="AM135" i="25"/>
  <c r="AL135" i="25"/>
  <c r="AK135" i="25"/>
  <c r="AJ135" i="25"/>
  <c r="AI135" i="25"/>
  <c r="AH135" i="25"/>
  <c r="AG135" i="25"/>
  <c r="AF135" i="25"/>
  <c r="AE135" i="25"/>
  <c r="AD135" i="25"/>
  <c r="AC135" i="25"/>
  <c r="AB135" i="25"/>
  <c r="AA135" i="25"/>
  <c r="Z135" i="25"/>
  <c r="Y135" i="25"/>
  <c r="X135" i="25"/>
  <c r="W135" i="25"/>
  <c r="V135" i="25"/>
  <c r="U135" i="25"/>
  <c r="T135" i="25"/>
  <c r="S135" i="25"/>
  <c r="R135" i="25"/>
  <c r="Q135" i="25"/>
  <c r="P135" i="25"/>
  <c r="O135" i="25"/>
  <c r="N135" i="25"/>
  <c r="M135" i="25"/>
  <c r="L135" i="25"/>
  <c r="K135" i="25"/>
  <c r="J135" i="25"/>
  <c r="I135" i="25"/>
  <c r="H135" i="25"/>
  <c r="BT128" i="25"/>
  <c r="BP128" i="25"/>
  <c r="BL128" i="25"/>
  <c r="BH128" i="25"/>
  <c r="BG128" i="25"/>
  <c r="BF128" i="25"/>
  <c r="BE128" i="25"/>
  <c r="BD128" i="25"/>
  <c r="BC128" i="25"/>
  <c r="BB128" i="25"/>
  <c r="BA128" i="25"/>
  <c r="AZ128" i="25"/>
  <c r="AY128" i="25"/>
  <c r="AX128" i="25"/>
  <c r="AW128" i="25"/>
  <c r="AV128" i="25"/>
  <c r="AU128" i="25"/>
  <c r="AT128" i="25"/>
  <c r="AS128" i="25"/>
  <c r="AR128" i="25"/>
  <c r="AQ128" i="25"/>
  <c r="AP128" i="25"/>
  <c r="AO128" i="25"/>
  <c r="AN128" i="25"/>
  <c r="AM128" i="25"/>
  <c r="AL128" i="25"/>
  <c r="AK128" i="25"/>
  <c r="AJ128" i="25"/>
  <c r="AI128" i="25"/>
  <c r="AH128" i="25"/>
  <c r="AG128" i="25"/>
  <c r="AF128" i="25"/>
  <c r="AE128" i="25"/>
  <c r="AD128" i="25"/>
  <c r="AC128" i="25"/>
  <c r="AB128" i="25"/>
  <c r="AA128" i="25"/>
  <c r="Z128" i="25"/>
  <c r="Y128" i="25"/>
  <c r="X128" i="25"/>
  <c r="W128" i="25"/>
  <c r="V128" i="25"/>
  <c r="U128" i="25"/>
  <c r="T128" i="25"/>
  <c r="S128" i="25"/>
  <c r="R128" i="25"/>
  <c r="Q128" i="25"/>
  <c r="P128" i="25"/>
  <c r="O128" i="25"/>
  <c r="N128" i="25"/>
  <c r="M128" i="25"/>
  <c r="L128" i="25"/>
  <c r="K128" i="25"/>
  <c r="J128" i="25"/>
  <c r="I128" i="25"/>
  <c r="H128" i="25"/>
  <c r="BU21" i="25"/>
  <c r="E21" i="25" s="1"/>
  <c r="BD57" i="3" l="1"/>
  <c r="AP54" i="3"/>
  <c r="AH49" i="3"/>
  <c r="AK54" i="3"/>
  <c r="BK64" i="3"/>
  <c r="BK65" i="3" s="1"/>
  <c r="BD58" i="3"/>
  <c r="W47" i="3"/>
  <c r="W48" i="3" s="1"/>
  <c r="W49" i="3" s="1"/>
  <c r="AR55" i="3"/>
  <c r="BB61" i="3"/>
  <c r="BB62" i="3" s="1"/>
  <c r="AT48" i="3"/>
  <c r="BJ60" i="3"/>
  <c r="BJ61" i="3" s="1"/>
  <c r="BA56" i="3"/>
  <c r="BA57" i="3" s="1"/>
  <c r="AQ54" i="3"/>
  <c r="AZ56" i="3"/>
  <c r="AV54" i="3"/>
  <c r="BB63" i="3"/>
  <c r="BM63" i="3"/>
  <c r="BM64" i="3" s="1"/>
  <c r="BM65" i="3" s="1"/>
  <c r="AX54" i="3"/>
  <c r="AX49" i="3"/>
  <c r="BH57" i="3"/>
  <c r="BO65" i="3"/>
  <c r="AQ55" i="3"/>
  <c r="AQ56" i="3" s="1"/>
  <c r="AJ48" i="3"/>
  <c r="AI46" i="3"/>
  <c r="AO49" i="3"/>
  <c r="AO54" i="3" s="1"/>
  <c r="AO55" i="3" s="1"/>
  <c r="AO56" i="3" s="1"/>
  <c r="AO57" i="3" s="1"/>
  <c r="AK55" i="3"/>
  <c r="BG56" i="3"/>
  <c r="AP55" i="3"/>
  <c r="BD59" i="3"/>
  <c r="BD60" i="3" s="1"/>
  <c r="BC56" i="3"/>
  <c r="AS55" i="3"/>
  <c r="BB64" i="3"/>
  <c r="BB65" i="3" s="1"/>
  <c r="BB120" i="3" s="1"/>
  <c r="AB47" i="3"/>
  <c r="AB48" i="3" s="1"/>
  <c r="AH54" i="3"/>
  <c r="BF57" i="3"/>
  <c r="AG55" i="3"/>
  <c r="AG56" i="3" s="1"/>
  <c r="AA48" i="3"/>
  <c r="AA49" i="3" s="1"/>
  <c r="AU56" i="3"/>
  <c r="AL47" i="3"/>
  <c r="AK56" i="3"/>
  <c r="AK57" i="3" s="1"/>
  <c r="AK58" i="3" s="1"/>
  <c r="BI57" i="3"/>
  <c r="BN62" i="3"/>
  <c r="BN63" i="3" s="1"/>
  <c r="BE57" i="3"/>
  <c r="BE58" i="3" s="1"/>
  <c r="AP56" i="3"/>
  <c r="AP57" i="3" s="1"/>
  <c r="AP58" i="3" s="1"/>
  <c r="AJ49" i="3"/>
  <c r="AN48" i="3"/>
  <c r="AM47" i="3"/>
  <c r="AM48" i="3" s="1"/>
  <c r="AM49" i="3" s="1"/>
  <c r="AY54" i="3"/>
  <c r="AU57" i="3"/>
  <c r="AE48" i="3"/>
  <c r="BI58" i="3"/>
  <c r="AF55" i="3"/>
  <c r="AZ57" i="3"/>
  <c r="AZ58" i="3" s="1"/>
  <c r="AW49" i="3"/>
  <c r="J27" i="26"/>
  <c r="J15" i="26"/>
  <c r="J6" i="26"/>
  <c r="J1" i="26"/>
  <c r="J27" i="27"/>
  <c r="J6" i="27"/>
  <c r="J1" i="27"/>
  <c r="J15" i="27"/>
  <c r="J27" i="25"/>
  <c r="J15" i="25"/>
  <c r="J6" i="25"/>
  <c r="J1" i="25"/>
  <c r="J27" i="24"/>
  <c r="J6" i="24"/>
  <c r="J15" i="24"/>
  <c r="J1" i="24"/>
  <c r="J27" i="28"/>
  <c r="J1" i="28"/>
  <c r="J15" i="28"/>
  <c r="J6" i="28"/>
  <c r="BP147" i="24"/>
  <c r="BO147" i="24"/>
  <c r="BN147" i="24"/>
  <c r="BM147" i="24"/>
  <c r="BL147" i="24"/>
  <c r="BK147" i="24"/>
  <c r="BJ147" i="24"/>
  <c r="BI147" i="24"/>
  <c r="BH147" i="24"/>
  <c r="BG147" i="24"/>
  <c r="BF147" i="24"/>
  <c r="BE147" i="24"/>
  <c r="BD147" i="24"/>
  <c r="BC147" i="24"/>
  <c r="BB147" i="24"/>
  <c r="BA147" i="24"/>
  <c r="AZ147" i="24"/>
  <c r="AY147" i="24"/>
  <c r="AX147" i="24"/>
  <c r="AW147" i="24"/>
  <c r="AV147" i="24"/>
  <c r="AU147" i="24"/>
  <c r="AT147" i="24"/>
  <c r="AS147" i="24"/>
  <c r="AR147" i="24"/>
  <c r="AQ147" i="24"/>
  <c r="AP147" i="24"/>
  <c r="AO147" i="24"/>
  <c r="AN147" i="24"/>
  <c r="AM147" i="24"/>
  <c r="AL147" i="24"/>
  <c r="AK147" i="24"/>
  <c r="AJ147" i="24"/>
  <c r="AI147" i="24"/>
  <c r="AH147" i="24"/>
  <c r="AG147" i="24"/>
  <c r="AF147" i="24"/>
  <c r="AE147" i="24"/>
  <c r="AD147" i="24"/>
  <c r="AC147" i="24"/>
  <c r="AB147" i="24"/>
  <c r="AA147" i="24"/>
  <c r="Z147" i="24"/>
  <c r="Y147" i="24"/>
  <c r="X147" i="24"/>
  <c r="W147" i="24"/>
  <c r="V147" i="24"/>
  <c r="U147" i="24"/>
  <c r="T147" i="24"/>
  <c r="S147" i="24"/>
  <c r="R147" i="24"/>
  <c r="Q147" i="24"/>
  <c r="P147" i="24"/>
  <c r="O147" i="24"/>
  <c r="N147" i="24"/>
  <c r="M147" i="24"/>
  <c r="L147" i="24"/>
  <c r="K147" i="24"/>
  <c r="J147" i="24"/>
  <c r="I147" i="24"/>
  <c r="H147" i="24"/>
  <c r="BP146" i="24"/>
  <c r="BO146" i="24"/>
  <c r="BN146" i="24"/>
  <c r="BM146" i="24"/>
  <c r="BL146" i="24"/>
  <c r="BK146" i="24"/>
  <c r="BJ146" i="24"/>
  <c r="BI146" i="24"/>
  <c r="BH146" i="24"/>
  <c r="BG146" i="24"/>
  <c r="BF146" i="24"/>
  <c r="BE146" i="24"/>
  <c r="BD146" i="24"/>
  <c r="BC146" i="24"/>
  <c r="BB146" i="24"/>
  <c r="BA146" i="24"/>
  <c r="AZ146" i="24"/>
  <c r="AY146" i="24"/>
  <c r="AX146" i="24"/>
  <c r="AW146" i="24"/>
  <c r="AV146" i="24"/>
  <c r="AU146" i="24"/>
  <c r="AT146" i="24"/>
  <c r="AS146" i="24"/>
  <c r="AR146" i="24"/>
  <c r="AQ146" i="24"/>
  <c r="AP146" i="24"/>
  <c r="AO146" i="24"/>
  <c r="AN146" i="24"/>
  <c r="AM146" i="24"/>
  <c r="AL146" i="24"/>
  <c r="AK146" i="24"/>
  <c r="AJ146" i="24"/>
  <c r="AI146" i="24"/>
  <c r="AH146" i="24"/>
  <c r="AG146" i="24"/>
  <c r="AF146" i="24"/>
  <c r="AE146" i="24"/>
  <c r="AD146" i="24"/>
  <c r="AC146" i="24"/>
  <c r="AB146" i="24"/>
  <c r="AA146" i="24"/>
  <c r="Z146" i="24"/>
  <c r="Y146" i="24"/>
  <c r="X146" i="24"/>
  <c r="W146" i="24"/>
  <c r="V146" i="24"/>
  <c r="U146" i="24"/>
  <c r="T146" i="24"/>
  <c r="S146" i="24"/>
  <c r="R146" i="24"/>
  <c r="Q146" i="24"/>
  <c r="P146" i="24"/>
  <c r="O146" i="24"/>
  <c r="N146" i="24"/>
  <c r="M146" i="24"/>
  <c r="L146" i="24"/>
  <c r="K146" i="24"/>
  <c r="J146" i="24"/>
  <c r="I146" i="24"/>
  <c r="H146" i="24"/>
  <c r="BP145" i="24"/>
  <c r="BO145" i="24"/>
  <c r="BN145" i="24"/>
  <c r="BM145" i="24"/>
  <c r="BL145" i="24"/>
  <c r="BK145" i="24"/>
  <c r="BJ145" i="24"/>
  <c r="BI145" i="24"/>
  <c r="BH145" i="24"/>
  <c r="BG145" i="24"/>
  <c r="BF145" i="24"/>
  <c r="BE145" i="24"/>
  <c r="BD145" i="24"/>
  <c r="BC145" i="24"/>
  <c r="BB145" i="24"/>
  <c r="BA145" i="24"/>
  <c r="AZ145" i="24"/>
  <c r="AY145" i="24"/>
  <c r="AX145" i="24"/>
  <c r="AW145" i="24"/>
  <c r="AV145" i="24"/>
  <c r="AU145" i="24"/>
  <c r="AT145" i="24"/>
  <c r="AS145" i="24"/>
  <c r="AR145" i="24"/>
  <c r="AQ145" i="24"/>
  <c r="AP145" i="24"/>
  <c r="AO145" i="24"/>
  <c r="AN145" i="24"/>
  <c r="AM145" i="24"/>
  <c r="AL145" i="24"/>
  <c r="AK145" i="24"/>
  <c r="AJ145" i="24"/>
  <c r="AI145" i="24"/>
  <c r="AH145" i="24"/>
  <c r="AG145" i="24"/>
  <c r="AF145" i="24"/>
  <c r="AE145" i="24"/>
  <c r="AD145" i="24"/>
  <c r="AC145" i="24"/>
  <c r="AB145" i="24"/>
  <c r="AA145" i="24"/>
  <c r="Z145" i="24"/>
  <c r="Y145" i="24"/>
  <c r="X145" i="24"/>
  <c r="W145" i="24"/>
  <c r="V145" i="24"/>
  <c r="U145" i="24"/>
  <c r="T145" i="24"/>
  <c r="S145" i="24"/>
  <c r="R145" i="24"/>
  <c r="Q145" i="24"/>
  <c r="P145" i="24"/>
  <c r="O145" i="24"/>
  <c r="N145" i="24"/>
  <c r="M145" i="24"/>
  <c r="L145" i="24"/>
  <c r="K145" i="24"/>
  <c r="J145" i="24"/>
  <c r="I145" i="24"/>
  <c r="H145" i="24"/>
  <c r="BP144" i="24"/>
  <c r="BO144" i="24"/>
  <c r="BN144" i="24"/>
  <c r="BM144" i="24"/>
  <c r="BL144" i="24"/>
  <c r="BK144" i="24"/>
  <c r="BJ144" i="24"/>
  <c r="BI144" i="24"/>
  <c r="BH144" i="24"/>
  <c r="BG144" i="24"/>
  <c r="BF144" i="24"/>
  <c r="BE144" i="24"/>
  <c r="BD144" i="24"/>
  <c r="BC144" i="24"/>
  <c r="BB144" i="24"/>
  <c r="BA144" i="24"/>
  <c r="AZ144" i="24"/>
  <c r="AY144" i="24"/>
  <c r="AX144" i="24"/>
  <c r="AW144" i="24"/>
  <c r="AV144" i="24"/>
  <c r="AU144" i="24"/>
  <c r="AT144" i="24"/>
  <c r="AS144" i="24"/>
  <c r="AR144" i="24"/>
  <c r="AQ144" i="24"/>
  <c r="AP144" i="24"/>
  <c r="AO144" i="24"/>
  <c r="AN144" i="24"/>
  <c r="AM144" i="24"/>
  <c r="AL144" i="24"/>
  <c r="AK144" i="24"/>
  <c r="AJ144" i="24"/>
  <c r="AI144" i="24"/>
  <c r="AH144" i="24"/>
  <c r="AG144" i="24"/>
  <c r="AF144" i="24"/>
  <c r="AE144" i="24"/>
  <c r="AD144" i="24"/>
  <c r="AC144" i="24"/>
  <c r="AB144" i="24"/>
  <c r="AA144" i="24"/>
  <c r="Z144" i="24"/>
  <c r="Y144" i="24"/>
  <c r="X144" i="24"/>
  <c r="W144" i="24"/>
  <c r="V144" i="24"/>
  <c r="U144" i="24"/>
  <c r="T144" i="24"/>
  <c r="S144" i="24"/>
  <c r="R144" i="24"/>
  <c r="Q144" i="24"/>
  <c r="P144" i="24"/>
  <c r="O144" i="24"/>
  <c r="N144" i="24"/>
  <c r="M144" i="24"/>
  <c r="L144" i="24"/>
  <c r="K144" i="24"/>
  <c r="J144" i="24"/>
  <c r="I144" i="24"/>
  <c r="H144" i="24"/>
  <c r="BP143" i="24"/>
  <c r="BO143" i="24"/>
  <c r="BN143" i="24"/>
  <c r="BM143" i="24"/>
  <c r="BL143" i="24"/>
  <c r="BK143" i="24"/>
  <c r="BJ143" i="24"/>
  <c r="BI143" i="24"/>
  <c r="BH143" i="24"/>
  <c r="BG143" i="24"/>
  <c r="BF143" i="24"/>
  <c r="BE143" i="24"/>
  <c r="BD143" i="24"/>
  <c r="BC143" i="24"/>
  <c r="BB143" i="24"/>
  <c r="BA143" i="24"/>
  <c r="AZ143" i="24"/>
  <c r="AY143" i="24"/>
  <c r="AX143" i="24"/>
  <c r="AW143" i="24"/>
  <c r="AV143" i="24"/>
  <c r="AU143" i="24"/>
  <c r="AT143" i="24"/>
  <c r="AS143" i="24"/>
  <c r="AR143" i="24"/>
  <c r="AQ143" i="24"/>
  <c r="AP143" i="24"/>
  <c r="AO143" i="24"/>
  <c r="AN143" i="24"/>
  <c r="AM143" i="24"/>
  <c r="AL143" i="24"/>
  <c r="AK143" i="24"/>
  <c r="AJ143" i="24"/>
  <c r="AI143" i="24"/>
  <c r="AH143" i="24"/>
  <c r="AG143" i="24"/>
  <c r="AF143" i="24"/>
  <c r="AE143" i="24"/>
  <c r="AD143" i="24"/>
  <c r="AC143" i="24"/>
  <c r="AB143" i="24"/>
  <c r="AA143" i="24"/>
  <c r="Z143" i="24"/>
  <c r="Y143" i="24"/>
  <c r="X143" i="24"/>
  <c r="W143" i="24"/>
  <c r="V143" i="24"/>
  <c r="U143" i="24"/>
  <c r="T143" i="24"/>
  <c r="S143" i="24"/>
  <c r="R143" i="24"/>
  <c r="Q143" i="24"/>
  <c r="P143" i="24"/>
  <c r="O143" i="24"/>
  <c r="N143" i="24"/>
  <c r="M143" i="24"/>
  <c r="L143" i="24"/>
  <c r="K143" i="24"/>
  <c r="J143" i="24"/>
  <c r="I143" i="24"/>
  <c r="H143" i="24"/>
  <c r="BP142" i="24"/>
  <c r="BO142" i="24"/>
  <c r="BN142" i="24"/>
  <c r="BM142" i="24"/>
  <c r="BL142" i="24"/>
  <c r="BK142" i="24"/>
  <c r="BJ142" i="24"/>
  <c r="BI142" i="24"/>
  <c r="BH142" i="24"/>
  <c r="BG142" i="24"/>
  <c r="BF142" i="24"/>
  <c r="BE142" i="24"/>
  <c r="BD142" i="24"/>
  <c r="BC142" i="24"/>
  <c r="BB142" i="24"/>
  <c r="BA142" i="24"/>
  <c r="AZ142" i="24"/>
  <c r="AY142" i="24"/>
  <c r="AX142" i="24"/>
  <c r="AW142" i="24"/>
  <c r="AV142" i="24"/>
  <c r="AU142" i="24"/>
  <c r="AT142" i="24"/>
  <c r="AS142" i="24"/>
  <c r="AR142" i="24"/>
  <c r="AQ142" i="24"/>
  <c r="AP142" i="24"/>
  <c r="AO142" i="24"/>
  <c r="AN142" i="24"/>
  <c r="AM142" i="24"/>
  <c r="AL142" i="24"/>
  <c r="AK142" i="24"/>
  <c r="AJ142" i="24"/>
  <c r="AI142" i="24"/>
  <c r="AH142" i="24"/>
  <c r="AG142" i="24"/>
  <c r="AF142" i="24"/>
  <c r="AE142" i="24"/>
  <c r="AD142" i="24"/>
  <c r="AC142" i="24"/>
  <c r="AB142" i="24"/>
  <c r="AA142" i="24"/>
  <c r="Z142" i="24"/>
  <c r="Y142" i="24"/>
  <c r="X142" i="24"/>
  <c r="W142" i="24"/>
  <c r="V142" i="24"/>
  <c r="U142" i="24"/>
  <c r="T142" i="24"/>
  <c r="S142" i="24"/>
  <c r="R142" i="24"/>
  <c r="Q142" i="24"/>
  <c r="P142" i="24"/>
  <c r="O142" i="24"/>
  <c r="N142" i="24"/>
  <c r="M142" i="24"/>
  <c r="L142" i="24"/>
  <c r="K142" i="24"/>
  <c r="J142" i="24"/>
  <c r="I142" i="24"/>
  <c r="H142" i="24"/>
  <c r="BP141" i="24"/>
  <c r="BO141" i="24"/>
  <c r="BN141" i="24"/>
  <c r="BM141" i="24"/>
  <c r="BL141" i="24"/>
  <c r="BK141" i="24"/>
  <c r="BJ141" i="24"/>
  <c r="BI141" i="24"/>
  <c r="BH141" i="24"/>
  <c r="BG141" i="24"/>
  <c r="BF141" i="24"/>
  <c r="BE141" i="24"/>
  <c r="BD141" i="24"/>
  <c r="BC141" i="24"/>
  <c r="BB141" i="24"/>
  <c r="BA141" i="24"/>
  <c r="AZ141" i="24"/>
  <c r="AY141" i="24"/>
  <c r="AX141" i="24"/>
  <c r="AW141" i="24"/>
  <c r="AV141" i="24"/>
  <c r="AU141" i="24"/>
  <c r="AT141" i="24"/>
  <c r="AS141" i="24"/>
  <c r="AR141" i="24"/>
  <c r="AQ141" i="24"/>
  <c r="AP141" i="24"/>
  <c r="AO141" i="24"/>
  <c r="AN141" i="24"/>
  <c r="AM141" i="24"/>
  <c r="AL141" i="24"/>
  <c r="AK141" i="24"/>
  <c r="AJ141" i="24"/>
  <c r="AI141" i="24"/>
  <c r="AH141" i="24"/>
  <c r="AG141" i="24"/>
  <c r="AF141" i="24"/>
  <c r="AE141" i="24"/>
  <c r="AD141" i="24"/>
  <c r="AC141" i="24"/>
  <c r="AB141" i="24"/>
  <c r="AA141" i="24"/>
  <c r="Z141" i="24"/>
  <c r="Y141" i="24"/>
  <c r="X141" i="24"/>
  <c r="W141" i="24"/>
  <c r="V141" i="24"/>
  <c r="U141" i="24"/>
  <c r="T141" i="24"/>
  <c r="S141" i="24"/>
  <c r="R141" i="24"/>
  <c r="Q141" i="24"/>
  <c r="P141" i="24"/>
  <c r="O141" i="24"/>
  <c r="N141" i="24"/>
  <c r="M141" i="24"/>
  <c r="L141" i="24"/>
  <c r="K141" i="24"/>
  <c r="J141" i="24"/>
  <c r="I141" i="24"/>
  <c r="H141" i="24"/>
  <c r="BP140" i="24"/>
  <c r="BO140" i="24"/>
  <c r="BN140" i="24"/>
  <c r="BM140" i="24"/>
  <c r="BL140" i="24"/>
  <c r="BK140" i="24"/>
  <c r="BJ140" i="24"/>
  <c r="BI140" i="24"/>
  <c r="BH140" i="24"/>
  <c r="BG140" i="24"/>
  <c r="BF140" i="24"/>
  <c r="BE140" i="24"/>
  <c r="BD140" i="24"/>
  <c r="BC140" i="24"/>
  <c r="BB140" i="24"/>
  <c r="BA140" i="24"/>
  <c r="AZ140" i="24"/>
  <c r="AY140" i="24"/>
  <c r="AX140" i="24"/>
  <c r="AW140" i="24"/>
  <c r="AV140" i="24"/>
  <c r="AU140" i="24"/>
  <c r="AT140" i="24"/>
  <c r="AS140" i="24"/>
  <c r="AR140" i="24"/>
  <c r="AQ140" i="24"/>
  <c r="AP140" i="24"/>
  <c r="AO140" i="24"/>
  <c r="AN140" i="24"/>
  <c r="AM140" i="24"/>
  <c r="AL140" i="24"/>
  <c r="AK140" i="24"/>
  <c r="AJ140" i="24"/>
  <c r="AI140" i="24"/>
  <c r="AH140" i="24"/>
  <c r="AG140" i="24"/>
  <c r="AF140" i="24"/>
  <c r="AE140" i="24"/>
  <c r="AD140" i="24"/>
  <c r="AC140" i="24"/>
  <c r="AB140" i="24"/>
  <c r="AA140" i="24"/>
  <c r="Z140" i="24"/>
  <c r="Y140" i="24"/>
  <c r="X140" i="24"/>
  <c r="W140" i="24"/>
  <c r="V140" i="24"/>
  <c r="U140" i="24"/>
  <c r="T140" i="24"/>
  <c r="S140" i="24"/>
  <c r="R140" i="24"/>
  <c r="Q140" i="24"/>
  <c r="P140" i="24"/>
  <c r="O140" i="24"/>
  <c r="N140" i="24"/>
  <c r="M140" i="24"/>
  <c r="L140" i="24"/>
  <c r="K140" i="24"/>
  <c r="J140" i="24"/>
  <c r="I140" i="24"/>
  <c r="H140" i="24"/>
  <c r="BP139" i="24"/>
  <c r="BO139" i="24"/>
  <c r="BN139" i="24"/>
  <c r="BM139" i="24"/>
  <c r="BL139" i="24"/>
  <c r="BK139" i="24"/>
  <c r="BJ139" i="24"/>
  <c r="BI139" i="24"/>
  <c r="BH139" i="24"/>
  <c r="BG139" i="24"/>
  <c r="BF139" i="24"/>
  <c r="BE139" i="24"/>
  <c r="BD139" i="24"/>
  <c r="BC139" i="24"/>
  <c r="BB139" i="24"/>
  <c r="BA139" i="24"/>
  <c r="AZ139" i="24"/>
  <c r="AY139" i="24"/>
  <c r="AX139" i="24"/>
  <c r="AW139" i="24"/>
  <c r="AV139" i="24"/>
  <c r="AU139" i="24"/>
  <c r="AT139" i="24"/>
  <c r="AS139" i="24"/>
  <c r="AR139" i="24"/>
  <c r="AQ139" i="24"/>
  <c r="AP139" i="24"/>
  <c r="AO139" i="24"/>
  <c r="AN139" i="24"/>
  <c r="AM139" i="24"/>
  <c r="AL139" i="24"/>
  <c r="AK139" i="24"/>
  <c r="AJ139" i="24"/>
  <c r="AI139" i="24"/>
  <c r="AH139" i="24"/>
  <c r="AG139" i="24"/>
  <c r="AF139" i="24"/>
  <c r="AE139" i="24"/>
  <c r="AD139" i="24"/>
  <c r="AC139" i="24"/>
  <c r="AB139" i="24"/>
  <c r="AA139" i="24"/>
  <c r="Z139" i="24"/>
  <c r="Y139" i="24"/>
  <c r="X139" i="24"/>
  <c r="W139" i="24"/>
  <c r="V139" i="24"/>
  <c r="U139" i="24"/>
  <c r="T139" i="24"/>
  <c r="S139" i="24"/>
  <c r="R139" i="24"/>
  <c r="Q139" i="24"/>
  <c r="P139" i="24"/>
  <c r="O139" i="24"/>
  <c r="N139" i="24"/>
  <c r="M139" i="24"/>
  <c r="L139" i="24"/>
  <c r="K139" i="24"/>
  <c r="J139" i="24"/>
  <c r="I139" i="24"/>
  <c r="H139" i="24"/>
  <c r="BP138" i="24"/>
  <c r="BO138" i="24"/>
  <c r="BN138" i="24"/>
  <c r="BM138" i="24"/>
  <c r="BL138" i="24"/>
  <c r="BK138" i="24"/>
  <c r="BJ138" i="24"/>
  <c r="BI138" i="24"/>
  <c r="BH138" i="24"/>
  <c r="BG138" i="24"/>
  <c r="BF138" i="24"/>
  <c r="BE138" i="24"/>
  <c r="BD138" i="24"/>
  <c r="BC138" i="24"/>
  <c r="BB138" i="24"/>
  <c r="BA138" i="24"/>
  <c r="AZ138" i="24"/>
  <c r="AY138" i="24"/>
  <c r="AX138" i="24"/>
  <c r="AW138" i="24"/>
  <c r="AV138" i="24"/>
  <c r="AU138" i="24"/>
  <c r="AT138" i="24"/>
  <c r="AS138" i="24"/>
  <c r="AR138" i="24"/>
  <c r="AQ138" i="24"/>
  <c r="AP138" i="24"/>
  <c r="AO138" i="24"/>
  <c r="AN138" i="24"/>
  <c r="AM138" i="24"/>
  <c r="AL138" i="24"/>
  <c r="AK138" i="24"/>
  <c r="AJ138" i="24"/>
  <c r="AI138" i="24"/>
  <c r="AH138" i="24"/>
  <c r="AG138" i="24"/>
  <c r="AF138" i="24"/>
  <c r="AE138" i="24"/>
  <c r="AD138" i="24"/>
  <c r="AC138" i="24"/>
  <c r="AB138" i="24"/>
  <c r="AA138" i="24"/>
  <c r="Z138" i="24"/>
  <c r="Y138" i="24"/>
  <c r="X138" i="24"/>
  <c r="W138" i="24"/>
  <c r="V138" i="24"/>
  <c r="U138" i="24"/>
  <c r="T138" i="24"/>
  <c r="S138" i="24"/>
  <c r="R138" i="24"/>
  <c r="Q138" i="24"/>
  <c r="P138" i="24"/>
  <c r="O138" i="24"/>
  <c r="N138" i="24"/>
  <c r="M138" i="24"/>
  <c r="L138" i="24"/>
  <c r="K138" i="24"/>
  <c r="J138" i="24"/>
  <c r="I138" i="24"/>
  <c r="H138" i="24"/>
  <c r="BP137" i="24"/>
  <c r="BO137" i="24"/>
  <c r="BN137" i="24"/>
  <c r="BM137" i="24"/>
  <c r="BL137" i="24"/>
  <c r="BK137" i="24"/>
  <c r="BJ137" i="24"/>
  <c r="BI137" i="24"/>
  <c r="BH137" i="24"/>
  <c r="BG137" i="24"/>
  <c r="BF137" i="24"/>
  <c r="BE137" i="24"/>
  <c r="BD137" i="24"/>
  <c r="BC137" i="24"/>
  <c r="BB137" i="24"/>
  <c r="BA137" i="24"/>
  <c r="AZ137" i="24"/>
  <c r="AY137" i="24"/>
  <c r="AX137" i="24"/>
  <c r="AW137" i="24"/>
  <c r="AV137" i="24"/>
  <c r="AU137" i="24"/>
  <c r="AT137" i="24"/>
  <c r="AS137" i="24"/>
  <c r="AR137" i="24"/>
  <c r="AQ137" i="24"/>
  <c r="AP137" i="24"/>
  <c r="AO137" i="24"/>
  <c r="AN137" i="24"/>
  <c r="AM137" i="24"/>
  <c r="AL137" i="24"/>
  <c r="AK137" i="24"/>
  <c r="AJ137" i="24"/>
  <c r="AI137" i="24"/>
  <c r="AH137" i="24"/>
  <c r="AG137" i="24"/>
  <c r="AF137" i="24"/>
  <c r="AE137" i="24"/>
  <c r="AD137" i="24"/>
  <c r="AC137" i="24"/>
  <c r="AB137" i="24"/>
  <c r="AA137" i="24"/>
  <c r="Z137" i="24"/>
  <c r="Y137" i="24"/>
  <c r="X137" i="24"/>
  <c r="W137" i="24"/>
  <c r="V137" i="24"/>
  <c r="U137" i="24"/>
  <c r="T137" i="24"/>
  <c r="S137" i="24"/>
  <c r="R137" i="24"/>
  <c r="Q137" i="24"/>
  <c r="P137" i="24"/>
  <c r="O137" i="24"/>
  <c r="N137" i="24"/>
  <c r="M137" i="24"/>
  <c r="L137" i="24"/>
  <c r="K137" i="24"/>
  <c r="J137" i="24"/>
  <c r="I137" i="24"/>
  <c r="H137" i="24"/>
  <c r="BP136" i="24"/>
  <c r="BO136" i="24"/>
  <c r="BN136" i="24"/>
  <c r="BM136" i="24"/>
  <c r="BL136" i="24"/>
  <c r="BK136" i="24"/>
  <c r="BJ136" i="24"/>
  <c r="BI136" i="24"/>
  <c r="BH136" i="24"/>
  <c r="BG136" i="24"/>
  <c r="BF136" i="24"/>
  <c r="BE136" i="24"/>
  <c r="BD136" i="24"/>
  <c r="BC136" i="24"/>
  <c r="BB136" i="24"/>
  <c r="BA136" i="24"/>
  <c r="AZ136" i="24"/>
  <c r="AY136" i="24"/>
  <c r="AX136" i="24"/>
  <c r="AW136" i="24"/>
  <c r="AV136" i="24"/>
  <c r="AU136" i="24"/>
  <c r="AT136" i="24"/>
  <c r="AS136" i="24"/>
  <c r="AR136" i="24"/>
  <c r="AQ136" i="24"/>
  <c r="AP136" i="24"/>
  <c r="AO136" i="24"/>
  <c r="AN136" i="24"/>
  <c r="AM136" i="24"/>
  <c r="AL136" i="24"/>
  <c r="AK136" i="24"/>
  <c r="AJ136" i="24"/>
  <c r="AI136" i="24"/>
  <c r="AH136" i="24"/>
  <c r="AG136" i="24"/>
  <c r="AF136" i="24"/>
  <c r="AE136" i="24"/>
  <c r="AD136" i="24"/>
  <c r="AC136" i="24"/>
  <c r="AB136" i="24"/>
  <c r="AA136" i="24"/>
  <c r="Z136" i="24"/>
  <c r="Y136" i="24"/>
  <c r="X136" i="24"/>
  <c r="W136" i="24"/>
  <c r="V136" i="24"/>
  <c r="U136" i="24"/>
  <c r="T136" i="24"/>
  <c r="S136" i="24"/>
  <c r="R136" i="24"/>
  <c r="Q136" i="24"/>
  <c r="P136" i="24"/>
  <c r="O136" i="24"/>
  <c r="N136" i="24"/>
  <c r="M136" i="24"/>
  <c r="L136" i="24"/>
  <c r="K136" i="24"/>
  <c r="J136" i="24"/>
  <c r="I136" i="24"/>
  <c r="H136" i="24"/>
  <c r="BP135" i="24"/>
  <c r="BO135" i="24"/>
  <c r="BN135" i="24"/>
  <c r="BM135" i="24"/>
  <c r="BL135" i="24"/>
  <c r="BK135" i="24"/>
  <c r="BJ135" i="24"/>
  <c r="BI135" i="24"/>
  <c r="BH135" i="24"/>
  <c r="BG135" i="24"/>
  <c r="BF135" i="24"/>
  <c r="BE135" i="24"/>
  <c r="BD135" i="24"/>
  <c r="BC135" i="24"/>
  <c r="BB135" i="24"/>
  <c r="BA135" i="24"/>
  <c r="AZ135" i="24"/>
  <c r="AY135" i="24"/>
  <c r="AX135" i="24"/>
  <c r="AW135" i="24"/>
  <c r="AV135" i="24"/>
  <c r="AU135" i="24"/>
  <c r="AT135" i="24"/>
  <c r="AS135" i="24"/>
  <c r="AR135" i="24"/>
  <c r="AQ135" i="24"/>
  <c r="AP135" i="24"/>
  <c r="AO135" i="24"/>
  <c r="AN135" i="24"/>
  <c r="AM135" i="24"/>
  <c r="AL135" i="24"/>
  <c r="AK135" i="24"/>
  <c r="AJ135" i="24"/>
  <c r="AI135" i="24"/>
  <c r="AH135" i="24"/>
  <c r="AG135" i="24"/>
  <c r="AF135" i="24"/>
  <c r="AE135" i="24"/>
  <c r="AD135" i="24"/>
  <c r="AC135" i="24"/>
  <c r="AB135" i="24"/>
  <c r="AA135" i="24"/>
  <c r="Z135" i="24"/>
  <c r="Y135" i="24"/>
  <c r="X135" i="24"/>
  <c r="W135" i="24"/>
  <c r="V135" i="24"/>
  <c r="U135" i="24"/>
  <c r="T135" i="24"/>
  <c r="S135" i="24"/>
  <c r="R135" i="24"/>
  <c r="Q135" i="24"/>
  <c r="P135" i="24"/>
  <c r="O135" i="24"/>
  <c r="N135" i="24"/>
  <c r="M135" i="24"/>
  <c r="L135" i="24"/>
  <c r="K135" i="24"/>
  <c r="J135" i="24"/>
  <c r="I135" i="24"/>
  <c r="H135" i="24"/>
  <c r="BT128" i="24"/>
  <c r="BP128" i="24"/>
  <c r="BL128" i="24"/>
  <c r="BH128" i="24"/>
  <c r="BG128" i="24"/>
  <c r="BF128" i="24"/>
  <c r="BE128" i="24"/>
  <c r="BD128" i="24"/>
  <c r="BC128" i="24"/>
  <c r="BB128" i="24"/>
  <c r="BA128" i="24"/>
  <c r="AZ128" i="24"/>
  <c r="AY128" i="24"/>
  <c r="AX128" i="24"/>
  <c r="AW128" i="24"/>
  <c r="AV128" i="24"/>
  <c r="AU128" i="24"/>
  <c r="AT128" i="24"/>
  <c r="AS128" i="24"/>
  <c r="AR128" i="24"/>
  <c r="AQ128" i="24"/>
  <c r="AP128" i="24"/>
  <c r="AO128" i="24"/>
  <c r="AN128" i="24"/>
  <c r="AM128" i="24"/>
  <c r="AL128" i="24"/>
  <c r="AK128" i="24"/>
  <c r="AJ128" i="24"/>
  <c r="AI128" i="24"/>
  <c r="AH128" i="24"/>
  <c r="AG128" i="24"/>
  <c r="AF128" i="24"/>
  <c r="AE128" i="24"/>
  <c r="AD128" i="24"/>
  <c r="AC128" i="24"/>
  <c r="AB128" i="24"/>
  <c r="AA128" i="24"/>
  <c r="Z128" i="24"/>
  <c r="Y128" i="24"/>
  <c r="X128" i="24"/>
  <c r="W128" i="24"/>
  <c r="V128" i="24"/>
  <c r="U128" i="24"/>
  <c r="T128" i="24"/>
  <c r="S128" i="24"/>
  <c r="R128" i="24"/>
  <c r="Q128" i="24"/>
  <c r="P128" i="24"/>
  <c r="O128" i="24"/>
  <c r="N128" i="24"/>
  <c r="M128" i="24"/>
  <c r="L128" i="24"/>
  <c r="K128" i="24"/>
  <c r="J128" i="24"/>
  <c r="I128" i="24"/>
  <c r="H128" i="24"/>
  <c r="AG57" i="3" l="1"/>
  <c r="BD61" i="3"/>
  <c r="BD62" i="3"/>
  <c r="AG58" i="3"/>
  <c r="AG59" i="3" s="1"/>
  <c r="AG60" i="3" s="1"/>
  <c r="AG61" i="3" s="1"/>
  <c r="AG62" i="3" s="1"/>
  <c r="AG63" i="3" s="1"/>
  <c r="AK59" i="3"/>
  <c r="AK60" i="3" s="1"/>
  <c r="AK61" i="3" s="1"/>
  <c r="AK62" i="3" s="1"/>
  <c r="AK63" i="3" s="1"/>
  <c r="AK64" i="3" s="1"/>
  <c r="AQ57" i="3"/>
  <c r="AQ58" i="3" s="1"/>
  <c r="AQ59" i="3" s="1"/>
  <c r="AQ60" i="3" s="1"/>
  <c r="AQ61" i="3" s="1"/>
  <c r="AQ62" i="3" s="1"/>
  <c r="AQ63" i="3" s="1"/>
  <c r="AQ64" i="3" s="1"/>
  <c r="AQ120" i="3" s="1"/>
  <c r="AZ59" i="3"/>
  <c r="AZ60" i="3" s="1"/>
  <c r="AZ61" i="3" s="1"/>
  <c r="BJ62" i="3"/>
  <c r="BJ63" i="3" s="1"/>
  <c r="BJ64" i="3" s="1"/>
  <c r="BJ65" i="3" s="1"/>
  <c r="AM54" i="3"/>
  <c r="BE59" i="3"/>
  <c r="BE60" i="3" s="1"/>
  <c r="BE61" i="3" s="1"/>
  <c r="BE62" i="3" s="1"/>
  <c r="AW54" i="3"/>
  <c r="AW55" i="3" s="1"/>
  <c r="AL48" i="3"/>
  <c r="AU58" i="3"/>
  <c r="AU59" i="3" s="1"/>
  <c r="BF58" i="3"/>
  <c r="BN64" i="3"/>
  <c r="BN65" i="3" s="1"/>
  <c r="BA58" i="3"/>
  <c r="BC57" i="3"/>
  <c r="BC58" i="3" s="1"/>
  <c r="AY55" i="3"/>
  <c r="AY56" i="3"/>
  <c r="AP59" i="3"/>
  <c r="AP60" i="3" s="1"/>
  <c r="AZ62" i="3"/>
  <c r="AE49" i="3"/>
  <c r="AE54" i="3" s="1"/>
  <c r="AE55" i="3" s="1"/>
  <c r="AE56" i="3" s="1"/>
  <c r="AE57" i="3" s="1"/>
  <c r="AY57" i="3"/>
  <c r="AY58" i="3" s="1"/>
  <c r="AV55" i="3"/>
  <c r="AV56" i="3"/>
  <c r="AR56" i="3"/>
  <c r="AM55" i="3"/>
  <c r="AM56" i="3" s="1"/>
  <c r="AM57" i="3" s="1"/>
  <c r="AM58" i="3" s="1"/>
  <c r="AB49" i="3"/>
  <c r="AF56" i="3"/>
  <c r="AF57" i="3" s="1"/>
  <c r="AF58" i="3" s="1"/>
  <c r="AF59" i="3" s="1"/>
  <c r="AF60" i="3" s="1"/>
  <c r="AJ56" i="3"/>
  <c r="AJ57" i="3" s="1"/>
  <c r="AJ58" i="3" s="1"/>
  <c r="AJ59" i="3" s="1"/>
  <c r="AJ60" i="3" s="1"/>
  <c r="AJ61" i="3" s="1"/>
  <c r="AJ62" i="3" s="1"/>
  <c r="AJ63" i="3" s="1"/>
  <c r="AJ54" i="3"/>
  <c r="AJ55" i="3" s="1"/>
  <c r="BH58" i="3"/>
  <c r="BH59" i="3" s="1"/>
  <c r="AX55" i="3"/>
  <c r="AH55" i="3"/>
  <c r="AI47" i="3"/>
  <c r="AO58" i="3"/>
  <c r="AO59" i="3" s="1"/>
  <c r="AO60" i="3" s="1"/>
  <c r="AS56" i="3"/>
  <c r="BG57" i="3"/>
  <c r="BG58" i="3" s="1"/>
  <c r="AN49" i="3"/>
  <c r="AW56" i="3"/>
  <c r="AW57" i="3" s="1"/>
  <c r="AW58" i="3" s="1"/>
  <c r="AW59" i="3" s="1"/>
  <c r="AW60" i="3" s="1"/>
  <c r="AW61" i="3" s="1"/>
  <c r="AW62" i="3" s="1"/>
  <c r="AW63" i="3" s="1"/>
  <c r="AW64" i="3" s="1"/>
  <c r="AW65" i="3" s="1"/>
  <c r="AW120" i="3" s="1"/>
  <c r="AY59" i="3"/>
  <c r="AY60" i="3" s="1"/>
  <c r="AY61" i="3" s="1"/>
  <c r="BI59" i="3"/>
  <c r="BI60" i="3" s="1"/>
  <c r="BI61" i="3" s="1"/>
  <c r="BI62" i="3" s="1"/>
  <c r="BI63" i="3" s="1"/>
  <c r="BI64" i="3" s="1"/>
  <c r="BI65" i="3" s="1"/>
  <c r="AZ63" i="3"/>
  <c r="AZ64" i="3" s="1"/>
  <c r="AZ65" i="3" s="1"/>
  <c r="AZ120" i="3" s="1"/>
  <c r="AT49" i="3"/>
  <c r="AO61" i="3"/>
  <c r="AO62" i="3" s="1"/>
  <c r="AO63" i="3" s="1"/>
  <c r="AO64" i="3" s="1"/>
  <c r="BD63" i="3"/>
  <c r="BD64" i="3" s="1"/>
  <c r="BD65" i="3" s="1"/>
  <c r="K27" i="28"/>
  <c r="K1" i="28"/>
  <c r="K15" i="28"/>
  <c r="K6" i="28"/>
  <c r="K27" i="25"/>
  <c r="K15" i="25"/>
  <c r="K6" i="25"/>
  <c r="K1" i="25"/>
  <c r="K27" i="26"/>
  <c r="K15" i="26"/>
  <c r="K6" i="26"/>
  <c r="K1" i="26"/>
  <c r="K27" i="24"/>
  <c r="K1" i="24"/>
  <c r="K6" i="24"/>
  <c r="K15" i="24"/>
  <c r="K27" i="27"/>
  <c r="K15" i="27"/>
  <c r="K6" i="27"/>
  <c r="K1" i="27"/>
  <c r="BU21" i="24"/>
  <c r="E21" i="24" s="1"/>
  <c r="H147" i="28"/>
  <c r="H146" i="28"/>
  <c r="H145" i="28"/>
  <c r="H144" i="28"/>
  <c r="H143" i="28"/>
  <c r="H142" i="28"/>
  <c r="H141" i="28"/>
  <c r="H140" i="28"/>
  <c r="H139" i="28"/>
  <c r="H138" i="28"/>
  <c r="H137" i="28"/>
  <c r="H136" i="28"/>
  <c r="H135" i="28"/>
  <c r="AF128" i="28"/>
  <c r="AB128" i="28"/>
  <c r="X128" i="28"/>
  <c r="T128" i="28"/>
  <c r="P128" i="28"/>
  <c r="L128" i="28"/>
  <c r="H128" i="28"/>
  <c r="BC59" i="3" l="1"/>
  <c r="BC60" i="3" s="1"/>
  <c r="AU60" i="3"/>
  <c r="AU61" i="3" s="1"/>
  <c r="AU62" i="3" s="1"/>
  <c r="AU63" i="3" s="1"/>
  <c r="AU64" i="3" s="1"/>
  <c r="AU120" i="3" s="1"/>
  <c r="BE63" i="3"/>
  <c r="BE64" i="3" s="1"/>
  <c r="BE65" i="3" s="1"/>
  <c r="AY62" i="3"/>
  <c r="AY63" i="3" s="1"/>
  <c r="AY64" i="3" s="1"/>
  <c r="AY65" i="3" s="1"/>
  <c r="AY120" i="3" s="1"/>
  <c r="AP61" i="3"/>
  <c r="AP62" i="3" s="1"/>
  <c r="AP63" i="3" s="1"/>
  <c r="AP64" i="3" s="1"/>
  <c r="AI48" i="3"/>
  <c r="BG59" i="3"/>
  <c r="BG60" i="3" s="1"/>
  <c r="BG61" i="3" s="1"/>
  <c r="BA59" i="3"/>
  <c r="BA60" i="3" s="1"/>
  <c r="BA61" i="3" s="1"/>
  <c r="BA62" i="3" s="1"/>
  <c r="BA63" i="3" s="1"/>
  <c r="BA64" i="3" s="1"/>
  <c r="BA65" i="3" s="1"/>
  <c r="BA120" i="3" s="1"/>
  <c r="AL49" i="3"/>
  <c r="AV57" i="3"/>
  <c r="AV58" i="3" s="1"/>
  <c r="AV59" i="3" s="1"/>
  <c r="AV60" i="3"/>
  <c r="AV61" i="3" s="1"/>
  <c r="AV62" i="3" s="1"/>
  <c r="AV63" i="3" s="1"/>
  <c r="AV64" i="3" s="1"/>
  <c r="AV65" i="3" s="1"/>
  <c r="AV120" i="3" s="1"/>
  <c r="BH60" i="3"/>
  <c r="BH61" i="3" s="1"/>
  <c r="BH62" i="3" s="1"/>
  <c r="BH63" i="3" s="1"/>
  <c r="AT54" i="3"/>
  <c r="AT55" i="3" s="1"/>
  <c r="AT56" i="3" s="1"/>
  <c r="AT57" i="3" s="1"/>
  <c r="AT58" i="3" s="1"/>
  <c r="AT59" i="3" s="1"/>
  <c r="AT60" i="3" s="1"/>
  <c r="AT61" i="3" s="1"/>
  <c r="AT62" i="3" s="1"/>
  <c r="AT63" i="3" s="1"/>
  <c r="AT64" i="3" s="1"/>
  <c r="AT120" i="3" s="1"/>
  <c r="AR57" i="3"/>
  <c r="AR58" i="3" s="1"/>
  <c r="AR59" i="3" s="1"/>
  <c r="AR60" i="3" s="1"/>
  <c r="AR61" i="3" s="1"/>
  <c r="AR62" i="3" s="1"/>
  <c r="AR63" i="3" s="1"/>
  <c r="AR64" i="3" s="1"/>
  <c r="AR120" i="3" s="1"/>
  <c r="BF59" i="3"/>
  <c r="BF60" i="3" s="1"/>
  <c r="BF61" i="3" s="1"/>
  <c r="BF62" i="3" s="1"/>
  <c r="BF63" i="3" s="1"/>
  <c r="BF64" i="3" s="1"/>
  <c r="BF65" i="3" s="1"/>
  <c r="AN54" i="3"/>
  <c r="AN55" i="3" s="1"/>
  <c r="AN56" i="3" s="1"/>
  <c r="AN57" i="3" s="1"/>
  <c r="AN58" i="3" s="1"/>
  <c r="AN59" i="3" s="1"/>
  <c r="AN60" i="3" s="1"/>
  <c r="AN61" i="3" s="1"/>
  <c r="AN62" i="3" s="1"/>
  <c r="AN63" i="3" s="1"/>
  <c r="AN64" i="3" s="1"/>
  <c r="BG62" i="3"/>
  <c r="BG63" i="3" s="1"/>
  <c r="BG64" i="3" s="1"/>
  <c r="BG65" i="3" s="1"/>
  <c r="AX56" i="3"/>
  <c r="AX57" i="3" s="1"/>
  <c r="AX58" i="3" s="1"/>
  <c r="AX59" i="3" s="1"/>
  <c r="AX60" i="3" s="1"/>
  <c r="AX61" i="3" s="1"/>
  <c r="AX62" i="3" s="1"/>
  <c r="AX63" i="3" s="1"/>
  <c r="AX64" i="3" s="1"/>
  <c r="AX65" i="3" s="1"/>
  <c r="AX120" i="3" s="1"/>
  <c r="AS57" i="3"/>
  <c r="AS58" i="3" s="1"/>
  <c r="AS59" i="3" s="1"/>
  <c r="AS60" i="3" s="1"/>
  <c r="AS61" i="3" s="1"/>
  <c r="AS62" i="3" s="1"/>
  <c r="AS63" i="3" s="1"/>
  <c r="AS64" i="3" s="1"/>
  <c r="AS120" i="3" s="1"/>
  <c r="AM59" i="3"/>
  <c r="AM60" i="3" s="1"/>
  <c r="AM61" i="3" s="1"/>
  <c r="AM62" i="3" s="1"/>
  <c r="AM63" i="3" s="1"/>
  <c r="AM64" i="3" s="1"/>
  <c r="BH64" i="3"/>
  <c r="BH65" i="3" s="1"/>
  <c r="AE58" i="3"/>
  <c r="AE59" i="3" s="1"/>
  <c r="AE60" i="3" s="1"/>
  <c r="AH56" i="3"/>
  <c r="AH57" i="3" s="1"/>
  <c r="AH58" i="3" s="1"/>
  <c r="AH59" i="3" s="1"/>
  <c r="AH60" i="3" s="1"/>
  <c r="AH61" i="3" s="1"/>
  <c r="AH62" i="3" s="1"/>
  <c r="AH63" i="3" s="1"/>
  <c r="L27" i="24"/>
  <c r="L1" i="24"/>
  <c r="L15" i="24"/>
  <c r="L6" i="24"/>
  <c r="L27" i="25"/>
  <c r="L6" i="25"/>
  <c r="L15" i="25"/>
  <c r="L1" i="25"/>
  <c r="L27" i="28"/>
  <c r="L6" i="28"/>
  <c r="L1" i="28"/>
  <c r="L15" i="28"/>
  <c r="L27" i="27"/>
  <c r="L6" i="27"/>
  <c r="L15" i="27"/>
  <c r="L1" i="27"/>
  <c r="L27" i="26"/>
  <c r="L6" i="26"/>
  <c r="L1" i="26"/>
  <c r="L15" i="26"/>
  <c r="BP147" i="27"/>
  <c r="BO147" i="27"/>
  <c r="BN147" i="27"/>
  <c r="BM147" i="27"/>
  <c r="BL147" i="27"/>
  <c r="BK147" i="27"/>
  <c r="BJ147" i="27"/>
  <c r="BI147" i="27"/>
  <c r="BH147" i="27"/>
  <c r="BG147" i="27"/>
  <c r="BF147" i="27"/>
  <c r="BE147" i="27"/>
  <c r="BD147" i="27"/>
  <c r="BC147" i="27"/>
  <c r="BB147" i="27"/>
  <c r="BA147" i="27"/>
  <c r="AZ147" i="27"/>
  <c r="AY147" i="27"/>
  <c r="AX147" i="27"/>
  <c r="AW147" i="27"/>
  <c r="AV147" i="27"/>
  <c r="AU147" i="27"/>
  <c r="AT147" i="27"/>
  <c r="AS147" i="27"/>
  <c r="AR147" i="27"/>
  <c r="AQ147" i="27"/>
  <c r="AP147" i="27"/>
  <c r="AO147" i="27"/>
  <c r="AN147" i="27"/>
  <c r="AM147" i="27"/>
  <c r="AL147" i="27"/>
  <c r="AK147" i="27"/>
  <c r="AJ147" i="27"/>
  <c r="AI147" i="27"/>
  <c r="AH147" i="27"/>
  <c r="AG147" i="27"/>
  <c r="AF147" i="27"/>
  <c r="AE147" i="27"/>
  <c r="AD147" i="27"/>
  <c r="AC147" i="27"/>
  <c r="AB147" i="27"/>
  <c r="AA147" i="27"/>
  <c r="Z147" i="27"/>
  <c r="Y147" i="27"/>
  <c r="X147" i="27"/>
  <c r="W147" i="27"/>
  <c r="V147" i="27"/>
  <c r="U147" i="27"/>
  <c r="T147" i="27"/>
  <c r="S147" i="27"/>
  <c r="R147" i="27"/>
  <c r="Q147" i="27"/>
  <c r="P147" i="27"/>
  <c r="O147" i="27"/>
  <c r="N147" i="27"/>
  <c r="M147" i="27"/>
  <c r="L147" i="27"/>
  <c r="K147" i="27"/>
  <c r="J147" i="27"/>
  <c r="I147" i="27"/>
  <c r="H147" i="27"/>
  <c r="BP146" i="27"/>
  <c r="BO146" i="27"/>
  <c r="BN146" i="27"/>
  <c r="BM146" i="27"/>
  <c r="BL146" i="27"/>
  <c r="BK146" i="27"/>
  <c r="BJ146" i="27"/>
  <c r="BI146" i="27"/>
  <c r="BH146" i="27"/>
  <c r="BG146" i="27"/>
  <c r="BF146" i="27"/>
  <c r="BE146" i="27"/>
  <c r="BD146" i="27"/>
  <c r="BC146" i="27"/>
  <c r="BB146" i="27"/>
  <c r="BA146" i="27"/>
  <c r="AZ146" i="27"/>
  <c r="AY146" i="27"/>
  <c r="AX146" i="27"/>
  <c r="AW146" i="27"/>
  <c r="AV146" i="27"/>
  <c r="AU146" i="27"/>
  <c r="AT146" i="27"/>
  <c r="AS146" i="27"/>
  <c r="AR146" i="27"/>
  <c r="AQ146" i="27"/>
  <c r="AP146" i="27"/>
  <c r="AO146" i="27"/>
  <c r="AN146" i="27"/>
  <c r="AM146" i="27"/>
  <c r="AL146" i="27"/>
  <c r="AK146" i="27"/>
  <c r="AJ146" i="27"/>
  <c r="AI146" i="27"/>
  <c r="AH146" i="27"/>
  <c r="AG146" i="27"/>
  <c r="AF146" i="27"/>
  <c r="AE146" i="27"/>
  <c r="AD146" i="27"/>
  <c r="AC146" i="27"/>
  <c r="AB146" i="27"/>
  <c r="AA146" i="27"/>
  <c r="Z146" i="27"/>
  <c r="Y146" i="27"/>
  <c r="X146" i="27"/>
  <c r="W146" i="27"/>
  <c r="V146" i="27"/>
  <c r="U146" i="27"/>
  <c r="T146" i="27"/>
  <c r="S146" i="27"/>
  <c r="R146" i="27"/>
  <c r="Q146" i="27"/>
  <c r="P146" i="27"/>
  <c r="O146" i="27"/>
  <c r="N146" i="27"/>
  <c r="M146" i="27"/>
  <c r="L146" i="27"/>
  <c r="K146" i="27"/>
  <c r="J146" i="27"/>
  <c r="I146" i="27"/>
  <c r="H146" i="27"/>
  <c r="BP145" i="27"/>
  <c r="BO145" i="27"/>
  <c r="BN145" i="27"/>
  <c r="BM145" i="27"/>
  <c r="BL145" i="27"/>
  <c r="BK145" i="27"/>
  <c r="BJ145" i="27"/>
  <c r="BI145" i="27"/>
  <c r="BH145" i="27"/>
  <c r="BG145" i="27"/>
  <c r="BF145" i="27"/>
  <c r="BE145" i="27"/>
  <c r="BD145" i="27"/>
  <c r="BC145" i="27"/>
  <c r="BB145" i="27"/>
  <c r="BA145" i="27"/>
  <c r="AZ145" i="27"/>
  <c r="AY145" i="27"/>
  <c r="AX145" i="27"/>
  <c r="AW145" i="27"/>
  <c r="AV145" i="27"/>
  <c r="AU145" i="27"/>
  <c r="AT145" i="27"/>
  <c r="AS145" i="27"/>
  <c r="AR145" i="27"/>
  <c r="AQ145" i="27"/>
  <c r="AP145" i="27"/>
  <c r="AO145" i="27"/>
  <c r="AN145" i="27"/>
  <c r="AM145" i="27"/>
  <c r="AL145" i="27"/>
  <c r="AK145" i="27"/>
  <c r="AJ145" i="27"/>
  <c r="AI145" i="27"/>
  <c r="AH145" i="27"/>
  <c r="AG145" i="27"/>
  <c r="AF145" i="27"/>
  <c r="AE145" i="27"/>
  <c r="AD145" i="27"/>
  <c r="AC145" i="27"/>
  <c r="AB145" i="27"/>
  <c r="AA145" i="27"/>
  <c r="Z145" i="27"/>
  <c r="Y145" i="27"/>
  <c r="X145" i="27"/>
  <c r="W145" i="27"/>
  <c r="V145" i="27"/>
  <c r="U145" i="27"/>
  <c r="T145" i="27"/>
  <c r="S145" i="27"/>
  <c r="R145" i="27"/>
  <c r="Q145" i="27"/>
  <c r="P145" i="27"/>
  <c r="O145" i="27"/>
  <c r="N145" i="27"/>
  <c r="M145" i="27"/>
  <c r="L145" i="27"/>
  <c r="K145" i="27"/>
  <c r="J145" i="27"/>
  <c r="I145" i="27"/>
  <c r="H145" i="27"/>
  <c r="BP144" i="27"/>
  <c r="BO144" i="27"/>
  <c r="BN144" i="27"/>
  <c r="BM144" i="27"/>
  <c r="BL144" i="27"/>
  <c r="BK144" i="27"/>
  <c r="BJ144" i="27"/>
  <c r="BI144" i="27"/>
  <c r="BH144" i="27"/>
  <c r="BG144" i="27"/>
  <c r="BF144" i="27"/>
  <c r="BE144" i="27"/>
  <c r="BD144" i="27"/>
  <c r="BC144" i="27"/>
  <c r="BB144" i="27"/>
  <c r="BA144" i="27"/>
  <c r="AZ144" i="27"/>
  <c r="AY144" i="27"/>
  <c r="AX144" i="27"/>
  <c r="AW144" i="27"/>
  <c r="AV144" i="27"/>
  <c r="AU144" i="27"/>
  <c r="AT144" i="27"/>
  <c r="AS144" i="27"/>
  <c r="AR144" i="27"/>
  <c r="AQ144" i="27"/>
  <c r="AP144" i="27"/>
  <c r="AO144" i="27"/>
  <c r="AN144" i="27"/>
  <c r="AM144" i="27"/>
  <c r="AL144" i="27"/>
  <c r="AK144" i="27"/>
  <c r="AJ144" i="27"/>
  <c r="AI144" i="27"/>
  <c r="AH144" i="27"/>
  <c r="AG144" i="27"/>
  <c r="AF144" i="27"/>
  <c r="AE144" i="27"/>
  <c r="AD144" i="27"/>
  <c r="AC144" i="27"/>
  <c r="AB144" i="27"/>
  <c r="AA144" i="27"/>
  <c r="Z144" i="27"/>
  <c r="Y144" i="27"/>
  <c r="X144" i="27"/>
  <c r="W144" i="27"/>
  <c r="V144" i="27"/>
  <c r="U144" i="27"/>
  <c r="T144" i="27"/>
  <c r="S144" i="27"/>
  <c r="R144" i="27"/>
  <c r="Q144" i="27"/>
  <c r="P144" i="27"/>
  <c r="O144" i="27"/>
  <c r="N144" i="27"/>
  <c r="M144" i="27"/>
  <c r="L144" i="27"/>
  <c r="K144" i="27"/>
  <c r="J144" i="27"/>
  <c r="I144" i="27"/>
  <c r="H144" i="27"/>
  <c r="BP143" i="27"/>
  <c r="BO143" i="27"/>
  <c r="BN143" i="27"/>
  <c r="BM143" i="27"/>
  <c r="BL143" i="27"/>
  <c r="BK143" i="27"/>
  <c r="BJ143" i="27"/>
  <c r="BI143" i="27"/>
  <c r="BH143" i="27"/>
  <c r="BG143" i="27"/>
  <c r="BF143" i="27"/>
  <c r="BE143" i="27"/>
  <c r="BD143" i="27"/>
  <c r="BC143" i="27"/>
  <c r="BB143" i="27"/>
  <c r="BA143" i="27"/>
  <c r="AZ143" i="27"/>
  <c r="AY143" i="27"/>
  <c r="AX143" i="27"/>
  <c r="AW143" i="27"/>
  <c r="AV143" i="27"/>
  <c r="AU143" i="27"/>
  <c r="AT143" i="27"/>
  <c r="AS143" i="27"/>
  <c r="AR143" i="27"/>
  <c r="AQ143" i="27"/>
  <c r="AP143" i="27"/>
  <c r="AO143" i="27"/>
  <c r="AN143" i="27"/>
  <c r="AM143" i="27"/>
  <c r="AL143" i="27"/>
  <c r="AK143" i="27"/>
  <c r="AJ143" i="27"/>
  <c r="AI143" i="27"/>
  <c r="AH143" i="27"/>
  <c r="AG143" i="27"/>
  <c r="AF143" i="27"/>
  <c r="AE143" i="27"/>
  <c r="AD143" i="27"/>
  <c r="AC143" i="27"/>
  <c r="AB143" i="27"/>
  <c r="AA143" i="27"/>
  <c r="Z143" i="27"/>
  <c r="Y143" i="27"/>
  <c r="X143" i="27"/>
  <c r="W143" i="27"/>
  <c r="V143" i="27"/>
  <c r="U143" i="27"/>
  <c r="T143" i="27"/>
  <c r="S143" i="27"/>
  <c r="R143" i="27"/>
  <c r="Q143" i="27"/>
  <c r="P143" i="27"/>
  <c r="O143" i="27"/>
  <c r="N143" i="27"/>
  <c r="M143" i="27"/>
  <c r="L143" i="27"/>
  <c r="K143" i="27"/>
  <c r="J143" i="27"/>
  <c r="I143" i="27"/>
  <c r="H143" i="27"/>
  <c r="BP142" i="27"/>
  <c r="BO142" i="27"/>
  <c r="BN142" i="27"/>
  <c r="BM142" i="27"/>
  <c r="BL142" i="27"/>
  <c r="BK142" i="27"/>
  <c r="BJ142" i="27"/>
  <c r="BI142" i="27"/>
  <c r="BH142" i="27"/>
  <c r="BG142" i="27"/>
  <c r="BF142" i="27"/>
  <c r="BE142" i="27"/>
  <c r="BD142" i="27"/>
  <c r="BC142" i="27"/>
  <c r="BB142" i="27"/>
  <c r="BA142" i="27"/>
  <c r="AZ142" i="27"/>
  <c r="AY142" i="27"/>
  <c r="AX142" i="27"/>
  <c r="AW142" i="27"/>
  <c r="AV142" i="27"/>
  <c r="AU142" i="27"/>
  <c r="AT142" i="27"/>
  <c r="AS142" i="27"/>
  <c r="AR142" i="27"/>
  <c r="AQ142" i="27"/>
  <c r="AP142" i="27"/>
  <c r="AO142" i="27"/>
  <c r="AN142" i="27"/>
  <c r="AM142" i="27"/>
  <c r="AL142" i="27"/>
  <c r="AK142" i="27"/>
  <c r="AJ142" i="27"/>
  <c r="AI142" i="27"/>
  <c r="AH142" i="27"/>
  <c r="AG142" i="27"/>
  <c r="AF142" i="27"/>
  <c r="AE142" i="27"/>
  <c r="AD142" i="27"/>
  <c r="AC142" i="27"/>
  <c r="AB142" i="27"/>
  <c r="AA142" i="27"/>
  <c r="Z142" i="27"/>
  <c r="Y142" i="27"/>
  <c r="X142" i="27"/>
  <c r="W142" i="27"/>
  <c r="V142" i="27"/>
  <c r="U142" i="27"/>
  <c r="T142" i="27"/>
  <c r="S142" i="27"/>
  <c r="R142" i="27"/>
  <c r="Q142" i="27"/>
  <c r="P142" i="27"/>
  <c r="O142" i="27"/>
  <c r="N142" i="27"/>
  <c r="M142" i="27"/>
  <c r="L142" i="27"/>
  <c r="K142" i="27"/>
  <c r="J142" i="27"/>
  <c r="I142" i="27"/>
  <c r="H142" i="27"/>
  <c r="BP141" i="27"/>
  <c r="BO141" i="27"/>
  <c r="BN141" i="27"/>
  <c r="BM141" i="27"/>
  <c r="BL141" i="27"/>
  <c r="BK141" i="27"/>
  <c r="BJ141" i="27"/>
  <c r="BI141" i="27"/>
  <c r="BH141" i="27"/>
  <c r="BG141" i="27"/>
  <c r="BF141" i="27"/>
  <c r="BE141" i="27"/>
  <c r="BD141" i="27"/>
  <c r="BC141" i="27"/>
  <c r="BB141" i="27"/>
  <c r="BA141" i="27"/>
  <c r="AZ141" i="27"/>
  <c r="AY141" i="27"/>
  <c r="AX141" i="27"/>
  <c r="AW141" i="27"/>
  <c r="AV141" i="27"/>
  <c r="AU141" i="27"/>
  <c r="AT141" i="27"/>
  <c r="AS141" i="27"/>
  <c r="AR141" i="27"/>
  <c r="AQ141" i="27"/>
  <c r="AP141" i="27"/>
  <c r="AO141" i="27"/>
  <c r="AN141" i="27"/>
  <c r="AM141" i="27"/>
  <c r="AL141" i="27"/>
  <c r="AK141" i="27"/>
  <c r="AJ141" i="27"/>
  <c r="AI141" i="27"/>
  <c r="AH141" i="27"/>
  <c r="AG141" i="27"/>
  <c r="AF141" i="27"/>
  <c r="AE141" i="27"/>
  <c r="AD141" i="27"/>
  <c r="AC141" i="27"/>
  <c r="AB141" i="27"/>
  <c r="AA141" i="27"/>
  <c r="Z141" i="27"/>
  <c r="Y141" i="27"/>
  <c r="X141" i="27"/>
  <c r="W141" i="27"/>
  <c r="V141" i="27"/>
  <c r="U141" i="27"/>
  <c r="T141" i="27"/>
  <c r="S141" i="27"/>
  <c r="R141" i="27"/>
  <c r="Q141" i="27"/>
  <c r="P141" i="27"/>
  <c r="O141" i="27"/>
  <c r="N141" i="27"/>
  <c r="M141" i="27"/>
  <c r="L141" i="27"/>
  <c r="K141" i="27"/>
  <c r="J141" i="27"/>
  <c r="I141" i="27"/>
  <c r="H141" i="27"/>
  <c r="BP140" i="27"/>
  <c r="BO140" i="27"/>
  <c r="BN140" i="27"/>
  <c r="BM140" i="27"/>
  <c r="BL140" i="27"/>
  <c r="BK140" i="27"/>
  <c r="BJ140" i="27"/>
  <c r="BI140" i="27"/>
  <c r="BH140" i="27"/>
  <c r="BG140" i="27"/>
  <c r="BF140" i="27"/>
  <c r="BE140" i="27"/>
  <c r="BD140" i="27"/>
  <c r="BC140" i="27"/>
  <c r="BB140" i="27"/>
  <c r="BA140" i="27"/>
  <c r="AZ140" i="27"/>
  <c r="AY140" i="27"/>
  <c r="AX140" i="27"/>
  <c r="AW140" i="27"/>
  <c r="AV140" i="27"/>
  <c r="AU140" i="27"/>
  <c r="AT140" i="27"/>
  <c r="AS140" i="27"/>
  <c r="AR140" i="27"/>
  <c r="AQ140" i="27"/>
  <c r="AP140" i="27"/>
  <c r="AO140" i="27"/>
  <c r="AN140" i="27"/>
  <c r="AM140" i="27"/>
  <c r="AL140" i="27"/>
  <c r="AK140" i="27"/>
  <c r="AJ140" i="27"/>
  <c r="AI140" i="27"/>
  <c r="AH140" i="27"/>
  <c r="AG140" i="27"/>
  <c r="AF140" i="27"/>
  <c r="AE140" i="27"/>
  <c r="AD140" i="27"/>
  <c r="AC140" i="27"/>
  <c r="AB140" i="27"/>
  <c r="AA140" i="27"/>
  <c r="Z140" i="27"/>
  <c r="Y140" i="27"/>
  <c r="X140" i="27"/>
  <c r="W140" i="27"/>
  <c r="V140" i="27"/>
  <c r="U140" i="27"/>
  <c r="T140" i="27"/>
  <c r="S140" i="27"/>
  <c r="R140" i="27"/>
  <c r="Q140" i="27"/>
  <c r="P140" i="27"/>
  <c r="O140" i="27"/>
  <c r="N140" i="27"/>
  <c r="M140" i="27"/>
  <c r="L140" i="27"/>
  <c r="K140" i="27"/>
  <c r="J140" i="27"/>
  <c r="I140" i="27"/>
  <c r="H140" i="27"/>
  <c r="BP139" i="27"/>
  <c r="BO139" i="27"/>
  <c r="BN139" i="27"/>
  <c r="BM139" i="27"/>
  <c r="BL139" i="27"/>
  <c r="BK139" i="27"/>
  <c r="BJ139" i="27"/>
  <c r="BI139" i="27"/>
  <c r="BH139" i="27"/>
  <c r="BG139" i="27"/>
  <c r="BF139" i="27"/>
  <c r="BE139" i="27"/>
  <c r="BD139" i="27"/>
  <c r="BC139" i="27"/>
  <c r="BB139" i="27"/>
  <c r="BA139" i="27"/>
  <c r="AZ139" i="27"/>
  <c r="AY139" i="27"/>
  <c r="AX139" i="27"/>
  <c r="AW139" i="27"/>
  <c r="AV139" i="27"/>
  <c r="AU139" i="27"/>
  <c r="AT139" i="27"/>
  <c r="AS139" i="27"/>
  <c r="AR139" i="27"/>
  <c r="AQ139" i="27"/>
  <c r="AP139" i="27"/>
  <c r="AO139" i="27"/>
  <c r="AN139" i="27"/>
  <c r="AM139" i="27"/>
  <c r="AL139" i="27"/>
  <c r="AK139" i="27"/>
  <c r="AJ139" i="27"/>
  <c r="AI139" i="27"/>
  <c r="AH139" i="27"/>
  <c r="AG139" i="27"/>
  <c r="AF139" i="27"/>
  <c r="AE139" i="27"/>
  <c r="AD139" i="27"/>
  <c r="AC139" i="27"/>
  <c r="AB139" i="27"/>
  <c r="AA139" i="27"/>
  <c r="Z139" i="27"/>
  <c r="Y139" i="27"/>
  <c r="X139" i="27"/>
  <c r="W139" i="27"/>
  <c r="V139" i="27"/>
  <c r="U139" i="27"/>
  <c r="T139" i="27"/>
  <c r="S139" i="27"/>
  <c r="R139" i="27"/>
  <c r="Q139" i="27"/>
  <c r="P139" i="27"/>
  <c r="O139" i="27"/>
  <c r="N139" i="27"/>
  <c r="M139" i="27"/>
  <c r="L139" i="27"/>
  <c r="K139" i="27"/>
  <c r="J139" i="27"/>
  <c r="I139" i="27"/>
  <c r="H139" i="27"/>
  <c r="BP138" i="27"/>
  <c r="BO138" i="27"/>
  <c r="BN138" i="27"/>
  <c r="BM138" i="27"/>
  <c r="BL138" i="27"/>
  <c r="BK138" i="27"/>
  <c r="BJ138" i="27"/>
  <c r="BI138" i="27"/>
  <c r="BH138" i="27"/>
  <c r="BG138" i="27"/>
  <c r="BF138" i="27"/>
  <c r="BE138" i="27"/>
  <c r="BD138" i="27"/>
  <c r="BC138" i="27"/>
  <c r="BB138" i="27"/>
  <c r="BA138" i="27"/>
  <c r="AZ138" i="27"/>
  <c r="AY138" i="27"/>
  <c r="AX138" i="27"/>
  <c r="AW138" i="27"/>
  <c r="AV138" i="27"/>
  <c r="AU138" i="27"/>
  <c r="AT138" i="27"/>
  <c r="AS138" i="27"/>
  <c r="AR138" i="27"/>
  <c r="AQ138" i="27"/>
  <c r="AP138" i="27"/>
  <c r="AO138" i="27"/>
  <c r="AN138" i="27"/>
  <c r="AM138" i="27"/>
  <c r="AL138" i="27"/>
  <c r="AK138" i="27"/>
  <c r="AJ138" i="27"/>
  <c r="AI138" i="27"/>
  <c r="AH138" i="27"/>
  <c r="AG138" i="27"/>
  <c r="AF138" i="27"/>
  <c r="AE138" i="27"/>
  <c r="AD138" i="27"/>
  <c r="AC138" i="27"/>
  <c r="AB138" i="27"/>
  <c r="AA138" i="27"/>
  <c r="Z138" i="27"/>
  <c r="Y138" i="27"/>
  <c r="X138" i="27"/>
  <c r="W138" i="27"/>
  <c r="V138" i="27"/>
  <c r="U138" i="27"/>
  <c r="T138" i="27"/>
  <c r="S138" i="27"/>
  <c r="R138" i="27"/>
  <c r="Q138" i="27"/>
  <c r="P138" i="27"/>
  <c r="O138" i="27"/>
  <c r="N138" i="27"/>
  <c r="M138" i="27"/>
  <c r="L138" i="27"/>
  <c r="K138" i="27"/>
  <c r="J138" i="27"/>
  <c r="I138" i="27"/>
  <c r="H138" i="27"/>
  <c r="BP137" i="27"/>
  <c r="BO137" i="27"/>
  <c r="BN137" i="27"/>
  <c r="BM137" i="27"/>
  <c r="BL137" i="27"/>
  <c r="BK137" i="27"/>
  <c r="BJ137" i="27"/>
  <c r="BI137" i="27"/>
  <c r="BH137" i="27"/>
  <c r="BG137" i="27"/>
  <c r="BF137" i="27"/>
  <c r="BE137" i="27"/>
  <c r="BD137" i="27"/>
  <c r="BC137" i="27"/>
  <c r="BB137" i="27"/>
  <c r="BA137" i="27"/>
  <c r="AZ137" i="27"/>
  <c r="AY137" i="27"/>
  <c r="AX137" i="27"/>
  <c r="AW137" i="27"/>
  <c r="AV137" i="27"/>
  <c r="AU137" i="27"/>
  <c r="AT137" i="27"/>
  <c r="AS137" i="27"/>
  <c r="AR137" i="27"/>
  <c r="AQ137" i="27"/>
  <c r="AP137" i="27"/>
  <c r="AO137" i="27"/>
  <c r="AN137" i="27"/>
  <c r="AM137" i="27"/>
  <c r="AL137" i="27"/>
  <c r="AK137" i="27"/>
  <c r="AJ137" i="27"/>
  <c r="AI137" i="27"/>
  <c r="AH137" i="27"/>
  <c r="AG137" i="27"/>
  <c r="AF137" i="27"/>
  <c r="AE137" i="27"/>
  <c r="AD137" i="27"/>
  <c r="AC137" i="27"/>
  <c r="AB137" i="27"/>
  <c r="AA137" i="27"/>
  <c r="Z137" i="27"/>
  <c r="Y137" i="27"/>
  <c r="X137" i="27"/>
  <c r="W137" i="27"/>
  <c r="V137" i="27"/>
  <c r="U137" i="27"/>
  <c r="T137" i="27"/>
  <c r="S137" i="27"/>
  <c r="R137" i="27"/>
  <c r="Q137" i="27"/>
  <c r="P137" i="27"/>
  <c r="O137" i="27"/>
  <c r="N137" i="27"/>
  <c r="M137" i="27"/>
  <c r="L137" i="27"/>
  <c r="K137" i="27"/>
  <c r="J137" i="27"/>
  <c r="I137" i="27"/>
  <c r="H137" i="27"/>
  <c r="BP136" i="27"/>
  <c r="BO136" i="27"/>
  <c r="BN136" i="27"/>
  <c r="BM136" i="27"/>
  <c r="BL136" i="27"/>
  <c r="BK136" i="27"/>
  <c r="BJ136" i="27"/>
  <c r="BI136" i="27"/>
  <c r="BH136" i="27"/>
  <c r="BG136" i="27"/>
  <c r="BF136" i="27"/>
  <c r="BE136" i="27"/>
  <c r="BD136" i="27"/>
  <c r="BC136" i="27"/>
  <c r="BB136" i="27"/>
  <c r="BA136" i="27"/>
  <c r="AZ136" i="27"/>
  <c r="AY136" i="27"/>
  <c r="AX136" i="27"/>
  <c r="AW136" i="27"/>
  <c r="AV136" i="27"/>
  <c r="AU136" i="27"/>
  <c r="AT136" i="27"/>
  <c r="AS136" i="27"/>
  <c r="AR136" i="27"/>
  <c r="AQ136" i="27"/>
  <c r="AP136" i="27"/>
  <c r="AO136" i="27"/>
  <c r="AN136" i="27"/>
  <c r="AM136" i="27"/>
  <c r="AL136" i="27"/>
  <c r="AK136" i="27"/>
  <c r="AJ136" i="27"/>
  <c r="AI136" i="27"/>
  <c r="AH136" i="27"/>
  <c r="AG136" i="27"/>
  <c r="AF136" i="27"/>
  <c r="AE136" i="27"/>
  <c r="AD136" i="27"/>
  <c r="AC136" i="27"/>
  <c r="AB136" i="27"/>
  <c r="AA136" i="27"/>
  <c r="Z136" i="27"/>
  <c r="Y136" i="27"/>
  <c r="X136" i="27"/>
  <c r="W136" i="27"/>
  <c r="V136" i="27"/>
  <c r="U136" i="27"/>
  <c r="T136" i="27"/>
  <c r="S136" i="27"/>
  <c r="R136" i="27"/>
  <c r="Q136" i="27"/>
  <c r="P136" i="27"/>
  <c r="O136" i="27"/>
  <c r="N136" i="27"/>
  <c r="M136" i="27"/>
  <c r="L136" i="27"/>
  <c r="K136" i="27"/>
  <c r="J136" i="27"/>
  <c r="I136" i="27"/>
  <c r="H136" i="27"/>
  <c r="BP135" i="27"/>
  <c r="BO135" i="27"/>
  <c r="BN135" i="27"/>
  <c r="BM135" i="27"/>
  <c r="BL135" i="27"/>
  <c r="BK135" i="27"/>
  <c r="BJ135" i="27"/>
  <c r="BI135" i="27"/>
  <c r="BH135" i="27"/>
  <c r="BG135" i="27"/>
  <c r="BF135" i="27"/>
  <c r="BE135" i="27"/>
  <c r="BD135" i="27"/>
  <c r="BC135" i="27"/>
  <c r="BB135" i="27"/>
  <c r="BA135" i="27"/>
  <c r="AZ135" i="27"/>
  <c r="AY135" i="27"/>
  <c r="AX135" i="27"/>
  <c r="AW135" i="27"/>
  <c r="AV135" i="27"/>
  <c r="AU135" i="27"/>
  <c r="AT135" i="27"/>
  <c r="AS135" i="27"/>
  <c r="AR135" i="27"/>
  <c r="AQ135" i="27"/>
  <c r="AP135" i="27"/>
  <c r="AO135" i="27"/>
  <c r="AN135" i="27"/>
  <c r="AM135" i="27"/>
  <c r="AL135" i="27"/>
  <c r="AK135" i="27"/>
  <c r="AJ135" i="27"/>
  <c r="AI135" i="27"/>
  <c r="AH135" i="27"/>
  <c r="AG135" i="27"/>
  <c r="AF135" i="27"/>
  <c r="AE135" i="27"/>
  <c r="AD135" i="27"/>
  <c r="AC135" i="27"/>
  <c r="AB135" i="27"/>
  <c r="AA135" i="27"/>
  <c r="Z135" i="27"/>
  <c r="Y135" i="27"/>
  <c r="X135" i="27"/>
  <c r="W135" i="27"/>
  <c r="V135" i="27"/>
  <c r="U135" i="27"/>
  <c r="T135" i="27"/>
  <c r="S135" i="27"/>
  <c r="R135" i="27"/>
  <c r="Q135" i="27"/>
  <c r="P135" i="27"/>
  <c r="O135" i="27"/>
  <c r="N135" i="27"/>
  <c r="M135" i="27"/>
  <c r="L135" i="27"/>
  <c r="K135" i="27"/>
  <c r="J135" i="27"/>
  <c r="I135" i="27"/>
  <c r="H135" i="27"/>
  <c r="P128" i="27"/>
  <c r="H128" i="27"/>
  <c r="A5" i="26"/>
  <c r="BP147" i="26"/>
  <c r="BO147" i="26"/>
  <c r="BN147" i="26"/>
  <c r="BM147" i="26"/>
  <c r="BL147" i="26"/>
  <c r="BK147" i="26"/>
  <c r="BJ147" i="26"/>
  <c r="BI147" i="26"/>
  <c r="BH147" i="26"/>
  <c r="BG147" i="26"/>
  <c r="BF147" i="26"/>
  <c r="BE147" i="26"/>
  <c r="BD147" i="26"/>
  <c r="BC147" i="26"/>
  <c r="BB147" i="26"/>
  <c r="BA147" i="26"/>
  <c r="AZ147" i="26"/>
  <c r="AY147" i="26"/>
  <c r="AX147" i="26"/>
  <c r="AW147" i="26"/>
  <c r="AV147" i="26"/>
  <c r="AU147" i="26"/>
  <c r="AT147" i="26"/>
  <c r="AS147" i="26"/>
  <c r="AR147" i="26"/>
  <c r="AQ147" i="26"/>
  <c r="AP147" i="26"/>
  <c r="AO147" i="26"/>
  <c r="AN147" i="26"/>
  <c r="AM147" i="26"/>
  <c r="AL147" i="26"/>
  <c r="AK147" i="26"/>
  <c r="AJ147" i="26"/>
  <c r="AI147" i="26"/>
  <c r="AH147" i="26"/>
  <c r="AG147" i="26"/>
  <c r="AF147" i="26"/>
  <c r="AE147" i="26"/>
  <c r="AD147" i="26"/>
  <c r="AC147" i="26"/>
  <c r="AB147" i="26"/>
  <c r="AA147" i="26"/>
  <c r="Z147" i="26"/>
  <c r="Y147" i="26"/>
  <c r="X147" i="26"/>
  <c r="W147" i="26"/>
  <c r="V147" i="26"/>
  <c r="U147" i="26"/>
  <c r="T147" i="26"/>
  <c r="S147" i="26"/>
  <c r="R147" i="26"/>
  <c r="Q147" i="26"/>
  <c r="P147" i="26"/>
  <c r="O147" i="26"/>
  <c r="N147" i="26"/>
  <c r="M147" i="26"/>
  <c r="L147" i="26"/>
  <c r="K147" i="26"/>
  <c r="J147" i="26"/>
  <c r="I147" i="26"/>
  <c r="H147" i="26"/>
  <c r="BP146" i="26"/>
  <c r="BO146" i="26"/>
  <c r="BN146" i="26"/>
  <c r="BM146" i="26"/>
  <c r="BL146" i="26"/>
  <c r="BK146" i="26"/>
  <c r="BJ146" i="26"/>
  <c r="BI146" i="26"/>
  <c r="BH146" i="26"/>
  <c r="BG146" i="26"/>
  <c r="BF146" i="26"/>
  <c r="BE146" i="26"/>
  <c r="BD146" i="26"/>
  <c r="BC146" i="26"/>
  <c r="BB146" i="26"/>
  <c r="BA146" i="26"/>
  <c r="AZ146" i="26"/>
  <c r="AY146" i="26"/>
  <c r="AX146" i="26"/>
  <c r="AW146" i="26"/>
  <c r="AV146" i="26"/>
  <c r="AU146" i="26"/>
  <c r="AT146" i="26"/>
  <c r="AS146" i="26"/>
  <c r="AR146" i="26"/>
  <c r="AQ146" i="26"/>
  <c r="AP146" i="26"/>
  <c r="AO146" i="26"/>
  <c r="AN146" i="26"/>
  <c r="AM146" i="26"/>
  <c r="AL146" i="26"/>
  <c r="AK146" i="26"/>
  <c r="AJ146" i="26"/>
  <c r="AI146" i="26"/>
  <c r="AH146" i="26"/>
  <c r="AG146" i="26"/>
  <c r="AF146" i="26"/>
  <c r="AE146" i="26"/>
  <c r="AD146" i="26"/>
  <c r="AC146" i="26"/>
  <c r="AB146" i="26"/>
  <c r="AA146" i="26"/>
  <c r="Z146" i="26"/>
  <c r="Y146" i="26"/>
  <c r="X146" i="26"/>
  <c r="W146" i="26"/>
  <c r="V146" i="26"/>
  <c r="U146" i="26"/>
  <c r="T146" i="26"/>
  <c r="S146" i="26"/>
  <c r="R146" i="26"/>
  <c r="Q146" i="26"/>
  <c r="P146" i="26"/>
  <c r="O146" i="26"/>
  <c r="N146" i="26"/>
  <c r="M146" i="26"/>
  <c r="L146" i="26"/>
  <c r="K146" i="26"/>
  <c r="J146" i="26"/>
  <c r="I146" i="26"/>
  <c r="H146" i="26"/>
  <c r="BP145" i="26"/>
  <c r="BO145" i="26"/>
  <c r="BN145" i="26"/>
  <c r="BM145" i="26"/>
  <c r="BL145" i="26"/>
  <c r="BK145" i="26"/>
  <c r="BJ145" i="26"/>
  <c r="BI145" i="26"/>
  <c r="BH145" i="26"/>
  <c r="BG145" i="26"/>
  <c r="BF145" i="26"/>
  <c r="BE145" i="26"/>
  <c r="BD145" i="26"/>
  <c r="BC145" i="26"/>
  <c r="BB145" i="26"/>
  <c r="BA145" i="26"/>
  <c r="AZ145" i="26"/>
  <c r="AY145" i="26"/>
  <c r="AX145" i="26"/>
  <c r="AW145" i="26"/>
  <c r="AV145" i="26"/>
  <c r="AU145" i="26"/>
  <c r="AT145" i="26"/>
  <c r="AS145" i="26"/>
  <c r="AR145" i="26"/>
  <c r="AQ145" i="26"/>
  <c r="AP145" i="26"/>
  <c r="AO145" i="26"/>
  <c r="AN145" i="26"/>
  <c r="AM145" i="26"/>
  <c r="AL145" i="26"/>
  <c r="AK145" i="26"/>
  <c r="AJ145" i="26"/>
  <c r="AI145" i="26"/>
  <c r="AH145" i="26"/>
  <c r="AG145" i="26"/>
  <c r="AF145" i="26"/>
  <c r="AE145" i="26"/>
  <c r="AD145" i="26"/>
  <c r="AC145" i="26"/>
  <c r="AB145" i="26"/>
  <c r="AA145" i="26"/>
  <c r="Z145" i="26"/>
  <c r="Y145" i="26"/>
  <c r="X145" i="26"/>
  <c r="W145" i="26"/>
  <c r="V145" i="26"/>
  <c r="U145" i="26"/>
  <c r="T145" i="26"/>
  <c r="S145" i="26"/>
  <c r="R145" i="26"/>
  <c r="Q145" i="26"/>
  <c r="P145" i="26"/>
  <c r="O145" i="26"/>
  <c r="N145" i="26"/>
  <c r="M145" i="26"/>
  <c r="L145" i="26"/>
  <c r="K145" i="26"/>
  <c r="J145" i="26"/>
  <c r="I145" i="26"/>
  <c r="H145" i="26"/>
  <c r="BP144" i="26"/>
  <c r="BO144" i="26"/>
  <c r="BN144" i="26"/>
  <c r="BM144" i="26"/>
  <c r="BL144" i="26"/>
  <c r="BK144" i="26"/>
  <c r="BJ144" i="26"/>
  <c r="BI144" i="26"/>
  <c r="BH144" i="26"/>
  <c r="BG144" i="26"/>
  <c r="BF144" i="26"/>
  <c r="BE144" i="26"/>
  <c r="BD144" i="26"/>
  <c r="BC144" i="26"/>
  <c r="BB144" i="26"/>
  <c r="BA144" i="26"/>
  <c r="AZ144" i="26"/>
  <c r="AY144" i="26"/>
  <c r="AX144" i="26"/>
  <c r="AW144" i="26"/>
  <c r="AV144" i="26"/>
  <c r="AU144" i="26"/>
  <c r="AT144" i="26"/>
  <c r="AS144" i="26"/>
  <c r="AR144" i="26"/>
  <c r="AQ144" i="26"/>
  <c r="AP144" i="26"/>
  <c r="AO144" i="26"/>
  <c r="AN144" i="26"/>
  <c r="AM144" i="26"/>
  <c r="AL144" i="26"/>
  <c r="AK144" i="26"/>
  <c r="AJ144" i="26"/>
  <c r="AI144" i="26"/>
  <c r="AH144" i="26"/>
  <c r="AG144" i="26"/>
  <c r="AF144" i="26"/>
  <c r="AE144" i="26"/>
  <c r="AD144" i="26"/>
  <c r="AC144" i="26"/>
  <c r="AB144" i="26"/>
  <c r="AA144" i="26"/>
  <c r="Z144" i="26"/>
  <c r="Y144" i="26"/>
  <c r="X144" i="26"/>
  <c r="W144" i="26"/>
  <c r="V144" i="26"/>
  <c r="U144" i="26"/>
  <c r="T144" i="26"/>
  <c r="S144" i="26"/>
  <c r="R144" i="26"/>
  <c r="Q144" i="26"/>
  <c r="P144" i="26"/>
  <c r="O144" i="26"/>
  <c r="N144" i="26"/>
  <c r="M144" i="26"/>
  <c r="L144" i="26"/>
  <c r="K144" i="26"/>
  <c r="J144" i="26"/>
  <c r="I144" i="26"/>
  <c r="H144" i="26"/>
  <c r="BP143" i="26"/>
  <c r="BO143" i="26"/>
  <c r="BN143" i="26"/>
  <c r="BM143" i="26"/>
  <c r="BL143" i="26"/>
  <c r="BK143" i="26"/>
  <c r="BJ143" i="26"/>
  <c r="BI143" i="26"/>
  <c r="BH143" i="26"/>
  <c r="BG143" i="26"/>
  <c r="BF143" i="26"/>
  <c r="BE143" i="26"/>
  <c r="BD143" i="26"/>
  <c r="BC143" i="26"/>
  <c r="BB143" i="26"/>
  <c r="BA143" i="26"/>
  <c r="AZ143" i="26"/>
  <c r="AY143" i="26"/>
  <c r="AX143" i="26"/>
  <c r="AW143" i="26"/>
  <c r="AV143" i="26"/>
  <c r="AU143" i="26"/>
  <c r="AT143" i="26"/>
  <c r="AS143" i="26"/>
  <c r="AR143" i="26"/>
  <c r="AQ143" i="26"/>
  <c r="AP143" i="26"/>
  <c r="AO143" i="26"/>
  <c r="AN143" i="26"/>
  <c r="AM143" i="26"/>
  <c r="AL143" i="26"/>
  <c r="AK143" i="26"/>
  <c r="AJ143" i="26"/>
  <c r="AI143" i="26"/>
  <c r="AH143" i="26"/>
  <c r="AG143" i="26"/>
  <c r="AF143" i="26"/>
  <c r="AE143" i="26"/>
  <c r="AD143" i="26"/>
  <c r="AC143" i="26"/>
  <c r="AB143" i="26"/>
  <c r="AA143" i="26"/>
  <c r="Z143" i="26"/>
  <c r="Y143" i="26"/>
  <c r="X143" i="26"/>
  <c r="W143" i="26"/>
  <c r="V143" i="26"/>
  <c r="U143" i="26"/>
  <c r="T143" i="26"/>
  <c r="S143" i="26"/>
  <c r="R143" i="26"/>
  <c r="Q143" i="26"/>
  <c r="P143" i="26"/>
  <c r="O143" i="26"/>
  <c r="N143" i="26"/>
  <c r="M143" i="26"/>
  <c r="L143" i="26"/>
  <c r="K143" i="26"/>
  <c r="J143" i="26"/>
  <c r="I143" i="26"/>
  <c r="H143" i="26"/>
  <c r="BP142" i="26"/>
  <c r="BO142" i="26"/>
  <c r="BN142" i="26"/>
  <c r="BM142" i="26"/>
  <c r="BL142" i="26"/>
  <c r="BK142" i="26"/>
  <c r="BJ142" i="26"/>
  <c r="BI142" i="26"/>
  <c r="BH142" i="26"/>
  <c r="BG142" i="26"/>
  <c r="BF142" i="26"/>
  <c r="BE142" i="26"/>
  <c r="BD142" i="26"/>
  <c r="BC142" i="26"/>
  <c r="BB142" i="26"/>
  <c r="BA142" i="26"/>
  <c r="AZ142" i="26"/>
  <c r="AY142" i="26"/>
  <c r="AX142" i="26"/>
  <c r="AW142" i="26"/>
  <c r="AV142" i="26"/>
  <c r="AU142" i="26"/>
  <c r="AT142" i="26"/>
  <c r="AS142" i="26"/>
  <c r="AR142" i="26"/>
  <c r="AQ142" i="26"/>
  <c r="AP142" i="26"/>
  <c r="AO142" i="26"/>
  <c r="AN142" i="26"/>
  <c r="AM142" i="26"/>
  <c r="AL142" i="26"/>
  <c r="AK142" i="26"/>
  <c r="AJ142" i="26"/>
  <c r="AI142" i="26"/>
  <c r="AH142" i="26"/>
  <c r="AG142" i="26"/>
  <c r="AF142" i="26"/>
  <c r="AE142" i="26"/>
  <c r="AD142" i="26"/>
  <c r="AC142" i="26"/>
  <c r="AB142" i="26"/>
  <c r="AA142" i="26"/>
  <c r="Z142" i="26"/>
  <c r="Y142" i="26"/>
  <c r="X142" i="26"/>
  <c r="W142" i="26"/>
  <c r="V142" i="26"/>
  <c r="U142" i="26"/>
  <c r="T142" i="26"/>
  <c r="S142" i="26"/>
  <c r="R142" i="26"/>
  <c r="Q142" i="26"/>
  <c r="P142" i="26"/>
  <c r="O142" i="26"/>
  <c r="N142" i="26"/>
  <c r="M142" i="26"/>
  <c r="L142" i="26"/>
  <c r="K142" i="26"/>
  <c r="J142" i="26"/>
  <c r="I142" i="26"/>
  <c r="H142" i="26"/>
  <c r="BP141" i="26"/>
  <c r="BO141" i="26"/>
  <c r="BN141" i="26"/>
  <c r="BM141" i="26"/>
  <c r="BL141" i="26"/>
  <c r="BK141" i="26"/>
  <c r="BJ141" i="26"/>
  <c r="BI141" i="26"/>
  <c r="BH141" i="26"/>
  <c r="BG141" i="26"/>
  <c r="BF141" i="26"/>
  <c r="BE141" i="26"/>
  <c r="BD141" i="26"/>
  <c r="BC141" i="26"/>
  <c r="BB141" i="26"/>
  <c r="BA141" i="26"/>
  <c r="AZ141" i="26"/>
  <c r="AY141" i="26"/>
  <c r="AX141" i="26"/>
  <c r="AW141" i="26"/>
  <c r="AV141" i="26"/>
  <c r="AU141" i="26"/>
  <c r="AT141" i="26"/>
  <c r="AS141" i="26"/>
  <c r="AR141" i="26"/>
  <c r="AQ141" i="26"/>
  <c r="AP141" i="26"/>
  <c r="AO141" i="26"/>
  <c r="AN141" i="26"/>
  <c r="AM141" i="26"/>
  <c r="AL141" i="26"/>
  <c r="AK141" i="26"/>
  <c r="AJ141" i="26"/>
  <c r="AI141" i="26"/>
  <c r="AH141" i="26"/>
  <c r="AG141" i="26"/>
  <c r="AF141" i="26"/>
  <c r="AE141" i="26"/>
  <c r="AD141" i="26"/>
  <c r="AC141" i="26"/>
  <c r="AB141" i="26"/>
  <c r="AA141" i="26"/>
  <c r="Z141" i="26"/>
  <c r="Y141" i="26"/>
  <c r="X141" i="26"/>
  <c r="W141" i="26"/>
  <c r="V141" i="26"/>
  <c r="U141" i="26"/>
  <c r="T141" i="26"/>
  <c r="S141" i="26"/>
  <c r="R141" i="26"/>
  <c r="Q141" i="26"/>
  <c r="P141" i="26"/>
  <c r="O141" i="26"/>
  <c r="N141" i="26"/>
  <c r="M141" i="26"/>
  <c r="L141" i="26"/>
  <c r="K141" i="26"/>
  <c r="J141" i="26"/>
  <c r="I141" i="26"/>
  <c r="H141" i="26"/>
  <c r="BP140" i="26"/>
  <c r="BO140" i="26"/>
  <c r="BN140" i="26"/>
  <c r="BM140" i="26"/>
  <c r="BL140" i="26"/>
  <c r="BK140" i="26"/>
  <c r="BJ140" i="26"/>
  <c r="BI140" i="26"/>
  <c r="BH140" i="26"/>
  <c r="BG140" i="26"/>
  <c r="BF140" i="26"/>
  <c r="BE140" i="26"/>
  <c r="BD140" i="26"/>
  <c r="BC140" i="26"/>
  <c r="BB140" i="26"/>
  <c r="BA140" i="26"/>
  <c r="AZ140" i="26"/>
  <c r="AY140" i="26"/>
  <c r="AX140" i="26"/>
  <c r="AW140" i="26"/>
  <c r="AV140" i="26"/>
  <c r="AU140" i="26"/>
  <c r="AT140" i="26"/>
  <c r="AS140" i="26"/>
  <c r="AR140" i="26"/>
  <c r="AQ140" i="26"/>
  <c r="AP140" i="26"/>
  <c r="AO140" i="26"/>
  <c r="AN140" i="26"/>
  <c r="AM140" i="26"/>
  <c r="AL140" i="26"/>
  <c r="AK140" i="26"/>
  <c r="AJ140" i="26"/>
  <c r="AI140" i="26"/>
  <c r="AH140" i="26"/>
  <c r="AG140" i="26"/>
  <c r="AF140" i="26"/>
  <c r="AE140" i="26"/>
  <c r="AD140" i="26"/>
  <c r="AC140" i="26"/>
  <c r="AB140" i="26"/>
  <c r="AA140" i="26"/>
  <c r="Z140" i="26"/>
  <c r="Y140" i="26"/>
  <c r="X140" i="26"/>
  <c r="W140" i="26"/>
  <c r="V140" i="26"/>
  <c r="U140" i="26"/>
  <c r="T140" i="26"/>
  <c r="S140" i="26"/>
  <c r="R140" i="26"/>
  <c r="Q140" i="26"/>
  <c r="P140" i="26"/>
  <c r="O140" i="26"/>
  <c r="N140" i="26"/>
  <c r="M140" i="26"/>
  <c r="L140" i="26"/>
  <c r="K140" i="26"/>
  <c r="J140" i="26"/>
  <c r="I140" i="26"/>
  <c r="H140" i="26"/>
  <c r="BP139" i="26"/>
  <c r="BO139" i="26"/>
  <c r="BN139" i="26"/>
  <c r="BM139" i="26"/>
  <c r="BL139" i="26"/>
  <c r="BK139" i="26"/>
  <c r="BJ139" i="26"/>
  <c r="BI139" i="26"/>
  <c r="BH139" i="26"/>
  <c r="BG139" i="26"/>
  <c r="BF139" i="26"/>
  <c r="BE139" i="26"/>
  <c r="BD139" i="26"/>
  <c r="BC139" i="26"/>
  <c r="BB139" i="26"/>
  <c r="BA139" i="26"/>
  <c r="AZ139" i="26"/>
  <c r="AY139" i="26"/>
  <c r="AX139" i="26"/>
  <c r="AW139" i="26"/>
  <c r="AV139" i="26"/>
  <c r="AU139" i="26"/>
  <c r="AT139" i="26"/>
  <c r="AS139" i="26"/>
  <c r="AR139" i="26"/>
  <c r="AQ139" i="26"/>
  <c r="AP139" i="26"/>
  <c r="AO139" i="26"/>
  <c r="AN139" i="26"/>
  <c r="AM139" i="26"/>
  <c r="AL139" i="26"/>
  <c r="AK139" i="26"/>
  <c r="AJ139" i="26"/>
  <c r="AI139" i="26"/>
  <c r="AH139" i="26"/>
  <c r="AG139" i="26"/>
  <c r="AF139" i="26"/>
  <c r="AE139" i="26"/>
  <c r="AD139" i="26"/>
  <c r="AC139" i="26"/>
  <c r="AB139" i="26"/>
  <c r="AA139" i="26"/>
  <c r="Z139" i="26"/>
  <c r="Y139" i="26"/>
  <c r="X139" i="26"/>
  <c r="W139" i="26"/>
  <c r="V139" i="26"/>
  <c r="U139" i="26"/>
  <c r="T139" i="26"/>
  <c r="S139" i="26"/>
  <c r="R139" i="26"/>
  <c r="Q139" i="26"/>
  <c r="P139" i="26"/>
  <c r="O139" i="26"/>
  <c r="N139" i="26"/>
  <c r="M139" i="26"/>
  <c r="L139" i="26"/>
  <c r="K139" i="26"/>
  <c r="J139" i="26"/>
  <c r="I139" i="26"/>
  <c r="H139" i="26"/>
  <c r="BP138" i="26"/>
  <c r="BO138" i="26"/>
  <c r="BN138" i="26"/>
  <c r="BM138" i="26"/>
  <c r="BL138" i="26"/>
  <c r="BK138" i="26"/>
  <c r="BJ138" i="26"/>
  <c r="BI138" i="26"/>
  <c r="BH138" i="26"/>
  <c r="BG138" i="26"/>
  <c r="BF138" i="26"/>
  <c r="BE138" i="26"/>
  <c r="BD138" i="26"/>
  <c r="BC138" i="26"/>
  <c r="BB138" i="26"/>
  <c r="BA138" i="26"/>
  <c r="AZ138" i="26"/>
  <c r="AY138" i="26"/>
  <c r="AX138" i="26"/>
  <c r="AW138" i="26"/>
  <c r="AV138" i="26"/>
  <c r="AU138" i="26"/>
  <c r="AT138" i="26"/>
  <c r="AS138" i="26"/>
  <c r="AR138" i="26"/>
  <c r="AQ138" i="26"/>
  <c r="AP138" i="26"/>
  <c r="AO138" i="26"/>
  <c r="AN138" i="26"/>
  <c r="AM138" i="26"/>
  <c r="AL138" i="26"/>
  <c r="AK138" i="26"/>
  <c r="AJ138" i="26"/>
  <c r="AI138" i="26"/>
  <c r="AH138" i="26"/>
  <c r="AG138" i="26"/>
  <c r="AF138" i="26"/>
  <c r="AE138" i="26"/>
  <c r="AD138" i="26"/>
  <c r="AC138" i="26"/>
  <c r="AB138" i="26"/>
  <c r="AA138" i="26"/>
  <c r="Z138" i="26"/>
  <c r="Y138" i="26"/>
  <c r="X138" i="26"/>
  <c r="W138" i="26"/>
  <c r="V138" i="26"/>
  <c r="U138" i="26"/>
  <c r="T138" i="26"/>
  <c r="S138" i="26"/>
  <c r="R138" i="26"/>
  <c r="Q138" i="26"/>
  <c r="P138" i="26"/>
  <c r="O138" i="26"/>
  <c r="N138" i="26"/>
  <c r="M138" i="26"/>
  <c r="L138" i="26"/>
  <c r="K138" i="26"/>
  <c r="J138" i="26"/>
  <c r="I138" i="26"/>
  <c r="H138" i="26"/>
  <c r="BP137" i="26"/>
  <c r="BO137" i="26"/>
  <c r="BN137" i="26"/>
  <c r="BM137" i="26"/>
  <c r="BL137" i="26"/>
  <c r="BK137" i="26"/>
  <c r="BJ137" i="26"/>
  <c r="BI137" i="26"/>
  <c r="BH137" i="26"/>
  <c r="BG137" i="26"/>
  <c r="BF137" i="26"/>
  <c r="BE137" i="26"/>
  <c r="BD137" i="26"/>
  <c r="BC137" i="26"/>
  <c r="BB137" i="26"/>
  <c r="BA137" i="26"/>
  <c r="AZ137" i="26"/>
  <c r="AY137" i="26"/>
  <c r="AX137" i="26"/>
  <c r="AW137" i="26"/>
  <c r="AV137" i="26"/>
  <c r="AU137" i="26"/>
  <c r="AT137" i="26"/>
  <c r="AS137" i="26"/>
  <c r="AR137" i="26"/>
  <c r="AQ137" i="26"/>
  <c r="AP137" i="26"/>
  <c r="AO137" i="26"/>
  <c r="AN137" i="26"/>
  <c r="AM137" i="26"/>
  <c r="AL137" i="26"/>
  <c r="AK137" i="26"/>
  <c r="AJ137" i="26"/>
  <c r="AI137" i="26"/>
  <c r="AH137" i="26"/>
  <c r="AG137" i="26"/>
  <c r="AF137" i="26"/>
  <c r="AE137" i="26"/>
  <c r="AD137" i="26"/>
  <c r="AC137" i="26"/>
  <c r="AB137" i="26"/>
  <c r="AA137" i="26"/>
  <c r="Z137" i="26"/>
  <c r="Y137" i="26"/>
  <c r="X137" i="26"/>
  <c r="W137" i="26"/>
  <c r="V137" i="26"/>
  <c r="U137" i="26"/>
  <c r="T137" i="26"/>
  <c r="S137" i="26"/>
  <c r="R137" i="26"/>
  <c r="Q137" i="26"/>
  <c r="P137" i="26"/>
  <c r="O137" i="26"/>
  <c r="N137" i="26"/>
  <c r="M137" i="26"/>
  <c r="L137" i="26"/>
  <c r="K137" i="26"/>
  <c r="J137" i="26"/>
  <c r="I137" i="26"/>
  <c r="H137" i="26"/>
  <c r="BP136" i="26"/>
  <c r="BO136" i="26"/>
  <c r="BN136" i="26"/>
  <c r="BM136" i="26"/>
  <c r="BL136" i="26"/>
  <c r="BK136" i="26"/>
  <c r="BJ136" i="26"/>
  <c r="BI136" i="26"/>
  <c r="BH136" i="26"/>
  <c r="BG136" i="26"/>
  <c r="BF136" i="26"/>
  <c r="BE136" i="26"/>
  <c r="BD136" i="26"/>
  <c r="BC136" i="26"/>
  <c r="BB136" i="26"/>
  <c r="BA136" i="26"/>
  <c r="AZ136" i="26"/>
  <c r="AY136" i="26"/>
  <c r="AX136" i="26"/>
  <c r="AW136" i="26"/>
  <c r="AV136" i="26"/>
  <c r="AU136" i="26"/>
  <c r="AT136" i="26"/>
  <c r="AS136" i="26"/>
  <c r="AR136" i="26"/>
  <c r="AQ136" i="26"/>
  <c r="AP136" i="26"/>
  <c r="AO136" i="26"/>
  <c r="AN136" i="26"/>
  <c r="AM136" i="26"/>
  <c r="AL136" i="26"/>
  <c r="AK136" i="26"/>
  <c r="AJ136" i="26"/>
  <c r="AI136" i="26"/>
  <c r="AH136" i="26"/>
  <c r="AG136" i="26"/>
  <c r="AF136" i="26"/>
  <c r="AE136" i="26"/>
  <c r="AD136" i="26"/>
  <c r="AC136" i="26"/>
  <c r="AB136" i="26"/>
  <c r="AA136" i="26"/>
  <c r="Z136" i="26"/>
  <c r="Y136" i="26"/>
  <c r="X136" i="26"/>
  <c r="W136" i="26"/>
  <c r="V136" i="26"/>
  <c r="U136" i="26"/>
  <c r="T136" i="26"/>
  <c r="S136" i="26"/>
  <c r="R136" i="26"/>
  <c r="Q136" i="26"/>
  <c r="P136" i="26"/>
  <c r="O136" i="26"/>
  <c r="N136" i="26"/>
  <c r="M136" i="26"/>
  <c r="L136" i="26"/>
  <c r="K136" i="26"/>
  <c r="J136" i="26"/>
  <c r="I136" i="26"/>
  <c r="H136" i="26"/>
  <c r="BP135" i="26"/>
  <c r="BO135" i="26"/>
  <c r="BN135" i="26"/>
  <c r="BM135" i="26"/>
  <c r="BL135" i="26"/>
  <c r="BK135" i="26"/>
  <c r="BJ135" i="26"/>
  <c r="BI135" i="26"/>
  <c r="BH135" i="26"/>
  <c r="BG135" i="26"/>
  <c r="BF135" i="26"/>
  <c r="BE135" i="26"/>
  <c r="BD135" i="26"/>
  <c r="BC135" i="26"/>
  <c r="BB135" i="26"/>
  <c r="BA135" i="26"/>
  <c r="AZ135" i="26"/>
  <c r="AY135" i="26"/>
  <c r="AX135" i="26"/>
  <c r="AW135" i="26"/>
  <c r="AV135" i="26"/>
  <c r="AU135" i="26"/>
  <c r="AT135" i="26"/>
  <c r="AS135" i="26"/>
  <c r="AR135" i="26"/>
  <c r="AQ135" i="26"/>
  <c r="AP135" i="26"/>
  <c r="AO135" i="26"/>
  <c r="AN135" i="26"/>
  <c r="AM135" i="26"/>
  <c r="AL135" i="26"/>
  <c r="AK135" i="26"/>
  <c r="AJ135" i="26"/>
  <c r="AI135" i="26"/>
  <c r="AH135" i="26"/>
  <c r="AG135" i="26"/>
  <c r="AF135" i="26"/>
  <c r="AE135" i="26"/>
  <c r="AD135" i="26"/>
  <c r="AC135" i="26"/>
  <c r="AB135" i="26"/>
  <c r="AA135" i="26"/>
  <c r="Z135" i="26"/>
  <c r="Y135" i="26"/>
  <c r="X135" i="26"/>
  <c r="W135" i="26"/>
  <c r="V135" i="26"/>
  <c r="U135" i="26"/>
  <c r="T135" i="26"/>
  <c r="S135" i="26"/>
  <c r="R135" i="26"/>
  <c r="Q135" i="26"/>
  <c r="P135" i="26"/>
  <c r="O135" i="26"/>
  <c r="N135" i="26"/>
  <c r="M135" i="26"/>
  <c r="L135" i="26"/>
  <c r="K135" i="26"/>
  <c r="J135" i="26"/>
  <c r="I135" i="26"/>
  <c r="H135" i="26"/>
  <c r="H128" i="26"/>
  <c r="I135" i="2"/>
  <c r="J135" i="2"/>
  <c r="K135" i="2"/>
  <c r="L135" i="2"/>
  <c r="M135" i="2"/>
  <c r="N135" i="2"/>
  <c r="O135" i="2"/>
  <c r="P135" i="2"/>
  <c r="Q135" i="2"/>
  <c r="R135" i="2"/>
  <c r="S135" i="2"/>
  <c r="T135" i="2"/>
  <c r="U135" i="2"/>
  <c r="V135" i="2"/>
  <c r="W135" i="2"/>
  <c r="X135" i="2"/>
  <c r="Y135" i="2"/>
  <c r="Z135" i="2"/>
  <c r="AA135" i="2"/>
  <c r="AB135" i="2"/>
  <c r="AC135" i="2"/>
  <c r="AD135" i="2"/>
  <c r="AE135" i="2"/>
  <c r="AF135" i="2"/>
  <c r="AG135" i="2"/>
  <c r="AH135" i="2"/>
  <c r="AI135" i="2"/>
  <c r="AJ135" i="2"/>
  <c r="AK135" i="2"/>
  <c r="AL135" i="2"/>
  <c r="AM135" i="2"/>
  <c r="AN135" i="2"/>
  <c r="AO135" i="2"/>
  <c r="AP135" i="2"/>
  <c r="AQ135" i="2"/>
  <c r="AR135" i="2"/>
  <c r="AS135" i="2"/>
  <c r="AT135" i="2"/>
  <c r="AU135" i="2"/>
  <c r="AV135" i="2"/>
  <c r="AW135" i="2"/>
  <c r="AX135" i="2"/>
  <c r="AY135" i="2"/>
  <c r="AZ135" i="2"/>
  <c r="BA135" i="2"/>
  <c r="BB135" i="2"/>
  <c r="BC135" i="2"/>
  <c r="BD135" i="2"/>
  <c r="BE135" i="2"/>
  <c r="BF135" i="2"/>
  <c r="BG135" i="2"/>
  <c r="BH135" i="2"/>
  <c r="BI135" i="2"/>
  <c r="BJ135" i="2"/>
  <c r="BK135" i="2"/>
  <c r="BL135" i="2"/>
  <c r="BM135" i="2"/>
  <c r="BN135" i="2"/>
  <c r="BO135" i="2"/>
  <c r="BP135" i="2"/>
  <c r="I136" i="2"/>
  <c r="J136" i="2"/>
  <c r="K136" i="2"/>
  <c r="L136" i="2"/>
  <c r="M136" i="2"/>
  <c r="N136" i="2"/>
  <c r="O136" i="2"/>
  <c r="P136" i="2"/>
  <c r="Q136" i="2"/>
  <c r="R136" i="2"/>
  <c r="S136" i="2"/>
  <c r="T136" i="2"/>
  <c r="U136" i="2"/>
  <c r="V136" i="2"/>
  <c r="W136" i="2"/>
  <c r="X136" i="2"/>
  <c r="Y136" i="2"/>
  <c r="Z136" i="2"/>
  <c r="AA136" i="2"/>
  <c r="AB136" i="2"/>
  <c r="AC136" i="2"/>
  <c r="AD136" i="2"/>
  <c r="AE136" i="2"/>
  <c r="AF136" i="2"/>
  <c r="AG136" i="2"/>
  <c r="AH136" i="2"/>
  <c r="AI136" i="2"/>
  <c r="AJ136" i="2"/>
  <c r="AK136" i="2"/>
  <c r="AL136" i="2"/>
  <c r="AM136" i="2"/>
  <c r="AN136" i="2"/>
  <c r="AO136" i="2"/>
  <c r="AP136" i="2"/>
  <c r="AQ136" i="2"/>
  <c r="AR136" i="2"/>
  <c r="AS136" i="2"/>
  <c r="AT136" i="2"/>
  <c r="AU136" i="2"/>
  <c r="AV136" i="2"/>
  <c r="AW136" i="2"/>
  <c r="AX136" i="2"/>
  <c r="AY136" i="2"/>
  <c r="AZ136" i="2"/>
  <c r="BA136" i="2"/>
  <c r="BB136" i="2"/>
  <c r="BC136" i="2"/>
  <c r="BD136" i="2"/>
  <c r="BE136" i="2"/>
  <c r="BF136" i="2"/>
  <c r="BG136" i="2"/>
  <c r="BH136" i="2"/>
  <c r="BI136" i="2"/>
  <c r="BJ136" i="2"/>
  <c r="BK136" i="2"/>
  <c r="BL136" i="2"/>
  <c r="BM136" i="2"/>
  <c r="BN136" i="2"/>
  <c r="BO136" i="2"/>
  <c r="BP136" i="2"/>
  <c r="I137" i="2"/>
  <c r="J137" i="2"/>
  <c r="K137" i="2"/>
  <c r="L137" i="2"/>
  <c r="M137" i="2"/>
  <c r="N137" i="2"/>
  <c r="O137" i="2"/>
  <c r="P137" i="2"/>
  <c r="Q137" i="2"/>
  <c r="R137" i="2"/>
  <c r="S137" i="2"/>
  <c r="T137" i="2"/>
  <c r="U137" i="2"/>
  <c r="V137" i="2"/>
  <c r="W137" i="2"/>
  <c r="X137" i="2"/>
  <c r="Y137" i="2"/>
  <c r="Z137" i="2"/>
  <c r="AA137" i="2"/>
  <c r="AB137" i="2"/>
  <c r="AC137" i="2"/>
  <c r="AD137" i="2"/>
  <c r="AE137" i="2"/>
  <c r="AF137" i="2"/>
  <c r="AG137" i="2"/>
  <c r="AH137" i="2"/>
  <c r="AI137" i="2"/>
  <c r="AJ137" i="2"/>
  <c r="AK137" i="2"/>
  <c r="AL137" i="2"/>
  <c r="AM137" i="2"/>
  <c r="AN137" i="2"/>
  <c r="AO137" i="2"/>
  <c r="AP137" i="2"/>
  <c r="AQ137" i="2"/>
  <c r="AR137" i="2"/>
  <c r="AS137" i="2"/>
  <c r="AT137" i="2"/>
  <c r="AU137" i="2"/>
  <c r="AV137" i="2"/>
  <c r="AW137" i="2"/>
  <c r="AX137" i="2"/>
  <c r="AY137" i="2"/>
  <c r="AZ137" i="2"/>
  <c r="BA137" i="2"/>
  <c r="BB137" i="2"/>
  <c r="BC137" i="2"/>
  <c r="BD137" i="2"/>
  <c r="BE137" i="2"/>
  <c r="BF137" i="2"/>
  <c r="BG137" i="2"/>
  <c r="BH137" i="2"/>
  <c r="BI137" i="2"/>
  <c r="BJ137" i="2"/>
  <c r="BK137" i="2"/>
  <c r="BL137" i="2"/>
  <c r="BM137" i="2"/>
  <c r="BN137" i="2"/>
  <c r="BO137" i="2"/>
  <c r="BP137" i="2"/>
  <c r="I138" i="2"/>
  <c r="J138" i="2"/>
  <c r="K138" i="2"/>
  <c r="L138" i="2"/>
  <c r="M138" i="2"/>
  <c r="N138" i="2"/>
  <c r="O138" i="2"/>
  <c r="P138" i="2"/>
  <c r="Q138" i="2"/>
  <c r="R138" i="2"/>
  <c r="S138" i="2"/>
  <c r="T138" i="2"/>
  <c r="U138" i="2"/>
  <c r="V138" i="2"/>
  <c r="W138" i="2"/>
  <c r="X138" i="2"/>
  <c r="Y138" i="2"/>
  <c r="Z138" i="2"/>
  <c r="AA138" i="2"/>
  <c r="AB138" i="2"/>
  <c r="AC138" i="2"/>
  <c r="AD138" i="2"/>
  <c r="AE138" i="2"/>
  <c r="AF138" i="2"/>
  <c r="AG138" i="2"/>
  <c r="AH138" i="2"/>
  <c r="AI138" i="2"/>
  <c r="AJ138" i="2"/>
  <c r="AK138" i="2"/>
  <c r="AL138" i="2"/>
  <c r="AM138" i="2"/>
  <c r="AN138" i="2"/>
  <c r="AO138" i="2"/>
  <c r="AP138" i="2"/>
  <c r="AQ138" i="2"/>
  <c r="AR138" i="2"/>
  <c r="AS138" i="2"/>
  <c r="AT138" i="2"/>
  <c r="AU138" i="2"/>
  <c r="AV138" i="2"/>
  <c r="AW138" i="2"/>
  <c r="AX138" i="2"/>
  <c r="AY138" i="2"/>
  <c r="AZ138" i="2"/>
  <c r="BA138" i="2"/>
  <c r="BB138" i="2"/>
  <c r="BC138" i="2"/>
  <c r="BD138" i="2"/>
  <c r="BE138" i="2"/>
  <c r="BF138" i="2"/>
  <c r="BG138" i="2"/>
  <c r="BH138" i="2"/>
  <c r="BI138" i="2"/>
  <c r="BJ138" i="2"/>
  <c r="BK138" i="2"/>
  <c r="BL138" i="2"/>
  <c r="BM138" i="2"/>
  <c r="BN138" i="2"/>
  <c r="BO138" i="2"/>
  <c r="BP138" i="2"/>
  <c r="I139" i="2"/>
  <c r="J139" i="2"/>
  <c r="K139" i="2"/>
  <c r="L139" i="2"/>
  <c r="M139" i="2"/>
  <c r="N139" i="2"/>
  <c r="O139" i="2"/>
  <c r="P139" i="2"/>
  <c r="Q139" i="2"/>
  <c r="R139" i="2"/>
  <c r="S139" i="2"/>
  <c r="T139" i="2"/>
  <c r="U139" i="2"/>
  <c r="V139" i="2"/>
  <c r="W139" i="2"/>
  <c r="X139" i="2"/>
  <c r="Y139" i="2"/>
  <c r="Z139" i="2"/>
  <c r="AA139" i="2"/>
  <c r="AB139" i="2"/>
  <c r="AC139" i="2"/>
  <c r="AD139" i="2"/>
  <c r="AE139" i="2"/>
  <c r="AF139" i="2"/>
  <c r="AG139" i="2"/>
  <c r="AH139" i="2"/>
  <c r="AI139" i="2"/>
  <c r="AJ139" i="2"/>
  <c r="AK139" i="2"/>
  <c r="AL139" i="2"/>
  <c r="AM139" i="2"/>
  <c r="AN139" i="2"/>
  <c r="AO139" i="2"/>
  <c r="AP139" i="2"/>
  <c r="AQ139" i="2"/>
  <c r="AR139" i="2"/>
  <c r="AS139" i="2"/>
  <c r="AT139" i="2"/>
  <c r="AU139" i="2"/>
  <c r="AV139" i="2"/>
  <c r="AW139" i="2"/>
  <c r="AX139" i="2"/>
  <c r="AY139" i="2"/>
  <c r="AZ139" i="2"/>
  <c r="BA139" i="2"/>
  <c r="BB139" i="2"/>
  <c r="BC139" i="2"/>
  <c r="BD139" i="2"/>
  <c r="BE139" i="2"/>
  <c r="BF139" i="2"/>
  <c r="BG139" i="2"/>
  <c r="BH139" i="2"/>
  <c r="BI139" i="2"/>
  <c r="BJ139" i="2"/>
  <c r="BK139" i="2"/>
  <c r="BL139" i="2"/>
  <c r="BM139" i="2"/>
  <c r="BN139" i="2"/>
  <c r="BO139" i="2"/>
  <c r="BP139" i="2"/>
  <c r="I140" i="2"/>
  <c r="J140" i="2"/>
  <c r="K140" i="2"/>
  <c r="L140" i="2"/>
  <c r="M140" i="2"/>
  <c r="N140" i="2"/>
  <c r="O140" i="2"/>
  <c r="P140" i="2"/>
  <c r="Q140" i="2"/>
  <c r="R140" i="2"/>
  <c r="S140" i="2"/>
  <c r="T140" i="2"/>
  <c r="U140" i="2"/>
  <c r="V140" i="2"/>
  <c r="W140" i="2"/>
  <c r="X140" i="2"/>
  <c r="Y140" i="2"/>
  <c r="Z140" i="2"/>
  <c r="AA140" i="2"/>
  <c r="AB140" i="2"/>
  <c r="AC140" i="2"/>
  <c r="AD140" i="2"/>
  <c r="AE140" i="2"/>
  <c r="AF140" i="2"/>
  <c r="AG140" i="2"/>
  <c r="AH140" i="2"/>
  <c r="AI140" i="2"/>
  <c r="AJ140" i="2"/>
  <c r="AK140" i="2"/>
  <c r="AL140" i="2"/>
  <c r="AM140" i="2"/>
  <c r="AN140" i="2"/>
  <c r="AO140" i="2"/>
  <c r="AP140" i="2"/>
  <c r="AQ140" i="2"/>
  <c r="AR140" i="2"/>
  <c r="AS140" i="2"/>
  <c r="AT140" i="2"/>
  <c r="AU140" i="2"/>
  <c r="AV140" i="2"/>
  <c r="AW140" i="2"/>
  <c r="AX140" i="2"/>
  <c r="AY140" i="2"/>
  <c r="AZ140" i="2"/>
  <c r="BA140" i="2"/>
  <c r="BB140" i="2"/>
  <c r="BC140" i="2"/>
  <c r="BD140" i="2"/>
  <c r="BE140" i="2"/>
  <c r="BF140" i="2"/>
  <c r="BG140" i="2"/>
  <c r="BH140" i="2"/>
  <c r="BI140" i="2"/>
  <c r="BJ140" i="2"/>
  <c r="BK140" i="2"/>
  <c r="BL140" i="2"/>
  <c r="BM140" i="2"/>
  <c r="BN140" i="2"/>
  <c r="BO140" i="2"/>
  <c r="BP140" i="2"/>
  <c r="I141" i="2"/>
  <c r="J141" i="2"/>
  <c r="K141" i="2"/>
  <c r="L141" i="2"/>
  <c r="M141" i="2"/>
  <c r="N141" i="2"/>
  <c r="O141" i="2"/>
  <c r="P141" i="2"/>
  <c r="Q141" i="2"/>
  <c r="R141" i="2"/>
  <c r="S141" i="2"/>
  <c r="T141" i="2"/>
  <c r="U141" i="2"/>
  <c r="V141" i="2"/>
  <c r="W141" i="2"/>
  <c r="X141" i="2"/>
  <c r="Y141" i="2"/>
  <c r="Z141" i="2"/>
  <c r="AA141" i="2"/>
  <c r="AB141" i="2"/>
  <c r="AC141" i="2"/>
  <c r="AD141" i="2"/>
  <c r="AE141" i="2"/>
  <c r="AF141" i="2"/>
  <c r="AG141" i="2"/>
  <c r="AH141" i="2"/>
  <c r="AI141" i="2"/>
  <c r="AJ141" i="2"/>
  <c r="AK141" i="2"/>
  <c r="AL141" i="2"/>
  <c r="AM141" i="2"/>
  <c r="AN141" i="2"/>
  <c r="AO141" i="2"/>
  <c r="AP141" i="2"/>
  <c r="AQ141" i="2"/>
  <c r="AR141" i="2"/>
  <c r="AS141" i="2"/>
  <c r="AT141" i="2"/>
  <c r="AU141" i="2"/>
  <c r="AV141" i="2"/>
  <c r="AW141" i="2"/>
  <c r="AX141" i="2"/>
  <c r="AY141" i="2"/>
  <c r="AZ141" i="2"/>
  <c r="BA141" i="2"/>
  <c r="BB141" i="2"/>
  <c r="BC141" i="2"/>
  <c r="BD141" i="2"/>
  <c r="BE141" i="2"/>
  <c r="BF141" i="2"/>
  <c r="BG141" i="2"/>
  <c r="BH141" i="2"/>
  <c r="BI141" i="2"/>
  <c r="BJ141" i="2"/>
  <c r="BK141" i="2"/>
  <c r="BL141" i="2"/>
  <c r="BM141" i="2"/>
  <c r="BN141" i="2"/>
  <c r="BO141" i="2"/>
  <c r="BP141" i="2"/>
  <c r="I142" i="2"/>
  <c r="J142" i="2"/>
  <c r="K142" i="2"/>
  <c r="L142" i="2"/>
  <c r="M142" i="2"/>
  <c r="N142" i="2"/>
  <c r="O142" i="2"/>
  <c r="P142" i="2"/>
  <c r="Q142" i="2"/>
  <c r="R142" i="2"/>
  <c r="S142" i="2"/>
  <c r="T142" i="2"/>
  <c r="U142" i="2"/>
  <c r="V142" i="2"/>
  <c r="W142" i="2"/>
  <c r="X142" i="2"/>
  <c r="Y142" i="2"/>
  <c r="Z142" i="2"/>
  <c r="AA142" i="2"/>
  <c r="AB142" i="2"/>
  <c r="AC142" i="2"/>
  <c r="AD142" i="2"/>
  <c r="AE142" i="2"/>
  <c r="AF142" i="2"/>
  <c r="AG142" i="2"/>
  <c r="AH142" i="2"/>
  <c r="AI142" i="2"/>
  <c r="AJ142" i="2"/>
  <c r="AK142" i="2"/>
  <c r="AL142" i="2"/>
  <c r="AM142" i="2"/>
  <c r="AN142" i="2"/>
  <c r="AO142" i="2"/>
  <c r="AP142" i="2"/>
  <c r="AQ142" i="2"/>
  <c r="AR142" i="2"/>
  <c r="AS142" i="2"/>
  <c r="AT142" i="2"/>
  <c r="AU142" i="2"/>
  <c r="AV142" i="2"/>
  <c r="AW142" i="2"/>
  <c r="AX142" i="2"/>
  <c r="AY142" i="2"/>
  <c r="AZ142" i="2"/>
  <c r="BA142" i="2"/>
  <c r="BB142" i="2"/>
  <c r="BC142" i="2"/>
  <c r="BD142" i="2"/>
  <c r="BE142" i="2"/>
  <c r="BF142" i="2"/>
  <c r="BG142" i="2"/>
  <c r="BH142" i="2"/>
  <c r="BI142" i="2"/>
  <c r="BJ142" i="2"/>
  <c r="BK142" i="2"/>
  <c r="BL142" i="2"/>
  <c r="BM142" i="2"/>
  <c r="BN142" i="2"/>
  <c r="BO142" i="2"/>
  <c r="BP142" i="2"/>
  <c r="I143" i="2"/>
  <c r="J143" i="2"/>
  <c r="K143" i="2"/>
  <c r="L143" i="2"/>
  <c r="M143" i="2"/>
  <c r="N143" i="2"/>
  <c r="O143" i="2"/>
  <c r="P143" i="2"/>
  <c r="Q143" i="2"/>
  <c r="R143" i="2"/>
  <c r="S143" i="2"/>
  <c r="T143" i="2"/>
  <c r="U143" i="2"/>
  <c r="V143" i="2"/>
  <c r="W143" i="2"/>
  <c r="X143" i="2"/>
  <c r="Y143" i="2"/>
  <c r="Z143" i="2"/>
  <c r="AA143" i="2"/>
  <c r="AB143" i="2"/>
  <c r="AC143" i="2"/>
  <c r="AD143" i="2"/>
  <c r="AE143" i="2"/>
  <c r="AF143" i="2"/>
  <c r="AG143" i="2"/>
  <c r="AH143" i="2"/>
  <c r="AI143" i="2"/>
  <c r="AJ143" i="2"/>
  <c r="AK143" i="2"/>
  <c r="AL143" i="2"/>
  <c r="AM143" i="2"/>
  <c r="AN143" i="2"/>
  <c r="AO143" i="2"/>
  <c r="AP143" i="2"/>
  <c r="AQ143" i="2"/>
  <c r="AR143" i="2"/>
  <c r="AS143" i="2"/>
  <c r="AT143" i="2"/>
  <c r="AU143" i="2"/>
  <c r="AV143" i="2"/>
  <c r="AW143" i="2"/>
  <c r="AX143" i="2"/>
  <c r="AY143" i="2"/>
  <c r="AZ143" i="2"/>
  <c r="BA143" i="2"/>
  <c r="BB143" i="2"/>
  <c r="BC143" i="2"/>
  <c r="BD143" i="2"/>
  <c r="BE143" i="2"/>
  <c r="BF143" i="2"/>
  <c r="BG143" i="2"/>
  <c r="BH143" i="2"/>
  <c r="BI143" i="2"/>
  <c r="BJ143" i="2"/>
  <c r="BK143" i="2"/>
  <c r="BL143" i="2"/>
  <c r="BM143" i="2"/>
  <c r="BN143" i="2"/>
  <c r="BO143" i="2"/>
  <c r="BP143" i="2"/>
  <c r="I144" i="2"/>
  <c r="J144" i="2"/>
  <c r="K144" i="2"/>
  <c r="L144" i="2"/>
  <c r="M144" i="2"/>
  <c r="N144" i="2"/>
  <c r="O144" i="2"/>
  <c r="P144" i="2"/>
  <c r="Q144" i="2"/>
  <c r="R144" i="2"/>
  <c r="S144" i="2"/>
  <c r="T144" i="2"/>
  <c r="U144" i="2"/>
  <c r="V144" i="2"/>
  <c r="W144" i="2"/>
  <c r="X144" i="2"/>
  <c r="Y144" i="2"/>
  <c r="Z144" i="2"/>
  <c r="AA144" i="2"/>
  <c r="AB144" i="2"/>
  <c r="AC144" i="2"/>
  <c r="AD144" i="2"/>
  <c r="AE144" i="2"/>
  <c r="AF144" i="2"/>
  <c r="AG144" i="2"/>
  <c r="AH144" i="2"/>
  <c r="AI144" i="2"/>
  <c r="AJ144" i="2"/>
  <c r="AK144" i="2"/>
  <c r="AL144" i="2"/>
  <c r="AM144" i="2"/>
  <c r="AN144" i="2"/>
  <c r="AO144" i="2"/>
  <c r="AP144" i="2"/>
  <c r="AQ144" i="2"/>
  <c r="AR144" i="2"/>
  <c r="AS144" i="2"/>
  <c r="AT144" i="2"/>
  <c r="AU144" i="2"/>
  <c r="AV144" i="2"/>
  <c r="AW144" i="2"/>
  <c r="AX144" i="2"/>
  <c r="AY144" i="2"/>
  <c r="AZ144" i="2"/>
  <c r="BA144" i="2"/>
  <c r="BB144" i="2"/>
  <c r="BC144" i="2"/>
  <c r="BD144" i="2"/>
  <c r="BE144" i="2"/>
  <c r="BF144" i="2"/>
  <c r="BG144" i="2"/>
  <c r="BH144" i="2"/>
  <c r="BI144" i="2"/>
  <c r="BJ144" i="2"/>
  <c r="BK144" i="2"/>
  <c r="BL144" i="2"/>
  <c r="BM144" i="2"/>
  <c r="BN144" i="2"/>
  <c r="BO144" i="2"/>
  <c r="BP144" i="2"/>
  <c r="I145" i="2"/>
  <c r="J145" i="2"/>
  <c r="K145" i="2"/>
  <c r="L145" i="2"/>
  <c r="M145" i="2"/>
  <c r="N145" i="2"/>
  <c r="O145" i="2"/>
  <c r="P145" i="2"/>
  <c r="Q145" i="2"/>
  <c r="R145" i="2"/>
  <c r="S145" i="2"/>
  <c r="T145" i="2"/>
  <c r="U145" i="2"/>
  <c r="V145" i="2"/>
  <c r="W145" i="2"/>
  <c r="X145" i="2"/>
  <c r="Y145" i="2"/>
  <c r="Z145" i="2"/>
  <c r="AA145" i="2"/>
  <c r="AB145" i="2"/>
  <c r="AC145" i="2"/>
  <c r="AD145" i="2"/>
  <c r="AE145" i="2"/>
  <c r="AF145" i="2"/>
  <c r="AG145" i="2"/>
  <c r="AH145" i="2"/>
  <c r="AI145" i="2"/>
  <c r="AJ145" i="2"/>
  <c r="AK145" i="2"/>
  <c r="AL145" i="2"/>
  <c r="AM145" i="2"/>
  <c r="AN145" i="2"/>
  <c r="AO145" i="2"/>
  <c r="AP145" i="2"/>
  <c r="AQ145" i="2"/>
  <c r="AR145" i="2"/>
  <c r="AS145" i="2"/>
  <c r="AT145" i="2"/>
  <c r="AU145" i="2"/>
  <c r="AV145" i="2"/>
  <c r="AW145" i="2"/>
  <c r="AX145" i="2"/>
  <c r="AY145" i="2"/>
  <c r="AZ145" i="2"/>
  <c r="BA145" i="2"/>
  <c r="BB145" i="2"/>
  <c r="BC145" i="2"/>
  <c r="BD145" i="2"/>
  <c r="BE145" i="2"/>
  <c r="BF145" i="2"/>
  <c r="BG145" i="2"/>
  <c r="BH145" i="2"/>
  <c r="BI145" i="2"/>
  <c r="BJ145" i="2"/>
  <c r="BK145" i="2"/>
  <c r="BL145" i="2"/>
  <c r="BM145" i="2"/>
  <c r="BN145" i="2"/>
  <c r="BO145" i="2"/>
  <c r="BP145" i="2"/>
  <c r="I146" i="2"/>
  <c r="J146" i="2"/>
  <c r="K146" i="2"/>
  <c r="L146" i="2"/>
  <c r="M146" i="2"/>
  <c r="N146" i="2"/>
  <c r="O146" i="2"/>
  <c r="P146" i="2"/>
  <c r="Q146" i="2"/>
  <c r="R146" i="2"/>
  <c r="S146" i="2"/>
  <c r="T146" i="2"/>
  <c r="U146" i="2"/>
  <c r="V146" i="2"/>
  <c r="W146" i="2"/>
  <c r="X146" i="2"/>
  <c r="Y146" i="2"/>
  <c r="Z146" i="2"/>
  <c r="AA146" i="2"/>
  <c r="AB146" i="2"/>
  <c r="AC146" i="2"/>
  <c r="AD146" i="2"/>
  <c r="AE146" i="2"/>
  <c r="AF146" i="2"/>
  <c r="AG146" i="2"/>
  <c r="AH146" i="2"/>
  <c r="AI146" i="2"/>
  <c r="AJ146" i="2"/>
  <c r="AK146" i="2"/>
  <c r="AL146" i="2"/>
  <c r="AM146" i="2"/>
  <c r="AN146" i="2"/>
  <c r="AO146" i="2"/>
  <c r="AP146" i="2"/>
  <c r="AQ146" i="2"/>
  <c r="AR146" i="2"/>
  <c r="AS146" i="2"/>
  <c r="AT146" i="2"/>
  <c r="AU146" i="2"/>
  <c r="AV146" i="2"/>
  <c r="AW146" i="2"/>
  <c r="AX146" i="2"/>
  <c r="AY146" i="2"/>
  <c r="AZ146" i="2"/>
  <c r="BA146" i="2"/>
  <c r="BB146" i="2"/>
  <c r="BC146" i="2"/>
  <c r="BD146" i="2"/>
  <c r="BE146" i="2"/>
  <c r="BF146" i="2"/>
  <c r="BG146" i="2"/>
  <c r="BH146" i="2"/>
  <c r="BI146" i="2"/>
  <c r="BJ146" i="2"/>
  <c r="BK146" i="2"/>
  <c r="BL146" i="2"/>
  <c r="BM146" i="2"/>
  <c r="BN146" i="2"/>
  <c r="BO146" i="2"/>
  <c r="BP146" i="2"/>
  <c r="I147" i="2"/>
  <c r="J147" i="2"/>
  <c r="K147" i="2"/>
  <c r="L147" i="2"/>
  <c r="M147" i="2"/>
  <c r="N147" i="2"/>
  <c r="O147" i="2"/>
  <c r="P147" i="2"/>
  <c r="Q147" i="2"/>
  <c r="R147" i="2"/>
  <c r="S147" i="2"/>
  <c r="T147" i="2"/>
  <c r="U147" i="2"/>
  <c r="V147" i="2"/>
  <c r="W147" i="2"/>
  <c r="X147" i="2"/>
  <c r="Y147" i="2"/>
  <c r="Z147" i="2"/>
  <c r="AA147" i="2"/>
  <c r="AB147" i="2"/>
  <c r="AC147" i="2"/>
  <c r="AD147" i="2"/>
  <c r="AE147" i="2"/>
  <c r="AF147" i="2"/>
  <c r="AG147" i="2"/>
  <c r="AH147" i="2"/>
  <c r="AI147" i="2"/>
  <c r="AJ147" i="2"/>
  <c r="AK147" i="2"/>
  <c r="AL147" i="2"/>
  <c r="AM147" i="2"/>
  <c r="AN147" i="2"/>
  <c r="AO147" i="2"/>
  <c r="AP147" i="2"/>
  <c r="AQ147" i="2"/>
  <c r="AR147" i="2"/>
  <c r="AS147" i="2"/>
  <c r="AT147" i="2"/>
  <c r="AU147" i="2"/>
  <c r="AV147" i="2"/>
  <c r="AW147" i="2"/>
  <c r="AX147" i="2"/>
  <c r="AY147" i="2"/>
  <c r="AZ147" i="2"/>
  <c r="BA147" i="2"/>
  <c r="BB147" i="2"/>
  <c r="BC147" i="2"/>
  <c r="BD147" i="2"/>
  <c r="BE147" i="2"/>
  <c r="BF147" i="2"/>
  <c r="BG147" i="2"/>
  <c r="BH147" i="2"/>
  <c r="BI147" i="2"/>
  <c r="BJ147" i="2"/>
  <c r="BK147" i="2"/>
  <c r="BL147" i="2"/>
  <c r="BM147" i="2"/>
  <c r="BN147" i="2"/>
  <c r="BO147" i="2"/>
  <c r="BP147" i="2"/>
  <c r="BC61" i="3" l="1"/>
  <c r="BC62" i="3" s="1"/>
  <c r="BC63" i="3" s="1"/>
  <c r="BC64" i="3" s="1"/>
  <c r="BC65" i="3" s="1"/>
  <c r="AL54" i="3"/>
  <c r="AI49" i="3"/>
  <c r="AI54" i="3" s="1"/>
  <c r="AI55" i="3" s="1"/>
  <c r="AI56" i="3" s="1"/>
  <c r="AI57" i="3" s="1"/>
  <c r="AI58" i="3" s="1"/>
  <c r="AI59" i="3" s="1"/>
  <c r="AI60" i="3" s="1"/>
  <c r="AI61" i="3" s="1"/>
  <c r="AI62" i="3" s="1"/>
  <c r="M27" i="24"/>
  <c r="M15" i="24"/>
  <c r="M6" i="24"/>
  <c r="M1" i="24"/>
  <c r="M27" i="26"/>
  <c r="M15" i="26"/>
  <c r="M6" i="26"/>
  <c r="M1" i="26"/>
  <c r="M27" i="27"/>
  <c r="M1" i="27"/>
  <c r="M15" i="27"/>
  <c r="M6" i="27"/>
  <c r="M27" i="28"/>
  <c r="M15" i="28"/>
  <c r="M6" i="28"/>
  <c r="M1" i="28"/>
  <c r="M27" i="25"/>
  <c r="M6" i="25"/>
  <c r="M15" i="25"/>
  <c r="M1" i="25"/>
  <c r="BE128" i="3"/>
  <c r="BF128" i="3"/>
  <c r="BG128" i="3"/>
  <c r="BA128" i="3"/>
  <c r="BB128" i="3"/>
  <c r="BC128" i="3"/>
  <c r="AY128" i="3"/>
  <c r="AS128" i="3"/>
  <c r="AT128" i="3"/>
  <c r="AO128" i="3"/>
  <c r="AK128" i="3"/>
  <c r="AM128" i="3"/>
  <c r="AG128" i="3"/>
  <c r="AH128" i="3"/>
  <c r="AC128" i="3"/>
  <c r="AD128" i="3"/>
  <c r="AE128" i="3"/>
  <c r="Y128" i="3"/>
  <c r="Z128" i="3"/>
  <c r="AA128" i="3"/>
  <c r="U128" i="3"/>
  <c r="V128" i="3"/>
  <c r="W128" i="3"/>
  <c r="R128" i="3"/>
  <c r="S128" i="3"/>
  <c r="R135" i="3"/>
  <c r="S135" i="3"/>
  <c r="T135" i="3"/>
  <c r="U135" i="3"/>
  <c r="V135" i="3"/>
  <c r="W135" i="3"/>
  <c r="X135" i="3"/>
  <c r="Y135" i="3"/>
  <c r="Z135" i="3"/>
  <c r="AA135" i="3"/>
  <c r="AB135" i="3"/>
  <c r="AC135" i="3"/>
  <c r="AD135" i="3"/>
  <c r="AE135" i="3"/>
  <c r="AF135" i="3"/>
  <c r="AG135" i="3"/>
  <c r="AH135" i="3"/>
  <c r="AJ135" i="3"/>
  <c r="AK135" i="3"/>
  <c r="AM135" i="3"/>
  <c r="AN135" i="3"/>
  <c r="AO135" i="3"/>
  <c r="AS135" i="3"/>
  <c r="AT135" i="3"/>
  <c r="AY135" i="3"/>
  <c r="AZ135" i="3"/>
  <c r="BA135" i="3"/>
  <c r="BB135" i="3"/>
  <c r="BC135" i="3"/>
  <c r="BD135" i="3"/>
  <c r="BE135" i="3"/>
  <c r="BF135" i="3"/>
  <c r="BG135" i="3"/>
  <c r="BH135" i="3"/>
  <c r="BI135" i="3"/>
  <c r="BJ135" i="3"/>
  <c r="BK135" i="3"/>
  <c r="BL135" i="3"/>
  <c r="BM135" i="3"/>
  <c r="BN135" i="3"/>
  <c r="BO135" i="3"/>
  <c r="BP135" i="3"/>
  <c r="R136" i="3"/>
  <c r="S136" i="3"/>
  <c r="T136" i="3"/>
  <c r="U136" i="3"/>
  <c r="V136" i="3"/>
  <c r="W136" i="3"/>
  <c r="X136" i="3"/>
  <c r="Y136" i="3"/>
  <c r="Z136" i="3"/>
  <c r="AA136" i="3"/>
  <c r="AB136" i="3"/>
  <c r="AC136" i="3"/>
  <c r="AD136" i="3"/>
  <c r="AE136" i="3"/>
  <c r="AF136" i="3"/>
  <c r="AG136" i="3"/>
  <c r="AH136" i="3"/>
  <c r="AJ136" i="3"/>
  <c r="AK136" i="3"/>
  <c r="AM136" i="3"/>
  <c r="AN136" i="3"/>
  <c r="AO136" i="3"/>
  <c r="AS136" i="3"/>
  <c r="AT136" i="3"/>
  <c r="AY136" i="3"/>
  <c r="AZ136" i="3"/>
  <c r="BA136" i="3"/>
  <c r="BB136" i="3"/>
  <c r="BC136" i="3"/>
  <c r="BD136" i="3"/>
  <c r="BE136" i="3"/>
  <c r="BF136" i="3"/>
  <c r="BG136" i="3"/>
  <c r="BH136" i="3"/>
  <c r="BI136" i="3"/>
  <c r="BJ136" i="3"/>
  <c r="BK136" i="3"/>
  <c r="BL136" i="3"/>
  <c r="BM136" i="3"/>
  <c r="BN136" i="3"/>
  <c r="BO136" i="3"/>
  <c r="BP136" i="3"/>
  <c r="R137" i="3"/>
  <c r="S137" i="3"/>
  <c r="T137" i="3"/>
  <c r="U137" i="3"/>
  <c r="V137" i="3"/>
  <c r="W137" i="3"/>
  <c r="X137" i="3"/>
  <c r="Y137" i="3"/>
  <c r="Z137" i="3"/>
  <c r="AA137" i="3"/>
  <c r="AB137" i="3"/>
  <c r="AC137" i="3"/>
  <c r="AD137" i="3"/>
  <c r="AE137" i="3"/>
  <c r="AF137" i="3"/>
  <c r="AG137" i="3"/>
  <c r="AH137" i="3"/>
  <c r="AJ137" i="3"/>
  <c r="AK137" i="3"/>
  <c r="AM137" i="3"/>
  <c r="AN137" i="3"/>
  <c r="AO137" i="3"/>
  <c r="AS137" i="3"/>
  <c r="AT137" i="3"/>
  <c r="AY137" i="3"/>
  <c r="AZ137" i="3"/>
  <c r="BA137" i="3"/>
  <c r="BB137" i="3"/>
  <c r="BC137" i="3"/>
  <c r="BD137" i="3"/>
  <c r="BE137" i="3"/>
  <c r="BF137" i="3"/>
  <c r="BG137" i="3"/>
  <c r="BH137" i="3"/>
  <c r="BI137" i="3"/>
  <c r="BJ137" i="3"/>
  <c r="BK137" i="3"/>
  <c r="BL137" i="3"/>
  <c r="BM137" i="3"/>
  <c r="BN137" i="3"/>
  <c r="BO137" i="3"/>
  <c r="BP137" i="3"/>
  <c r="R138" i="3"/>
  <c r="S138" i="3"/>
  <c r="T138" i="3"/>
  <c r="U138" i="3"/>
  <c r="V138" i="3"/>
  <c r="W138" i="3"/>
  <c r="X138" i="3"/>
  <c r="Y138" i="3"/>
  <c r="Z138" i="3"/>
  <c r="AA138" i="3"/>
  <c r="AB138" i="3"/>
  <c r="AC138" i="3"/>
  <c r="AD138" i="3"/>
  <c r="AE138" i="3"/>
  <c r="AF138" i="3"/>
  <c r="AG138" i="3"/>
  <c r="AH138" i="3"/>
  <c r="AJ138" i="3"/>
  <c r="AK138" i="3"/>
  <c r="AM138" i="3"/>
  <c r="AN138" i="3"/>
  <c r="AO138" i="3"/>
  <c r="AS138" i="3"/>
  <c r="AT138" i="3"/>
  <c r="AY138" i="3"/>
  <c r="AZ138" i="3"/>
  <c r="BA138" i="3"/>
  <c r="BB138" i="3"/>
  <c r="BC138" i="3"/>
  <c r="BD138" i="3"/>
  <c r="BE138" i="3"/>
  <c r="BF138" i="3"/>
  <c r="BG138" i="3"/>
  <c r="BH138" i="3"/>
  <c r="BI138" i="3"/>
  <c r="BJ138" i="3"/>
  <c r="BK138" i="3"/>
  <c r="BL138" i="3"/>
  <c r="BM138" i="3"/>
  <c r="BN138" i="3"/>
  <c r="BO138" i="3"/>
  <c r="BP138" i="3"/>
  <c r="R139" i="3"/>
  <c r="S139" i="3"/>
  <c r="T139" i="3"/>
  <c r="U139" i="3"/>
  <c r="V139" i="3"/>
  <c r="W139" i="3"/>
  <c r="X139" i="3"/>
  <c r="Y139" i="3"/>
  <c r="Z139" i="3"/>
  <c r="AA139" i="3"/>
  <c r="AB139" i="3"/>
  <c r="AC139" i="3"/>
  <c r="AD139" i="3"/>
  <c r="AE139" i="3"/>
  <c r="AF139" i="3"/>
  <c r="AG139" i="3"/>
  <c r="AH139" i="3"/>
  <c r="AJ139" i="3"/>
  <c r="AK139" i="3"/>
  <c r="AM139" i="3"/>
  <c r="AN139" i="3"/>
  <c r="AO139" i="3"/>
  <c r="AS139" i="3"/>
  <c r="AT139" i="3"/>
  <c r="AY139" i="3"/>
  <c r="AZ139" i="3"/>
  <c r="BA139" i="3"/>
  <c r="BB139" i="3"/>
  <c r="BC139" i="3"/>
  <c r="BD139" i="3"/>
  <c r="BE139" i="3"/>
  <c r="BF139" i="3"/>
  <c r="BG139" i="3"/>
  <c r="BH139" i="3"/>
  <c r="BI139" i="3"/>
  <c r="BJ139" i="3"/>
  <c r="BK139" i="3"/>
  <c r="BL139" i="3"/>
  <c r="BM139" i="3"/>
  <c r="BN139" i="3"/>
  <c r="BO139" i="3"/>
  <c r="BP139" i="3"/>
  <c r="R140" i="3"/>
  <c r="S140" i="3"/>
  <c r="T140" i="3"/>
  <c r="U140" i="3"/>
  <c r="V140" i="3"/>
  <c r="W140" i="3"/>
  <c r="X140" i="3"/>
  <c r="Y140" i="3"/>
  <c r="Z140" i="3"/>
  <c r="AA140" i="3"/>
  <c r="AB140" i="3"/>
  <c r="AC140" i="3"/>
  <c r="AD140" i="3"/>
  <c r="AE140" i="3"/>
  <c r="AF140" i="3"/>
  <c r="AG140" i="3"/>
  <c r="AH140" i="3"/>
  <c r="AJ140" i="3"/>
  <c r="AK140" i="3"/>
  <c r="AM140" i="3"/>
  <c r="AN140" i="3"/>
  <c r="AO140" i="3"/>
  <c r="AS140" i="3"/>
  <c r="AT140" i="3"/>
  <c r="AY140" i="3"/>
  <c r="AZ140" i="3"/>
  <c r="BA140" i="3"/>
  <c r="BB140" i="3"/>
  <c r="BC140" i="3"/>
  <c r="BD140" i="3"/>
  <c r="BE140" i="3"/>
  <c r="BF140" i="3"/>
  <c r="BG140" i="3"/>
  <c r="BH140" i="3"/>
  <c r="BI140" i="3"/>
  <c r="BJ140" i="3"/>
  <c r="BK140" i="3"/>
  <c r="BL140" i="3"/>
  <c r="BM140" i="3"/>
  <c r="BN140" i="3"/>
  <c r="BO140" i="3"/>
  <c r="BP140" i="3"/>
  <c r="R141" i="3"/>
  <c r="S141" i="3"/>
  <c r="T141" i="3"/>
  <c r="U141" i="3"/>
  <c r="V141" i="3"/>
  <c r="W141" i="3"/>
  <c r="X141" i="3"/>
  <c r="Y141" i="3"/>
  <c r="Z141" i="3"/>
  <c r="AA141" i="3"/>
  <c r="AB141" i="3"/>
  <c r="AC141" i="3"/>
  <c r="AD141" i="3"/>
  <c r="AE141" i="3"/>
  <c r="AF141" i="3"/>
  <c r="AG141" i="3"/>
  <c r="AH141" i="3"/>
  <c r="AJ141" i="3"/>
  <c r="AK141" i="3"/>
  <c r="AM141" i="3"/>
  <c r="AN141" i="3"/>
  <c r="AO141" i="3"/>
  <c r="AS141" i="3"/>
  <c r="AT141" i="3"/>
  <c r="AY141" i="3"/>
  <c r="AZ141" i="3"/>
  <c r="BA141" i="3"/>
  <c r="BB141" i="3"/>
  <c r="BC141" i="3"/>
  <c r="BD141" i="3"/>
  <c r="BE141" i="3"/>
  <c r="BF141" i="3"/>
  <c r="BG141" i="3"/>
  <c r="BH141" i="3"/>
  <c r="BI141" i="3"/>
  <c r="BJ141" i="3"/>
  <c r="BK141" i="3"/>
  <c r="BL141" i="3"/>
  <c r="BM141" i="3"/>
  <c r="BN141" i="3"/>
  <c r="BO141" i="3"/>
  <c r="BP141" i="3"/>
  <c r="R142" i="3"/>
  <c r="S142" i="3"/>
  <c r="T142" i="3"/>
  <c r="U142" i="3"/>
  <c r="V142" i="3"/>
  <c r="W142" i="3"/>
  <c r="X142" i="3"/>
  <c r="Y142" i="3"/>
  <c r="Z142" i="3"/>
  <c r="AA142" i="3"/>
  <c r="AB142" i="3"/>
  <c r="AC142" i="3"/>
  <c r="AD142" i="3"/>
  <c r="AE142" i="3"/>
  <c r="AF142" i="3"/>
  <c r="AG142" i="3"/>
  <c r="AH142" i="3"/>
  <c r="AJ142" i="3"/>
  <c r="AK142" i="3"/>
  <c r="AM142" i="3"/>
  <c r="AN142" i="3"/>
  <c r="AO142" i="3"/>
  <c r="AS142" i="3"/>
  <c r="AT142" i="3"/>
  <c r="AY142" i="3"/>
  <c r="AZ142" i="3"/>
  <c r="BA142" i="3"/>
  <c r="BB142" i="3"/>
  <c r="BC142" i="3"/>
  <c r="BD142" i="3"/>
  <c r="BE142" i="3"/>
  <c r="BF142" i="3"/>
  <c r="BG142" i="3"/>
  <c r="BH142" i="3"/>
  <c r="BI142" i="3"/>
  <c r="BJ142" i="3"/>
  <c r="BK142" i="3"/>
  <c r="BL142" i="3"/>
  <c r="BM142" i="3"/>
  <c r="BN142" i="3"/>
  <c r="BO142" i="3"/>
  <c r="BP142" i="3"/>
  <c r="R143" i="3"/>
  <c r="S143" i="3"/>
  <c r="T143" i="3"/>
  <c r="U143" i="3"/>
  <c r="V143" i="3"/>
  <c r="W143" i="3"/>
  <c r="X143" i="3"/>
  <c r="Y143" i="3"/>
  <c r="Z143" i="3"/>
  <c r="AA143" i="3"/>
  <c r="AB143" i="3"/>
  <c r="AC143" i="3"/>
  <c r="AD143" i="3"/>
  <c r="AE143" i="3"/>
  <c r="AF143" i="3"/>
  <c r="AG143" i="3"/>
  <c r="AH143" i="3"/>
  <c r="AJ143" i="3"/>
  <c r="AK143" i="3"/>
  <c r="AM143" i="3"/>
  <c r="AN143" i="3"/>
  <c r="AO143" i="3"/>
  <c r="AS143" i="3"/>
  <c r="AT143" i="3"/>
  <c r="AY143" i="3"/>
  <c r="AZ143" i="3"/>
  <c r="BA143" i="3"/>
  <c r="BB143" i="3"/>
  <c r="BC143" i="3"/>
  <c r="BD143" i="3"/>
  <c r="BE143" i="3"/>
  <c r="BF143" i="3"/>
  <c r="BG143" i="3"/>
  <c r="BH143" i="3"/>
  <c r="BI143" i="3"/>
  <c r="BJ143" i="3"/>
  <c r="BK143" i="3"/>
  <c r="BL143" i="3"/>
  <c r="BM143" i="3"/>
  <c r="BN143" i="3"/>
  <c r="BO143" i="3"/>
  <c r="BP143" i="3"/>
  <c r="R144" i="3"/>
  <c r="S144" i="3"/>
  <c r="T144" i="3"/>
  <c r="U144" i="3"/>
  <c r="V144" i="3"/>
  <c r="W144" i="3"/>
  <c r="X144" i="3"/>
  <c r="Y144" i="3"/>
  <c r="Z144" i="3"/>
  <c r="AA144" i="3"/>
  <c r="AB144" i="3"/>
  <c r="AC144" i="3"/>
  <c r="AD144" i="3"/>
  <c r="AE144" i="3"/>
  <c r="AF144" i="3"/>
  <c r="AG144" i="3"/>
  <c r="AH144" i="3"/>
  <c r="AJ144" i="3"/>
  <c r="AK144" i="3"/>
  <c r="AM144" i="3"/>
  <c r="AN144" i="3"/>
  <c r="AO144" i="3"/>
  <c r="AS144" i="3"/>
  <c r="AT144" i="3"/>
  <c r="AY144" i="3"/>
  <c r="AZ144" i="3"/>
  <c r="BA144" i="3"/>
  <c r="BB144" i="3"/>
  <c r="BC144" i="3"/>
  <c r="BD144" i="3"/>
  <c r="BE144" i="3"/>
  <c r="BF144" i="3"/>
  <c r="BG144" i="3"/>
  <c r="BH144" i="3"/>
  <c r="BI144" i="3"/>
  <c r="BJ144" i="3"/>
  <c r="BK144" i="3"/>
  <c r="BL144" i="3"/>
  <c r="BM144" i="3"/>
  <c r="BN144" i="3"/>
  <c r="BO144" i="3"/>
  <c r="BP144" i="3"/>
  <c r="R145" i="3"/>
  <c r="S145" i="3"/>
  <c r="T145" i="3"/>
  <c r="U145" i="3"/>
  <c r="V145" i="3"/>
  <c r="W145" i="3"/>
  <c r="X145" i="3"/>
  <c r="Y145" i="3"/>
  <c r="Z145" i="3"/>
  <c r="AA145" i="3"/>
  <c r="AB145" i="3"/>
  <c r="AC145" i="3"/>
  <c r="AD145" i="3"/>
  <c r="AE145" i="3"/>
  <c r="AF145" i="3"/>
  <c r="AG145" i="3"/>
  <c r="AH145" i="3"/>
  <c r="AJ145" i="3"/>
  <c r="AK145" i="3"/>
  <c r="AM145" i="3"/>
  <c r="AN145" i="3"/>
  <c r="AO145" i="3"/>
  <c r="AS145" i="3"/>
  <c r="AT145" i="3"/>
  <c r="AY145" i="3"/>
  <c r="AZ145" i="3"/>
  <c r="BA145" i="3"/>
  <c r="BB145" i="3"/>
  <c r="BC145" i="3"/>
  <c r="BD145" i="3"/>
  <c r="BE145" i="3"/>
  <c r="BF145" i="3"/>
  <c r="BG145" i="3"/>
  <c r="BH145" i="3"/>
  <c r="BI145" i="3"/>
  <c r="BJ145" i="3"/>
  <c r="BK145" i="3"/>
  <c r="BL145" i="3"/>
  <c r="BM145" i="3"/>
  <c r="BN145" i="3"/>
  <c r="BO145" i="3"/>
  <c r="BP145" i="3"/>
  <c r="R146" i="3"/>
  <c r="S146" i="3"/>
  <c r="T146" i="3"/>
  <c r="U146" i="3"/>
  <c r="V146" i="3"/>
  <c r="W146" i="3"/>
  <c r="X146" i="3"/>
  <c r="Y146" i="3"/>
  <c r="Z146" i="3"/>
  <c r="AA146" i="3"/>
  <c r="AB146" i="3"/>
  <c r="AC146" i="3"/>
  <c r="AD146" i="3"/>
  <c r="AE146" i="3"/>
  <c r="AF146" i="3"/>
  <c r="AG146" i="3"/>
  <c r="AH146" i="3"/>
  <c r="AJ146" i="3"/>
  <c r="AK146" i="3"/>
  <c r="AM146" i="3"/>
  <c r="AN146" i="3"/>
  <c r="AO146" i="3"/>
  <c r="AS146" i="3"/>
  <c r="AT146" i="3"/>
  <c r="AY146" i="3"/>
  <c r="AZ146" i="3"/>
  <c r="BA146" i="3"/>
  <c r="BB146" i="3"/>
  <c r="BC146" i="3"/>
  <c r="BD146" i="3"/>
  <c r="BE146" i="3"/>
  <c r="BF146" i="3"/>
  <c r="BG146" i="3"/>
  <c r="BH146" i="3"/>
  <c r="BI146" i="3"/>
  <c r="BJ146" i="3"/>
  <c r="BK146" i="3"/>
  <c r="BL146" i="3"/>
  <c r="BM146" i="3"/>
  <c r="BN146" i="3"/>
  <c r="BO146" i="3"/>
  <c r="BP146" i="3"/>
  <c r="R147" i="3"/>
  <c r="S147" i="3"/>
  <c r="T147" i="3"/>
  <c r="U147" i="3"/>
  <c r="V147" i="3"/>
  <c r="W147" i="3"/>
  <c r="X147" i="3"/>
  <c r="Y147" i="3"/>
  <c r="Z147" i="3"/>
  <c r="AA147" i="3"/>
  <c r="AB147" i="3"/>
  <c r="AC147" i="3"/>
  <c r="AD147" i="3"/>
  <c r="AE147" i="3"/>
  <c r="AF147" i="3"/>
  <c r="AG147" i="3"/>
  <c r="AH147" i="3"/>
  <c r="AJ147" i="3"/>
  <c r="AK147" i="3"/>
  <c r="AM147" i="3"/>
  <c r="AN147" i="3"/>
  <c r="AO147" i="3"/>
  <c r="AS147" i="3"/>
  <c r="AT147" i="3"/>
  <c r="AY147" i="3"/>
  <c r="AZ147" i="3"/>
  <c r="BA147" i="3"/>
  <c r="BB147" i="3"/>
  <c r="BC147" i="3"/>
  <c r="BD147" i="3"/>
  <c r="BE147" i="3"/>
  <c r="BF147" i="3"/>
  <c r="BG147" i="3"/>
  <c r="BH147" i="3"/>
  <c r="BI147" i="3"/>
  <c r="BJ147" i="3"/>
  <c r="BK147" i="3"/>
  <c r="BL147" i="3"/>
  <c r="BM147" i="3"/>
  <c r="BN147" i="3"/>
  <c r="BO147" i="3"/>
  <c r="BP147" i="3"/>
  <c r="AI63" i="3" l="1"/>
  <c r="AI137" i="3" s="1"/>
  <c r="AI141" i="3"/>
  <c r="AI138" i="3"/>
  <c r="AI142" i="3"/>
  <c r="AI146" i="3"/>
  <c r="AI135" i="3"/>
  <c r="AI139" i="3"/>
  <c r="AI143" i="3"/>
  <c r="AI147" i="3"/>
  <c r="AI136" i="3"/>
  <c r="AI140" i="3"/>
  <c r="AI144" i="3"/>
  <c r="AI128" i="3"/>
  <c r="AL55" i="3"/>
  <c r="AV144" i="3"/>
  <c r="AV142" i="3"/>
  <c r="AV138" i="3"/>
  <c r="AV137" i="3"/>
  <c r="AV136" i="3"/>
  <c r="AV135" i="3"/>
  <c r="AV147" i="3"/>
  <c r="AV146" i="3"/>
  <c r="AV145" i="3"/>
  <c r="AV143" i="3"/>
  <c r="AV141" i="3"/>
  <c r="AV140" i="3"/>
  <c r="AV139" i="3"/>
  <c r="N27" i="27"/>
  <c r="N1" i="27"/>
  <c r="N15" i="27"/>
  <c r="N6" i="27"/>
  <c r="N27" i="28"/>
  <c r="N6" i="28"/>
  <c r="N1" i="28"/>
  <c r="N15" i="28"/>
  <c r="N27" i="26"/>
  <c r="N15" i="26"/>
  <c r="N6" i="26"/>
  <c r="N1" i="26"/>
  <c r="N27" i="24"/>
  <c r="N15" i="24"/>
  <c r="N6" i="24"/>
  <c r="N1" i="24"/>
  <c r="N27" i="25"/>
  <c r="N15" i="25"/>
  <c r="N6" i="25"/>
  <c r="N1" i="25"/>
  <c r="AI145" i="3" l="1"/>
  <c r="AL56" i="3"/>
  <c r="AL57" i="3" s="1"/>
  <c r="AL58" i="3" s="1"/>
  <c r="AL59" i="3" s="1"/>
  <c r="AL60" i="3" s="1"/>
  <c r="AL61" i="3" s="1"/>
  <c r="AL62" i="3" s="1"/>
  <c r="AL63" i="3" s="1"/>
  <c r="AL64" i="3" s="1"/>
  <c r="AL137" i="3" s="1"/>
  <c r="AL135" i="3"/>
  <c r="AL140" i="3"/>
  <c r="AL144" i="3"/>
  <c r="AL141" i="3"/>
  <c r="AL145" i="3"/>
  <c r="AX145" i="3"/>
  <c r="AX141" i="3"/>
  <c r="AX137" i="3"/>
  <c r="AW137" i="3"/>
  <c r="AW141" i="3"/>
  <c r="AW143" i="3"/>
  <c r="AX146" i="3"/>
  <c r="AX138" i="3"/>
  <c r="AW144" i="3"/>
  <c r="AX128" i="3"/>
  <c r="AX144" i="3"/>
  <c r="AX140" i="3"/>
  <c r="AX136" i="3"/>
  <c r="AW146" i="3"/>
  <c r="AW135" i="3"/>
  <c r="AW139" i="3"/>
  <c r="AW140" i="3"/>
  <c r="AX142" i="3"/>
  <c r="AW142" i="3"/>
  <c r="AW147" i="3"/>
  <c r="AX147" i="3"/>
  <c r="AX143" i="3"/>
  <c r="AX139" i="3"/>
  <c r="AX135" i="3"/>
  <c r="AW145" i="3"/>
  <c r="AW128" i="3"/>
  <c r="AW136" i="3"/>
  <c r="AW138" i="3"/>
  <c r="O27" i="24"/>
  <c r="O6" i="24"/>
  <c r="O1" i="24"/>
  <c r="O15" i="24"/>
  <c r="O27" i="27"/>
  <c r="O15" i="27"/>
  <c r="O6" i="27"/>
  <c r="O1" i="27"/>
  <c r="O27" i="25"/>
  <c r="O15" i="25"/>
  <c r="O6" i="25"/>
  <c r="O1" i="25"/>
  <c r="O27" i="26"/>
  <c r="O15" i="26"/>
  <c r="O1" i="26"/>
  <c r="O6" i="26"/>
  <c r="O27" i="28"/>
  <c r="O1" i="28"/>
  <c r="O15" i="28"/>
  <c r="O6" i="28"/>
  <c r="C17" i="3"/>
  <c r="D17" i="3" s="1"/>
  <c r="C18" i="3"/>
  <c r="D18" i="3" s="1"/>
  <c r="C19" i="3"/>
  <c r="D19" i="3" s="1"/>
  <c r="C20" i="3"/>
  <c r="D20" i="3" s="1"/>
  <c r="C21" i="3"/>
  <c r="D21" i="3" s="1"/>
  <c r="C22" i="3"/>
  <c r="D22" i="3" s="1"/>
  <c r="C23" i="3"/>
  <c r="D23" i="3" s="1"/>
  <c r="C24" i="3"/>
  <c r="D24" i="3" s="1"/>
  <c r="C25" i="3"/>
  <c r="D25" i="3" s="1"/>
  <c r="B17" i="3"/>
  <c r="B18" i="3"/>
  <c r="B19" i="3"/>
  <c r="B20" i="3"/>
  <c r="B21" i="3"/>
  <c r="B22" i="3"/>
  <c r="B23" i="3"/>
  <c r="B24" i="3"/>
  <c r="B25" i="3"/>
  <c r="AL147" i="3" l="1"/>
  <c r="AL146" i="3"/>
  <c r="AL143" i="3"/>
  <c r="AL138" i="3"/>
  <c r="AL136" i="3"/>
  <c r="AL128" i="3"/>
  <c r="AL139" i="3"/>
  <c r="AL142" i="3"/>
  <c r="AP140" i="3"/>
  <c r="AP146" i="3"/>
  <c r="AP141" i="3"/>
  <c r="AP138" i="3"/>
  <c r="AP147" i="3"/>
  <c r="AP139" i="3"/>
  <c r="AP144" i="3"/>
  <c r="AP136" i="3"/>
  <c r="AP145" i="3"/>
  <c r="AP137" i="3"/>
  <c r="AP142" i="3"/>
  <c r="AP128" i="3"/>
  <c r="AP143" i="3"/>
  <c r="AP135" i="3"/>
  <c r="AR145" i="3"/>
  <c r="AR136" i="3"/>
  <c r="AR144" i="3"/>
  <c r="AR139" i="3"/>
  <c r="AU137" i="3"/>
  <c r="AR143" i="3"/>
  <c r="AR142" i="3"/>
  <c r="AR138" i="3"/>
  <c r="AR147" i="3"/>
  <c r="AR141" i="3"/>
  <c r="AR135" i="3"/>
  <c r="AR137" i="3"/>
  <c r="AR146" i="3"/>
  <c r="AR140" i="3"/>
  <c r="P27" i="28"/>
  <c r="P1" i="28"/>
  <c r="P15" i="28"/>
  <c r="P6" i="28"/>
  <c r="P27" i="26"/>
  <c r="P6" i="26"/>
  <c r="P1" i="26"/>
  <c r="P15" i="26"/>
  <c r="P27" i="25"/>
  <c r="P6" i="25"/>
  <c r="P1" i="25"/>
  <c r="P15" i="25"/>
  <c r="P27" i="27"/>
  <c r="P15" i="27"/>
  <c r="P6" i="27"/>
  <c r="P1" i="27"/>
  <c r="P27" i="24"/>
  <c r="P6" i="24"/>
  <c r="P1" i="24"/>
  <c r="P15" i="24"/>
  <c r="BU25" i="3"/>
  <c r="E25" i="3" s="1"/>
  <c r="BU21" i="3"/>
  <c r="E21" i="3" s="1"/>
  <c r="BU17" i="3"/>
  <c r="E17" i="3" s="1"/>
  <c r="BU24" i="3"/>
  <c r="E24" i="3" s="1"/>
  <c r="BU20" i="3"/>
  <c r="E20" i="3" s="1"/>
  <c r="BU23" i="3"/>
  <c r="E23" i="3" s="1"/>
  <c r="BU19" i="3"/>
  <c r="E19" i="3" s="1"/>
  <c r="BU22" i="3"/>
  <c r="E22" i="3" s="1"/>
  <c r="BU18" i="3"/>
  <c r="E18" i="3" s="1"/>
  <c r="AU146" i="3" l="1"/>
  <c r="AU144" i="3"/>
  <c r="AU136" i="3"/>
  <c r="AU145" i="3"/>
  <c r="AU147" i="3"/>
  <c r="AU128" i="3"/>
  <c r="AU135" i="3"/>
  <c r="AU139" i="3"/>
  <c r="AU140" i="3"/>
  <c r="AU143" i="3"/>
  <c r="AU141" i="3"/>
  <c r="AU142" i="3"/>
  <c r="AU138" i="3"/>
  <c r="Q27" i="27"/>
  <c r="Q15" i="27"/>
  <c r="Q6" i="27"/>
  <c r="Q1" i="27"/>
  <c r="Q27" i="24"/>
  <c r="Q6" i="24"/>
  <c r="Q1" i="24"/>
  <c r="Q15" i="24"/>
  <c r="Q27" i="25"/>
  <c r="Q15" i="25"/>
  <c r="Q6" i="25"/>
  <c r="Q1" i="25"/>
  <c r="Q27" i="26"/>
  <c r="Q15" i="26"/>
  <c r="Q6" i="26"/>
  <c r="Q1" i="26"/>
  <c r="Q27" i="28"/>
  <c r="Q1" i="28"/>
  <c r="Q15" i="28"/>
  <c r="Q6" i="28"/>
  <c r="C35" i="2"/>
  <c r="C34" i="2"/>
  <c r="D34" i="2" s="1"/>
  <c r="BU34" i="2" s="1"/>
  <c r="C33" i="2"/>
  <c r="D33" i="2" s="1"/>
  <c r="BU33" i="2" s="1"/>
  <c r="C32" i="2"/>
  <c r="D32" i="2" s="1"/>
  <c r="BU32" i="2" s="1"/>
  <c r="C31" i="2"/>
  <c r="D31" i="2" s="1"/>
  <c r="BU31" i="2" s="1"/>
  <c r="C30" i="2"/>
  <c r="D30" i="2" s="1"/>
  <c r="BU30" i="2" s="1"/>
  <c r="C29" i="2"/>
  <c r="D29" i="2" s="1"/>
  <c r="C25" i="2"/>
  <c r="D25" i="2" s="1"/>
  <c r="C24" i="2"/>
  <c r="D24" i="2" s="1"/>
  <c r="C23" i="2"/>
  <c r="D23" i="2" s="1"/>
  <c r="C22" i="2"/>
  <c r="D22" i="2" s="1"/>
  <c r="C21" i="2"/>
  <c r="D21" i="2" s="1"/>
  <c r="C20" i="2"/>
  <c r="D20" i="2" s="1"/>
  <c r="C19" i="2"/>
  <c r="D19" i="2" s="1"/>
  <c r="C18" i="2"/>
  <c r="D18" i="2" s="1"/>
  <c r="C17" i="2"/>
  <c r="D17" i="2" s="1"/>
  <c r="C16" i="2"/>
  <c r="D16" i="2" s="1"/>
  <c r="C13" i="2"/>
  <c r="D13" i="2" s="1"/>
  <c r="C12" i="2"/>
  <c r="D12" i="2" s="1"/>
  <c r="C11" i="2"/>
  <c r="D11" i="2" s="1"/>
  <c r="C10" i="2"/>
  <c r="D10" i="2" s="1"/>
  <c r="C9" i="2"/>
  <c r="D9" i="2" s="1"/>
  <c r="C8" i="2"/>
  <c r="D8" i="2" s="1"/>
  <c r="B35" i="2"/>
  <c r="B34" i="2"/>
  <c r="B33" i="2"/>
  <c r="B32" i="2"/>
  <c r="B31" i="2"/>
  <c r="B30" i="2"/>
  <c r="B29" i="2"/>
  <c r="B25" i="2"/>
  <c r="B24" i="2"/>
  <c r="B23" i="2"/>
  <c r="B22" i="2"/>
  <c r="B21" i="2"/>
  <c r="B20" i="2"/>
  <c r="B19" i="2"/>
  <c r="B18" i="2"/>
  <c r="B17" i="2"/>
  <c r="B16" i="2"/>
  <c r="B13" i="2"/>
  <c r="B12" i="2"/>
  <c r="B11" i="2"/>
  <c r="B10" i="2"/>
  <c r="B9" i="2"/>
  <c r="B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X128" i="2"/>
  <c r="T128" i="2"/>
  <c r="P128" i="2"/>
  <c r="L128" i="2"/>
  <c r="H128" i="2"/>
  <c r="R27" i="26" l="1"/>
  <c r="R15" i="26"/>
  <c r="R6" i="26"/>
  <c r="R1" i="26"/>
  <c r="R27" i="25"/>
  <c r="R15" i="25"/>
  <c r="R6" i="25"/>
  <c r="R1" i="25"/>
  <c r="R27" i="27"/>
  <c r="R15" i="27"/>
  <c r="R6" i="27"/>
  <c r="R1" i="27"/>
  <c r="D35" i="2"/>
  <c r="BU35" i="2" s="1"/>
  <c r="E35" i="2" s="1"/>
  <c r="H15" i="2"/>
  <c r="H27" i="2"/>
  <c r="H6" i="2"/>
  <c r="H1" i="2"/>
  <c r="R27" i="28"/>
  <c r="R1" i="28"/>
  <c r="R15" i="28"/>
  <c r="R6" i="28"/>
  <c r="R27" i="24"/>
  <c r="R6" i="24"/>
  <c r="R1" i="24"/>
  <c r="R15" i="24"/>
  <c r="BU12" i="2"/>
  <c r="E12" i="2" s="1"/>
  <c r="BU22" i="2"/>
  <c r="E22" i="2" s="1"/>
  <c r="BU18" i="2"/>
  <c r="E18" i="2" s="1"/>
  <c r="BU8" i="2"/>
  <c r="E8" i="2" s="1"/>
  <c r="BU20" i="2"/>
  <c r="E20" i="2" s="1"/>
  <c r="BU11" i="2"/>
  <c r="E11" i="2" s="1"/>
  <c r="BU17" i="2"/>
  <c r="E17" i="2" s="1"/>
  <c r="BU21" i="2"/>
  <c r="E21" i="2" s="1"/>
  <c r="BU25" i="2"/>
  <c r="E25" i="2" s="1"/>
  <c r="BU9" i="2"/>
  <c r="E9" i="2" s="1"/>
  <c r="BU13" i="2"/>
  <c r="E13" i="2" s="1"/>
  <c r="BU19" i="2"/>
  <c r="E19" i="2" s="1"/>
  <c r="BU23" i="2"/>
  <c r="E23" i="2" s="1"/>
  <c r="BU10" i="2"/>
  <c r="E10" i="2" s="1"/>
  <c r="BU16" i="2"/>
  <c r="E16" i="2" s="1"/>
  <c r="BU24" i="2"/>
  <c r="E24" i="2" s="1"/>
  <c r="BU29" i="2"/>
  <c r="T128" i="3"/>
  <c r="AB128" i="3"/>
  <c r="AF128" i="3"/>
  <c r="AJ128" i="3"/>
  <c r="AN128" i="3"/>
  <c r="AR128" i="3"/>
  <c r="AV128" i="3"/>
  <c r="AZ128" i="3"/>
  <c r="BD128" i="3"/>
  <c r="BH128" i="3"/>
  <c r="BL128" i="3"/>
  <c r="BP128" i="3"/>
  <c r="BT128" i="3"/>
  <c r="X128" i="3"/>
  <c r="C16" i="3"/>
  <c r="D16" i="3" s="1"/>
  <c r="B16" i="3"/>
  <c r="B35" i="3"/>
  <c r="C35" i="3"/>
  <c r="B11" i="3"/>
  <c r="C10" i="3"/>
  <c r="D10" i="3" s="1"/>
  <c r="B10" i="3"/>
  <c r="C9" i="3"/>
  <c r="D9" i="3" s="1"/>
  <c r="B9" i="3"/>
  <c r="C11" i="3"/>
  <c r="D11" i="3" s="1"/>
  <c r="C12" i="3"/>
  <c r="D12" i="3" s="1"/>
  <c r="C13" i="3"/>
  <c r="D13" i="3" s="1"/>
  <c r="B12" i="3"/>
  <c r="B13" i="3"/>
  <c r="C8" i="3"/>
  <c r="D8" i="3" s="1"/>
  <c r="B8" i="3"/>
  <c r="C30" i="3"/>
  <c r="D30" i="3" s="1"/>
  <c r="BU30" i="3" s="1"/>
  <c r="C31" i="3"/>
  <c r="D31" i="3" s="1"/>
  <c r="BU31" i="3" s="1"/>
  <c r="C32" i="3"/>
  <c r="D32" i="3" s="1"/>
  <c r="BU32" i="3" s="1"/>
  <c r="C33" i="3"/>
  <c r="D33" i="3" s="1"/>
  <c r="BU33" i="3" s="1"/>
  <c r="C34" i="3"/>
  <c r="D34" i="3" s="1"/>
  <c r="BU34" i="3" s="1"/>
  <c r="B30" i="3"/>
  <c r="B31" i="3"/>
  <c r="B32" i="3"/>
  <c r="B33" i="3"/>
  <c r="B34" i="3"/>
  <c r="C29" i="3"/>
  <c r="D29" i="3" s="1"/>
  <c r="A5" i="3"/>
  <c r="AQ128" i="3" l="1"/>
  <c r="S27" i="28"/>
  <c r="S6" i="28"/>
  <c r="S1" i="28"/>
  <c r="S15" i="28"/>
  <c r="I6" i="2"/>
  <c r="I27" i="2"/>
  <c r="I15" i="2"/>
  <c r="I1" i="2"/>
  <c r="H27" i="3"/>
  <c r="H1" i="3"/>
  <c r="H15" i="3"/>
  <c r="H6" i="3"/>
  <c r="D35" i="3"/>
  <c r="BU35" i="3" s="1"/>
  <c r="E35" i="3" s="1"/>
  <c r="S27" i="24"/>
  <c r="S6" i="24"/>
  <c r="S1" i="24"/>
  <c r="S15" i="24"/>
  <c r="S27" i="27"/>
  <c r="S15" i="27"/>
  <c r="S6" i="27"/>
  <c r="S1" i="27"/>
  <c r="S27" i="25"/>
  <c r="S15" i="25"/>
  <c r="S6" i="25"/>
  <c r="S1" i="25"/>
  <c r="S27" i="26"/>
  <c r="S15" i="26"/>
  <c r="S6" i="26"/>
  <c r="S1" i="26"/>
  <c r="BU13" i="3"/>
  <c r="E13" i="3" s="1"/>
  <c r="BU11" i="3"/>
  <c r="E11" i="3" s="1"/>
  <c r="BU12" i="3"/>
  <c r="E12" i="3" s="1"/>
  <c r="BU10" i="3"/>
  <c r="E10" i="3" s="1"/>
  <c r="BU8" i="3"/>
  <c r="E8" i="3" s="1"/>
  <c r="BU29" i="3"/>
  <c r="BU9" i="3"/>
  <c r="E9" i="3" s="1"/>
  <c r="BU16" i="3"/>
  <c r="E16" i="3" s="1"/>
  <c r="C132" i="1"/>
  <c r="U124" i="1" s="1"/>
  <c r="B5" i="25" s="1"/>
  <c r="A1" i="2"/>
  <c r="A1" i="3"/>
  <c r="B29" i="3"/>
  <c r="A5" i="2"/>
  <c r="AQ138" i="3" l="1"/>
  <c r="AQ144" i="3"/>
  <c r="AQ142" i="3"/>
  <c r="AQ137" i="3"/>
  <c r="AQ135" i="3"/>
  <c r="AQ146" i="3"/>
  <c r="AQ143" i="3"/>
  <c r="AQ145" i="3"/>
  <c r="AQ147" i="3"/>
  <c r="AQ139" i="3"/>
  <c r="AQ140" i="3"/>
  <c r="AQ136" i="3"/>
  <c r="AQ141" i="3"/>
  <c r="T27" i="25"/>
  <c r="T6" i="25"/>
  <c r="T15" i="25"/>
  <c r="T1" i="25"/>
  <c r="I6" i="3"/>
  <c r="I27" i="3"/>
  <c r="I1" i="3"/>
  <c r="I15" i="3"/>
  <c r="T27" i="26"/>
  <c r="T6" i="26"/>
  <c r="T1" i="26"/>
  <c r="T15" i="26"/>
  <c r="T27" i="27"/>
  <c r="T6" i="27"/>
  <c r="T15" i="27"/>
  <c r="T1" i="27"/>
  <c r="T27" i="24"/>
  <c r="T1" i="24"/>
  <c r="T15" i="24"/>
  <c r="T6" i="24"/>
  <c r="T27" i="28"/>
  <c r="T15" i="28"/>
  <c r="T6" i="28"/>
  <c r="T1" i="28"/>
  <c r="J27" i="2"/>
  <c r="J1" i="2"/>
  <c r="J6" i="2"/>
  <c r="J15" i="2"/>
  <c r="C5" i="25"/>
  <c r="L124" i="1"/>
  <c r="B5" i="27" s="1"/>
  <c r="C124" i="1"/>
  <c r="O124" i="1"/>
  <c r="B5" i="28" s="1"/>
  <c r="F124" i="1"/>
  <c r="R124" i="1"/>
  <c r="B5" i="24" s="1"/>
  <c r="I124" i="1"/>
  <c r="B5" i="26" s="1"/>
  <c r="U27" i="24" l="1"/>
  <c r="U6" i="24"/>
  <c r="U1" i="24"/>
  <c r="U15" i="24"/>
  <c r="K27" i="2"/>
  <c r="K6" i="2"/>
  <c r="K1" i="2"/>
  <c r="K15" i="2"/>
  <c r="U27" i="28"/>
  <c r="U1" i="28"/>
  <c r="U15" i="28"/>
  <c r="U6" i="28"/>
  <c r="U27" i="27"/>
  <c r="U15" i="27"/>
  <c r="U6" i="27"/>
  <c r="U1" i="27"/>
  <c r="U27" i="26"/>
  <c r="U15" i="26"/>
  <c r="U6" i="26"/>
  <c r="U1" i="26"/>
  <c r="U27" i="25"/>
  <c r="U15" i="25"/>
  <c r="U6" i="25"/>
  <c r="U1" i="25"/>
  <c r="J1" i="3"/>
  <c r="J15" i="3"/>
  <c r="J6" i="3"/>
  <c r="J27" i="3"/>
  <c r="C5" i="26"/>
  <c r="B5" i="3"/>
  <c r="C5" i="3"/>
  <c r="C5" i="24"/>
  <c r="B5" i="2"/>
  <c r="C5" i="2"/>
  <c r="C5" i="27"/>
  <c r="C5" i="28"/>
  <c r="V27" i="28" l="1"/>
  <c r="V1" i="28"/>
  <c r="V6" i="28"/>
  <c r="V15" i="28"/>
  <c r="K15" i="3"/>
  <c r="K1" i="3"/>
  <c r="K6" i="3"/>
  <c r="K27" i="3"/>
  <c r="V27" i="25"/>
  <c r="V15" i="25"/>
  <c r="V6" i="25"/>
  <c r="V1" i="25"/>
  <c r="V27" i="26"/>
  <c r="V15" i="26"/>
  <c r="V6" i="26"/>
  <c r="V1" i="26"/>
  <c r="V27" i="27"/>
  <c r="V15" i="27"/>
  <c r="V6" i="27"/>
  <c r="V1" i="27"/>
  <c r="L27" i="2"/>
  <c r="L15" i="2"/>
  <c r="L6" i="2"/>
  <c r="L1" i="2"/>
  <c r="V27" i="24"/>
  <c r="V6" i="24"/>
  <c r="V1" i="24"/>
  <c r="V15" i="24"/>
  <c r="M27" i="2" l="1"/>
  <c r="M15" i="2"/>
  <c r="M6" i="2"/>
  <c r="M1" i="2"/>
  <c r="W27" i="27"/>
  <c r="W15" i="27"/>
  <c r="W6" i="27"/>
  <c r="W1" i="27"/>
  <c r="W27" i="26"/>
  <c r="W6" i="26"/>
  <c r="W1" i="26"/>
  <c r="W15" i="26"/>
  <c r="W27" i="25"/>
  <c r="W6" i="25"/>
  <c r="W15" i="25"/>
  <c r="W1" i="25"/>
  <c r="L27" i="3"/>
  <c r="L1" i="3"/>
  <c r="L15" i="3"/>
  <c r="L6" i="3"/>
  <c r="W27" i="28"/>
  <c r="W15" i="28"/>
  <c r="W6" i="28"/>
  <c r="W1" i="28"/>
  <c r="W27" i="24"/>
  <c r="W1" i="24"/>
  <c r="W15" i="24"/>
  <c r="W6" i="24"/>
  <c r="X27" i="24" l="1"/>
  <c r="X6" i="24"/>
  <c r="X1" i="24"/>
  <c r="X15" i="24"/>
  <c r="M6" i="3"/>
  <c r="M15" i="3"/>
  <c r="M1" i="3"/>
  <c r="M27" i="3"/>
  <c r="X27" i="28"/>
  <c r="X1" i="28"/>
  <c r="X15" i="28"/>
  <c r="X6" i="28"/>
  <c r="X27" i="27"/>
  <c r="X15" i="27"/>
  <c r="X6" i="27"/>
  <c r="X1" i="27"/>
  <c r="N27" i="2"/>
  <c r="N15" i="2"/>
  <c r="N6" i="2"/>
  <c r="N1" i="2"/>
  <c r="X27" i="25"/>
  <c r="X6" i="25"/>
  <c r="X15" i="25"/>
  <c r="X1" i="25"/>
  <c r="X27" i="26"/>
  <c r="X6" i="26"/>
  <c r="X1" i="26"/>
  <c r="X15" i="26"/>
  <c r="O27" i="2" l="1"/>
  <c r="O6" i="2"/>
  <c r="O1" i="2"/>
  <c r="O15" i="2"/>
  <c r="Y27" i="27"/>
  <c r="Y1" i="27"/>
  <c r="Y15" i="27"/>
  <c r="Y6" i="27"/>
  <c r="Y27" i="26"/>
  <c r="Y1" i="26"/>
  <c r="Y15" i="26"/>
  <c r="Y6" i="26"/>
  <c r="Y27" i="24"/>
  <c r="Y6" i="24"/>
  <c r="Y15" i="24"/>
  <c r="Y1" i="24"/>
  <c r="Y27" i="28"/>
  <c r="Y6" i="28"/>
  <c r="Y1" i="28"/>
  <c r="Y15" i="28"/>
  <c r="Y27" i="25"/>
  <c r="Y6" i="25"/>
  <c r="Y15" i="25"/>
  <c r="Y1" i="25"/>
  <c r="N6" i="3"/>
  <c r="N1" i="3"/>
  <c r="N15" i="3"/>
  <c r="N27" i="3"/>
  <c r="Z27" i="27" l="1"/>
  <c r="Z15" i="27"/>
  <c r="Z6" i="27"/>
  <c r="Z1" i="27"/>
  <c r="Z27" i="25"/>
  <c r="Z6" i="25"/>
  <c r="Z1" i="25"/>
  <c r="Z15" i="25"/>
  <c r="Z27" i="28"/>
  <c r="Z15" i="28"/>
  <c r="Z6" i="28"/>
  <c r="Z1" i="28"/>
  <c r="Z27" i="24"/>
  <c r="Z1" i="24"/>
  <c r="Z15" i="24"/>
  <c r="Z6" i="24"/>
  <c r="P27" i="2"/>
  <c r="P6" i="2"/>
  <c r="P1" i="2"/>
  <c r="P15" i="2"/>
  <c r="Z27" i="26"/>
  <c r="Z6" i="26"/>
  <c r="Z1" i="26"/>
  <c r="Z15" i="26"/>
  <c r="O6" i="3"/>
  <c r="O15" i="3"/>
  <c r="O1" i="3"/>
  <c r="O27" i="3"/>
  <c r="AA27" i="28" l="1"/>
  <c r="AA6" i="28"/>
  <c r="AA1" i="28"/>
  <c r="AA15" i="28"/>
  <c r="AA27" i="27"/>
  <c r="AA1" i="27"/>
  <c r="AA15" i="27"/>
  <c r="AA6" i="27"/>
  <c r="AA27" i="24"/>
  <c r="AA15" i="24"/>
  <c r="AA1" i="24"/>
  <c r="AA6" i="24"/>
  <c r="AA27" i="26"/>
  <c r="AA6" i="26"/>
  <c r="AA1" i="26"/>
  <c r="AA15" i="26"/>
  <c r="AA27" i="25"/>
  <c r="AA6" i="25"/>
  <c r="AA1" i="25"/>
  <c r="AA15" i="25"/>
  <c r="Q27" i="2"/>
  <c r="Q6" i="2"/>
  <c r="Q1" i="2"/>
  <c r="Q15" i="2"/>
  <c r="P6" i="3"/>
  <c r="P27" i="3"/>
  <c r="P15" i="3"/>
  <c r="P1" i="3"/>
  <c r="AB27" i="27" l="1"/>
  <c r="AB6" i="27"/>
  <c r="AB1" i="27"/>
  <c r="AB15" i="27"/>
  <c r="AB27" i="25"/>
  <c r="AB6" i="25"/>
  <c r="AB1" i="25"/>
  <c r="AB15" i="25"/>
  <c r="AB27" i="28"/>
  <c r="AB15" i="28"/>
  <c r="AB6" i="28"/>
  <c r="AB1" i="28"/>
  <c r="AB27" i="24"/>
  <c r="AB1" i="24"/>
  <c r="AB15" i="24"/>
  <c r="AB6" i="24"/>
  <c r="R27" i="2"/>
  <c r="R6" i="2"/>
  <c r="R1" i="2"/>
  <c r="R15" i="2"/>
  <c r="AB27" i="26"/>
  <c r="AB6" i="26"/>
  <c r="AB1" i="26"/>
  <c r="AB15" i="26"/>
  <c r="Q6" i="3"/>
  <c r="Q27" i="3"/>
  <c r="Q1" i="3"/>
  <c r="Q15" i="3"/>
  <c r="AC27" i="28" l="1"/>
  <c r="AC1" i="28"/>
  <c r="AC15" i="28"/>
  <c r="AC6" i="28"/>
  <c r="AC27" i="26"/>
  <c r="AC15" i="26"/>
  <c r="AC6" i="26"/>
  <c r="AC1" i="26"/>
  <c r="AC27" i="25"/>
  <c r="AC15" i="25"/>
  <c r="AC6" i="25"/>
  <c r="AC1" i="25"/>
  <c r="AC27" i="27"/>
  <c r="AC15" i="27"/>
  <c r="AC6" i="27"/>
  <c r="AC1" i="27"/>
  <c r="AC27" i="24"/>
  <c r="AC6" i="24"/>
  <c r="AC1" i="24"/>
  <c r="AC15" i="24"/>
  <c r="S27" i="2"/>
  <c r="S6" i="2"/>
  <c r="S15" i="2"/>
  <c r="S1" i="2"/>
  <c r="R6" i="3"/>
  <c r="R1" i="3"/>
  <c r="R27" i="3"/>
  <c r="R15" i="3"/>
  <c r="AD27" i="28" l="1"/>
  <c r="AD1" i="28"/>
  <c r="AD15" i="28"/>
  <c r="AD6" i="28"/>
  <c r="AD27" i="27"/>
  <c r="AD15" i="27"/>
  <c r="AD1" i="27"/>
  <c r="AD6" i="27"/>
  <c r="AD27" i="25"/>
  <c r="AD15" i="25"/>
  <c r="AD6" i="25"/>
  <c r="AD1" i="25"/>
  <c r="AD27" i="26"/>
  <c r="AD15" i="26"/>
  <c r="AD6" i="26"/>
  <c r="AD1" i="26"/>
  <c r="T27" i="2"/>
  <c r="T15" i="2"/>
  <c r="T1" i="2"/>
  <c r="T6" i="2"/>
  <c r="AD27" i="24"/>
  <c r="AD6" i="24"/>
  <c r="AD1" i="24"/>
  <c r="AD15" i="24"/>
  <c r="S6" i="3"/>
  <c r="S15" i="3"/>
  <c r="S27" i="3"/>
  <c r="S1" i="3"/>
  <c r="U27" i="2" l="1"/>
  <c r="U6" i="2"/>
  <c r="U1" i="2"/>
  <c r="U15" i="2"/>
  <c r="AE27" i="27"/>
  <c r="AE15" i="27"/>
  <c r="AE6" i="27"/>
  <c r="AE1" i="27"/>
  <c r="AE27" i="28"/>
  <c r="AE1" i="28"/>
  <c r="AE15" i="28"/>
  <c r="AE6" i="28"/>
  <c r="AE27" i="26"/>
  <c r="AE15" i="26"/>
  <c r="AE6" i="26"/>
  <c r="AE1" i="26"/>
  <c r="AE27" i="25"/>
  <c r="AE15" i="25"/>
  <c r="AE6" i="25"/>
  <c r="AE1" i="25"/>
  <c r="AE27" i="24"/>
  <c r="AE6" i="24"/>
  <c r="AE1" i="24"/>
  <c r="AE15" i="24"/>
  <c r="T6" i="3"/>
  <c r="T27" i="3"/>
  <c r="T1" i="3"/>
  <c r="T15" i="3"/>
  <c r="AF27" i="25" l="1"/>
  <c r="AF6" i="25"/>
  <c r="AF15" i="25"/>
  <c r="AF1" i="25"/>
  <c r="AF27" i="27"/>
  <c r="AF6" i="27"/>
  <c r="AF1" i="27"/>
  <c r="AF15" i="27"/>
  <c r="AF27" i="28"/>
  <c r="AF15" i="28"/>
  <c r="AF6" i="28"/>
  <c r="AF1" i="28"/>
  <c r="V27" i="2"/>
  <c r="V6" i="2"/>
  <c r="V15" i="2"/>
  <c r="V1" i="2"/>
  <c r="AF27" i="26"/>
  <c r="AF6" i="26"/>
  <c r="AF1" i="26"/>
  <c r="AF15" i="26"/>
  <c r="AF27" i="24"/>
  <c r="AF1" i="24"/>
  <c r="AF15" i="24"/>
  <c r="AF6" i="24"/>
  <c r="U6" i="3"/>
  <c r="U27" i="3"/>
  <c r="U15" i="3"/>
  <c r="U1" i="3"/>
  <c r="AG27" i="24" l="1"/>
  <c r="AG6" i="24"/>
  <c r="AG1" i="24"/>
  <c r="AG15" i="24"/>
  <c r="AG27" i="28"/>
  <c r="AG1" i="28"/>
  <c r="AG15" i="28"/>
  <c r="AG6" i="28"/>
  <c r="W27" i="2"/>
  <c r="W1" i="2"/>
  <c r="W15" i="2"/>
  <c r="W6" i="2"/>
  <c r="AG27" i="27"/>
  <c r="AG15" i="27"/>
  <c r="AG6" i="27"/>
  <c r="AG1" i="27"/>
  <c r="AG27" i="25"/>
  <c r="AG15" i="25"/>
  <c r="AG6" i="25"/>
  <c r="AG1" i="25"/>
  <c r="AG27" i="26"/>
  <c r="AG15" i="26"/>
  <c r="AG6" i="26"/>
  <c r="AG1" i="26"/>
  <c r="V6" i="3"/>
  <c r="V1" i="3"/>
  <c r="V15" i="3"/>
  <c r="V27" i="3"/>
  <c r="AH27" i="27" l="1"/>
  <c r="AH15" i="27"/>
  <c r="AH6" i="27"/>
  <c r="AH1" i="27"/>
  <c r="AH27" i="28"/>
  <c r="AH1" i="28"/>
  <c r="AH15" i="28"/>
  <c r="AH6" i="28"/>
  <c r="AH27" i="24"/>
  <c r="AH6" i="24"/>
  <c r="AH1" i="24"/>
  <c r="AH15" i="24"/>
  <c r="X27" i="2"/>
  <c r="X6" i="2"/>
  <c r="X1" i="2"/>
  <c r="X15" i="2"/>
  <c r="AH27" i="26"/>
  <c r="AH15" i="26"/>
  <c r="AH6" i="26"/>
  <c r="AH1" i="26"/>
  <c r="AH27" i="25"/>
  <c r="AH15" i="25"/>
  <c r="AH6" i="25"/>
  <c r="AH1" i="25"/>
  <c r="W6" i="3"/>
  <c r="W15" i="3"/>
  <c r="W1" i="3"/>
  <c r="W27" i="3"/>
  <c r="AI27" i="28" l="1"/>
  <c r="AI1" i="28"/>
  <c r="AI15" i="28"/>
  <c r="AI6" i="28"/>
  <c r="AI27" i="26"/>
  <c r="AI15" i="26"/>
  <c r="AI6" i="26"/>
  <c r="AI1" i="26"/>
  <c r="AI27" i="27"/>
  <c r="AI15" i="27"/>
  <c r="AI6" i="27"/>
  <c r="AI1" i="27"/>
  <c r="Y27" i="2"/>
  <c r="Y15" i="2"/>
  <c r="Y6" i="2"/>
  <c r="Y1" i="2"/>
  <c r="AI27" i="25"/>
  <c r="AI15" i="25"/>
  <c r="AI6" i="25"/>
  <c r="AI1" i="25"/>
  <c r="AI27" i="24"/>
  <c r="AI6" i="24"/>
  <c r="AI1" i="24"/>
  <c r="AI15" i="24"/>
  <c r="X6" i="3"/>
  <c r="X27" i="3"/>
  <c r="X1" i="3"/>
  <c r="X15" i="3"/>
  <c r="AJ27" i="28" l="1"/>
  <c r="AJ15" i="28"/>
  <c r="AJ6" i="28"/>
  <c r="AJ1" i="28"/>
  <c r="AJ27" i="25"/>
  <c r="AJ6" i="25"/>
  <c r="AJ1" i="25"/>
  <c r="AJ15" i="25"/>
  <c r="Z27" i="2"/>
  <c r="Z6" i="2"/>
  <c r="Z1" i="2"/>
  <c r="Z15" i="2"/>
  <c r="AJ27" i="27"/>
  <c r="AJ6" i="27"/>
  <c r="AJ1" i="27"/>
  <c r="AJ15" i="27"/>
  <c r="AJ27" i="26"/>
  <c r="AJ6" i="26"/>
  <c r="AJ1" i="26"/>
  <c r="AJ15" i="26"/>
  <c r="AJ27" i="24"/>
  <c r="AJ1" i="24"/>
  <c r="AJ15" i="24"/>
  <c r="AJ6" i="24"/>
  <c r="Y6" i="3"/>
  <c r="Y1" i="3"/>
  <c r="Y27" i="3"/>
  <c r="Y15" i="3"/>
  <c r="AK27" i="28" l="1"/>
  <c r="AK1" i="28"/>
  <c r="AK15" i="28"/>
  <c r="AK6" i="28"/>
  <c r="AK27" i="24"/>
  <c r="AK6" i="24"/>
  <c r="AK1" i="24"/>
  <c r="AK15" i="24"/>
  <c r="AK27" i="27"/>
  <c r="AK15" i="27"/>
  <c r="AK1" i="27"/>
  <c r="AK6" i="27"/>
  <c r="AK27" i="25"/>
  <c r="AK15" i="25"/>
  <c r="AK6" i="25"/>
  <c r="AK1" i="25"/>
  <c r="AK27" i="26"/>
  <c r="AK15" i="26"/>
  <c r="AK6" i="26"/>
  <c r="AK1" i="26"/>
  <c r="AA27" i="2"/>
  <c r="AA15" i="2"/>
  <c r="AA1" i="2"/>
  <c r="AA6" i="2"/>
  <c r="Z6" i="3"/>
  <c r="Z1" i="3"/>
  <c r="Z15" i="3"/>
  <c r="Z27" i="3"/>
  <c r="AL27" i="27" l="1"/>
  <c r="AL15" i="27"/>
  <c r="AL6" i="27"/>
  <c r="AL1" i="27"/>
  <c r="AL27" i="28"/>
  <c r="AL1" i="28"/>
  <c r="AL15" i="28"/>
  <c r="AL6" i="28"/>
  <c r="AL27" i="26"/>
  <c r="AL15" i="26"/>
  <c r="AL6" i="26"/>
  <c r="AL1" i="26"/>
  <c r="AL27" i="25"/>
  <c r="AL15" i="25"/>
  <c r="AL6" i="25"/>
  <c r="AL1" i="25"/>
  <c r="AL27" i="24"/>
  <c r="AL6" i="24"/>
  <c r="AL1" i="24"/>
  <c r="AL15" i="24"/>
  <c r="AB27" i="2"/>
  <c r="AB1" i="2"/>
  <c r="AB15" i="2"/>
  <c r="AB6" i="2"/>
  <c r="AA6" i="3"/>
  <c r="AA15" i="3"/>
  <c r="AA27" i="3"/>
  <c r="AA1" i="3"/>
  <c r="AC27" i="2" l="1"/>
  <c r="AC6" i="2"/>
  <c r="AC1" i="2"/>
  <c r="AC15" i="2"/>
  <c r="AM27" i="28"/>
  <c r="AM1" i="28"/>
  <c r="AM6" i="28"/>
  <c r="AM15" i="28"/>
  <c r="AM27" i="25"/>
  <c r="AM15" i="25"/>
  <c r="AM6" i="25"/>
  <c r="AM1" i="25"/>
  <c r="AM27" i="26"/>
  <c r="AM15" i="26"/>
  <c r="AM6" i="26"/>
  <c r="AM1" i="26"/>
  <c r="AM27" i="27"/>
  <c r="AM15" i="27"/>
  <c r="AM6" i="27"/>
  <c r="AM1" i="27"/>
  <c r="AM27" i="24"/>
  <c r="AM6" i="24"/>
  <c r="AM1" i="24"/>
  <c r="AM15" i="24"/>
  <c r="AB6" i="3"/>
  <c r="AB27" i="3"/>
  <c r="AB1" i="3"/>
  <c r="AB15" i="3"/>
  <c r="AN27" i="27" l="1"/>
  <c r="AN6" i="27"/>
  <c r="AN15" i="27"/>
  <c r="AN1" i="27"/>
  <c r="AN27" i="26"/>
  <c r="AN6" i="26"/>
  <c r="AN1" i="26"/>
  <c r="AN15" i="26"/>
  <c r="AN27" i="25"/>
  <c r="AN6" i="25"/>
  <c r="AN15" i="25"/>
  <c r="AN1" i="25"/>
  <c r="AN27" i="28"/>
  <c r="AN15" i="28"/>
  <c r="AN6" i="28"/>
  <c r="AN1" i="28"/>
  <c r="AD27" i="2"/>
  <c r="AD6" i="2"/>
  <c r="AD1" i="2"/>
  <c r="AD15" i="2"/>
  <c r="AN27" i="24"/>
  <c r="AN1" i="24"/>
  <c r="AN15" i="24"/>
  <c r="AN6" i="24"/>
  <c r="AC6" i="3"/>
  <c r="AC15" i="3"/>
  <c r="AC1" i="3"/>
  <c r="AC27" i="3"/>
  <c r="AO27" i="28" l="1"/>
  <c r="AO1" i="28"/>
  <c r="AO15" i="28"/>
  <c r="AO6" i="28"/>
  <c r="AO27" i="24"/>
  <c r="AO6" i="24"/>
  <c r="AO1" i="24"/>
  <c r="AO15" i="24"/>
  <c r="AO27" i="25"/>
  <c r="AO15" i="25"/>
  <c r="AO6" i="25"/>
  <c r="AO1" i="25"/>
  <c r="AO27" i="26"/>
  <c r="AO15" i="26"/>
  <c r="AO6" i="26"/>
  <c r="AO1" i="26"/>
  <c r="AO27" i="27"/>
  <c r="AO15" i="27"/>
  <c r="AO6" i="27"/>
  <c r="AO1" i="27"/>
  <c r="AE27" i="2"/>
  <c r="AE6" i="2"/>
  <c r="AE1" i="2"/>
  <c r="AE15" i="2"/>
  <c r="AD6" i="3"/>
  <c r="AD1" i="3"/>
  <c r="AD15" i="3"/>
  <c r="AD27" i="3"/>
  <c r="AP27" i="28" l="1"/>
  <c r="AP1" i="28"/>
  <c r="AP6" i="28"/>
  <c r="AP15" i="28"/>
  <c r="AP27" i="27"/>
  <c r="AP15" i="27"/>
  <c r="AP6" i="27"/>
  <c r="AP1" i="27"/>
  <c r="AP27" i="26"/>
  <c r="AP15" i="26"/>
  <c r="AP6" i="26"/>
  <c r="AP1" i="26"/>
  <c r="AP27" i="25"/>
  <c r="AP15" i="25"/>
  <c r="AP6" i="25"/>
  <c r="AP1" i="25"/>
  <c r="AF27" i="2"/>
  <c r="AF1" i="2"/>
  <c r="AF15" i="2"/>
  <c r="AF6" i="2"/>
  <c r="AP27" i="24"/>
  <c r="AP6" i="24"/>
  <c r="AP1" i="24"/>
  <c r="AP15" i="24"/>
  <c r="AE6" i="3"/>
  <c r="AE15" i="3"/>
  <c r="AE1" i="3"/>
  <c r="AE27" i="3"/>
  <c r="AG27" i="2" l="1"/>
  <c r="AG6" i="2"/>
  <c r="AG1" i="2"/>
  <c r="AG15" i="2"/>
  <c r="AQ27" i="25"/>
  <c r="AQ15" i="25"/>
  <c r="AQ1" i="25"/>
  <c r="AQ6" i="25"/>
  <c r="AQ27" i="26"/>
  <c r="AQ15" i="26"/>
  <c r="AQ1" i="26"/>
  <c r="AQ6" i="26"/>
  <c r="AQ27" i="27"/>
  <c r="AQ15" i="27"/>
  <c r="AQ6" i="27"/>
  <c r="AQ1" i="27"/>
  <c r="AQ27" i="28"/>
  <c r="AQ1" i="28"/>
  <c r="AQ15" i="28"/>
  <c r="AQ6" i="28"/>
  <c r="AQ27" i="24"/>
  <c r="AQ6" i="24"/>
  <c r="AQ1" i="24"/>
  <c r="AQ15" i="24"/>
  <c r="AF6" i="3"/>
  <c r="AF27" i="3"/>
  <c r="AF15" i="3"/>
  <c r="AF1" i="3"/>
  <c r="AR27" i="25" l="1"/>
  <c r="AR6" i="25"/>
  <c r="AR1" i="25"/>
  <c r="AR15" i="25"/>
  <c r="AH27" i="2"/>
  <c r="AH6" i="2"/>
  <c r="AH1" i="2"/>
  <c r="AH15" i="2"/>
  <c r="AR27" i="28"/>
  <c r="AR15" i="28"/>
  <c r="AR6" i="28"/>
  <c r="AR1" i="28"/>
  <c r="AR27" i="26"/>
  <c r="AR6" i="26"/>
  <c r="AR1" i="26"/>
  <c r="AR15" i="26"/>
  <c r="AR27" i="27"/>
  <c r="AR6" i="27"/>
  <c r="AR15" i="27"/>
  <c r="AR1" i="27"/>
  <c r="AR27" i="24"/>
  <c r="AR1" i="24"/>
  <c r="AR6" i="24"/>
  <c r="AR15" i="24"/>
  <c r="AG6" i="3"/>
  <c r="AG27" i="3"/>
  <c r="AG1" i="3"/>
  <c r="AG15" i="3"/>
  <c r="AS27" i="24" l="1"/>
  <c r="AS6" i="24"/>
  <c r="AS1" i="24"/>
  <c r="AS15" i="24"/>
  <c r="AS27" i="28"/>
  <c r="AS1" i="28"/>
  <c r="AS15" i="28"/>
  <c r="AS6" i="28"/>
  <c r="AS27" i="27"/>
  <c r="AS15" i="27"/>
  <c r="AS6" i="27"/>
  <c r="AS1" i="27"/>
  <c r="AI27" i="2"/>
  <c r="AI6" i="2"/>
  <c r="AI1" i="2"/>
  <c r="AI15" i="2"/>
  <c r="AS27" i="25"/>
  <c r="AS15" i="25"/>
  <c r="AS6" i="25"/>
  <c r="AS1" i="25"/>
  <c r="AS27" i="26"/>
  <c r="AS15" i="26"/>
  <c r="AS6" i="26"/>
  <c r="AS1" i="26"/>
  <c r="AH6" i="3"/>
  <c r="AH1" i="3"/>
  <c r="AH27" i="3"/>
  <c r="AH15" i="3"/>
  <c r="AT27" i="25" l="1"/>
  <c r="AT15" i="25"/>
  <c r="AT6" i="25"/>
  <c r="AT1" i="25"/>
  <c r="AT27" i="27"/>
  <c r="AT15" i="27"/>
  <c r="AT6" i="27"/>
  <c r="AT1" i="27"/>
  <c r="AT27" i="28"/>
  <c r="AT1" i="28"/>
  <c r="AT6" i="28"/>
  <c r="AT15" i="28"/>
  <c r="AT27" i="26"/>
  <c r="AT15" i="26"/>
  <c r="AT6" i="26"/>
  <c r="AT1" i="26"/>
  <c r="AT27" i="24"/>
  <c r="AT6" i="24"/>
  <c r="AT1" i="24"/>
  <c r="AT15" i="24"/>
  <c r="AJ27" i="2"/>
  <c r="AJ1" i="2"/>
  <c r="AJ15" i="2"/>
  <c r="AJ6" i="2"/>
  <c r="AI6" i="3"/>
  <c r="AI15" i="3"/>
  <c r="AI27" i="3"/>
  <c r="AI1" i="3"/>
  <c r="AK27" i="2" l="1"/>
  <c r="AK6" i="2"/>
  <c r="AK15" i="2"/>
  <c r="AK1" i="2"/>
  <c r="AU27" i="26"/>
  <c r="AU15" i="26"/>
  <c r="AU6" i="26"/>
  <c r="AU1" i="26"/>
  <c r="AU27" i="28"/>
  <c r="AU1" i="28"/>
  <c r="AU15" i="28"/>
  <c r="AU6" i="28"/>
  <c r="AU27" i="27"/>
  <c r="AU15" i="27"/>
  <c r="AU6" i="27"/>
  <c r="AU1" i="27"/>
  <c r="AU27" i="25"/>
  <c r="AU15" i="25"/>
  <c r="AU6" i="25"/>
  <c r="AU1" i="25"/>
  <c r="AU27" i="24"/>
  <c r="AU6" i="24"/>
  <c r="AU1" i="24"/>
  <c r="AU15" i="24"/>
  <c r="AJ6" i="3"/>
  <c r="AJ27" i="3"/>
  <c r="AJ15" i="3"/>
  <c r="AJ1" i="3"/>
  <c r="AV27" i="27" l="1"/>
  <c r="AV6" i="27"/>
  <c r="AV1" i="27"/>
  <c r="AV15" i="27"/>
  <c r="AV27" i="26"/>
  <c r="AV6" i="26"/>
  <c r="AV1" i="26"/>
  <c r="AV15" i="26"/>
  <c r="AV27" i="28"/>
  <c r="AV15" i="28"/>
  <c r="AV1" i="28"/>
  <c r="AV6" i="28"/>
  <c r="AV27" i="24"/>
  <c r="AV1" i="24"/>
  <c r="AV6" i="24"/>
  <c r="AV15" i="24"/>
  <c r="AL27" i="2"/>
  <c r="AL6" i="2"/>
  <c r="AL1" i="2"/>
  <c r="AL15" i="2"/>
  <c r="AV27" i="25"/>
  <c r="AV6" i="25"/>
  <c r="AV1" i="25"/>
  <c r="AV15" i="25"/>
  <c r="AK6" i="3"/>
  <c r="AK15" i="3"/>
  <c r="AK1" i="3"/>
  <c r="AK27" i="3"/>
  <c r="AW27" i="28" l="1"/>
  <c r="AW1" i="28"/>
  <c r="AW15" i="28"/>
  <c r="AW6" i="28"/>
  <c r="AW27" i="24"/>
  <c r="AW6" i="24"/>
  <c r="AW1" i="24"/>
  <c r="AW15" i="24"/>
  <c r="AM27" i="2"/>
  <c r="AM6" i="2"/>
  <c r="AM1" i="2"/>
  <c r="AM15" i="2"/>
  <c r="AW27" i="26"/>
  <c r="AW15" i="26"/>
  <c r="AW6" i="26"/>
  <c r="AW1" i="26"/>
  <c r="AW27" i="27"/>
  <c r="AW15" i="27"/>
  <c r="AW6" i="27"/>
  <c r="AW1" i="27"/>
  <c r="AW27" i="25"/>
  <c r="AW15" i="25"/>
  <c r="AW6" i="25"/>
  <c r="AW1" i="25"/>
  <c r="AL6" i="3"/>
  <c r="AL1" i="3"/>
  <c r="AL15" i="3"/>
  <c r="AL27" i="3"/>
  <c r="AX27" i="28" l="1"/>
  <c r="AX1" i="28"/>
  <c r="AX15" i="28"/>
  <c r="AX6" i="28"/>
  <c r="AX27" i="26"/>
  <c r="AX15" i="26"/>
  <c r="AX6" i="26"/>
  <c r="AX1" i="26"/>
  <c r="AN27" i="2"/>
  <c r="AN1" i="2"/>
  <c r="AN6" i="2"/>
  <c r="AN15" i="2"/>
  <c r="AX27" i="24"/>
  <c r="AX6" i="24"/>
  <c r="AX1" i="24"/>
  <c r="AX15" i="24"/>
  <c r="AX27" i="25"/>
  <c r="AX15" i="25"/>
  <c r="AX6" i="25"/>
  <c r="AX1" i="25"/>
  <c r="AX27" i="27"/>
  <c r="AX15" i="27"/>
  <c r="AX6" i="27"/>
  <c r="AX1" i="27"/>
  <c r="AM6" i="3"/>
  <c r="AM15" i="3"/>
  <c r="AM1" i="3"/>
  <c r="AM27" i="3"/>
  <c r="AY27" i="28" l="1"/>
  <c r="AY1" i="28"/>
  <c r="AY6" i="28"/>
  <c r="AY15" i="28"/>
  <c r="AY27" i="25"/>
  <c r="AY15" i="25"/>
  <c r="AY1" i="25"/>
  <c r="AY6" i="25"/>
  <c r="AO27" i="2"/>
  <c r="AO6" i="2"/>
  <c r="AO15" i="2"/>
  <c r="AO1" i="2"/>
  <c r="AY27" i="26"/>
  <c r="AY15" i="26"/>
  <c r="AY6" i="26"/>
  <c r="AY1" i="26"/>
  <c r="AY27" i="27"/>
  <c r="AY15" i="27"/>
  <c r="AY6" i="27"/>
  <c r="AY1" i="27"/>
  <c r="AY27" i="24"/>
  <c r="AY6" i="24"/>
  <c r="AY1" i="24"/>
  <c r="AY15" i="24"/>
  <c r="AN6" i="3"/>
  <c r="AN27" i="3"/>
  <c r="AN15" i="3"/>
  <c r="AN1" i="3"/>
  <c r="AZ27" i="25" l="1"/>
  <c r="AZ6" i="25"/>
  <c r="AZ1" i="25"/>
  <c r="AZ15" i="25"/>
  <c r="AZ27" i="27"/>
  <c r="AZ6" i="27"/>
  <c r="AZ1" i="27"/>
  <c r="AZ15" i="27"/>
  <c r="AZ27" i="26"/>
  <c r="AZ6" i="26"/>
  <c r="AZ1" i="26"/>
  <c r="AZ15" i="26"/>
  <c r="AZ27" i="28"/>
  <c r="AZ15" i="28"/>
  <c r="AZ6" i="28"/>
  <c r="AZ1" i="28"/>
  <c r="AP27" i="2"/>
  <c r="AP6" i="2"/>
  <c r="AP1" i="2"/>
  <c r="AP15" i="2"/>
  <c r="AZ27" i="24"/>
  <c r="AZ1" i="24"/>
  <c r="AZ15" i="24"/>
  <c r="AZ6" i="24"/>
  <c r="AO6" i="3"/>
  <c r="AO1" i="3"/>
  <c r="AO27" i="3"/>
  <c r="AO15" i="3"/>
  <c r="BA27" i="28" l="1"/>
  <c r="BA1" i="28"/>
  <c r="BA15" i="28"/>
  <c r="BA6" i="28"/>
  <c r="BA27" i="27"/>
  <c r="BA15" i="27"/>
  <c r="BA6" i="27"/>
  <c r="BA1" i="27"/>
  <c r="BA27" i="25"/>
  <c r="BA15" i="25"/>
  <c r="BA6" i="25"/>
  <c r="BA1" i="25"/>
  <c r="BA27" i="24"/>
  <c r="BA6" i="24"/>
  <c r="BA15" i="24"/>
  <c r="BA1" i="24"/>
  <c r="AQ27" i="2"/>
  <c r="AQ6" i="2"/>
  <c r="AQ1" i="2"/>
  <c r="AQ15" i="2"/>
  <c r="BA27" i="26"/>
  <c r="BA15" i="26"/>
  <c r="BA6" i="26"/>
  <c r="BA1" i="26"/>
  <c r="AP6" i="3"/>
  <c r="AP1" i="3"/>
  <c r="AP27" i="3"/>
  <c r="AP15" i="3"/>
  <c r="BB27" i="28" l="1"/>
  <c r="BB1" i="28"/>
  <c r="BB15" i="28"/>
  <c r="BB6" i="28"/>
  <c r="BB27" i="26"/>
  <c r="BB15" i="26"/>
  <c r="BB6" i="26"/>
  <c r="BB1" i="26"/>
  <c r="BB27" i="25"/>
  <c r="BB15" i="25"/>
  <c r="BB6" i="25"/>
  <c r="BB1" i="25"/>
  <c r="BB27" i="27"/>
  <c r="BB1" i="27"/>
  <c r="BB15" i="27"/>
  <c r="BB6" i="27"/>
  <c r="AR27" i="2"/>
  <c r="AR1" i="2"/>
  <c r="AR15" i="2"/>
  <c r="AR6" i="2"/>
  <c r="BB27" i="24"/>
  <c r="BB6" i="24"/>
  <c r="BB1" i="24"/>
  <c r="BB15" i="24"/>
  <c r="AQ6" i="3"/>
  <c r="AQ15" i="3"/>
  <c r="AQ27" i="3"/>
  <c r="AQ1" i="3"/>
  <c r="BC27" i="27" l="1"/>
  <c r="BC15" i="27"/>
  <c r="BC6" i="27"/>
  <c r="BC1" i="27"/>
  <c r="BC27" i="28"/>
  <c r="BC1" i="28"/>
  <c r="BC15" i="28"/>
  <c r="BC6" i="28"/>
  <c r="BC27" i="25"/>
  <c r="BC15" i="25"/>
  <c r="BC6" i="25"/>
  <c r="BC1" i="25"/>
  <c r="BC27" i="26"/>
  <c r="BC15" i="26"/>
  <c r="BC6" i="26"/>
  <c r="BC1" i="26"/>
  <c r="AS27" i="2"/>
  <c r="AS6" i="2"/>
  <c r="AS1" i="2"/>
  <c r="AS15" i="2"/>
  <c r="BC27" i="24"/>
  <c r="BC6" i="24"/>
  <c r="BC1" i="24"/>
  <c r="BC15" i="24"/>
  <c r="AR6" i="3"/>
  <c r="AR27" i="3"/>
  <c r="AR1" i="3"/>
  <c r="AR15" i="3"/>
  <c r="BD27" i="28" l="1"/>
  <c r="BD15" i="28"/>
  <c r="BD6" i="28"/>
  <c r="BD1" i="28"/>
  <c r="BD27" i="26"/>
  <c r="BD6" i="26"/>
  <c r="BD1" i="26"/>
  <c r="BD15" i="26"/>
  <c r="BD27" i="25"/>
  <c r="BD6" i="25"/>
  <c r="BD15" i="25"/>
  <c r="BD1" i="25"/>
  <c r="BD27" i="27"/>
  <c r="BD6" i="27"/>
  <c r="BD15" i="27"/>
  <c r="BD1" i="27"/>
  <c r="AT27" i="2"/>
  <c r="AT6" i="2"/>
  <c r="AT1" i="2"/>
  <c r="AT15" i="2"/>
  <c r="BD27" i="24"/>
  <c r="BD1" i="24"/>
  <c r="BD15" i="24"/>
  <c r="BD6" i="24"/>
  <c r="AS6" i="3"/>
  <c r="AS27" i="3"/>
  <c r="AS15" i="3"/>
  <c r="AS1" i="3"/>
  <c r="BE27" i="28" l="1"/>
  <c r="BE1" i="28"/>
  <c r="BE15" i="28"/>
  <c r="BE6" i="28"/>
  <c r="BE27" i="24"/>
  <c r="BE6" i="24"/>
  <c r="BE1" i="24"/>
  <c r="BE15" i="24"/>
  <c r="AU27" i="2"/>
  <c r="AU6" i="2"/>
  <c r="AU1" i="2"/>
  <c r="AU15" i="2"/>
  <c r="BE27" i="25"/>
  <c r="BE15" i="25"/>
  <c r="BE6" i="25"/>
  <c r="BE1" i="25"/>
  <c r="BE27" i="26"/>
  <c r="BE15" i="26"/>
  <c r="BE6" i="26"/>
  <c r="BE1" i="26"/>
  <c r="BE27" i="27"/>
  <c r="BE15" i="27"/>
  <c r="BE1" i="27"/>
  <c r="BE6" i="27"/>
  <c r="AT6" i="3"/>
  <c r="AT1" i="3"/>
  <c r="AT15" i="3"/>
  <c r="AT27" i="3"/>
  <c r="BF27" i="28" l="1"/>
  <c r="BF1" i="28"/>
  <c r="BF15" i="28"/>
  <c r="BF6" i="28"/>
  <c r="BF27" i="27"/>
  <c r="BF15" i="27"/>
  <c r="BF6" i="27"/>
  <c r="BF1" i="27"/>
  <c r="BF27" i="26"/>
  <c r="BF15" i="26"/>
  <c r="BF6" i="26"/>
  <c r="BF1" i="26"/>
  <c r="BF27" i="25"/>
  <c r="BF15" i="25"/>
  <c r="BF6" i="25"/>
  <c r="BF1" i="25"/>
  <c r="AV27" i="2"/>
  <c r="AV1" i="2"/>
  <c r="AV15" i="2"/>
  <c r="AV6" i="2"/>
  <c r="BF27" i="24"/>
  <c r="BF6" i="24"/>
  <c r="BF1" i="24"/>
  <c r="BF15" i="24"/>
  <c r="AU6" i="3"/>
  <c r="AU15" i="3"/>
  <c r="AU27" i="3"/>
  <c r="AU1" i="3"/>
  <c r="BG27" i="28" l="1"/>
  <c r="BG1" i="28"/>
  <c r="BG15" i="28"/>
  <c r="BG6" i="28"/>
  <c r="AW27" i="2"/>
  <c r="AW6" i="2"/>
  <c r="AW1" i="2"/>
  <c r="AW15" i="2"/>
  <c r="BG27" i="25"/>
  <c r="BG15" i="25"/>
  <c r="BG6" i="25"/>
  <c r="BG1" i="25"/>
  <c r="BG27" i="26"/>
  <c r="BG15" i="26"/>
  <c r="BG6" i="26"/>
  <c r="BG1" i="26"/>
  <c r="BG27" i="27"/>
  <c r="BG15" i="27"/>
  <c r="BG1" i="27"/>
  <c r="BG6" i="27"/>
  <c r="BG27" i="24"/>
  <c r="BG6" i="24"/>
  <c r="BG1" i="24"/>
  <c r="BG15" i="24"/>
  <c r="AV6" i="3"/>
  <c r="AV27" i="3"/>
  <c r="AV15" i="3"/>
  <c r="AV1" i="3"/>
  <c r="BH27" i="27" l="1"/>
  <c r="BH6" i="27"/>
  <c r="BH1" i="27"/>
  <c r="BH15" i="27"/>
  <c r="BH27" i="28"/>
  <c r="BH15" i="28"/>
  <c r="BH1" i="28"/>
  <c r="BH6" i="28"/>
  <c r="BH27" i="26"/>
  <c r="BH6" i="26"/>
  <c r="BH1" i="26"/>
  <c r="BH15" i="26"/>
  <c r="BH27" i="25"/>
  <c r="BH6" i="25"/>
  <c r="BH15" i="25"/>
  <c r="BH1" i="25"/>
  <c r="BH27" i="24"/>
  <c r="BH1" i="24"/>
  <c r="BH15" i="24"/>
  <c r="BH6" i="24"/>
  <c r="AX27" i="2"/>
  <c r="AX6" i="2"/>
  <c r="AX1" i="2"/>
  <c r="AX15" i="2"/>
  <c r="AW6" i="3"/>
  <c r="AW1" i="3"/>
  <c r="AW15" i="3"/>
  <c r="AW27" i="3"/>
  <c r="BI27" i="28" l="1"/>
  <c r="BI1" i="28"/>
  <c r="BI15" i="28"/>
  <c r="BI6" i="28"/>
  <c r="BI27" i="26"/>
  <c r="BI15" i="26"/>
  <c r="BI6" i="26"/>
  <c r="BI1" i="26"/>
  <c r="BI27" i="27"/>
  <c r="BI15" i="27"/>
  <c r="BI6" i="27"/>
  <c r="BI1" i="27"/>
  <c r="BI27" i="24"/>
  <c r="BI6" i="24"/>
  <c r="BI1" i="24"/>
  <c r="BI15" i="24"/>
  <c r="AY27" i="2"/>
  <c r="AY6" i="2"/>
  <c r="AY1" i="2"/>
  <c r="AY15" i="2"/>
  <c r="BI27" i="25"/>
  <c r="BI15" i="25"/>
  <c r="BI6" i="25"/>
  <c r="BI1" i="25"/>
  <c r="AX6" i="3"/>
  <c r="AX1" i="3"/>
  <c r="AX27" i="3"/>
  <c r="AX15" i="3"/>
  <c r="BJ27" i="28" l="1"/>
  <c r="BJ1" i="28"/>
  <c r="BJ15" i="28"/>
  <c r="BJ6" i="28"/>
  <c r="BJ27" i="25"/>
  <c r="BJ15" i="25"/>
  <c r="BJ6" i="25"/>
  <c r="BJ1" i="25"/>
  <c r="BJ27" i="27"/>
  <c r="BJ15" i="27"/>
  <c r="BJ6" i="27"/>
  <c r="BJ1" i="27"/>
  <c r="BJ27" i="26"/>
  <c r="BJ15" i="26"/>
  <c r="BJ6" i="26"/>
  <c r="BJ1" i="26"/>
  <c r="AZ27" i="2"/>
  <c r="AZ1" i="2"/>
  <c r="AZ15" i="2"/>
  <c r="AZ6" i="2"/>
  <c r="BJ27" i="24"/>
  <c r="BJ6" i="24"/>
  <c r="BJ1" i="24"/>
  <c r="BJ15" i="24"/>
  <c r="AY6" i="3"/>
  <c r="AY15" i="3"/>
  <c r="AY1" i="3"/>
  <c r="AY27" i="3"/>
  <c r="BK27" i="28" l="1"/>
  <c r="BK1" i="28"/>
  <c r="BK15" i="28"/>
  <c r="BK6" i="28"/>
  <c r="BK27" i="27"/>
  <c r="BK15" i="27"/>
  <c r="BK6" i="27"/>
  <c r="BK1" i="27"/>
  <c r="BK27" i="25"/>
  <c r="BK15" i="25"/>
  <c r="BK6" i="25"/>
  <c r="BK1" i="25"/>
  <c r="BA27" i="2"/>
  <c r="BA6" i="2"/>
  <c r="BA1" i="2"/>
  <c r="BA15" i="2"/>
  <c r="BK27" i="26"/>
  <c r="BK15" i="26"/>
  <c r="BK6" i="26"/>
  <c r="BK1" i="26"/>
  <c r="BK27" i="24"/>
  <c r="BK6" i="24"/>
  <c r="BK1" i="24"/>
  <c r="BK15" i="24"/>
  <c r="AZ6" i="3"/>
  <c r="AZ27" i="3"/>
  <c r="AZ1" i="3"/>
  <c r="AZ15" i="3"/>
  <c r="BL27" i="28" l="1"/>
  <c r="BL15" i="28"/>
  <c r="BL6" i="28"/>
  <c r="BL1" i="28"/>
  <c r="BL27" i="26"/>
  <c r="BL6" i="26"/>
  <c r="BL1" i="26"/>
  <c r="BL15" i="26"/>
  <c r="BL27" i="25"/>
  <c r="BL6" i="25"/>
  <c r="BL15" i="25"/>
  <c r="BL1" i="25"/>
  <c r="BL27" i="27"/>
  <c r="BL6" i="27"/>
  <c r="BL1" i="27"/>
  <c r="BL15" i="27"/>
  <c r="BL27" i="24"/>
  <c r="BL1" i="24"/>
  <c r="BL15" i="24"/>
  <c r="BL6" i="24"/>
  <c r="BB27" i="2"/>
  <c r="BB6" i="2"/>
  <c r="BB1" i="2"/>
  <c r="BB15" i="2"/>
  <c r="BA6" i="3"/>
  <c r="BA15" i="3"/>
  <c r="BA1" i="3"/>
  <c r="BA27" i="3"/>
  <c r="BM27" i="28" l="1"/>
  <c r="BM1" i="28"/>
  <c r="BM15" i="28"/>
  <c r="BM6" i="28"/>
  <c r="BM27" i="25"/>
  <c r="BM15" i="25"/>
  <c r="BM6" i="25"/>
  <c r="BM1" i="25"/>
  <c r="BM27" i="26"/>
  <c r="BM15" i="26"/>
  <c r="BM6" i="26"/>
  <c r="BM1" i="26"/>
  <c r="BM27" i="24"/>
  <c r="BM6" i="24"/>
  <c r="BM1" i="24"/>
  <c r="BM15" i="24"/>
  <c r="BC27" i="2"/>
  <c r="BC6" i="2"/>
  <c r="BC1" i="2"/>
  <c r="BC15" i="2"/>
  <c r="BM27" i="27"/>
  <c r="BM15" i="27"/>
  <c r="BM1" i="27"/>
  <c r="BM6" i="27"/>
  <c r="BB6" i="3"/>
  <c r="BB1" i="3"/>
  <c r="BB27" i="3"/>
  <c r="BB15" i="3"/>
  <c r="BN27" i="28" l="1"/>
  <c r="BN1" i="28"/>
  <c r="BN15" i="28"/>
  <c r="BN6" i="28"/>
  <c r="BN27" i="27"/>
  <c r="BN15" i="27"/>
  <c r="BN6" i="27"/>
  <c r="BN1" i="27"/>
  <c r="BN27" i="26"/>
  <c r="BN15" i="26"/>
  <c r="BN1" i="26"/>
  <c r="BN6" i="26"/>
  <c r="BN27" i="25"/>
  <c r="BN15" i="25"/>
  <c r="BN6" i="25"/>
  <c r="BN1" i="25"/>
  <c r="BD27" i="2"/>
  <c r="BD1" i="2"/>
  <c r="BD15" i="2"/>
  <c r="BD6" i="2"/>
  <c r="BN27" i="24"/>
  <c r="BN6" i="24"/>
  <c r="BN1" i="24"/>
  <c r="BN15" i="24"/>
  <c r="BC6" i="3"/>
  <c r="BC15" i="3"/>
  <c r="BC1" i="3"/>
  <c r="BC27" i="3"/>
  <c r="BE27" i="2" l="1"/>
  <c r="BE6" i="2"/>
  <c r="BE1" i="2"/>
  <c r="BE15" i="2"/>
  <c r="BO27" i="24"/>
  <c r="BO6" i="24"/>
  <c r="BO1" i="24"/>
  <c r="BO15" i="24"/>
  <c r="BO27" i="26"/>
  <c r="BO15" i="26"/>
  <c r="BO6" i="26"/>
  <c r="BO1" i="26"/>
  <c r="BO27" i="28"/>
  <c r="BO1" i="28"/>
  <c r="BO15" i="28"/>
  <c r="BO6" i="28"/>
  <c r="BO27" i="25"/>
  <c r="BO15" i="25"/>
  <c r="BO6" i="25"/>
  <c r="BO1" i="25"/>
  <c r="BO27" i="27"/>
  <c r="BO6" i="27"/>
  <c r="BO15" i="27"/>
  <c r="BO1" i="27"/>
  <c r="BD6" i="3"/>
  <c r="BD27" i="3"/>
  <c r="BD15" i="3"/>
  <c r="BD1" i="3"/>
  <c r="BP27" i="26" l="1"/>
  <c r="BP6" i="26"/>
  <c r="BP1" i="26"/>
  <c r="BP15" i="26"/>
  <c r="BP27" i="28"/>
  <c r="BP15" i="28"/>
  <c r="BP6" i="28"/>
  <c r="BP1" i="28"/>
  <c r="BP27" i="25"/>
  <c r="BP6" i="25"/>
  <c r="BP15" i="25"/>
  <c r="BP1" i="25"/>
  <c r="BP27" i="27"/>
  <c r="BP6" i="27"/>
  <c r="BP15" i="27"/>
  <c r="BP1" i="27"/>
  <c r="BP27" i="24"/>
  <c r="BP1" i="24"/>
  <c r="BP15" i="24"/>
  <c r="BP6" i="24"/>
  <c r="BF27" i="2"/>
  <c r="BF6" i="2"/>
  <c r="BF1" i="2"/>
  <c r="BF15" i="2"/>
  <c r="BE6" i="3"/>
  <c r="BE27" i="3"/>
  <c r="BE1" i="3"/>
  <c r="BE15" i="3"/>
  <c r="BQ27" i="28" l="1"/>
  <c r="BQ1" i="28"/>
  <c r="BQ15" i="28"/>
  <c r="BQ6" i="28"/>
  <c r="BQ27" i="24"/>
  <c r="BQ6" i="24"/>
  <c r="BQ1" i="24"/>
  <c r="BQ15" i="24"/>
  <c r="BG27" i="2"/>
  <c r="BG6" i="2"/>
  <c r="BG1" i="2"/>
  <c r="BG15" i="2"/>
  <c r="BQ27" i="27"/>
  <c r="BQ15" i="27"/>
  <c r="BQ6" i="27"/>
  <c r="BQ1" i="27"/>
  <c r="BQ27" i="25"/>
  <c r="BQ15" i="25"/>
  <c r="BQ6" i="25"/>
  <c r="BQ1" i="25"/>
  <c r="BQ27" i="26"/>
  <c r="BQ15" i="26"/>
  <c r="BQ6" i="26"/>
  <c r="BQ1" i="26"/>
  <c r="BF6" i="3"/>
  <c r="BF1" i="3"/>
  <c r="BF27" i="3"/>
  <c r="BF15" i="3"/>
  <c r="BR27" i="28" l="1"/>
  <c r="BR1" i="28"/>
  <c r="BR15" i="28"/>
  <c r="BR6" i="28"/>
  <c r="BR27" i="25"/>
  <c r="BR15" i="25"/>
  <c r="BR6" i="25"/>
  <c r="BR1" i="25"/>
  <c r="BR27" i="26"/>
  <c r="BR15" i="26"/>
  <c r="BR1" i="26"/>
  <c r="BR6" i="26"/>
  <c r="BR27" i="27"/>
  <c r="BR15" i="27"/>
  <c r="BR6" i="27"/>
  <c r="BR1" i="27"/>
  <c r="BH27" i="2"/>
  <c r="BH1" i="2"/>
  <c r="BH15" i="2"/>
  <c r="BH6" i="2"/>
  <c r="BR27" i="24"/>
  <c r="BR6" i="24"/>
  <c r="BR1" i="24"/>
  <c r="BR15" i="24"/>
  <c r="BG6" i="3"/>
  <c r="BG15" i="3"/>
  <c r="BG1" i="3"/>
  <c r="BG27" i="3"/>
  <c r="BS27" i="28" l="1"/>
  <c r="BS1" i="28"/>
  <c r="BS15" i="28"/>
  <c r="BS6" i="28"/>
  <c r="BS27" i="25"/>
  <c r="BS15" i="25"/>
  <c r="BS6" i="25"/>
  <c r="BS1" i="25"/>
  <c r="BI27" i="2"/>
  <c r="BI6" i="2"/>
  <c r="BI1" i="2"/>
  <c r="BI15" i="2"/>
  <c r="BS27" i="26"/>
  <c r="BS15" i="26"/>
  <c r="BS6" i="26"/>
  <c r="BS1" i="26"/>
  <c r="BS27" i="27"/>
  <c r="BS15" i="27"/>
  <c r="BS6" i="27"/>
  <c r="BS1" i="27"/>
  <c r="BS27" i="24"/>
  <c r="BS6" i="24"/>
  <c r="BS1" i="24"/>
  <c r="BS15" i="24"/>
  <c r="BH6" i="3"/>
  <c r="BH27" i="3"/>
  <c r="BH1" i="3"/>
  <c r="BH15" i="3"/>
  <c r="BT27" i="28" l="1"/>
  <c r="BT15" i="28"/>
  <c r="BT6" i="28"/>
  <c r="BT1" i="28"/>
  <c r="BT27" i="27"/>
  <c r="BT6" i="27"/>
  <c r="BT1" i="27"/>
  <c r="BT15" i="27"/>
  <c r="BT27" i="25"/>
  <c r="BT6" i="25"/>
  <c r="BT1" i="25"/>
  <c r="BT15" i="25"/>
  <c r="BT27" i="26"/>
  <c r="BT6" i="26"/>
  <c r="BT15" i="26"/>
  <c r="BT1" i="26"/>
  <c r="BT27" i="24"/>
  <c r="BT1" i="24"/>
  <c r="BT15" i="24"/>
  <c r="BT6" i="24"/>
  <c r="BJ27" i="2"/>
  <c r="BJ6" i="2"/>
  <c r="BJ1" i="2"/>
  <c r="BJ15" i="2"/>
  <c r="BI6" i="3"/>
  <c r="BI27" i="3"/>
  <c r="BI15" i="3"/>
  <c r="BI1" i="3"/>
  <c r="BK27" i="2" l="1"/>
  <c r="BK6" i="2"/>
  <c r="BK1" i="2"/>
  <c r="BK15" i="2"/>
  <c r="BJ6" i="3"/>
  <c r="BJ1" i="3"/>
  <c r="BJ15" i="3"/>
  <c r="BJ27" i="3"/>
  <c r="BL27" i="2" l="1"/>
  <c r="BL1" i="2"/>
  <c r="BL15" i="2"/>
  <c r="BL6" i="2"/>
  <c r="BK6" i="3"/>
  <c r="BK15" i="3"/>
  <c r="BK1" i="3"/>
  <c r="BK27" i="3"/>
  <c r="BM27" i="2" l="1"/>
  <c r="BM6" i="2"/>
  <c r="BM1" i="2"/>
  <c r="BM15" i="2"/>
  <c r="BL6" i="3"/>
  <c r="BL27" i="3"/>
  <c r="BL15" i="3"/>
  <c r="BL1" i="3"/>
  <c r="BN27" i="2" l="1"/>
  <c r="BN6" i="2"/>
  <c r="BN1" i="2"/>
  <c r="BN15" i="2"/>
  <c r="BM6" i="3"/>
  <c r="BM27" i="3"/>
  <c r="BM1" i="3"/>
  <c r="BM15" i="3"/>
  <c r="BO27" i="2" l="1"/>
  <c r="BO6" i="2"/>
  <c r="BO1" i="2"/>
  <c r="BO15" i="2"/>
  <c r="BN6" i="3"/>
  <c r="BN1" i="3"/>
  <c r="BN15" i="3"/>
  <c r="BN27" i="3"/>
  <c r="BP27" i="2" l="1"/>
  <c r="BP1" i="2"/>
  <c r="BP15" i="2"/>
  <c r="BP6" i="2"/>
  <c r="BO6" i="3"/>
  <c r="BO15" i="3"/>
  <c r="BO1" i="3"/>
  <c r="BO27" i="3"/>
  <c r="BQ27" i="2" l="1"/>
  <c r="BQ6" i="2"/>
  <c r="BQ1" i="2"/>
  <c r="BQ15" i="2"/>
  <c r="BP6" i="3"/>
  <c r="BP27" i="3"/>
  <c r="BP1" i="3"/>
  <c r="BP15" i="3"/>
  <c r="BR27" i="2" l="1"/>
  <c r="BR6" i="2"/>
  <c r="BR1" i="2"/>
  <c r="BR15" i="2"/>
  <c r="BQ6" i="3"/>
  <c r="BQ27" i="3"/>
  <c r="BQ15" i="3"/>
  <c r="BQ1" i="3"/>
  <c r="BS27" i="2" l="1"/>
  <c r="BS6" i="2"/>
  <c r="BS15" i="2"/>
  <c r="BS1" i="2"/>
  <c r="BR6" i="3"/>
  <c r="BR1" i="3"/>
  <c r="BR15" i="3"/>
  <c r="BR27" i="3"/>
  <c r="BT27" i="2" l="1"/>
  <c r="BT1" i="2"/>
  <c r="BT15" i="2"/>
  <c r="BT6" i="2"/>
  <c r="BS6" i="3"/>
  <c r="BS15" i="3"/>
  <c r="BS1" i="3"/>
  <c r="BS27" i="3"/>
  <c r="BT6" i="3" l="1"/>
  <c r="BT27" i="3"/>
  <c r="BT15" i="3"/>
  <c r="BT1" i="3"/>
  <c r="I37" i="3"/>
  <c r="I138" i="3"/>
  <c r="I140" i="3"/>
  <c r="I143" i="3"/>
  <c r="I139" i="3"/>
  <c r="I137" i="3"/>
  <c r="I142" i="3"/>
  <c r="I144" i="3"/>
  <c r="I147" i="3"/>
  <c r="I136" i="3"/>
  <c r="I141" i="3"/>
  <c r="I146" i="3"/>
  <c r="I135" i="3"/>
  <c r="I145" i="3"/>
  <c r="I128" i="3"/>
  <c r="J37" i="3"/>
  <c r="J146" i="3" s="1"/>
  <c r="J144" i="3"/>
  <c r="J145" i="3"/>
  <c r="N37" i="3"/>
  <c r="N38" i="3"/>
  <c r="N41" i="3"/>
  <c r="P37" i="3"/>
  <c r="P38" i="3"/>
  <c r="P41" i="3"/>
  <c r="K37" i="3"/>
  <c r="O37" i="3"/>
  <c r="L37" i="3"/>
  <c r="M37" i="3"/>
  <c r="Q37" i="3"/>
  <c r="Q38" i="3"/>
  <c r="H37" i="3"/>
  <c r="H145" i="3" s="1"/>
  <c r="H141" i="3"/>
  <c r="H143" i="3"/>
  <c r="H128" i="3" l="1"/>
  <c r="K38" i="3"/>
  <c r="J136" i="3"/>
  <c r="H140" i="3"/>
  <c r="H135" i="3"/>
  <c r="H146" i="3"/>
  <c r="M38" i="3"/>
  <c r="O38" i="3"/>
  <c r="N42" i="3"/>
  <c r="N137" i="3" s="1"/>
  <c r="J139" i="3"/>
  <c r="J141" i="3"/>
  <c r="J140" i="3"/>
  <c r="H136" i="3"/>
  <c r="H138" i="3"/>
  <c r="N143" i="3"/>
  <c r="J143" i="3"/>
  <c r="J138" i="3"/>
  <c r="J135" i="3"/>
  <c r="J137" i="3"/>
  <c r="H142" i="3"/>
  <c r="H147" i="3"/>
  <c r="Q41" i="3"/>
  <c r="Q42" i="3" s="1"/>
  <c r="H137" i="3"/>
  <c r="H139" i="3"/>
  <c r="H144" i="3"/>
  <c r="L38" i="3"/>
  <c r="K41" i="3"/>
  <c r="P42" i="3"/>
  <c r="N147" i="3"/>
  <c r="N140" i="3"/>
  <c r="J142" i="3"/>
  <c r="J147" i="3"/>
  <c r="J128" i="3"/>
  <c r="N139" i="3" l="1"/>
  <c r="K42" i="3"/>
  <c r="N144" i="3"/>
  <c r="P44" i="3"/>
  <c r="P143" i="3" s="1"/>
  <c r="K143" i="3"/>
  <c r="M41" i="3"/>
  <c r="Q44" i="3"/>
  <c r="Q145" i="3" s="1"/>
  <c r="P139" i="3"/>
  <c r="K137" i="3"/>
  <c r="K128" i="3"/>
  <c r="P138" i="3"/>
  <c r="K136" i="3"/>
  <c r="N142" i="3"/>
  <c r="K135" i="3"/>
  <c r="L41" i="3"/>
  <c r="L42" i="3" s="1"/>
  <c r="Q140" i="3"/>
  <c r="P141" i="3"/>
  <c r="P142" i="3"/>
  <c r="P140" i="3"/>
  <c r="P137" i="3"/>
  <c r="P144" i="3"/>
  <c r="K147" i="3"/>
  <c r="N128" i="3"/>
  <c r="N141" i="3"/>
  <c r="N136" i="3"/>
  <c r="N146" i="3"/>
  <c r="N138" i="3"/>
  <c r="N135" i="3"/>
  <c r="P146" i="3"/>
  <c r="O41" i="3"/>
  <c r="K145" i="3"/>
  <c r="K141" i="3"/>
  <c r="N145" i="3"/>
  <c r="P145" i="3"/>
  <c r="L143" i="3" l="1"/>
  <c r="L141" i="3"/>
  <c r="L144" i="3"/>
  <c r="L139" i="3"/>
  <c r="L142" i="3"/>
  <c r="Q139" i="3"/>
  <c r="Q137" i="3"/>
  <c r="Q142" i="3"/>
  <c r="Q128" i="3"/>
  <c r="O42" i="3"/>
  <c r="Q135" i="3"/>
  <c r="K146" i="3"/>
  <c r="K144" i="3"/>
  <c r="K140" i="3"/>
  <c r="Q136" i="3"/>
  <c r="K142" i="3"/>
  <c r="Q143" i="3"/>
  <c r="P128" i="3"/>
  <c r="P136" i="3"/>
  <c r="P147" i="3"/>
  <c r="M42" i="3"/>
  <c r="M137" i="3" s="1"/>
  <c r="P135" i="3"/>
  <c r="M142" i="3"/>
  <c r="Q147" i="3"/>
  <c r="L135" i="3"/>
  <c r="L140" i="3"/>
  <c r="L146" i="3"/>
  <c r="L138" i="3"/>
  <c r="L128" i="3"/>
  <c r="L136" i="3"/>
  <c r="Q138" i="3"/>
  <c r="Q144" i="3"/>
  <c r="L147" i="3"/>
  <c r="L137" i="3"/>
  <c r="Q141" i="3"/>
  <c r="L145" i="3"/>
  <c r="K139" i="3"/>
  <c r="K138" i="3"/>
  <c r="Q146" i="3"/>
  <c r="M128" i="3" l="1"/>
  <c r="M136" i="3"/>
  <c r="M147" i="3"/>
  <c r="O44" i="3"/>
  <c r="O137" i="3" s="1"/>
  <c r="M143" i="3"/>
  <c r="M135" i="3"/>
  <c r="M139" i="3"/>
  <c r="M140" i="3"/>
  <c r="M144" i="3"/>
  <c r="M138" i="3"/>
  <c r="M145" i="3"/>
  <c r="M141" i="3"/>
  <c r="M146" i="3"/>
  <c r="O143" i="3" l="1"/>
  <c r="O145" i="3"/>
  <c r="O128" i="3"/>
  <c r="O142" i="3"/>
  <c r="O140" i="3"/>
  <c r="O136" i="3"/>
  <c r="O144" i="3"/>
  <c r="O138" i="3"/>
  <c r="O146" i="3"/>
  <c r="O147" i="3"/>
  <c r="O139" i="3"/>
  <c r="O141" i="3"/>
  <c r="O135" i="3"/>
</calcChain>
</file>

<file path=xl/comments1.xml><?xml version="1.0" encoding="utf-8"?>
<comments xmlns="http://schemas.openxmlformats.org/spreadsheetml/2006/main">
  <authors>
    <author>wdshollywoodlegends</author>
  </authors>
  <commentList>
    <comment ref="B5" authorId="0" shapeId="0">
      <text>
        <r>
          <rPr>
            <b/>
            <sz val="8"/>
            <color indexed="81"/>
            <rFont val="Tahoma"/>
            <family val="2"/>
          </rPr>
          <t>Ne pas toucher ces cellules</t>
        </r>
      </text>
    </comment>
  </commentList>
</comments>
</file>

<file path=xl/comments2.xml><?xml version="1.0" encoding="utf-8"?>
<comments xmlns="http://schemas.openxmlformats.org/spreadsheetml/2006/main">
  <authors>
    <author>wdshollywoodlegends</author>
  </authors>
  <commentList>
    <comment ref="B5" authorId="0" shapeId="0">
      <text>
        <r>
          <rPr>
            <b/>
            <sz val="8"/>
            <color indexed="81"/>
            <rFont val="Tahoma"/>
            <family val="2"/>
          </rPr>
          <t>Ne pas toucher ces cellules</t>
        </r>
      </text>
    </comment>
  </commentList>
</comments>
</file>

<file path=xl/comments3.xml><?xml version="1.0" encoding="utf-8"?>
<comments xmlns="http://schemas.openxmlformats.org/spreadsheetml/2006/main">
  <authors>
    <author>wdshollywoodlegends</author>
  </authors>
  <commentList>
    <comment ref="B5" authorId="0" shapeId="0">
      <text>
        <r>
          <rPr>
            <b/>
            <sz val="8"/>
            <color indexed="81"/>
            <rFont val="Tahoma"/>
            <family val="2"/>
          </rPr>
          <t>Ne pas toucher ces cellules</t>
        </r>
      </text>
    </comment>
  </commentList>
</comments>
</file>

<file path=xl/comments4.xml><?xml version="1.0" encoding="utf-8"?>
<comments xmlns="http://schemas.openxmlformats.org/spreadsheetml/2006/main">
  <authors>
    <author>wdshollywoodlegends</author>
  </authors>
  <commentList>
    <comment ref="B5" authorId="0" shapeId="0">
      <text>
        <r>
          <rPr>
            <b/>
            <sz val="8"/>
            <color indexed="81"/>
            <rFont val="Tahoma"/>
            <family val="2"/>
          </rPr>
          <t>Ne pas toucher ces cellules</t>
        </r>
      </text>
    </comment>
  </commentList>
</comments>
</file>

<file path=xl/comments5.xml><?xml version="1.0" encoding="utf-8"?>
<comments xmlns="http://schemas.openxmlformats.org/spreadsheetml/2006/main">
  <authors>
    <author>wdshollywoodlegends</author>
  </authors>
  <commentList>
    <comment ref="B5" authorId="0" shapeId="0">
      <text>
        <r>
          <rPr>
            <b/>
            <sz val="8"/>
            <color indexed="81"/>
            <rFont val="Tahoma"/>
            <family val="2"/>
          </rPr>
          <t>Ne pas toucher ces cellules</t>
        </r>
      </text>
    </comment>
  </commentList>
</comments>
</file>

<file path=xl/comments6.xml><?xml version="1.0" encoding="utf-8"?>
<comments xmlns="http://schemas.openxmlformats.org/spreadsheetml/2006/main">
  <authors>
    <author>wdshollywoodlegends</author>
  </authors>
  <commentList>
    <comment ref="B5" authorId="0" shapeId="0">
      <text>
        <r>
          <rPr>
            <b/>
            <sz val="8"/>
            <color indexed="81"/>
            <rFont val="Tahoma"/>
            <family val="2"/>
          </rPr>
          <t>Ne pas toucher ces cellules</t>
        </r>
      </text>
    </comment>
  </commentList>
</comments>
</file>

<file path=xl/comments7.xml><?xml version="1.0" encoding="utf-8"?>
<comments xmlns="http://schemas.openxmlformats.org/spreadsheetml/2006/main">
  <authors>
    <author>wdshollywoodlegends</author>
  </authors>
  <commentList>
    <comment ref="B5" authorId="0" shapeId="0">
      <text>
        <r>
          <rPr>
            <b/>
            <sz val="8"/>
            <color indexed="81"/>
            <rFont val="Tahoma"/>
            <family val="2"/>
          </rPr>
          <t>Ne pas toucher ces cellules</t>
        </r>
      </text>
    </comment>
  </commentList>
</comments>
</file>

<file path=xl/sharedStrings.xml><?xml version="1.0" encoding="utf-8"?>
<sst xmlns="http://schemas.openxmlformats.org/spreadsheetml/2006/main" count="6588" uniqueCount="143">
  <si>
    <t>FRCST CM</t>
  </si>
  <si>
    <t>NBR REEL CM</t>
  </si>
  <si>
    <t>ECART</t>
  </si>
  <si>
    <t>SHIFT</t>
  </si>
  <si>
    <t>départ de break</t>
  </si>
  <si>
    <t>depart de 
lunch</t>
  </si>
  <si>
    <t>L</t>
  </si>
  <si>
    <t>/</t>
  </si>
  <si>
    <t>TOTAL CAISSES</t>
  </si>
  <si>
    <t>CM DISPO + HORAIRES</t>
  </si>
  <si>
    <t>CM transferé(s) :</t>
  </si>
  <si>
    <t>CM absent :</t>
  </si>
  <si>
    <t>CM en formation</t>
  </si>
  <si>
    <t>Infos divers</t>
  </si>
  <si>
    <t>,</t>
  </si>
  <si>
    <t>F</t>
  </si>
  <si>
    <t>cmo</t>
  </si>
  <si>
    <t xml:space="preserve">DIMANCHE </t>
  </si>
  <si>
    <t>LUNDI</t>
  </si>
  <si>
    <t>MARDI</t>
  </si>
  <si>
    <t>MERCREDI</t>
  </si>
  <si>
    <t>JEUDI</t>
  </si>
  <si>
    <t>VENDREDI</t>
  </si>
  <si>
    <t>SAMEDI</t>
  </si>
  <si>
    <t>TOTAL</t>
  </si>
  <si>
    <t>FCST</t>
  </si>
  <si>
    <t>Date</t>
  </si>
  <si>
    <t>FLOOR 1</t>
  </si>
  <si>
    <t>Support Caisse</t>
  </si>
  <si>
    <t>SOAD</t>
  </si>
  <si>
    <t>HASSINA</t>
  </si>
  <si>
    <t>DINAMIC SHIFT</t>
  </si>
  <si>
    <t>MI-TEMPS</t>
  </si>
  <si>
    <t>NOMS</t>
  </si>
  <si>
    <t>Pandora</t>
  </si>
  <si>
    <t>LES LEGENDES Semaine</t>
  </si>
  <si>
    <t xml:space="preserve">ECART </t>
  </si>
  <si>
    <t>AURELIE</t>
  </si>
  <si>
    <t>BESOIN</t>
  </si>
  <si>
    <t>BYOLS</t>
  </si>
  <si>
    <t>LOTS</t>
  </si>
  <si>
    <t>MC</t>
  </si>
  <si>
    <t>OP</t>
  </si>
  <si>
    <t>IN</t>
  </si>
  <si>
    <t>OUT</t>
  </si>
  <si>
    <t>NOM</t>
  </si>
  <si>
    <t>vente</t>
  </si>
  <si>
    <t>B</t>
  </si>
  <si>
    <t>TEMPS</t>
  </si>
  <si>
    <t>LAURA MU STAR TRADER</t>
  </si>
  <si>
    <t>Camille et Laurine RDV cqp 13h15-15h</t>
  </si>
  <si>
    <t>VENTE</t>
  </si>
  <si>
    <t>CC</t>
  </si>
  <si>
    <t>TDC</t>
  </si>
  <si>
    <t>RTW</t>
  </si>
  <si>
    <t>RGT</t>
  </si>
  <si>
    <t>SHOP</t>
  </si>
  <si>
    <t>ANTHONY ETIQUETAGE</t>
  </si>
  <si>
    <t>laurine sir mk</t>
  </si>
  <si>
    <t>melanie carts</t>
  </si>
  <si>
    <t>karen carts</t>
  </si>
  <si>
    <t>marine sir mk</t>
  </si>
  <si>
    <t>anais etiquetage</t>
  </si>
  <si>
    <t>daisy cx</t>
  </si>
  <si>
    <t>daisy c4</t>
  </si>
  <si>
    <t>alexandre b etiquetage</t>
  </si>
  <si>
    <t>paco carts</t>
  </si>
  <si>
    <t>ophelie etiquetage</t>
  </si>
  <si>
    <t>sc/pps</t>
  </si>
  <si>
    <t>fcst</t>
  </si>
  <si>
    <t>reel</t>
  </si>
  <si>
    <t>OUT-IN</t>
  </si>
  <si>
    <t>05.05.2019</t>
  </si>
  <si>
    <t xml:space="preserve"> CHARLENE</t>
  </si>
  <si>
    <t xml:space="preserve"> SOAD</t>
  </si>
  <si>
    <t xml:space="preserve"> ALEXANDRE</t>
  </si>
  <si>
    <t xml:space="preserve"> MICHELA</t>
  </si>
  <si>
    <t xml:space="preserve"> MARISA</t>
  </si>
  <si>
    <t xml:space="preserve"> OPHELIE</t>
  </si>
  <si>
    <t xml:space="preserve"> MIKE</t>
  </si>
  <si>
    <t xml:space="preserve"> LAURA</t>
  </si>
  <si>
    <t xml:space="preserve"> JULIAN</t>
  </si>
  <si>
    <t xml:space="preserve"> LOUISE</t>
  </si>
  <si>
    <t xml:space="preserve"> MELINE</t>
  </si>
  <si>
    <t xml:space="preserve"> ALADIN</t>
  </si>
  <si>
    <t xml:space="preserve"> LYDIE</t>
  </si>
  <si>
    <t xml:space="preserve"> LAIA</t>
  </si>
  <si>
    <t xml:space="preserve"> ROMAIN</t>
  </si>
  <si>
    <t xml:space="preserve"> IRIS</t>
  </si>
  <si>
    <t xml:space="preserve"> HASSINA</t>
  </si>
  <si>
    <t xml:space="preserve"> AUDE</t>
  </si>
  <si>
    <t xml:space="preserve"> JULIE</t>
  </si>
  <si>
    <t xml:space="preserve"> CANDY</t>
  </si>
  <si>
    <t xml:space="preserve"> DAVID</t>
  </si>
  <si>
    <t xml:space="preserve"> PAGNA</t>
  </si>
  <si>
    <t xml:space="preserve"> SOLENN</t>
  </si>
  <si>
    <t xml:space="preserve"> QUENTIN</t>
  </si>
  <si>
    <t xml:space="preserve"> SIKE BEM</t>
  </si>
  <si>
    <t xml:space="preserve"> CELIA</t>
  </si>
  <si>
    <t xml:space="preserve"> CARLA</t>
  </si>
  <si>
    <t xml:space="preserve"> ALICE</t>
  </si>
  <si>
    <t xml:space="preserve"> DAISY</t>
  </si>
  <si>
    <t xml:space="preserve"> LANCELOT</t>
  </si>
  <si>
    <t xml:space="preserve"> ANTHONY</t>
  </si>
  <si>
    <t>06.05.2019</t>
  </si>
  <si>
    <t xml:space="preserve"> CHARLOTTE</t>
  </si>
  <si>
    <t xml:space="preserve"> DALIA</t>
  </si>
  <si>
    <t xml:space="preserve"> LILIAN</t>
  </si>
  <si>
    <t xml:space="preserve"> REMI</t>
  </si>
  <si>
    <t xml:space="preserve"> FATOUMATA</t>
  </si>
  <si>
    <t xml:space="preserve"> RUBEN</t>
  </si>
  <si>
    <t xml:space="preserve"> OLFA</t>
  </si>
  <si>
    <t xml:space="preserve"> MAGALI</t>
  </si>
  <si>
    <t xml:space="preserve"> KARINE</t>
  </si>
  <si>
    <t xml:space="preserve"> ANAIS</t>
  </si>
  <si>
    <t xml:space="preserve"> KAREN KANITHA</t>
  </si>
  <si>
    <t xml:space="preserve"> CAMILLE</t>
  </si>
  <si>
    <t>07.05.2019</t>
  </si>
  <si>
    <t xml:space="preserve"> ISARA</t>
  </si>
  <si>
    <t xml:space="preserve"> OLYMPE</t>
  </si>
  <si>
    <t xml:space="preserve"> ESTELLE OCEANE</t>
  </si>
  <si>
    <t xml:space="preserve"> VIRGINIE</t>
  </si>
  <si>
    <t xml:space="preserve"> PHILIPPINE</t>
  </si>
  <si>
    <t xml:space="preserve"> LUCA</t>
  </si>
  <si>
    <t>08.05.2019</t>
  </si>
  <si>
    <t xml:space="preserve"> CLAIRE</t>
  </si>
  <si>
    <t>09.05.2019</t>
  </si>
  <si>
    <t xml:space="preserve"> MARINE</t>
  </si>
  <si>
    <t>10.05.2019</t>
  </si>
  <si>
    <t xml:space="preserve"> MEGANE</t>
  </si>
  <si>
    <t xml:space="preserve"> ERICKA</t>
  </si>
  <si>
    <t xml:space="preserve"> MAGALY MYRIAM</t>
  </si>
  <si>
    <t>11.05.2019</t>
  </si>
  <si>
    <t xml:space="preserve"> RUBEN DISPO</t>
  </si>
  <si>
    <t xml:space="preserve"> IRIS DISPO</t>
  </si>
  <si>
    <t xml:space="preserve"> LYDIE DISPO</t>
  </si>
  <si>
    <t xml:space="preserve"> AUDE DISPO</t>
  </si>
  <si>
    <t xml:space="preserve"> CLAIRE </t>
  </si>
  <si>
    <t>KARINE</t>
  </si>
  <si>
    <t>KAREN</t>
  </si>
  <si>
    <t>LILIAN</t>
  </si>
  <si>
    <t xml:space="preserve"> cmo </t>
  </si>
  <si>
    <t xml:space="preserve">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</si>
</sst>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F400]h:mm:ss\ AM/PM"/>
  </numFmts>
  <fonts count="3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2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2"/>
      <color rgb="FFFFFF00"/>
      <name val="Arial"/>
      <family val="2"/>
    </font>
    <font>
      <sz val="10"/>
      <color rgb="FFFFFF00"/>
      <name val="Arial"/>
      <family val="2"/>
    </font>
    <font>
      <b/>
      <sz val="10"/>
      <color indexed="9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b/>
      <sz val="16"/>
      <name val="Arial"/>
      <family val="2"/>
    </font>
    <font>
      <b/>
      <sz val="12"/>
      <color indexed="8"/>
      <name val="Arial"/>
      <family val="2"/>
    </font>
    <font>
      <b/>
      <sz val="16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name val="Arial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2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  <scheme val="minor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000000"/>
      <name val="Times New Roman"/>
      <family val="1"/>
    </font>
    <font>
      <b/>
      <sz val="18"/>
      <color rgb="FF000000"/>
      <name val="Calibri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2"/>
      <name val="Calibri"/>
      <family val="2"/>
      <scheme val="minor"/>
    </font>
    <font>
      <b/>
      <sz val="10"/>
      <color rgb="FF00000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408000"/>
        <bgColor indexed="64"/>
      </patternFill>
    </fill>
    <fill>
      <patternFill patternType="solid">
        <fgColor theme="0" tint="-0.34998626667073579"/>
        <bgColor indexed="23"/>
      </patternFill>
    </fill>
    <fill>
      <patternFill patternType="solid">
        <fgColor rgb="FFFFFFCC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indexed="58"/>
      </patternFill>
    </fill>
    <fill>
      <patternFill patternType="solid">
        <fgColor rgb="FFFF0000"/>
        <bgColor indexed="23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5" fillId="0" borderId="0"/>
  </cellStyleXfs>
  <cellXfs count="392">
    <xf numFmtId="0" fontId="0" fillId="0" borderId="0" xfId="0"/>
    <xf numFmtId="0" fontId="0" fillId="0" borderId="0" xfId="0" applyBorder="1"/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20" xfId="0" applyFont="1" applyFill="1" applyBorder="1"/>
    <xf numFmtId="0" fontId="2" fillId="3" borderId="21" xfId="0" applyFont="1" applyFill="1" applyBorder="1"/>
    <xf numFmtId="0" fontId="2" fillId="3" borderId="0" xfId="0" applyFont="1" applyFill="1" applyBorder="1"/>
    <xf numFmtId="0" fontId="0" fillId="3" borderId="0" xfId="0" applyFill="1" applyBorder="1"/>
    <xf numFmtId="0" fontId="2" fillId="3" borderId="23" xfId="0" applyFont="1" applyFill="1" applyBorder="1"/>
    <xf numFmtId="0" fontId="2" fillId="3" borderId="24" xfId="0" applyFont="1" applyFill="1" applyBorder="1"/>
    <xf numFmtId="0" fontId="2" fillId="3" borderId="4" xfId="0" applyFont="1" applyFill="1" applyBorder="1"/>
    <xf numFmtId="0" fontId="2" fillId="3" borderId="27" xfId="0" applyFont="1" applyFill="1" applyBorder="1"/>
    <xf numFmtId="0" fontId="0" fillId="3" borderId="6" xfId="0" applyFill="1" applyBorder="1"/>
    <xf numFmtId="0" fontId="2" fillId="3" borderId="6" xfId="0" applyFont="1" applyFill="1" applyBorder="1"/>
    <xf numFmtId="0" fontId="0" fillId="3" borderId="27" xfId="0" applyFill="1" applyBorder="1"/>
    <xf numFmtId="0" fontId="2" fillId="3" borderId="28" xfId="0" applyFont="1" applyFill="1" applyBorder="1"/>
    <xf numFmtId="0" fontId="0" fillId="3" borderId="28" xfId="0" applyFill="1" applyBorder="1"/>
    <xf numFmtId="0" fontId="0" fillId="3" borderId="21" xfId="0" applyFill="1" applyBorder="1"/>
    <xf numFmtId="0" fontId="0" fillId="3" borderId="20" xfId="0" applyFill="1" applyBorder="1"/>
    <xf numFmtId="0" fontId="0" fillId="6" borderId="19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7" fillId="0" borderId="8" xfId="1" applyNumberFormat="1" applyFont="1" applyBorder="1" applyAlignment="1">
      <alignment horizontal="center" vertical="center"/>
    </xf>
    <xf numFmtId="0" fontId="6" fillId="0" borderId="0" xfId="0" applyFont="1" applyBorder="1" applyAlignment="1" applyProtection="1">
      <alignment horizontal="center"/>
      <protection locked="0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/>
      <protection locked="0"/>
    </xf>
    <xf numFmtId="0" fontId="11" fillId="0" borderId="0" xfId="0" applyFont="1" applyFill="1" applyBorder="1" applyAlignment="1" applyProtection="1">
      <alignment horizontal="center"/>
      <protection locked="0"/>
    </xf>
    <xf numFmtId="0" fontId="5" fillId="0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19" fillId="0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44" xfId="0" applyFont="1" applyFill="1" applyBorder="1" applyAlignment="1" applyProtection="1">
      <alignment horizontal="center" vertical="center"/>
      <protection locked="0"/>
    </xf>
    <xf numFmtId="0" fontId="11" fillId="0" borderId="40" xfId="0" applyFont="1" applyFill="1" applyBorder="1" applyAlignment="1" applyProtection="1">
      <alignment horizontal="center"/>
      <protection locked="0"/>
    </xf>
    <xf numFmtId="0" fontId="2" fillId="2" borderId="12" xfId="0" applyFont="1" applyFill="1" applyBorder="1" applyAlignment="1" applyProtection="1">
      <alignment horizontal="center" vertical="center"/>
      <protection locked="0"/>
    </xf>
    <xf numFmtId="0" fontId="2" fillId="2" borderId="35" xfId="0" applyFont="1" applyFill="1" applyBorder="1" applyAlignment="1" applyProtection="1">
      <alignment horizontal="center" vertical="center"/>
      <protection locked="0"/>
    </xf>
    <xf numFmtId="0" fontId="2" fillId="0" borderId="27" xfId="0" applyFont="1" applyFill="1" applyBorder="1"/>
    <xf numFmtId="0" fontId="2" fillId="0" borderId="0" xfId="0" applyFont="1" applyFill="1" applyBorder="1"/>
    <xf numFmtId="0" fontId="0" fillId="3" borderId="23" xfId="0" applyFill="1" applyBorder="1" applyAlignment="1"/>
    <xf numFmtId="0" fontId="0" fillId="3" borderId="24" xfId="0" applyFill="1" applyBorder="1" applyAlignment="1"/>
    <xf numFmtId="0" fontId="0" fillId="3" borderId="4" xfId="0" applyFill="1" applyBorder="1" applyAlignment="1"/>
    <xf numFmtId="0" fontId="19" fillId="3" borderId="27" xfId="0" applyFont="1" applyFill="1" applyBorder="1"/>
    <xf numFmtId="0" fontId="0" fillId="3" borderId="27" xfId="0" applyFill="1" applyBorder="1" applyAlignment="1"/>
    <xf numFmtId="0" fontId="0" fillId="3" borderId="0" xfId="0" applyFill="1" applyBorder="1" applyAlignment="1"/>
    <xf numFmtId="0" fontId="0" fillId="3" borderId="6" xfId="0" applyFill="1" applyBorder="1" applyAlignment="1"/>
    <xf numFmtId="0" fontId="0" fillId="3" borderId="20" xfId="0" applyFill="1" applyBorder="1" applyAlignment="1"/>
    <xf numFmtId="0" fontId="0" fillId="3" borderId="28" xfId="0" applyFill="1" applyBorder="1" applyAlignment="1"/>
    <xf numFmtId="0" fontId="0" fillId="3" borderId="21" xfId="0" applyFill="1" applyBorder="1" applyAlignment="1"/>
    <xf numFmtId="0" fontId="0" fillId="12" borderId="13" xfId="0" applyFill="1" applyBorder="1" applyAlignment="1">
      <alignment horizontal="center" vertical="center"/>
    </xf>
    <xf numFmtId="0" fontId="2" fillId="2" borderId="29" xfId="0" applyFont="1" applyFill="1" applyBorder="1" applyAlignment="1" applyProtection="1">
      <alignment horizontal="center" vertical="center"/>
      <protection locked="0"/>
    </xf>
    <xf numFmtId="0" fontId="2" fillId="2" borderId="20" xfId="0" applyFont="1" applyFill="1" applyBorder="1"/>
    <xf numFmtId="0" fontId="2" fillId="2" borderId="22" xfId="0" applyFont="1" applyFill="1" applyBorder="1"/>
    <xf numFmtId="16" fontId="7" fillId="5" borderId="3" xfId="1" applyNumberFormat="1" applyFont="1" applyFill="1" applyBorder="1" applyAlignment="1">
      <alignment horizontal="center" vertical="center"/>
    </xf>
    <xf numFmtId="0" fontId="2" fillId="13" borderId="8" xfId="0" applyFont="1" applyFill="1" applyBorder="1" applyAlignment="1" applyProtection="1">
      <alignment horizontal="center" vertical="center"/>
      <protection locked="0"/>
    </xf>
    <xf numFmtId="0" fontId="2" fillId="13" borderId="29" xfId="0" applyFont="1" applyFill="1" applyBorder="1" applyAlignment="1" applyProtection="1">
      <alignment horizontal="center" vertical="center"/>
      <protection locked="0"/>
    </xf>
    <xf numFmtId="0" fontId="19" fillId="10" borderId="31" xfId="0" applyFont="1" applyFill="1" applyBorder="1" applyAlignment="1">
      <alignment horizontal="center" vertical="center"/>
    </xf>
    <xf numFmtId="0" fontId="2" fillId="10" borderId="17" xfId="0" applyFont="1" applyFill="1" applyBorder="1" applyAlignment="1" applyProtection="1">
      <alignment horizontal="center" vertical="center"/>
      <protection locked="0"/>
    </xf>
    <xf numFmtId="0" fontId="0" fillId="14" borderId="10" xfId="0" applyFill="1" applyBorder="1"/>
    <xf numFmtId="0" fontId="2" fillId="14" borderId="14" xfId="0" applyFont="1" applyFill="1" applyBorder="1" applyAlignment="1" applyProtection="1">
      <alignment horizontal="center" vertical="center"/>
      <protection locked="0"/>
    </xf>
    <xf numFmtId="0" fontId="2" fillId="14" borderId="18" xfId="0" applyFont="1" applyFill="1" applyBorder="1" applyAlignment="1" applyProtection="1">
      <alignment horizontal="center" vertical="center"/>
      <protection locked="0"/>
    </xf>
    <xf numFmtId="0" fontId="19" fillId="14" borderId="8" xfId="0" applyFont="1" applyFill="1" applyBorder="1" applyAlignment="1">
      <alignment horizontal="center" vertical="center"/>
    </xf>
    <xf numFmtId="0" fontId="19" fillId="14" borderId="12" xfId="0" applyFont="1" applyFill="1" applyBorder="1" applyAlignment="1">
      <alignment horizontal="center" vertical="center"/>
    </xf>
    <xf numFmtId="0" fontId="19" fillId="14" borderId="17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  <protection locked="0"/>
    </xf>
    <xf numFmtId="0" fontId="19" fillId="13" borderId="30" xfId="0" applyFont="1" applyFill="1" applyBorder="1" applyAlignment="1">
      <alignment horizontal="center" vertical="center"/>
    </xf>
    <xf numFmtId="0" fontId="19" fillId="13" borderId="31" xfId="0" applyFont="1" applyFill="1" applyBorder="1" applyAlignment="1">
      <alignment horizontal="center" vertical="center"/>
    </xf>
    <xf numFmtId="0" fontId="2" fillId="13" borderId="38" xfId="0" applyFont="1" applyFill="1" applyBorder="1" applyAlignment="1" applyProtection="1">
      <alignment horizontal="center" vertical="center"/>
      <protection locked="0"/>
    </xf>
    <xf numFmtId="0" fontId="2" fillId="13" borderId="46" xfId="0" applyFont="1" applyFill="1" applyBorder="1" applyAlignment="1" applyProtection="1">
      <alignment horizontal="center" vertical="center"/>
      <protection locked="0"/>
    </xf>
    <xf numFmtId="0" fontId="2" fillId="2" borderId="28" xfId="0" applyFont="1" applyFill="1" applyBorder="1"/>
    <xf numFmtId="0" fontId="0" fillId="15" borderId="23" xfId="0" applyFill="1" applyBorder="1"/>
    <xf numFmtId="0" fontId="0" fillId="15" borderId="4" xfId="0" applyFill="1" applyBorder="1"/>
    <xf numFmtId="0" fontId="0" fillId="15" borderId="20" xfId="0" applyFill="1" applyBorder="1"/>
    <xf numFmtId="0" fontId="0" fillId="15" borderId="21" xfId="0" applyFill="1" applyBorder="1"/>
    <xf numFmtId="0" fontId="0" fillId="5" borderId="0" xfId="0" applyFill="1" applyBorder="1"/>
    <xf numFmtId="0" fontId="0" fillId="5" borderId="6" xfId="0" applyFill="1" applyBorder="1"/>
    <xf numFmtId="0" fontId="0" fillId="5" borderId="28" xfId="0" applyFill="1" applyBorder="1"/>
    <xf numFmtId="0" fontId="0" fillId="5" borderId="21" xfId="0" applyFill="1" applyBorder="1"/>
    <xf numFmtId="0" fontId="9" fillId="10" borderId="8" xfId="0" applyFont="1" applyFill="1" applyBorder="1" applyAlignment="1" applyProtection="1">
      <alignment horizontal="center" vertical="center" wrapText="1"/>
      <protection locked="0"/>
    </xf>
    <xf numFmtId="0" fontId="10" fillId="10" borderId="12" xfId="0" applyFont="1" applyFill="1" applyBorder="1" applyAlignment="1"/>
    <xf numFmtId="0" fontId="2" fillId="10" borderId="12" xfId="0" applyFont="1" applyFill="1" applyBorder="1" applyAlignment="1" applyProtection="1">
      <alignment horizontal="center" vertical="center"/>
      <protection locked="0"/>
    </xf>
    <xf numFmtId="0" fontId="20" fillId="0" borderId="3" xfId="1" applyNumberFormat="1" applyFont="1" applyBorder="1" applyAlignment="1">
      <alignment horizontal="center"/>
    </xf>
    <xf numFmtId="0" fontId="22" fillId="10" borderId="2" xfId="0" applyFont="1" applyFill="1" applyBorder="1" applyAlignment="1">
      <alignment horizontal="center" vertical="center"/>
    </xf>
    <xf numFmtId="0" fontId="22" fillId="9" borderId="2" xfId="1" applyNumberFormat="1" applyFont="1" applyFill="1" applyBorder="1" applyAlignment="1">
      <alignment horizontal="center" vertical="center"/>
    </xf>
    <xf numFmtId="0" fontId="22" fillId="10" borderId="2" xfId="1" applyNumberFormat="1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 applyProtection="1">
      <alignment horizontal="center" vertical="center"/>
      <protection locked="0"/>
    </xf>
    <xf numFmtId="0" fontId="20" fillId="0" borderId="3" xfId="1" applyNumberFormat="1" applyFont="1" applyFill="1" applyBorder="1" applyAlignment="1">
      <alignment horizontal="center"/>
    </xf>
    <xf numFmtId="0" fontId="21" fillId="10" borderId="2" xfId="0" applyFont="1" applyFill="1" applyBorder="1" applyAlignment="1">
      <alignment horizontal="center" vertical="center"/>
    </xf>
    <xf numFmtId="0" fontId="7" fillId="0" borderId="30" xfId="1" applyNumberFormat="1" applyFont="1" applyBorder="1" applyAlignment="1">
      <alignment horizontal="center" vertical="center" wrapText="1"/>
    </xf>
    <xf numFmtId="0" fontId="7" fillId="0" borderId="1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7" fillId="8" borderId="2" xfId="1" applyNumberFormat="1" applyFont="1" applyFill="1" applyBorder="1" applyAlignment="1">
      <alignment horizontal="center"/>
    </xf>
    <xf numFmtId="0" fontId="0" fillId="15" borderId="24" xfId="0" applyFill="1" applyBorder="1"/>
    <xf numFmtId="0" fontId="0" fillId="15" borderId="28" xfId="0" applyFill="1" applyBorder="1"/>
    <xf numFmtId="0" fontId="7" fillId="11" borderId="8" xfId="1" applyNumberFormat="1" applyFont="1" applyFill="1" applyBorder="1" applyAlignment="1">
      <alignment horizontal="center" vertical="center"/>
    </xf>
    <xf numFmtId="0" fontId="7" fillId="11" borderId="2" xfId="0" applyNumberFormat="1" applyFont="1" applyFill="1" applyBorder="1" applyAlignment="1" applyProtection="1">
      <alignment horizontal="center" vertical="center"/>
      <protection locked="0"/>
    </xf>
    <xf numFmtId="0" fontId="7" fillId="5" borderId="2" xfId="1" applyNumberFormat="1" applyFont="1" applyFill="1" applyBorder="1" applyAlignment="1">
      <alignment horizontal="center" vertical="center"/>
    </xf>
    <xf numFmtId="0" fontId="20" fillId="0" borderId="3" xfId="1" applyNumberFormat="1" applyFont="1" applyFill="1" applyBorder="1" applyAlignment="1">
      <alignment horizontal="center" vertical="center"/>
    </xf>
    <xf numFmtId="0" fontId="2" fillId="14" borderId="47" xfId="0" applyFont="1" applyFill="1" applyBorder="1" applyAlignment="1" applyProtection="1">
      <alignment horizontal="center" vertical="center"/>
      <protection locked="0"/>
    </xf>
    <xf numFmtId="0" fontId="2" fillId="14" borderId="49" xfId="0" applyFont="1" applyFill="1" applyBorder="1" applyAlignment="1" applyProtection="1">
      <alignment horizontal="center" vertical="center"/>
      <protection locked="0"/>
    </xf>
    <xf numFmtId="0" fontId="19" fillId="10" borderId="30" xfId="0" applyFont="1" applyFill="1" applyBorder="1" applyAlignment="1">
      <alignment horizontal="center" vertical="center"/>
    </xf>
    <xf numFmtId="0" fontId="19" fillId="10" borderId="32" xfId="0" applyFont="1" applyFill="1" applyBorder="1" applyAlignment="1">
      <alignment horizontal="center" vertical="center"/>
    </xf>
    <xf numFmtId="0" fontId="0" fillId="5" borderId="24" xfId="0" applyFill="1" applyBorder="1"/>
    <xf numFmtId="0" fontId="0" fillId="5" borderId="4" xfId="0" applyFill="1" applyBorder="1"/>
    <xf numFmtId="0" fontId="0" fillId="5" borderId="23" xfId="0" applyFill="1" applyBorder="1"/>
    <xf numFmtId="0" fontId="0" fillId="5" borderId="27" xfId="0" applyFill="1" applyBorder="1"/>
    <xf numFmtId="0" fontId="0" fillId="5" borderId="20" xfId="0" applyFill="1" applyBorder="1"/>
    <xf numFmtId="0" fontId="0" fillId="0" borderId="27" xfId="0" applyBorder="1"/>
    <xf numFmtId="0" fontId="0" fillId="0" borderId="6" xfId="0" applyBorder="1"/>
    <xf numFmtId="0" fontId="0" fillId="15" borderId="0" xfId="0" applyFill="1" applyBorder="1"/>
    <xf numFmtId="0" fontId="0" fillId="15" borderId="27" xfId="0" applyFill="1" applyBorder="1"/>
    <xf numFmtId="0" fontId="0" fillId="15" borderId="6" xfId="0" applyFill="1" applyBorder="1"/>
    <xf numFmtId="0" fontId="0" fillId="17" borderId="0" xfId="0" applyFill="1"/>
    <xf numFmtId="0" fontId="0" fillId="4" borderId="0" xfId="0" applyFill="1"/>
    <xf numFmtId="0" fontId="30" fillId="18" borderId="27" xfId="0" applyFont="1" applyFill="1" applyBorder="1"/>
    <xf numFmtId="0" fontId="0" fillId="0" borderId="0" xfId="0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3" fillId="9" borderId="2" xfId="1" applyNumberFormat="1" applyFont="1" applyFill="1" applyBorder="1" applyAlignment="1">
      <alignment horizontal="center" vertical="center"/>
    </xf>
    <xf numFmtId="0" fontId="7" fillId="5" borderId="3" xfId="1" applyNumberFormat="1" applyFont="1" applyFill="1" applyBorder="1" applyAlignment="1">
      <alignment horizontal="center" vertical="center"/>
    </xf>
    <xf numFmtId="0" fontId="0" fillId="15" borderId="23" xfId="0" applyFill="1" applyBorder="1" applyAlignment="1">
      <alignment horizontal="center" vertical="center"/>
    </xf>
    <xf numFmtId="0" fontId="0" fillId="15" borderId="27" xfId="0" applyFill="1" applyBorder="1" applyAlignment="1">
      <alignment horizontal="center" vertical="center"/>
    </xf>
    <xf numFmtId="0" fontId="0" fillId="15" borderId="20" xfId="0" applyFill="1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19" fillId="3" borderId="0" xfId="0" applyFont="1" applyFill="1" applyBorder="1"/>
    <xf numFmtId="0" fontId="19" fillId="13" borderId="32" xfId="0" applyFont="1" applyFill="1" applyBorder="1" applyAlignment="1">
      <alignment horizontal="center" vertical="center"/>
    </xf>
    <xf numFmtId="0" fontId="31" fillId="2" borderId="41" xfId="0" applyFont="1" applyFill="1" applyBorder="1" applyAlignment="1">
      <alignment horizontal="center" vertical="center"/>
    </xf>
    <xf numFmtId="0" fontId="2" fillId="13" borderId="21" xfId="0" applyFont="1" applyFill="1" applyBorder="1" applyAlignment="1" applyProtection="1">
      <alignment horizontal="center" vertical="center"/>
      <protection locked="0"/>
    </xf>
    <xf numFmtId="0" fontId="2" fillId="13" borderId="22" xfId="0" applyFont="1" applyFill="1" applyBorder="1" applyAlignment="1" applyProtection="1">
      <alignment horizontal="center" vertical="center"/>
      <protection locked="0"/>
    </xf>
    <xf numFmtId="0" fontId="2" fillId="10" borderId="45" xfId="0" applyFont="1" applyFill="1" applyBorder="1" applyAlignment="1" applyProtection="1">
      <alignment horizontal="center" vertical="center"/>
      <protection locked="0"/>
    </xf>
    <xf numFmtId="0" fontId="9" fillId="4" borderId="3" xfId="0" applyFont="1" applyFill="1" applyBorder="1" applyAlignment="1" applyProtection="1">
      <alignment horizontal="center" vertical="center" wrapText="1"/>
      <protection locked="0"/>
    </xf>
    <xf numFmtId="0" fontId="8" fillId="19" borderId="13" xfId="0" applyFont="1" applyFill="1" applyBorder="1" applyAlignment="1" applyProtection="1">
      <alignment horizontal="center"/>
      <protection locked="0"/>
    </xf>
    <xf numFmtId="164" fontId="19" fillId="14" borderId="33" xfId="0" applyNumberFormat="1" applyFont="1" applyFill="1" applyBorder="1" applyAlignment="1">
      <alignment horizontal="center" vertical="center"/>
    </xf>
    <xf numFmtId="164" fontId="19" fillId="14" borderId="34" xfId="0" applyNumberFormat="1" applyFont="1" applyFill="1" applyBorder="1" applyAlignment="1">
      <alignment horizontal="center" vertical="center"/>
    </xf>
    <xf numFmtId="164" fontId="19" fillId="0" borderId="0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164" fontId="12" fillId="0" borderId="3" xfId="0" applyNumberFormat="1" applyFont="1" applyFill="1" applyBorder="1" applyAlignment="1">
      <alignment horizontal="center" vertical="center"/>
    </xf>
    <xf numFmtId="164" fontId="7" fillId="2" borderId="3" xfId="0" applyNumberFormat="1" applyFont="1" applyFill="1" applyBorder="1" applyAlignment="1">
      <alignment horizontal="center" vertical="center"/>
    </xf>
    <xf numFmtId="164" fontId="19" fillId="10" borderId="30" xfId="0" applyNumberFormat="1" applyFont="1" applyFill="1" applyBorder="1" applyAlignment="1">
      <alignment horizontal="center" vertical="center"/>
    </xf>
    <xf numFmtId="164" fontId="19" fillId="10" borderId="31" xfId="0" applyNumberFormat="1" applyFont="1" applyFill="1" applyBorder="1" applyAlignment="1">
      <alignment horizontal="center" vertical="center"/>
    </xf>
    <xf numFmtId="164" fontId="19" fillId="10" borderId="32" xfId="0" applyNumberFormat="1" applyFont="1" applyFill="1" applyBorder="1" applyAlignment="1">
      <alignment horizontal="center" vertical="center"/>
    </xf>
    <xf numFmtId="164" fontId="2" fillId="3" borderId="0" xfId="0" applyNumberFormat="1" applyFont="1" applyFill="1" applyBorder="1" applyAlignment="1">
      <alignment horizontal="center" vertical="center"/>
    </xf>
    <xf numFmtId="164" fontId="19" fillId="13" borderId="30" xfId="0" applyNumberFormat="1" applyFont="1" applyFill="1" applyBorder="1" applyAlignment="1">
      <alignment horizontal="center" vertical="center"/>
    </xf>
    <xf numFmtId="164" fontId="19" fillId="13" borderId="8" xfId="0" applyNumberFormat="1" applyFont="1" applyFill="1" applyBorder="1" applyAlignment="1">
      <alignment horizontal="center" vertical="center"/>
    </xf>
    <xf numFmtId="164" fontId="19" fillId="13" borderId="31" xfId="0" applyNumberFormat="1" applyFont="1" applyFill="1" applyBorder="1" applyAlignment="1">
      <alignment horizontal="center" vertical="center"/>
    </xf>
    <xf numFmtId="164" fontId="19" fillId="13" borderId="12" xfId="0" applyNumberFormat="1" applyFont="1" applyFill="1" applyBorder="1" applyAlignment="1">
      <alignment horizontal="center" vertical="center"/>
    </xf>
    <xf numFmtId="164" fontId="19" fillId="13" borderId="32" xfId="0" applyNumberFormat="1" applyFont="1" applyFill="1" applyBorder="1" applyAlignment="1">
      <alignment horizontal="center" vertical="center"/>
    </xf>
    <xf numFmtId="164" fontId="19" fillId="13" borderId="17" xfId="0" applyNumberFormat="1" applyFont="1" applyFill="1" applyBorder="1" applyAlignment="1">
      <alignment horizontal="center" vertical="center"/>
    </xf>
    <xf numFmtId="164" fontId="31" fillId="2" borderId="41" xfId="0" applyNumberFormat="1" applyFont="1" applyFill="1" applyBorder="1" applyAlignment="1">
      <alignment horizontal="center" vertical="center"/>
    </xf>
    <xf numFmtId="164" fontId="31" fillId="2" borderId="29" xfId="0" applyNumberFormat="1" applyFont="1" applyFill="1" applyBorder="1" applyAlignment="1">
      <alignment horizontal="center" vertical="center"/>
    </xf>
    <xf numFmtId="0" fontId="0" fillId="17" borderId="1" xfId="0" applyFill="1" applyBorder="1"/>
    <xf numFmtId="0" fontId="0" fillId="17" borderId="26" xfId="0" applyFill="1" applyBorder="1"/>
    <xf numFmtId="164" fontId="0" fillId="0" borderId="0" xfId="0" applyNumberFormat="1"/>
    <xf numFmtId="0" fontId="9" fillId="10" borderId="30" xfId="0" applyFont="1" applyFill="1" applyBorder="1" applyAlignment="1" applyProtection="1">
      <alignment horizontal="center" vertical="center" wrapText="1"/>
      <protection locked="0"/>
    </xf>
    <xf numFmtId="0" fontId="10" fillId="10" borderId="31" xfId="0" applyFont="1" applyFill="1" applyBorder="1" applyAlignment="1"/>
    <xf numFmtId="0" fontId="2" fillId="10" borderId="31" xfId="0" applyFont="1" applyFill="1" applyBorder="1" applyAlignment="1" applyProtection="1">
      <alignment horizontal="center" vertical="center"/>
      <protection locked="0"/>
    </xf>
    <xf numFmtId="0" fontId="2" fillId="10" borderId="32" xfId="0" applyFont="1" applyFill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18" fillId="0" borderId="0" xfId="0" applyFont="1" applyBorder="1" applyAlignment="1" applyProtection="1">
      <alignment wrapText="1"/>
      <protection locked="0"/>
    </xf>
    <xf numFmtId="0" fontId="1" fillId="0" borderId="0" xfId="0" applyFont="1" applyBorder="1" applyAlignment="1">
      <alignment wrapText="1"/>
    </xf>
    <xf numFmtId="0" fontId="0" fillId="0" borderId="24" xfId="0" applyFill="1" applyBorder="1" applyAlignment="1">
      <alignment horizontal="left"/>
    </xf>
    <xf numFmtId="0" fontId="7" fillId="5" borderId="25" xfId="0" applyFont="1" applyFill="1" applyBorder="1" applyAlignment="1">
      <alignment horizontal="center" vertical="center"/>
    </xf>
    <xf numFmtId="0" fontId="12" fillId="5" borderId="25" xfId="0" applyFont="1" applyFill="1" applyBorder="1" applyAlignment="1">
      <alignment horizontal="center" vertical="center"/>
    </xf>
    <xf numFmtId="0" fontId="0" fillId="0" borderId="24" xfId="0" applyFill="1" applyBorder="1" applyAlignment="1">
      <alignment horizontal="left"/>
    </xf>
    <xf numFmtId="0" fontId="7" fillId="5" borderId="25" xfId="0" applyFont="1" applyFill="1" applyBorder="1" applyAlignment="1">
      <alignment horizontal="center" vertical="center"/>
    </xf>
    <xf numFmtId="0" fontId="12" fillId="5" borderId="25" xfId="0" applyFont="1" applyFill="1" applyBorder="1" applyAlignment="1">
      <alignment horizontal="center" vertical="center"/>
    </xf>
    <xf numFmtId="0" fontId="9" fillId="4" borderId="3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/>
      <protection locked="0"/>
    </xf>
    <xf numFmtId="14" fontId="25" fillId="0" borderId="24" xfId="0" applyNumberFormat="1" applyFont="1" applyBorder="1" applyAlignment="1" applyProtection="1">
      <alignment vertical="center"/>
      <protection locked="0"/>
    </xf>
    <xf numFmtId="0" fontId="1" fillId="0" borderId="0" xfId="0" applyFont="1" applyBorder="1" applyAlignment="1">
      <alignment vertical="center"/>
    </xf>
    <xf numFmtId="14" fontId="25" fillId="0" borderId="0" xfId="0" applyNumberFormat="1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protection locked="0"/>
    </xf>
    <xf numFmtId="0" fontId="35" fillId="0" borderId="2" xfId="0" applyFont="1" applyBorder="1" applyAlignment="1">
      <alignment horizontal="center" vertical="center"/>
    </xf>
    <xf numFmtId="0" fontId="36" fillId="0" borderId="2" xfId="0" applyFont="1" applyBorder="1" applyAlignment="1" applyProtection="1">
      <alignment horizontal="center" vertical="center"/>
      <protection locked="0"/>
    </xf>
    <xf numFmtId="0" fontId="0" fillId="6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20" fontId="2" fillId="0" borderId="2" xfId="0" applyNumberFormat="1" applyFont="1" applyBorder="1" applyAlignment="1" applyProtection="1">
      <alignment horizontal="center" vertical="center"/>
      <protection locked="0"/>
    </xf>
    <xf numFmtId="165" fontId="0" fillId="0" borderId="0" xfId="0" applyNumberFormat="1"/>
    <xf numFmtId="0" fontId="9" fillId="4" borderId="3" xfId="0" applyFont="1" applyFill="1" applyBorder="1" applyAlignment="1" applyProtection="1">
      <alignment horizontal="center" vertical="center" wrapText="1"/>
      <protection locked="0"/>
    </xf>
    <xf numFmtId="0" fontId="0" fillId="0" borderId="24" xfId="0" applyFill="1" applyBorder="1" applyAlignment="1">
      <alignment horizontal="left"/>
    </xf>
    <xf numFmtId="0" fontId="7" fillId="5" borderId="25" xfId="0" applyFont="1" applyFill="1" applyBorder="1" applyAlignment="1">
      <alignment horizontal="center" vertical="center"/>
    </xf>
    <xf numFmtId="0" fontId="12" fillId="5" borderId="25" xfId="0" applyFont="1" applyFill="1" applyBorder="1" applyAlignment="1">
      <alignment horizontal="center" vertical="center"/>
    </xf>
    <xf numFmtId="0" fontId="6" fillId="0" borderId="0" xfId="0" applyFont="1" applyBorder="1" applyAlignment="1" applyProtection="1">
      <alignment horizontal="center"/>
      <protection locked="0"/>
    </xf>
    <xf numFmtId="164" fontId="2" fillId="3" borderId="0" xfId="0" applyNumberFormat="1" applyFont="1" applyFill="1" applyBorder="1" applyAlignment="1" applyProtection="1">
      <alignment horizontal="center" vertical="center"/>
      <protection locked="0"/>
    </xf>
    <xf numFmtId="164" fontId="7" fillId="3" borderId="4" xfId="0" applyNumberFormat="1" applyFont="1" applyFill="1" applyBorder="1" applyAlignment="1" applyProtection="1">
      <alignment horizontal="center" vertical="center"/>
      <protection locked="0"/>
    </xf>
    <xf numFmtId="164" fontId="2" fillId="2" borderId="44" xfId="0" applyNumberFormat="1" applyFont="1" applyFill="1" applyBorder="1" applyAlignment="1" applyProtection="1">
      <alignment horizontal="center" vertical="center"/>
      <protection locked="0"/>
    </xf>
    <xf numFmtId="164" fontId="2" fillId="13" borderId="38" xfId="0" applyNumberFormat="1" applyFont="1" applyFill="1" applyBorder="1" applyAlignment="1" applyProtection="1">
      <alignment horizontal="center" vertical="center"/>
      <protection locked="0"/>
    </xf>
    <xf numFmtId="164" fontId="2" fillId="13" borderId="46" xfId="0" applyNumberFormat="1" applyFont="1" applyFill="1" applyBorder="1" applyAlignment="1" applyProtection="1">
      <alignment horizontal="center" vertical="center"/>
      <protection locked="0"/>
    </xf>
    <xf numFmtId="164" fontId="2" fillId="13" borderId="21" xfId="0" applyNumberFormat="1" applyFont="1" applyFill="1" applyBorder="1" applyAlignment="1" applyProtection="1">
      <alignment horizontal="center" vertical="center"/>
      <protection locked="0"/>
    </xf>
    <xf numFmtId="164" fontId="2" fillId="2" borderId="22" xfId="0" applyNumberFormat="1" applyFont="1" applyFill="1" applyBorder="1"/>
    <xf numFmtId="164" fontId="2" fillId="2" borderId="46" xfId="0" applyNumberFormat="1" applyFont="1" applyFill="1" applyBorder="1" applyAlignment="1" applyProtection="1">
      <alignment horizontal="center" vertical="center"/>
      <protection locked="0"/>
    </xf>
    <xf numFmtId="0" fontId="9" fillId="10" borderId="38" xfId="0" applyFont="1" applyFill="1" applyBorder="1" applyAlignment="1" applyProtection="1">
      <alignment horizontal="center" vertical="center" wrapText="1"/>
      <protection locked="0"/>
    </xf>
    <xf numFmtId="0" fontId="10" fillId="10" borderId="39" xfId="0" applyFont="1" applyFill="1" applyBorder="1" applyAlignment="1"/>
    <xf numFmtId="0" fontId="2" fillId="10" borderId="39" xfId="0" applyFont="1" applyFill="1" applyBorder="1" applyAlignment="1" applyProtection="1">
      <alignment horizontal="center" vertical="center"/>
      <protection locked="0"/>
    </xf>
    <xf numFmtId="0" fontId="0" fillId="14" borderId="48" xfId="0" applyFill="1" applyBorder="1"/>
    <xf numFmtId="0" fontId="0" fillId="0" borderId="24" xfId="0" applyFill="1" applyBorder="1" applyAlignment="1">
      <alignment horizontal="left"/>
    </xf>
    <xf numFmtId="0" fontId="7" fillId="5" borderId="25" xfId="0" applyFont="1" applyFill="1" applyBorder="1" applyAlignment="1">
      <alignment horizontal="center" vertical="center"/>
    </xf>
    <xf numFmtId="0" fontId="12" fillId="5" borderId="25" xfId="0" applyFont="1" applyFill="1" applyBorder="1" applyAlignment="1">
      <alignment horizontal="center" vertical="center"/>
    </xf>
    <xf numFmtId="0" fontId="9" fillId="4" borderId="3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Border="1" applyAlignment="1" applyProtection="1">
      <alignment horizontal="center"/>
      <protection locked="0"/>
    </xf>
    <xf numFmtId="0" fontId="18" fillId="0" borderId="0" xfId="0" applyFont="1" applyBorder="1" applyAlignment="1" applyProtection="1">
      <alignment wrapText="1"/>
      <protection locked="0"/>
    </xf>
    <xf numFmtId="0" fontId="1" fillId="0" borderId="0" xfId="0" applyFont="1" applyBorder="1" applyAlignment="1">
      <alignment wrapText="1"/>
    </xf>
    <xf numFmtId="0" fontId="9" fillId="4" borderId="3" xfId="0" applyFont="1" applyFill="1" applyBorder="1" applyAlignment="1" applyProtection="1">
      <alignment horizontal="center" vertical="center" wrapText="1"/>
      <protection locked="0"/>
    </xf>
    <xf numFmtId="0" fontId="0" fillId="0" borderId="24" xfId="0" applyFill="1" applyBorder="1" applyAlignment="1">
      <alignment horizontal="left"/>
    </xf>
    <xf numFmtId="0" fontId="7" fillId="5" borderId="25" xfId="0" applyFont="1" applyFill="1" applyBorder="1" applyAlignment="1">
      <alignment horizontal="center" vertical="center"/>
    </xf>
    <xf numFmtId="0" fontId="12" fillId="5" borderId="2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Border="1" applyAlignment="1" applyProtection="1">
      <alignment horizontal="center"/>
      <protection locked="0"/>
    </xf>
    <xf numFmtId="0" fontId="18" fillId="0" borderId="0" xfId="0" applyFont="1" applyBorder="1" applyAlignment="1" applyProtection="1">
      <alignment wrapText="1"/>
      <protection locked="0"/>
    </xf>
    <xf numFmtId="0" fontId="1" fillId="0" borderId="0" xfId="0" applyFont="1" applyBorder="1" applyAlignment="1">
      <alignment wrapText="1"/>
    </xf>
    <xf numFmtId="20" fontId="0" fillId="0" borderId="0" xfId="0" applyNumberFormat="1"/>
    <xf numFmtId="164" fontId="19" fillId="2" borderId="29" xfId="0" applyNumberFormat="1" applyFont="1" applyFill="1" applyBorder="1" applyAlignment="1">
      <alignment horizontal="center" vertical="center"/>
    </xf>
    <xf numFmtId="0" fontId="8" fillId="19" borderId="9" xfId="0" applyFont="1" applyFill="1" applyBorder="1" applyAlignment="1" applyProtection="1">
      <alignment horizontal="center"/>
      <protection locked="0"/>
    </xf>
    <xf numFmtId="0" fontId="8" fillId="19" borderId="11" xfId="0" applyFont="1" applyFill="1" applyBorder="1" applyAlignment="1" applyProtection="1">
      <alignment horizontal="center"/>
      <protection locked="0"/>
    </xf>
    <xf numFmtId="0" fontId="8" fillId="19" borderId="52" xfId="0" applyFont="1" applyFill="1" applyBorder="1" applyAlignment="1" applyProtection="1">
      <alignment horizontal="center"/>
      <protection locked="0"/>
    </xf>
    <xf numFmtId="0" fontId="8" fillId="19" borderId="14" xfId="0" applyFont="1" applyFill="1" applyBorder="1" applyAlignment="1" applyProtection="1">
      <alignment horizontal="center"/>
      <protection locked="0"/>
    </xf>
    <xf numFmtId="0" fontId="8" fillId="22" borderId="11" xfId="0" applyFont="1" applyFill="1" applyBorder="1" applyAlignment="1" applyProtection="1">
      <alignment horizontal="center"/>
      <protection locked="0"/>
    </xf>
    <xf numFmtId="0" fontId="8" fillId="22" borderId="13" xfId="0" applyFont="1" applyFill="1" applyBorder="1" applyAlignment="1" applyProtection="1">
      <alignment horizontal="center"/>
      <protection locked="0"/>
    </xf>
    <xf numFmtId="0" fontId="8" fillId="19" borderId="15" xfId="0" applyFont="1" applyFill="1" applyBorder="1" applyAlignment="1" applyProtection="1">
      <alignment horizontal="center"/>
      <protection locked="0"/>
    </xf>
    <xf numFmtId="0" fontId="8" fillId="19" borderId="16" xfId="0" applyFont="1" applyFill="1" applyBorder="1" applyAlignment="1" applyProtection="1">
      <alignment horizontal="center"/>
      <protection locked="0"/>
    </xf>
    <xf numFmtId="0" fontId="8" fillId="22" borderId="16" xfId="0" applyFont="1" applyFill="1" applyBorder="1" applyAlignment="1" applyProtection="1">
      <alignment horizontal="center"/>
      <protection locked="0"/>
    </xf>
    <xf numFmtId="0" fontId="8" fillId="19" borderId="53" xfId="0" applyFont="1" applyFill="1" applyBorder="1" applyAlignment="1" applyProtection="1">
      <alignment horizontal="center"/>
      <protection locked="0"/>
    </xf>
    <xf numFmtId="0" fontId="8" fillId="19" borderId="18" xfId="0" applyFont="1" applyFill="1" applyBorder="1" applyAlignment="1" applyProtection="1">
      <alignment horizontal="center"/>
      <protection locked="0"/>
    </xf>
    <xf numFmtId="164" fontId="37" fillId="14" borderId="38" xfId="0" applyNumberFormat="1" applyFont="1" applyFill="1" applyBorder="1" applyAlignment="1">
      <alignment horizontal="center"/>
    </xf>
    <xf numFmtId="164" fontId="37" fillId="14" borderId="39" xfId="0" applyNumberFormat="1" applyFont="1" applyFill="1" applyBorder="1" applyAlignment="1">
      <alignment horizontal="center"/>
    </xf>
    <xf numFmtId="164" fontId="37" fillId="14" borderId="45" xfId="0" applyNumberFormat="1" applyFont="1" applyFill="1" applyBorder="1" applyAlignment="1">
      <alignment horizontal="center"/>
    </xf>
    <xf numFmtId="164" fontId="19" fillId="14" borderId="8" xfId="0" applyNumberFormat="1" applyFont="1" applyFill="1" applyBorder="1" applyAlignment="1">
      <alignment horizontal="center" vertical="center"/>
    </xf>
    <xf numFmtId="164" fontId="19" fillId="14" borderId="12" xfId="0" applyNumberFormat="1" applyFont="1" applyFill="1" applyBorder="1" applyAlignment="1">
      <alignment horizontal="center" vertical="center"/>
    </xf>
    <xf numFmtId="164" fontId="19" fillId="14" borderId="17" xfId="0" applyNumberFormat="1" applyFont="1" applyFill="1" applyBorder="1" applyAlignment="1">
      <alignment horizontal="center" vertical="center"/>
    </xf>
    <xf numFmtId="164" fontId="2" fillId="10" borderId="38" xfId="0" applyNumberFormat="1" applyFont="1" applyFill="1" applyBorder="1" applyAlignment="1" applyProtection="1">
      <alignment horizontal="center" vertical="center"/>
      <protection locked="0"/>
    </xf>
    <xf numFmtId="164" fontId="2" fillId="10" borderId="39" xfId="0" applyNumberFormat="1" applyFont="1" applyFill="1" applyBorder="1" applyAlignment="1" applyProtection="1">
      <alignment horizontal="center" vertical="center"/>
      <protection locked="0"/>
    </xf>
    <xf numFmtId="164" fontId="2" fillId="10" borderId="45" xfId="0" applyNumberFormat="1" applyFont="1" applyFill="1" applyBorder="1" applyAlignment="1" applyProtection="1">
      <alignment horizontal="center" vertical="center"/>
      <protection locked="0"/>
    </xf>
    <xf numFmtId="164" fontId="19" fillId="10" borderId="8" xfId="0" applyNumberFormat="1" applyFont="1" applyFill="1" applyBorder="1" applyAlignment="1">
      <alignment horizontal="center" vertical="center"/>
    </xf>
    <xf numFmtId="164" fontId="19" fillId="10" borderId="12" xfId="0" applyNumberFormat="1" applyFont="1" applyFill="1" applyBorder="1" applyAlignment="1">
      <alignment horizontal="center" vertical="center"/>
    </xf>
    <xf numFmtId="164" fontId="19" fillId="10" borderId="17" xfId="0" applyNumberFormat="1" applyFont="1" applyFill="1" applyBorder="1" applyAlignment="1">
      <alignment horizontal="center" vertical="center"/>
    </xf>
    <xf numFmtId="164" fontId="19" fillId="13" borderId="13" xfId="0" applyNumberFormat="1" applyFont="1" applyFill="1" applyBorder="1" applyAlignment="1">
      <alignment horizontal="center" vertical="center"/>
    </xf>
    <xf numFmtId="0" fontId="8" fillId="22" borderId="7" xfId="0" applyFont="1" applyFill="1" applyBorder="1" applyAlignment="1" applyProtection="1">
      <alignment horizontal="center"/>
      <protection locked="0"/>
    </xf>
    <xf numFmtId="0" fontId="8" fillId="19" borderId="10" xfId="0" applyFont="1" applyFill="1" applyBorder="1" applyAlignment="1" applyProtection="1">
      <alignment horizontal="center"/>
      <protection locked="0"/>
    </xf>
    <xf numFmtId="0" fontId="8" fillId="22" borderId="19" xfId="0" applyFont="1" applyFill="1" applyBorder="1" applyAlignment="1" applyProtection="1">
      <alignment horizontal="center"/>
      <protection locked="0"/>
    </xf>
    <xf numFmtId="0" fontId="8" fillId="19" borderId="19" xfId="0" applyFont="1" applyFill="1" applyBorder="1" applyAlignment="1" applyProtection="1">
      <alignment horizontal="center"/>
      <protection locked="0"/>
    </xf>
    <xf numFmtId="0" fontId="8" fillId="19" borderId="54" xfId="0" applyFont="1" applyFill="1" applyBorder="1" applyAlignment="1" applyProtection="1">
      <alignment horizontal="center"/>
      <protection locked="0"/>
    </xf>
    <xf numFmtId="0" fontId="8" fillId="19" borderId="43" xfId="0" applyFont="1" applyFill="1" applyBorder="1" applyAlignment="1" applyProtection="1">
      <alignment horizontal="center"/>
      <protection locked="0"/>
    </xf>
    <xf numFmtId="0" fontId="8" fillId="19" borderId="42" xfId="0" applyFont="1" applyFill="1" applyBorder="1" applyAlignment="1" applyProtection="1">
      <alignment horizontal="center"/>
      <protection locked="0"/>
    </xf>
    <xf numFmtId="164" fontId="2" fillId="14" borderId="38" xfId="0" applyNumberFormat="1" applyFont="1" applyFill="1" applyBorder="1" applyAlignment="1" applyProtection="1">
      <alignment horizontal="center" vertical="center"/>
      <protection locked="0"/>
    </xf>
    <xf numFmtId="164" fontId="2" fillId="14" borderId="39" xfId="0" applyNumberFormat="1" applyFont="1" applyFill="1" applyBorder="1" applyAlignment="1" applyProtection="1">
      <alignment horizontal="center" vertical="center"/>
      <protection locked="0"/>
    </xf>
    <xf numFmtId="164" fontId="2" fillId="14" borderId="45" xfId="0" applyNumberFormat="1" applyFont="1" applyFill="1" applyBorder="1" applyAlignment="1" applyProtection="1">
      <alignment horizontal="center" vertical="center"/>
      <protection locked="0"/>
    </xf>
    <xf numFmtId="164" fontId="31" fillId="2" borderId="46" xfId="0" applyNumberFormat="1" applyFont="1" applyFill="1" applyBorder="1" applyAlignment="1" applyProtection="1">
      <alignment horizontal="center" vertical="center"/>
      <protection locked="0"/>
    </xf>
    <xf numFmtId="164" fontId="2" fillId="14" borderId="38" xfId="0" applyNumberFormat="1" applyFont="1" applyFill="1" applyBorder="1" applyAlignment="1">
      <alignment horizontal="center" vertical="center"/>
    </xf>
    <xf numFmtId="164" fontId="2" fillId="14" borderId="39" xfId="0" applyNumberFormat="1" applyFont="1" applyFill="1" applyBorder="1" applyAlignment="1">
      <alignment horizontal="center" vertical="center"/>
    </xf>
    <xf numFmtId="164" fontId="2" fillId="14" borderId="45" xfId="0" applyNumberFormat="1" applyFont="1" applyFill="1" applyBorder="1" applyAlignment="1">
      <alignment horizontal="center" vertical="center"/>
    </xf>
    <xf numFmtId="0" fontId="8" fillId="19" borderId="47" xfId="0" applyFont="1" applyFill="1" applyBorder="1" applyAlignment="1" applyProtection="1">
      <alignment horizontal="center"/>
      <protection locked="0"/>
    </xf>
    <xf numFmtId="0" fontId="2" fillId="2" borderId="31" xfId="0" applyFont="1" applyFill="1" applyBorder="1" applyAlignment="1" applyProtection="1">
      <alignment horizontal="center" vertical="center"/>
      <protection locked="0"/>
    </xf>
    <xf numFmtId="0" fontId="31" fillId="4" borderId="41" xfId="0" applyFont="1" applyFill="1" applyBorder="1" applyAlignment="1">
      <alignment horizontal="center" vertical="center"/>
    </xf>
    <xf numFmtId="0" fontId="2" fillId="13" borderId="30" xfId="0" applyFont="1" applyFill="1" applyBorder="1" applyAlignment="1" applyProtection="1">
      <alignment horizontal="center" vertical="center"/>
      <protection locked="0"/>
    </xf>
    <xf numFmtId="0" fontId="2" fillId="13" borderId="41" xfId="0" applyFont="1" applyFill="1" applyBorder="1" applyAlignment="1" applyProtection="1">
      <alignment horizontal="center" vertical="center"/>
      <protection locked="0"/>
    </xf>
    <xf numFmtId="0" fontId="2" fillId="13" borderId="20" xfId="0" applyFont="1" applyFill="1" applyBorder="1" applyAlignment="1" applyProtection="1">
      <alignment horizontal="center" vertical="center"/>
      <protection locked="0"/>
    </xf>
    <xf numFmtId="0" fontId="2" fillId="2" borderId="41" xfId="0" applyFont="1" applyFill="1" applyBorder="1" applyAlignment="1" applyProtection="1">
      <alignment horizontal="center" vertical="center"/>
      <protection locked="0"/>
    </xf>
    <xf numFmtId="0" fontId="2" fillId="2" borderId="50" xfId="0" applyFont="1" applyFill="1" applyBorder="1" applyAlignment="1" applyProtection="1">
      <alignment horizontal="center" vertical="center"/>
      <protection locked="0"/>
    </xf>
    <xf numFmtId="0" fontId="8" fillId="22" borderId="9" xfId="0" applyFont="1" applyFill="1" applyBorder="1" applyAlignment="1" applyProtection="1">
      <alignment horizontal="center"/>
      <protection locked="0"/>
    </xf>
    <xf numFmtId="0" fontId="31" fillId="10" borderId="31" xfId="0" applyFont="1" applyFill="1" applyBorder="1" applyAlignment="1">
      <alignment horizontal="center" vertical="center"/>
    </xf>
    <xf numFmtId="0" fontId="33" fillId="10" borderId="2" xfId="0" applyFont="1" applyFill="1" applyBorder="1" applyAlignment="1">
      <alignment horizontal="center" vertical="center"/>
    </xf>
    <xf numFmtId="164" fontId="21" fillId="9" borderId="2" xfId="1" applyNumberFormat="1" applyFont="1" applyFill="1" applyBorder="1" applyAlignment="1">
      <alignment horizontal="center" vertical="center" wrapText="1"/>
    </xf>
    <xf numFmtId="164" fontId="21" fillId="10" borderId="2" xfId="1" applyNumberFormat="1" applyFont="1" applyFill="1" applyBorder="1" applyAlignment="1">
      <alignment horizontal="center" vertical="center" wrapText="1"/>
    </xf>
    <xf numFmtId="0" fontId="11" fillId="23" borderId="9" xfId="0" applyFont="1" applyFill="1" applyBorder="1" applyAlignment="1" applyProtection="1">
      <alignment horizontal="center"/>
      <protection locked="0"/>
    </xf>
    <xf numFmtId="0" fontId="11" fillId="23" borderId="13" xfId="0" applyFont="1" applyFill="1" applyBorder="1" applyAlignment="1" applyProtection="1">
      <alignment horizontal="center"/>
      <protection locked="0"/>
    </xf>
    <xf numFmtId="0" fontId="8" fillId="19" borderId="49" xfId="0" applyFont="1" applyFill="1" applyBorder="1" applyAlignment="1" applyProtection="1">
      <alignment horizontal="center"/>
      <protection locked="0"/>
    </xf>
    <xf numFmtId="0" fontId="8" fillId="23" borderId="13" xfId="0" applyFont="1" applyFill="1" applyBorder="1" applyAlignment="1" applyProtection="1">
      <alignment horizontal="center"/>
      <protection locked="0"/>
    </xf>
    <xf numFmtId="0" fontId="8" fillId="23" borderId="19" xfId="0" applyFont="1" applyFill="1" applyBorder="1" applyAlignment="1" applyProtection="1">
      <alignment horizontal="center"/>
      <protection locked="0"/>
    </xf>
    <xf numFmtId="20" fontId="2" fillId="0" borderId="3" xfId="0" applyNumberFormat="1" applyFont="1" applyBorder="1" applyAlignment="1" applyProtection="1">
      <alignment horizontal="center" vertical="center"/>
      <protection locked="0"/>
    </xf>
    <xf numFmtId="0" fontId="0" fillId="14" borderId="51" xfId="0" applyFill="1" applyBorder="1"/>
    <xf numFmtId="0" fontId="2" fillId="14" borderId="52" xfId="0" applyFont="1" applyFill="1" applyBorder="1" applyAlignment="1" applyProtection="1">
      <alignment horizontal="center" vertical="center"/>
      <protection locked="0"/>
    </xf>
    <xf numFmtId="0" fontId="2" fillId="14" borderId="53" xfId="0" applyFont="1" applyFill="1" applyBorder="1" applyAlignment="1" applyProtection="1">
      <alignment horizontal="center" vertical="center"/>
      <protection locked="0"/>
    </xf>
    <xf numFmtId="0" fontId="7" fillId="0" borderId="23" xfId="1" applyNumberFormat="1" applyFont="1" applyBorder="1" applyAlignment="1">
      <alignment horizontal="center" vertical="center" wrapText="1"/>
    </xf>
    <xf numFmtId="2" fontId="7" fillId="0" borderId="8" xfId="1" applyNumberFormat="1" applyFont="1" applyBorder="1" applyAlignment="1">
      <alignment horizontal="center" vertical="center"/>
    </xf>
    <xf numFmtId="46" fontId="7" fillId="0" borderId="3" xfId="1" applyNumberFormat="1" applyFont="1" applyBorder="1" applyAlignment="1">
      <alignment horizontal="center" vertical="center"/>
    </xf>
    <xf numFmtId="46" fontId="7" fillId="5" borderId="2" xfId="0" applyNumberFormat="1" applyFont="1" applyFill="1" applyBorder="1" applyAlignment="1" applyProtection="1">
      <alignment horizontal="center" vertical="center"/>
      <protection locked="0"/>
    </xf>
    <xf numFmtId="46" fontId="7" fillId="0" borderId="2" xfId="1" applyNumberFormat="1" applyFont="1" applyFill="1" applyBorder="1" applyAlignment="1" applyProtection="1">
      <alignment horizontal="center" vertical="center"/>
      <protection locked="0"/>
    </xf>
    <xf numFmtId="46" fontId="23" fillId="0" borderId="0" xfId="0" applyNumberFormat="1" applyFont="1" applyAlignment="1">
      <alignment horizontal="center" vertical="center"/>
    </xf>
    <xf numFmtId="0" fontId="23" fillId="2" borderId="0" xfId="0" applyFont="1" applyFill="1" applyAlignment="1">
      <alignment horizontal="center" vertical="center"/>
    </xf>
    <xf numFmtId="0" fontId="0" fillId="2" borderId="0" xfId="0" applyFill="1"/>
    <xf numFmtId="46" fontId="23" fillId="2" borderId="0" xfId="0" applyNumberFormat="1" applyFont="1" applyFill="1" applyAlignment="1">
      <alignment horizontal="center" vertical="center"/>
    </xf>
    <xf numFmtId="46" fontId="33" fillId="2" borderId="0" xfId="0" applyNumberFormat="1" applyFont="1" applyFill="1" applyAlignment="1">
      <alignment horizontal="center" vertical="center"/>
    </xf>
    <xf numFmtId="0" fontId="8" fillId="19" borderId="13" xfId="0" applyFont="1" applyFill="1" applyBorder="1" applyAlignment="1" applyProtection="1">
      <alignment horizontal="center"/>
      <protection locked="0"/>
    </xf>
    <xf numFmtId="164" fontId="21" fillId="13" borderId="2" xfId="1" applyNumberFormat="1" applyFont="1" applyFill="1" applyBorder="1" applyAlignment="1">
      <alignment horizontal="center" vertical="center"/>
    </xf>
    <xf numFmtId="0" fontId="22" fillId="13" borderId="2" xfId="0" applyFont="1" applyFill="1" applyBorder="1" applyAlignment="1">
      <alignment horizontal="center" vertical="center"/>
    </xf>
    <xf numFmtId="0" fontId="21" fillId="13" borderId="2" xfId="1" applyNumberFormat="1" applyFont="1" applyFill="1" applyBorder="1" applyAlignment="1">
      <alignment horizontal="center"/>
    </xf>
    <xf numFmtId="0" fontId="21" fillId="13" borderId="2" xfId="1" applyNumberFormat="1" applyFont="1" applyFill="1" applyBorder="1" applyAlignment="1">
      <alignment horizontal="center" vertical="center"/>
    </xf>
    <xf numFmtId="0" fontId="33" fillId="9" borderId="2" xfId="0" applyFont="1" applyFill="1" applyBorder="1" applyAlignment="1">
      <alignment horizontal="center" vertical="center"/>
    </xf>
    <xf numFmtId="164" fontId="22" fillId="9" borderId="2" xfId="1" applyNumberFormat="1" applyFont="1" applyFill="1" applyBorder="1" applyAlignment="1">
      <alignment horizontal="center" vertical="center"/>
    </xf>
    <xf numFmtId="164" fontId="21" fillId="16" borderId="2" xfId="1" applyNumberFormat="1" applyFont="1" applyFill="1" applyBorder="1" applyAlignment="1">
      <alignment horizontal="center" vertical="center" wrapText="1"/>
    </xf>
    <xf numFmtId="0" fontId="33" fillId="2" borderId="2" xfId="0" applyFont="1" applyFill="1" applyBorder="1" applyAlignment="1">
      <alignment horizontal="center" vertical="center"/>
    </xf>
    <xf numFmtId="0" fontId="33" fillId="2" borderId="2" xfId="0" applyNumberFormat="1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/>
    </xf>
    <xf numFmtId="164" fontId="21" fillId="20" borderId="2" xfId="1" applyNumberFormat="1" applyFont="1" applyFill="1" applyBorder="1" applyAlignment="1">
      <alignment horizontal="center" vertical="center" wrapText="1"/>
    </xf>
    <xf numFmtId="0" fontId="33" fillId="20" borderId="2" xfId="0" applyFont="1" applyFill="1" applyBorder="1" applyAlignment="1">
      <alignment horizontal="center" vertical="center"/>
    </xf>
    <xf numFmtId="0" fontId="33" fillId="20" borderId="2" xfId="0" applyNumberFormat="1" applyFont="1" applyFill="1" applyBorder="1" applyAlignment="1">
      <alignment horizontal="center" vertical="center"/>
    </xf>
    <xf numFmtId="0" fontId="22" fillId="20" borderId="2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164" fontId="21" fillId="21" borderId="2" xfId="1" applyNumberFormat="1" applyFont="1" applyFill="1" applyBorder="1" applyAlignment="1">
      <alignment horizontal="center" vertical="center" wrapText="1"/>
    </xf>
    <xf numFmtId="0" fontId="33" fillId="21" borderId="2" xfId="0" applyFont="1" applyFill="1" applyBorder="1" applyAlignment="1">
      <alignment horizontal="center" vertical="center"/>
    </xf>
    <xf numFmtId="0" fontId="33" fillId="21" borderId="2" xfId="0" applyNumberFormat="1" applyFont="1" applyFill="1" applyBorder="1" applyAlignment="1">
      <alignment horizontal="center" vertical="center"/>
    </xf>
    <xf numFmtId="164" fontId="21" fillId="11" borderId="2" xfId="1" applyNumberFormat="1" applyFont="1" applyFill="1" applyBorder="1" applyAlignment="1">
      <alignment horizontal="center" vertical="center" wrapText="1"/>
    </xf>
    <xf numFmtId="0" fontId="22" fillId="11" borderId="2" xfId="0" applyFont="1" applyFill="1" applyBorder="1" applyAlignment="1">
      <alignment horizontal="center" vertical="center"/>
    </xf>
    <xf numFmtId="0" fontId="22" fillId="21" borderId="2" xfId="0" applyFont="1" applyFill="1" applyBorder="1" applyAlignment="1">
      <alignment horizontal="center" vertical="center"/>
    </xf>
    <xf numFmtId="164" fontId="7" fillId="20" borderId="2" xfId="1" applyNumberFormat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17" fillId="2" borderId="2" xfId="1" applyFont="1" applyFill="1" applyBorder="1" applyAlignment="1">
      <alignment horizontal="center" vertical="center" wrapText="1"/>
    </xf>
    <xf numFmtId="0" fontId="33" fillId="9" borderId="2" xfId="0" applyNumberFormat="1" applyFont="1" applyFill="1" applyBorder="1" applyAlignment="1">
      <alignment horizontal="center" vertical="center"/>
    </xf>
    <xf numFmtId="0" fontId="22" fillId="9" borderId="2" xfId="0" applyFont="1" applyFill="1" applyBorder="1" applyAlignment="1">
      <alignment horizontal="center" vertical="center"/>
    </xf>
    <xf numFmtId="0" fontId="33" fillId="10" borderId="2" xfId="0" applyNumberFormat="1" applyFont="1" applyFill="1" applyBorder="1" applyAlignment="1">
      <alignment horizontal="center" vertical="center"/>
    </xf>
    <xf numFmtId="164" fontId="21" fillId="13" borderId="2" xfId="1" applyNumberFormat="1" applyFont="1" applyFill="1" applyBorder="1" applyAlignment="1">
      <alignment horizontal="center" vertical="center" wrapText="1"/>
    </xf>
    <xf numFmtId="0" fontId="33" fillId="13" borderId="2" xfId="0" applyFont="1" applyFill="1" applyBorder="1" applyAlignment="1">
      <alignment horizontal="center" vertical="center"/>
    </xf>
    <xf numFmtId="0" fontId="33" fillId="18" borderId="2" xfId="0" applyFont="1" applyFill="1" applyBorder="1" applyAlignment="1">
      <alignment horizontal="center" vertical="center"/>
    </xf>
    <xf numFmtId="0" fontId="33" fillId="4" borderId="2" xfId="0" applyFont="1" applyFill="1" applyBorder="1" applyAlignment="1">
      <alignment horizontal="center" vertical="center"/>
    </xf>
    <xf numFmtId="0" fontId="38" fillId="24" borderId="11" xfId="0" applyFont="1" applyFill="1" applyBorder="1" applyAlignment="1" applyProtection="1">
      <alignment horizontal="center"/>
      <protection locked="0"/>
    </xf>
    <xf numFmtId="0" fontId="16" fillId="7" borderId="23" xfId="1" applyNumberFormat="1" applyFont="1" applyFill="1" applyBorder="1" applyAlignment="1">
      <alignment horizontal="center" vertical="center"/>
    </xf>
    <xf numFmtId="0" fontId="16" fillId="7" borderId="24" xfId="1" applyNumberFormat="1" applyFont="1" applyFill="1" applyBorder="1" applyAlignment="1">
      <alignment horizontal="center" vertical="center"/>
    </xf>
    <xf numFmtId="0" fontId="16" fillId="7" borderId="4" xfId="1" applyNumberFormat="1" applyFont="1" applyFill="1" applyBorder="1" applyAlignment="1">
      <alignment horizontal="center" vertical="center"/>
    </xf>
    <xf numFmtId="0" fontId="7" fillId="11" borderId="1" xfId="1" applyNumberFormat="1" applyFont="1" applyFill="1" applyBorder="1" applyAlignment="1">
      <alignment horizontal="center" vertical="center"/>
    </xf>
    <xf numFmtId="0" fontId="7" fillId="11" borderId="25" xfId="1" applyNumberFormat="1" applyFont="1" applyFill="1" applyBorder="1" applyAlignment="1">
      <alignment horizontal="center" vertical="center"/>
    </xf>
    <xf numFmtId="0" fontId="7" fillId="11" borderId="26" xfId="1" applyNumberFormat="1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5" xfId="0" applyFill="1" applyBorder="1" applyAlignment="1">
      <alignment horizontal="center" vertical="center"/>
    </xf>
    <xf numFmtId="0" fontId="0" fillId="15" borderId="22" xfId="0" applyFill="1" applyBorder="1" applyAlignment="1">
      <alignment horizontal="center" vertical="center"/>
    </xf>
    <xf numFmtId="20" fontId="2" fillId="0" borderId="9" xfId="0" applyNumberFormat="1" applyFont="1" applyBorder="1" applyAlignment="1" applyProtection="1">
      <alignment horizontal="center" vertical="center"/>
      <protection locked="0"/>
    </xf>
    <xf numFmtId="0" fontId="2" fillId="0" borderId="36" xfId="0" applyFont="1" applyBorder="1" applyAlignment="1" applyProtection="1">
      <alignment horizontal="center" vertical="center"/>
      <protection locked="0"/>
    </xf>
    <xf numFmtId="14" fontId="24" fillId="0" borderId="24" xfId="0" applyNumberFormat="1" applyFont="1" applyBorder="1" applyAlignment="1" applyProtection="1">
      <alignment horizontal="center" vertical="center"/>
      <protection locked="0"/>
    </xf>
    <xf numFmtId="14" fontId="24" fillId="0" borderId="4" xfId="0" applyNumberFormat="1" applyFont="1" applyBorder="1" applyAlignment="1" applyProtection="1">
      <alignment horizontal="center" vertical="center"/>
      <protection locked="0"/>
    </xf>
    <xf numFmtId="14" fontId="24" fillId="0" borderId="28" xfId="0" applyNumberFormat="1" applyFont="1" applyBorder="1" applyAlignment="1" applyProtection="1">
      <alignment horizontal="center" vertical="center"/>
      <protection locked="0"/>
    </xf>
    <xf numFmtId="14" fontId="24" fillId="0" borderId="21" xfId="0" applyNumberFormat="1" applyFont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/>
    </xf>
    <xf numFmtId="164" fontId="7" fillId="3" borderId="3" xfId="0" applyNumberFormat="1" applyFont="1" applyFill="1" applyBorder="1" applyAlignment="1">
      <alignment horizontal="center" vertical="center"/>
    </xf>
    <xf numFmtId="164" fontId="27" fillId="0" borderId="5" xfId="0" applyNumberFormat="1" applyFont="1" applyBorder="1" applyAlignment="1">
      <alignment horizontal="center"/>
    </xf>
    <xf numFmtId="164" fontId="7" fillId="3" borderId="3" xfId="0" applyNumberFormat="1" applyFont="1" applyFill="1" applyBorder="1" applyAlignment="1" applyProtection="1">
      <alignment horizontal="center" vertical="center"/>
      <protection locked="0"/>
    </xf>
    <xf numFmtId="164" fontId="37" fillId="0" borderId="22" xfId="0" applyNumberFormat="1" applyFont="1" applyBorder="1" applyAlignment="1">
      <alignment horizontal="center"/>
    </xf>
    <xf numFmtId="0" fontId="9" fillId="4" borderId="3" xfId="0" applyFont="1" applyFill="1" applyBorder="1" applyAlignment="1" applyProtection="1">
      <alignment horizontal="center" vertical="center" wrapText="1"/>
      <protection locked="0"/>
    </xf>
    <xf numFmtId="0" fontId="10" fillId="4" borderId="22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 vertical="center"/>
    </xf>
    <xf numFmtId="0" fontId="8" fillId="0" borderId="37" xfId="0" applyFont="1" applyBorder="1" applyAlignment="1">
      <alignment horizontal="center"/>
    </xf>
    <xf numFmtId="164" fontId="26" fillId="3" borderId="9" xfId="0" applyNumberFormat="1" applyFont="1" applyFill="1" applyBorder="1" applyAlignment="1">
      <alignment horizontal="center" vertical="center"/>
    </xf>
    <xf numFmtId="164" fontId="0" fillId="0" borderId="36" xfId="0" applyNumberFormat="1" applyFont="1" applyBorder="1" applyAlignment="1">
      <alignment horizontal="center"/>
    </xf>
    <xf numFmtId="0" fontId="26" fillId="3" borderId="9" xfId="0" applyFont="1" applyFill="1" applyBorder="1" applyAlignment="1" applyProtection="1">
      <alignment horizontal="center" vertical="center"/>
      <protection locked="0"/>
    </xf>
    <xf numFmtId="0" fontId="0" fillId="0" borderId="36" xfId="0" applyFont="1" applyBorder="1" applyAlignment="1">
      <alignment horizontal="center"/>
    </xf>
    <xf numFmtId="0" fontId="9" fillId="4" borderId="9" xfId="0" applyFont="1" applyFill="1" applyBorder="1" applyAlignment="1" applyProtection="1">
      <alignment horizontal="center" vertical="center" wrapText="1"/>
      <protection locked="0"/>
    </xf>
    <xf numFmtId="0" fontId="10" fillId="4" borderId="36" xfId="0" applyFont="1" applyFill="1" applyBorder="1" applyAlignment="1">
      <alignment horizontal="center"/>
    </xf>
    <xf numFmtId="0" fontId="9" fillId="4" borderId="36" xfId="0" applyFont="1" applyFill="1" applyBorder="1" applyAlignment="1" applyProtection="1">
      <alignment horizontal="center" vertical="center" wrapText="1"/>
      <protection locked="0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4" xfId="0" applyFill="1" applyBorder="1" applyAlignment="1">
      <alignment horizontal="left"/>
    </xf>
    <xf numFmtId="0" fontId="32" fillId="4" borderId="23" xfId="0" applyFont="1" applyFill="1" applyBorder="1" applyAlignment="1">
      <alignment horizontal="center" vertical="center"/>
    </xf>
    <xf numFmtId="0" fontId="32" fillId="4" borderId="24" xfId="0" applyFont="1" applyFill="1" applyBorder="1" applyAlignment="1">
      <alignment horizontal="center" vertical="center"/>
    </xf>
    <xf numFmtId="0" fontId="7" fillId="5" borderId="24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5" borderId="25" xfId="0" applyFont="1" applyFill="1" applyBorder="1" applyAlignment="1">
      <alignment horizontal="center" vertical="center"/>
    </xf>
    <xf numFmtId="0" fontId="7" fillId="5" borderId="26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2" fillId="5" borderId="25" xfId="0" applyFont="1" applyFill="1" applyBorder="1" applyAlignment="1">
      <alignment horizontal="center" vertical="center"/>
    </xf>
    <xf numFmtId="0" fontId="12" fillId="5" borderId="26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25" xfId="0" applyFont="1" applyFill="1" applyBorder="1" applyAlignment="1">
      <alignment horizontal="center" vertical="center"/>
    </xf>
    <xf numFmtId="0" fontId="13" fillId="5" borderId="26" xfId="0" applyFont="1" applyFill="1" applyBorder="1" applyAlignment="1">
      <alignment horizontal="center" vertical="center"/>
    </xf>
    <xf numFmtId="14" fontId="25" fillId="0" borderId="24" xfId="0" applyNumberFormat="1" applyFont="1" applyBorder="1" applyAlignment="1" applyProtection="1">
      <alignment horizontal="center" vertical="center"/>
      <protection locked="0"/>
    </xf>
    <xf numFmtId="14" fontId="25" fillId="0" borderId="4" xfId="0" applyNumberFormat="1" applyFont="1" applyBorder="1" applyAlignment="1" applyProtection="1">
      <alignment horizontal="center" vertical="center"/>
      <protection locked="0"/>
    </xf>
    <xf numFmtId="14" fontId="25" fillId="0" borderId="28" xfId="0" applyNumberFormat="1" applyFont="1" applyBorder="1" applyAlignment="1" applyProtection="1">
      <alignment horizontal="center" vertical="center"/>
      <protection locked="0"/>
    </xf>
    <xf numFmtId="14" fontId="25" fillId="0" borderId="21" xfId="0" applyNumberFormat="1" applyFont="1" applyBorder="1" applyAlignment="1" applyProtection="1">
      <alignment horizontal="center" vertical="center"/>
      <protection locked="0"/>
    </xf>
    <xf numFmtId="0" fontId="26" fillId="3" borderId="9" xfId="0" applyFont="1" applyFill="1" applyBorder="1" applyAlignment="1">
      <alignment horizontal="center" vertical="center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27" fillId="0" borderId="22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Border="1" applyAlignment="1" applyProtection="1">
      <alignment horizontal="center"/>
      <protection locked="0"/>
    </xf>
    <xf numFmtId="164" fontId="7" fillId="3" borderId="22" xfId="0" applyNumberFormat="1" applyFont="1" applyFill="1" applyBorder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horizontal="center" vertical="center"/>
      <protection locked="0"/>
    </xf>
    <xf numFmtId="0" fontId="27" fillId="0" borderId="36" xfId="0" applyFont="1" applyBorder="1" applyAlignment="1">
      <alignment horizontal="center"/>
    </xf>
  </cellXfs>
  <cellStyles count="2">
    <cellStyle name="Normal" xfId="0" builtinId="0"/>
    <cellStyle name="Normal 4" xfId="1"/>
  </cellStyles>
  <dxfs count="118"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ill>
        <patternFill>
          <bgColor theme="1" tint="0.499984740745262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CC"/>
      <color rgb="FF00FF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222250</xdr:colOff>
          <xdr:row>5</xdr:row>
          <xdr:rowOff>31750</xdr:rowOff>
        </xdr:from>
        <xdr:to>
          <xdr:col>1</xdr:col>
          <xdr:colOff>590550</xdr:colOff>
          <xdr:row>5</xdr:row>
          <xdr:rowOff>361950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DIMANCHE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285750</xdr:colOff>
          <xdr:row>5</xdr:row>
          <xdr:rowOff>12700</xdr:rowOff>
        </xdr:from>
        <xdr:to>
          <xdr:col>4</xdr:col>
          <xdr:colOff>571500</xdr:colOff>
          <xdr:row>5</xdr:row>
          <xdr:rowOff>361950</xdr:rowOff>
        </xdr:to>
        <xdr:sp macro="" textlink="">
          <xdr:nvSpPr>
            <xdr:cNvPr id="41987" name="Button 3" hidden="1">
              <a:extLst>
                <a:ext uri="{63B3BB69-23CF-44E3-9099-C40C66FF867C}">
                  <a14:compatExt spid="_x0000_s419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LUNDI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400050</xdr:colOff>
          <xdr:row>5</xdr:row>
          <xdr:rowOff>19050</xdr:rowOff>
        </xdr:from>
        <xdr:to>
          <xdr:col>7</xdr:col>
          <xdr:colOff>565150</xdr:colOff>
          <xdr:row>5</xdr:row>
          <xdr:rowOff>361950</xdr:rowOff>
        </xdr:to>
        <xdr:sp macro="" textlink="">
          <xdr:nvSpPr>
            <xdr:cNvPr id="41988" name="Button 4" hidden="1">
              <a:extLst>
                <a:ext uri="{63B3BB69-23CF-44E3-9099-C40C66FF867C}">
                  <a14:compatExt spid="_x0000_s419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MARDI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457200</xdr:colOff>
          <xdr:row>5</xdr:row>
          <xdr:rowOff>12700</xdr:rowOff>
        </xdr:from>
        <xdr:to>
          <xdr:col>10</xdr:col>
          <xdr:colOff>565150</xdr:colOff>
          <xdr:row>5</xdr:row>
          <xdr:rowOff>361950</xdr:rowOff>
        </xdr:to>
        <xdr:sp macro="" textlink="">
          <xdr:nvSpPr>
            <xdr:cNvPr id="41989" name="Button 5" hidden="1">
              <a:extLst>
                <a:ext uri="{63B3BB69-23CF-44E3-9099-C40C66FF867C}">
                  <a14:compatExt spid="_x0000_s419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MERCREDI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431800</xdr:colOff>
          <xdr:row>5</xdr:row>
          <xdr:rowOff>12700</xdr:rowOff>
        </xdr:from>
        <xdr:to>
          <xdr:col>13</xdr:col>
          <xdr:colOff>552450</xdr:colOff>
          <xdr:row>5</xdr:row>
          <xdr:rowOff>361950</xdr:rowOff>
        </xdr:to>
        <xdr:sp macro="" textlink="">
          <xdr:nvSpPr>
            <xdr:cNvPr id="41991" name="Button 7" hidden="1">
              <a:extLst>
                <a:ext uri="{63B3BB69-23CF-44E3-9099-C40C66FF867C}">
                  <a14:compatExt spid="_x0000_s419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JEUDI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393700</xdr:colOff>
          <xdr:row>5</xdr:row>
          <xdr:rowOff>12700</xdr:rowOff>
        </xdr:from>
        <xdr:to>
          <xdr:col>16</xdr:col>
          <xdr:colOff>495300</xdr:colOff>
          <xdr:row>5</xdr:row>
          <xdr:rowOff>361950</xdr:rowOff>
        </xdr:to>
        <xdr:sp macro="" textlink="">
          <xdr:nvSpPr>
            <xdr:cNvPr id="41992" name="Button 8" hidden="1">
              <a:extLst>
                <a:ext uri="{63B3BB69-23CF-44E3-9099-C40C66FF867C}">
                  <a14:compatExt spid="_x0000_s419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VENDREDI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342900</xdr:colOff>
          <xdr:row>5</xdr:row>
          <xdr:rowOff>0</xdr:rowOff>
        </xdr:from>
        <xdr:to>
          <xdr:col>19</xdr:col>
          <xdr:colOff>514350</xdr:colOff>
          <xdr:row>5</xdr:row>
          <xdr:rowOff>361950</xdr:rowOff>
        </xdr:to>
        <xdr:sp macro="" textlink="">
          <xdr:nvSpPr>
            <xdr:cNvPr id="41993" name="Button 9" hidden="1">
              <a:extLst>
                <a:ext uri="{63B3BB69-23CF-44E3-9099-C40C66FF867C}">
                  <a14:compatExt spid="_x0000_s419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SAMEDI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88900</xdr:colOff>
          <xdr:row>129</xdr:row>
          <xdr:rowOff>165100</xdr:rowOff>
        </xdr:from>
        <xdr:to>
          <xdr:col>8</xdr:col>
          <xdr:colOff>1384300</xdr:colOff>
          <xdr:row>132</xdr:row>
          <xdr:rowOff>50800</xdr:rowOff>
        </xdr:to>
        <xdr:sp macro="" textlink="">
          <xdr:nvSpPr>
            <xdr:cNvPr id="41995" name="Button 11" hidden="1">
              <a:extLst>
                <a:ext uri="{63B3BB69-23CF-44E3-9099-C40C66FF867C}">
                  <a14:compatExt spid="_x0000_s419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DEVEROUILLER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88900</xdr:colOff>
          <xdr:row>135</xdr:row>
          <xdr:rowOff>0</xdr:rowOff>
        </xdr:from>
        <xdr:to>
          <xdr:col>8</xdr:col>
          <xdr:colOff>1384300</xdr:colOff>
          <xdr:row>137</xdr:row>
          <xdr:rowOff>19050</xdr:rowOff>
        </xdr:to>
        <xdr:sp macro="" textlink="">
          <xdr:nvSpPr>
            <xdr:cNvPr id="41997" name="Button 13" hidden="1">
              <a:extLst>
                <a:ext uri="{63B3BB69-23CF-44E3-9099-C40C66FF867C}">
                  <a14:compatExt spid="_x0000_s419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PROTEGER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127</xdr:row>
          <xdr:rowOff>31750</xdr:rowOff>
        </xdr:from>
        <xdr:to>
          <xdr:col>2</xdr:col>
          <xdr:colOff>1219200</xdr:colOff>
          <xdr:row>127</xdr:row>
          <xdr:rowOff>450850</xdr:rowOff>
        </xdr:to>
        <xdr:sp macro="" textlink="">
          <xdr:nvSpPr>
            <xdr:cNvPr id="41998" name="CommandButton1" hidden="1">
              <a:extLst>
                <a:ext uri="{63B3BB69-23CF-44E3-9099-C40C66FF867C}">
                  <a14:compatExt spid="_x0000_s419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127</xdr:row>
          <xdr:rowOff>19050</xdr:rowOff>
        </xdr:from>
        <xdr:to>
          <xdr:col>5</xdr:col>
          <xdr:colOff>1390650</xdr:colOff>
          <xdr:row>127</xdr:row>
          <xdr:rowOff>457200</xdr:rowOff>
        </xdr:to>
        <xdr:sp macro="" textlink="">
          <xdr:nvSpPr>
            <xdr:cNvPr id="41999" name="CommandButton2" hidden="1">
              <a:extLst>
                <a:ext uri="{63B3BB69-23CF-44E3-9099-C40C66FF867C}">
                  <a14:compatExt spid="_x0000_s419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127</xdr:row>
          <xdr:rowOff>31750</xdr:rowOff>
        </xdr:from>
        <xdr:to>
          <xdr:col>8</xdr:col>
          <xdr:colOff>1409700</xdr:colOff>
          <xdr:row>127</xdr:row>
          <xdr:rowOff>463550</xdr:rowOff>
        </xdr:to>
        <xdr:sp macro="" textlink="">
          <xdr:nvSpPr>
            <xdr:cNvPr id="42000" name="CommandButton3" hidden="1">
              <a:extLst>
                <a:ext uri="{63B3BB69-23CF-44E3-9099-C40C66FF867C}">
                  <a14:compatExt spid="_x0000_s420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31750</xdr:colOff>
          <xdr:row>127</xdr:row>
          <xdr:rowOff>19050</xdr:rowOff>
        </xdr:from>
        <xdr:to>
          <xdr:col>11</xdr:col>
          <xdr:colOff>1473200</xdr:colOff>
          <xdr:row>127</xdr:row>
          <xdr:rowOff>457200</xdr:rowOff>
        </xdr:to>
        <xdr:sp macro="" textlink="">
          <xdr:nvSpPr>
            <xdr:cNvPr id="42001" name="CommandButton4" hidden="1">
              <a:extLst>
                <a:ext uri="{63B3BB69-23CF-44E3-9099-C40C66FF867C}">
                  <a14:compatExt spid="_x0000_s420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31750</xdr:colOff>
          <xdr:row>127</xdr:row>
          <xdr:rowOff>19050</xdr:rowOff>
        </xdr:from>
        <xdr:to>
          <xdr:col>14</xdr:col>
          <xdr:colOff>1365250</xdr:colOff>
          <xdr:row>127</xdr:row>
          <xdr:rowOff>469900</xdr:rowOff>
        </xdr:to>
        <xdr:sp macro="" textlink="">
          <xdr:nvSpPr>
            <xdr:cNvPr id="42002" name="CommandButton5" hidden="1">
              <a:extLst>
                <a:ext uri="{63B3BB69-23CF-44E3-9099-C40C66FF867C}">
                  <a14:compatExt spid="_x0000_s420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127</xdr:row>
          <xdr:rowOff>31750</xdr:rowOff>
        </xdr:from>
        <xdr:to>
          <xdr:col>17</xdr:col>
          <xdr:colOff>1689100</xdr:colOff>
          <xdr:row>127</xdr:row>
          <xdr:rowOff>463550</xdr:rowOff>
        </xdr:to>
        <xdr:sp macro="" textlink="">
          <xdr:nvSpPr>
            <xdr:cNvPr id="42003" name="CommandButton6" hidden="1">
              <a:extLst>
                <a:ext uri="{63B3BB69-23CF-44E3-9099-C40C66FF867C}">
                  <a14:compatExt spid="_x0000_s420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31750</xdr:colOff>
          <xdr:row>127</xdr:row>
          <xdr:rowOff>31750</xdr:rowOff>
        </xdr:from>
        <xdr:to>
          <xdr:col>20</xdr:col>
          <xdr:colOff>1517650</xdr:colOff>
          <xdr:row>127</xdr:row>
          <xdr:rowOff>450850</xdr:rowOff>
        </xdr:to>
        <xdr:sp macro="" textlink="">
          <xdr:nvSpPr>
            <xdr:cNvPr id="42004" name="CommandButton7" hidden="1">
              <a:extLst>
                <a:ext uri="{63B3BB69-23CF-44E3-9099-C40C66FF867C}">
                  <a14:compatExt spid="_x0000_s420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666750</xdr:colOff>
      <xdr:row>5</xdr:row>
      <xdr:rowOff>243416</xdr:rowOff>
    </xdr:from>
    <xdr:to>
      <xdr:col>2</xdr:col>
      <xdr:colOff>338666</xdr:colOff>
      <xdr:row>9</xdr:row>
      <xdr:rowOff>63501</xdr:rowOff>
    </xdr:to>
    <xdr:cxnSp macro="">
      <xdr:nvCxnSpPr>
        <xdr:cNvPr id="3" name="Straight Arrow Connector 2"/>
        <xdr:cNvCxnSpPr/>
      </xdr:nvCxnSpPr>
      <xdr:spPr>
        <a:xfrm flipH="1" flipV="1">
          <a:off x="1629833" y="1248833"/>
          <a:ext cx="635000" cy="80433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2</xdr:col>
      <xdr:colOff>359833</xdr:colOff>
      <xdr:row>9</xdr:row>
      <xdr:rowOff>84666</xdr:rowOff>
    </xdr:from>
    <xdr:ext cx="7967117" cy="530658"/>
    <xdr:sp macro="" textlink="">
      <xdr:nvSpPr>
        <xdr:cNvPr id="6" name="TextBox 5"/>
        <xdr:cNvSpPr txBox="1"/>
      </xdr:nvSpPr>
      <xdr:spPr>
        <a:xfrm>
          <a:off x="2286000" y="2074333"/>
          <a:ext cx="7967117" cy="530658"/>
        </a:xfrm>
        <a:prstGeom prst="rect">
          <a:avLst/>
        </a:prstGeom>
        <a:solidFill>
          <a:schemeClr val="tx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CLICK POUR</a:t>
          </a:r>
          <a:r>
            <a:rPr lang="fr-FR" sz="2800" b="1" baseline="0">
              <a:solidFill>
                <a:srgbClr val="FF0000"/>
              </a:solidFill>
            </a:rPr>
            <a:t> AFFICHER L'ONGLET AVEC MDP "MK90"</a:t>
          </a:r>
          <a:endParaRPr lang="fr-FR" sz="2800" b="1">
            <a:solidFill>
              <a:srgbClr val="FF0000"/>
            </a:solidFill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134</xdr:row>
          <xdr:rowOff>12700</xdr:rowOff>
        </xdr:from>
        <xdr:to>
          <xdr:col>1</xdr:col>
          <xdr:colOff>1409700</xdr:colOff>
          <xdr:row>138</xdr:row>
          <xdr:rowOff>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704850</xdr:colOff>
          <xdr:row>139</xdr:row>
          <xdr:rowOff>88900</xdr:rowOff>
        </xdr:from>
        <xdr:to>
          <xdr:col>1</xdr:col>
          <xdr:colOff>1390650</xdr:colOff>
          <xdr:row>143</xdr:row>
          <xdr:rowOff>127000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MONTRER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508000</xdr:colOff>
          <xdr:row>135</xdr:row>
          <xdr:rowOff>88900</xdr:rowOff>
        </xdr:from>
        <xdr:to>
          <xdr:col>2</xdr:col>
          <xdr:colOff>38100</xdr:colOff>
          <xdr:row>139</xdr:row>
          <xdr:rowOff>146050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488950</xdr:colOff>
          <xdr:row>142</xdr:row>
          <xdr:rowOff>152400</xdr:rowOff>
        </xdr:from>
        <xdr:to>
          <xdr:col>2</xdr:col>
          <xdr:colOff>19050</xdr:colOff>
          <xdr:row>146</xdr:row>
          <xdr:rowOff>171450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MONTRER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135</xdr:row>
          <xdr:rowOff>88900</xdr:rowOff>
        </xdr:from>
        <xdr:to>
          <xdr:col>2</xdr:col>
          <xdr:colOff>203200</xdr:colOff>
          <xdr:row>139</xdr:row>
          <xdr:rowOff>76200</xdr:rowOff>
        </xdr:to>
        <xdr:sp macro="" textlink="">
          <xdr:nvSpPr>
            <xdr:cNvPr id="36868" name="Button 4" hidden="1">
              <a:extLst>
                <a:ext uri="{63B3BB69-23CF-44E3-9099-C40C66FF867C}">
                  <a14:compatExt spid="_x0000_s368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31750</xdr:colOff>
          <xdr:row>142</xdr:row>
          <xdr:rowOff>114300</xdr:rowOff>
        </xdr:from>
        <xdr:to>
          <xdr:col>2</xdr:col>
          <xdr:colOff>171450</xdr:colOff>
          <xdr:row>146</xdr:row>
          <xdr:rowOff>152400</xdr:rowOff>
        </xdr:to>
        <xdr:sp macro="" textlink="">
          <xdr:nvSpPr>
            <xdr:cNvPr id="36869" name="Button 5" hidden="1">
              <a:extLst>
                <a:ext uri="{63B3BB69-23CF-44E3-9099-C40C66FF867C}">
                  <a14:compatExt spid="_x0000_s368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MONTRER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134</xdr:row>
          <xdr:rowOff>127000</xdr:rowOff>
        </xdr:from>
        <xdr:to>
          <xdr:col>2</xdr:col>
          <xdr:colOff>279400</xdr:colOff>
          <xdr:row>138</xdr:row>
          <xdr:rowOff>114300</xdr:rowOff>
        </xdr:to>
        <xdr:sp macro="" textlink="">
          <xdr:nvSpPr>
            <xdr:cNvPr id="37892" name="Button 4" hidden="1">
              <a:extLst>
                <a:ext uri="{63B3BB69-23CF-44E3-9099-C40C66FF867C}">
                  <a14:compatExt spid="_x0000_s378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146050</xdr:colOff>
          <xdr:row>142</xdr:row>
          <xdr:rowOff>88900</xdr:rowOff>
        </xdr:from>
        <xdr:to>
          <xdr:col>2</xdr:col>
          <xdr:colOff>285750</xdr:colOff>
          <xdr:row>146</xdr:row>
          <xdr:rowOff>146050</xdr:rowOff>
        </xdr:to>
        <xdr:sp macro="" textlink="">
          <xdr:nvSpPr>
            <xdr:cNvPr id="37893" name="Button 5" hidden="1">
              <a:extLst>
                <a:ext uri="{63B3BB69-23CF-44E3-9099-C40C66FF867C}">
                  <a14:compatExt spid="_x0000_s378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MONTRER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135</xdr:row>
          <xdr:rowOff>38100</xdr:rowOff>
        </xdr:from>
        <xdr:to>
          <xdr:col>2</xdr:col>
          <xdr:colOff>95250</xdr:colOff>
          <xdr:row>139</xdr:row>
          <xdr:rowOff>19050</xdr:rowOff>
        </xdr:to>
        <xdr:sp macro="" textlink="">
          <xdr:nvSpPr>
            <xdr:cNvPr id="38916" name="Button 4" hidden="1">
              <a:extLst>
                <a:ext uri="{63B3BB69-23CF-44E3-9099-C40C66FF867C}">
                  <a14:compatExt spid="_x0000_s389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533400</xdr:colOff>
          <xdr:row>142</xdr:row>
          <xdr:rowOff>127000</xdr:rowOff>
        </xdr:from>
        <xdr:to>
          <xdr:col>2</xdr:col>
          <xdr:colOff>69850</xdr:colOff>
          <xdr:row>146</xdr:row>
          <xdr:rowOff>146050</xdr:rowOff>
        </xdr:to>
        <xdr:sp macro="" textlink="">
          <xdr:nvSpPr>
            <xdr:cNvPr id="38917" name="Button 5" hidden="1">
              <a:extLst>
                <a:ext uri="{63B3BB69-23CF-44E3-9099-C40C66FF867C}">
                  <a14:compatExt spid="_x0000_s389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MONTRER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755650</xdr:colOff>
          <xdr:row>134</xdr:row>
          <xdr:rowOff>165100</xdr:rowOff>
        </xdr:from>
        <xdr:to>
          <xdr:col>1</xdr:col>
          <xdr:colOff>1422400</xdr:colOff>
          <xdr:row>138</xdr:row>
          <xdr:rowOff>165100</xdr:rowOff>
        </xdr:to>
        <xdr:sp macro="" textlink="">
          <xdr:nvSpPr>
            <xdr:cNvPr id="34820" name="Button 4" hidden="1">
              <a:extLst>
                <a:ext uri="{63B3BB69-23CF-44E3-9099-C40C66FF867C}">
                  <a14:compatExt spid="_x0000_s348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755650</xdr:colOff>
          <xdr:row>142</xdr:row>
          <xdr:rowOff>107950</xdr:rowOff>
        </xdr:from>
        <xdr:to>
          <xdr:col>1</xdr:col>
          <xdr:colOff>1422400</xdr:colOff>
          <xdr:row>146</xdr:row>
          <xdr:rowOff>152400</xdr:rowOff>
        </xdr:to>
        <xdr:sp macro="" textlink="">
          <xdr:nvSpPr>
            <xdr:cNvPr id="34822" name="Button 6" hidden="1">
              <a:extLst>
                <a:ext uri="{63B3BB69-23CF-44E3-9099-C40C66FF867C}">
                  <a14:compatExt spid="_x0000_s348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MONTRER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127000</xdr:colOff>
          <xdr:row>134</xdr:row>
          <xdr:rowOff>107950</xdr:rowOff>
        </xdr:from>
        <xdr:to>
          <xdr:col>2</xdr:col>
          <xdr:colOff>31750</xdr:colOff>
          <xdr:row>138</xdr:row>
          <xdr:rowOff>107950</xdr:rowOff>
        </xdr:to>
        <xdr:sp macro="" textlink="">
          <xdr:nvSpPr>
            <xdr:cNvPr id="35844" name="Button 4" hidden="1">
              <a:extLst>
                <a:ext uri="{63B3BB69-23CF-44E3-9099-C40C66FF867C}">
                  <a14:compatExt spid="_x0000_s358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127000</xdr:colOff>
          <xdr:row>142</xdr:row>
          <xdr:rowOff>69850</xdr:rowOff>
        </xdr:from>
        <xdr:to>
          <xdr:col>2</xdr:col>
          <xdr:colOff>31750</xdr:colOff>
          <xdr:row>146</xdr:row>
          <xdr:rowOff>114300</xdr:rowOff>
        </xdr:to>
        <xdr:sp macro="" textlink="">
          <xdr:nvSpPr>
            <xdr:cNvPr id="35846" name="Button 6" hidden="1">
              <a:extLst>
                <a:ext uri="{63B3BB69-23CF-44E3-9099-C40C66FF867C}">
                  <a14:compatExt spid="_x0000_s358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trlProp" Target="../ctrlProps/ctrlProp1.xml"/><Relationship Id="rId26" Type="http://schemas.openxmlformats.org/officeDocument/2006/relationships/ctrlProp" Target="../ctrlProps/ctrlProp9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4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trlProp" Target="../ctrlProps/ctrlProp8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trlProp" Target="../ctrlProps/ctrlProp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trlProp" Target="../ctrlProps/ctrlProp7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trlProp" Target="../ctrlProps/ctrlProp6.xml"/><Relationship Id="rId10" Type="http://schemas.openxmlformats.org/officeDocument/2006/relationships/control" Target="../activeX/activeX4.xml"/><Relationship Id="rId19" Type="http://schemas.openxmlformats.org/officeDocument/2006/relationships/ctrlProp" Target="../ctrlProps/ctrlProp2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2.xml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mments" Target="../comments3.xml"/><Relationship Id="rId5" Type="http://schemas.openxmlformats.org/officeDocument/2006/relationships/ctrlProp" Target="../ctrlProps/ctrlProp15.xml"/><Relationship Id="rId4" Type="http://schemas.openxmlformats.org/officeDocument/2006/relationships/ctrlProp" Target="../ctrlProps/ctrlProp1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4.xml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mments" Target="../comments5.xml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mments" Target="../comments6.xml"/><Relationship Id="rId5" Type="http://schemas.openxmlformats.org/officeDocument/2006/relationships/ctrlProp" Target="../ctrlProps/ctrlProp21.xml"/><Relationship Id="rId4" Type="http://schemas.openxmlformats.org/officeDocument/2006/relationships/ctrlProp" Target="../ctrlProps/ctrlProp20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omments" Target="../comments7.xml"/><Relationship Id="rId5" Type="http://schemas.openxmlformats.org/officeDocument/2006/relationships/ctrlProp" Target="../ctrlProps/ctrlProp23.xml"/><Relationship Id="rId4" Type="http://schemas.openxmlformats.org/officeDocument/2006/relationships/ctrlProp" Target="../ctrlProps/ctrlProp2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B147"/>
  <sheetViews>
    <sheetView tabSelected="1" zoomScale="90" zoomScaleNormal="90" workbookViewId="0">
      <selection activeCell="B12" sqref="B12"/>
    </sheetView>
  </sheetViews>
  <sheetFormatPr baseColWidth="10" defaultColWidth="9.1796875" defaultRowHeight="15.75" customHeight="1" x14ac:dyDescent="0.35"/>
  <cols>
    <col min="1" max="2" width="14.453125" bestFit="1" customWidth="1"/>
    <col min="3" max="3" width="26.453125" bestFit="1" customWidth="1"/>
    <col min="4" max="4" width="11.1796875" customWidth="1"/>
    <col min="5" max="5" width="11" customWidth="1"/>
    <col min="6" max="6" width="21.7265625" customWidth="1"/>
    <col min="7" max="7" width="12.81640625" customWidth="1"/>
    <col min="8" max="8" width="12.453125" customWidth="1"/>
    <col min="9" max="9" width="28.81640625" bestFit="1" customWidth="1"/>
    <col min="10" max="10" width="16.81640625" customWidth="1"/>
    <col min="11" max="11" width="15" customWidth="1"/>
    <col min="12" max="12" width="22.7265625" customWidth="1"/>
    <col min="13" max="13" width="13.26953125" customWidth="1"/>
    <col min="14" max="14" width="12.7265625" customWidth="1"/>
    <col min="15" max="15" width="20.81640625" customWidth="1"/>
    <col min="16" max="16" width="14.81640625" customWidth="1"/>
    <col min="17" max="17" width="13" customWidth="1"/>
    <col min="18" max="18" width="26.453125" customWidth="1"/>
    <col min="19" max="19" width="12.7265625" customWidth="1"/>
    <col min="20" max="20" width="12.26953125" customWidth="1"/>
    <col min="21" max="21" width="23.26953125" customWidth="1"/>
    <col min="22" max="22" width="17" style="126" customWidth="1"/>
    <col min="23" max="25" width="10.453125" bestFit="1" customWidth="1"/>
    <col min="26" max="26" width="15.1796875" bestFit="1" customWidth="1"/>
    <col min="27" max="28" width="10.453125" bestFit="1" customWidth="1"/>
  </cols>
  <sheetData>
    <row r="1" spans="1:28" ht="15.75" customHeight="1" thickBot="1" x14ac:dyDescent="0.4">
      <c r="A1" s="99" t="s">
        <v>69</v>
      </c>
      <c r="B1" s="99"/>
      <c r="C1" s="287">
        <v>248</v>
      </c>
      <c r="D1" s="105"/>
      <c r="E1" s="105"/>
      <c r="F1" s="31">
        <v>305</v>
      </c>
      <c r="G1" s="105"/>
      <c r="H1" s="105"/>
      <c r="I1" s="31">
        <v>307</v>
      </c>
      <c r="J1" s="105"/>
      <c r="K1" s="105"/>
      <c r="L1" s="31">
        <v>277</v>
      </c>
      <c r="M1" s="105"/>
      <c r="N1" s="105"/>
      <c r="O1" s="31">
        <v>255</v>
      </c>
      <c r="P1" s="105"/>
      <c r="Q1" s="105"/>
      <c r="R1" s="31">
        <v>240</v>
      </c>
      <c r="S1" s="105"/>
      <c r="T1" s="105"/>
      <c r="U1" s="31">
        <v>298</v>
      </c>
      <c r="V1" s="127"/>
    </row>
    <row r="2" spans="1:28" ht="15.75" customHeight="1" thickBot="1" x14ac:dyDescent="0.4">
      <c r="A2" s="286" t="s">
        <v>69</v>
      </c>
      <c r="B2" s="286"/>
      <c r="C2" s="288">
        <f>C1/24</f>
        <v>10.333333333333334</v>
      </c>
      <c r="D2" s="106"/>
      <c r="E2" s="106"/>
      <c r="F2" s="288">
        <f t="shared" ref="F2:U2" si="0">F1/24</f>
        <v>12.708333333333334</v>
      </c>
      <c r="G2" s="106"/>
      <c r="H2" s="106"/>
      <c r="I2" s="288">
        <f t="shared" si="0"/>
        <v>12.791666666666666</v>
      </c>
      <c r="J2" s="106"/>
      <c r="K2" s="106"/>
      <c r="L2" s="288">
        <f>L1/24</f>
        <v>11.541666666666666</v>
      </c>
      <c r="M2" s="106"/>
      <c r="N2" s="106"/>
      <c r="O2" s="288">
        <f t="shared" si="0"/>
        <v>10.625</v>
      </c>
      <c r="P2" s="106"/>
      <c r="Q2" s="106"/>
      <c r="R2" s="288">
        <f t="shared" si="0"/>
        <v>10</v>
      </c>
      <c r="S2" s="106"/>
      <c r="T2" s="106"/>
      <c r="U2" s="288">
        <f t="shared" si="0"/>
        <v>12.416666666666666</v>
      </c>
      <c r="V2" s="127"/>
    </row>
    <row r="3" spans="1:28" ht="15.75" customHeight="1" thickBot="1" x14ac:dyDescent="0.4">
      <c r="A3" s="100" t="s">
        <v>70</v>
      </c>
      <c r="B3" s="100"/>
      <c r="C3" s="289">
        <f>V124</f>
        <v>12.420138888926886</v>
      </c>
      <c r="D3" s="106"/>
      <c r="E3" s="106"/>
      <c r="F3" s="289">
        <f>W124</f>
        <v>9.7986111111604259</v>
      </c>
      <c r="G3" s="106"/>
      <c r="H3" s="106"/>
      <c r="I3" s="289">
        <f>X124</f>
        <v>9.7187500000582077</v>
      </c>
      <c r="J3" s="106"/>
      <c r="K3" s="106"/>
      <c r="L3" s="289">
        <f>Y124</f>
        <v>10.399305555605679</v>
      </c>
      <c r="M3" s="106"/>
      <c r="N3" s="106"/>
      <c r="O3" s="289">
        <f>Z124</f>
        <v>11.510416666715173</v>
      </c>
      <c r="P3" s="106"/>
      <c r="Q3" s="106"/>
      <c r="R3" s="289">
        <f>AA124</f>
        <v>12.34722222226992</v>
      </c>
      <c r="S3" s="106"/>
      <c r="T3" s="106"/>
      <c r="U3" s="289">
        <f>AB124</f>
        <v>11.725694444459805</v>
      </c>
      <c r="V3" s="127"/>
    </row>
    <row r="4" spans="1:28" ht="15.75" customHeight="1" thickBot="1" x14ac:dyDescent="0.4">
      <c r="A4" s="100" t="s">
        <v>36</v>
      </c>
      <c r="B4" s="100"/>
      <c r="C4" s="290">
        <f>C3-C2</f>
        <v>2.0868055555935516</v>
      </c>
      <c r="D4" s="106"/>
      <c r="E4" s="106"/>
      <c r="F4" s="290">
        <f t="shared" ref="F4:U4" si="1">F3-F2</f>
        <v>-2.909722222172908</v>
      </c>
      <c r="G4" s="106"/>
      <c r="H4" s="106"/>
      <c r="I4" s="290">
        <f t="shared" si="1"/>
        <v>-3.0729166666084584</v>
      </c>
      <c r="J4" s="106"/>
      <c r="K4" s="106"/>
      <c r="L4" s="290">
        <f t="shared" si="1"/>
        <v>-1.1423611110609873</v>
      </c>
      <c r="M4" s="106"/>
      <c r="N4" s="106"/>
      <c r="O4" s="290">
        <f t="shared" si="1"/>
        <v>0.88541666671517305</v>
      </c>
      <c r="P4" s="106"/>
      <c r="Q4" s="106"/>
      <c r="R4" s="290">
        <f t="shared" si="1"/>
        <v>2.3472222222699202</v>
      </c>
      <c r="S4" s="106"/>
      <c r="T4" s="106"/>
      <c r="U4" s="290">
        <f t="shared" si="1"/>
        <v>-0.69097222220686128</v>
      </c>
      <c r="V4" s="291">
        <f>+SUM(C4:U4)</f>
        <v>-2.4965277774705701</v>
      </c>
    </row>
    <row r="5" spans="1:28" ht="15.75" customHeight="1" thickBot="1" x14ac:dyDescent="0.4">
      <c r="A5" s="329" t="s">
        <v>35</v>
      </c>
      <c r="B5" s="330"/>
      <c r="C5" s="330"/>
      <c r="D5" s="330"/>
      <c r="E5" s="330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1"/>
      <c r="V5" s="127"/>
    </row>
    <row r="6" spans="1:28" ht="30" customHeight="1" thickBot="1" x14ac:dyDescent="0.4">
      <c r="A6" s="332"/>
      <c r="B6" s="333"/>
      <c r="C6" s="333"/>
      <c r="D6" s="333"/>
      <c r="E6" s="333"/>
      <c r="F6" s="333"/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3"/>
      <c r="S6" s="333"/>
      <c r="T6" s="333"/>
      <c r="U6" s="334"/>
      <c r="V6" s="127"/>
    </row>
    <row r="7" spans="1:28" ht="15.75" customHeight="1" thickBot="1" x14ac:dyDescent="0.4">
      <c r="A7" s="107" t="s">
        <v>26</v>
      </c>
      <c r="B7" s="132" t="s">
        <v>17</v>
      </c>
      <c r="C7" s="62" t="s">
        <v>72</v>
      </c>
      <c r="D7" s="107" t="s">
        <v>26</v>
      </c>
      <c r="E7" s="132" t="s">
        <v>18</v>
      </c>
      <c r="F7" s="62" t="str">
        <f>TEXT(SUBSTITUTE(datedimanche,".","/")+1,"jj.mm.aaaa")</f>
        <v>06.05.2019</v>
      </c>
      <c r="G7" s="107" t="s">
        <v>26</v>
      </c>
      <c r="H7" s="132" t="s">
        <v>19</v>
      </c>
      <c r="I7" s="62" t="str">
        <f>TEXT(SUBSTITUTE(datedimanche,".","/")+2,"jj.mm.aaaa")</f>
        <v>07.05.2019</v>
      </c>
      <c r="J7" s="107" t="s">
        <v>26</v>
      </c>
      <c r="K7" s="132" t="s">
        <v>20</v>
      </c>
      <c r="L7" s="62" t="str">
        <f>TEXT(SUBSTITUTE(datedimanche,".","/")+3,"jj.mm.aaaa")</f>
        <v>08.05.2019</v>
      </c>
      <c r="M7" s="107" t="s">
        <v>26</v>
      </c>
      <c r="N7" s="132" t="s">
        <v>21</v>
      </c>
      <c r="O7" s="62" t="str">
        <f>TEXT(SUBSTITUTE(datedimanche,".","/")+4,"jj.mm.aaaa")</f>
        <v>09.05.2019</v>
      </c>
      <c r="P7" s="107" t="s">
        <v>26</v>
      </c>
      <c r="Q7" s="132" t="s">
        <v>22</v>
      </c>
      <c r="R7" s="62" t="str">
        <f>TEXT(SUBSTITUTE(datedimanche,".","/")+5,"jj.mm.aaaa")</f>
        <v>10.05.2019</v>
      </c>
      <c r="S7" s="107" t="s">
        <v>26</v>
      </c>
      <c r="T7" s="132" t="s">
        <v>23</v>
      </c>
      <c r="U7" s="62" t="str">
        <f>TEXT(SUBSTITUTE(datedimanche,".","/")+6,"jj.mm.aaaa")</f>
        <v>11.05.2019</v>
      </c>
      <c r="V7" s="127"/>
    </row>
    <row r="8" spans="1:28" ht="15.75" customHeight="1" thickBot="1" x14ac:dyDescent="0.45">
      <c r="A8" s="108" t="s">
        <v>43</v>
      </c>
      <c r="B8" s="108" t="s">
        <v>44</v>
      </c>
      <c r="C8" s="91" t="s">
        <v>45</v>
      </c>
      <c r="D8" s="108" t="s">
        <v>43</v>
      </c>
      <c r="E8" s="108" t="s">
        <v>44</v>
      </c>
      <c r="F8" s="97" t="s">
        <v>45</v>
      </c>
      <c r="G8" s="108" t="s">
        <v>43</v>
      </c>
      <c r="H8" s="108" t="s">
        <v>44</v>
      </c>
      <c r="I8" s="97" t="s">
        <v>45</v>
      </c>
      <c r="J8" s="108" t="s">
        <v>43</v>
      </c>
      <c r="K8" s="108" t="s">
        <v>44</v>
      </c>
      <c r="L8" s="97" t="s">
        <v>45</v>
      </c>
      <c r="M8" s="108" t="s">
        <v>43</v>
      </c>
      <c r="N8" s="108" t="s">
        <v>44</v>
      </c>
      <c r="O8" s="97" t="s">
        <v>45</v>
      </c>
      <c r="P8" s="108" t="s">
        <v>43</v>
      </c>
      <c r="Q8" s="108" t="s">
        <v>44</v>
      </c>
      <c r="R8" s="97" t="s">
        <v>22</v>
      </c>
      <c r="S8" s="108" t="s">
        <v>43</v>
      </c>
      <c r="T8" s="108" t="s">
        <v>44</v>
      </c>
      <c r="U8" s="91" t="s">
        <v>45</v>
      </c>
      <c r="V8" s="292" t="s">
        <v>71</v>
      </c>
      <c r="W8" s="293"/>
      <c r="X8" s="293"/>
      <c r="Y8" s="293"/>
      <c r="Z8" s="293"/>
      <c r="AA8" s="293"/>
      <c r="AB8" s="293"/>
    </row>
    <row r="9" spans="1:28" ht="15.75" customHeight="1" thickBot="1" x14ac:dyDescent="0.4">
      <c r="A9" s="297"/>
      <c r="B9" s="297"/>
      <c r="C9" s="298"/>
      <c r="D9" s="297"/>
      <c r="E9" s="297"/>
      <c r="F9" s="298"/>
      <c r="G9" s="297"/>
      <c r="H9" s="297"/>
      <c r="I9" s="298"/>
      <c r="J9" s="297"/>
      <c r="K9" s="297"/>
      <c r="L9" s="298"/>
      <c r="M9" s="297"/>
      <c r="N9" s="297"/>
      <c r="O9" s="298"/>
      <c r="P9" s="297"/>
      <c r="Q9" s="297"/>
      <c r="R9" s="299"/>
      <c r="S9" s="297"/>
      <c r="T9" s="297"/>
      <c r="U9" s="298"/>
      <c r="V9" s="294"/>
      <c r="W9" s="294"/>
      <c r="X9" s="294"/>
      <c r="Y9" s="294"/>
      <c r="Z9" s="294"/>
      <c r="AA9" s="294"/>
      <c r="AB9" s="295"/>
    </row>
    <row r="10" spans="1:28" ht="15.75" customHeight="1" thickBot="1" x14ac:dyDescent="0.4">
      <c r="A10" s="297"/>
      <c r="B10" s="297"/>
      <c r="C10" s="298"/>
      <c r="D10" s="297"/>
      <c r="E10" s="297"/>
      <c r="F10" s="299"/>
      <c r="G10" s="297"/>
      <c r="H10" s="297"/>
      <c r="I10" s="298"/>
      <c r="J10" s="297"/>
      <c r="K10" s="297"/>
      <c r="L10" s="299"/>
      <c r="M10" s="297"/>
      <c r="N10" s="297"/>
      <c r="O10" s="299"/>
      <c r="P10" s="297"/>
      <c r="Q10" s="297"/>
      <c r="R10" s="298"/>
      <c r="S10" s="297"/>
      <c r="T10" s="297"/>
      <c r="U10" s="299"/>
      <c r="V10" s="294"/>
      <c r="W10" s="294"/>
      <c r="X10" s="294"/>
      <c r="Y10" s="294"/>
      <c r="Z10" s="294"/>
      <c r="AA10" s="294"/>
      <c r="AB10" s="295"/>
    </row>
    <row r="11" spans="1:28" ht="15.75" customHeight="1" thickBot="1" x14ac:dyDescent="0.4">
      <c r="A11" s="297"/>
      <c r="B11" s="297"/>
      <c r="C11" s="298"/>
      <c r="D11" s="297"/>
      <c r="E11" s="297"/>
      <c r="F11" s="298"/>
      <c r="G11" s="297"/>
      <c r="H11" s="297"/>
      <c r="I11" s="299"/>
      <c r="J11" s="297"/>
      <c r="K11" s="297"/>
      <c r="L11" s="298"/>
      <c r="M11" s="297"/>
      <c r="N11" s="297"/>
      <c r="O11" s="298"/>
      <c r="P11" s="297"/>
      <c r="Q11" s="297"/>
      <c r="R11" s="298"/>
      <c r="S11" s="297"/>
      <c r="T11" s="297"/>
      <c r="U11" s="298"/>
      <c r="V11" s="294"/>
      <c r="W11" s="294"/>
      <c r="X11" s="294"/>
      <c r="Y11" s="294"/>
      <c r="Z11" s="294"/>
      <c r="AA11" s="294"/>
      <c r="AB11" s="295"/>
    </row>
    <row r="12" spans="1:28" ht="15.75" customHeight="1" thickBot="1" x14ac:dyDescent="0.4">
      <c r="A12" s="297"/>
      <c r="B12" s="297"/>
      <c r="C12" s="298"/>
      <c r="D12" s="297"/>
      <c r="E12" s="297"/>
      <c r="F12" s="299"/>
      <c r="G12" s="297"/>
      <c r="H12" s="297"/>
      <c r="I12" s="299"/>
      <c r="J12" s="297"/>
      <c r="K12" s="297"/>
      <c r="L12" s="299"/>
      <c r="M12" s="297"/>
      <c r="N12" s="297"/>
      <c r="O12" s="299"/>
      <c r="P12" s="297"/>
      <c r="Q12" s="297"/>
      <c r="R12" s="299"/>
      <c r="S12" s="297"/>
      <c r="T12" s="297"/>
      <c r="U12" s="299"/>
      <c r="V12" s="294">
        <f t="shared" ref="V12:V75" si="2">B12-A12</f>
        <v>0</v>
      </c>
      <c r="W12" s="294">
        <f t="shared" ref="W12:W75" si="3">E12-D12</f>
        <v>0</v>
      </c>
      <c r="X12" s="294">
        <f t="shared" ref="X12:X75" si="4">H12-G12</f>
        <v>0</v>
      </c>
      <c r="Y12" s="294">
        <f t="shared" ref="Y12:Y75" si="5">K12-J12</f>
        <v>0</v>
      </c>
      <c r="Z12" s="294">
        <f t="shared" ref="Z12:Z75" si="6">N12-M12</f>
        <v>0</v>
      </c>
      <c r="AA12" s="294">
        <f t="shared" ref="AA12:AA75" si="7">Q12-P12</f>
        <v>0</v>
      </c>
      <c r="AB12" s="295">
        <f t="shared" ref="AB12:AB75" si="8">T12-S12</f>
        <v>0</v>
      </c>
    </row>
    <row r="13" spans="1:28" ht="15.75" customHeight="1" thickBot="1" x14ac:dyDescent="0.4">
      <c r="A13" s="324"/>
      <c r="B13" s="324"/>
      <c r="C13" s="325"/>
      <c r="D13" s="297"/>
      <c r="E13" s="297"/>
      <c r="F13" s="299"/>
      <c r="G13" s="297"/>
      <c r="H13" s="297"/>
      <c r="I13" s="299"/>
      <c r="J13" s="297"/>
      <c r="K13" s="297"/>
      <c r="L13" s="299"/>
      <c r="M13" s="297"/>
      <c r="N13" s="297"/>
      <c r="O13" s="299"/>
      <c r="P13" s="324">
        <v>43595.482638888891</v>
      </c>
      <c r="Q13" s="324">
        <v>43595.809027777781</v>
      </c>
      <c r="R13" s="327" t="s">
        <v>133</v>
      </c>
      <c r="S13" s="297"/>
      <c r="T13" s="297"/>
      <c r="U13" s="300"/>
      <c r="V13" s="294">
        <f t="shared" si="2"/>
        <v>0</v>
      </c>
      <c r="W13" s="294">
        <f t="shared" si="3"/>
        <v>0</v>
      </c>
      <c r="X13" s="294">
        <f t="shared" si="4"/>
        <v>0</v>
      </c>
      <c r="Y13" s="294">
        <f t="shared" si="5"/>
        <v>0</v>
      </c>
      <c r="Z13" s="294">
        <f t="shared" si="6"/>
        <v>0</v>
      </c>
      <c r="AA13" s="294">
        <f t="shared" si="7"/>
        <v>0.32638888889050577</v>
      </c>
      <c r="AB13" s="295">
        <f t="shared" si="8"/>
        <v>0</v>
      </c>
    </row>
    <row r="14" spans="1:28" ht="15.75" customHeight="1" thickBot="1" x14ac:dyDescent="0.4">
      <c r="A14" s="297"/>
      <c r="B14" s="297"/>
      <c r="C14" s="298"/>
      <c r="D14" s="297"/>
      <c r="E14" s="297"/>
      <c r="F14" s="299"/>
      <c r="G14" s="297"/>
      <c r="H14" s="297"/>
      <c r="I14" s="299"/>
      <c r="J14" s="297"/>
      <c r="K14" s="297"/>
      <c r="L14" s="299"/>
      <c r="M14" s="297"/>
      <c r="N14" s="297"/>
      <c r="O14" s="299"/>
      <c r="P14" s="297"/>
      <c r="Q14" s="297"/>
      <c r="R14" s="299"/>
      <c r="S14" s="297"/>
      <c r="T14" s="297"/>
      <c r="U14" s="299"/>
      <c r="V14" s="294">
        <f t="shared" si="2"/>
        <v>0</v>
      </c>
      <c r="W14" s="294">
        <f t="shared" si="3"/>
        <v>0</v>
      </c>
      <c r="X14" s="294">
        <f t="shared" si="4"/>
        <v>0</v>
      </c>
      <c r="Y14" s="294">
        <f t="shared" si="5"/>
        <v>0</v>
      </c>
      <c r="Z14" s="294">
        <f t="shared" si="6"/>
        <v>0</v>
      </c>
      <c r="AA14" s="294">
        <f t="shared" si="7"/>
        <v>0</v>
      </c>
      <c r="AB14" s="295">
        <f t="shared" si="8"/>
        <v>0</v>
      </c>
    </row>
    <row r="15" spans="1:28" ht="15.75" customHeight="1" thickBot="1" x14ac:dyDescent="0.4">
      <c r="A15" s="275">
        <v>43590.315972222219</v>
      </c>
      <c r="B15" s="275">
        <v>43590.642361111109</v>
      </c>
      <c r="C15" s="301" t="s">
        <v>73</v>
      </c>
      <c r="D15" s="275">
        <v>43591.315972222219</v>
      </c>
      <c r="E15" s="275">
        <v>43591.736111111109</v>
      </c>
      <c r="F15" s="321" t="s">
        <v>79</v>
      </c>
      <c r="G15" s="275">
        <v>43592.315972222219</v>
      </c>
      <c r="H15" s="275">
        <v>43592.642361111109</v>
      </c>
      <c r="I15" s="322" t="s">
        <v>118</v>
      </c>
      <c r="J15" s="275">
        <v>43593.315972222219</v>
      </c>
      <c r="K15" s="275">
        <v>43593.736111111109</v>
      </c>
      <c r="L15" s="322" t="s">
        <v>119</v>
      </c>
      <c r="M15" s="275">
        <v>43594.315972222219</v>
      </c>
      <c r="N15" s="275">
        <v>43594.642361111109</v>
      </c>
      <c r="O15" s="301" t="s">
        <v>118</v>
      </c>
      <c r="P15" s="275">
        <v>43595.315972222219</v>
      </c>
      <c r="Q15" s="275">
        <v>43595.642361111109</v>
      </c>
      <c r="R15" s="322" t="s">
        <v>29</v>
      </c>
      <c r="S15" s="275">
        <v>43596.315972222219</v>
      </c>
      <c r="T15" s="275">
        <v>43596.642361111109</v>
      </c>
      <c r="U15" s="322" t="s">
        <v>118</v>
      </c>
      <c r="V15" s="294">
        <f t="shared" si="2"/>
        <v>0.32638888889050577</v>
      </c>
      <c r="W15" s="294">
        <f t="shared" si="3"/>
        <v>0.42013888889050577</v>
      </c>
      <c r="X15" s="294">
        <f t="shared" si="4"/>
        <v>0.32638888889050577</v>
      </c>
      <c r="Y15" s="294">
        <f t="shared" si="5"/>
        <v>0.42013888889050577</v>
      </c>
      <c r="Z15" s="294">
        <f t="shared" si="6"/>
        <v>0.32638888889050577</v>
      </c>
      <c r="AA15" s="294">
        <f t="shared" si="7"/>
        <v>0.32638888889050577</v>
      </c>
      <c r="AB15" s="295">
        <f t="shared" si="8"/>
        <v>0.32638888889050577</v>
      </c>
    </row>
    <row r="16" spans="1:28" ht="15.75" customHeight="1" thickBot="1" x14ac:dyDescent="0.4">
      <c r="A16" s="275">
        <v>43590.357638888891</v>
      </c>
      <c r="B16" s="275">
        <v>43590.684027777781</v>
      </c>
      <c r="C16" s="301" t="s">
        <v>80</v>
      </c>
      <c r="D16" s="275">
        <v>43591.357638888891</v>
      </c>
      <c r="E16" s="275">
        <v>43591.684027777781</v>
      </c>
      <c r="F16" s="301" t="s">
        <v>107</v>
      </c>
      <c r="G16" s="275">
        <v>43592.357638888891</v>
      </c>
      <c r="H16" s="275">
        <v>43592.684027777781</v>
      </c>
      <c r="I16" s="301" t="s">
        <v>108</v>
      </c>
      <c r="J16" s="275">
        <v>43593.357638888891</v>
      </c>
      <c r="K16" s="275">
        <v>43593.684027777781</v>
      </c>
      <c r="L16" s="301" t="s">
        <v>118</v>
      </c>
      <c r="M16" s="275">
        <v>43594.357638888891</v>
      </c>
      <c r="N16" s="275">
        <v>43594.684027777781</v>
      </c>
      <c r="O16" s="301" t="s">
        <v>119</v>
      </c>
      <c r="P16" s="275">
        <v>43595.357638888891</v>
      </c>
      <c r="Q16" s="275">
        <v>43595.684027777781</v>
      </c>
      <c r="R16" s="322" t="s">
        <v>118</v>
      </c>
      <c r="S16" s="275">
        <v>43596.357638888891</v>
      </c>
      <c r="T16" s="275">
        <v>43596.569444444445</v>
      </c>
      <c r="U16" s="322" t="s">
        <v>119</v>
      </c>
      <c r="V16" s="294">
        <f t="shared" si="2"/>
        <v>0.32638888889050577</v>
      </c>
      <c r="W16" s="294">
        <f t="shared" si="3"/>
        <v>0.32638888889050577</v>
      </c>
      <c r="X16" s="294">
        <f t="shared" si="4"/>
        <v>0.32638888889050577</v>
      </c>
      <c r="Y16" s="294">
        <f t="shared" si="5"/>
        <v>0.32638888889050577</v>
      </c>
      <c r="Z16" s="294">
        <f t="shared" si="6"/>
        <v>0.32638888889050577</v>
      </c>
      <c r="AA16" s="294">
        <f t="shared" si="7"/>
        <v>0.32638888889050577</v>
      </c>
      <c r="AB16" s="295">
        <f t="shared" si="8"/>
        <v>0.21180555555474712</v>
      </c>
    </row>
    <row r="17" spans="1:28" ht="15.75" customHeight="1" thickBot="1" x14ac:dyDescent="0.4">
      <c r="A17" s="275">
        <v>43590.440972222219</v>
      </c>
      <c r="B17" s="275">
        <v>43590.767361111109</v>
      </c>
      <c r="C17" s="301" t="s">
        <v>84</v>
      </c>
      <c r="D17" s="275">
        <v>43591.482638888891</v>
      </c>
      <c r="E17" s="275">
        <v>43591.809027777781</v>
      </c>
      <c r="F17" s="321" t="s">
        <v>113</v>
      </c>
      <c r="G17" s="275">
        <v>43592.440972222219</v>
      </c>
      <c r="H17" s="275">
        <v>43592.767361111109</v>
      </c>
      <c r="I17" s="322" t="s">
        <v>111</v>
      </c>
      <c r="J17" s="275">
        <v>43593.482638888891</v>
      </c>
      <c r="K17" s="275">
        <v>43593.809027777781</v>
      </c>
      <c r="L17" s="301" t="s">
        <v>101</v>
      </c>
      <c r="M17" s="275">
        <v>43594.461805555555</v>
      </c>
      <c r="N17" s="275">
        <v>43594.913194444445</v>
      </c>
      <c r="O17" s="322" t="s">
        <v>127</v>
      </c>
      <c r="P17" s="275">
        <v>43595.482638888891</v>
      </c>
      <c r="Q17" s="275">
        <v>43595.715277777781</v>
      </c>
      <c r="R17" s="322" t="s">
        <v>94</v>
      </c>
      <c r="S17" s="275">
        <v>43596.482638888891</v>
      </c>
      <c r="T17" s="275">
        <v>43596.829861111109</v>
      </c>
      <c r="U17" s="322" t="s">
        <v>109</v>
      </c>
      <c r="V17" s="294">
        <f t="shared" si="2"/>
        <v>0.32638888889050577</v>
      </c>
      <c r="W17" s="294">
        <f t="shared" si="3"/>
        <v>0.32638888889050577</v>
      </c>
      <c r="X17" s="294">
        <f t="shared" si="4"/>
        <v>0.32638888889050577</v>
      </c>
      <c r="Y17" s="294">
        <f t="shared" si="5"/>
        <v>0.32638888889050577</v>
      </c>
      <c r="Z17" s="294">
        <f t="shared" si="6"/>
        <v>0.45138888889050577</v>
      </c>
      <c r="AA17" s="294">
        <f t="shared" si="7"/>
        <v>0.23263888889050577</v>
      </c>
      <c r="AB17" s="295">
        <f t="shared" si="8"/>
        <v>0.34722222221898846</v>
      </c>
    </row>
    <row r="18" spans="1:28" ht="15.75" customHeight="1" thickBot="1" x14ac:dyDescent="0.4">
      <c r="A18" s="275">
        <v>43590.628472222219</v>
      </c>
      <c r="B18" s="275">
        <v>43590.954861111109</v>
      </c>
      <c r="C18" s="301" t="s">
        <v>101</v>
      </c>
      <c r="D18" s="275">
        <v>43591.586805555555</v>
      </c>
      <c r="E18" s="275">
        <v>43591.913194444445</v>
      </c>
      <c r="F18" s="321" t="s">
        <v>115</v>
      </c>
      <c r="G18" s="275">
        <v>43592.482638888891</v>
      </c>
      <c r="H18" s="275">
        <v>43592.913194444445</v>
      </c>
      <c r="I18" s="301" t="s">
        <v>121</v>
      </c>
      <c r="J18" s="275">
        <v>43593.565972222219</v>
      </c>
      <c r="K18" s="275">
        <v>43593.954861111109</v>
      </c>
      <c r="L18" s="301" t="s">
        <v>122</v>
      </c>
      <c r="M18" s="275">
        <v>43594.586805555555</v>
      </c>
      <c r="N18" s="275">
        <v>43594.913194444445</v>
      </c>
      <c r="O18" s="301" t="s">
        <v>73</v>
      </c>
      <c r="P18" s="275">
        <v>43595.586805555555</v>
      </c>
      <c r="Q18" s="275">
        <v>43595.913194444445</v>
      </c>
      <c r="R18" s="322" t="s">
        <v>76</v>
      </c>
      <c r="S18" s="275">
        <v>43596.565972222219</v>
      </c>
      <c r="T18" s="275">
        <v>43596.954861111109</v>
      </c>
      <c r="U18" s="322" t="s">
        <v>130</v>
      </c>
      <c r="V18" s="294">
        <f t="shared" si="2"/>
        <v>0.32638888889050577</v>
      </c>
      <c r="W18" s="294">
        <f t="shared" si="3"/>
        <v>0.32638888889050577</v>
      </c>
      <c r="X18" s="294">
        <f t="shared" si="4"/>
        <v>0.43055555555474712</v>
      </c>
      <c r="Y18" s="294">
        <f t="shared" si="5"/>
        <v>0.38888888889050577</v>
      </c>
      <c r="Z18" s="294">
        <f t="shared" si="6"/>
        <v>0.32638888889050577</v>
      </c>
      <c r="AA18" s="294">
        <f t="shared" si="7"/>
        <v>0.32638888889050577</v>
      </c>
      <c r="AB18" s="295">
        <f t="shared" si="8"/>
        <v>0.38888888889050577</v>
      </c>
    </row>
    <row r="19" spans="1:28" ht="15.75" customHeight="1" thickBot="1" x14ac:dyDescent="0.4">
      <c r="A19" s="275"/>
      <c r="B19" s="275"/>
      <c r="C19" s="275"/>
      <c r="D19" s="275"/>
      <c r="E19" s="275"/>
      <c r="F19" s="93"/>
      <c r="G19" s="93"/>
      <c r="H19" s="93"/>
      <c r="I19" s="93"/>
      <c r="J19" s="93"/>
      <c r="K19" s="93"/>
      <c r="L19" s="93"/>
      <c r="M19" s="302"/>
      <c r="N19" s="302"/>
      <c r="O19" s="93"/>
      <c r="P19" s="275"/>
      <c r="Q19" s="275"/>
      <c r="R19" s="93"/>
      <c r="S19" s="275"/>
      <c r="T19" s="275"/>
      <c r="U19" s="93"/>
      <c r="V19" s="294">
        <f t="shared" si="2"/>
        <v>0</v>
      </c>
      <c r="W19" s="294">
        <f t="shared" si="3"/>
        <v>0</v>
      </c>
      <c r="X19" s="294">
        <f t="shared" si="4"/>
        <v>0</v>
      </c>
      <c r="Y19" s="294">
        <f t="shared" si="5"/>
        <v>0</v>
      </c>
      <c r="Z19" s="294">
        <f t="shared" si="6"/>
        <v>0</v>
      </c>
      <c r="AA19" s="294">
        <f t="shared" si="7"/>
        <v>0</v>
      </c>
      <c r="AB19" s="295">
        <f t="shared" si="8"/>
        <v>0</v>
      </c>
    </row>
    <row r="20" spans="1:28" ht="15.75" customHeight="1" thickBot="1" x14ac:dyDescent="0.4">
      <c r="A20" s="275"/>
      <c r="B20" s="275"/>
      <c r="C20" s="131"/>
      <c r="D20" s="275"/>
      <c r="E20" s="275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275"/>
      <c r="Q20" s="275"/>
      <c r="R20" s="93"/>
      <c r="S20" s="275"/>
      <c r="T20" s="275"/>
      <c r="U20" s="93"/>
      <c r="V20" s="294">
        <f t="shared" si="2"/>
        <v>0</v>
      </c>
      <c r="W20" s="294">
        <f t="shared" si="3"/>
        <v>0</v>
      </c>
      <c r="X20" s="294">
        <f t="shared" si="4"/>
        <v>0</v>
      </c>
      <c r="Y20" s="294">
        <f t="shared" si="5"/>
        <v>0</v>
      </c>
      <c r="Z20" s="294">
        <f t="shared" si="6"/>
        <v>0</v>
      </c>
      <c r="AA20" s="294">
        <f t="shared" si="7"/>
        <v>0</v>
      </c>
      <c r="AB20" s="295">
        <f t="shared" si="8"/>
        <v>0</v>
      </c>
    </row>
    <row r="21" spans="1:28" ht="15.75" customHeight="1" thickBot="1" x14ac:dyDescent="0.4">
      <c r="A21" s="276">
        <v>43590.440972222219</v>
      </c>
      <c r="B21" s="276">
        <v>43590.767361111109</v>
      </c>
      <c r="C21" s="274" t="s">
        <v>82</v>
      </c>
      <c r="D21" s="276">
        <v>43591.440972222219</v>
      </c>
      <c r="E21" s="276">
        <v>43591.767361111109</v>
      </c>
      <c r="F21" s="323" t="s">
        <v>111</v>
      </c>
      <c r="G21" s="276">
        <v>43592.440972222219</v>
      </c>
      <c r="H21" s="276">
        <v>43592.684027777781</v>
      </c>
      <c r="I21" s="92" t="s">
        <v>81</v>
      </c>
      <c r="J21" s="276">
        <v>43593.440972222219</v>
      </c>
      <c r="K21" s="276">
        <v>43593.652777777781</v>
      </c>
      <c r="L21" s="92" t="s">
        <v>81</v>
      </c>
      <c r="M21" s="276">
        <v>43594.357638888891</v>
      </c>
      <c r="N21" s="276">
        <v>43594.538194444445</v>
      </c>
      <c r="O21" s="92" t="s">
        <v>105</v>
      </c>
      <c r="P21" s="276">
        <v>43595.440972222219</v>
      </c>
      <c r="Q21" s="276">
        <v>43595.767361111109</v>
      </c>
      <c r="R21" s="92" t="s">
        <v>111</v>
      </c>
      <c r="S21" s="276">
        <v>43596.440972222219</v>
      </c>
      <c r="T21" s="276">
        <v>43596.767361111109</v>
      </c>
      <c r="U21" s="274" t="s">
        <v>101</v>
      </c>
      <c r="V21" s="294">
        <f t="shared" si="2"/>
        <v>0.32638888889050577</v>
      </c>
      <c r="W21" s="294">
        <f t="shared" si="3"/>
        <v>0.32638888889050577</v>
      </c>
      <c r="X21" s="294">
        <f t="shared" si="4"/>
        <v>0.24305555556202307</v>
      </c>
      <c r="Y21" s="294">
        <f t="shared" si="5"/>
        <v>0.21180555556202307</v>
      </c>
      <c r="Z21" s="294">
        <f t="shared" si="6"/>
        <v>0.18055555555474712</v>
      </c>
      <c r="AA21" s="294">
        <f t="shared" si="7"/>
        <v>0.32638888889050577</v>
      </c>
      <c r="AB21" s="295">
        <f t="shared" si="8"/>
        <v>0.32638888889050577</v>
      </c>
    </row>
    <row r="22" spans="1:28" ht="15.75" customHeight="1" thickBot="1" x14ac:dyDescent="0.4">
      <c r="A22" s="276">
        <v>43590.440972222219</v>
      </c>
      <c r="B22" s="276">
        <v>43590.767361111109</v>
      </c>
      <c r="C22" s="274" t="s">
        <v>80</v>
      </c>
      <c r="D22" s="276">
        <v>43591.440972222219</v>
      </c>
      <c r="E22" s="276">
        <v>43591.663194444445</v>
      </c>
      <c r="F22" s="323" t="s">
        <v>109</v>
      </c>
      <c r="G22" s="276">
        <v>43592.482638888891</v>
      </c>
      <c r="H22" s="276">
        <v>43592.809027777781</v>
      </c>
      <c r="I22" s="92" t="s">
        <v>80</v>
      </c>
      <c r="J22" s="276">
        <v>43593.440972222219</v>
      </c>
      <c r="K22" s="276">
        <v>43593.652777777781</v>
      </c>
      <c r="L22" s="92" t="s">
        <v>75</v>
      </c>
      <c r="M22" s="276">
        <v>43594.357638888891</v>
      </c>
      <c r="N22" s="276">
        <v>43594.569444444445</v>
      </c>
      <c r="O22" s="92" t="s">
        <v>79</v>
      </c>
      <c r="P22" s="276">
        <v>43595.440972222219</v>
      </c>
      <c r="Q22" s="276">
        <v>43595.767361111109</v>
      </c>
      <c r="R22" s="92" t="s">
        <v>120</v>
      </c>
      <c r="S22" s="276">
        <v>43596.440972222219</v>
      </c>
      <c r="T22" s="276">
        <v>43596.767361111109</v>
      </c>
      <c r="U22" s="92" t="s">
        <v>79</v>
      </c>
      <c r="V22" s="294">
        <f t="shared" si="2"/>
        <v>0.32638888889050577</v>
      </c>
      <c r="W22" s="294">
        <f t="shared" si="3"/>
        <v>0.22222222222626442</v>
      </c>
      <c r="X22" s="294">
        <f t="shared" si="4"/>
        <v>0.32638888889050577</v>
      </c>
      <c r="Y22" s="294">
        <f t="shared" si="5"/>
        <v>0.21180555556202307</v>
      </c>
      <c r="Z22" s="294">
        <f t="shared" si="6"/>
        <v>0.21180555555474712</v>
      </c>
      <c r="AA22" s="294">
        <f t="shared" si="7"/>
        <v>0.32638888889050577</v>
      </c>
      <c r="AB22" s="295">
        <f t="shared" si="8"/>
        <v>0.32638888889050577</v>
      </c>
    </row>
    <row r="23" spans="1:28" ht="15.75" customHeight="1" thickBot="1" x14ac:dyDescent="0.4">
      <c r="A23" s="276">
        <v>43590.482638888891</v>
      </c>
      <c r="B23" s="276">
        <v>43590.809027777781</v>
      </c>
      <c r="C23" s="274" t="s">
        <v>86</v>
      </c>
      <c r="D23" s="276">
        <v>43591.482638888891</v>
      </c>
      <c r="E23" s="276">
        <v>43591.809027777781</v>
      </c>
      <c r="F23" s="323" t="s">
        <v>79</v>
      </c>
      <c r="G23" s="276">
        <v>43592.524305555555</v>
      </c>
      <c r="H23" s="276">
        <v>43592.913194444445</v>
      </c>
      <c r="I23" s="92" t="s">
        <v>122</v>
      </c>
      <c r="J23" s="276">
        <v>43593.534722222219</v>
      </c>
      <c r="K23" s="276">
        <v>43593.954861111109</v>
      </c>
      <c r="L23" s="92" t="s">
        <v>123</v>
      </c>
      <c r="M23" s="276">
        <v>43594.440972222219</v>
      </c>
      <c r="N23" s="276">
        <v>43594.767361111109</v>
      </c>
      <c r="O23" s="274" t="s">
        <v>96</v>
      </c>
      <c r="P23" s="276">
        <v>43595.440972222219</v>
      </c>
      <c r="Q23" s="276">
        <v>43595.767361111109</v>
      </c>
      <c r="R23" s="274" t="s">
        <v>116</v>
      </c>
      <c r="S23" s="276">
        <v>43596.482638888891</v>
      </c>
      <c r="T23" s="276">
        <v>43596.715277777781</v>
      </c>
      <c r="U23" s="274" t="s">
        <v>94</v>
      </c>
      <c r="V23" s="294">
        <f t="shared" si="2"/>
        <v>0.32638888889050577</v>
      </c>
      <c r="W23" s="294">
        <f t="shared" si="3"/>
        <v>0.32638888889050577</v>
      </c>
      <c r="X23" s="294">
        <f t="shared" si="4"/>
        <v>0.38888888889050577</v>
      </c>
      <c r="Y23" s="294">
        <f t="shared" si="5"/>
        <v>0.42013888889050577</v>
      </c>
      <c r="Z23" s="294">
        <f t="shared" si="6"/>
        <v>0.32638888889050577</v>
      </c>
      <c r="AA23" s="294">
        <f t="shared" si="7"/>
        <v>0.32638888889050577</v>
      </c>
      <c r="AB23" s="295">
        <f t="shared" si="8"/>
        <v>0.23263888889050577</v>
      </c>
    </row>
    <row r="24" spans="1:28" ht="15.75" customHeight="1" thickBot="1" x14ac:dyDescent="0.4">
      <c r="A24" s="276">
        <v>43590.482638888891</v>
      </c>
      <c r="B24" s="276">
        <v>43590.809027777781</v>
      </c>
      <c r="C24" s="274" t="s">
        <v>80</v>
      </c>
      <c r="D24" s="276">
        <v>43591.482638888891</v>
      </c>
      <c r="E24" s="276">
        <v>43591.809027777781</v>
      </c>
      <c r="F24" s="323" t="s">
        <v>75</v>
      </c>
      <c r="G24" s="276">
        <v>43592.482638888891</v>
      </c>
      <c r="H24" s="276">
        <v>43592.746527777781</v>
      </c>
      <c r="I24" s="92" t="s">
        <v>88</v>
      </c>
      <c r="J24" s="276">
        <v>43593.628472222219</v>
      </c>
      <c r="K24" s="276">
        <v>43593.954861111109</v>
      </c>
      <c r="L24" s="274" t="s">
        <v>73</v>
      </c>
      <c r="M24" s="276">
        <v>43594.440972222219</v>
      </c>
      <c r="N24" s="276">
        <v>43594.767361111109</v>
      </c>
      <c r="O24" s="274" t="s">
        <v>111</v>
      </c>
      <c r="P24" s="276">
        <v>43595.482638888891</v>
      </c>
      <c r="Q24" s="276">
        <v>43595.746527777781</v>
      </c>
      <c r="R24" s="327" t="s">
        <v>135</v>
      </c>
      <c r="S24" s="276">
        <v>43596.482638888891</v>
      </c>
      <c r="T24" s="276">
        <v>43596.694444444445</v>
      </c>
      <c r="U24" s="92" t="s">
        <v>121</v>
      </c>
      <c r="V24" s="294">
        <f t="shared" si="2"/>
        <v>0.32638888889050577</v>
      </c>
      <c r="W24" s="294">
        <f t="shared" si="3"/>
        <v>0.32638888889050577</v>
      </c>
      <c r="X24" s="294">
        <f t="shared" si="4"/>
        <v>0.26388888889050577</v>
      </c>
      <c r="Y24" s="294">
        <f t="shared" si="5"/>
        <v>0.32638888889050577</v>
      </c>
      <c r="Z24" s="294">
        <f t="shared" si="6"/>
        <v>0.32638888889050577</v>
      </c>
      <c r="AA24" s="294">
        <f t="shared" si="7"/>
        <v>0.26388888889050577</v>
      </c>
      <c r="AB24" s="295">
        <f t="shared" si="8"/>
        <v>0.21180555555474712</v>
      </c>
    </row>
    <row r="25" spans="1:28" ht="15.75" customHeight="1" thickBot="1" x14ac:dyDescent="0.4">
      <c r="A25" s="276">
        <v>43590.482638888891</v>
      </c>
      <c r="B25" s="276">
        <v>43590.809027777781</v>
      </c>
      <c r="C25" s="274" t="s">
        <v>88</v>
      </c>
      <c r="D25" s="276">
        <v>43591.586805555555</v>
      </c>
      <c r="E25" s="276">
        <v>43591.913194444445</v>
      </c>
      <c r="F25" s="323" t="s">
        <v>92</v>
      </c>
      <c r="G25" s="276">
        <v>43592.586805555555</v>
      </c>
      <c r="H25" s="276">
        <v>43592.913194444445</v>
      </c>
      <c r="I25" s="92" t="s">
        <v>115</v>
      </c>
      <c r="J25" s="276">
        <v>43593.628472222219</v>
      </c>
      <c r="K25" s="276">
        <v>43593.954861111109</v>
      </c>
      <c r="L25" s="274" t="s">
        <v>92</v>
      </c>
      <c r="M25" s="276">
        <v>43594.440972222219</v>
      </c>
      <c r="N25" s="276">
        <v>43594.767361111109</v>
      </c>
      <c r="O25" s="92" t="s">
        <v>116</v>
      </c>
      <c r="P25" s="276">
        <v>43595.482638888891</v>
      </c>
      <c r="Q25" s="276">
        <v>43595.829861111109</v>
      </c>
      <c r="R25" s="327" t="s">
        <v>136</v>
      </c>
      <c r="S25" s="276">
        <v>43596.482638888891</v>
      </c>
      <c r="T25" s="276">
        <v>43596.850694444445</v>
      </c>
      <c r="U25" s="92" t="s">
        <v>88</v>
      </c>
      <c r="V25" s="294">
        <f t="shared" si="2"/>
        <v>0.32638888889050577</v>
      </c>
      <c r="W25" s="294">
        <f t="shared" si="3"/>
        <v>0.32638888889050577</v>
      </c>
      <c r="X25" s="294">
        <f t="shared" si="4"/>
        <v>0.32638888889050577</v>
      </c>
      <c r="Y25" s="294">
        <f t="shared" si="5"/>
        <v>0.32638888889050577</v>
      </c>
      <c r="Z25" s="294">
        <f t="shared" si="6"/>
        <v>0.32638888889050577</v>
      </c>
      <c r="AA25" s="294">
        <f t="shared" si="7"/>
        <v>0.34722222221898846</v>
      </c>
      <c r="AB25" s="295">
        <f t="shared" si="8"/>
        <v>0.36805555555474712</v>
      </c>
    </row>
    <row r="26" spans="1:28" ht="15.75" customHeight="1" thickBot="1" x14ac:dyDescent="0.4">
      <c r="A26" s="276">
        <v>43590.607638888891</v>
      </c>
      <c r="B26" s="276">
        <v>43590.954861111109</v>
      </c>
      <c r="C26" s="274" t="s">
        <v>93</v>
      </c>
      <c r="D26" s="276">
        <v>43591.565972222219</v>
      </c>
      <c r="E26" s="276">
        <v>43591.913194444445</v>
      </c>
      <c r="F26" s="323" t="s">
        <v>93</v>
      </c>
      <c r="G26" s="276">
        <v>43592.586805555555</v>
      </c>
      <c r="H26" s="276">
        <v>43592.913194444445</v>
      </c>
      <c r="I26" s="92" t="s">
        <v>93</v>
      </c>
      <c r="J26" s="276">
        <v>43593.565972222219</v>
      </c>
      <c r="K26" s="276">
        <v>43593.954861111109</v>
      </c>
      <c r="L26" s="274" t="s">
        <v>93</v>
      </c>
      <c r="M26" s="276">
        <v>43594.586805555555</v>
      </c>
      <c r="N26" s="276">
        <v>43594.913194444445</v>
      </c>
      <c r="O26" s="274" t="s">
        <v>122</v>
      </c>
      <c r="P26" s="276">
        <v>43595.482638888891</v>
      </c>
      <c r="Q26" s="276">
        <v>43595.715277777781</v>
      </c>
      <c r="R26" s="92" t="s">
        <v>121</v>
      </c>
      <c r="S26" s="276">
        <v>43596.711805555555</v>
      </c>
      <c r="T26" s="276">
        <v>43596.954861111109</v>
      </c>
      <c r="U26" s="92" t="s">
        <v>122</v>
      </c>
      <c r="V26" s="294">
        <f t="shared" si="2"/>
        <v>0.34722222221898846</v>
      </c>
      <c r="W26" s="294">
        <f t="shared" si="3"/>
        <v>0.34722222222626442</v>
      </c>
      <c r="X26" s="294">
        <f t="shared" si="4"/>
        <v>0.32638888889050577</v>
      </c>
      <c r="Y26" s="294">
        <f t="shared" si="5"/>
        <v>0.38888888889050577</v>
      </c>
      <c r="Z26" s="294">
        <f t="shared" si="6"/>
        <v>0.32638888889050577</v>
      </c>
      <c r="AA26" s="294">
        <f t="shared" si="7"/>
        <v>0.23263888889050577</v>
      </c>
      <c r="AB26" s="295">
        <f t="shared" si="8"/>
        <v>0.24305555555474712</v>
      </c>
    </row>
    <row r="27" spans="1:28" ht="15.75" customHeight="1" thickBot="1" x14ac:dyDescent="0.4">
      <c r="A27" s="276">
        <v>43590.628472222219</v>
      </c>
      <c r="B27" s="276">
        <v>43590.954861111109</v>
      </c>
      <c r="C27" s="274" t="s">
        <v>102</v>
      </c>
      <c r="D27" s="276"/>
      <c r="E27" s="276"/>
      <c r="F27" s="92"/>
      <c r="G27" s="276"/>
      <c r="H27" s="276"/>
      <c r="I27" s="92"/>
      <c r="J27" s="276">
        <v>43593.565972222219</v>
      </c>
      <c r="K27" s="276">
        <v>43593.954861111109</v>
      </c>
      <c r="L27" s="274" t="s">
        <v>121</v>
      </c>
      <c r="M27" s="276">
        <v>43594.586805555555</v>
      </c>
      <c r="N27" s="276">
        <v>43594.913194444445</v>
      </c>
      <c r="O27" s="92" t="s">
        <v>76</v>
      </c>
      <c r="P27" s="276">
        <v>43595.586805555555</v>
      </c>
      <c r="Q27" s="276">
        <v>43595.913194444445</v>
      </c>
      <c r="R27" s="92" t="s">
        <v>127</v>
      </c>
      <c r="S27" s="276">
        <v>43596.711805555555</v>
      </c>
      <c r="T27" s="276">
        <v>43596.954861111109</v>
      </c>
      <c r="U27" s="92" t="s">
        <v>116</v>
      </c>
      <c r="V27" s="294">
        <f t="shared" si="2"/>
        <v>0.32638888889050577</v>
      </c>
      <c r="W27" s="294">
        <f t="shared" si="3"/>
        <v>0</v>
      </c>
      <c r="X27" s="294">
        <f t="shared" si="4"/>
        <v>0</v>
      </c>
      <c r="Y27" s="294">
        <f t="shared" si="5"/>
        <v>0.38888888889050577</v>
      </c>
      <c r="Z27" s="294">
        <f t="shared" si="6"/>
        <v>0.32638888889050577</v>
      </c>
      <c r="AA27" s="294">
        <f t="shared" si="7"/>
        <v>0.32638888889050577</v>
      </c>
      <c r="AB27" s="295">
        <f t="shared" si="8"/>
        <v>0.24305555555474712</v>
      </c>
    </row>
    <row r="28" spans="1:28" ht="15.75" customHeight="1" thickBot="1" x14ac:dyDescent="0.4">
      <c r="A28" s="276"/>
      <c r="B28" s="276"/>
      <c r="C28" s="274"/>
      <c r="D28" s="276"/>
      <c r="E28" s="276"/>
      <c r="F28" s="92"/>
      <c r="G28" s="276"/>
      <c r="H28" s="276"/>
      <c r="I28" s="92"/>
      <c r="J28" s="276"/>
      <c r="K28" s="276"/>
      <c r="L28" s="92"/>
      <c r="M28" s="276">
        <v>43594.670138888891</v>
      </c>
      <c r="N28" s="276">
        <v>43594.913194444445</v>
      </c>
      <c r="O28" s="92" t="s">
        <v>114</v>
      </c>
      <c r="P28" s="276">
        <v>43595.586805555555</v>
      </c>
      <c r="Q28" s="276">
        <v>43595.913194444445</v>
      </c>
      <c r="R28" s="92" t="s">
        <v>73</v>
      </c>
      <c r="S28" s="276">
        <v>43596.732638888891</v>
      </c>
      <c r="T28" s="276">
        <v>43596.954861111109</v>
      </c>
      <c r="U28" s="92" t="s">
        <v>127</v>
      </c>
      <c r="V28" s="294">
        <f t="shared" si="2"/>
        <v>0</v>
      </c>
      <c r="W28" s="294">
        <f t="shared" si="3"/>
        <v>0</v>
      </c>
      <c r="X28" s="294">
        <f t="shared" si="4"/>
        <v>0</v>
      </c>
      <c r="Y28" s="294">
        <f t="shared" si="5"/>
        <v>0</v>
      </c>
      <c r="Z28" s="294">
        <f t="shared" si="6"/>
        <v>0.24305555555474712</v>
      </c>
      <c r="AA28" s="294">
        <f t="shared" si="7"/>
        <v>0.32638888889050577</v>
      </c>
      <c r="AB28" s="295">
        <f t="shared" si="8"/>
        <v>0.22222222221898846</v>
      </c>
    </row>
    <row r="29" spans="1:28" ht="15.75" customHeight="1" thickBot="1" x14ac:dyDescent="0.4">
      <c r="A29" s="276"/>
      <c r="B29" s="276"/>
      <c r="C29" s="274"/>
      <c r="D29" s="276"/>
      <c r="E29" s="276"/>
      <c r="F29" s="92"/>
      <c r="G29" s="276"/>
      <c r="H29" s="276"/>
      <c r="I29" s="94"/>
      <c r="J29" s="276"/>
      <c r="K29" s="276"/>
      <c r="L29" s="92"/>
      <c r="M29" s="276">
        <v>43594.711805555555</v>
      </c>
      <c r="N29" s="276">
        <v>43594.913194444445</v>
      </c>
      <c r="O29" s="92" t="s">
        <v>93</v>
      </c>
      <c r="P29" s="276">
        <v>43595.670138888891</v>
      </c>
      <c r="Q29" s="276">
        <v>43595.913194444445</v>
      </c>
      <c r="R29" s="92" t="s">
        <v>116</v>
      </c>
      <c r="S29" s="276"/>
      <c r="T29" s="276"/>
      <c r="U29" s="98"/>
      <c r="V29" s="294">
        <f t="shared" si="2"/>
        <v>0</v>
      </c>
      <c r="W29" s="294">
        <f t="shared" si="3"/>
        <v>0</v>
      </c>
      <c r="X29" s="294">
        <f t="shared" si="4"/>
        <v>0</v>
      </c>
      <c r="Y29" s="294">
        <f t="shared" si="5"/>
        <v>0</v>
      </c>
      <c r="Z29" s="294">
        <f t="shared" si="6"/>
        <v>0.20138888889050577</v>
      </c>
      <c r="AA29" s="294">
        <f t="shared" si="7"/>
        <v>0.24305555555474712</v>
      </c>
      <c r="AB29" s="295">
        <f t="shared" si="8"/>
        <v>0</v>
      </c>
    </row>
    <row r="30" spans="1:28" ht="15.75" customHeight="1" thickBot="1" x14ac:dyDescent="0.4">
      <c r="A30" s="276"/>
      <c r="B30" s="276"/>
      <c r="C30" s="274"/>
      <c r="D30" s="276"/>
      <c r="E30" s="276"/>
      <c r="F30" s="323"/>
      <c r="G30" s="276"/>
      <c r="H30" s="276"/>
      <c r="I30" s="94"/>
      <c r="J30" s="276"/>
      <c r="K30" s="276"/>
      <c r="L30" s="94"/>
      <c r="M30" s="276"/>
      <c r="N30" s="276"/>
      <c r="O30" s="92"/>
      <c r="P30" s="276"/>
      <c r="Q30" s="276"/>
      <c r="R30" s="94"/>
      <c r="S30" s="276"/>
      <c r="T30" s="276"/>
      <c r="U30" s="94"/>
      <c r="V30" s="294">
        <f t="shared" si="2"/>
        <v>0</v>
      </c>
      <c r="W30" s="294">
        <f t="shared" si="3"/>
        <v>0</v>
      </c>
      <c r="X30" s="294">
        <f t="shared" si="4"/>
        <v>0</v>
      </c>
      <c r="Y30" s="294">
        <f t="shared" si="5"/>
        <v>0</v>
      </c>
      <c r="Z30" s="294">
        <f t="shared" si="6"/>
        <v>0</v>
      </c>
      <c r="AA30" s="294">
        <f t="shared" si="7"/>
        <v>0</v>
      </c>
      <c r="AB30" s="295">
        <f t="shared" si="8"/>
        <v>0</v>
      </c>
    </row>
    <row r="31" spans="1:28" ht="15.75" customHeight="1" thickBot="1" x14ac:dyDescent="0.4">
      <c r="A31" s="303">
        <v>43590.326388888891</v>
      </c>
      <c r="B31" s="303">
        <v>43590.652777777781</v>
      </c>
      <c r="C31" s="304" t="s">
        <v>74</v>
      </c>
      <c r="D31" s="303">
        <v>43591.326388888891</v>
      </c>
      <c r="E31" s="303">
        <v>43591.652777777781</v>
      </c>
      <c r="F31" s="305" t="s">
        <v>76</v>
      </c>
      <c r="G31" s="303">
        <v>43592.326388888891</v>
      </c>
      <c r="H31" s="303">
        <v>43592.746527777781</v>
      </c>
      <c r="I31" s="306" t="s">
        <v>119</v>
      </c>
      <c r="J31" s="303">
        <v>43593.326388888891</v>
      </c>
      <c r="K31" s="303">
        <v>43593.746527777781</v>
      </c>
      <c r="L31" s="306" t="s">
        <v>105</v>
      </c>
      <c r="M31" s="303">
        <v>43594.326388888891</v>
      </c>
      <c r="N31" s="303">
        <v>43594.652777777781</v>
      </c>
      <c r="O31" s="306" t="s">
        <v>74</v>
      </c>
      <c r="P31" s="303">
        <v>43595.326388888891</v>
      </c>
      <c r="Q31" s="303">
        <v>43595.746527777781</v>
      </c>
      <c r="R31" s="306" t="s">
        <v>102</v>
      </c>
      <c r="S31" s="303">
        <v>43596.326388888891</v>
      </c>
      <c r="T31" s="303">
        <v>43596.652777777781</v>
      </c>
      <c r="U31" s="306" t="s">
        <v>91</v>
      </c>
      <c r="V31" s="294">
        <f t="shared" si="2"/>
        <v>0.32638888889050577</v>
      </c>
      <c r="W31" s="294">
        <f t="shared" si="3"/>
        <v>0.32638888889050577</v>
      </c>
      <c r="X31" s="294">
        <f t="shared" si="4"/>
        <v>0.42013888889050577</v>
      </c>
      <c r="Y31" s="294">
        <f t="shared" si="5"/>
        <v>0.42013888889050577</v>
      </c>
      <c r="Z31" s="294">
        <f t="shared" si="6"/>
        <v>0.32638888889050577</v>
      </c>
      <c r="AA31" s="294">
        <f t="shared" si="7"/>
        <v>0.42013888889050577</v>
      </c>
      <c r="AB31" s="295">
        <f t="shared" si="8"/>
        <v>0.32638888889050577</v>
      </c>
    </row>
    <row r="32" spans="1:28" ht="15.75" customHeight="1" thickBot="1" x14ac:dyDescent="0.4">
      <c r="A32" s="303">
        <v>43590.326388888891</v>
      </c>
      <c r="B32" s="303">
        <v>43590.694444444445</v>
      </c>
      <c r="C32" s="304" t="s">
        <v>75</v>
      </c>
      <c r="D32" s="303">
        <v>43591.326388888891</v>
      </c>
      <c r="E32" s="303">
        <v>43591.746527777781</v>
      </c>
      <c r="F32" s="305" t="s">
        <v>77</v>
      </c>
      <c r="G32" s="303">
        <v>43592.326388888891</v>
      </c>
      <c r="H32" s="303">
        <v>43592.652777777781</v>
      </c>
      <c r="I32" s="304" t="s">
        <v>79</v>
      </c>
      <c r="J32" s="303">
        <v>43593.326388888891</v>
      </c>
      <c r="K32" s="303">
        <v>43593.538194444445</v>
      </c>
      <c r="L32" s="306" t="s">
        <v>77</v>
      </c>
      <c r="M32" s="303">
        <v>43594.326388888891</v>
      </c>
      <c r="N32" s="303">
        <v>43594.538194444445</v>
      </c>
      <c r="O32" s="304" t="s">
        <v>77</v>
      </c>
      <c r="P32" s="303">
        <v>43595.326388888891</v>
      </c>
      <c r="Q32" s="303">
        <v>43595.652777777781</v>
      </c>
      <c r="R32" s="306" t="s">
        <v>140</v>
      </c>
      <c r="S32" s="303">
        <v>43596.326388888891</v>
      </c>
      <c r="T32" s="303">
        <v>43596.694444444445</v>
      </c>
      <c r="U32" s="306" t="s">
        <v>98</v>
      </c>
      <c r="V32" s="294">
        <f t="shared" si="2"/>
        <v>0.36805555555474712</v>
      </c>
      <c r="W32" s="294">
        <f t="shared" si="3"/>
        <v>0.42013888889050577</v>
      </c>
      <c r="X32" s="294">
        <f t="shared" si="4"/>
        <v>0.32638888889050577</v>
      </c>
      <c r="Y32" s="294">
        <f t="shared" si="5"/>
        <v>0.21180555555474712</v>
      </c>
      <c r="Z32" s="294">
        <f t="shared" si="6"/>
        <v>0.21180555555474712</v>
      </c>
      <c r="AA32" s="294">
        <f t="shared" si="7"/>
        <v>0.32638888889050577</v>
      </c>
      <c r="AB32" s="295">
        <f t="shared" si="8"/>
        <v>0.36805555555474712</v>
      </c>
    </row>
    <row r="33" spans="1:28" ht="15.75" customHeight="1" thickBot="1" x14ac:dyDescent="0.4">
      <c r="A33" s="303">
        <v>43590.326388888891</v>
      </c>
      <c r="B33" s="303">
        <v>43590.652777777781</v>
      </c>
      <c r="C33" s="304" t="s">
        <v>76</v>
      </c>
      <c r="D33" s="303">
        <v>43591.326388888891</v>
      </c>
      <c r="E33" s="303">
        <v>43591.746527777781</v>
      </c>
      <c r="F33" s="304" t="s">
        <v>105</v>
      </c>
      <c r="G33" s="303">
        <v>43592.326388888891</v>
      </c>
      <c r="H33" s="303">
        <v>43592.652777777781</v>
      </c>
      <c r="I33" s="304" t="s">
        <v>77</v>
      </c>
      <c r="J33" s="303">
        <v>43593.326388888891</v>
      </c>
      <c r="K33" s="303">
        <v>43593.652777777781</v>
      </c>
      <c r="L33" s="306" t="s">
        <v>74</v>
      </c>
      <c r="M33" s="303">
        <v>43594.326388888891</v>
      </c>
      <c r="N33" s="303">
        <v>43594.652777777781</v>
      </c>
      <c r="O33" s="306" t="s">
        <v>107</v>
      </c>
      <c r="P33" s="303">
        <v>43595.336805555555</v>
      </c>
      <c r="Q33" s="303">
        <v>43595.663194444445</v>
      </c>
      <c r="R33" s="306" t="s">
        <v>106</v>
      </c>
      <c r="S33" s="303">
        <v>43596.326388888891</v>
      </c>
      <c r="T33" s="303">
        <v>43596.652777777781</v>
      </c>
      <c r="U33" s="306" t="s">
        <v>74</v>
      </c>
      <c r="V33" s="294">
        <f t="shared" si="2"/>
        <v>0.32638888889050577</v>
      </c>
      <c r="W33" s="294">
        <f t="shared" si="3"/>
        <v>0.42013888889050577</v>
      </c>
      <c r="X33" s="294">
        <f t="shared" si="4"/>
        <v>0.32638888889050577</v>
      </c>
      <c r="Y33" s="294">
        <f t="shared" si="5"/>
        <v>0.32638888889050577</v>
      </c>
      <c r="Z33" s="294">
        <f t="shared" si="6"/>
        <v>0.32638888889050577</v>
      </c>
      <c r="AA33" s="294">
        <f t="shared" si="7"/>
        <v>0.32638888889050577</v>
      </c>
      <c r="AB33" s="295">
        <f t="shared" si="8"/>
        <v>0.32638888889050577</v>
      </c>
    </row>
    <row r="34" spans="1:28" ht="15.75" customHeight="1" thickBot="1" x14ac:dyDescent="0.4">
      <c r="A34" s="303">
        <v>43590.357638888891</v>
      </c>
      <c r="B34" s="303">
        <v>43590.777777777781</v>
      </c>
      <c r="C34" s="304" t="s">
        <v>77</v>
      </c>
      <c r="D34" s="303">
        <v>43591.336805555555</v>
      </c>
      <c r="E34" s="303">
        <v>43591.663194444445</v>
      </c>
      <c r="F34" s="304" t="s">
        <v>106</v>
      </c>
      <c r="G34" s="303">
        <v>43592.336805555555</v>
      </c>
      <c r="H34" s="303">
        <v>43592.663194444445</v>
      </c>
      <c r="I34" s="304" t="s">
        <v>106</v>
      </c>
      <c r="J34" s="303">
        <v>43593.357638888891</v>
      </c>
      <c r="K34" s="303">
        <v>43593.569444444445</v>
      </c>
      <c r="L34" s="306" t="s">
        <v>79</v>
      </c>
      <c r="M34" s="303">
        <v>43594.336805555555</v>
      </c>
      <c r="N34" s="303">
        <v>43594.663194444445</v>
      </c>
      <c r="O34" s="306" t="s">
        <v>106</v>
      </c>
      <c r="P34" s="303"/>
      <c r="Q34" s="303"/>
      <c r="R34" s="306"/>
      <c r="S34" s="303">
        <v>43596.357638888891</v>
      </c>
      <c r="T34" s="303">
        <v>43596.777777777781</v>
      </c>
      <c r="U34" s="306" t="s">
        <v>102</v>
      </c>
      <c r="V34" s="294">
        <f t="shared" si="2"/>
        <v>0.42013888889050577</v>
      </c>
      <c r="W34" s="294">
        <f t="shared" si="3"/>
        <v>0.32638888889050577</v>
      </c>
      <c r="X34" s="294">
        <f t="shared" si="4"/>
        <v>0.32638888889050577</v>
      </c>
      <c r="Y34" s="294">
        <f t="shared" si="5"/>
        <v>0.21180555555474712</v>
      </c>
      <c r="Z34" s="294">
        <f t="shared" si="6"/>
        <v>0.32638888889050577</v>
      </c>
      <c r="AA34" s="294">
        <f t="shared" si="7"/>
        <v>0</v>
      </c>
      <c r="AB34" s="295">
        <f t="shared" si="8"/>
        <v>0.42013888889050577</v>
      </c>
    </row>
    <row r="35" spans="1:28" ht="15.75" customHeight="1" thickBot="1" x14ac:dyDescent="0.4">
      <c r="A35" s="303"/>
      <c r="B35" s="303"/>
      <c r="C35" s="304"/>
      <c r="D35" s="303"/>
      <c r="E35" s="303"/>
      <c r="F35" s="304"/>
      <c r="G35" s="303"/>
      <c r="H35" s="303"/>
      <c r="I35" s="304"/>
      <c r="J35" s="303"/>
      <c r="K35" s="303"/>
      <c r="L35" s="306"/>
      <c r="M35" s="303"/>
      <c r="N35" s="303"/>
      <c r="O35" s="306"/>
      <c r="P35" s="303"/>
      <c r="Q35" s="303"/>
      <c r="R35" s="306"/>
      <c r="S35" s="303"/>
      <c r="T35" s="303"/>
      <c r="U35" s="306"/>
      <c r="V35" s="294">
        <f t="shared" si="2"/>
        <v>0</v>
      </c>
      <c r="W35" s="294">
        <f t="shared" si="3"/>
        <v>0</v>
      </c>
      <c r="X35" s="294">
        <f t="shared" si="4"/>
        <v>0</v>
      </c>
      <c r="Y35" s="294">
        <f t="shared" si="5"/>
        <v>0</v>
      </c>
      <c r="Z35" s="294">
        <f t="shared" si="6"/>
        <v>0</v>
      </c>
      <c r="AA35" s="294">
        <f t="shared" si="7"/>
        <v>0</v>
      </c>
      <c r="AB35" s="295">
        <f t="shared" si="8"/>
        <v>0</v>
      </c>
    </row>
    <row r="36" spans="1:28" ht="15.75" customHeight="1" thickBot="1" x14ac:dyDescent="0.4">
      <c r="A36" s="307"/>
      <c r="B36" s="307"/>
      <c r="C36" s="308"/>
      <c r="D36" s="307"/>
      <c r="E36" s="307"/>
      <c r="F36" s="309"/>
      <c r="G36" s="307"/>
      <c r="H36" s="307"/>
      <c r="I36" s="310"/>
      <c r="J36" s="307"/>
      <c r="K36" s="307"/>
      <c r="L36" s="310"/>
      <c r="M36" s="307"/>
      <c r="N36" s="307"/>
      <c r="O36" s="310"/>
      <c r="P36" s="307"/>
      <c r="Q36" s="307"/>
      <c r="R36" s="310"/>
      <c r="S36" s="307"/>
      <c r="T36" s="307"/>
      <c r="U36" s="310"/>
      <c r="V36" s="294">
        <f t="shared" si="2"/>
        <v>0</v>
      </c>
      <c r="W36" s="294">
        <f t="shared" si="3"/>
        <v>0</v>
      </c>
      <c r="X36" s="294">
        <f t="shared" si="4"/>
        <v>0</v>
      </c>
      <c r="Y36" s="294">
        <f t="shared" si="5"/>
        <v>0</v>
      </c>
      <c r="Z36" s="294">
        <f t="shared" si="6"/>
        <v>0</v>
      </c>
      <c r="AA36" s="294">
        <f t="shared" si="7"/>
        <v>0</v>
      </c>
      <c r="AB36" s="295">
        <f t="shared" si="8"/>
        <v>0</v>
      </c>
    </row>
    <row r="37" spans="1:28" ht="15.75" customHeight="1" thickBot="1" x14ac:dyDescent="0.4">
      <c r="A37" s="303">
        <v>43590.357638888891</v>
      </c>
      <c r="B37" s="303">
        <v>43590.684027777781</v>
      </c>
      <c r="C37" s="304" t="s">
        <v>78</v>
      </c>
      <c r="D37" s="303">
        <v>43591.357638888891</v>
      </c>
      <c r="E37" s="303">
        <v>43591.684027777781</v>
      </c>
      <c r="F37" s="305" t="s">
        <v>80</v>
      </c>
      <c r="G37" s="303">
        <v>43592.357638888891</v>
      </c>
      <c r="H37" s="303">
        <v>43592.684027777781</v>
      </c>
      <c r="I37" s="306" t="s">
        <v>105</v>
      </c>
      <c r="J37" s="303">
        <v>43593.357638888891</v>
      </c>
      <c r="K37" s="303">
        <v>43593.684027777781</v>
      </c>
      <c r="L37" s="306" t="s">
        <v>96</v>
      </c>
      <c r="M37" s="303">
        <v>43594.357638888891</v>
      </c>
      <c r="N37" s="303">
        <v>43594.684027777781</v>
      </c>
      <c r="O37" s="306" t="s">
        <v>120</v>
      </c>
      <c r="P37" s="303">
        <v>43595.357638888891</v>
      </c>
      <c r="Q37" s="303">
        <v>43595.600694444445</v>
      </c>
      <c r="R37" s="306" t="s">
        <v>105</v>
      </c>
      <c r="S37" s="303">
        <v>43596.357638888891</v>
      </c>
      <c r="T37" s="303">
        <v>43596.777777777781</v>
      </c>
      <c r="U37" s="306" t="s">
        <v>103</v>
      </c>
      <c r="V37" s="294">
        <f t="shared" si="2"/>
        <v>0.32638888889050577</v>
      </c>
      <c r="W37" s="294">
        <f t="shared" si="3"/>
        <v>0.32638888889050577</v>
      </c>
      <c r="X37" s="294">
        <f t="shared" si="4"/>
        <v>0.32638888889050577</v>
      </c>
      <c r="Y37" s="294">
        <f t="shared" si="5"/>
        <v>0.32638888889050577</v>
      </c>
      <c r="Z37" s="294">
        <f t="shared" si="6"/>
        <v>0.32638888889050577</v>
      </c>
      <c r="AA37" s="294">
        <f t="shared" si="7"/>
        <v>0.24305555555474712</v>
      </c>
      <c r="AB37" s="295">
        <f t="shared" si="8"/>
        <v>0.42013888889050577</v>
      </c>
    </row>
    <row r="38" spans="1:28" ht="15.75" customHeight="1" thickBot="1" x14ac:dyDescent="0.4">
      <c r="A38" s="303">
        <v>43590.357638888891</v>
      </c>
      <c r="B38" s="303">
        <v>43590.777777777781</v>
      </c>
      <c r="C38" s="304" t="s">
        <v>79</v>
      </c>
      <c r="D38" s="303">
        <v>43591.357638888891</v>
      </c>
      <c r="E38" s="303">
        <v>43591.684027777781</v>
      </c>
      <c r="F38" s="304" t="s">
        <v>108</v>
      </c>
      <c r="G38" s="303">
        <v>43592.357638888891</v>
      </c>
      <c r="H38" s="303">
        <v>43592.684027777781</v>
      </c>
      <c r="I38" s="306" t="s">
        <v>80</v>
      </c>
      <c r="J38" s="303">
        <v>43593.357638888891</v>
      </c>
      <c r="K38" s="303">
        <v>43593.684027777781</v>
      </c>
      <c r="L38" s="306" t="s">
        <v>120</v>
      </c>
      <c r="M38" s="303">
        <v>43594.357638888891</v>
      </c>
      <c r="N38" s="303">
        <v>43594.684027777781</v>
      </c>
      <c r="O38" s="306" t="s">
        <v>115</v>
      </c>
      <c r="P38" s="303">
        <v>43595.357638888891</v>
      </c>
      <c r="Q38" s="303">
        <v>43595.569444444445</v>
      </c>
      <c r="R38" s="306" t="s">
        <v>119</v>
      </c>
      <c r="S38" s="303">
        <v>43596.357638888891</v>
      </c>
      <c r="T38" s="303">
        <v>43596.777777777781</v>
      </c>
      <c r="U38" s="306" t="s">
        <v>75</v>
      </c>
      <c r="V38" s="294">
        <f t="shared" si="2"/>
        <v>0.42013888889050577</v>
      </c>
      <c r="W38" s="294">
        <f t="shared" si="3"/>
        <v>0.32638888889050577</v>
      </c>
      <c r="X38" s="294">
        <f t="shared" si="4"/>
        <v>0.32638888889050577</v>
      </c>
      <c r="Y38" s="294">
        <f t="shared" si="5"/>
        <v>0.32638888889050577</v>
      </c>
      <c r="Z38" s="294">
        <f t="shared" si="6"/>
        <v>0.32638888889050577</v>
      </c>
      <c r="AA38" s="294">
        <f t="shared" si="7"/>
        <v>0.21180555555474712</v>
      </c>
      <c r="AB38" s="295">
        <f t="shared" si="8"/>
        <v>0.42013888889050577</v>
      </c>
    </row>
    <row r="39" spans="1:28" ht="15.75" customHeight="1" thickBot="1" x14ac:dyDescent="0.4">
      <c r="A39" s="307"/>
      <c r="B39" s="307"/>
      <c r="C39" s="308"/>
      <c r="D39" s="307"/>
      <c r="E39" s="307"/>
      <c r="F39" s="308"/>
      <c r="G39" s="307">
        <v>43592.357638888891</v>
      </c>
      <c r="H39" s="307">
        <v>43592.684027777781</v>
      </c>
      <c r="I39" s="308" t="s">
        <v>107</v>
      </c>
      <c r="J39" s="307"/>
      <c r="K39" s="307"/>
      <c r="L39" s="310"/>
      <c r="M39" s="307"/>
      <c r="N39" s="307"/>
      <c r="O39" s="310"/>
      <c r="P39" s="307"/>
      <c r="Q39" s="307"/>
      <c r="R39" s="310"/>
      <c r="S39" s="307"/>
      <c r="T39" s="307"/>
      <c r="U39" s="310"/>
      <c r="V39" s="294">
        <f t="shared" si="2"/>
        <v>0</v>
      </c>
      <c r="W39" s="294">
        <f t="shared" si="3"/>
        <v>0</v>
      </c>
      <c r="X39" s="294">
        <f t="shared" si="4"/>
        <v>0.32638888889050577</v>
      </c>
      <c r="Y39" s="294">
        <f t="shared" si="5"/>
        <v>0</v>
      </c>
      <c r="Z39" s="294">
        <f t="shared" si="6"/>
        <v>0</v>
      </c>
      <c r="AA39" s="294">
        <f t="shared" si="7"/>
        <v>0</v>
      </c>
      <c r="AB39" s="295">
        <f t="shared" si="8"/>
        <v>0</v>
      </c>
    </row>
    <row r="40" spans="1:28" ht="15.75" customHeight="1" thickBot="1" x14ac:dyDescent="0.4">
      <c r="A40" s="303">
        <v>43590.399305555555</v>
      </c>
      <c r="B40" s="303">
        <v>43590.819444444445</v>
      </c>
      <c r="C40" s="304" t="s">
        <v>81</v>
      </c>
      <c r="D40" s="303">
        <v>43591.399305555555</v>
      </c>
      <c r="E40" s="303">
        <v>43591.725694444445</v>
      </c>
      <c r="F40" s="305" t="s">
        <v>96</v>
      </c>
      <c r="G40" s="303">
        <v>43592.399305555555</v>
      </c>
      <c r="H40" s="303">
        <v>43592.725694444445</v>
      </c>
      <c r="I40" s="306" t="s">
        <v>120</v>
      </c>
      <c r="J40" s="303">
        <v>43593.399305555555</v>
      </c>
      <c r="K40" s="303">
        <v>43593.725694444445</v>
      </c>
      <c r="L40" s="306" t="s">
        <v>90</v>
      </c>
      <c r="M40" s="303">
        <v>43594.399305555555</v>
      </c>
      <c r="N40" s="303">
        <v>43594.819444444445</v>
      </c>
      <c r="O40" s="306" t="s">
        <v>103</v>
      </c>
      <c r="P40" s="303">
        <v>43595.399305555555</v>
      </c>
      <c r="Q40" s="303">
        <v>43595.725694444445</v>
      </c>
      <c r="R40" s="306" t="s">
        <v>108</v>
      </c>
      <c r="S40" s="303">
        <v>43596.399305555555</v>
      </c>
      <c r="T40" s="303">
        <v>43596.767361111109</v>
      </c>
      <c r="U40" s="306" t="s">
        <v>97</v>
      </c>
      <c r="V40" s="294">
        <f t="shared" si="2"/>
        <v>0.42013888889050577</v>
      </c>
      <c r="W40" s="294">
        <f t="shared" si="3"/>
        <v>0.32638888889050577</v>
      </c>
      <c r="X40" s="294">
        <f t="shared" si="4"/>
        <v>0.32638888889050577</v>
      </c>
      <c r="Y40" s="294">
        <f t="shared" si="5"/>
        <v>0.32638888889050577</v>
      </c>
      <c r="Z40" s="294">
        <f t="shared" si="6"/>
        <v>0.42013888889050577</v>
      </c>
      <c r="AA40" s="294">
        <f t="shared" si="7"/>
        <v>0.32638888889050577</v>
      </c>
      <c r="AB40" s="295">
        <f t="shared" si="8"/>
        <v>0.36805555555474712</v>
      </c>
    </row>
    <row r="41" spans="1:28" ht="15.75" customHeight="1" thickBot="1" x14ac:dyDescent="0.4">
      <c r="A41" s="303">
        <v>43590.440972222219</v>
      </c>
      <c r="B41" s="303">
        <v>43590.767361111109</v>
      </c>
      <c r="C41" s="304" t="s">
        <v>83</v>
      </c>
      <c r="D41" s="303">
        <v>43591.440972222219</v>
      </c>
      <c r="E41" s="303">
        <v>43591.767361111109</v>
      </c>
      <c r="F41" s="305" t="s">
        <v>112</v>
      </c>
      <c r="G41" s="303">
        <v>43592.440972222219</v>
      </c>
      <c r="H41" s="303">
        <v>43592.638888888891</v>
      </c>
      <c r="I41" s="306" t="s">
        <v>82</v>
      </c>
      <c r="J41" s="303">
        <v>43593.440972222219</v>
      </c>
      <c r="K41" s="303">
        <v>43593.767361111109</v>
      </c>
      <c r="L41" s="304" t="s">
        <v>110</v>
      </c>
      <c r="M41" s="303">
        <v>43594.482638888891</v>
      </c>
      <c r="N41" s="303">
        <v>43594.809027777781</v>
      </c>
      <c r="O41" s="306" t="s">
        <v>113</v>
      </c>
      <c r="P41" s="303">
        <v>43595.440972222219</v>
      </c>
      <c r="Q41" s="303">
        <v>43595.861111111109</v>
      </c>
      <c r="R41" s="306" t="s">
        <v>100</v>
      </c>
      <c r="S41" s="303">
        <v>43596.440972222219</v>
      </c>
      <c r="T41" s="303">
        <v>43596.861111111109</v>
      </c>
      <c r="U41" s="306" t="s">
        <v>100</v>
      </c>
      <c r="V41" s="294">
        <f t="shared" si="2"/>
        <v>0.32638888889050577</v>
      </c>
      <c r="W41" s="294">
        <f t="shared" si="3"/>
        <v>0.32638888889050577</v>
      </c>
      <c r="X41" s="294">
        <f t="shared" si="4"/>
        <v>0.19791666667151731</v>
      </c>
      <c r="Y41" s="294">
        <f t="shared" si="5"/>
        <v>0.32638888889050577</v>
      </c>
      <c r="Z41" s="294">
        <f t="shared" si="6"/>
        <v>0.32638888889050577</v>
      </c>
      <c r="AA41" s="294">
        <f t="shared" si="7"/>
        <v>0.42013888889050577</v>
      </c>
      <c r="AB41" s="295">
        <f t="shared" si="8"/>
        <v>0.42013888889050577</v>
      </c>
    </row>
    <row r="42" spans="1:28" ht="15.75" customHeight="1" thickBot="1" x14ac:dyDescent="0.4">
      <c r="A42" s="303">
        <v>43590.482638888891</v>
      </c>
      <c r="B42" s="303">
        <v>43590.809027777781</v>
      </c>
      <c r="C42" s="304" t="s">
        <v>87</v>
      </c>
      <c r="D42" s="303">
        <v>43591.440972222219</v>
      </c>
      <c r="E42" s="303">
        <v>43591.767361111109</v>
      </c>
      <c r="F42" s="305" t="s">
        <v>110</v>
      </c>
      <c r="G42" s="303">
        <v>43592.440972222219</v>
      </c>
      <c r="H42" s="303">
        <v>43592.652777777781</v>
      </c>
      <c r="I42" s="304" t="s">
        <v>75</v>
      </c>
      <c r="J42" s="303">
        <v>43593.440972222219</v>
      </c>
      <c r="K42" s="303">
        <v>43593.767361111109</v>
      </c>
      <c r="L42" s="306" t="s">
        <v>112</v>
      </c>
      <c r="M42" s="303">
        <v>43594.440972222219</v>
      </c>
      <c r="N42" s="303">
        <v>43594.767361111109</v>
      </c>
      <c r="O42" s="306" t="s">
        <v>108</v>
      </c>
      <c r="P42" s="303">
        <v>43595.440972222219</v>
      </c>
      <c r="Q42" s="303">
        <v>43595.767361111109</v>
      </c>
      <c r="R42" s="306" t="s">
        <v>113</v>
      </c>
      <c r="S42" s="303">
        <v>43596.440972222219</v>
      </c>
      <c r="T42" s="303">
        <v>43596.767361111109</v>
      </c>
      <c r="U42" s="306" t="s">
        <v>111</v>
      </c>
      <c r="V42" s="294">
        <f t="shared" si="2"/>
        <v>0.32638888889050577</v>
      </c>
      <c r="W42" s="294">
        <f t="shared" si="3"/>
        <v>0.32638888889050577</v>
      </c>
      <c r="X42" s="294">
        <f t="shared" si="4"/>
        <v>0.21180555556202307</v>
      </c>
      <c r="Y42" s="294">
        <f t="shared" si="5"/>
        <v>0.32638888889050577</v>
      </c>
      <c r="Z42" s="294">
        <f t="shared" si="6"/>
        <v>0.32638888889050577</v>
      </c>
      <c r="AA42" s="294">
        <f t="shared" si="7"/>
        <v>0.32638888889050577</v>
      </c>
      <c r="AB42" s="295">
        <f t="shared" si="8"/>
        <v>0.32638888889050577</v>
      </c>
    </row>
    <row r="43" spans="1:28" ht="15.75" customHeight="1" thickBot="1" x14ac:dyDescent="0.4">
      <c r="A43" s="303">
        <v>43590.482638888891</v>
      </c>
      <c r="B43" s="303">
        <v>43590.881944444445</v>
      </c>
      <c r="C43" s="304" t="s">
        <v>85</v>
      </c>
      <c r="D43" s="303">
        <v>43591.440972222219</v>
      </c>
      <c r="E43" s="303">
        <v>43591.767361111109</v>
      </c>
      <c r="F43" s="305" t="s">
        <v>81</v>
      </c>
      <c r="G43" s="303">
        <v>43592.440972222219</v>
      </c>
      <c r="H43" s="303">
        <v>43592.767361111109</v>
      </c>
      <c r="I43" s="306" t="s">
        <v>110</v>
      </c>
      <c r="J43" s="303">
        <v>43593.482638888891</v>
      </c>
      <c r="K43" s="303">
        <v>43593.809027777781</v>
      </c>
      <c r="L43" s="306" t="s">
        <v>116</v>
      </c>
      <c r="M43" s="303">
        <v>43594.482638888891</v>
      </c>
      <c r="N43" s="303">
        <v>43594.809027777781</v>
      </c>
      <c r="O43" s="306" t="s">
        <v>85</v>
      </c>
      <c r="P43" s="303">
        <v>43595.440972222219</v>
      </c>
      <c r="Q43" s="303">
        <v>43595.767361111109</v>
      </c>
      <c r="R43" s="306" t="s">
        <v>101</v>
      </c>
      <c r="S43" s="303">
        <v>43596.482638888891</v>
      </c>
      <c r="T43" s="303">
        <v>43596.829861111109</v>
      </c>
      <c r="U43" s="306" t="s">
        <v>90</v>
      </c>
      <c r="V43" s="294">
        <f t="shared" si="2"/>
        <v>0.39930555555474712</v>
      </c>
      <c r="W43" s="294">
        <f t="shared" si="3"/>
        <v>0.32638888889050577</v>
      </c>
      <c r="X43" s="294">
        <f t="shared" si="4"/>
        <v>0.32638888889050577</v>
      </c>
      <c r="Y43" s="294">
        <f t="shared" si="5"/>
        <v>0.32638888889050577</v>
      </c>
      <c r="Z43" s="294">
        <f t="shared" si="6"/>
        <v>0.32638888889050577</v>
      </c>
      <c r="AA43" s="294">
        <f t="shared" si="7"/>
        <v>0.32638888889050577</v>
      </c>
      <c r="AB43" s="295">
        <f t="shared" si="8"/>
        <v>0.34722222221898846</v>
      </c>
    </row>
    <row r="44" spans="1:28" ht="15.75" customHeight="1" thickBot="1" x14ac:dyDescent="0.4">
      <c r="A44" s="303">
        <v>43590.482638888891</v>
      </c>
      <c r="B44" s="303">
        <v>43590.902777777781</v>
      </c>
      <c r="C44" s="304" t="s">
        <v>75</v>
      </c>
      <c r="D44" s="303">
        <v>43591.482638888891</v>
      </c>
      <c r="E44" s="303">
        <v>43591.746527777781</v>
      </c>
      <c r="F44" s="305" t="s">
        <v>88</v>
      </c>
      <c r="G44" s="303">
        <v>43592.482638888891</v>
      </c>
      <c r="H44" s="303">
        <v>43592.788194444445</v>
      </c>
      <c r="I44" s="306" t="s">
        <v>90</v>
      </c>
      <c r="J44" s="303">
        <v>43593.482638888891</v>
      </c>
      <c r="K44" s="303">
        <v>43593.809027777781</v>
      </c>
      <c r="L44" s="306" t="s">
        <v>139</v>
      </c>
      <c r="M44" s="303">
        <v>43594.482638888891</v>
      </c>
      <c r="N44" s="303">
        <v>43594.809027777781</v>
      </c>
      <c r="O44" s="306" t="s">
        <v>112</v>
      </c>
      <c r="P44" s="303">
        <v>43595.482638888891</v>
      </c>
      <c r="Q44" s="303">
        <v>43595.809027777781</v>
      </c>
      <c r="R44" s="306" t="s">
        <v>112</v>
      </c>
      <c r="S44" s="303">
        <v>43596.482638888891</v>
      </c>
      <c r="T44" s="303">
        <v>43596.704861111109</v>
      </c>
      <c r="U44" s="304" t="s">
        <v>85</v>
      </c>
      <c r="V44" s="294">
        <f t="shared" si="2"/>
        <v>0.42013888889050577</v>
      </c>
      <c r="W44" s="294">
        <f t="shared" si="3"/>
        <v>0.26388888889050577</v>
      </c>
      <c r="X44" s="294">
        <f t="shared" si="4"/>
        <v>0.30555555555474712</v>
      </c>
      <c r="Y44" s="294">
        <f t="shared" si="5"/>
        <v>0.32638888889050577</v>
      </c>
      <c r="Z44" s="294">
        <f t="shared" si="6"/>
        <v>0.32638888889050577</v>
      </c>
      <c r="AA44" s="294">
        <f t="shared" si="7"/>
        <v>0.32638888889050577</v>
      </c>
      <c r="AB44" s="295">
        <f t="shared" si="8"/>
        <v>0.22222222221898846</v>
      </c>
    </row>
    <row r="45" spans="1:28" ht="15.75" customHeight="1" thickBot="1" x14ac:dyDescent="0.4">
      <c r="A45" s="303">
        <v>43590.482638888891</v>
      </c>
      <c r="B45" s="303">
        <v>43590.902777777781</v>
      </c>
      <c r="C45" s="304" t="s">
        <v>79</v>
      </c>
      <c r="D45" s="303">
        <v>43591.482638888891</v>
      </c>
      <c r="E45" s="303">
        <v>43591.809027777781</v>
      </c>
      <c r="F45" s="305" t="s">
        <v>80</v>
      </c>
      <c r="G45" s="303">
        <v>43592.482638888891</v>
      </c>
      <c r="H45" s="303">
        <v>43592.809027777781</v>
      </c>
      <c r="I45" s="306" t="s">
        <v>113</v>
      </c>
      <c r="J45" s="303"/>
      <c r="K45" s="303"/>
      <c r="L45" s="304"/>
      <c r="M45" s="303">
        <v>43594.482638888891</v>
      </c>
      <c r="N45" s="303">
        <v>43594.809027777781</v>
      </c>
      <c r="O45" s="306" t="s">
        <v>101</v>
      </c>
      <c r="P45" s="303">
        <v>43595.482638888891</v>
      </c>
      <c r="Q45" s="303">
        <v>43595.809027777781</v>
      </c>
      <c r="R45" s="306" t="s">
        <v>96</v>
      </c>
      <c r="S45" s="303">
        <v>43596.482638888891</v>
      </c>
      <c r="T45" s="303">
        <v>43596.871527777781</v>
      </c>
      <c r="U45" s="304" t="s">
        <v>129</v>
      </c>
      <c r="V45" s="294">
        <f t="shared" si="2"/>
        <v>0.42013888889050577</v>
      </c>
      <c r="W45" s="294">
        <f t="shared" si="3"/>
        <v>0.32638888889050577</v>
      </c>
      <c r="X45" s="294">
        <f t="shared" si="4"/>
        <v>0.32638888889050577</v>
      </c>
      <c r="Y45" s="294">
        <f t="shared" si="5"/>
        <v>0</v>
      </c>
      <c r="Z45" s="294">
        <f t="shared" si="6"/>
        <v>0.32638888889050577</v>
      </c>
      <c r="AA45" s="294">
        <f t="shared" si="7"/>
        <v>0.32638888889050577</v>
      </c>
      <c r="AB45" s="295">
        <f t="shared" si="8"/>
        <v>0.38888888889050577</v>
      </c>
    </row>
    <row r="46" spans="1:28" ht="15.75" customHeight="1" thickBot="1" x14ac:dyDescent="0.4">
      <c r="A46" s="307"/>
      <c r="B46" s="307"/>
      <c r="C46" s="308"/>
      <c r="D46" s="307"/>
      <c r="E46" s="307"/>
      <c r="F46" s="309"/>
      <c r="G46" s="307"/>
      <c r="H46" s="307"/>
      <c r="I46" s="308"/>
      <c r="J46" s="307"/>
      <c r="K46" s="307"/>
      <c r="L46" s="310"/>
      <c r="M46" s="307"/>
      <c r="N46" s="307"/>
      <c r="O46" s="308"/>
      <c r="P46" s="307">
        <v>43595.482638888891</v>
      </c>
      <c r="Q46" s="307">
        <v>43595.850694444445</v>
      </c>
      <c r="R46" s="327" t="s">
        <v>134</v>
      </c>
      <c r="S46" s="307"/>
      <c r="T46" s="307"/>
      <c r="U46" s="310"/>
      <c r="V46" s="294">
        <f t="shared" si="2"/>
        <v>0</v>
      </c>
      <c r="W46" s="294">
        <f t="shared" si="3"/>
        <v>0</v>
      </c>
      <c r="X46" s="294">
        <f t="shared" si="4"/>
        <v>0</v>
      </c>
      <c r="Y46" s="294">
        <f t="shared" si="5"/>
        <v>0</v>
      </c>
      <c r="Z46" s="294">
        <f t="shared" si="6"/>
        <v>0</v>
      </c>
      <c r="AA46" s="294">
        <f t="shared" si="7"/>
        <v>0.36805555555474712</v>
      </c>
      <c r="AB46" s="295">
        <f t="shared" si="8"/>
        <v>0</v>
      </c>
    </row>
    <row r="47" spans="1:28" ht="15.75" customHeight="1" thickBot="1" x14ac:dyDescent="0.4">
      <c r="A47" s="307"/>
      <c r="B47" s="307"/>
      <c r="C47" s="308"/>
      <c r="D47" s="307"/>
      <c r="E47" s="307"/>
      <c r="F47" s="309"/>
      <c r="G47" s="307"/>
      <c r="H47" s="307"/>
      <c r="I47" s="310"/>
      <c r="J47" s="307"/>
      <c r="K47" s="307"/>
      <c r="L47" s="310"/>
      <c r="M47" s="307"/>
      <c r="N47" s="307"/>
      <c r="O47" s="308"/>
      <c r="P47" s="307"/>
      <c r="Q47" s="307"/>
      <c r="R47" s="308"/>
      <c r="S47" s="307"/>
      <c r="T47" s="307"/>
      <c r="U47" s="308"/>
      <c r="V47" s="294">
        <f t="shared" si="2"/>
        <v>0</v>
      </c>
      <c r="W47" s="294">
        <f t="shared" si="3"/>
        <v>0</v>
      </c>
      <c r="X47" s="294">
        <f t="shared" si="4"/>
        <v>0</v>
      </c>
      <c r="Y47" s="294">
        <f t="shared" si="5"/>
        <v>0</v>
      </c>
      <c r="Z47" s="294">
        <f t="shared" si="6"/>
        <v>0</v>
      </c>
      <c r="AA47" s="294">
        <f t="shared" si="7"/>
        <v>0</v>
      </c>
      <c r="AB47" s="295">
        <f t="shared" si="8"/>
        <v>0</v>
      </c>
    </row>
    <row r="48" spans="1:28" ht="15.75" customHeight="1" thickBot="1" x14ac:dyDescent="0.4">
      <c r="A48" s="307"/>
      <c r="B48" s="307"/>
      <c r="C48" s="308"/>
      <c r="D48" s="307"/>
      <c r="E48" s="307"/>
      <c r="F48" s="309"/>
      <c r="G48" s="307"/>
      <c r="H48" s="307"/>
      <c r="I48" s="310"/>
      <c r="J48" s="307"/>
      <c r="K48" s="307"/>
      <c r="L48" s="310"/>
      <c r="M48" s="307"/>
      <c r="N48" s="307"/>
      <c r="O48" s="310"/>
      <c r="P48" s="307"/>
      <c r="Q48" s="307"/>
      <c r="R48" s="310"/>
      <c r="S48" s="307"/>
      <c r="T48" s="307"/>
      <c r="U48" s="310"/>
      <c r="V48" s="294">
        <f t="shared" si="2"/>
        <v>0</v>
      </c>
      <c r="W48" s="294">
        <f t="shared" si="3"/>
        <v>0</v>
      </c>
      <c r="X48" s="294">
        <f t="shared" si="4"/>
        <v>0</v>
      </c>
      <c r="Y48" s="294">
        <f t="shared" si="5"/>
        <v>0</v>
      </c>
      <c r="Z48" s="294">
        <f t="shared" si="6"/>
        <v>0</v>
      </c>
      <c r="AA48" s="294">
        <f t="shared" si="7"/>
        <v>0</v>
      </c>
      <c r="AB48" s="295">
        <f t="shared" si="8"/>
        <v>0</v>
      </c>
    </row>
    <row r="49" spans="1:28" ht="15.75" customHeight="1" thickBot="1" x14ac:dyDescent="0.4">
      <c r="A49" s="307"/>
      <c r="B49" s="307"/>
      <c r="C49" s="308"/>
      <c r="D49" s="307"/>
      <c r="E49" s="307"/>
      <c r="F49" s="309"/>
      <c r="G49" s="307"/>
      <c r="H49" s="307"/>
      <c r="I49" s="308"/>
      <c r="J49" s="307"/>
      <c r="K49" s="307"/>
      <c r="L49" s="310"/>
      <c r="M49" s="307"/>
      <c r="N49" s="307"/>
      <c r="O49" s="310"/>
      <c r="P49" s="307"/>
      <c r="Q49" s="307"/>
      <c r="R49" s="310"/>
      <c r="S49" s="307"/>
      <c r="T49" s="307"/>
      <c r="U49" s="310"/>
      <c r="V49" s="294">
        <f t="shared" si="2"/>
        <v>0</v>
      </c>
      <c r="W49" s="294">
        <f t="shared" si="3"/>
        <v>0</v>
      </c>
      <c r="X49" s="294">
        <f t="shared" si="4"/>
        <v>0</v>
      </c>
      <c r="Y49" s="294">
        <f t="shared" si="5"/>
        <v>0</v>
      </c>
      <c r="Z49" s="294">
        <f t="shared" si="6"/>
        <v>0</v>
      </c>
      <c r="AA49" s="294">
        <f t="shared" si="7"/>
        <v>0</v>
      </c>
      <c r="AB49" s="295">
        <f t="shared" si="8"/>
        <v>0</v>
      </c>
    </row>
    <row r="50" spans="1:28" ht="15.75" customHeight="1" thickBot="1" x14ac:dyDescent="0.4">
      <c r="A50" s="303">
        <v>43590.565972222219</v>
      </c>
      <c r="B50" s="303">
        <v>43590.954861111109</v>
      </c>
      <c r="C50" s="304" t="s">
        <v>90</v>
      </c>
      <c r="D50" s="303">
        <v>43591.524305555555</v>
      </c>
      <c r="E50" s="303">
        <v>43591.913194444445</v>
      </c>
      <c r="F50" s="305" t="s">
        <v>94</v>
      </c>
      <c r="G50" s="303">
        <v>43592.534722222219</v>
      </c>
      <c r="H50" s="303">
        <v>43592.913194444445</v>
      </c>
      <c r="I50" s="306" t="s">
        <v>123</v>
      </c>
      <c r="J50" s="303">
        <v>43593.565972222219</v>
      </c>
      <c r="K50" s="303">
        <v>43593.954861111109</v>
      </c>
      <c r="L50" s="306" t="s">
        <v>85</v>
      </c>
      <c r="M50" s="303">
        <v>43594.482638888891</v>
      </c>
      <c r="N50" s="303">
        <v>43594.829861111109</v>
      </c>
      <c r="O50" s="306" t="s">
        <v>94</v>
      </c>
      <c r="P50" s="303">
        <v>43595.524305555555</v>
      </c>
      <c r="Q50" s="303">
        <v>43595.913194444445</v>
      </c>
      <c r="R50" s="311" t="s">
        <v>82</v>
      </c>
      <c r="S50" s="303">
        <v>43596.565972222219</v>
      </c>
      <c r="T50" s="303">
        <v>43596.954861111109</v>
      </c>
      <c r="U50" s="306" t="s">
        <v>82</v>
      </c>
      <c r="V50" s="294">
        <f t="shared" si="2"/>
        <v>0.38888888889050577</v>
      </c>
      <c r="W50" s="294">
        <f t="shared" si="3"/>
        <v>0.38888888889050577</v>
      </c>
      <c r="X50" s="294">
        <f t="shared" si="4"/>
        <v>0.37847222222626442</v>
      </c>
      <c r="Y50" s="294">
        <f t="shared" si="5"/>
        <v>0.38888888889050577</v>
      </c>
      <c r="Z50" s="294">
        <f t="shared" si="6"/>
        <v>0.34722222221898846</v>
      </c>
      <c r="AA50" s="294">
        <f t="shared" si="7"/>
        <v>0.38888888889050577</v>
      </c>
      <c r="AB50" s="295">
        <f t="shared" si="8"/>
        <v>0.38888888889050577</v>
      </c>
    </row>
    <row r="51" spans="1:28" ht="15.75" customHeight="1" thickBot="1" x14ac:dyDescent="0.4">
      <c r="A51" s="303">
        <v>43590.565972222219</v>
      </c>
      <c r="B51" s="303">
        <v>43590.892361111109</v>
      </c>
      <c r="C51" s="304" t="s">
        <v>91</v>
      </c>
      <c r="D51" s="303">
        <v>43591.545138888891</v>
      </c>
      <c r="E51" s="303">
        <v>43591.913194444445</v>
      </c>
      <c r="F51" s="305" t="s">
        <v>114</v>
      </c>
      <c r="G51" s="303">
        <v>43592.545138888891</v>
      </c>
      <c r="H51" s="303">
        <v>43592.913194444445</v>
      </c>
      <c r="I51" s="306" t="s">
        <v>114</v>
      </c>
      <c r="J51" s="303">
        <v>43593.565972222219</v>
      </c>
      <c r="K51" s="303">
        <v>43593.954861111109</v>
      </c>
      <c r="L51" s="304" t="s">
        <v>138</v>
      </c>
      <c r="M51" s="303">
        <v>43594.482638888891</v>
      </c>
      <c r="N51" s="303">
        <v>43594.809027777781</v>
      </c>
      <c r="O51" s="306" t="s">
        <v>121</v>
      </c>
      <c r="P51" s="303">
        <v>43595.524305555555</v>
      </c>
      <c r="Q51" s="303">
        <v>43595.913194444445</v>
      </c>
      <c r="R51" s="311" t="s">
        <v>129</v>
      </c>
      <c r="S51" s="303">
        <v>43596.565972222219</v>
      </c>
      <c r="T51" s="303">
        <v>43596.892361111109</v>
      </c>
      <c r="U51" s="306" t="s">
        <v>78</v>
      </c>
      <c r="V51" s="294">
        <f t="shared" si="2"/>
        <v>0.32638888889050577</v>
      </c>
      <c r="W51" s="294">
        <f t="shared" si="3"/>
        <v>0.36805555555474712</v>
      </c>
      <c r="X51" s="294">
        <f t="shared" si="4"/>
        <v>0.36805555555474712</v>
      </c>
      <c r="Y51" s="294">
        <f t="shared" si="5"/>
        <v>0.38888888889050577</v>
      </c>
      <c r="Z51" s="294">
        <f t="shared" si="6"/>
        <v>0.32638888889050577</v>
      </c>
      <c r="AA51" s="294">
        <f t="shared" si="7"/>
        <v>0.38888888889050577</v>
      </c>
      <c r="AB51" s="295">
        <f t="shared" si="8"/>
        <v>0.32638888889050577</v>
      </c>
    </row>
    <row r="52" spans="1:28" ht="15.75" customHeight="1" thickBot="1" x14ac:dyDescent="0.4">
      <c r="A52" s="303">
        <v>43590.565972222219</v>
      </c>
      <c r="B52" s="303">
        <v>43590.892361111109</v>
      </c>
      <c r="C52" s="304" t="s">
        <v>92</v>
      </c>
      <c r="D52" s="303">
        <v>43591.586805555555</v>
      </c>
      <c r="E52" s="303">
        <v>43591.913194444445</v>
      </c>
      <c r="F52" s="305" t="s">
        <v>91</v>
      </c>
      <c r="G52" s="303">
        <v>43592.565972222219</v>
      </c>
      <c r="H52" s="303">
        <v>43592.777777777781</v>
      </c>
      <c r="I52" s="306" t="s">
        <v>79</v>
      </c>
      <c r="J52" s="303">
        <v>43593.565972222219</v>
      </c>
      <c r="K52" s="303">
        <v>43593.954861111109</v>
      </c>
      <c r="L52" s="304" t="s">
        <v>116</v>
      </c>
      <c r="M52" s="303">
        <v>43594.482638888891</v>
      </c>
      <c r="N52" s="303">
        <v>43594.809027777781</v>
      </c>
      <c r="O52" s="306" t="s">
        <v>110</v>
      </c>
      <c r="P52" s="303">
        <v>43595.524305555555</v>
      </c>
      <c r="Q52" s="303">
        <v>43595.913194444445</v>
      </c>
      <c r="R52" s="311" t="s">
        <v>109</v>
      </c>
      <c r="S52" s="303">
        <v>43596.565972222219</v>
      </c>
      <c r="T52" s="303">
        <v>43596.954861111109</v>
      </c>
      <c r="U52" s="306" t="s">
        <v>81</v>
      </c>
      <c r="V52" s="294">
        <f t="shared" si="2"/>
        <v>0.32638888889050577</v>
      </c>
      <c r="W52" s="294">
        <f t="shared" si="3"/>
        <v>0.32638888889050577</v>
      </c>
      <c r="X52" s="294">
        <f t="shared" si="4"/>
        <v>0.21180555556202307</v>
      </c>
      <c r="Y52" s="294">
        <f t="shared" si="5"/>
        <v>0.38888888889050577</v>
      </c>
      <c r="Z52" s="294">
        <f t="shared" si="6"/>
        <v>0.32638888889050577</v>
      </c>
      <c r="AA52" s="294">
        <f t="shared" si="7"/>
        <v>0.38888888889050577</v>
      </c>
      <c r="AB52" s="295">
        <f t="shared" si="8"/>
        <v>0.38888888889050577</v>
      </c>
    </row>
    <row r="53" spans="1:28" ht="15.75" customHeight="1" thickBot="1" x14ac:dyDescent="0.4">
      <c r="A53" s="303">
        <v>43590.565972222219</v>
      </c>
      <c r="B53" s="303">
        <v>43590.954861111109</v>
      </c>
      <c r="C53" s="304" t="s">
        <v>93</v>
      </c>
      <c r="D53" s="303">
        <v>43591.666666666664</v>
      </c>
      <c r="E53" s="303">
        <v>43591.913194444445</v>
      </c>
      <c r="F53" s="305" t="s">
        <v>116</v>
      </c>
      <c r="G53" s="303">
        <v>43592.586805555555</v>
      </c>
      <c r="H53" s="303">
        <v>43592.913194444445</v>
      </c>
      <c r="I53" s="306" t="s">
        <v>116</v>
      </c>
      <c r="J53" s="303">
        <v>43593.565972222219</v>
      </c>
      <c r="K53" s="303">
        <v>43593.954861111109</v>
      </c>
      <c r="L53" s="326" t="s">
        <v>38</v>
      </c>
      <c r="M53" s="303">
        <v>43594.524305555555</v>
      </c>
      <c r="N53" s="303">
        <v>43594.913194444445</v>
      </c>
      <c r="O53" s="306" t="s">
        <v>109</v>
      </c>
      <c r="P53" s="303">
        <v>43595.524305555555</v>
      </c>
      <c r="Q53" s="303">
        <v>43595.913194444445</v>
      </c>
      <c r="R53" s="311" t="s">
        <v>130</v>
      </c>
      <c r="S53" s="303">
        <v>43596.565972222219</v>
      </c>
      <c r="T53" s="303">
        <v>43596.892361111109</v>
      </c>
      <c r="U53" s="306" t="s">
        <v>76</v>
      </c>
      <c r="V53" s="294">
        <f t="shared" si="2"/>
        <v>0.38888888889050577</v>
      </c>
      <c r="W53" s="294">
        <f t="shared" si="3"/>
        <v>0.24652777778101154</v>
      </c>
      <c r="X53" s="294">
        <f t="shared" si="4"/>
        <v>0.32638888889050577</v>
      </c>
      <c r="Y53" s="294">
        <f t="shared" si="5"/>
        <v>0.38888888889050577</v>
      </c>
      <c r="Z53" s="294">
        <f t="shared" si="6"/>
        <v>0.38888888889050577</v>
      </c>
      <c r="AA53" s="294">
        <f t="shared" si="7"/>
        <v>0.38888888889050577</v>
      </c>
      <c r="AB53" s="295">
        <f t="shared" si="8"/>
        <v>0.32638888889050577</v>
      </c>
    </row>
    <row r="54" spans="1:28" ht="15.75" customHeight="1" thickBot="1" x14ac:dyDescent="0.4">
      <c r="A54" s="303">
        <v>43590.565972222219</v>
      </c>
      <c r="B54" s="303">
        <v>43590.954861111109</v>
      </c>
      <c r="C54" s="304" t="s">
        <v>94</v>
      </c>
      <c r="D54" s="303">
        <v>43591.701388888891</v>
      </c>
      <c r="E54" s="303">
        <v>43591.913194444445</v>
      </c>
      <c r="F54" s="305" t="s">
        <v>100</v>
      </c>
      <c r="G54" s="303">
        <v>43592.586805555555</v>
      </c>
      <c r="H54" s="303">
        <v>43592.913194444445</v>
      </c>
      <c r="I54" s="306" t="s">
        <v>91</v>
      </c>
      <c r="J54" s="303">
        <v>43593.607638888891</v>
      </c>
      <c r="K54" s="303">
        <v>43593.954861111109</v>
      </c>
      <c r="L54" s="304" t="s">
        <v>114</v>
      </c>
      <c r="M54" s="303">
        <v>43594.524305555555</v>
      </c>
      <c r="N54" s="303">
        <v>43594.913194444445</v>
      </c>
      <c r="O54" s="306" t="s">
        <v>116</v>
      </c>
      <c r="P54" s="303">
        <v>43595.524305555555</v>
      </c>
      <c r="Q54" s="303">
        <v>43595.913194444445</v>
      </c>
      <c r="R54" s="306" t="s">
        <v>90</v>
      </c>
      <c r="S54" s="303">
        <v>43596.565972222219</v>
      </c>
      <c r="T54" s="303">
        <v>43596.892361111109</v>
      </c>
      <c r="U54" s="306" t="s">
        <v>80</v>
      </c>
      <c r="V54" s="294">
        <f t="shared" si="2"/>
        <v>0.38888888889050577</v>
      </c>
      <c r="W54" s="294">
        <f t="shared" si="3"/>
        <v>0.21180555555474712</v>
      </c>
      <c r="X54" s="294">
        <f t="shared" si="4"/>
        <v>0.32638888889050577</v>
      </c>
      <c r="Y54" s="294">
        <f t="shared" si="5"/>
        <v>0.34722222221898846</v>
      </c>
      <c r="Z54" s="294">
        <f t="shared" si="6"/>
        <v>0.38888888889050577</v>
      </c>
      <c r="AA54" s="294">
        <f t="shared" si="7"/>
        <v>0.38888888889050577</v>
      </c>
      <c r="AB54" s="295">
        <f t="shared" si="8"/>
        <v>0.32638888889050577</v>
      </c>
    </row>
    <row r="55" spans="1:28" ht="15.75" customHeight="1" thickBot="1" x14ac:dyDescent="0.4">
      <c r="A55" s="303">
        <v>43590.565972222219</v>
      </c>
      <c r="B55" s="303">
        <v>43590.892361111109</v>
      </c>
      <c r="C55" s="304" t="s">
        <v>95</v>
      </c>
      <c r="D55" s="303">
        <v>43591.701388888891</v>
      </c>
      <c r="E55" s="303">
        <v>43591.913194444445</v>
      </c>
      <c r="F55" s="305" t="s">
        <v>103</v>
      </c>
      <c r="G55" s="303">
        <v>43592.586805555555</v>
      </c>
      <c r="H55" s="303">
        <v>43592.913194444445</v>
      </c>
      <c r="I55" s="306" t="s">
        <v>92</v>
      </c>
      <c r="J55" s="303">
        <v>43593.628472222219</v>
      </c>
      <c r="K55" s="303">
        <v>43593.954861111109</v>
      </c>
      <c r="L55" s="326" t="s">
        <v>38</v>
      </c>
      <c r="M55" s="303">
        <v>43594.565972222219</v>
      </c>
      <c r="N55" s="303">
        <v>43594.913194444445</v>
      </c>
      <c r="O55" s="306" t="s">
        <v>123</v>
      </c>
      <c r="P55" s="303">
        <v>43595.565972222219</v>
      </c>
      <c r="Q55" s="303">
        <v>43595.75</v>
      </c>
      <c r="R55" s="306" t="s">
        <v>123</v>
      </c>
      <c r="S55" s="303">
        <v>43596.565972222219</v>
      </c>
      <c r="T55" s="303">
        <v>43596.788194444445</v>
      </c>
      <c r="U55" s="306" t="s">
        <v>131</v>
      </c>
      <c r="V55" s="294">
        <f t="shared" si="2"/>
        <v>0.32638888889050577</v>
      </c>
      <c r="W55" s="294">
        <f t="shared" si="3"/>
        <v>0.21180555555474712</v>
      </c>
      <c r="X55" s="294">
        <f t="shared" si="4"/>
        <v>0.32638888889050577</v>
      </c>
      <c r="Y55" s="294">
        <f t="shared" si="5"/>
        <v>0.32638888889050577</v>
      </c>
      <c r="Z55" s="294">
        <f t="shared" si="6"/>
        <v>0.34722222222626442</v>
      </c>
      <c r="AA55" s="294">
        <f t="shared" si="7"/>
        <v>0.18402777778101154</v>
      </c>
      <c r="AB55" s="295">
        <f t="shared" si="8"/>
        <v>0.22222222222626442</v>
      </c>
    </row>
    <row r="56" spans="1:28" ht="15.75" customHeight="1" thickBot="1" x14ac:dyDescent="0.4">
      <c r="A56" s="303">
        <v>43590.565972222219</v>
      </c>
      <c r="B56" s="303">
        <v>43590.954861111109</v>
      </c>
      <c r="C56" s="304" t="s">
        <v>96</v>
      </c>
      <c r="D56" s="303">
        <v>43591.701388888891</v>
      </c>
      <c r="E56" s="303">
        <v>43591.913194444445</v>
      </c>
      <c r="F56" s="305" t="s">
        <v>102</v>
      </c>
      <c r="G56" s="303">
        <v>43592.701388888891</v>
      </c>
      <c r="H56" s="303">
        <v>43592.913194444445</v>
      </c>
      <c r="I56" s="306" t="s">
        <v>102</v>
      </c>
      <c r="J56" s="303">
        <v>43593.628472222219</v>
      </c>
      <c r="K56" s="303">
        <v>43593.954861111109</v>
      </c>
      <c r="L56" s="304" t="s">
        <v>125</v>
      </c>
      <c r="M56" s="303">
        <v>43594.586805555555</v>
      </c>
      <c r="N56" s="303">
        <v>43594.913194444445</v>
      </c>
      <c r="O56" s="306" t="s">
        <v>125</v>
      </c>
      <c r="P56" s="303">
        <v>43595.565972222219</v>
      </c>
      <c r="Q56" s="303">
        <v>43595.788194444445</v>
      </c>
      <c r="R56" s="304" t="s">
        <v>131</v>
      </c>
      <c r="S56" s="303">
        <v>43596.565972222219</v>
      </c>
      <c r="T56" s="303">
        <v>43596.815972222219</v>
      </c>
      <c r="U56" s="306" t="s">
        <v>123</v>
      </c>
      <c r="V56" s="294">
        <f t="shared" si="2"/>
        <v>0.38888888889050577</v>
      </c>
      <c r="W56" s="294">
        <f t="shared" si="3"/>
        <v>0.21180555555474712</v>
      </c>
      <c r="X56" s="294">
        <f t="shared" si="4"/>
        <v>0.21180555555474712</v>
      </c>
      <c r="Y56" s="294">
        <f t="shared" si="5"/>
        <v>0.32638888889050577</v>
      </c>
      <c r="Z56" s="294">
        <f t="shared" si="6"/>
        <v>0.32638888889050577</v>
      </c>
      <c r="AA56" s="294">
        <f t="shared" si="7"/>
        <v>0.22222222222626442</v>
      </c>
      <c r="AB56" s="295">
        <f t="shared" si="8"/>
        <v>0.25</v>
      </c>
    </row>
    <row r="57" spans="1:28" ht="15.75" customHeight="1" thickBot="1" x14ac:dyDescent="0.4">
      <c r="A57" s="303">
        <v>43590.586805555555</v>
      </c>
      <c r="B57" s="303">
        <v>43590.954861111109</v>
      </c>
      <c r="C57" s="304" t="s">
        <v>97</v>
      </c>
      <c r="D57" s="303">
        <v>43591.722222222219</v>
      </c>
      <c r="E57" s="303">
        <v>43591.913194444445</v>
      </c>
      <c r="F57" s="305" t="s">
        <v>90</v>
      </c>
      <c r="G57" s="303">
        <v>43592.701388888891</v>
      </c>
      <c r="H57" s="303">
        <v>43592.913194444445</v>
      </c>
      <c r="I57" s="304" t="s">
        <v>100</v>
      </c>
      <c r="J57" s="303">
        <v>43593.628472222219</v>
      </c>
      <c r="K57" s="303">
        <v>43593.954861111109</v>
      </c>
      <c r="L57" s="304" t="s">
        <v>78</v>
      </c>
      <c r="M57" s="303">
        <v>43594.586805555555</v>
      </c>
      <c r="N57" s="303">
        <v>43594.913194444445</v>
      </c>
      <c r="O57" s="306" t="s">
        <v>78</v>
      </c>
      <c r="P57" s="303">
        <v>43595.586805555555</v>
      </c>
      <c r="Q57" s="303">
        <v>43595.913194444445</v>
      </c>
      <c r="R57" s="304" t="s">
        <v>78</v>
      </c>
      <c r="S57" s="303">
        <v>43596.586805555555</v>
      </c>
      <c r="T57" s="303">
        <v>43596.954861111109</v>
      </c>
      <c r="U57" s="306" t="s">
        <v>75</v>
      </c>
      <c r="V57" s="294">
        <f t="shared" si="2"/>
        <v>0.36805555555474712</v>
      </c>
      <c r="W57" s="294">
        <f t="shared" si="3"/>
        <v>0.19097222222626442</v>
      </c>
      <c r="X57" s="294">
        <f t="shared" si="4"/>
        <v>0.21180555555474712</v>
      </c>
      <c r="Y57" s="294">
        <f t="shared" si="5"/>
        <v>0.32638888889050577</v>
      </c>
      <c r="Z57" s="294">
        <f t="shared" si="6"/>
        <v>0.32638888889050577</v>
      </c>
      <c r="AA57" s="294">
        <f t="shared" si="7"/>
        <v>0.32638888889050577</v>
      </c>
      <c r="AB57" s="295">
        <f t="shared" si="8"/>
        <v>0.36805555555474712</v>
      </c>
    </row>
    <row r="58" spans="1:28" ht="15.75" customHeight="1" thickBot="1" x14ac:dyDescent="0.4">
      <c r="A58" s="303">
        <v>43590.586805555555</v>
      </c>
      <c r="B58" s="303">
        <v>43590.954861111109</v>
      </c>
      <c r="C58" s="304" t="s">
        <v>98</v>
      </c>
      <c r="D58" s="303"/>
      <c r="E58" s="303"/>
      <c r="F58" s="305"/>
      <c r="G58" s="303"/>
      <c r="H58" s="303"/>
      <c r="I58" s="306"/>
      <c r="J58" s="303">
        <v>43593.628472222219</v>
      </c>
      <c r="K58" s="303">
        <v>43593.954861111109</v>
      </c>
      <c r="L58" s="304" t="s">
        <v>91</v>
      </c>
      <c r="M58" s="303">
        <v>43594.586805555555</v>
      </c>
      <c r="N58" s="303">
        <v>43594.913194444445</v>
      </c>
      <c r="O58" s="306" t="s">
        <v>92</v>
      </c>
      <c r="P58" s="303">
        <v>43595.586805555555</v>
      </c>
      <c r="Q58" s="303">
        <v>43595.913194444445</v>
      </c>
      <c r="R58" s="306" t="s">
        <v>80</v>
      </c>
      <c r="S58" s="303">
        <v>43596.607638888891</v>
      </c>
      <c r="T58" s="303">
        <v>43596.954861111109</v>
      </c>
      <c r="U58" s="306" t="s">
        <v>90</v>
      </c>
      <c r="V58" s="294">
        <f t="shared" si="2"/>
        <v>0.36805555555474712</v>
      </c>
      <c r="W58" s="294">
        <f t="shared" si="3"/>
        <v>0</v>
      </c>
      <c r="X58" s="294">
        <f t="shared" si="4"/>
        <v>0</v>
      </c>
      <c r="Y58" s="294">
        <f t="shared" si="5"/>
        <v>0.32638888889050577</v>
      </c>
      <c r="Z58" s="294">
        <f t="shared" si="6"/>
        <v>0.32638888889050577</v>
      </c>
      <c r="AA58" s="294">
        <f t="shared" si="7"/>
        <v>0.32638888889050577</v>
      </c>
      <c r="AB58" s="295">
        <f t="shared" si="8"/>
        <v>0.34722222221898846</v>
      </c>
    </row>
    <row r="59" spans="1:28" ht="15.75" customHeight="1" thickBot="1" x14ac:dyDescent="0.4">
      <c r="A59" s="303">
        <v>43590.586805555555</v>
      </c>
      <c r="B59" s="303">
        <v>43590.954861111109</v>
      </c>
      <c r="C59" s="304" t="s">
        <v>99</v>
      </c>
      <c r="D59" s="303"/>
      <c r="E59" s="303"/>
      <c r="F59" s="305"/>
      <c r="G59" s="303"/>
      <c r="H59" s="303"/>
      <c r="I59" s="304"/>
      <c r="J59" s="303"/>
      <c r="K59" s="303"/>
      <c r="L59" s="304"/>
      <c r="M59" s="303">
        <v>43594.628472222219</v>
      </c>
      <c r="N59" s="303">
        <v>43594.913194444445</v>
      </c>
      <c r="O59" s="306" t="s">
        <v>90</v>
      </c>
      <c r="P59" s="303">
        <v>43595.670138888891</v>
      </c>
      <c r="Q59" s="303">
        <v>43595.913194444445</v>
      </c>
      <c r="R59" s="306" t="s">
        <v>114</v>
      </c>
      <c r="S59" s="303">
        <v>43596.628472222219</v>
      </c>
      <c r="T59" s="303">
        <v>43596.954861111109</v>
      </c>
      <c r="U59" s="306" t="s">
        <v>73</v>
      </c>
      <c r="V59" s="294">
        <f t="shared" si="2"/>
        <v>0.36805555555474712</v>
      </c>
      <c r="W59" s="294">
        <f t="shared" si="3"/>
        <v>0</v>
      </c>
      <c r="X59" s="294">
        <f t="shared" si="4"/>
        <v>0</v>
      </c>
      <c r="Y59" s="294">
        <f t="shared" si="5"/>
        <v>0</v>
      </c>
      <c r="Z59" s="294">
        <f t="shared" si="6"/>
        <v>0.28472222222626442</v>
      </c>
      <c r="AA59" s="294">
        <f t="shared" si="7"/>
        <v>0.24305555555474712</v>
      </c>
      <c r="AB59" s="295">
        <f t="shared" si="8"/>
        <v>0.32638888889050577</v>
      </c>
    </row>
    <row r="60" spans="1:28" ht="15.75" customHeight="1" thickBot="1" x14ac:dyDescent="0.4">
      <c r="A60" s="303">
        <v>43590.628472222219</v>
      </c>
      <c r="B60" s="303">
        <v>43590.954861111109</v>
      </c>
      <c r="C60" s="304" t="s">
        <v>100</v>
      </c>
      <c r="D60" s="303"/>
      <c r="E60" s="303"/>
      <c r="F60" s="305"/>
      <c r="G60" s="303"/>
      <c r="H60" s="303"/>
      <c r="I60" s="306"/>
      <c r="J60" s="303"/>
      <c r="K60" s="303"/>
      <c r="L60" s="304"/>
      <c r="M60" s="303"/>
      <c r="N60" s="303"/>
      <c r="O60" s="306"/>
      <c r="P60" s="303">
        <v>43595.670138888891</v>
      </c>
      <c r="Q60" s="303">
        <v>43595.913194444445</v>
      </c>
      <c r="R60" s="306" t="s">
        <v>122</v>
      </c>
      <c r="S60" s="303">
        <v>43596.628472222219</v>
      </c>
      <c r="T60" s="303">
        <v>43596.954861111109</v>
      </c>
      <c r="U60" s="306" t="s">
        <v>80</v>
      </c>
      <c r="V60" s="294">
        <f t="shared" si="2"/>
        <v>0.32638888889050577</v>
      </c>
      <c r="W60" s="294">
        <f t="shared" si="3"/>
        <v>0</v>
      </c>
      <c r="X60" s="294">
        <f t="shared" si="4"/>
        <v>0</v>
      </c>
      <c r="Y60" s="294">
        <f t="shared" si="5"/>
        <v>0</v>
      </c>
      <c r="Z60" s="294">
        <f t="shared" si="6"/>
        <v>0</v>
      </c>
      <c r="AA60" s="294">
        <f t="shared" si="7"/>
        <v>0.24305555555474712</v>
      </c>
      <c r="AB60" s="295">
        <f t="shared" si="8"/>
        <v>0.32638888889050577</v>
      </c>
    </row>
    <row r="61" spans="1:28" ht="15.75" customHeight="1" thickBot="1" x14ac:dyDescent="0.4">
      <c r="A61" s="303">
        <v>43590.743055555555</v>
      </c>
      <c r="B61" s="303">
        <v>43590.954861111109</v>
      </c>
      <c r="C61" s="304" t="s">
        <v>103</v>
      </c>
      <c r="D61" s="303"/>
      <c r="E61" s="303"/>
      <c r="F61" s="305"/>
      <c r="G61" s="303"/>
      <c r="H61" s="303"/>
      <c r="I61" s="306"/>
      <c r="J61" s="303"/>
      <c r="K61" s="303"/>
      <c r="L61" s="304"/>
      <c r="M61" s="303"/>
      <c r="N61" s="303"/>
      <c r="O61" s="306"/>
      <c r="P61" s="303">
        <v>43595.586805555555</v>
      </c>
      <c r="Q61" s="303">
        <v>43595.913194444445</v>
      </c>
      <c r="R61" s="304" t="s">
        <v>137</v>
      </c>
      <c r="S61" s="303"/>
      <c r="T61" s="303"/>
      <c r="U61" s="306"/>
      <c r="V61" s="294">
        <f t="shared" si="2"/>
        <v>0.21180555555474712</v>
      </c>
      <c r="W61" s="294">
        <f t="shared" si="3"/>
        <v>0</v>
      </c>
      <c r="X61" s="294">
        <f t="shared" si="4"/>
        <v>0</v>
      </c>
      <c r="Y61" s="294">
        <f t="shared" si="5"/>
        <v>0</v>
      </c>
      <c r="Z61" s="294">
        <f t="shared" si="6"/>
        <v>0</v>
      </c>
      <c r="AA61" s="294">
        <f t="shared" si="7"/>
        <v>0.32638888889050577</v>
      </c>
      <c r="AB61" s="295">
        <f t="shared" si="8"/>
        <v>0</v>
      </c>
    </row>
    <row r="62" spans="1:28" ht="15.75" customHeight="1" thickBot="1" x14ac:dyDescent="0.4">
      <c r="A62" s="307"/>
      <c r="B62" s="307"/>
      <c r="C62" s="308"/>
      <c r="D62" s="307"/>
      <c r="E62" s="307"/>
      <c r="F62" s="309"/>
      <c r="G62" s="307"/>
      <c r="H62" s="307"/>
      <c r="I62" s="310"/>
      <c r="J62" s="307"/>
      <c r="K62" s="307"/>
      <c r="L62" s="308"/>
      <c r="M62" s="307"/>
      <c r="N62" s="307"/>
      <c r="O62" s="310"/>
      <c r="P62" s="307"/>
      <c r="Q62" s="307"/>
      <c r="R62" s="308"/>
      <c r="S62" s="307"/>
      <c r="T62" s="307"/>
      <c r="U62" s="310"/>
      <c r="V62" s="294">
        <f t="shared" si="2"/>
        <v>0</v>
      </c>
      <c r="W62" s="294">
        <f t="shared" si="3"/>
        <v>0</v>
      </c>
      <c r="X62" s="294">
        <f t="shared" si="4"/>
        <v>0</v>
      </c>
      <c r="Y62" s="294">
        <f t="shared" si="5"/>
        <v>0</v>
      </c>
      <c r="Z62" s="294">
        <f t="shared" si="6"/>
        <v>0</v>
      </c>
      <c r="AA62" s="294">
        <f t="shared" si="7"/>
        <v>0</v>
      </c>
      <c r="AB62" s="295">
        <f t="shared" si="8"/>
        <v>0</v>
      </c>
    </row>
    <row r="63" spans="1:28" ht="15.75" customHeight="1" thickBot="1" x14ac:dyDescent="0.4">
      <c r="A63" s="307"/>
      <c r="B63" s="307"/>
      <c r="C63" s="308"/>
      <c r="D63" s="307"/>
      <c r="E63" s="307"/>
      <c r="F63" s="309"/>
      <c r="G63" s="307"/>
      <c r="H63" s="307"/>
      <c r="I63" s="308"/>
      <c r="J63" s="307"/>
      <c r="K63" s="307"/>
      <c r="L63" s="308"/>
      <c r="M63" s="307"/>
      <c r="N63" s="307"/>
      <c r="O63" s="308"/>
      <c r="P63" s="307"/>
      <c r="Q63" s="307"/>
      <c r="R63" s="308"/>
      <c r="S63" s="307"/>
      <c r="T63" s="307"/>
      <c r="U63" s="310"/>
      <c r="V63" s="294">
        <f t="shared" si="2"/>
        <v>0</v>
      </c>
      <c r="W63" s="294">
        <f t="shared" si="3"/>
        <v>0</v>
      </c>
      <c r="X63" s="294">
        <f t="shared" si="4"/>
        <v>0</v>
      </c>
      <c r="Y63" s="294">
        <f t="shared" si="5"/>
        <v>0</v>
      </c>
      <c r="Z63" s="294">
        <f t="shared" si="6"/>
        <v>0</v>
      </c>
      <c r="AA63" s="294">
        <f t="shared" si="7"/>
        <v>0</v>
      </c>
      <c r="AB63" s="295">
        <f t="shared" si="8"/>
        <v>0</v>
      </c>
    </row>
    <row r="64" spans="1:28" ht="15.75" customHeight="1" thickBot="1" x14ac:dyDescent="0.4">
      <c r="A64" s="307"/>
      <c r="B64" s="307"/>
      <c r="C64" s="308"/>
      <c r="D64" s="307"/>
      <c r="E64" s="307"/>
      <c r="F64" s="309"/>
      <c r="G64" s="307"/>
      <c r="H64" s="307"/>
      <c r="I64" s="310"/>
      <c r="J64" s="307"/>
      <c r="K64" s="307"/>
      <c r="L64" s="308"/>
      <c r="M64" s="307"/>
      <c r="N64" s="307"/>
      <c r="O64" s="310"/>
      <c r="P64" s="307"/>
      <c r="Q64" s="307"/>
      <c r="R64" s="308"/>
      <c r="S64" s="307"/>
      <c r="T64" s="307"/>
      <c r="U64" s="310"/>
      <c r="V64" s="294">
        <f t="shared" si="2"/>
        <v>0</v>
      </c>
      <c r="W64" s="294">
        <f t="shared" si="3"/>
        <v>0</v>
      </c>
      <c r="X64" s="294">
        <f t="shared" si="4"/>
        <v>0</v>
      </c>
      <c r="Y64" s="294">
        <f t="shared" si="5"/>
        <v>0</v>
      </c>
      <c r="Z64" s="294">
        <f t="shared" si="6"/>
        <v>0</v>
      </c>
      <c r="AA64" s="294">
        <f t="shared" si="7"/>
        <v>0</v>
      </c>
      <c r="AB64" s="295">
        <f t="shared" si="8"/>
        <v>0</v>
      </c>
    </row>
    <row r="65" spans="1:28" ht="15.75" customHeight="1" thickBot="1" x14ac:dyDescent="0.4">
      <c r="A65" s="307"/>
      <c r="B65" s="307"/>
      <c r="C65" s="308"/>
      <c r="D65" s="307"/>
      <c r="E65" s="307"/>
      <c r="F65" s="309"/>
      <c r="G65" s="307"/>
      <c r="H65" s="307"/>
      <c r="I65" s="310"/>
      <c r="J65" s="307"/>
      <c r="K65" s="307"/>
      <c r="L65" s="308"/>
      <c r="M65" s="307"/>
      <c r="N65" s="307"/>
      <c r="O65" s="310"/>
      <c r="P65" s="307"/>
      <c r="Q65" s="307"/>
      <c r="R65" s="308"/>
      <c r="S65" s="307"/>
      <c r="T65" s="307"/>
      <c r="U65" s="310"/>
      <c r="V65" s="294">
        <f t="shared" si="2"/>
        <v>0</v>
      </c>
      <c r="W65" s="294">
        <f t="shared" si="3"/>
        <v>0</v>
      </c>
      <c r="X65" s="294">
        <f t="shared" si="4"/>
        <v>0</v>
      </c>
      <c r="Y65" s="294">
        <f t="shared" si="5"/>
        <v>0</v>
      </c>
      <c r="Z65" s="294">
        <f t="shared" si="6"/>
        <v>0</v>
      </c>
      <c r="AA65" s="294">
        <f t="shared" si="7"/>
        <v>0</v>
      </c>
      <c r="AB65" s="295">
        <f t="shared" si="8"/>
        <v>0</v>
      </c>
    </row>
    <row r="66" spans="1:28" ht="15.75" customHeight="1" thickBot="1" x14ac:dyDescent="0.4">
      <c r="A66" s="303"/>
      <c r="B66" s="303"/>
      <c r="C66" s="304"/>
      <c r="D66" s="303"/>
      <c r="E66" s="303"/>
      <c r="F66" s="305"/>
      <c r="G66" s="303"/>
      <c r="H66" s="303"/>
      <c r="I66" s="306"/>
      <c r="J66" s="303"/>
      <c r="K66" s="303"/>
      <c r="L66" s="304"/>
      <c r="M66" s="303"/>
      <c r="N66" s="303"/>
      <c r="O66" s="306"/>
      <c r="P66" s="303"/>
      <c r="Q66" s="303"/>
      <c r="R66" s="306"/>
      <c r="S66" s="303"/>
      <c r="T66" s="303"/>
      <c r="U66" s="306"/>
      <c r="V66" s="294">
        <f t="shared" si="2"/>
        <v>0</v>
      </c>
      <c r="W66" s="294">
        <f t="shared" si="3"/>
        <v>0</v>
      </c>
      <c r="X66" s="294">
        <f t="shared" si="4"/>
        <v>0</v>
      </c>
      <c r="Y66" s="294">
        <f t="shared" si="5"/>
        <v>0</v>
      </c>
      <c r="Z66" s="294">
        <f t="shared" si="6"/>
        <v>0</v>
      </c>
      <c r="AA66" s="294">
        <f t="shared" si="7"/>
        <v>0</v>
      </c>
      <c r="AB66" s="295">
        <f t="shared" si="8"/>
        <v>0</v>
      </c>
    </row>
    <row r="67" spans="1:28" ht="15.75" customHeight="1" thickBot="1" x14ac:dyDescent="0.4">
      <c r="A67" s="303"/>
      <c r="B67" s="303"/>
      <c r="C67" s="304"/>
      <c r="D67" s="303"/>
      <c r="E67" s="303"/>
      <c r="F67" s="305"/>
      <c r="G67" s="303"/>
      <c r="H67" s="303"/>
      <c r="I67" s="306"/>
      <c r="J67" s="303"/>
      <c r="K67" s="303"/>
      <c r="L67" s="304"/>
      <c r="M67" s="303"/>
      <c r="N67" s="303"/>
      <c r="O67" s="306"/>
      <c r="P67" s="303"/>
      <c r="Q67" s="303"/>
      <c r="R67" s="306"/>
      <c r="S67" s="303"/>
      <c r="T67" s="303"/>
      <c r="U67" s="306"/>
      <c r="V67" s="294">
        <f t="shared" si="2"/>
        <v>0</v>
      </c>
      <c r="W67" s="294">
        <f t="shared" si="3"/>
        <v>0</v>
      </c>
      <c r="X67" s="294">
        <f t="shared" si="4"/>
        <v>0</v>
      </c>
      <c r="Y67" s="294">
        <f t="shared" si="5"/>
        <v>0</v>
      </c>
      <c r="Z67" s="294">
        <f t="shared" si="6"/>
        <v>0</v>
      </c>
      <c r="AA67" s="294">
        <f t="shared" si="7"/>
        <v>0</v>
      </c>
      <c r="AB67" s="295">
        <f t="shared" si="8"/>
        <v>0</v>
      </c>
    </row>
    <row r="68" spans="1:28" ht="15.75" customHeight="1" thickBot="1" x14ac:dyDescent="0.4">
      <c r="A68" s="303"/>
      <c r="B68" s="303"/>
      <c r="C68" s="304"/>
      <c r="D68" s="303"/>
      <c r="E68" s="303"/>
      <c r="F68" s="305"/>
      <c r="G68" s="303"/>
      <c r="H68" s="303"/>
      <c r="I68" s="306"/>
      <c r="J68" s="303"/>
      <c r="K68" s="303"/>
      <c r="L68" s="304"/>
      <c r="M68" s="303"/>
      <c r="N68" s="303"/>
      <c r="O68" s="306"/>
      <c r="P68" s="303"/>
      <c r="Q68" s="303"/>
      <c r="R68" s="306"/>
      <c r="S68" s="303"/>
      <c r="T68" s="303"/>
      <c r="U68" s="306"/>
      <c r="V68" s="294">
        <f t="shared" si="2"/>
        <v>0</v>
      </c>
      <c r="W68" s="294">
        <f t="shared" si="3"/>
        <v>0</v>
      </c>
      <c r="X68" s="294">
        <f t="shared" si="4"/>
        <v>0</v>
      </c>
      <c r="Y68" s="294">
        <f t="shared" si="5"/>
        <v>0</v>
      </c>
      <c r="Z68" s="294">
        <f t="shared" si="6"/>
        <v>0</v>
      </c>
      <c r="AA68" s="294">
        <f t="shared" si="7"/>
        <v>0</v>
      </c>
      <c r="AB68" s="295">
        <f t="shared" si="8"/>
        <v>0</v>
      </c>
    </row>
    <row r="69" spans="1:28" ht="15.75" customHeight="1" thickBot="1" x14ac:dyDescent="0.4">
      <c r="A69" s="303"/>
      <c r="B69" s="303"/>
      <c r="C69" s="304"/>
      <c r="D69" s="303"/>
      <c r="E69" s="303"/>
      <c r="F69" s="305"/>
      <c r="G69" s="303"/>
      <c r="H69" s="303"/>
      <c r="I69" s="306"/>
      <c r="J69" s="303"/>
      <c r="K69" s="303"/>
      <c r="L69" s="304"/>
      <c r="M69" s="303"/>
      <c r="N69" s="303"/>
      <c r="O69" s="306"/>
      <c r="P69" s="303"/>
      <c r="Q69" s="303"/>
      <c r="R69" s="306"/>
      <c r="S69" s="303"/>
      <c r="T69" s="303"/>
      <c r="U69" s="306"/>
      <c r="V69" s="294">
        <f t="shared" si="2"/>
        <v>0</v>
      </c>
      <c r="W69" s="294">
        <f t="shared" si="3"/>
        <v>0</v>
      </c>
      <c r="X69" s="294">
        <f t="shared" si="4"/>
        <v>0</v>
      </c>
      <c r="Y69" s="294">
        <f t="shared" si="5"/>
        <v>0</v>
      </c>
      <c r="Z69" s="294">
        <f t="shared" si="6"/>
        <v>0</v>
      </c>
      <c r="AA69" s="294">
        <f t="shared" si="7"/>
        <v>0</v>
      </c>
      <c r="AB69" s="295">
        <f t="shared" si="8"/>
        <v>0</v>
      </c>
    </row>
    <row r="70" spans="1:28" ht="15.75" customHeight="1" thickBot="1" x14ac:dyDescent="0.4">
      <c r="A70" s="303"/>
      <c r="B70" s="303"/>
      <c r="C70" s="304"/>
      <c r="D70" s="303"/>
      <c r="E70" s="303"/>
      <c r="F70" s="305"/>
      <c r="G70" s="303"/>
      <c r="H70" s="303"/>
      <c r="I70" s="306"/>
      <c r="J70" s="303"/>
      <c r="K70" s="303"/>
      <c r="L70" s="304"/>
      <c r="M70" s="303"/>
      <c r="N70" s="303"/>
      <c r="O70" s="306"/>
      <c r="P70" s="303"/>
      <c r="Q70" s="303"/>
      <c r="R70" s="306"/>
      <c r="S70" s="303"/>
      <c r="T70" s="303"/>
      <c r="U70" s="306"/>
      <c r="V70" s="294">
        <f t="shared" si="2"/>
        <v>0</v>
      </c>
      <c r="W70" s="294">
        <f t="shared" si="3"/>
        <v>0</v>
      </c>
      <c r="X70" s="294">
        <f t="shared" si="4"/>
        <v>0</v>
      </c>
      <c r="Y70" s="294">
        <f t="shared" si="5"/>
        <v>0</v>
      </c>
      <c r="Z70" s="294">
        <f t="shared" si="6"/>
        <v>0</v>
      </c>
      <c r="AA70" s="294">
        <f t="shared" si="7"/>
        <v>0</v>
      </c>
      <c r="AB70" s="295">
        <f t="shared" si="8"/>
        <v>0</v>
      </c>
    </row>
    <row r="71" spans="1:28" ht="15.75" customHeight="1" thickBot="1" x14ac:dyDescent="0.4">
      <c r="A71" s="303"/>
      <c r="B71" s="303"/>
      <c r="C71" s="304"/>
      <c r="D71" s="303"/>
      <c r="E71" s="303"/>
      <c r="F71" s="305"/>
      <c r="G71" s="303"/>
      <c r="H71" s="303"/>
      <c r="I71" s="306"/>
      <c r="J71" s="303"/>
      <c r="K71" s="303"/>
      <c r="L71" s="304"/>
      <c r="M71" s="303"/>
      <c r="N71" s="303"/>
      <c r="O71" s="306"/>
      <c r="P71" s="303"/>
      <c r="Q71" s="303"/>
      <c r="R71" s="306"/>
      <c r="S71" s="303"/>
      <c r="T71" s="303"/>
      <c r="U71" s="306"/>
      <c r="V71" s="294">
        <f t="shared" si="2"/>
        <v>0</v>
      </c>
      <c r="W71" s="294">
        <f t="shared" si="3"/>
        <v>0</v>
      </c>
      <c r="X71" s="294">
        <f t="shared" si="4"/>
        <v>0</v>
      </c>
      <c r="Y71" s="294">
        <f t="shared" si="5"/>
        <v>0</v>
      </c>
      <c r="Z71" s="294">
        <f t="shared" si="6"/>
        <v>0</v>
      </c>
      <c r="AA71" s="294">
        <f t="shared" si="7"/>
        <v>0</v>
      </c>
      <c r="AB71" s="295">
        <f t="shared" si="8"/>
        <v>0</v>
      </c>
    </row>
    <row r="72" spans="1:28" ht="15.75" customHeight="1" thickBot="1" x14ac:dyDescent="0.4">
      <c r="A72" s="303"/>
      <c r="B72" s="303"/>
      <c r="C72" s="304"/>
      <c r="D72" s="303"/>
      <c r="E72" s="303"/>
      <c r="F72" s="305"/>
      <c r="G72" s="303"/>
      <c r="H72" s="303"/>
      <c r="I72" s="306"/>
      <c r="J72" s="303"/>
      <c r="K72" s="303"/>
      <c r="L72" s="304"/>
      <c r="M72" s="303"/>
      <c r="N72" s="303"/>
      <c r="O72" s="306"/>
      <c r="P72" s="303"/>
      <c r="Q72" s="303"/>
      <c r="R72" s="306"/>
      <c r="S72" s="303"/>
      <c r="T72" s="303"/>
      <c r="U72" s="306"/>
      <c r="V72" s="294">
        <f t="shared" si="2"/>
        <v>0</v>
      </c>
      <c r="W72" s="294">
        <f t="shared" si="3"/>
        <v>0</v>
      </c>
      <c r="X72" s="294">
        <f t="shared" si="4"/>
        <v>0</v>
      </c>
      <c r="Y72" s="294">
        <f t="shared" si="5"/>
        <v>0</v>
      </c>
      <c r="Z72" s="294">
        <f t="shared" si="6"/>
        <v>0</v>
      </c>
      <c r="AA72" s="294">
        <f t="shared" si="7"/>
        <v>0</v>
      </c>
      <c r="AB72" s="295">
        <f t="shared" si="8"/>
        <v>0</v>
      </c>
    </row>
    <row r="73" spans="1:28" ht="15.75" customHeight="1" thickBot="1" x14ac:dyDescent="0.4">
      <c r="A73" s="303"/>
      <c r="B73" s="303"/>
      <c r="C73" s="304"/>
      <c r="D73" s="303"/>
      <c r="E73" s="303"/>
      <c r="F73" s="305"/>
      <c r="G73" s="303"/>
      <c r="H73" s="303"/>
      <c r="I73" s="306"/>
      <c r="J73" s="303"/>
      <c r="K73" s="303"/>
      <c r="L73" s="304"/>
      <c r="M73" s="303"/>
      <c r="N73" s="303"/>
      <c r="O73" s="306"/>
      <c r="P73" s="303"/>
      <c r="Q73" s="303"/>
      <c r="R73" s="304"/>
      <c r="S73" s="303"/>
      <c r="T73" s="303"/>
      <c r="U73" s="306"/>
      <c r="V73" s="294">
        <f t="shared" si="2"/>
        <v>0</v>
      </c>
      <c r="W73" s="294">
        <f t="shared" si="3"/>
        <v>0</v>
      </c>
      <c r="X73" s="294">
        <f t="shared" si="4"/>
        <v>0</v>
      </c>
      <c r="Y73" s="294">
        <f t="shared" si="5"/>
        <v>0</v>
      </c>
      <c r="Z73" s="294">
        <f t="shared" si="6"/>
        <v>0</v>
      </c>
      <c r="AA73" s="294">
        <f t="shared" si="7"/>
        <v>0</v>
      </c>
      <c r="AB73" s="295">
        <f t="shared" si="8"/>
        <v>0</v>
      </c>
    </row>
    <row r="74" spans="1:28" ht="15.75" customHeight="1" thickBot="1" x14ac:dyDescent="0.4">
      <c r="A74" s="303"/>
      <c r="B74" s="303"/>
      <c r="C74" s="304"/>
      <c r="D74" s="303"/>
      <c r="E74" s="303"/>
      <c r="F74" s="305"/>
      <c r="G74" s="303"/>
      <c r="H74" s="303"/>
      <c r="I74" s="306"/>
      <c r="J74" s="303"/>
      <c r="K74" s="303"/>
      <c r="L74" s="304"/>
      <c r="M74" s="303"/>
      <c r="N74" s="303"/>
      <c r="O74" s="306"/>
      <c r="P74" s="303"/>
      <c r="Q74" s="303"/>
      <c r="R74" s="306"/>
      <c r="S74" s="303"/>
      <c r="T74" s="303"/>
      <c r="U74" s="306"/>
      <c r="V74" s="294">
        <f t="shared" si="2"/>
        <v>0</v>
      </c>
      <c r="W74" s="294">
        <f t="shared" si="3"/>
        <v>0</v>
      </c>
      <c r="X74" s="294">
        <f t="shared" si="4"/>
        <v>0</v>
      </c>
      <c r="Y74" s="294">
        <f t="shared" si="5"/>
        <v>0</v>
      </c>
      <c r="Z74" s="294">
        <f t="shared" si="6"/>
        <v>0</v>
      </c>
      <c r="AA74" s="294">
        <f t="shared" si="7"/>
        <v>0</v>
      </c>
      <c r="AB74" s="295">
        <f t="shared" si="8"/>
        <v>0</v>
      </c>
    </row>
    <row r="75" spans="1:28" ht="15.75" customHeight="1" thickBot="1" x14ac:dyDescent="0.4">
      <c r="A75" s="303"/>
      <c r="B75" s="303"/>
      <c r="C75" s="304"/>
      <c r="D75" s="303"/>
      <c r="E75" s="303"/>
      <c r="F75" s="305"/>
      <c r="G75" s="303"/>
      <c r="H75" s="303"/>
      <c r="I75" s="306"/>
      <c r="J75" s="303"/>
      <c r="K75" s="303"/>
      <c r="L75" s="304"/>
      <c r="M75" s="303"/>
      <c r="N75" s="303"/>
      <c r="O75" s="306"/>
      <c r="P75" s="303"/>
      <c r="Q75" s="303"/>
      <c r="R75" s="306"/>
      <c r="S75" s="303"/>
      <c r="T75" s="303"/>
      <c r="U75" s="306"/>
      <c r="V75" s="294">
        <f t="shared" si="2"/>
        <v>0</v>
      </c>
      <c r="W75" s="294">
        <f t="shared" si="3"/>
        <v>0</v>
      </c>
      <c r="X75" s="294">
        <f t="shared" si="4"/>
        <v>0</v>
      </c>
      <c r="Y75" s="294">
        <f t="shared" si="5"/>
        <v>0</v>
      </c>
      <c r="Z75" s="294">
        <f t="shared" si="6"/>
        <v>0</v>
      </c>
      <c r="AA75" s="294">
        <f t="shared" si="7"/>
        <v>0</v>
      </c>
      <c r="AB75" s="295">
        <f t="shared" si="8"/>
        <v>0</v>
      </c>
    </row>
    <row r="76" spans="1:28" ht="15.75" customHeight="1" thickBot="1" x14ac:dyDescent="0.4">
      <c r="A76" s="303"/>
      <c r="B76" s="303"/>
      <c r="C76" s="304"/>
      <c r="D76" s="303"/>
      <c r="E76" s="303"/>
      <c r="F76" s="305"/>
      <c r="G76" s="303"/>
      <c r="H76" s="303"/>
      <c r="I76" s="306"/>
      <c r="J76" s="303"/>
      <c r="K76" s="303"/>
      <c r="L76" s="304"/>
      <c r="M76" s="303"/>
      <c r="N76" s="303"/>
      <c r="O76" s="306"/>
      <c r="P76" s="303"/>
      <c r="Q76" s="303"/>
      <c r="R76" s="306"/>
      <c r="S76" s="303"/>
      <c r="T76" s="303"/>
      <c r="U76" s="306"/>
      <c r="V76" s="294">
        <f t="shared" ref="V76:V123" si="9">B76-A76</f>
        <v>0</v>
      </c>
      <c r="W76" s="294">
        <f t="shared" ref="W76:W123" si="10">E76-D76</f>
        <v>0</v>
      </c>
      <c r="X76" s="294">
        <f t="shared" ref="X76:X123" si="11">H76-G76</f>
        <v>0</v>
      </c>
      <c r="Y76" s="294">
        <f t="shared" ref="Y76:Y123" si="12">K76-J76</f>
        <v>0</v>
      </c>
      <c r="Z76" s="294">
        <f t="shared" ref="Z76:Z123" si="13">N76-M76</f>
        <v>0</v>
      </c>
      <c r="AA76" s="294">
        <f t="shared" ref="AA76:AA123" si="14">Q76-P76</f>
        <v>0</v>
      </c>
      <c r="AB76" s="295">
        <f t="shared" ref="AB76:AB123" si="15">T76-S76</f>
        <v>0</v>
      </c>
    </row>
    <row r="77" spans="1:28" ht="15.75" customHeight="1" thickBot="1" x14ac:dyDescent="0.4">
      <c r="A77" s="303"/>
      <c r="B77" s="303"/>
      <c r="C77" s="304"/>
      <c r="D77" s="303"/>
      <c r="E77" s="303"/>
      <c r="F77" s="305"/>
      <c r="G77" s="303"/>
      <c r="H77" s="303"/>
      <c r="I77" s="306"/>
      <c r="J77" s="303"/>
      <c r="K77" s="303"/>
      <c r="L77" s="304"/>
      <c r="M77" s="303"/>
      <c r="N77" s="303"/>
      <c r="O77" s="306"/>
      <c r="P77" s="303"/>
      <c r="Q77" s="303"/>
      <c r="R77" s="304"/>
      <c r="S77" s="303"/>
      <c r="T77" s="303"/>
      <c r="U77" s="306"/>
      <c r="V77" s="294">
        <f t="shared" si="9"/>
        <v>0</v>
      </c>
      <c r="W77" s="294">
        <f t="shared" si="10"/>
        <v>0</v>
      </c>
      <c r="X77" s="294">
        <f t="shared" si="11"/>
        <v>0</v>
      </c>
      <c r="Y77" s="294">
        <f t="shared" si="12"/>
        <v>0</v>
      </c>
      <c r="Z77" s="294">
        <f t="shared" si="13"/>
        <v>0</v>
      </c>
      <c r="AA77" s="294">
        <f t="shared" si="14"/>
        <v>0</v>
      </c>
      <c r="AB77" s="295">
        <f t="shared" si="15"/>
        <v>0</v>
      </c>
    </row>
    <row r="78" spans="1:28" ht="15.75" customHeight="1" thickBot="1" x14ac:dyDescent="0.4">
      <c r="A78" s="303"/>
      <c r="B78" s="303"/>
      <c r="C78" s="304"/>
      <c r="D78" s="303"/>
      <c r="E78" s="303"/>
      <c r="F78" s="305"/>
      <c r="G78" s="303"/>
      <c r="H78" s="303"/>
      <c r="I78" s="306"/>
      <c r="J78" s="303"/>
      <c r="K78" s="303"/>
      <c r="L78" s="304"/>
      <c r="M78" s="303"/>
      <c r="N78" s="303"/>
      <c r="O78" s="306"/>
      <c r="P78" s="303"/>
      <c r="Q78" s="303"/>
      <c r="R78" s="306"/>
      <c r="S78" s="303"/>
      <c r="T78" s="303"/>
      <c r="U78" s="306"/>
      <c r="V78" s="294">
        <f t="shared" si="9"/>
        <v>0</v>
      </c>
      <c r="W78" s="294">
        <f t="shared" si="10"/>
        <v>0</v>
      </c>
      <c r="X78" s="294">
        <f t="shared" si="11"/>
        <v>0</v>
      </c>
      <c r="Y78" s="294">
        <f t="shared" si="12"/>
        <v>0</v>
      </c>
      <c r="Z78" s="294">
        <f t="shared" si="13"/>
        <v>0</v>
      </c>
      <c r="AA78" s="294">
        <f t="shared" si="14"/>
        <v>0</v>
      </c>
      <c r="AB78" s="295">
        <f t="shared" si="15"/>
        <v>0</v>
      </c>
    </row>
    <row r="79" spans="1:28" ht="15.75" customHeight="1" thickBot="1" x14ac:dyDescent="0.4">
      <c r="A79" s="303"/>
      <c r="B79" s="303"/>
      <c r="C79" s="304"/>
      <c r="D79" s="303"/>
      <c r="E79" s="303"/>
      <c r="F79" s="305"/>
      <c r="G79" s="303"/>
      <c r="H79" s="303"/>
      <c r="I79" s="306"/>
      <c r="J79" s="303"/>
      <c r="K79" s="303"/>
      <c r="L79" s="304"/>
      <c r="M79" s="303"/>
      <c r="N79" s="303"/>
      <c r="O79" s="306"/>
      <c r="P79" s="303"/>
      <c r="Q79" s="303"/>
      <c r="R79" s="306"/>
      <c r="S79" s="303"/>
      <c r="T79" s="303"/>
      <c r="U79" s="306"/>
      <c r="V79" s="294">
        <f t="shared" si="9"/>
        <v>0</v>
      </c>
      <c r="W79" s="294">
        <f t="shared" si="10"/>
        <v>0</v>
      </c>
      <c r="X79" s="294">
        <f t="shared" si="11"/>
        <v>0</v>
      </c>
      <c r="Y79" s="294">
        <f t="shared" si="12"/>
        <v>0</v>
      </c>
      <c r="Z79" s="294">
        <f t="shared" si="13"/>
        <v>0</v>
      </c>
      <c r="AA79" s="294">
        <f t="shared" si="14"/>
        <v>0</v>
      </c>
      <c r="AB79" s="295">
        <f t="shared" si="15"/>
        <v>0</v>
      </c>
    </row>
    <row r="80" spans="1:28" ht="15.75" customHeight="1" thickBot="1" x14ac:dyDescent="0.4">
      <c r="A80" s="303"/>
      <c r="B80" s="303"/>
      <c r="C80" s="304"/>
      <c r="D80" s="303"/>
      <c r="E80" s="303"/>
      <c r="F80" s="305"/>
      <c r="G80" s="303"/>
      <c r="H80" s="303"/>
      <c r="I80" s="306"/>
      <c r="J80" s="303"/>
      <c r="K80" s="303"/>
      <c r="L80" s="304"/>
      <c r="M80" s="303"/>
      <c r="N80" s="303"/>
      <c r="O80" s="306"/>
      <c r="P80" s="303"/>
      <c r="Q80" s="303"/>
      <c r="R80" s="306"/>
      <c r="S80" s="303"/>
      <c r="T80" s="303"/>
      <c r="U80" s="306"/>
      <c r="V80" s="294">
        <f t="shared" si="9"/>
        <v>0</v>
      </c>
      <c r="W80" s="294">
        <f t="shared" si="10"/>
        <v>0</v>
      </c>
      <c r="X80" s="294">
        <f t="shared" si="11"/>
        <v>0</v>
      </c>
      <c r="Y80" s="294">
        <f t="shared" si="12"/>
        <v>0</v>
      </c>
      <c r="Z80" s="294">
        <f t="shared" si="13"/>
        <v>0</v>
      </c>
      <c r="AA80" s="294">
        <f t="shared" si="14"/>
        <v>0</v>
      </c>
      <c r="AB80" s="295">
        <f t="shared" si="15"/>
        <v>0</v>
      </c>
    </row>
    <row r="81" spans="1:28" ht="15.75" customHeight="1" thickBot="1" x14ac:dyDescent="0.4">
      <c r="A81" s="303"/>
      <c r="B81" s="303"/>
      <c r="C81" s="304"/>
      <c r="D81" s="303"/>
      <c r="E81" s="303"/>
      <c r="F81" s="305"/>
      <c r="G81" s="303"/>
      <c r="H81" s="303"/>
      <c r="I81" s="306"/>
      <c r="J81" s="303"/>
      <c r="K81" s="303"/>
      <c r="L81" s="304"/>
      <c r="M81" s="303"/>
      <c r="N81" s="303"/>
      <c r="O81" s="306"/>
      <c r="P81" s="303"/>
      <c r="Q81" s="303"/>
      <c r="R81" s="306"/>
      <c r="S81" s="303"/>
      <c r="T81" s="303"/>
      <c r="U81" s="306"/>
      <c r="V81" s="294">
        <f t="shared" si="9"/>
        <v>0</v>
      </c>
      <c r="W81" s="294">
        <f t="shared" si="10"/>
        <v>0</v>
      </c>
      <c r="X81" s="294">
        <f t="shared" si="11"/>
        <v>0</v>
      </c>
      <c r="Y81" s="294">
        <f t="shared" si="12"/>
        <v>0</v>
      </c>
      <c r="Z81" s="294">
        <f t="shared" si="13"/>
        <v>0</v>
      </c>
      <c r="AA81" s="294">
        <f t="shared" si="14"/>
        <v>0</v>
      </c>
      <c r="AB81" s="295">
        <f t="shared" si="15"/>
        <v>0</v>
      </c>
    </row>
    <row r="82" spans="1:28" ht="15.75" customHeight="1" thickBot="1" x14ac:dyDescent="0.4">
      <c r="A82" s="303"/>
      <c r="B82" s="303"/>
      <c r="C82" s="304"/>
      <c r="D82" s="303"/>
      <c r="E82" s="303"/>
      <c r="F82" s="305"/>
      <c r="G82" s="303"/>
      <c r="H82" s="303"/>
      <c r="I82" s="306"/>
      <c r="J82" s="303"/>
      <c r="K82" s="303"/>
      <c r="L82" s="304"/>
      <c r="M82" s="303"/>
      <c r="N82" s="303"/>
      <c r="O82" s="306"/>
      <c r="P82" s="303"/>
      <c r="Q82" s="303"/>
      <c r="R82" s="306"/>
      <c r="S82" s="303"/>
      <c r="T82" s="303"/>
      <c r="U82" s="306"/>
      <c r="V82" s="294">
        <f t="shared" si="9"/>
        <v>0</v>
      </c>
      <c r="W82" s="294">
        <f t="shared" si="10"/>
        <v>0</v>
      </c>
      <c r="X82" s="294">
        <f t="shared" si="11"/>
        <v>0</v>
      </c>
      <c r="Y82" s="294">
        <f t="shared" si="12"/>
        <v>0</v>
      </c>
      <c r="Z82" s="294">
        <f t="shared" si="13"/>
        <v>0</v>
      </c>
      <c r="AA82" s="294">
        <f t="shared" si="14"/>
        <v>0</v>
      </c>
      <c r="AB82" s="295">
        <f t="shared" si="15"/>
        <v>0</v>
      </c>
    </row>
    <row r="83" spans="1:28" ht="15.75" customHeight="1" thickBot="1" x14ac:dyDescent="0.4">
      <c r="A83" s="303"/>
      <c r="B83" s="303"/>
      <c r="C83" s="304"/>
      <c r="D83" s="303"/>
      <c r="E83" s="303"/>
      <c r="F83" s="305"/>
      <c r="G83" s="303"/>
      <c r="H83" s="303"/>
      <c r="I83" s="306"/>
      <c r="J83" s="303"/>
      <c r="K83" s="303"/>
      <c r="L83" s="304"/>
      <c r="M83" s="303"/>
      <c r="N83" s="303"/>
      <c r="O83" s="306"/>
      <c r="P83" s="303"/>
      <c r="Q83" s="303"/>
      <c r="R83" s="306"/>
      <c r="S83" s="303"/>
      <c r="T83" s="303"/>
      <c r="U83" s="306"/>
      <c r="V83" s="294">
        <f t="shared" si="9"/>
        <v>0</v>
      </c>
      <c r="W83" s="294">
        <f t="shared" si="10"/>
        <v>0</v>
      </c>
      <c r="X83" s="294">
        <f t="shared" si="11"/>
        <v>0</v>
      </c>
      <c r="Y83" s="294">
        <f t="shared" si="12"/>
        <v>0</v>
      </c>
      <c r="Z83" s="294">
        <f t="shared" si="13"/>
        <v>0</v>
      </c>
      <c r="AA83" s="294">
        <f t="shared" si="14"/>
        <v>0</v>
      </c>
      <c r="AB83" s="295">
        <f t="shared" si="15"/>
        <v>0</v>
      </c>
    </row>
    <row r="84" spans="1:28" ht="15.75" customHeight="1" thickBot="1" x14ac:dyDescent="0.4">
      <c r="A84" s="303"/>
      <c r="B84" s="303"/>
      <c r="C84" s="304"/>
      <c r="D84" s="303"/>
      <c r="E84" s="303"/>
      <c r="F84" s="305"/>
      <c r="G84" s="303"/>
      <c r="H84" s="303"/>
      <c r="I84" s="306"/>
      <c r="J84" s="303"/>
      <c r="K84" s="303"/>
      <c r="L84" s="304"/>
      <c r="M84" s="303"/>
      <c r="N84" s="303"/>
      <c r="O84" s="306"/>
      <c r="P84" s="303"/>
      <c r="Q84" s="303"/>
      <c r="R84" s="306"/>
      <c r="S84" s="303"/>
      <c r="T84" s="303"/>
      <c r="U84" s="304"/>
      <c r="V84" s="294">
        <f t="shared" si="9"/>
        <v>0</v>
      </c>
      <c r="W84" s="294">
        <f t="shared" si="10"/>
        <v>0</v>
      </c>
      <c r="X84" s="294">
        <f t="shared" si="11"/>
        <v>0</v>
      </c>
      <c r="Y84" s="294">
        <f t="shared" si="12"/>
        <v>0</v>
      </c>
      <c r="Z84" s="294">
        <f t="shared" si="13"/>
        <v>0</v>
      </c>
      <c r="AA84" s="294">
        <f t="shared" si="14"/>
        <v>0</v>
      </c>
      <c r="AB84" s="295">
        <f t="shared" si="15"/>
        <v>0</v>
      </c>
    </row>
    <row r="85" spans="1:28" ht="15.75" customHeight="1" thickBot="1" x14ac:dyDescent="0.4">
      <c r="A85" s="303"/>
      <c r="B85" s="303"/>
      <c r="C85" s="304"/>
      <c r="D85" s="303"/>
      <c r="E85" s="303"/>
      <c r="F85" s="305"/>
      <c r="G85" s="303"/>
      <c r="H85" s="303"/>
      <c r="I85" s="306"/>
      <c r="J85" s="303"/>
      <c r="K85" s="303"/>
      <c r="L85" s="304"/>
      <c r="M85" s="303"/>
      <c r="N85" s="303"/>
      <c r="O85" s="306"/>
      <c r="P85" s="303"/>
      <c r="Q85" s="303"/>
      <c r="R85" s="306"/>
      <c r="S85" s="303"/>
      <c r="T85" s="303"/>
      <c r="U85" s="306"/>
      <c r="V85" s="294">
        <f t="shared" si="9"/>
        <v>0</v>
      </c>
      <c r="W85" s="294">
        <f t="shared" si="10"/>
        <v>0</v>
      </c>
      <c r="X85" s="294">
        <f t="shared" si="11"/>
        <v>0</v>
      </c>
      <c r="Y85" s="294">
        <f t="shared" si="12"/>
        <v>0</v>
      </c>
      <c r="Z85" s="294">
        <f t="shared" si="13"/>
        <v>0</v>
      </c>
      <c r="AA85" s="294">
        <f t="shared" si="14"/>
        <v>0</v>
      </c>
      <c r="AB85" s="295">
        <f t="shared" si="15"/>
        <v>0</v>
      </c>
    </row>
    <row r="86" spans="1:28" ht="15.75" customHeight="1" thickBot="1" x14ac:dyDescent="0.4">
      <c r="A86" s="303"/>
      <c r="B86" s="303"/>
      <c r="C86" s="304"/>
      <c r="D86" s="303"/>
      <c r="E86" s="303"/>
      <c r="F86" s="305"/>
      <c r="G86" s="303"/>
      <c r="H86" s="303"/>
      <c r="I86" s="306"/>
      <c r="J86" s="303"/>
      <c r="K86" s="303"/>
      <c r="L86" s="304"/>
      <c r="M86" s="303"/>
      <c r="N86" s="303"/>
      <c r="O86" s="306"/>
      <c r="P86" s="303"/>
      <c r="Q86" s="303"/>
      <c r="R86" s="306"/>
      <c r="S86" s="303"/>
      <c r="T86" s="303"/>
      <c r="U86" s="306"/>
      <c r="V86" s="294">
        <f t="shared" si="9"/>
        <v>0</v>
      </c>
      <c r="W86" s="294">
        <f t="shared" si="10"/>
        <v>0</v>
      </c>
      <c r="X86" s="294">
        <f t="shared" si="11"/>
        <v>0</v>
      </c>
      <c r="Y86" s="294">
        <f t="shared" si="12"/>
        <v>0</v>
      </c>
      <c r="Z86" s="294">
        <f t="shared" si="13"/>
        <v>0</v>
      </c>
      <c r="AA86" s="294">
        <f t="shared" si="14"/>
        <v>0</v>
      </c>
      <c r="AB86" s="295">
        <f t="shared" si="15"/>
        <v>0</v>
      </c>
    </row>
    <row r="87" spans="1:28" ht="15.75" customHeight="1" thickBot="1" x14ac:dyDescent="0.4">
      <c r="A87" s="303"/>
      <c r="B87" s="303"/>
      <c r="C87" s="304"/>
      <c r="D87" s="303"/>
      <c r="E87" s="303"/>
      <c r="F87" s="305"/>
      <c r="G87" s="303"/>
      <c r="H87" s="303"/>
      <c r="I87" s="306"/>
      <c r="J87" s="303"/>
      <c r="K87" s="303"/>
      <c r="L87" s="304"/>
      <c r="M87" s="303"/>
      <c r="N87" s="303"/>
      <c r="O87" s="306"/>
      <c r="P87" s="303"/>
      <c r="Q87" s="303"/>
      <c r="R87" s="306"/>
      <c r="S87" s="303"/>
      <c r="T87" s="303"/>
      <c r="U87" s="306"/>
      <c r="V87" s="294">
        <f t="shared" si="9"/>
        <v>0</v>
      </c>
      <c r="W87" s="294">
        <f t="shared" si="10"/>
        <v>0</v>
      </c>
      <c r="X87" s="294">
        <f t="shared" si="11"/>
        <v>0</v>
      </c>
      <c r="Y87" s="294">
        <f t="shared" si="12"/>
        <v>0</v>
      </c>
      <c r="Z87" s="294">
        <f t="shared" si="13"/>
        <v>0</v>
      </c>
      <c r="AA87" s="294">
        <f t="shared" si="14"/>
        <v>0</v>
      </c>
      <c r="AB87" s="295">
        <f t="shared" si="15"/>
        <v>0</v>
      </c>
    </row>
    <row r="88" spans="1:28" ht="15.75" customHeight="1" thickBot="1" x14ac:dyDescent="0.4">
      <c r="A88" s="303"/>
      <c r="B88" s="303"/>
      <c r="C88" s="304"/>
      <c r="D88" s="303"/>
      <c r="E88" s="303"/>
      <c r="F88" s="305"/>
      <c r="G88" s="303"/>
      <c r="H88" s="303"/>
      <c r="I88" s="306"/>
      <c r="J88" s="303"/>
      <c r="K88" s="303"/>
      <c r="L88" s="304"/>
      <c r="M88" s="303"/>
      <c r="N88" s="303"/>
      <c r="O88" s="306"/>
      <c r="P88" s="303"/>
      <c r="Q88" s="303"/>
      <c r="R88" s="306"/>
      <c r="S88" s="303"/>
      <c r="T88" s="303"/>
      <c r="U88" s="306"/>
      <c r="V88" s="294">
        <f t="shared" si="9"/>
        <v>0</v>
      </c>
      <c r="W88" s="294">
        <f t="shared" si="10"/>
        <v>0</v>
      </c>
      <c r="X88" s="294">
        <f t="shared" si="11"/>
        <v>0</v>
      </c>
      <c r="Y88" s="294">
        <f t="shared" si="12"/>
        <v>0</v>
      </c>
      <c r="Z88" s="294">
        <f t="shared" si="13"/>
        <v>0</v>
      </c>
      <c r="AA88" s="294">
        <f t="shared" si="14"/>
        <v>0</v>
      </c>
      <c r="AB88" s="295">
        <f t="shared" si="15"/>
        <v>0</v>
      </c>
    </row>
    <row r="89" spans="1:28" ht="15.75" customHeight="1" thickBot="1" x14ac:dyDescent="0.4">
      <c r="A89" s="303"/>
      <c r="B89" s="303"/>
      <c r="C89" s="304"/>
      <c r="D89" s="303"/>
      <c r="E89" s="303"/>
      <c r="F89" s="305"/>
      <c r="G89" s="303"/>
      <c r="H89" s="303"/>
      <c r="I89" s="306"/>
      <c r="J89" s="303"/>
      <c r="K89" s="303"/>
      <c r="L89" s="304"/>
      <c r="M89" s="303"/>
      <c r="N89" s="303"/>
      <c r="O89" s="306"/>
      <c r="P89" s="303"/>
      <c r="Q89" s="303"/>
      <c r="R89" s="306"/>
      <c r="S89" s="303"/>
      <c r="T89" s="303"/>
      <c r="U89" s="306"/>
      <c r="V89" s="294">
        <f t="shared" si="9"/>
        <v>0</v>
      </c>
      <c r="W89" s="294">
        <f t="shared" si="10"/>
        <v>0</v>
      </c>
      <c r="X89" s="294">
        <f t="shared" si="11"/>
        <v>0</v>
      </c>
      <c r="Y89" s="294">
        <f t="shared" si="12"/>
        <v>0</v>
      </c>
      <c r="Z89" s="294">
        <f t="shared" si="13"/>
        <v>0</v>
      </c>
      <c r="AA89" s="294">
        <f t="shared" si="14"/>
        <v>0</v>
      </c>
      <c r="AB89" s="295">
        <f t="shared" si="15"/>
        <v>0</v>
      </c>
    </row>
    <row r="90" spans="1:28" ht="15.75" customHeight="1" thickBot="1" x14ac:dyDescent="0.4">
      <c r="A90" s="303"/>
      <c r="B90" s="303"/>
      <c r="C90" s="304"/>
      <c r="D90" s="303"/>
      <c r="E90" s="303"/>
      <c r="F90" s="305"/>
      <c r="G90" s="303"/>
      <c r="H90" s="303"/>
      <c r="I90" s="306"/>
      <c r="J90" s="303"/>
      <c r="K90" s="303"/>
      <c r="L90" s="304"/>
      <c r="M90" s="303"/>
      <c r="N90" s="303"/>
      <c r="O90" s="306"/>
      <c r="P90" s="303"/>
      <c r="Q90" s="303"/>
      <c r="R90" s="306"/>
      <c r="S90" s="303"/>
      <c r="T90" s="303"/>
      <c r="U90" s="306"/>
      <c r="V90" s="294">
        <f t="shared" si="9"/>
        <v>0</v>
      </c>
      <c r="W90" s="294">
        <f t="shared" si="10"/>
        <v>0</v>
      </c>
      <c r="X90" s="294">
        <f t="shared" si="11"/>
        <v>0</v>
      </c>
      <c r="Y90" s="294">
        <f t="shared" si="12"/>
        <v>0</v>
      </c>
      <c r="Z90" s="294">
        <f t="shared" si="13"/>
        <v>0</v>
      </c>
      <c r="AA90" s="294">
        <f t="shared" si="14"/>
        <v>0</v>
      </c>
      <c r="AB90" s="295">
        <f t="shared" si="15"/>
        <v>0</v>
      </c>
    </row>
    <row r="91" spans="1:28" ht="15.75" customHeight="1" thickBot="1" x14ac:dyDescent="0.4">
      <c r="A91" s="303"/>
      <c r="B91" s="303"/>
      <c r="C91" s="304"/>
      <c r="D91" s="303"/>
      <c r="E91" s="303"/>
      <c r="F91" s="305"/>
      <c r="G91" s="303"/>
      <c r="H91" s="303"/>
      <c r="I91" s="306"/>
      <c r="J91" s="303"/>
      <c r="K91" s="303"/>
      <c r="L91" s="304"/>
      <c r="M91" s="303"/>
      <c r="N91" s="303"/>
      <c r="O91" s="306"/>
      <c r="P91" s="303"/>
      <c r="Q91" s="303"/>
      <c r="R91" s="306"/>
      <c r="S91" s="303"/>
      <c r="T91" s="303"/>
      <c r="U91" s="306"/>
      <c r="V91" s="294">
        <f t="shared" si="9"/>
        <v>0</v>
      </c>
      <c r="W91" s="294">
        <f t="shared" si="10"/>
        <v>0</v>
      </c>
      <c r="X91" s="294">
        <f t="shared" si="11"/>
        <v>0</v>
      </c>
      <c r="Y91" s="294">
        <f t="shared" si="12"/>
        <v>0</v>
      </c>
      <c r="Z91" s="294">
        <f t="shared" si="13"/>
        <v>0</v>
      </c>
      <c r="AA91" s="294">
        <f t="shared" si="14"/>
        <v>0</v>
      </c>
      <c r="AB91" s="295">
        <f t="shared" si="15"/>
        <v>0</v>
      </c>
    </row>
    <row r="92" spans="1:28" ht="15.75" customHeight="1" thickBot="1" x14ac:dyDescent="0.4">
      <c r="A92" s="303"/>
      <c r="B92" s="303"/>
      <c r="C92" s="304"/>
      <c r="D92" s="303"/>
      <c r="E92" s="303"/>
      <c r="F92" s="305"/>
      <c r="G92" s="303"/>
      <c r="H92" s="303"/>
      <c r="I92" s="306"/>
      <c r="J92" s="303"/>
      <c r="K92" s="303"/>
      <c r="L92" s="304"/>
      <c r="M92" s="303"/>
      <c r="N92" s="303"/>
      <c r="O92" s="306"/>
      <c r="P92" s="303"/>
      <c r="Q92" s="303"/>
      <c r="R92" s="306"/>
      <c r="S92" s="303"/>
      <c r="T92" s="303"/>
      <c r="U92" s="306"/>
      <c r="V92" s="294">
        <f t="shared" si="9"/>
        <v>0</v>
      </c>
      <c r="W92" s="294">
        <f t="shared" si="10"/>
        <v>0</v>
      </c>
      <c r="X92" s="294">
        <f t="shared" si="11"/>
        <v>0</v>
      </c>
      <c r="Y92" s="294">
        <f t="shared" si="12"/>
        <v>0</v>
      </c>
      <c r="Z92" s="294">
        <f t="shared" si="13"/>
        <v>0</v>
      </c>
      <c r="AA92" s="294">
        <f t="shared" si="14"/>
        <v>0</v>
      </c>
      <c r="AB92" s="295">
        <f t="shared" si="15"/>
        <v>0</v>
      </c>
    </row>
    <row r="93" spans="1:28" ht="15.75" customHeight="1" thickBot="1" x14ac:dyDescent="0.4">
      <c r="A93" s="303"/>
      <c r="B93" s="303"/>
      <c r="C93" s="304"/>
      <c r="D93" s="303"/>
      <c r="E93" s="303"/>
      <c r="F93" s="305"/>
      <c r="G93" s="303"/>
      <c r="H93" s="303"/>
      <c r="I93" s="306"/>
      <c r="J93" s="303"/>
      <c r="K93" s="303"/>
      <c r="L93" s="304"/>
      <c r="M93" s="303"/>
      <c r="N93" s="303"/>
      <c r="O93" s="306"/>
      <c r="P93" s="303"/>
      <c r="Q93" s="303"/>
      <c r="R93" s="306"/>
      <c r="S93" s="303"/>
      <c r="T93" s="303"/>
      <c r="U93" s="306"/>
      <c r="V93" s="294">
        <f t="shared" si="9"/>
        <v>0</v>
      </c>
      <c r="W93" s="294">
        <f t="shared" si="10"/>
        <v>0</v>
      </c>
      <c r="X93" s="294">
        <f t="shared" si="11"/>
        <v>0</v>
      </c>
      <c r="Y93" s="294">
        <f t="shared" si="12"/>
        <v>0</v>
      </c>
      <c r="Z93" s="294">
        <f t="shared" si="13"/>
        <v>0</v>
      </c>
      <c r="AA93" s="294">
        <f t="shared" si="14"/>
        <v>0</v>
      </c>
      <c r="AB93" s="295">
        <f t="shared" si="15"/>
        <v>0</v>
      </c>
    </row>
    <row r="94" spans="1:28" ht="15.75" customHeight="1" thickBot="1" x14ac:dyDescent="0.4">
      <c r="A94" s="303"/>
      <c r="B94" s="303"/>
      <c r="C94" s="304"/>
      <c r="D94" s="303"/>
      <c r="E94" s="303"/>
      <c r="F94" s="305"/>
      <c r="G94" s="303"/>
      <c r="H94" s="303"/>
      <c r="I94" s="306"/>
      <c r="J94" s="303"/>
      <c r="K94" s="303"/>
      <c r="L94" s="304"/>
      <c r="M94" s="303"/>
      <c r="N94" s="303"/>
      <c r="O94" s="306"/>
      <c r="P94" s="303"/>
      <c r="Q94" s="303"/>
      <c r="R94" s="306"/>
      <c r="S94" s="303"/>
      <c r="T94" s="303"/>
      <c r="U94" s="306"/>
      <c r="V94" s="294">
        <f t="shared" si="9"/>
        <v>0</v>
      </c>
      <c r="W94" s="294">
        <f t="shared" si="10"/>
        <v>0</v>
      </c>
      <c r="X94" s="294">
        <f t="shared" si="11"/>
        <v>0</v>
      </c>
      <c r="Y94" s="294">
        <f t="shared" si="12"/>
        <v>0</v>
      </c>
      <c r="Z94" s="294">
        <f t="shared" si="13"/>
        <v>0</v>
      </c>
      <c r="AA94" s="294">
        <f t="shared" si="14"/>
        <v>0</v>
      </c>
      <c r="AB94" s="295">
        <f t="shared" si="15"/>
        <v>0</v>
      </c>
    </row>
    <row r="95" spans="1:28" ht="15.75" customHeight="1" thickBot="1" x14ac:dyDescent="0.4">
      <c r="A95" s="303"/>
      <c r="B95" s="303"/>
      <c r="C95" s="304"/>
      <c r="D95" s="303"/>
      <c r="E95" s="303"/>
      <c r="F95" s="305"/>
      <c r="G95" s="303"/>
      <c r="H95" s="303"/>
      <c r="I95" s="306"/>
      <c r="J95" s="303"/>
      <c r="K95" s="303"/>
      <c r="L95" s="304"/>
      <c r="M95" s="303"/>
      <c r="N95" s="303"/>
      <c r="O95" s="306"/>
      <c r="P95" s="303"/>
      <c r="Q95" s="303"/>
      <c r="R95" s="306"/>
      <c r="S95" s="303"/>
      <c r="T95" s="303"/>
      <c r="U95" s="306"/>
      <c r="V95" s="294">
        <f t="shared" si="9"/>
        <v>0</v>
      </c>
      <c r="W95" s="294">
        <f t="shared" si="10"/>
        <v>0</v>
      </c>
      <c r="X95" s="294">
        <f t="shared" si="11"/>
        <v>0</v>
      </c>
      <c r="Y95" s="294">
        <f t="shared" si="12"/>
        <v>0</v>
      </c>
      <c r="Z95" s="294">
        <f t="shared" si="13"/>
        <v>0</v>
      </c>
      <c r="AA95" s="294">
        <f t="shared" si="14"/>
        <v>0</v>
      </c>
      <c r="AB95" s="295">
        <f t="shared" si="15"/>
        <v>0</v>
      </c>
    </row>
    <row r="96" spans="1:28" ht="15.75" customHeight="1" thickBot="1" x14ac:dyDescent="0.4">
      <c r="A96" s="303"/>
      <c r="B96" s="303"/>
      <c r="C96" s="304"/>
      <c r="D96" s="303"/>
      <c r="E96" s="303"/>
      <c r="F96" s="305"/>
      <c r="G96" s="303"/>
      <c r="H96" s="303"/>
      <c r="I96" s="306"/>
      <c r="J96" s="303"/>
      <c r="K96" s="303"/>
      <c r="L96" s="304"/>
      <c r="M96" s="303"/>
      <c r="N96" s="303"/>
      <c r="O96" s="306"/>
      <c r="P96" s="303"/>
      <c r="Q96" s="303"/>
      <c r="R96" s="306"/>
      <c r="S96" s="303"/>
      <c r="T96" s="303"/>
      <c r="U96" s="306"/>
      <c r="V96" s="294">
        <f t="shared" si="9"/>
        <v>0</v>
      </c>
      <c r="W96" s="294">
        <f t="shared" si="10"/>
        <v>0</v>
      </c>
      <c r="X96" s="294">
        <f t="shared" si="11"/>
        <v>0</v>
      </c>
      <c r="Y96" s="294">
        <f t="shared" si="12"/>
        <v>0</v>
      </c>
      <c r="Z96" s="294">
        <f t="shared" si="13"/>
        <v>0</v>
      </c>
      <c r="AA96" s="294">
        <f t="shared" si="14"/>
        <v>0</v>
      </c>
      <c r="AB96" s="295">
        <f t="shared" si="15"/>
        <v>0</v>
      </c>
    </row>
    <row r="97" spans="1:28" ht="15.75" customHeight="1" thickBot="1" x14ac:dyDescent="0.4">
      <c r="A97" s="303"/>
      <c r="B97" s="303"/>
      <c r="C97" s="304"/>
      <c r="D97" s="303"/>
      <c r="E97" s="303"/>
      <c r="F97" s="305"/>
      <c r="G97" s="303"/>
      <c r="H97" s="303"/>
      <c r="I97" s="306"/>
      <c r="J97" s="303"/>
      <c r="K97" s="303"/>
      <c r="L97" s="304"/>
      <c r="M97" s="303"/>
      <c r="N97" s="303"/>
      <c r="O97" s="306"/>
      <c r="P97" s="303"/>
      <c r="Q97" s="303"/>
      <c r="R97" s="306"/>
      <c r="S97" s="303"/>
      <c r="T97" s="303"/>
      <c r="U97" s="306"/>
      <c r="V97" s="294">
        <f t="shared" si="9"/>
        <v>0</v>
      </c>
      <c r="W97" s="294">
        <f t="shared" si="10"/>
        <v>0</v>
      </c>
      <c r="X97" s="294">
        <f t="shared" si="11"/>
        <v>0</v>
      </c>
      <c r="Y97" s="294">
        <f t="shared" si="12"/>
        <v>0</v>
      </c>
      <c r="Z97" s="294">
        <f t="shared" si="13"/>
        <v>0</v>
      </c>
      <c r="AA97" s="294">
        <f t="shared" si="14"/>
        <v>0</v>
      </c>
      <c r="AB97" s="295">
        <f t="shared" si="15"/>
        <v>0</v>
      </c>
    </row>
    <row r="98" spans="1:28" ht="15.75" customHeight="1" thickBot="1" x14ac:dyDescent="0.4">
      <c r="A98" s="303"/>
      <c r="B98" s="303"/>
      <c r="C98" s="304"/>
      <c r="D98" s="303"/>
      <c r="E98" s="303"/>
      <c r="F98" s="305"/>
      <c r="G98" s="303"/>
      <c r="H98" s="303"/>
      <c r="I98" s="306"/>
      <c r="J98" s="303"/>
      <c r="K98" s="303"/>
      <c r="L98" s="304"/>
      <c r="M98" s="303"/>
      <c r="N98" s="303"/>
      <c r="O98" s="306"/>
      <c r="P98" s="303"/>
      <c r="Q98" s="303"/>
      <c r="R98" s="306"/>
      <c r="S98" s="303"/>
      <c r="T98" s="303"/>
      <c r="U98" s="306"/>
      <c r="V98" s="294">
        <f t="shared" si="9"/>
        <v>0</v>
      </c>
      <c r="W98" s="294">
        <f t="shared" si="10"/>
        <v>0</v>
      </c>
      <c r="X98" s="294">
        <f t="shared" si="11"/>
        <v>0</v>
      </c>
      <c r="Y98" s="294">
        <f t="shared" si="12"/>
        <v>0</v>
      </c>
      <c r="Z98" s="294">
        <f t="shared" si="13"/>
        <v>0</v>
      </c>
      <c r="AA98" s="294">
        <f t="shared" si="14"/>
        <v>0</v>
      </c>
      <c r="AB98" s="295">
        <f t="shared" si="15"/>
        <v>0</v>
      </c>
    </row>
    <row r="99" spans="1:28" ht="15.75" customHeight="1" thickBot="1" x14ac:dyDescent="0.4">
      <c r="A99" s="303"/>
      <c r="B99" s="303"/>
      <c r="C99" s="304"/>
      <c r="D99" s="303"/>
      <c r="E99" s="303"/>
      <c r="F99" s="305"/>
      <c r="G99" s="303"/>
      <c r="H99" s="303"/>
      <c r="I99" s="306"/>
      <c r="J99" s="303"/>
      <c r="K99" s="303"/>
      <c r="L99" s="304"/>
      <c r="M99" s="303"/>
      <c r="N99" s="303"/>
      <c r="O99" s="306"/>
      <c r="P99" s="303"/>
      <c r="Q99" s="303"/>
      <c r="R99" s="306"/>
      <c r="S99" s="303"/>
      <c r="T99" s="303"/>
      <c r="U99" s="306"/>
      <c r="V99" s="294">
        <f t="shared" si="9"/>
        <v>0</v>
      </c>
      <c r="W99" s="294">
        <f t="shared" si="10"/>
        <v>0</v>
      </c>
      <c r="X99" s="294">
        <f t="shared" si="11"/>
        <v>0</v>
      </c>
      <c r="Y99" s="294">
        <f t="shared" si="12"/>
        <v>0</v>
      </c>
      <c r="Z99" s="294">
        <f t="shared" si="13"/>
        <v>0</v>
      </c>
      <c r="AA99" s="294">
        <f t="shared" si="14"/>
        <v>0</v>
      </c>
      <c r="AB99" s="295">
        <f t="shared" si="15"/>
        <v>0</v>
      </c>
    </row>
    <row r="100" spans="1:28" ht="15.75" customHeight="1" thickBot="1" x14ac:dyDescent="0.4">
      <c r="A100" s="303"/>
      <c r="B100" s="303"/>
      <c r="C100" s="304"/>
      <c r="D100" s="303"/>
      <c r="E100" s="303"/>
      <c r="F100" s="305"/>
      <c r="G100" s="303"/>
      <c r="H100" s="303"/>
      <c r="I100" s="306"/>
      <c r="J100" s="303"/>
      <c r="K100" s="303"/>
      <c r="L100" s="304"/>
      <c r="M100" s="303"/>
      <c r="N100" s="303"/>
      <c r="O100" s="306"/>
      <c r="P100" s="303"/>
      <c r="Q100" s="303"/>
      <c r="R100" s="306"/>
      <c r="S100" s="303"/>
      <c r="T100" s="303"/>
      <c r="U100" s="306"/>
      <c r="V100" s="294">
        <f t="shared" si="9"/>
        <v>0</v>
      </c>
      <c r="W100" s="294">
        <f t="shared" si="10"/>
        <v>0</v>
      </c>
      <c r="X100" s="294">
        <f t="shared" si="11"/>
        <v>0</v>
      </c>
      <c r="Y100" s="294">
        <f t="shared" si="12"/>
        <v>0</v>
      </c>
      <c r="Z100" s="294">
        <f t="shared" si="13"/>
        <v>0</v>
      </c>
      <c r="AA100" s="294">
        <f t="shared" si="14"/>
        <v>0</v>
      </c>
      <c r="AB100" s="295">
        <f t="shared" si="15"/>
        <v>0</v>
      </c>
    </row>
    <row r="101" spans="1:28" ht="15.75" customHeight="1" thickBot="1" x14ac:dyDescent="0.4">
      <c r="A101" s="303"/>
      <c r="B101" s="303"/>
      <c r="C101" s="304"/>
      <c r="D101" s="303"/>
      <c r="E101" s="303"/>
      <c r="F101" s="305"/>
      <c r="G101" s="303"/>
      <c r="H101" s="303"/>
      <c r="I101" s="306"/>
      <c r="J101" s="303"/>
      <c r="K101" s="303"/>
      <c r="L101" s="306"/>
      <c r="M101" s="303"/>
      <c r="N101" s="303"/>
      <c r="O101" s="306"/>
      <c r="P101" s="303"/>
      <c r="Q101" s="303"/>
      <c r="R101" s="306"/>
      <c r="S101" s="303"/>
      <c r="T101" s="303"/>
      <c r="U101" s="306"/>
      <c r="V101" s="294">
        <f t="shared" si="9"/>
        <v>0</v>
      </c>
      <c r="W101" s="294">
        <f t="shared" si="10"/>
        <v>0</v>
      </c>
      <c r="X101" s="294">
        <f t="shared" si="11"/>
        <v>0</v>
      </c>
      <c r="Y101" s="294">
        <f t="shared" si="12"/>
        <v>0</v>
      </c>
      <c r="Z101" s="294">
        <f t="shared" si="13"/>
        <v>0</v>
      </c>
      <c r="AA101" s="294">
        <f t="shared" si="14"/>
        <v>0</v>
      </c>
      <c r="AB101" s="295">
        <f t="shared" si="15"/>
        <v>0</v>
      </c>
    </row>
    <row r="102" spans="1:28" ht="15.75" customHeight="1" thickBot="1" x14ac:dyDescent="0.4">
      <c r="A102" s="303"/>
      <c r="B102" s="303"/>
      <c r="C102" s="304"/>
      <c r="D102" s="303"/>
      <c r="E102" s="303"/>
      <c r="F102" s="305"/>
      <c r="G102" s="303"/>
      <c r="H102" s="303"/>
      <c r="I102" s="306"/>
      <c r="J102" s="303"/>
      <c r="K102" s="303"/>
      <c r="L102" s="306"/>
      <c r="M102" s="303"/>
      <c r="N102" s="303"/>
      <c r="O102" s="306"/>
      <c r="P102" s="303"/>
      <c r="Q102" s="303"/>
      <c r="R102" s="306"/>
      <c r="S102" s="303"/>
      <c r="T102" s="303"/>
      <c r="U102" s="306"/>
      <c r="V102" s="294">
        <f t="shared" si="9"/>
        <v>0</v>
      </c>
      <c r="W102" s="294">
        <f t="shared" si="10"/>
        <v>0</v>
      </c>
      <c r="X102" s="294">
        <f t="shared" si="11"/>
        <v>0</v>
      </c>
      <c r="Y102" s="294">
        <f t="shared" si="12"/>
        <v>0</v>
      </c>
      <c r="Z102" s="294">
        <f t="shared" si="13"/>
        <v>0</v>
      </c>
      <c r="AA102" s="294">
        <f t="shared" si="14"/>
        <v>0</v>
      </c>
      <c r="AB102" s="295">
        <f t="shared" si="15"/>
        <v>0</v>
      </c>
    </row>
    <row r="103" spans="1:28" ht="15.75" customHeight="1" thickBot="1" x14ac:dyDescent="0.4">
      <c r="A103" s="307"/>
      <c r="B103" s="307"/>
      <c r="C103" s="308"/>
      <c r="D103" s="307"/>
      <c r="E103" s="307"/>
      <c r="F103" s="309"/>
      <c r="G103" s="307"/>
      <c r="H103" s="307"/>
      <c r="I103" s="310"/>
      <c r="J103" s="307"/>
      <c r="K103" s="307"/>
      <c r="L103" s="310"/>
      <c r="M103" s="307"/>
      <c r="N103" s="307"/>
      <c r="O103" s="310"/>
      <c r="P103" s="307"/>
      <c r="Q103" s="307"/>
      <c r="R103" s="310"/>
      <c r="S103" s="307"/>
      <c r="T103" s="307"/>
      <c r="U103" s="310"/>
      <c r="V103" s="294">
        <f t="shared" si="9"/>
        <v>0</v>
      </c>
      <c r="W103" s="294">
        <f t="shared" si="10"/>
        <v>0</v>
      </c>
      <c r="X103" s="294">
        <f t="shared" si="11"/>
        <v>0</v>
      </c>
      <c r="Y103" s="294">
        <f t="shared" si="12"/>
        <v>0</v>
      </c>
      <c r="Z103" s="294">
        <f t="shared" si="13"/>
        <v>0</v>
      </c>
      <c r="AA103" s="294">
        <f t="shared" si="14"/>
        <v>0</v>
      </c>
      <c r="AB103" s="295">
        <f t="shared" si="15"/>
        <v>0</v>
      </c>
    </row>
    <row r="104" spans="1:28" ht="15.75" customHeight="1" thickBot="1" x14ac:dyDescent="0.4">
      <c r="A104" s="307"/>
      <c r="B104" s="307"/>
      <c r="C104" s="308"/>
      <c r="D104" s="307"/>
      <c r="E104" s="307"/>
      <c r="F104" s="309"/>
      <c r="G104" s="307"/>
      <c r="H104" s="307"/>
      <c r="I104" s="310"/>
      <c r="J104" s="307"/>
      <c r="K104" s="307"/>
      <c r="L104" s="310"/>
      <c r="M104" s="307"/>
      <c r="N104" s="307"/>
      <c r="O104" s="310"/>
      <c r="P104" s="307"/>
      <c r="Q104" s="307"/>
      <c r="R104" s="310"/>
      <c r="S104" s="307"/>
      <c r="T104" s="307"/>
      <c r="U104" s="310"/>
      <c r="V104" s="294">
        <f t="shared" si="9"/>
        <v>0</v>
      </c>
      <c r="W104" s="294">
        <f t="shared" si="10"/>
        <v>0</v>
      </c>
      <c r="X104" s="294">
        <f t="shared" si="11"/>
        <v>0</v>
      </c>
      <c r="Y104" s="294">
        <f t="shared" si="12"/>
        <v>0</v>
      </c>
      <c r="Z104" s="294">
        <f t="shared" si="13"/>
        <v>0</v>
      </c>
      <c r="AA104" s="294">
        <f t="shared" si="14"/>
        <v>0</v>
      </c>
      <c r="AB104" s="295">
        <f t="shared" si="15"/>
        <v>0</v>
      </c>
    </row>
    <row r="105" spans="1:28" ht="15.75" customHeight="1" thickBot="1" x14ac:dyDescent="0.4">
      <c r="A105" s="307"/>
      <c r="B105" s="307"/>
      <c r="C105" s="308"/>
      <c r="D105" s="307"/>
      <c r="E105" s="307"/>
      <c r="F105" s="309"/>
      <c r="G105" s="307"/>
      <c r="H105" s="307"/>
      <c r="I105" s="310"/>
      <c r="J105" s="307"/>
      <c r="K105" s="307"/>
      <c r="L105" s="310"/>
      <c r="M105" s="307"/>
      <c r="N105" s="307"/>
      <c r="O105" s="310"/>
      <c r="P105" s="307"/>
      <c r="Q105" s="307"/>
      <c r="R105" s="310"/>
      <c r="S105" s="307"/>
      <c r="T105" s="307"/>
      <c r="U105" s="310"/>
      <c r="V105" s="294">
        <f t="shared" si="9"/>
        <v>0</v>
      </c>
      <c r="W105" s="294">
        <f t="shared" si="10"/>
        <v>0</v>
      </c>
      <c r="X105" s="294">
        <f t="shared" si="11"/>
        <v>0</v>
      </c>
      <c r="Y105" s="294">
        <f t="shared" si="12"/>
        <v>0</v>
      </c>
      <c r="Z105" s="294">
        <f t="shared" si="13"/>
        <v>0</v>
      </c>
      <c r="AA105" s="294">
        <f t="shared" si="14"/>
        <v>0</v>
      </c>
      <c r="AB105" s="295">
        <f t="shared" si="15"/>
        <v>0</v>
      </c>
    </row>
    <row r="106" spans="1:28" ht="15.75" customHeight="1" thickBot="1" x14ac:dyDescent="0.4">
      <c r="A106" s="307"/>
      <c r="B106" s="307"/>
      <c r="C106" s="308"/>
      <c r="D106" s="307"/>
      <c r="E106" s="307"/>
      <c r="F106" s="309"/>
      <c r="G106" s="307"/>
      <c r="H106" s="307"/>
      <c r="I106" s="310"/>
      <c r="J106" s="307"/>
      <c r="K106" s="307"/>
      <c r="L106" s="310"/>
      <c r="M106" s="307"/>
      <c r="N106" s="307"/>
      <c r="O106" s="310"/>
      <c r="P106" s="307"/>
      <c r="Q106" s="307"/>
      <c r="R106" s="310"/>
      <c r="S106" s="307"/>
      <c r="T106" s="307"/>
      <c r="U106" s="310"/>
      <c r="V106" s="294">
        <f t="shared" si="9"/>
        <v>0</v>
      </c>
      <c r="W106" s="294">
        <f t="shared" si="10"/>
        <v>0</v>
      </c>
      <c r="X106" s="294">
        <f t="shared" si="11"/>
        <v>0</v>
      </c>
      <c r="Y106" s="294">
        <f t="shared" si="12"/>
        <v>0</v>
      </c>
      <c r="Z106" s="294">
        <f t="shared" si="13"/>
        <v>0</v>
      </c>
      <c r="AA106" s="294">
        <f t="shared" si="14"/>
        <v>0</v>
      </c>
      <c r="AB106" s="295">
        <f t="shared" si="15"/>
        <v>0</v>
      </c>
    </row>
    <row r="107" spans="1:28" ht="15.75" customHeight="1" thickBot="1" x14ac:dyDescent="0.4">
      <c r="A107" s="307"/>
      <c r="B107" s="307"/>
      <c r="C107" s="308"/>
      <c r="D107" s="307"/>
      <c r="E107" s="307"/>
      <c r="F107" s="309"/>
      <c r="G107" s="307"/>
      <c r="H107" s="307"/>
      <c r="I107" s="310"/>
      <c r="J107" s="307"/>
      <c r="K107" s="307"/>
      <c r="L107" s="310"/>
      <c r="M107" s="307"/>
      <c r="N107" s="307"/>
      <c r="O107" s="310"/>
      <c r="P107" s="307"/>
      <c r="Q107" s="307"/>
      <c r="R107" s="310"/>
      <c r="S107" s="307"/>
      <c r="T107" s="307"/>
      <c r="U107" s="310"/>
      <c r="V107" s="294">
        <f t="shared" si="9"/>
        <v>0</v>
      </c>
      <c r="W107" s="294">
        <f t="shared" si="10"/>
        <v>0</v>
      </c>
      <c r="X107" s="294">
        <f t="shared" si="11"/>
        <v>0</v>
      </c>
      <c r="Y107" s="294">
        <f t="shared" si="12"/>
        <v>0</v>
      </c>
      <c r="Z107" s="294">
        <f t="shared" si="13"/>
        <v>0</v>
      </c>
      <c r="AA107" s="294">
        <f t="shared" si="14"/>
        <v>0</v>
      </c>
      <c r="AB107" s="295">
        <f t="shared" si="15"/>
        <v>0</v>
      </c>
    </row>
    <row r="108" spans="1:28" ht="15.75" customHeight="1" thickBot="1" x14ac:dyDescent="0.4">
      <c r="A108" s="307"/>
      <c r="B108" s="307"/>
      <c r="C108" s="308"/>
      <c r="D108" s="307"/>
      <c r="E108" s="307"/>
      <c r="F108" s="309"/>
      <c r="G108" s="307"/>
      <c r="H108" s="307"/>
      <c r="I108" s="310"/>
      <c r="J108" s="307"/>
      <c r="K108" s="307"/>
      <c r="L108" s="310"/>
      <c r="M108" s="307"/>
      <c r="N108" s="307"/>
      <c r="O108" s="310"/>
      <c r="P108" s="307"/>
      <c r="Q108" s="307"/>
      <c r="R108" s="310"/>
      <c r="S108" s="307"/>
      <c r="T108" s="307"/>
      <c r="U108" s="310"/>
      <c r="V108" s="294">
        <f t="shared" si="9"/>
        <v>0</v>
      </c>
      <c r="W108" s="294">
        <f t="shared" si="10"/>
        <v>0</v>
      </c>
      <c r="X108" s="294">
        <f t="shared" si="11"/>
        <v>0</v>
      </c>
      <c r="Y108" s="294">
        <f t="shared" si="12"/>
        <v>0</v>
      </c>
      <c r="Z108" s="294">
        <f t="shared" si="13"/>
        <v>0</v>
      </c>
      <c r="AA108" s="294">
        <f t="shared" si="14"/>
        <v>0</v>
      </c>
      <c r="AB108" s="295">
        <f t="shared" si="15"/>
        <v>0</v>
      </c>
    </row>
    <row r="109" spans="1:28" ht="15.75" customHeight="1" thickBot="1" x14ac:dyDescent="0.4">
      <c r="A109" s="307"/>
      <c r="B109" s="307"/>
      <c r="C109" s="308"/>
      <c r="D109" s="307"/>
      <c r="E109" s="307"/>
      <c r="F109" s="309"/>
      <c r="G109" s="307"/>
      <c r="H109" s="307"/>
      <c r="I109" s="310"/>
      <c r="J109" s="307"/>
      <c r="K109" s="307"/>
      <c r="L109" s="310"/>
      <c r="M109" s="307"/>
      <c r="N109" s="307"/>
      <c r="O109" s="310"/>
      <c r="P109" s="307"/>
      <c r="Q109" s="307"/>
      <c r="R109" s="310"/>
      <c r="S109" s="307"/>
      <c r="T109" s="307"/>
      <c r="U109" s="310"/>
      <c r="V109" s="294">
        <f t="shared" si="9"/>
        <v>0</v>
      </c>
      <c r="W109" s="294">
        <f t="shared" si="10"/>
        <v>0</v>
      </c>
      <c r="X109" s="294">
        <f t="shared" si="11"/>
        <v>0</v>
      </c>
      <c r="Y109" s="294">
        <f t="shared" si="12"/>
        <v>0</v>
      </c>
      <c r="Z109" s="294">
        <f t="shared" si="13"/>
        <v>0</v>
      </c>
      <c r="AA109" s="294">
        <f t="shared" si="14"/>
        <v>0</v>
      </c>
      <c r="AB109" s="295">
        <f t="shared" si="15"/>
        <v>0</v>
      </c>
    </row>
    <row r="110" spans="1:28" ht="15.75" customHeight="1" thickBot="1" x14ac:dyDescent="0.4">
      <c r="A110" s="307"/>
      <c r="B110" s="307"/>
      <c r="C110" s="308"/>
      <c r="D110" s="307"/>
      <c r="E110" s="307"/>
      <c r="F110" s="309"/>
      <c r="G110" s="307"/>
      <c r="H110" s="307"/>
      <c r="I110" s="310"/>
      <c r="J110" s="307"/>
      <c r="K110" s="307"/>
      <c r="L110" s="310"/>
      <c r="M110" s="307"/>
      <c r="N110" s="307"/>
      <c r="O110" s="310"/>
      <c r="P110" s="307"/>
      <c r="Q110" s="307"/>
      <c r="R110" s="310"/>
      <c r="S110" s="307"/>
      <c r="T110" s="307"/>
      <c r="U110" s="310"/>
      <c r="V110" s="294">
        <f t="shared" si="9"/>
        <v>0</v>
      </c>
      <c r="W110" s="294">
        <f t="shared" si="10"/>
        <v>0</v>
      </c>
      <c r="X110" s="294">
        <f t="shared" si="11"/>
        <v>0</v>
      </c>
      <c r="Y110" s="294">
        <f t="shared" si="12"/>
        <v>0</v>
      </c>
      <c r="Z110" s="294">
        <f t="shared" si="13"/>
        <v>0</v>
      </c>
      <c r="AA110" s="294">
        <f t="shared" si="14"/>
        <v>0</v>
      </c>
      <c r="AB110" s="295">
        <f t="shared" si="15"/>
        <v>0</v>
      </c>
    </row>
    <row r="111" spans="1:28" ht="15.75" customHeight="1" thickBot="1" x14ac:dyDescent="0.4">
      <c r="A111" s="307"/>
      <c r="B111" s="307"/>
      <c r="C111" s="308"/>
      <c r="D111" s="307"/>
      <c r="E111" s="307"/>
      <c r="F111" s="309"/>
      <c r="G111" s="307"/>
      <c r="H111" s="307"/>
      <c r="I111" s="310"/>
      <c r="J111" s="307"/>
      <c r="K111" s="307"/>
      <c r="L111" s="310"/>
      <c r="M111" s="307"/>
      <c r="N111" s="307"/>
      <c r="O111" s="310"/>
      <c r="P111" s="307"/>
      <c r="Q111" s="307"/>
      <c r="R111" s="310"/>
      <c r="S111" s="307"/>
      <c r="T111" s="307"/>
      <c r="U111" s="310"/>
      <c r="V111" s="294">
        <f t="shared" si="9"/>
        <v>0</v>
      </c>
      <c r="W111" s="294">
        <f t="shared" si="10"/>
        <v>0</v>
      </c>
      <c r="X111" s="294">
        <f t="shared" si="11"/>
        <v>0</v>
      </c>
      <c r="Y111" s="294">
        <f t="shared" si="12"/>
        <v>0</v>
      </c>
      <c r="Z111" s="294">
        <f t="shared" si="13"/>
        <v>0</v>
      </c>
      <c r="AA111" s="294">
        <f t="shared" si="14"/>
        <v>0</v>
      </c>
      <c r="AB111" s="295">
        <f t="shared" si="15"/>
        <v>0</v>
      </c>
    </row>
    <row r="112" spans="1:28" ht="15.75" customHeight="1" thickBot="1" x14ac:dyDescent="0.4">
      <c r="A112" s="307"/>
      <c r="B112" s="307"/>
      <c r="C112" s="308"/>
      <c r="D112" s="307"/>
      <c r="E112" s="307"/>
      <c r="F112" s="309"/>
      <c r="G112" s="307"/>
      <c r="H112" s="307"/>
      <c r="I112" s="310"/>
      <c r="J112" s="307"/>
      <c r="K112" s="307"/>
      <c r="L112" s="310"/>
      <c r="M112" s="307"/>
      <c r="N112" s="307"/>
      <c r="O112" s="310"/>
      <c r="P112" s="307"/>
      <c r="Q112" s="307"/>
      <c r="R112" s="310"/>
      <c r="S112" s="307"/>
      <c r="T112" s="307"/>
      <c r="U112" s="310"/>
      <c r="V112" s="294">
        <f t="shared" si="9"/>
        <v>0</v>
      </c>
      <c r="W112" s="294">
        <f t="shared" si="10"/>
        <v>0</v>
      </c>
      <c r="X112" s="294">
        <f t="shared" si="11"/>
        <v>0</v>
      </c>
      <c r="Y112" s="294">
        <f t="shared" si="12"/>
        <v>0</v>
      </c>
      <c r="Z112" s="294">
        <f t="shared" si="13"/>
        <v>0</v>
      </c>
      <c r="AA112" s="294">
        <f t="shared" si="14"/>
        <v>0</v>
      </c>
      <c r="AB112" s="295">
        <f t="shared" si="15"/>
        <v>0</v>
      </c>
    </row>
    <row r="113" spans="1:28" ht="15.75" customHeight="1" thickBot="1" x14ac:dyDescent="0.4">
      <c r="A113" s="307"/>
      <c r="B113" s="307"/>
      <c r="C113" s="308"/>
      <c r="D113" s="307"/>
      <c r="E113" s="307"/>
      <c r="F113" s="309"/>
      <c r="G113" s="307"/>
      <c r="H113" s="307"/>
      <c r="I113" s="310"/>
      <c r="J113" s="307"/>
      <c r="K113" s="307"/>
      <c r="L113" s="310"/>
      <c r="M113" s="307"/>
      <c r="N113" s="307"/>
      <c r="O113" s="310"/>
      <c r="P113" s="307"/>
      <c r="Q113" s="307"/>
      <c r="R113" s="310"/>
      <c r="S113" s="307"/>
      <c r="T113" s="307"/>
      <c r="U113" s="310"/>
      <c r="V113" s="294">
        <f t="shared" si="9"/>
        <v>0</v>
      </c>
      <c r="W113" s="294">
        <f t="shared" si="10"/>
        <v>0</v>
      </c>
      <c r="X113" s="294">
        <f t="shared" si="11"/>
        <v>0</v>
      </c>
      <c r="Y113" s="294">
        <f t="shared" si="12"/>
        <v>0</v>
      </c>
      <c r="Z113" s="294">
        <f t="shared" si="13"/>
        <v>0</v>
      </c>
      <c r="AA113" s="294">
        <f t="shared" si="14"/>
        <v>0</v>
      </c>
      <c r="AB113" s="295">
        <f t="shared" si="15"/>
        <v>0</v>
      </c>
    </row>
    <row r="114" spans="1:28" ht="15.75" customHeight="1" thickBot="1" x14ac:dyDescent="0.4">
      <c r="A114" s="307"/>
      <c r="B114" s="307"/>
      <c r="C114" s="308"/>
      <c r="D114" s="307"/>
      <c r="E114" s="307"/>
      <c r="F114" s="309"/>
      <c r="G114" s="307"/>
      <c r="H114" s="307"/>
      <c r="I114" s="310"/>
      <c r="J114" s="307"/>
      <c r="K114" s="307"/>
      <c r="L114" s="310"/>
      <c r="M114" s="307"/>
      <c r="N114" s="307"/>
      <c r="O114" s="310"/>
      <c r="P114" s="307"/>
      <c r="Q114" s="307"/>
      <c r="R114" s="310"/>
      <c r="S114" s="307"/>
      <c r="T114" s="307"/>
      <c r="U114" s="310"/>
      <c r="V114" s="294">
        <f t="shared" si="9"/>
        <v>0</v>
      </c>
      <c r="W114" s="294">
        <f t="shared" si="10"/>
        <v>0</v>
      </c>
      <c r="X114" s="294">
        <f t="shared" si="11"/>
        <v>0</v>
      </c>
      <c r="Y114" s="294">
        <f t="shared" si="12"/>
        <v>0</v>
      </c>
      <c r="Z114" s="294">
        <f t="shared" si="13"/>
        <v>0</v>
      </c>
      <c r="AA114" s="294">
        <f t="shared" si="14"/>
        <v>0</v>
      </c>
      <c r="AB114" s="295">
        <f t="shared" si="15"/>
        <v>0</v>
      </c>
    </row>
    <row r="115" spans="1:28" ht="15.75" customHeight="1" thickBot="1" x14ac:dyDescent="0.4">
      <c r="A115" s="307"/>
      <c r="B115" s="307"/>
      <c r="C115" s="308"/>
      <c r="D115" s="307"/>
      <c r="E115" s="307"/>
      <c r="F115" s="309"/>
      <c r="G115" s="307"/>
      <c r="H115" s="307"/>
      <c r="I115" s="310"/>
      <c r="J115" s="307"/>
      <c r="K115" s="307"/>
      <c r="L115" s="310"/>
      <c r="M115" s="307"/>
      <c r="N115" s="307"/>
      <c r="O115" s="310"/>
      <c r="P115" s="307"/>
      <c r="Q115" s="307"/>
      <c r="R115" s="310"/>
      <c r="S115" s="307"/>
      <c r="T115" s="307"/>
      <c r="U115" s="310"/>
      <c r="V115" s="294">
        <f t="shared" si="9"/>
        <v>0</v>
      </c>
      <c r="W115" s="294">
        <f t="shared" si="10"/>
        <v>0</v>
      </c>
      <c r="X115" s="294">
        <f t="shared" si="11"/>
        <v>0</v>
      </c>
      <c r="Y115" s="294">
        <f t="shared" si="12"/>
        <v>0</v>
      </c>
      <c r="Z115" s="294">
        <f t="shared" si="13"/>
        <v>0</v>
      </c>
      <c r="AA115" s="294">
        <f t="shared" si="14"/>
        <v>0</v>
      </c>
      <c r="AB115" s="295">
        <f t="shared" si="15"/>
        <v>0</v>
      </c>
    </row>
    <row r="116" spans="1:28" ht="15.75" customHeight="1" thickBot="1" x14ac:dyDescent="0.4">
      <c r="A116" s="312">
        <v>43590.6875</v>
      </c>
      <c r="B116" s="312">
        <v>43590.819444444445</v>
      </c>
      <c r="C116" s="313" t="s">
        <v>89</v>
      </c>
      <c r="D116" s="312">
        <v>43591.493055555555</v>
      </c>
      <c r="E116" s="312">
        <v>43591.819444444445</v>
      </c>
      <c r="F116" s="314" t="s">
        <v>89</v>
      </c>
      <c r="G116" s="315"/>
      <c r="H116" s="315"/>
      <c r="I116" s="316"/>
      <c r="J116" s="315"/>
      <c r="K116" s="315"/>
      <c r="L116" s="316"/>
      <c r="M116" s="312">
        <v>43594.493055555555</v>
      </c>
      <c r="N116" s="312">
        <v>43594.819444444445</v>
      </c>
      <c r="O116" s="317" t="s">
        <v>89</v>
      </c>
      <c r="P116" s="312">
        <v>43595.493055555555</v>
      </c>
      <c r="Q116" s="312">
        <v>43595.819444444445</v>
      </c>
      <c r="R116" s="317" t="s">
        <v>89</v>
      </c>
      <c r="S116" s="312">
        <v>43596.493055555555</v>
      </c>
      <c r="T116" s="312">
        <v>43596.819444444445</v>
      </c>
      <c r="U116" s="313" t="s">
        <v>89</v>
      </c>
      <c r="V116" s="294">
        <f t="shared" si="9"/>
        <v>0.13194444444525288</v>
      </c>
      <c r="W116" s="294">
        <f t="shared" si="10"/>
        <v>0.32638888889050577</v>
      </c>
      <c r="X116" s="294">
        <f t="shared" si="11"/>
        <v>0</v>
      </c>
      <c r="Y116" s="294">
        <f t="shared" si="12"/>
        <v>0</v>
      </c>
      <c r="Z116" s="294">
        <f t="shared" si="13"/>
        <v>0.32638888889050577</v>
      </c>
      <c r="AA116" s="294">
        <f t="shared" si="14"/>
        <v>0.32638888889050577</v>
      </c>
      <c r="AB116" s="295">
        <f t="shared" si="15"/>
        <v>0.32638888889050577</v>
      </c>
    </row>
    <row r="117" spans="1:28" ht="15.75" customHeight="1" thickBot="1" x14ac:dyDescent="0.4">
      <c r="A117" s="307"/>
      <c r="B117" s="307"/>
      <c r="C117" s="308"/>
      <c r="D117" s="307"/>
      <c r="E117" s="307"/>
      <c r="F117" s="309"/>
      <c r="G117" s="307"/>
      <c r="H117" s="307"/>
      <c r="I117" s="310"/>
      <c r="J117" s="307"/>
      <c r="K117" s="307"/>
      <c r="L117" s="310"/>
      <c r="M117" s="307"/>
      <c r="N117" s="307"/>
      <c r="O117" s="310"/>
      <c r="P117" s="307"/>
      <c r="Q117" s="307"/>
      <c r="R117" s="310"/>
      <c r="S117" s="307"/>
      <c r="T117" s="307"/>
      <c r="U117" s="310"/>
      <c r="V117" s="294">
        <f t="shared" si="9"/>
        <v>0</v>
      </c>
      <c r="W117" s="294">
        <f t="shared" si="10"/>
        <v>0</v>
      </c>
      <c r="X117" s="294">
        <f t="shared" si="11"/>
        <v>0</v>
      </c>
      <c r="Y117" s="294">
        <f t="shared" si="12"/>
        <v>0</v>
      </c>
      <c r="Z117" s="294">
        <f t="shared" si="13"/>
        <v>0</v>
      </c>
      <c r="AA117" s="294">
        <f t="shared" si="14"/>
        <v>0</v>
      </c>
      <c r="AB117" s="295">
        <f t="shared" si="15"/>
        <v>0</v>
      </c>
    </row>
    <row r="118" spans="1:28" ht="15.75" customHeight="1" thickBot="1" x14ac:dyDescent="0.4">
      <c r="A118" s="307"/>
      <c r="B118" s="307"/>
      <c r="C118" s="308"/>
      <c r="D118" s="307"/>
      <c r="E118" s="307"/>
      <c r="F118" s="309"/>
      <c r="G118" s="307"/>
      <c r="H118" s="307"/>
      <c r="I118" s="310"/>
      <c r="J118" s="307"/>
      <c r="K118" s="307"/>
      <c r="L118" s="310"/>
      <c r="M118" s="307"/>
      <c r="N118" s="307"/>
      <c r="O118" s="310"/>
      <c r="P118" s="307"/>
      <c r="Q118" s="307"/>
      <c r="R118" s="310"/>
      <c r="S118" s="307"/>
      <c r="T118" s="307"/>
      <c r="U118" s="310"/>
      <c r="V118" s="294">
        <f t="shared" si="9"/>
        <v>0</v>
      </c>
      <c r="W118" s="294">
        <f t="shared" si="10"/>
        <v>0</v>
      </c>
      <c r="X118" s="294">
        <f t="shared" si="11"/>
        <v>0</v>
      </c>
      <c r="Y118" s="294">
        <f t="shared" si="12"/>
        <v>0</v>
      </c>
      <c r="Z118" s="294">
        <f t="shared" si="13"/>
        <v>0</v>
      </c>
      <c r="AA118" s="294">
        <f t="shared" si="14"/>
        <v>0</v>
      </c>
      <c r="AB118" s="295">
        <f t="shared" si="15"/>
        <v>0</v>
      </c>
    </row>
    <row r="119" spans="1:28" ht="15.75" customHeight="1" thickBot="1" x14ac:dyDescent="0.4">
      <c r="A119" s="307"/>
      <c r="B119" s="307"/>
      <c r="C119" s="308"/>
      <c r="D119" s="307"/>
      <c r="E119" s="307"/>
      <c r="F119" s="309"/>
      <c r="G119" s="307"/>
      <c r="H119" s="307"/>
      <c r="I119" s="310"/>
      <c r="J119" s="307"/>
      <c r="K119" s="307"/>
      <c r="L119" s="310"/>
      <c r="M119" s="307"/>
      <c r="N119" s="307"/>
      <c r="O119" s="310"/>
      <c r="P119" s="307"/>
      <c r="Q119" s="307"/>
      <c r="R119" s="310"/>
      <c r="S119" s="307"/>
      <c r="T119" s="307"/>
      <c r="U119" s="310"/>
      <c r="V119" s="294">
        <f t="shared" si="9"/>
        <v>0</v>
      </c>
      <c r="W119" s="294">
        <f t="shared" si="10"/>
        <v>0</v>
      </c>
      <c r="X119" s="294">
        <f t="shared" si="11"/>
        <v>0</v>
      </c>
      <c r="Y119" s="294">
        <f t="shared" si="12"/>
        <v>0</v>
      </c>
      <c r="Z119" s="294">
        <f t="shared" si="13"/>
        <v>0</v>
      </c>
      <c r="AA119" s="294">
        <f t="shared" si="14"/>
        <v>0</v>
      </c>
      <c r="AB119" s="295">
        <f t="shared" si="15"/>
        <v>0</v>
      </c>
    </row>
    <row r="120" spans="1:28" ht="15.75" customHeight="1" thickBot="1" x14ac:dyDescent="0.4">
      <c r="A120" s="307"/>
      <c r="B120" s="307"/>
      <c r="C120" s="308"/>
      <c r="D120" s="307"/>
      <c r="E120" s="307"/>
      <c r="F120" s="309"/>
      <c r="G120" s="307"/>
      <c r="H120" s="307"/>
      <c r="I120" s="310"/>
      <c r="J120" s="307"/>
      <c r="K120" s="307"/>
      <c r="L120" s="310"/>
      <c r="M120" s="307"/>
      <c r="N120" s="307"/>
      <c r="O120" s="310"/>
      <c r="P120" s="307"/>
      <c r="Q120" s="307"/>
      <c r="R120" s="310"/>
      <c r="S120" s="307"/>
      <c r="T120" s="307"/>
      <c r="U120" s="310"/>
      <c r="V120" s="294">
        <f t="shared" si="9"/>
        <v>0</v>
      </c>
      <c r="W120" s="294">
        <f t="shared" si="10"/>
        <v>0</v>
      </c>
      <c r="X120" s="294">
        <f t="shared" si="11"/>
        <v>0</v>
      </c>
      <c r="Y120" s="294">
        <f t="shared" si="12"/>
        <v>0</v>
      </c>
      <c r="Z120" s="294">
        <f t="shared" si="13"/>
        <v>0</v>
      </c>
      <c r="AA120" s="294">
        <f t="shared" si="14"/>
        <v>0</v>
      </c>
      <c r="AB120" s="295">
        <f t="shared" si="15"/>
        <v>0</v>
      </c>
    </row>
    <row r="121" spans="1:28" ht="15.75" customHeight="1" thickBot="1" x14ac:dyDescent="0.4">
      <c r="A121" s="307"/>
      <c r="B121" s="307"/>
      <c r="C121" s="308"/>
      <c r="D121" s="307"/>
      <c r="E121" s="307"/>
      <c r="F121" s="309"/>
      <c r="G121" s="307"/>
      <c r="H121" s="307"/>
      <c r="I121" s="310"/>
      <c r="J121" s="307"/>
      <c r="K121" s="307"/>
      <c r="L121" s="310"/>
      <c r="M121" s="307"/>
      <c r="N121" s="307"/>
      <c r="O121" s="310"/>
      <c r="P121" s="307"/>
      <c r="Q121" s="307"/>
      <c r="R121" s="310"/>
      <c r="S121" s="307"/>
      <c r="T121" s="307"/>
      <c r="U121" s="310"/>
      <c r="V121" s="294">
        <f t="shared" si="9"/>
        <v>0</v>
      </c>
      <c r="W121" s="294">
        <f t="shared" si="10"/>
        <v>0</v>
      </c>
      <c r="X121" s="294">
        <f t="shared" si="11"/>
        <v>0</v>
      </c>
      <c r="Y121" s="294">
        <f t="shared" si="12"/>
        <v>0</v>
      </c>
      <c r="Z121" s="294">
        <f t="shared" si="13"/>
        <v>0</v>
      </c>
      <c r="AA121" s="294">
        <f t="shared" si="14"/>
        <v>0</v>
      </c>
      <c r="AB121" s="295">
        <f t="shared" si="15"/>
        <v>0</v>
      </c>
    </row>
    <row r="122" spans="1:28" ht="15.75" customHeight="1" thickBot="1" x14ac:dyDescent="0.4">
      <c r="A122" s="318"/>
      <c r="B122" s="318"/>
      <c r="C122" s="308"/>
      <c r="D122" s="307"/>
      <c r="E122" s="307"/>
      <c r="F122" s="309"/>
      <c r="G122" s="307"/>
      <c r="H122" s="307"/>
      <c r="I122" s="310"/>
      <c r="J122" s="307"/>
      <c r="K122" s="307"/>
      <c r="L122" s="310"/>
      <c r="M122" s="307"/>
      <c r="N122" s="307"/>
      <c r="O122" s="310"/>
      <c r="P122" s="307"/>
      <c r="Q122" s="307"/>
      <c r="R122" s="310"/>
      <c r="S122" s="307"/>
      <c r="T122" s="307"/>
      <c r="U122" s="310"/>
      <c r="V122" s="294">
        <f t="shared" si="9"/>
        <v>0</v>
      </c>
      <c r="W122" s="294">
        <f t="shared" si="10"/>
        <v>0</v>
      </c>
      <c r="X122" s="294">
        <f t="shared" si="11"/>
        <v>0</v>
      </c>
      <c r="Y122" s="294">
        <f t="shared" si="12"/>
        <v>0</v>
      </c>
      <c r="Z122" s="294">
        <f t="shared" si="13"/>
        <v>0</v>
      </c>
      <c r="AA122" s="294">
        <f t="shared" si="14"/>
        <v>0</v>
      </c>
      <c r="AB122" s="295">
        <f t="shared" si="15"/>
        <v>0</v>
      </c>
    </row>
    <row r="123" spans="1:28" ht="15.75" customHeight="1" thickBot="1" x14ac:dyDescent="0.4">
      <c r="A123" s="318"/>
      <c r="B123" s="318"/>
      <c r="C123" s="308"/>
      <c r="D123" s="307"/>
      <c r="E123" s="307"/>
      <c r="F123" s="309"/>
      <c r="G123" s="307"/>
      <c r="H123" s="307"/>
      <c r="I123" s="310"/>
      <c r="J123" s="307"/>
      <c r="K123" s="307"/>
      <c r="L123" s="310"/>
      <c r="M123" s="307"/>
      <c r="N123" s="307"/>
      <c r="O123" s="310"/>
      <c r="P123" s="307"/>
      <c r="Q123" s="307"/>
      <c r="R123" s="310"/>
      <c r="S123" s="307"/>
      <c r="T123" s="307"/>
      <c r="U123" s="310"/>
      <c r="V123" s="294">
        <f t="shared" si="9"/>
        <v>0</v>
      </c>
      <c r="W123" s="294">
        <f t="shared" si="10"/>
        <v>0</v>
      </c>
      <c r="X123" s="294">
        <f t="shared" si="11"/>
        <v>0</v>
      </c>
      <c r="Y123" s="294">
        <f t="shared" si="12"/>
        <v>0</v>
      </c>
      <c r="Z123" s="294">
        <f t="shared" si="13"/>
        <v>0</v>
      </c>
      <c r="AA123" s="294">
        <f t="shared" si="14"/>
        <v>0</v>
      </c>
      <c r="AB123" s="295">
        <f t="shared" si="15"/>
        <v>0</v>
      </c>
    </row>
    <row r="124" spans="1:28" ht="15.75" customHeight="1" thickBot="1" x14ac:dyDescent="0.4">
      <c r="A124" s="102" t="s">
        <v>24</v>
      </c>
      <c r="B124" s="102"/>
      <c r="C124" s="95">
        <f>SUMPRODUCT(COUNTIF(C15:C123,C$129:C$147)*(F$129:F$147))</f>
        <v>36</v>
      </c>
      <c r="D124" s="95"/>
      <c r="E124" s="95"/>
      <c r="F124" s="95">
        <f>SUMPRODUCT(COUNTIF(F15:F123,C$129:C$147)*(F$129:F$147))</f>
        <v>31</v>
      </c>
      <c r="G124" s="95"/>
      <c r="H124" s="95"/>
      <c r="I124" s="95">
        <f>SUMPRODUCT(COUNTIF(I15:I123,C$129:C$147)*(F$129:F$147))</f>
        <v>31</v>
      </c>
      <c r="J124" s="95"/>
      <c r="K124" s="95"/>
      <c r="L124" s="95">
        <f>SUMPRODUCT(COUNTIF(L15:L123,C$129:C$147)*(F$129:F$147))</f>
        <v>29</v>
      </c>
      <c r="M124" s="95"/>
      <c r="N124" s="95"/>
      <c r="O124" s="95">
        <f>SUMPRODUCT(COUNTIF(O15:O123,C$129:C$147)*(F$129:F$147))</f>
        <v>36</v>
      </c>
      <c r="P124" s="95"/>
      <c r="Q124" s="95"/>
      <c r="R124" s="95">
        <f>SUMPRODUCT(COUNTIF(R15:R123,C$129:C$147)*(F$129:F$147))</f>
        <v>37.5</v>
      </c>
      <c r="S124" s="95"/>
      <c r="T124" s="95"/>
      <c r="U124" s="95">
        <f>SUMPRODUCT(COUNTIF(U15:U123,C$129:C$147)*(F$129:F$147))</f>
        <v>36</v>
      </c>
      <c r="V124" s="294">
        <f>SUM(V12:V123)</f>
        <v>12.420138888926886</v>
      </c>
      <c r="W124" s="294">
        <f t="shared" ref="W124:AB124" si="16">SUM(W12:W123)</f>
        <v>9.7986111111604259</v>
      </c>
      <c r="X124" s="294">
        <f t="shared" si="16"/>
        <v>9.7187500000582077</v>
      </c>
      <c r="Y124" s="294">
        <f t="shared" si="16"/>
        <v>10.399305555605679</v>
      </c>
      <c r="Z124" s="294">
        <f t="shared" si="16"/>
        <v>11.510416666715173</v>
      </c>
      <c r="AA124" s="294">
        <f t="shared" si="16"/>
        <v>12.34722222226992</v>
      </c>
      <c r="AB124" s="294">
        <f t="shared" si="16"/>
        <v>11.725694444459805</v>
      </c>
    </row>
    <row r="125" spans="1:28" ht="15.75" customHeight="1" thickBot="1" x14ac:dyDescent="0.4">
      <c r="A125" s="102" t="s">
        <v>25</v>
      </c>
      <c r="B125" s="102"/>
      <c r="C125" s="96"/>
      <c r="D125" s="96"/>
      <c r="E125" s="96"/>
      <c r="F125" s="96"/>
      <c r="G125" s="96"/>
      <c r="H125" s="96"/>
      <c r="I125" s="96"/>
      <c r="J125" s="96"/>
      <c r="K125" s="96"/>
      <c r="L125" s="96"/>
      <c r="M125" s="96"/>
      <c r="N125" s="96"/>
      <c r="O125" s="96"/>
      <c r="P125" s="96"/>
      <c r="Q125" s="96"/>
      <c r="R125" s="96"/>
      <c r="S125" s="96"/>
      <c r="T125" s="96"/>
      <c r="U125" s="96"/>
    </row>
    <row r="126" spans="1:28" ht="15.75" customHeight="1" thickBot="1" x14ac:dyDescent="0.4">
      <c r="A126" s="102"/>
      <c r="B126" s="102"/>
      <c r="C126" s="319"/>
      <c r="D126" s="319"/>
      <c r="E126" s="319"/>
      <c r="F126" s="320"/>
      <c r="G126" s="320"/>
      <c r="H126" s="320"/>
      <c r="I126" s="320"/>
      <c r="J126" s="320"/>
      <c r="K126" s="320"/>
      <c r="L126" s="320"/>
      <c r="M126" s="320"/>
      <c r="N126" s="320"/>
      <c r="O126" s="320"/>
      <c r="P126" s="320"/>
      <c r="Q126" s="320"/>
      <c r="R126" s="320"/>
      <c r="S126" s="320"/>
      <c r="T126" s="320"/>
      <c r="U126" s="320"/>
    </row>
    <row r="127" spans="1:28" ht="15.75" customHeight="1" thickBot="1" x14ac:dyDescent="0.4">
      <c r="C127" t="s">
        <v>72</v>
      </c>
      <c r="F127" t="s">
        <v>104</v>
      </c>
      <c r="I127" t="s">
        <v>117</v>
      </c>
      <c r="L127" t="s">
        <v>124</v>
      </c>
      <c r="O127" t="s">
        <v>126</v>
      </c>
      <c r="R127" t="s">
        <v>128</v>
      </c>
      <c r="U127" t="s">
        <v>132</v>
      </c>
    </row>
    <row r="128" spans="1:28" ht="38.25" customHeight="1" thickBot="1" x14ac:dyDescent="0.4">
      <c r="A128" s="123"/>
      <c r="B128" s="163"/>
      <c r="C128" s="164"/>
      <c r="D128" s="123"/>
      <c r="E128" s="163"/>
      <c r="F128" s="164"/>
      <c r="G128" s="123"/>
      <c r="H128" s="163"/>
      <c r="I128" s="164"/>
      <c r="J128" s="123"/>
      <c r="K128" s="163"/>
      <c r="L128" s="164"/>
      <c r="M128" s="123"/>
      <c r="N128" s="163"/>
      <c r="O128" s="164"/>
      <c r="P128" s="123"/>
      <c r="Q128" s="163"/>
      <c r="R128" s="164"/>
      <c r="S128" s="123"/>
      <c r="T128" s="163"/>
      <c r="U128" s="164"/>
    </row>
    <row r="129" spans="1:9" ht="21" customHeight="1" x14ac:dyDescent="0.35">
      <c r="A129" s="338" t="s">
        <v>32</v>
      </c>
      <c r="B129" s="133"/>
      <c r="C129" s="80" t="s">
        <v>37</v>
      </c>
      <c r="D129" s="103"/>
      <c r="E129" s="103"/>
      <c r="F129" s="81">
        <v>-1</v>
      </c>
    </row>
    <row r="130" spans="1:9" ht="15.75" customHeight="1" x14ac:dyDescent="0.35">
      <c r="A130" s="339"/>
      <c r="B130" s="134"/>
      <c r="C130" s="121" t="s">
        <v>29</v>
      </c>
      <c r="D130" s="120"/>
      <c r="E130" s="120"/>
      <c r="F130" s="122">
        <v>-0.5</v>
      </c>
      <c r="I130" s="123"/>
    </row>
    <row r="131" spans="1:9" ht="15.75" customHeight="1" thickBot="1" x14ac:dyDescent="0.4">
      <c r="A131" s="340"/>
      <c r="B131" s="135"/>
      <c r="C131" s="82" t="s">
        <v>30</v>
      </c>
      <c r="D131" s="104"/>
      <c r="E131" s="104"/>
      <c r="F131" s="83">
        <v>-0.5</v>
      </c>
      <c r="I131" s="123"/>
    </row>
    <row r="132" spans="1:9" ht="15.75" customHeight="1" thickBot="1" x14ac:dyDescent="0.4">
      <c r="A132" s="101" t="s">
        <v>33</v>
      </c>
      <c r="B132" s="136"/>
      <c r="C132" s="118" t="str">
        <f>"*"</f>
        <v>*</v>
      </c>
      <c r="D132" s="1"/>
      <c r="E132" s="1"/>
      <c r="F132" s="119">
        <v>1</v>
      </c>
      <c r="I132" s="123"/>
    </row>
    <row r="133" spans="1:9" ht="15.75" customHeight="1" x14ac:dyDescent="0.35">
      <c r="A133" s="335" t="s">
        <v>31</v>
      </c>
      <c r="B133" s="128"/>
      <c r="C133" s="115"/>
      <c r="D133" s="113"/>
      <c r="E133" s="113"/>
      <c r="F133" s="114"/>
      <c r="I133" s="123"/>
    </row>
    <row r="134" spans="1:9" ht="15.75" customHeight="1" x14ac:dyDescent="0.35">
      <c r="A134" s="336"/>
      <c r="B134" s="129"/>
      <c r="C134" s="116"/>
      <c r="D134" s="84"/>
      <c r="E134" s="84"/>
      <c r="F134" s="85"/>
    </row>
    <row r="135" spans="1:9" ht="15.75" customHeight="1" x14ac:dyDescent="0.35">
      <c r="A135" s="336"/>
      <c r="B135" s="129"/>
      <c r="C135" s="116"/>
      <c r="D135" s="84"/>
      <c r="E135" s="84"/>
      <c r="F135" s="85"/>
      <c r="I135" s="124"/>
    </row>
    <row r="136" spans="1:9" ht="15.75" customHeight="1" x14ac:dyDescent="0.35">
      <c r="A136" s="336"/>
      <c r="B136" s="129"/>
      <c r="C136" s="116"/>
      <c r="D136" s="84"/>
      <c r="E136" s="84"/>
      <c r="F136" s="85"/>
      <c r="I136" s="124"/>
    </row>
    <row r="137" spans="1:9" ht="15.75" customHeight="1" x14ac:dyDescent="0.35">
      <c r="A137" s="336"/>
      <c r="B137" s="129"/>
      <c r="C137" s="116"/>
      <c r="D137" s="84"/>
      <c r="E137" s="84"/>
      <c r="F137" s="85"/>
      <c r="I137" s="124"/>
    </row>
    <row r="138" spans="1:9" ht="15.75" customHeight="1" x14ac:dyDescent="0.35">
      <c r="A138" s="336"/>
      <c r="B138" s="129"/>
      <c r="C138" s="116"/>
      <c r="D138" s="84"/>
      <c r="E138" s="84"/>
      <c r="F138" s="85"/>
      <c r="I138" s="124"/>
    </row>
    <row r="139" spans="1:9" ht="15.75" customHeight="1" x14ac:dyDescent="0.35">
      <c r="A139" s="336"/>
      <c r="B139" s="129"/>
      <c r="C139" s="116"/>
      <c r="D139" s="84"/>
      <c r="E139" s="84"/>
      <c r="F139" s="85"/>
    </row>
    <row r="140" spans="1:9" ht="15.75" customHeight="1" x14ac:dyDescent="0.35">
      <c r="A140" s="336"/>
      <c r="B140" s="129"/>
      <c r="C140" s="116"/>
      <c r="D140" s="84"/>
      <c r="E140" s="84"/>
      <c r="F140" s="85"/>
    </row>
    <row r="141" spans="1:9" ht="15.75" customHeight="1" x14ac:dyDescent="0.35">
      <c r="A141" s="336"/>
      <c r="B141" s="129"/>
      <c r="C141" s="116"/>
      <c r="D141" s="84"/>
      <c r="E141" s="84"/>
      <c r="F141" s="85"/>
    </row>
    <row r="142" spans="1:9" ht="15.75" customHeight="1" thickBot="1" x14ac:dyDescent="0.4">
      <c r="A142" s="337"/>
      <c r="B142" s="129"/>
      <c r="C142" s="116"/>
      <c r="D142" s="84"/>
      <c r="E142" s="84"/>
      <c r="F142" s="85">
        <v>-1</v>
      </c>
    </row>
    <row r="143" spans="1:9" ht="15.75" customHeight="1" x14ac:dyDescent="0.35">
      <c r="C143" s="125" t="s">
        <v>38</v>
      </c>
      <c r="D143" s="84"/>
      <c r="E143" s="84"/>
      <c r="F143" s="85">
        <v>-1</v>
      </c>
    </row>
    <row r="144" spans="1:9" ht="15.75" customHeight="1" x14ac:dyDescent="0.35">
      <c r="C144" s="116"/>
      <c r="D144" s="84"/>
      <c r="E144" s="84"/>
      <c r="F144" s="85"/>
    </row>
    <row r="145" spans="3:6" ht="15.75" customHeight="1" x14ac:dyDescent="0.35">
      <c r="C145" s="116"/>
      <c r="D145" s="84"/>
      <c r="E145" s="84"/>
      <c r="F145" s="85"/>
    </row>
    <row r="146" spans="3:6" ht="15.75" customHeight="1" x14ac:dyDescent="0.35">
      <c r="C146" s="116"/>
      <c r="D146" s="84"/>
      <c r="E146" s="84"/>
      <c r="F146" s="85"/>
    </row>
    <row r="147" spans="3:6" ht="15.75" customHeight="1" thickBot="1" x14ac:dyDescent="0.4">
      <c r="C147" s="117"/>
      <c r="D147" s="86"/>
      <c r="E147" s="86"/>
      <c r="F147" s="87"/>
    </row>
  </sheetData>
  <sheetProtection sheet="1" objects="1" scenarios="1"/>
  <mergeCells count="4">
    <mergeCell ref="A5:U5"/>
    <mergeCell ref="A6:U6"/>
    <mergeCell ref="A133:A142"/>
    <mergeCell ref="A129:A131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drawing r:id="rId2"/>
  <legacyDrawing r:id="rId3"/>
  <controls>
    <mc:AlternateContent xmlns:mc="http://schemas.openxmlformats.org/markup-compatibility/2006">
      <mc:Choice Requires="x14">
        <control shapeId="41998" r:id="rId4" name="CommandButton1">
          <controlPr defaultSize="0" autoLine="0" r:id="rId5">
            <anchor moveWithCells="1">
              <from>
                <xdr:col>1</xdr:col>
                <xdr:colOff>19050</xdr:colOff>
                <xdr:row>127</xdr:row>
                <xdr:rowOff>31750</xdr:rowOff>
              </from>
              <to>
                <xdr:col>2</xdr:col>
                <xdr:colOff>1219200</xdr:colOff>
                <xdr:row>127</xdr:row>
                <xdr:rowOff>450850</xdr:rowOff>
              </to>
            </anchor>
          </controlPr>
        </control>
      </mc:Choice>
      <mc:Fallback>
        <control shapeId="41998" r:id="rId4" name="CommandButton1"/>
      </mc:Fallback>
    </mc:AlternateContent>
    <mc:AlternateContent xmlns:mc="http://schemas.openxmlformats.org/markup-compatibility/2006">
      <mc:Choice Requires="x14">
        <control shapeId="41999" r:id="rId6" name="CommandButton2">
          <controlPr defaultSize="0" autoLine="0" r:id="rId7">
            <anchor moveWithCells="1">
              <from>
                <xdr:col>4</xdr:col>
                <xdr:colOff>19050</xdr:colOff>
                <xdr:row>127</xdr:row>
                <xdr:rowOff>19050</xdr:rowOff>
              </from>
              <to>
                <xdr:col>5</xdr:col>
                <xdr:colOff>1390650</xdr:colOff>
                <xdr:row>127</xdr:row>
                <xdr:rowOff>457200</xdr:rowOff>
              </to>
            </anchor>
          </controlPr>
        </control>
      </mc:Choice>
      <mc:Fallback>
        <control shapeId="41999" r:id="rId6" name="CommandButton2"/>
      </mc:Fallback>
    </mc:AlternateContent>
    <mc:AlternateContent xmlns:mc="http://schemas.openxmlformats.org/markup-compatibility/2006">
      <mc:Choice Requires="x14">
        <control shapeId="42000" r:id="rId8" name="CommandButton3">
          <controlPr defaultSize="0" autoLine="0" r:id="rId9">
            <anchor moveWithCells="1">
              <from>
                <xdr:col>7</xdr:col>
                <xdr:colOff>19050</xdr:colOff>
                <xdr:row>127</xdr:row>
                <xdr:rowOff>31750</xdr:rowOff>
              </from>
              <to>
                <xdr:col>8</xdr:col>
                <xdr:colOff>1409700</xdr:colOff>
                <xdr:row>127</xdr:row>
                <xdr:rowOff>463550</xdr:rowOff>
              </to>
            </anchor>
          </controlPr>
        </control>
      </mc:Choice>
      <mc:Fallback>
        <control shapeId="42000" r:id="rId8" name="CommandButton3"/>
      </mc:Fallback>
    </mc:AlternateContent>
    <mc:AlternateContent xmlns:mc="http://schemas.openxmlformats.org/markup-compatibility/2006">
      <mc:Choice Requires="x14">
        <control shapeId="42001" r:id="rId10" name="CommandButton4">
          <controlPr defaultSize="0" autoLine="0" r:id="rId11">
            <anchor moveWithCells="1">
              <from>
                <xdr:col>10</xdr:col>
                <xdr:colOff>31750</xdr:colOff>
                <xdr:row>127</xdr:row>
                <xdr:rowOff>19050</xdr:rowOff>
              </from>
              <to>
                <xdr:col>11</xdr:col>
                <xdr:colOff>1473200</xdr:colOff>
                <xdr:row>127</xdr:row>
                <xdr:rowOff>457200</xdr:rowOff>
              </to>
            </anchor>
          </controlPr>
        </control>
      </mc:Choice>
      <mc:Fallback>
        <control shapeId="42001" r:id="rId10" name="CommandButton4"/>
      </mc:Fallback>
    </mc:AlternateContent>
    <mc:AlternateContent xmlns:mc="http://schemas.openxmlformats.org/markup-compatibility/2006">
      <mc:Choice Requires="x14">
        <control shapeId="42002" r:id="rId12" name="CommandButton5">
          <controlPr defaultSize="0" autoLine="0" r:id="rId13">
            <anchor moveWithCells="1">
              <from>
                <xdr:col>13</xdr:col>
                <xdr:colOff>31750</xdr:colOff>
                <xdr:row>127</xdr:row>
                <xdr:rowOff>19050</xdr:rowOff>
              </from>
              <to>
                <xdr:col>14</xdr:col>
                <xdr:colOff>1365250</xdr:colOff>
                <xdr:row>127</xdr:row>
                <xdr:rowOff>469900</xdr:rowOff>
              </to>
            </anchor>
          </controlPr>
        </control>
      </mc:Choice>
      <mc:Fallback>
        <control shapeId="42002" r:id="rId12" name="CommandButton5"/>
      </mc:Fallback>
    </mc:AlternateContent>
    <mc:AlternateContent xmlns:mc="http://schemas.openxmlformats.org/markup-compatibility/2006">
      <mc:Choice Requires="x14">
        <control shapeId="42003" r:id="rId14" name="CommandButton6">
          <controlPr defaultSize="0" autoLine="0" r:id="rId15">
            <anchor moveWithCells="1">
              <from>
                <xdr:col>16</xdr:col>
                <xdr:colOff>19050</xdr:colOff>
                <xdr:row>127</xdr:row>
                <xdr:rowOff>31750</xdr:rowOff>
              </from>
              <to>
                <xdr:col>17</xdr:col>
                <xdr:colOff>1689100</xdr:colOff>
                <xdr:row>127</xdr:row>
                <xdr:rowOff>463550</xdr:rowOff>
              </to>
            </anchor>
          </controlPr>
        </control>
      </mc:Choice>
      <mc:Fallback>
        <control shapeId="42003" r:id="rId14" name="CommandButton6"/>
      </mc:Fallback>
    </mc:AlternateContent>
    <mc:AlternateContent xmlns:mc="http://schemas.openxmlformats.org/markup-compatibility/2006">
      <mc:Choice Requires="x14">
        <control shapeId="42004" r:id="rId16" name="CommandButton7">
          <controlPr defaultSize="0" autoLine="0" r:id="rId17">
            <anchor moveWithCells="1">
              <from>
                <xdr:col>19</xdr:col>
                <xdr:colOff>31750</xdr:colOff>
                <xdr:row>127</xdr:row>
                <xdr:rowOff>31750</xdr:rowOff>
              </from>
              <to>
                <xdr:col>20</xdr:col>
                <xdr:colOff>1517650</xdr:colOff>
                <xdr:row>127</xdr:row>
                <xdr:rowOff>450850</xdr:rowOff>
              </to>
            </anchor>
          </controlPr>
        </control>
      </mc:Choice>
      <mc:Fallback>
        <control shapeId="42004" r:id="rId16" name="CommandButton7"/>
      </mc:Fallback>
    </mc:AlternateContent>
    <mc:AlternateContent xmlns:mc="http://schemas.openxmlformats.org/markup-compatibility/2006">
      <mc:Choice Requires="x14">
        <control shapeId="41985" r:id="rId18" name="Button 1">
          <controlPr defaultSize="0" print="0" autoFill="0" autoPict="0" macro="[0]!Buttondimanche_Click">
            <anchor moveWithCells="1" sizeWithCells="1">
              <from>
                <xdr:col>0</xdr:col>
                <xdr:colOff>222250</xdr:colOff>
                <xdr:row>5</xdr:row>
                <xdr:rowOff>31750</xdr:rowOff>
              </from>
              <to>
                <xdr:col>1</xdr:col>
                <xdr:colOff>590550</xdr:colOff>
                <xdr:row>5</xdr:row>
                <xdr:rowOff>361950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987" r:id="rId19" name="Button 3">
          <controlPr defaultSize="0" print="0" autoFill="0" autoPict="0" macro="[0]!Buttonlundi_Click">
            <anchor moveWithCells="1" sizeWithCells="1">
              <from>
                <xdr:col>3</xdr:col>
                <xdr:colOff>285750</xdr:colOff>
                <xdr:row>5</xdr:row>
                <xdr:rowOff>12700</xdr:rowOff>
              </from>
              <to>
                <xdr:col>4</xdr:col>
                <xdr:colOff>571500</xdr:colOff>
                <xdr:row>5</xdr:row>
                <xdr:rowOff>361950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988" r:id="rId20" name="Button 4">
          <controlPr defaultSize="0" print="0" autoFill="0" autoPict="0" macro="[0]!Buttonmardi_Click">
            <anchor moveWithCells="1" sizeWithCells="1">
              <from>
                <xdr:col>6</xdr:col>
                <xdr:colOff>400050</xdr:colOff>
                <xdr:row>5</xdr:row>
                <xdr:rowOff>19050</xdr:rowOff>
              </from>
              <to>
                <xdr:col>7</xdr:col>
                <xdr:colOff>565150</xdr:colOff>
                <xdr:row>5</xdr:row>
                <xdr:rowOff>361950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989" r:id="rId21" name="Button 5">
          <controlPr defaultSize="0" print="0" autoFill="0" autoPict="0" macro="[0]!Buttonmercredi_Click">
            <anchor moveWithCells="1" sizeWithCells="1">
              <from>
                <xdr:col>9</xdr:col>
                <xdr:colOff>457200</xdr:colOff>
                <xdr:row>5</xdr:row>
                <xdr:rowOff>12700</xdr:rowOff>
              </from>
              <to>
                <xdr:col>10</xdr:col>
                <xdr:colOff>565150</xdr:colOff>
                <xdr:row>5</xdr:row>
                <xdr:rowOff>361950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991" r:id="rId22" name="Button 7">
          <controlPr defaultSize="0" print="0" autoFill="0" autoPict="0" macro="[0]!Buttonjeudi_Click">
            <anchor moveWithCells="1" sizeWithCells="1">
              <from>
                <xdr:col>12</xdr:col>
                <xdr:colOff>431800</xdr:colOff>
                <xdr:row>5</xdr:row>
                <xdr:rowOff>12700</xdr:rowOff>
              </from>
              <to>
                <xdr:col>13</xdr:col>
                <xdr:colOff>552450</xdr:colOff>
                <xdr:row>5</xdr:row>
                <xdr:rowOff>361950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992" r:id="rId23" name="Button 8">
          <controlPr defaultSize="0" print="0" autoFill="0" autoPict="0" macro="[0]!Buttonvendredi_Click">
            <anchor moveWithCells="1" sizeWithCells="1">
              <from>
                <xdr:col>15</xdr:col>
                <xdr:colOff>393700</xdr:colOff>
                <xdr:row>5</xdr:row>
                <xdr:rowOff>12700</xdr:rowOff>
              </from>
              <to>
                <xdr:col>16</xdr:col>
                <xdr:colOff>495300</xdr:colOff>
                <xdr:row>5</xdr:row>
                <xdr:rowOff>361950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993" r:id="rId24" name="Button 9">
          <controlPr defaultSize="0" print="0" autoFill="0" autoPict="0" macro="[0]!Buttonsamedi_Click">
            <anchor moveWithCells="1" sizeWithCells="1">
              <from>
                <xdr:col>18</xdr:col>
                <xdr:colOff>342900</xdr:colOff>
                <xdr:row>5</xdr:row>
                <xdr:rowOff>0</xdr:rowOff>
              </from>
              <to>
                <xdr:col>19</xdr:col>
                <xdr:colOff>514350</xdr:colOff>
                <xdr:row>5</xdr:row>
                <xdr:rowOff>361950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995" r:id="rId25" name="Button 11">
          <controlPr defaultSize="0" print="0" autoFill="0" autoPict="0" macro="[0]!déprotège">
            <anchor moveWithCells="1" sizeWithCells="1">
              <from>
                <xdr:col>8</xdr:col>
                <xdr:colOff>88900</xdr:colOff>
                <xdr:row>129</xdr:row>
                <xdr:rowOff>165100</xdr:rowOff>
              </from>
              <to>
                <xdr:col>8</xdr:col>
                <xdr:colOff>1384300</xdr:colOff>
                <xdr:row>132</xdr:row>
                <xdr:rowOff>50800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997" r:id="rId26" name="Button 13">
          <controlPr defaultSize="0" print="0" autoFill="0" autoPict="0" macro="[0]!protège">
            <anchor moveWithCells="1" sizeWithCells="1">
              <from>
                <xdr:col>8</xdr:col>
                <xdr:colOff>88900</xdr:colOff>
                <xdr:row>135</xdr:row>
                <xdr:rowOff>0</xdr:rowOff>
              </from>
              <to>
                <xdr:col>8</xdr:col>
                <xdr:colOff>1384300</xdr:colOff>
                <xdr:row>137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2"/>
  <sheetViews>
    <sheetView workbookViewId="0">
      <selection sqref="A1:A12"/>
    </sheetView>
  </sheetViews>
  <sheetFormatPr baseColWidth="10" defaultRowHeight="14.5" x14ac:dyDescent="0.35"/>
  <cols>
    <col min="1" max="1" width="5.26953125" bestFit="1" customWidth="1"/>
  </cols>
  <sheetData>
    <row r="1" spans="1:1" x14ac:dyDescent="0.35">
      <c r="A1">
        <v>1</v>
      </c>
    </row>
    <row r="2" spans="1:1" x14ac:dyDescent="0.35">
      <c r="A2">
        <v>33</v>
      </c>
    </row>
    <row r="3" spans="1:1" x14ac:dyDescent="0.35">
      <c r="A3">
        <v>30</v>
      </c>
    </row>
    <row r="4" spans="1:1" x14ac:dyDescent="0.35">
      <c r="A4">
        <v>39</v>
      </c>
    </row>
    <row r="5" spans="1:1" x14ac:dyDescent="0.35">
      <c r="A5">
        <v>38</v>
      </c>
    </row>
    <row r="6" spans="1:1" x14ac:dyDescent="0.35">
      <c r="A6">
        <v>35</v>
      </c>
    </row>
    <row r="7" spans="1:1" x14ac:dyDescent="0.35">
      <c r="A7">
        <v>37</v>
      </c>
    </row>
    <row r="8" spans="1:1" x14ac:dyDescent="0.35">
      <c r="A8">
        <v>36</v>
      </c>
    </row>
    <row r="9" spans="1:1" x14ac:dyDescent="0.35">
      <c r="A9" t="s">
        <v>141</v>
      </c>
    </row>
    <row r="10" spans="1:1" x14ac:dyDescent="0.35">
      <c r="A10">
        <v>32</v>
      </c>
    </row>
    <row r="11" spans="1:1" x14ac:dyDescent="0.35">
      <c r="A11">
        <v>2</v>
      </c>
    </row>
    <row r="12" spans="1:1" x14ac:dyDescent="0.35">
      <c r="A12" t="s">
        <v>142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BV147"/>
  <sheetViews>
    <sheetView showGridLines="0" topLeftCell="A22" zoomScale="90" zoomScaleNormal="90" zoomScaleSheetLayoutView="100" workbookViewId="0">
      <pane xSplit="7" topLeftCell="H1" activePane="topRight" state="frozen"/>
      <selection pane="topRight" activeCell="H37" sqref="H37"/>
    </sheetView>
  </sheetViews>
  <sheetFormatPr baseColWidth="10" defaultColWidth="11.453125" defaultRowHeight="14.5" x14ac:dyDescent="0.35"/>
  <cols>
    <col min="1" max="1" width="11.453125" customWidth="1"/>
    <col min="2" max="2" width="25.54296875" customWidth="1"/>
    <col min="3" max="3" width="12.1796875" customWidth="1"/>
    <col min="4" max="4" width="11.453125" customWidth="1"/>
    <col min="5" max="5" width="9.81640625" bestFit="1" customWidth="1"/>
    <col min="6" max="6" width="11.7265625" customWidth="1"/>
    <col min="7" max="7" width="12.26953125" customWidth="1"/>
    <col min="8" max="19" width="7.7265625" customWidth="1"/>
    <col min="20" max="23" width="8.7265625" customWidth="1"/>
    <col min="24" max="72" width="7.7265625" customWidth="1"/>
  </cols>
  <sheetData>
    <row r="1" spans="1:73" ht="20.25" customHeight="1" thickBot="1" x14ac:dyDescent="0.4">
      <c r="A1" s="343" t="str">
        <f>datedimanche</f>
        <v>05.05.2019</v>
      </c>
      <c r="B1" s="343"/>
      <c r="C1" s="343"/>
      <c r="D1" s="344"/>
      <c r="E1" s="2"/>
      <c r="F1" s="2"/>
      <c r="G1" s="2"/>
      <c r="H1" s="189">
        <f>DATE(YEAR($C$35),MONTH($C$35),DAY($C$35))+(8/24)</f>
        <v>43590.333333333336</v>
      </c>
      <c r="I1" s="189">
        <f>H$6+(15/24/60)</f>
        <v>43590.34375</v>
      </c>
      <c r="J1" s="189">
        <f t="shared" ref="J1:BT1" si="0">I$6+(15/24/60)</f>
        <v>43590.354166666664</v>
      </c>
      <c r="K1" s="189">
        <f t="shared" si="0"/>
        <v>43590.364583333328</v>
      </c>
      <c r="L1" s="189">
        <f t="shared" si="0"/>
        <v>43590.374999999993</v>
      </c>
      <c r="M1" s="189">
        <f t="shared" si="0"/>
        <v>43590.385416666657</v>
      </c>
      <c r="N1" s="189">
        <f t="shared" si="0"/>
        <v>43590.395833333321</v>
      </c>
      <c r="O1" s="189">
        <f t="shared" si="0"/>
        <v>43590.406249999985</v>
      </c>
      <c r="P1" s="189">
        <f t="shared" si="0"/>
        <v>43590.41666666665</v>
      </c>
      <c r="Q1" s="189">
        <f t="shared" si="0"/>
        <v>43590.427083333314</v>
      </c>
      <c r="R1" s="189">
        <f t="shared" si="0"/>
        <v>43590.437499999978</v>
      </c>
      <c r="S1" s="189">
        <f t="shared" si="0"/>
        <v>43590.447916666642</v>
      </c>
      <c r="T1" s="189">
        <f t="shared" si="0"/>
        <v>43590.458333333307</v>
      </c>
      <c r="U1" s="189">
        <f t="shared" si="0"/>
        <v>43590.468749999971</v>
      </c>
      <c r="V1" s="189">
        <f t="shared" si="0"/>
        <v>43590.479166666635</v>
      </c>
      <c r="W1" s="189">
        <f t="shared" si="0"/>
        <v>43590.489583333299</v>
      </c>
      <c r="X1" s="189">
        <f t="shared" si="0"/>
        <v>43590.499999999964</v>
      </c>
      <c r="Y1" s="189">
        <f t="shared" si="0"/>
        <v>43590.510416666628</v>
      </c>
      <c r="Z1" s="189">
        <f t="shared" si="0"/>
        <v>43590.520833333292</v>
      </c>
      <c r="AA1" s="189">
        <f t="shared" si="0"/>
        <v>43590.531249999956</v>
      </c>
      <c r="AB1" s="189">
        <f t="shared" si="0"/>
        <v>43590.541666666621</v>
      </c>
      <c r="AC1" s="189">
        <f t="shared" si="0"/>
        <v>43590.552083333285</v>
      </c>
      <c r="AD1" s="189">
        <f t="shared" si="0"/>
        <v>43590.562499999949</v>
      </c>
      <c r="AE1" s="189">
        <f t="shared" si="0"/>
        <v>43590.572916666613</v>
      </c>
      <c r="AF1" s="189">
        <f t="shared" si="0"/>
        <v>43590.583333333278</v>
      </c>
      <c r="AG1" s="189">
        <f t="shared" si="0"/>
        <v>43590.593749999942</v>
      </c>
      <c r="AH1" s="189">
        <f t="shared" si="0"/>
        <v>43590.604166666606</v>
      </c>
      <c r="AI1" s="189">
        <f t="shared" si="0"/>
        <v>43590.61458333327</v>
      </c>
      <c r="AJ1" s="189">
        <f t="shared" si="0"/>
        <v>43590.624999999935</v>
      </c>
      <c r="AK1" s="189">
        <f t="shared" si="0"/>
        <v>43590.635416666599</v>
      </c>
      <c r="AL1" s="189">
        <f t="shared" si="0"/>
        <v>43590.645833333263</v>
      </c>
      <c r="AM1" s="189">
        <f t="shared" si="0"/>
        <v>43590.656249999927</v>
      </c>
      <c r="AN1" s="189">
        <f t="shared" si="0"/>
        <v>43590.666666666591</v>
      </c>
      <c r="AO1" s="189">
        <f t="shared" si="0"/>
        <v>43590.677083333256</v>
      </c>
      <c r="AP1" s="189">
        <f t="shared" si="0"/>
        <v>43590.68749999992</v>
      </c>
      <c r="AQ1" s="189">
        <f t="shared" si="0"/>
        <v>43590.697916666584</v>
      </c>
      <c r="AR1" s="189">
        <f t="shared" si="0"/>
        <v>43590.708333333248</v>
      </c>
      <c r="AS1" s="189">
        <f t="shared" si="0"/>
        <v>43590.718749999913</v>
      </c>
      <c r="AT1" s="189">
        <f t="shared" si="0"/>
        <v>43590.729166666577</v>
      </c>
      <c r="AU1" s="189">
        <f t="shared" si="0"/>
        <v>43590.739583333241</v>
      </c>
      <c r="AV1" s="189">
        <f t="shared" si="0"/>
        <v>43590.749999999905</v>
      </c>
      <c r="AW1" s="189">
        <f t="shared" si="0"/>
        <v>43590.76041666657</v>
      </c>
      <c r="AX1" s="189">
        <f t="shared" si="0"/>
        <v>43590.770833333234</v>
      </c>
      <c r="AY1" s="189">
        <f t="shared" si="0"/>
        <v>43590.781249999898</v>
      </c>
      <c r="AZ1" s="189">
        <f t="shared" si="0"/>
        <v>43590.791666666562</v>
      </c>
      <c r="BA1" s="189">
        <f t="shared" si="0"/>
        <v>43590.802083333227</v>
      </c>
      <c r="BB1" s="189">
        <f t="shared" si="0"/>
        <v>43590.812499999891</v>
      </c>
      <c r="BC1" s="189">
        <f t="shared" si="0"/>
        <v>43590.822916666555</v>
      </c>
      <c r="BD1" s="189">
        <f t="shared" si="0"/>
        <v>43590.833333333219</v>
      </c>
      <c r="BE1" s="189">
        <f t="shared" si="0"/>
        <v>43590.843749999884</v>
      </c>
      <c r="BF1" s="189">
        <f t="shared" si="0"/>
        <v>43590.854166666548</v>
      </c>
      <c r="BG1" s="189">
        <f t="shared" si="0"/>
        <v>43590.864583333212</v>
      </c>
      <c r="BH1" s="189">
        <f t="shared" si="0"/>
        <v>43590.874999999876</v>
      </c>
      <c r="BI1" s="189">
        <f t="shared" si="0"/>
        <v>43590.885416666541</v>
      </c>
      <c r="BJ1" s="189">
        <f t="shared" si="0"/>
        <v>43590.895833333205</v>
      </c>
      <c r="BK1" s="189">
        <f t="shared" si="0"/>
        <v>43590.906249999869</v>
      </c>
      <c r="BL1" s="189">
        <f t="shared" si="0"/>
        <v>43590.916666666533</v>
      </c>
      <c r="BM1" s="189">
        <f t="shared" si="0"/>
        <v>43590.927083333198</v>
      </c>
      <c r="BN1" s="189">
        <f t="shared" si="0"/>
        <v>43590.937499999862</v>
      </c>
      <c r="BO1" s="189">
        <f t="shared" si="0"/>
        <v>43590.947916666526</v>
      </c>
      <c r="BP1" s="189">
        <f t="shared" si="0"/>
        <v>43590.95833333319</v>
      </c>
      <c r="BQ1" s="189">
        <f t="shared" si="0"/>
        <v>43590.968749999854</v>
      </c>
      <c r="BR1" s="189">
        <f t="shared" si="0"/>
        <v>43590.979166666519</v>
      </c>
      <c r="BS1" s="189">
        <f t="shared" si="0"/>
        <v>43590.989583333183</v>
      </c>
      <c r="BT1" s="189">
        <f t="shared" si="0"/>
        <v>43590.999999999847</v>
      </c>
    </row>
    <row r="2" spans="1:73" ht="15.75" customHeight="1" thickBot="1" x14ac:dyDescent="0.4">
      <c r="A2" s="345"/>
      <c r="B2" s="345"/>
      <c r="C2" s="345"/>
      <c r="D2" s="346"/>
      <c r="E2" s="2"/>
      <c r="F2" s="2"/>
      <c r="G2" s="2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3"/>
      <c r="V2" s="183"/>
      <c r="W2" s="18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</row>
    <row r="3" spans="1:73" ht="15.75" customHeight="1" thickBot="1" x14ac:dyDescent="0.4">
      <c r="A3" s="1"/>
      <c r="B3" s="130"/>
      <c r="F3" s="182"/>
      <c r="G3" s="182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  <c r="W3" s="18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</row>
    <row r="4" spans="1:73" ht="18" customHeight="1" thickBot="1" x14ac:dyDescent="0.75">
      <c r="A4" s="185" t="s">
        <v>0</v>
      </c>
      <c r="B4" s="185" t="s">
        <v>1</v>
      </c>
      <c r="C4" s="186" t="s">
        <v>2</v>
      </c>
      <c r="F4" s="184"/>
      <c r="G4" s="184"/>
      <c r="H4" s="171"/>
      <c r="I4" s="171"/>
      <c r="J4" s="171"/>
      <c r="K4" s="171"/>
      <c r="L4" s="172"/>
      <c r="M4" s="172"/>
      <c r="N4" s="172"/>
      <c r="O4" s="172"/>
      <c r="P4" s="172"/>
      <c r="Q4" s="172"/>
      <c r="R4" s="172"/>
      <c r="S4" s="172"/>
      <c r="T4" s="172"/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72"/>
      <c r="AH4" s="172"/>
      <c r="AI4" s="172"/>
      <c r="AJ4" s="172"/>
      <c r="AK4" s="172"/>
      <c r="AL4" s="172"/>
      <c r="AM4" s="172"/>
      <c r="AN4" s="172"/>
      <c r="AO4" s="172"/>
      <c r="AP4" s="172"/>
      <c r="AQ4" s="172"/>
      <c r="AR4" s="172"/>
      <c r="AS4" s="172"/>
      <c r="AT4" s="172"/>
      <c r="AU4" s="172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</row>
    <row r="5" spans="1:73" ht="19.5" customHeight="1" thickBot="1" x14ac:dyDescent="0.75">
      <c r="A5" s="36">
        <f xml:space="preserve"> fctdimanche</f>
        <v>12.420138888926886</v>
      </c>
      <c r="B5" s="7">
        <f>REELDIMANCHE</f>
        <v>248</v>
      </c>
      <c r="C5" s="8">
        <f>ECARTDIMANCHE</f>
        <v>2.0868055555935516</v>
      </c>
      <c r="D5" s="32"/>
      <c r="E5" s="32"/>
      <c r="F5" s="170"/>
      <c r="G5" s="170"/>
      <c r="H5" s="2"/>
      <c r="I5" s="2"/>
      <c r="J5" s="2"/>
      <c r="K5" s="2"/>
      <c r="L5" s="3"/>
      <c r="M5" s="3"/>
      <c r="N5" s="3"/>
      <c r="O5" s="3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</row>
    <row r="6" spans="1:73" ht="15" customHeight="1" x14ac:dyDescent="0.35">
      <c r="A6" s="3"/>
      <c r="B6" s="355" t="s">
        <v>28</v>
      </c>
      <c r="C6" s="357" t="s">
        <v>3</v>
      </c>
      <c r="D6" s="357" t="s">
        <v>3</v>
      </c>
      <c r="E6" s="359" t="s">
        <v>48</v>
      </c>
      <c r="F6" s="361" t="s">
        <v>4</v>
      </c>
      <c r="G6" s="361" t="s">
        <v>5</v>
      </c>
      <c r="H6" s="341">
        <f>DATE(YEAR($C$35),MONTH($C$35),DAY($C$35))+(8/24)</f>
        <v>43590.333333333336</v>
      </c>
      <c r="I6" s="341">
        <f>H$6+(15/24/60)</f>
        <v>43590.34375</v>
      </c>
      <c r="J6" s="341">
        <f t="shared" ref="J6:BT6" si="1">I$6+(15/24/60)</f>
        <v>43590.354166666664</v>
      </c>
      <c r="K6" s="341">
        <f t="shared" si="1"/>
        <v>43590.364583333328</v>
      </c>
      <c r="L6" s="341">
        <f t="shared" si="1"/>
        <v>43590.374999999993</v>
      </c>
      <c r="M6" s="341">
        <f t="shared" si="1"/>
        <v>43590.385416666657</v>
      </c>
      <c r="N6" s="341">
        <f t="shared" si="1"/>
        <v>43590.395833333321</v>
      </c>
      <c r="O6" s="341">
        <f t="shared" si="1"/>
        <v>43590.406249999985</v>
      </c>
      <c r="P6" s="341">
        <f t="shared" si="1"/>
        <v>43590.41666666665</v>
      </c>
      <c r="Q6" s="341">
        <f t="shared" si="1"/>
        <v>43590.427083333314</v>
      </c>
      <c r="R6" s="341">
        <f t="shared" si="1"/>
        <v>43590.437499999978</v>
      </c>
      <c r="S6" s="341">
        <f t="shared" si="1"/>
        <v>43590.447916666642</v>
      </c>
      <c r="T6" s="341">
        <f t="shared" si="1"/>
        <v>43590.458333333307</v>
      </c>
      <c r="U6" s="341">
        <f t="shared" si="1"/>
        <v>43590.468749999971</v>
      </c>
      <c r="V6" s="341">
        <f t="shared" si="1"/>
        <v>43590.479166666635</v>
      </c>
      <c r="W6" s="341">
        <f t="shared" si="1"/>
        <v>43590.489583333299</v>
      </c>
      <c r="X6" s="341">
        <f t="shared" si="1"/>
        <v>43590.499999999964</v>
      </c>
      <c r="Y6" s="341">
        <f t="shared" si="1"/>
        <v>43590.510416666628</v>
      </c>
      <c r="Z6" s="341">
        <f t="shared" si="1"/>
        <v>43590.520833333292</v>
      </c>
      <c r="AA6" s="341">
        <f t="shared" si="1"/>
        <v>43590.531249999956</v>
      </c>
      <c r="AB6" s="341">
        <f t="shared" si="1"/>
        <v>43590.541666666621</v>
      </c>
      <c r="AC6" s="341">
        <f t="shared" si="1"/>
        <v>43590.552083333285</v>
      </c>
      <c r="AD6" s="341">
        <f t="shared" si="1"/>
        <v>43590.562499999949</v>
      </c>
      <c r="AE6" s="341">
        <f t="shared" si="1"/>
        <v>43590.572916666613</v>
      </c>
      <c r="AF6" s="341">
        <f t="shared" si="1"/>
        <v>43590.583333333278</v>
      </c>
      <c r="AG6" s="341">
        <f t="shared" si="1"/>
        <v>43590.593749999942</v>
      </c>
      <c r="AH6" s="341">
        <f t="shared" si="1"/>
        <v>43590.604166666606</v>
      </c>
      <c r="AI6" s="341">
        <f t="shared" si="1"/>
        <v>43590.61458333327</v>
      </c>
      <c r="AJ6" s="341">
        <f t="shared" si="1"/>
        <v>43590.624999999935</v>
      </c>
      <c r="AK6" s="341">
        <f t="shared" si="1"/>
        <v>43590.635416666599</v>
      </c>
      <c r="AL6" s="341">
        <f t="shared" si="1"/>
        <v>43590.645833333263</v>
      </c>
      <c r="AM6" s="341">
        <f t="shared" si="1"/>
        <v>43590.656249999927</v>
      </c>
      <c r="AN6" s="341">
        <f t="shared" si="1"/>
        <v>43590.666666666591</v>
      </c>
      <c r="AO6" s="341">
        <f t="shared" si="1"/>
        <v>43590.677083333256</v>
      </c>
      <c r="AP6" s="341">
        <f t="shared" si="1"/>
        <v>43590.68749999992</v>
      </c>
      <c r="AQ6" s="341">
        <f t="shared" si="1"/>
        <v>43590.697916666584</v>
      </c>
      <c r="AR6" s="341">
        <f t="shared" si="1"/>
        <v>43590.708333333248</v>
      </c>
      <c r="AS6" s="341">
        <f t="shared" si="1"/>
        <v>43590.718749999913</v>
      </c>
      <c r="AT6" s="341">
        <f t="shared" si="1"/>
        <v>43590.729166666577</v>
      </c>
      <c r="AU6" s="341">
        <f t="shared" si="1"/>
        <v>43590.739583333241</v>
      </c>
      <c r="AV6" s="341">
        <f t="shared" si="1"/>
        <v>43590.749999999905</v>
      </c>
      <c r="AW6" s="341">
        <f t="shared" si="1"/>
        <v>43590.76041666657</v>
      </c>
      <c r="AX6" s="341">
        <f t="shared" si="1"/>
        <v>43590.770833333234</v>
      </c>
      <c r="AY6" s="341">
        <f t="shared" si="1"/>
        <v>43590.781249999898</v>
      </c>
      <c r="AZ6" s="341">
        <f t="shared" si="1"/>
        <v>43590.791666666562</v>
      </c>
      <c r="BA6" s="341">
        <f t="shared" si="1"/>
        <v>43590.802083333227</v>
      </c>
      <c r="BB6" s="341">
        <f t="shared" si="1"/>
        <v>43590.812499999891</v>
      </c>
      <c r="BC6" s="341">
        <f t="shared" si="1"/>
        <v>43590.822916666555</v>
      </c>
      <c r="BD6" s="341">
        <f t="shared" si="1"/>
        <v>43590.833333333219</v>
      </c>
      <c r="BE6" s="341">
        <f t="shared" si="1"/>
        <v>43590.843749999884</v>
      </c>
      <c r="BF6" s="341">
        <f t="shared" si="1"/>
        <v>43590.854166666548</v>
      </c>
      <c r="BG6" s="341">
        <f t="shared" si="1"/>
        <v>43590.864583333212</v>
      </c>
      <c r="BH6" s="341">
        <f t="shared" si="1"/>
        <v>43590.874999999876</v>
      </c>
      <c r="BI6" s="341">
        <f t="shared" si="1"/>
        <v>43590.885416666541</v>
      </c>
      <c r="BJ6" s="341">
        <f t="shared" si="1"/>
        <v>43590.895833333205</v>
      </c>
      <c r="BK6" s="341">
        <f t="shared" si="1"/>
        <v>43590.906249999869</v>
      </c>
      <c r="BL6" s="341">
        <f t="shared" si="1"/>
        <v>43590.916666666533</v>
      </c>
      <c r="BM6" s="341">
        <f t="shared" si="1"/>
        <v>43590.927083333198</v>
      </c>
      <c r="BN6" s="341">
        <f t="shared" si="1"/>
        <v>43590.937499999862</v>
      </c>
      <c r="BO6" s="341">
        <f t="shared" si="1"/>
        <v>43590.947916666526</v>
      </c>
      <c r="BP6" s="341">
        <f t="shared" si="1"/>
        <v>43590.95833333319</v>
      </c>
      <c r="BQ6" s="341">
        <f t="shared" si="1"/>
        <v>43590.968749999854</v>
      </c>
      <c r="BR6" s="341">
        <f t="shared" si="1"/>
        <v>43590.979166666519</v>
      </c>
      <c r="BS6" s="341">
        <f t="shared" si="1"/>
        <v>43590.989583333183</v>
      </c>
      <c r="BT6" s="341">
        <f t="shared" si="1"/>
        <v>43590.999999999847</v>
      </c>
    </row>
    <row r="7" spans="1:73" ht="15" thickBot="1" x14ac:dyDescent="0.4">
      <c r="A7" s="3"/>
      <c r="B7" s="356"/>
      <c r="C7" s="358"/>
      <c r="D7" s="358"/>
      <c r="E7" s="360"/>
      <c r="F7" s="362"/>
      <c r="G7" s="363"/>
      <c r="H7" s="342"/>
      <c r="I7" s="342"/>
      <c r="J7" s="342"/>
      <c r="K7" s="342"/>
      <c r="L7" s="342"/>
      <c r="M7" s="342"/>
      <c r="N7" s="342"/>
      <c r="O7" s="342"/>
      <c r="P7" s="342"/>
      <c r="Q7" s="342"/>
      <c r="R7" s="342"/>
      <c r="S7" s="342"/>
      <c r="T7" s="342"/>
      <c r="U7" s="342"/>
      <c r="V7" s="342"/>
      <c r="W7" s="342"/>
      <c r="X7" s="342"/>
      <c r="Y7" s="342"/>
      <c r="Z7" s="342"/>
      <c r="AA7" s="342"/>
      <c r="AB7" s="342"/>
      <c r="AC7" s="342"/>
      <c r="AD7" s="342"/>
      <c r="AE7" s="342"/>
      <c r="AF7" s="342"/>
      <c r="AG7" s="342"/>
      <c r="AH7" s="342"/>
      <c r="AI7" s="342"/>
      <c r="AJ7" s="342"/>
      <c r="AK7" s="342"/>
      <c r="AL7" s="342"/>
      <c r="AM7" s="342"/>
      <c r="AN7" s="342"/>
      <c r="AO7" s="342"/>
      <c r="AP7" s="342"/>
      <c r="AQ7" s="342"/>
      <c r="AR7" s="342"/>
      <c r="AS7" s="342"/>
      <c r="AT7" s="342"/>
      <c r="AU7" s="342"/>
      <c r="AV7" s="342"/>
      <c r="AW7" s="342"/>
      <c r="AX7" s="342"/>
      <c r="AY7" s="342"/>
      <c r="AZ7" s="342"/>
      <c r="BA7" s="342"/>
      <c r="BB7" s="342"/>
      <c r="BC7" s="342"/>
      <c r="BD7" s="342"/>
      <c r="BE7" s="342"/>
      <c r="BF7" s="342"/>
      <c r="BG7" s="342"/>
      <c r="BH7" s="342"/>
      <c r="BI7" s="342"/>
      <c r="BJ7" s="342"/>
      <c r="BK7" s="342"/>
      <c r="BL7" s="342"/>
      <c r="BM7" s="342"/>
      <c r="BN7" s="342"/>
      <c r="BO7" s="342"/>
      <c r="BP7" s="342"/>
      <c r="BQ7" s="342"/>
      <c r="BR7" s="342"/>
      <c r="BS7" s="342"/>
      <c r="BT7" s="342"/>
    </row>
    <row r="8" spans="1:73" ht="15.5" x14ac:dyDescent="0.35">
      <c r="A8" s="39"/>
      <c r="B8" s="70" t="str">
        <f>'Etat staff'!C15</f>
        <v xml:space="preserve"> CHARLENE</v>
      </c>
      <c r="C8" s="145">
        <f>'Etat staff'!A15</f>
        <v>43590.315972222219</v>
      </c>
      <c r="D8" s="240">
        <f>IF('Etat staff'!B15&lt;C8,'Etat staff'!B15+1,'Etat staff'!B15)</f>
        <v>43590.642361111109</v>
      </c>
      <c r="E8" s="237">
        <f>IF(BU8*24&lt;5.75,0.25/24,IF(BU8*24&lt;6.75,0.5/24,IF(BU8*24&lt;9,1/24,IF(BU8*24&lt;13.25,1.25/24,1.5/24))))</f>
        <v>4.1666666666666664E-2</v>
      </c>
      <c r="F8" s="207"/>
      <c r="G8" s="283"/>
      <c r="H8" s="250" t="s">
        <v>41</v>
      </c>
      <c r="I8" s="272" t="s">
        <v>41</v>
      </c>
      <c r="J8" s="272" t="s">
        <v>41</v>
      </c>
      <c r="K8" s="272" t="s">
        <v>41</v>
      </c>
      <c r="L8" s="272" t="s">
        <v>42</v>
      </c>
      <c r="M8" s="272" t="s">
        <v>42</v>
      </c>
      <c r="N8" s="272" t="s">
        <v>42</v>
      </c>
      <c r="O8" s="272" t="s">
        <v>42</v>
      </c>
      <c r="P8" s="272" t="s">
        <v>47</v>
      </c>
      <c r="Q8" s="272" t="s">
        <v>42</v>
      </c>
      <c r="R8" s="272" t="s">
        <v>42</v>
      </c>
      <c r="S8" s="272" t="s">
        <v>42</v>
      </c>
      <c r="T8" s="272" t="s">
        <v>42</v>
      </c>
      <c r="U8" s="272" t="s">
        <v>42</v>
      </c>
      <c r="V8" s="272" t="s">
        <v>42</v>
      </c>
      <c r="W8" s="272" t="s">
        <v>42</v>
      </c>
      <c r="X8" s="277" t="s">
        <v>6</v>
      </c>
      <c r="Y8" s="277" t="s">
        <v>6</v>
      </c>
      <c r="Z8" s="277" t="s">
        <v>6</v>
      </c>
      <c r="AA8" s="272" t="s">
        <v>42</v>
      </c>
      <c r="AB8" s="272" t="s">
        <v>42</v>
      </c>
      <c r="AC8" s="272" t="s">
        <v>42</v>
      </c>
      <c r="AD8" s="272" t="s">
        <v>42</v>
      </c>
      <c r="AE8" s="272" t="s">
        <v>42</v>
      </c>
      <c r="AF8" s="272" t="s">
        <v>42</v>
      </c>
      <c r="AG8" s="272" t="s">
        <v>42</v>
      </c>
      <c r="AH8" s="272" t="s">
        <v>42</v>
      </c>
      <c r="AI8" s="272" t="s">
        <v>42</v>
      </c>
      <c r="AJ8" s="272" t="s">
        <v>42</v>
      </c>
      <c r="AK8" s="272" t="s">
        <v>42</v>
      </c>
      <c r="AL8" s="226"/>
      <c r="AM8" s="226"/>
      <c r="AN8" s="226"/>
      <c r="AO8" s="226"/>
      <c r="AP8" s="226"/>
      <c r="AQ8" s="226"/>
      <c r="AR8" s="226"/>
      <c r="AS8" s="226"/>
      <c r="AT8" s="226"/>
      <c r="AU8" s="226"/>
      <c r="AV8" s="226"/>
      <c r="AW8" s="226"/>
      <c r="AX8" s="226"/>
      <c r="AY8" s="226"/>
      <c r="AZ8" s="226"/>
      <c r="BA8" s="226"/>
      <c r="BB8" s="226"/>
      <c r="BC8" s="226"/>
      <c r="BD8" s="226"/>
      <c r="BE8" s="226"/>
      <c r="BF8" s="226"/>
      <c r="BG8" s="226"/>
      <c r="BH8" s="226"/>
      <c r="BI8" s="226"/>
      <c r="BJ8" s="226"/>
      <c r="BK8" s="226"/>
      <c r="BL8" s="226"/>
      <c r="BM8" s="226"/>
      <c r="BN8" s="226"/>
      <c r="BO8" s="226"/>
      <c r="BP8" s="226"/>
      <c r="BQ8" s="226"/>
      <c r="BR8" s="226"/>
      <c r="BS8" s="226"/>
      <c r="BT8" s="251"/>
      <c r="BU8" s="165">
        <f>D8-C8+0.16666/24</f>
        <v>0.33333305555717241</v>
      </c>
    </row>
    <row r="9" spans="1:73" ht="15.5" x14ac:dyDescent="0.35">
      <c r="A9" s="39"/>
      <c r="B9" s="71" t="str">
        <f>'Etat staff'!C16</f>
        <v xml:space="preserve"> LAURA</v>
      </c>
      <c r="C9" s="146">
        <f>'Etat staff'!A16</f>
        <v>43590.357638888891</v>
      </c>
      <c r="D9" s="241">
        <f>IF('Etat staff'!B16&lt;C9,'Etat staff'!B16+1,'Etat staff'!B16)</f>
        <v>43590.684027777781</v>
      </c>
      <c r="E9" s="238">
        <f t="shared" ref="E9:E13" si="2">IF(BU9*24&lt;5.75,0.25/24,IF(BU9*24&lt;6.75,0.5/24,IF(BU9*24&lt;9,1/24,IF(BU9*24&lt;13.25,1.25/24,1.5/24))))</f>
        <v>4.1666666666666664E-2</v>
      </c>
      <c r="F9" s="109"/>
      <c r="G9" s="284"/>
      <c r="H9" s="230" t="s">
        <v>7</v>
      </c>
      <c r="I9" s="231" t="s">
        <v>7</v>
      </c>
      <c r="J9" s="231" t="s">
        <v>7</v>
      </c>
      <c r="K9" s="231" t="s">
        <v>41</v>
      </c>
      <c r="L9" s="231" t="s">
        <v>41</v>
      </c>
      <c r="M9" s="231" t="s">
        <v>41</v>
      </c>
      <c r="N9" s="231" t="s">
        <v>41</v>
      </c>
      <c r="O9" s="231" t="s">
        <v>41</v>
      </c>
      <c r="P9" s="231" t="s">
        <v>41</v>
      </c>
      <c r="Q9" s="231" t="s">
        <v>41</v>
      </c>
      <c r="R9" s="231" t="s">
        <v>41</v>
      </c>
      <c r="S9" s="231" t="s">
        <v>41</v>
      </c>
      <c r="T9" s="231" t="s">
        <v>41</v>
      </c>
      <c r="U9" s="231" t="s">
        <v>42</v>
      </c>
      <c r="V9" s="231" t="s">
        <v>42</v>
      </c>
      <c r="W9" s="231" t="s">
        <v>42</v>
      </c>
      <c r="X9" s="231" t="s">
        <v>42</v>
      </c>
      <c r="Y9" s="231" t="s">
        <v>42</v>
      </c>
      <c r="Z9" s="231" t="s">
        <v>42</v>
      </c>
      <c r="AA9" s="231" t="s">
        <v>42</v>
      </c>
      <c r="AB9" s="278" t="s">
        <v>6</v>
      </c>
      <c r="AC9" s="278" t="s">
        <v>6</v>
      </c>
      <c r="AD9" s="278" t="s">
        <v>6</v>
      </c>
      <c r="AE9" s="231" t="s">
        <v>41</v>
      </c>
      <c r="AF9" s="231" t="s">
        <v>41</v>
      </c>
      <c r="AG9" s="231" t="s">
        <v>41</v>
      </c>
      <c r="AH9" s="231" t="s">
        <v>41</v>
      </c>
      <c r="AI9" s="231" t="s">
        <v>41</v>
      </c>
      <c r="AJ9" s="231" t="s">
        <v>42</v>
      </c>
      <c r="AK9" s="231" t="s">
        <v>42</v>
      </c>
      <c r="AL9" s="231" t="s">
        <v>42</v>
      </c>
      <c r="AM9" s="231" t="s">
        <v>42</v>
      </c>
      <c r="AN9" s="231"/>
      <c r="AO9" s="231"/>
      <c r="AP9" s="144"/>
      <c r="AQ9" s="144"/>
      <c r="AR9" s="144"/>
      <c r="AS9" s="144"/>
      <c r="AT9" s="144"/>
      <c r="AU9" s="144"/>
      <c r="AV9" s="144"/>
      <c r="AW9" s="144"/>
      <c r="AX9" s="144"/>
      <c r="AY9" s="144"/>
      <c r="AZ9" s="144"/>
      <c r="BA9" s="144"/>
      <c r="BB9" s="144"/>
      <c r="BC9" s="144"/>
      <c r="BD9" s="144"/>
      <c r="BE9" s="144"/>
      <c r="BF9" s="144"/>
      <c r="BG9" s="144"/>
      <c r="BH9" s="144"/>
      <c r="BI9" s="144"/>
      <c r="BJ9" s="144"/>
      <c r="BK9" s="144"/>
      <c r="BL9" s="144"/>
      <c r="BM9" s="144"/>
      <c r="BN9" s="144"/>
      <c r="BO9" s="144"/>
      <c r="BP9" s="144"/>
      <c r="BQ9" s="144"/>
      <c r="BR9" s="144"/>
      <c r="BS9" s="144"/>
      <c r="BT9" s="229"/>
      <c r="BU9" s="165">
        <f t="shared" ref="BU9:BU119" si="3">D9-C9+0.16666/24</f>
        <v>0.33333305555717241</v>
      </c>
    </row>
    <row r="10" spans="1:73" ht="15.5" x14ac:dyDescent="0.35">
      <c r="A10" s="39"/>
      <c r="B10" s="71" t="str">
        <f>'Etat staff'!C17</f>
        <v xml:space="preserve"> ALADIN</v>
      </c>
      <c r="C10" s="146">
        <f>'Etat staff'!A17</f>
        <v>43590.440972222219</v>
      </c>
      <c r="D10" s="241">
        <f>IF('Etat staff'!B17&lt;C10,'Etat staff'!B17+1,'Etat staff'!B17)</f>
        <v>43590.767361111109</v>
      </c>
      <c r="E10" s="238">
        <f t="shared" si="2"/>
        <v>4.1666666666666664E-2</v>
      </c>
      <c r="F10" s="109"/>
      <c r="G10" s="284"/>
      <c r="H10" s="227"/>
      <c r="I10" s="144"/>
      <c r="J10" s="144"/>
      <c r="K10" s="144"/>
      <c r="L10" s="144"/>
      <c r="M10" s="144"/>
      <c r="N10" s="144"/>
      <c r="O10" s="144"/>
      <c r="P10" s="231"/>
      <c r="Q10" s="231"/>
      <c r="R10" s="231" t="s">
        <v>7</v>
      </c>
      <c r="S10" s="231" t="s">
        <v>7</v>
      </c>
      <c r="T10" s="231" t="s">
        <v>7</v>
      </c>
      <c r="U10" s="231" t="s">
        <v>7</v>
      </c>
      <c r="V10" s="231" t="s">
        <v>7</v>
      </c>
      <c r="W10" s="231" t="s">
        <v>41</v>
      </c>
      <c r="X10" s="231" t="s">
        <v>41</v>
      </c>
      <c r="Y10" s="231" t="s">
        <v>41</v>
      </c>
      <c r="Z10" s="231" t="s">
        <v>41</v>
      </c>
      <c r="AA10" s="231" t="s">
        <v>41</v>
      </c>
      <c r="AB10" s="231" t="s">
        <v>41</v>
      </c>
      <c r="AC10" s="231" t="s">
        <v>41</v>
      </c>
      <c r="AD10" s="231" t="s">
        <v>41</v>
      </c>
      <c r="AE10" s="231" t="s">
        <v>41</v>
      </c>
      <c r="AF10" s="278" t="s">
        <v>6</v>
      </c>
      <c r="AG10" s="278" t="s">
        <v>6</v>
      </c>
      <c r="AH10" s="278" t="s">
        <v>6</v>
      </c>
      <c r="AI10" s="231" t="s">
        <v>41</v>
      </c>
      <c r="AJ10" s="231" t="s">
        <v>41</v>
      </c>
      <c r="AK10" s="231" t="s">
        <v>41</v>
      </c>
      <c r="AL10" s="231" t="s">
        <v>41</v>
      </c>
      <c r="AM10" s="231" t="s">
        <v>41</v>
      </c>
      <c r="AN10" s="231" t="s">
        <v>41</v>
      </c>
      <c r="AO10" s="231" t="s">
        <v>41</v>
      </c>
      <c r="AP10" s="231" t="s">
        <v>41</v>
      </c>
      <c r="AQ10" s="231" t="s">
        <v>41</v>
      </c>
      <c r="AR10" s="231" t="s">
        <v>41</v>
      </c>
      <c r="AS10" s="231" t="s">
        <v>41</v>
      </c>
      <c r="AT10" s="231" t="s">
        <v>41</v>
      </c>
      <c r="AU10" s="231" t="s">
        <v>41</v>
      </c>
      <c r="AV10" s="231" t="s">
        <v>41</v>
      </c>
      <c r="AW10" s="231" t="s">
        <v>41</v>
      </c>
      <c r="AX10" s="231" t="s">
        <v>41</v>
      </c>
      <c r="AY10" s="231" t="s">
        <v>41</v>
      </c>
      <c r="AZ10" s="231" t="s">
        <v>42</v>
      </c>
      <c r="BA10" s="231" t="s">
        <v>42</v>
      </c>
      <c r="BB10" s="144"/>
      <c r="BC10" s="144"/>
      <c r="BD10" s="144"/>
      <c r="BE10" s="144"/>
      <c r="BF10" s="144"/>
      <c r="BG10" s="144"/>
      <c r="BH10" s="144"/>
      <c r="BI10" s="144"/>
      <c r="BJ10" s="144"/>
      <c r="BK10" s="144"/>
      <c r="BL10" s="144"/>
      <c r="BM10" s="144"/>
      <c r="BN10" s="144"/>
      <c r="BO10" s="144"/>
      <c r="BP10" s="144"/>
      <c r="BQ10" s="144"/>
      <c r="BR10" s="144"/>
      <c r="BS10" s="144"/>
      <c r="BT10" s="229"/>
      <c r="BU10" s="165">
        <f t="shared" si="3"/>
        <v>0.33333305555717241</v>
      </c>
    </row>
    <row r="11" spans="1:73" ht="15.5" x14ac:dyDescent="0.35">
      <c r="A11" s="39"/>
      <c r="B11" s="71" t="str">
        <f>'Etat staff'!C18</f>
        <v xml:space="preserve"> DAISY</v>
      </c>
      <c r="C11" s="146">
        <f>'Etat staff'!A18</f>
        <v>43590.628472222219</v>
      </c>
      <c r="D11" s="241">
        <f>IF('Etat staff'!B18&lt;C11,'Etat staff'!B18+1,'Etat staff'!B18)</f>
        <v>43590.954861111109</v>
      </c>
      <c r="E11" s="238">
        <f t="shared" si="2"/>
        <v>4.1666666666666664E-2</v>
      </c>
      <c r="F11" s="109"/>
      <c r="G11" s="284"/>
      <c r="H11" s="227"/>
      <c r="I11" s="144"/>
      <c r="J11" s="144"/>
      <c r="K11" s="144"/>
      <c r="L11" s="144"/>
      <c r="M11" s="144"/>
      <c r="N11" s="144"/>
      <c r="O11" s="144"/>
      <c r="P11" s="144"/>
      <c r="Q11" s="144"/>
      <c r="R11" s="144"/>
      <c r="S11" s="144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 t="s">
        <v>7</v>
      </c>
      <c r="AI11" s="231" t="s">
        <v>7</v>
      </c>
      <c r="AJ11" s="231" t="s">
        <v>7</v>
      </c>
      <c r="AK11" s="231" t="s">
        <v>7</v>
      </c>
      <c r="AL11" s="231" t="s">
        <v>7</v>
      </c>
      <c r="AM11" s="231" t="s">
        <v>42</v>
      </c>
      <c r="AN11" s="231" t="s">
        <v>42</v>
      </c>
      <c r="AO11" s="231" t="s">
        <v>42</v>
      </c>
      <c r="AP11" s="231" t="s">
        <v>42</v>
      </c>
      <c r="AQ11" s="231" t="s">
        <v>42</v>
      </c>
      <c r="AR11" s="231" t="s">
        <v>42</v>
      </c>
      <c r="AS11" s="231" t="s">
        <v>42</v>
      </c>
      <c r="AT11" s="231" t="s">
        <v>42</v>
      </c>
      <c r="AU11" s="231" t="s">
        <v>42</v>
      </c>
      <c r="AV11" s="231" t="s">
        <v>6</v>
      </c>
      <c r="AW11" s="231" t="s">
        <v>6</v>
      </c>
      <c r="AX11" s="231" t="s">
        <v>6</v>
      </c>
      <c r="AY11" s="231" t="s">
        <v>41</v>
      </c>
      <c r="AZ11" s="231" t="s">
        <v>41</v>
      </c>
      <c r="BA11" s="231" t="s">
        <v>41</v>
      </c>
      <c r="BB11" s="231" t="s">
        <v>41</v>
      </c>
      <c r="BC11" s="231" t="s">
        <v>41</v>
      </c>
      <c r="BD11" s="231" t="s">
        <v>41</v>
      </c>
      <c r="BE11" s="231" t="s">
        <v>41</v>
      </c>
      <c r="BF11" s="231" t="s">
        <v>41</v>
      </c>
      <c r="BG11" s="231" t="s">
        <v>41</v>
      </c>
      <c r="BH11" s="231" t="s">
        <v>41</v>
      </c>
      <c r="BI11" s="231" t="s">
        <v>41</v>
      </c>
      <c r="BJ11" s="231" t="s">
        <v>41</v>
      </c>
      <c r="BK11" s="231" t="s">
        <v>41</v>
      </c>
      <c r="BL11" s="231" t="s">
        <v>41</v>
      </c>
      <c r="BM11" s="231" t="s">
        <v>41</v>
      </c>
      <c r="BN11" s="231" t="s">
        <v>41</v>
      </c>
      <c r="BO11" s="231" t="s">
        <v>41</v>
      </c>
      <c r="BP11" s="144"/>
      <c r="BQ11" s="144"/>
      <c r="BR11" s="144"/>
      <c r="BS11" s="144"/>
      <c r="BT11" s="229"/>
      <c r="BU11" s="165">
        <f t="shared" si="3"/>
        <v>0.33333305555717241</v>
      </c>
    </row>
    <row r="12" spans="1:73" ht="15.5" x14ac:dyDescent="0.35">
      <c r="A12" s="39"/>
      <c r="B12" s="71">
        <f>'Etat staff'!C19</f>
        <v>0</v>
      </c>
      <c r="C12" s="146">
        <f>'Etat staff'!A19</f>
        <v>0</v>
      </c>
      <c r="D12" s="241">
        <f>IF('Etat staff'!B19&lt;C12,'Etat staff'!B19+1,'Etat staff'!B19)</f>
        <v>0</v>
      </c>
      <c r="E12" s="238">
        <f t="shared" si="2"/>
        <v>1.0416666666666666E-2</v>
      </c>
      <c r="F12" s="109"/>
      <c r="G12" s="284"/>
      <c r="H12" s="227"/>
      <c r="I12" s="144"/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/>
      <c r="AJ12" s="231"/>
      <c r="AK12" s="231"/>
      <c r="AL12" s="231"/>
      <c r="AM12" s="231"/>
      <c r="AN12" s="231"/>
      <c r="AO12" s="231"/>
      <c r="AP12" s="231"/>
      <c r="AQ12" s="231"/>
      <c r="AR12" s="231"/>
      <c r="AS12" s="231"/>
      <c r="AT12" s="231"/>
      <c r="AU12" s="231"/>
      <c r="AV12" s="231"/>
      <c r="AW12" s="231"/>
      <c r="AX12" s="231"/>
      <c r="AY12" s="231"/>
      <c r="AZ12" s="231"/>
      <c r="BA12" s="231"/>
      <c r="BB12" s="231"/>
      <c r="BC12" s="231"/>
      <c r="BD12" s="231"/>
      <c r="BE12" s="231"/>
      <c r="BF12" s="231"/>
      <c r="BG12" s="231"/>
      <c r="BH12" s="231"/>
      <c r="BI12" s="231"/>
      <c r="BJ12" s="231"/>
      <c r="BK12" s="231"/>
      <c r="BL12" s="144"/>
      <c r="BM12" s="144"/>
      <c r="BN12" s="144"/>
      <c r="BO12" s="144"/>
      <c r="BP12" s="144"/>
      <c r="BQ12" s="144"/>
      <c r="BR12" s="144"/>
      <c r="BS12" s="144"/>
      <c r="BT12" s="229"/>
      <c r="BU12" s="165">
        <f t="shared" si="3"/>
        <v>6.9441666666666671E-3</v>
      </c>
    </row>
    <row r="13" spans="1:73" ht="16" thickBot="1" x14ac:dyDescent="0.4">
      <c r="A13" s="39"/>
      <c r="B13" s="72">
        <f>'Etat staff'!C20</f>
        <v>0</v>
      </c>
      <c r="C13" s="146">
        <f>'Etat staff'!A20</f>
        <v>0</v>
      </c>
      <c r="D13" s="242">
        <f>IF('Etat staff'!B20&lt;C13,'Etat staff'!B20+1,'Etat staff'!B20)</f>
        <v>0</v>
      </c>
      <c r="E13" s="239">
        <f t="shared" si="2"/>
        <v>1.0416666666666666E-2</v>
      </c>
      <c r="F13" s="110"/>
      <c r="G13" s="285"/>
      <c r="H13" s="232"/>
      <c r="I13" s="233"/>
      <c r="J13" s="233"/>
      <c r="K13" s="233"/>
      <c r="L13" s="233"/>
      <c r="M13" s="233"/>
      <c r="N13" s="233"/>
      <c r="O13" s="233"/>
      <c r="P13" s="233"/>
      <c r="Q13" s="233"/>
      <c r="R13" s="233"/>
      <c r="S13" s="233"/>
      <c r="T13" s="234"/>
      <c r="U13" s="234"/>
      <c r="V13" s="234"/>
      <c r="W13" s="234"/>
      <c r="X13" s="234"/>
      <c r="Y13" s="234"/>
      <c r="Z13" s="234"/>
      <c r="AA13" s="234"/>
      <c r="AB13" s="234"/>
      <c r="AC13" s="234"/>
      <c r="AD13" s="234"/>
      <c r="AE13" s="234"/>
      <c r="AF13" s="234"/>
      <c r="AG13" s="234"/>
      <c r="AH13" s="234"/>
      <c r="AI13" s="234"/>
      <c r="AJ13" s="234"/>
      <c r="AK13" s="234"/>
      <c r="AL13" s="234"/>
      <c r="AM13" s="234"/>
      <c r="AN13" s="234"/>
      <c r="AO13" s="234"/>
      <c r="AP13" s="234"/>
      <c r="AQ13" s="234"/>
      <c r="AR13" s="234"/>
      <c r="AS13" s="234"/>
      <c r="AT13" s="234"/>
      <c r="AU13" s="234"/>
      <c r="AV13" s="234"/>
      <c r="AW13" s="234"/>
      <c r="AX13" s="234"/>
      <c r="AY13" s="234"/>
      <c r="AZ13" s="234"/>
      <c r="BA13" s="234"/>
      <c r="BB13" s="234"/>
      <c r="BC13" s="234"/>
      <c r="BD13" s="234"/>
      <c r="BE13" s="234"/>
      <c r="BF13" s="234"/>
      <c r="BG13" s="234"/>
      <c r="BH13" s="234"/>
      <c r="BI13" s="234"/>
      <c r="BJ13" s="234"/>
      <c r="BK13" s="234"/>
      <c r="BL13" s="233"/>
      <c r="BM13" s="233"/>
      <c r="BN13" s="233"/>
      <c r="BO13" s="233"/>
      <c r="BP13" s="233"/>
      <c r="BQ13" s="233"/>
      <c r="BR13" s="233"/>
      <c r="BS13" s="233"/>
      <c r="BT13" s="236"/>
      <c r="BU13" s="165">
        <f t="shared" si="3"/>
        <v>6.9441666666666671E-3</v>
      </c>
    </row>
    <row r="14" spans="1:73" ht="15" customHeight="1" thickBot="1" x14ac:dyDescent="0.4">
      <c r="A14" s="39"/>
      <c r="B14" s="40"/>
      <c r="C14" s="147"/>
      <c r="D14" s="148"/>
      <c r="E14" s="196"/>
      <c r="F14" s="33"/>
      <c r="G14" s="33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5"/>
      <c r="AS14" s="35"/>
      <c r="AT14" s="35"/>
      <c r="AU14" s="35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165"/>
    </row>
    <row r="15" spans="1:73" ht="31.5" thickBot="1" x14ac:dyDescent="0.4">
      <c r="A15" s="39"/>
      <c r="B15" s="73" t="s">
        <v>27</v>
      </c>
      <c r="C15" s="150" t="s">
        <v>3</v>
      </c>
      <c r="D15" s="150" t="s">
        <v>3</v>
      </c>
      <c r="E15" s="197" t="s">
        <v>48</v>
      </c>
      <c r="F15" s="37" t="s">
        <v>4</v>
      </c>
      <c r="G15" s="37" t="s">
        <v>5</v>
      </c>
      <c r="H15" s="189">
        <f>DATE(YEAR($C$35),MONTH($C$35),DAY($C$35))+(8/24)</f>
        <v>43590.333333333336</v>
      </c>
      <c r="I15" s="189">
        <f>H$6+(15/24/60)</f>
        <v>43590.34375</v>
      </c>
      <c r="J15" s="189">
        <f t="shared" ref="J15:BT15" si="4">I$6+(15/24/60)</f>
        <v>43590.354166666664</v>
      </c>
      <c r="K15" s="189">
        <f t="shared" si="4"/>
        <v>43590.364583333328</v>
      </c>
      <c r="L15" s="189">
        <f t="shared" si="4"/>
        <v>43590.374999999993</v>
      </c>
      <c r="M15" s="189">
        <f t="shared" si="4"/>
        <v>43590.385416666657</v>
      </c>
      <c r="N15" s="189">
        <f t="shared" si="4"/>
        <v>43590.395833333321</v>
      </c>
      <c r="O15" s="189">
        <f t="shared" si="4"/>
        <v>43590.406249999985</v>
      </c>
      <c r="P15" s="189">
        <f t="shared" si="4"/>
        <v>43590.41666666665</v>
      </c>
      <c r="Q15" s="189">
        <f t="shared" si="4"/>
        <v>43590.427083333314</v>
      </c>
      <c r="R15" s="189">
        <f t="shared" si="4"/>
        <v>43590.437499999978</v>
      </c>
      <c r="S15" s="189">
        <f t="shared" si="4"/>
        <v>43590.447916666642</v>
      </c>
      <c r="T15" s="189">
        <f t="shared" si="4"/>
        <v>43590.458333333307</v>
      </c>
      <c r="U15" s="189">
        <f t="shared" si="4"/>
        <v>43590.468749999971</v>
      </c>
      <c r="V15" s="189">
        <f t="shared" si="4"/>
        <v>43590.479166666635</v>
      </c>
      <c r="W15" s="189">
        <f t="shared" si="4"/>
        <v>43590.489583333299</v>
      </c>
      <c r="X15" s="189">
        <f t="shared" si="4"/>
        <v>43590.499999999964</v>
      </c>
      <c r="Y15" s="189">
        <f t="shared" si="4"/>
        <v>43590.510416666628</v>
      </c>
      <c r="Z15" s="189">
        <f t="shared" si="4"/>
        <v>43590.520833333292</v>
      </c>
      <c r="AA15" s="189">
        <f t="shared" si="4"/>
        <v>43590.531249999956</v>
      </c>
      <c r="AB15" s="189">
        <f t="shared" si="4"/>
        <v>43590.541666666621</v>
      </c>
      <c r="AC15" s="189">
        <f t="shared" si="4"/>
        <v>43590.552083333285</v>
      </c>
      <c r="AD15" s="189">
        <f t="shared" si="4"/>
        <v>43590.562499999949</v>
      </c>
      <c r="AE15" s="189">
        <f t="shared" si="4"/>
        <v>43590.572916666613</v>
      </c>
      <c r="AF15" s="189">
        <f t="shared" si="4"/>
        <v>43590.583333333278</v>
      </c>
      <c r="AG15" s="189">
        <f t="shared" si="4"/>
        <v>43590.593749999942</v>
      </c>
      <c r="AH15" s="189">
        <f t="shared" si="4"/>
        <v>43590.604166666606</v>
      </c>
      <c r="AI15" s="189">
        <f t="shared" si="4"/>
        <v>43590.61458333327</v>
      </c>
      <c r="AJ15" s="189">
        <f t="shared" si="4"/>
        <v>43590.624999999935</v>
      </c>
      <c r="AK15" s="189">
        <f t="shared" si="4"/>
        <v>43590.635416666599</v>
      </c>
      <c r="AL15" s="189">
        <f t="shared" si="4"/>
        <v>43590.645833333263</v>
      </c>
      <c r="AM15" s="189">
        <f t="shared" si="4"/>
        <v>43590.656249999927</v>
      </c>
      <c r="AN15" s="189">
        <f t="shared" si="4"/>
        <v>43590.666666666591</v>
      </c>
      <c r="AO15" s="189">
        <f t="shared" si="4"/>
        <v>43590.677083333256</v>
      </c>
      <c r="AP15" s="189">
        <f t="shared" si="4"/>
        <v>43590.68749999992</v>
      </c>
      <c r="AQ15" s="189">
        <f t="shared" si="4"/>
        <v>43590.697916666584</v>
      </c>
      <c r="AR15" s="189">
        <f t="shared" si="4"/>
        <v>43590.708333333248</v>
      </c>
      <c r="AS15" s="189">
        <f t="shared" si="4"/>
        <v>43590.718749999913</v>
      </c>
      <c r="AT15" s="189">
        <f t="shared" si="4"/>
        <v>43590.729166666577</v>
      </c>
      <c r="AU15" s="189">
        <f t="shared" si="4"/>
        <v>43590.739583333241</v>
      </c>
      <c r="AV15" s="189">
        <f t="shared" si="4"/>
        <v>43590.749999999905</v>
      </c>
      <c r="AW15" s="189">
        <f t="shared" si="4"/>
        <v>43590.76041666657</v>
      </c>
      <c r="AX15" s="189">
        <f t="shared" si="4"/>
        <v>43590.770833333234</v>
      </c>
      <c r="AY15" s="189">
        <f t="shared" si="4"/>
        <v>43590.781249999898</v>
      </c>
      <c r="AZ15" s="189">
        <f t="shared" si="4"/>
        <v>43590.791666666562</v>
      </c>
      <c r="BA15" s="189">
        <f t="shared" si="4"/>
        <v>43590.802083333227</v>
      </c>
      <c r="BB15" s="189">
        <f t="shared" si="4"/>
        <v>43590.812499999891</v>
      </c>
      <c r="BC15" s="189">
        <f t="shared" si="4"/>
        <v>43590.822916666555</v>
      </c>
      <c r="BD15" s="189">
        <f t="shared" si="4"/>
        <v>43590.833333333219</v>
      </c>
      <c r="BE15" s="189">
        <f t="shared" si="4"/>
        <v>43590.843749999884</v>
      </c>
      <c r="BF15" s="189">
        <f t="shared" si="4"/>
        <v>43590.854166666548</v>
      </c>
      <c r="BG15" s="189">
        <f t="shared" si="4"/>
        <v>43590.864583333212</v>
      </c>
      <c r="BH15" s="189">
        <f t="shared" si="4"/>
        <v>43590.874999999876</v>
      </c>
      <c r="BI15" s="189">
        <f t="shared" si="4"/>
        <v>43590.885416666541</v>
      </c>
      <c r="BJ15" s="189">
        <f t="shared" si="4"/>
        <v>43590.895833333205</v>
      </c>
      <c r="BK15" s="189">
        <f t="shared" si="4"/>
        <v>43590.906249999869</v>
      </c>
      <c r="BL15" s="189">
        <f t="shared" si="4"/>
        <v>43590.916666666533</v>
      </c>
      <c r="BM15" s="189">
        <f t="shared" si="4"/>
        <v>43590.927083333198</v>
      </c>
      <c r="BN15" s="189">
        <f t="shared" si="4"/>
        <v>43590.937499999862</v>
      </c>
      <c r="BO15" s="189">
        <f t="shared" si="4"/>
        <v>43590.947916666526</v>
      </c>
      <c r="BP15" s="189">
        <f t="shared" si="4"/>
        <v>43590.95833333319</v>
      </c>
      <c r="BQ15" s="189">
        <f t="shared" si="4"/>
        <v>43590.968749999854</v>
      </c>
      <c r="BR15" s="189">
        <f t="shared" si="4"/>
        <v>43590.979166666519</v>
      </c>
      <c r="BS15" s="189">
        <f t="shared" si="4"/>
        <v>43590.989583333183</v>
      </c>
      <c r="BT15" s="189">
        <f t="shared" si="4"/>
        <v>43590.999999999847</v>
      </c>
      <c r="BU15" s="165"/>
    </row>
    <row r="16" spans="1:73" ht="15.5" x14ac:dyDescent="0.35">
      <c r="A16" s="39"/>
      <c r="B16" s="111" t="str">
        <f>'Etat staff'!C21</f>
        <v xml:space="preserve"> LOUISE</v>
      </c>
      <c r="C16" s="151">
        <f>'Etat staff'!A21</f>
        <v>43590.440972222219</v>
      </c>
      <c r="D16" s="246">
        <f>IF('Etat staff'!B21&lt;C16,'Etat staff'!B21+1,'Etat staff'!B21)</f>
        <v>43590.767361111109</v>
      </c>
      <c r="E16" s="243">
        <f>IF(BU16*24&lt;5.75,0.25/24,IF(BU16*24&lt;6.75,0.5/24,IF(BU16*24&lt;9,1/24,IF(BU16*24&lt;13.25,1.25/24,1.5/24))))</f>
        <v>4.1666666666666664E-2</v>
      </c>
      <c r="F16" s="204"/>
      <c r="G16" s="166"/>
      <c r="H16" s="256" t="s">
        <v>7</v>
      </c>
      <c r="I16" s="256" t="s">
        <v>7</v>
      </c>
      <c r="J16" s="256" t="s">
        <v>7</v>
      </c>
      <c r="K16" s="252" t="s">
        <v>15</v>
      </c>
      <c r="L16" s="252" t="s">
        <v>15</v>
      </c>
      <c r="M16" s="252" t="s">
        <v>15</v>
      </c>
      <c r="N16" s="252" t="s">
        <v>15</v>
      </c>
      <c r="O16" s="252" t="s">
        <v>15</v>
      </c>
      <c r="P16" s="252" t="s">
        <v>39</v>
      </c>
      <c r="Q16" s="252" t="s">
        <v>39</v>
      </c>
      <c r="R16" s="252" t="s">
        <v>39</v>
      </c>
      <c r="S16" s="252" t="s">
        <v>39</v>
      </c>
      <c r="T16" s="252" t="s">
        <v>55</v>
      </c>
      <c r="U16" s="252" t="s">
        <v>55</v>
      </c>
      <c r="V16" s="252" t="s">
        <v>55</v>
      </c>
      <c r="W16" s="252" t="s">
        <v>55</v>
      </c>
      <c r="X16" s="281" t="s">
        <v>6</v>
      </c>
      <c r="Y16" s="281" t="s">
        <v>6</v>
      </c>
      <c r="Z16" s="281" t="s">
        <v>6</v>
      </c>
      <c r="AA16" s="252" t="s">
        <v>15</v>
      </c>
      <c r="AB16" s="231" t="s">
        <v>39</v>
      </c>
      <c r="AC16" s="231" t="s">
        <v>39</v>
      </c>
      <c r="AD16" s="231" t="s">
        <v>39</v>
      </c>
      <c r="AE16" s="231" t="s">
        <v>39</v>
      </c>
      <c r="AF16" s="231" t="s">
        <v>15</v>
      </c>
      <c r="AG16" s="231" t="s">
        <v>15</v>
      </c>
      <c r="AH16" s="231" t="s">
        <v>15</v>
      </c>
      <c r="AI16" s="231" t="s">
        <v>15</v>
      </c>
      <c r="AJ16" s="252" t="s">
        <v>47</v>
      </c>
      <c r="AK16" s="231" t="s">
        <v>46</v>
      </c>
      <c r="AL16" s="231" t="s">
        <v>46</v>
      </c>
      <c r="AM16" s="231" t="s">
        <v>46</v>
      </c>
      <c r="AN16" s="252" t="s">
        <v>46</v>
      </c>
      <c r="AO16" s="252" t="s">
        <v>46</v>
      </c>
      <c r="AP16" s="253" t="s">
        <v>15</v>
      </c>
      <c r="AQ16" s="253" t="s">
        <v>15</v>
      </c>
      <c r="AR16" s="253" t="s">
        <v>15</v>
      </c>
      <c r="AS16" s="253" t="s">
        <v>15</v>
      </c>
      <c r="AT16" s="253"/>
      <c r="AU16" s="253"/>
      <c r="AV16" s="253"/>
      <c r="AW16" s="253"/>
      <c r="AX16" s="253"/>
      <c r="AY16" s="253"/>
      <c r="AZ16" s="253"/>
      <c r="BA16" s="253"/>
      <c r="BB16" s="253"/>
      <c r="BC16" s="253"/>
      <c r="BD16" s="253"/>
      <c r="BE16" s="253"/>
      <c r="BF16" s="253"/>
      <c r="BG16" s="253"/>
      <c r="BH16" s="253"/>
      <c r="BI16" s="253"/>
      <c r="BJ16" s="253"/>
      <c r="BK16" s="253"/>
      <c r="BL16" s="253"/>
      <c r="BM16" s="253"/>
      <c r="BN16" s="253"/>
      <c r="BO16" s="253"/>
      <c r="BP16" s="253"/>
      <c r="BQ16" s="254"/>
      <c r="BR16" s="254"/>
      <c r="BS16" s="254"/>
      <c r="BT16" s="255"/>
      <c r="BU16" s="165">
        <f t="shared" si="3"/>
        <v>0.33333305555717241</v>
      </c>
    </row>
    <row r="17" spans="1:73" ht="15" customHeight="1" x14ac:dyDescent="0.35">
      <c r="A17" s="39"/>
      <c r="B17" s="273" t="str">
        <f>'Etat staff'!C22</f>
        <v xml:space="preserve"> LAURA</v>
      </c>
      <c r="C17" s="152">
        <f>'Etat staff'!A22</f>
        <v>43590.440972222219</v>
      </c>
      <c r="D17" s="247">
        <f>IF('Etat staff'!B22&lt;C17,'Etat staff'!B22+1,'Etat staff'!B22)</f>
        <v>43590.767361111109</v>
      </c>
      <c r="E17" s="244">
        <f t="shared" ref="E17:E25" si="5">IF(BU17*24&lt;5.75,0.25/24,IF(BU17*24&lt;6.75,0.5/24,IF(BU17*24&lt;9,1/24,IF(BU17*24&lt;13.25,1.25/24,1.5/24))))</f>
        <v>4.1666666666666664E-2</v>
      </c>
      <c r="F17" s="205"/>
      <c r="G17" s="167"/>
      <c r="H17" s="227"/>
      <c r="I17" s="227"/>
      <c r="J17" s="227"/>
      <c r="K17" s="227" t="s">
        <v>7</v>
      </c>
      <c r="L17" s="227" t="s">
        <v>7</v>
      </c>
      <c r="M17" s="227" t="s">
        <v>7</v>
      </c>
      <c r="N17" s="227" t="s">
        <v>7</v>
      </c>
      <c r="O17" s="231" t="s">
        <v>15</v>
      </c>
      <c r="P17" s="231" t="s">
        <v>15</v>
      </c>
      <c r="Q17" s="231" t="s">
        <v>15</v>
      </c>
      <c r="R17" s="231" t="s">
        <v>15</v>
      </c>
      <c r="S17" s="231" t="s">
        <v>15</v>
      </c>
      <c r="T17" s="231" t="s">
        <v>39</v>
      </c>
      <c r="U17" s="231" t="s">
        <v>39</v>
      </c>
      <c r="V17" s="231" t="s">
        <v>39</v>
      </c>
      <c r="W17" s="231" t="s">
        <v>39</v>
      </c>
      <c r="X17" s="252" t="s">
        <v>15</v>
      </c>
      <c r="Y17" s="252" t="s">
        <v>15</v>
      </c>
      <c r="Z17" s="252" t="s">
        <v>15</v>
      </c>
      <c r="AA17" s="252" t="s">
        <v>15</v>
      </c>
      <c r="AB17" s="280" t="s">
        <v>6</v>
      </c>
      <c r="AC17" s="280" t="s">
        <v>6</v>
      </c>
      <c r="AD17" s="280" t="s">
        <v>6</v>
      </c>
      <c r="AE17" s="280" t="s">
        <v>15</v>
      </c>
      <c r="AF17" s="231" t="s">
        <v>39</v>
      </c>
      <c r="AG17" s="231" t="s">
        <v>39</v>
      </c>
      <c r="AH17" s="231" t="s">
        <v>39</v>
      </c>
      <c r="AI17" s="231" t="s">
        <v>39</v>
      </c>
      <c r="AJ17" s="231" t="s">
        <v>40</v>
      </c>
      <c r="AK17" s="231" t="s">
        <v>40</v>
      </c>
      <c r="AL17" s="231" t="s">
        <v>40</v>
      </c>
      <c r="AM17" s="231" t="s">
        <v>40</v>
      </c>
      <c r="AN17" s="231"/>
      <c r="AO17" s="231"/>
      <c r="AP17" s="231"/>
      <c r="AQ17" s="231"/>
      <c r="AR17" s="231"/>
      <c r="AS17" s="231"/>
      <c r="AT17" s="231"/>
      <c r="AU17" s="231"/>
      <c r="AV17" s="231"/>
      <c r="AW17" s="231"/>
      <c r="AX17" s="144"/>
      <c r="AY17" s="144"/>
      <c r="AZ17" s="144"/>
      <c r="BA17" s="144"/>
      <c r="BB17" s="144"/>
      <c r="BC17" s="144"/>
      <c r="BD17" s="144"/>
      <c r="BE17" s="144"/>
      <c r="BF17" s="144"/>
      <c r="BG17" s="144"/>
      <c r="BH17" s="144"/>
      <c r="BI17" s="144"/>
      <c r="BJ17" s="144"/>
      <c r="BK17" s="144"/>
      <c r="BL17" s="144"/>
      <c r="BM17" s="144"/>
      <c r="BN17" s="144"/>
      <c r="BO17" s="144"/>
      <c r="BP17" s="144"/>
      <c r="BQ17" s="228"/>
      <c r="BR17" s="228"/>
      <c r="BS17" s="228"/>
      <c r="BT17" s="229"/>
      <c r="BU17" s="165">
        <f t="shared" si="3"/>
        <v>0.33333305555717241</v>
      </c>
    </row>
    <row r="18" spans="1:73" ht="18" customHeight="1" x14ac:dyDescent="0.35">
      <c r="A18" s="39"/>
      <c r="B18" s="273" t="str">
        <f>'Etat staff'!C23</f>
        <v xml:space="preserve"> LAIA</v>
      </c>
      <c r="C18" s="152">
        <f>'Etat staff'!A23</f>
        <v>43590.482638888891</v>
      </c>
      <c r="D18" s="247">
        <f>IF('Etat staff'!B23&lt;C18,'Etat staff'!B23+1,'Etat staff'!B23)</f>
        <v>43590.809027777781</v>
      </c>
      <c r="E18" s="244">
        <f t="shared" si="5"/>
        <v>4.1666666666666664E-2</v>
      </c>
      <c r="F18" s="206"/>
      <c r="G18" s="168"/>
      <c r="H18" s="227"/>
      <c r="I18" s="264"/>
      <c r="J18" s="264"/>
      <c r="K18" s="264"/>
      <c r="L18" s="144"/>
      <c r="M18" s="144"/>
      <c r="N18" s="144"/>
      <c r="O18" s="144"/>
      <c r="P18" s="144" t="s">
        <v>7</v>
      </c>
      <c r="Q18" s="144" t="s">
        <v>7</v>
      </c>
      <c r="R18" s="144" t="s">
        <v>7</v>
      </c>
      <c r="S18" s="231" t="s">
        <v>15</v>
      </c>
      <c r="T18" s="231" t="s">
        <v>40</v>
      </c>
      <c r="U18" s="231" t="s">
        <v>40</v>
      </c>
      <c r="V18" s="231" t="s">
        <v>40</v>
      </c>
      <c r="W18" s="231" t="s">
        <v>40</v>
      </c>
      <c r="X18" s="231" t="s">
        <v>40</v>
      </c>
      <c r="Y18" s="231" t="s">
        <v>40</v>
      </c>
      <c r="Z18" s="231" t="s">
        <v>40</v>
      </c>
      <c r="AA18" s="231" t="s">
        <v>40</v>
      </c>
      <c r="AB18" s="231" t="s">
        <v>40</v>
      </c>
      <c r="AC18" s="231" t="s">
        <v>40</v>
      </c>
      <c r="AD18" s="231" t="s">
        <v>40</v>
      </c>
      <c r="AE18" s="231" t="s">
        <v>40</v>
      </c>
      <c r="AF18" s="280" t="s">
        <v>6</v>
      </c>
      <c r="AG18" s="280" t="s">
        <v>6</v>
      </c>
      <c r="AH18" s="280" t="s">
        <v>6</v>
      </c>
      <c r="AI18" s="231" t="s">
        <v>15</v>
      </c>
      <c r="AJ18" s="231" t="s">
        <v>39</v>
      </c>
      <c r="AK18" s="231" t="s">
        <v>39</v>
      </c>
      <c r="AL18" s="231" t="s">
        <v>39</v>
      </c>
      <c r="AM18" s="231" t="s">
        <v>39</v>
      </c>
      <c r="AN18" s="231" t="s">
        <v>15</v>
      </c>
      <c r="AO18" s="231" t="s">
        <v>15</v>
      </c>
      <c r="AP18" s="231" t="s">
        <v>15</v>
      </c>
      <c r="AQ18" s="231" t="s">
        <v>15</v>
      </c>
      <c r="AR18" s="231" t="s">
        <v>15</v>
      </c>
      <c r="AS18" s="231" t="s">
        <v>47</v>
      </c>
      <c r="AT18" s="231" t="s">
        <v>15</v>
      </c>
      <c r="AU18" s="231" t="s">
        <v>15</v>
      </c>
      <c r="AV18" s="144"/>
      <c r="AW18" s="144"/>
      <c r="AX18" s="144"/>
      <c r="AY18" s="144"/>
      <c r="AZ18" s="144"/>
      <c r="BA18" s="144"/>
      <c r="BB18" s="144"/>
      <c r="BC18" s="144"/>
      <c r="BD18" s="144"/>
      <c r="BE18" s="144"/>
      <c r="BF18" s="144"/>
      <c r="BG18" s="144"/>
      <c r="BH18" s="144"/>
      <c r="BI18" s="144"/>
      <c r="BJ18" s="144"/>
      <c r="BK18" s="144"/>
      <c r="BL18" s="144"/>
      <c r="BM18" s="144"/>
      <c r="BN18" s="144"/>
      <c r="BO18" s="144"/>
      <c r="BP18" s="144"/>
      <c r="BQ18" s="228"/>
      <c r="BR18" s="228"/>
      <c r="BS18" s="228"/>
      <c r="BT18" s="229"/>
      <c r="BU18" s="165">
        <f t="shared" si="3"/>
        <v>0.33333305555717241</v>
      </c>
    </row>
    <row r="19" spans="1:73" ht="18" customHeight="1" x14ac:dyDescent="0.35">
      <c r="A19" s="39"/>
      <c r="B19" s="273" t="str">
        <f>'Etat staff'!C24</f>
        <v xml:space="preserve"> LAURA</v>
      </c>
      <c r="C19" s="152">
        <f>'Etat staff'!A24</f>
        <v>43590.482638888891</v>
      </c>
      <c r="D19" s="247">
        <f>IF('Etat staff'!B24&lt;C19,'Etat staff'!B24+1,'Etat staff'!B24)</f>
        <v>43590.809027777781</v>
      </c>
      <c r="E19" s="244">
        <f t="shared" si="5"/>
        <v>4.1666666666666664E-2</v>
      </c>
      <c r="F19" s="206"/>
      <c r="G19" s="168"/>
      <c r="H19" s="227"/>
      <c r="I19" s="264"/>
      <c r="J19" s="264"/>
      <c r="K19" s="264"/>
      <c r="L19" s="144"/>
      <c r="M19" s="144"/>
      <c r="N19" s="144"/>
      <c r="O19" s="144"/>
      <c r="P19" s="144"/>
      <c r="Q19" s="144"/>
      <c r="R19" s="144"/>
      <c r="S19" s="144" t="s">
        <v>7</v>
      </c>
      <c r="T19" s="144" t="s">
        <v>7</v>
      </c>
      <c r="U19" s="144" t="s">
        <v>7</v>
      </c>
      <c r="V19" s="144" t="s">
        <v>7</v>
      </c>
      <c r="W19" s="231" t="s">
        <v>15</v>
      </c>
      <c r="X19" s="231" t="s">
        <v>39</v>
      </c>
      <c r="Y19" s="231" t="s">
        <v>39</v>
      </c>
      <c r="Z19" s="231" t="s">
        <v>39</v>
      </c>
      <c r="AA19" s="231" t="s">
        <v>39</v>
      </c>
      <c r="AB19" s="231" t="s">
        <v>15</v>
      </c>
      <c r="AC19" s="231" t="s">
        <v>15</v>
      </c>
      <c r="AD19" s="231" t="s">
        <v>15</v>
      </c>
      <c r="AE19" s="231" t="s">
        <v>15</v>
      </c>
      <c r="AF19" s="231" t="s">
        <v>15</v>
      </c>
      <c r="AG19" s="231" t="s">
        <v>15</v>
      </c>
      <c r="AH19" s="231" t="s">
        <v>15</v>
      </c>
      <c r="AI19" s="231" t="s">
        <v>15</v>
      </c>
      <c r="AJ19" s="280" t="s">
        <v>6</v>
      </c>
      <c r="AK19" s="280" t="s">
        <v>6</v>
      </c>
      <c r="AL19" s="280" t="s">
        <v>6</v>
      </c>
      <c r="AM19" s="231" t="s">
        <v>15</v>
      </c>
      <c r="AN19" s="231" t="s">
        <v>39</v>
      </c>
      <c r="AO19" s="231" t="s">
        <v>39</v>
      </c>
      <c r="AP19" s="231" t="s">
        <v>39</v>
      </c>
      <c r="AQ19" s="231" t="s">
        <v>39</v>
      </c>
      <c r="AR19" s="231" t="s">
        <v>47</v>
      </c>
      <c r="AS19" s="231" t="s">
        <v>15</v>
      </c>
      <c r="AT19" s="231" t="s">
        <v>15</v>
      </c>
      <c r="AU19" s="231" t="s">
        <v>15</v>
      </c>
      <c r="AV19" s="231"/>
      <c r="AW19" s="231"/>
      <c r="AX19" s="231"/>
      <c r="AY19" s="231"/>
      <c r="AZ19" s="231"/>
      <c r="BA19" s="231"/>
      <c r="BB19" s="231"/>
      <c r="BC19" s="231"/>
      <c r="BD19" s="231"/>
      <c r="BE19" s="231"/>
      <c r="BF19" s="144"/>
      <c r="BG19" s="144"/>
      <c r="BH19" s="144"/>
      <c r="BI19" s="144"/>
      <c r="BJ19" s="144"/>
      <c r="BK19" s="144"/>
      <c r="BL19" s="144"/>
      <c r="BM19" s="144"/>
      <c r="BN19" s="144"/>
      <c r="BO19" s="144"/>
      <c r="BP19" s="144"/>
      <c r="BQ19" s="228"/>
      <c r="BR19" s="228"/>
      <c r="BS19" s="228"/>
      <c r="BT19" s="229"/>
      <c r="BU19" s="165">
        <f t="shared" si="3"/>
        <v>0.33333305555717241</v>
      </c>
    </row>
    <row r="20" spans="1:73" ht="18" customHeight="1" x14ac:dyDescent="0.35">
      <c r="A20" s="39"/>
      <c r="B20" s="273" t="str">
        <f>'Etat staff'!C25</f>
        <v xml:space="preserve"> IRIS</v>
      </c>
      <c r="C20" s="152">
        <f>'Etat staff'!A25</f>
        <v>43590.482638888891</v>
      </c>
      <c r="D20" s="247">
        <f>IF('Etat staff'!B25&lt;C20,'Etat staff'!B25+1,'Etat staff'!B25)</f>
        <v>43590.809027777781</v>
      </c>
      <c r="E20" s="244">
        <f t="shared" si="5"/>
        <v>4.1666666666666664E-2</v>
      </c>
      <c r="F20" s="206"/>
      <c r="G20" s="168"/>
      <c r="H20" s="227"/>
      <c r="I20" s="264"/>
      <c r="J20" s="264"/>
      <c r="K20" s="264"/>
      <c r="L20" s="144"/>
      <c r="M20" s="144"/>
      <c r="N20" s="144"/>
      <c r="O20" s="144"/>
      <c r="P20" s="144"/>
      <c r="Q20" s="144"/>
      <c r="R20" s="144"/>
      <c r="S20" s="144"/>
      <c r="T20" s="144" t="s">
        <v>7</v>
      </c>
      <c r="U20" s="144" t="s">
        <v>7</v>
      </c>
      <c r="V20" s="144" t="s">
        <v>7</v>
      </c>
      <c r="W20" s="231" t="s">
        <v>15</v>
      </c>
      <c r="X20" s="231" t="s">
        <v>15</v>
      </c>
      <c r="Y20" s="231" t="s">
        <v>15</v>
      </c>
      <c r="Z20" s="231" t="s">
        <v>15</v>
      </c>
      <c r="AA20" s="231" t="s">
        <v>15</v>
      </c>
      <c r="AB20" s="231" t="s">
        <v>15</v>
      </c>
      <c r="AC20" s="231" t="s">
        <v>15</v>
      </c>
      <c r="AD20" s="231" t="s">
        <v>15</v>
      </c>
      <c r="AE20" s="231" t="s">
        <v>15</v>
      </c>
      <c r="AF20" s="231" t="s">
        <v>15</v>
      </c>
      <c r="AG20" s="231" t="s">
        <v>15</v>
      </c>
      <c r="AH20" s="231" t="s">
        <v>15</v>
      </c>
      <c r="AI20" s="231" t="s">
        <v>15</v>
      </c>
      <c r="AJ20" s="280" t="s">
        <v>6</v>
      </c>
      <c r="AK20" s="280" t="s">
        <v>6</v>
      </c>
      <c r="AL20" s="280" t="s">
        <v>6</v>
      </c>
      <c r="AM20" s="231" t="s">
        <v>15</v>
      </c>
      <c r="AN20" s="231" t="s">
        <v>15</v>
      </c>
      <c r="AO20" s="231" t="s">
        <v>15</v>
      </c>
      <c r="AP20" s="231" t="s">
        <v>15</v>
      </c>
      <c r="AQ20" s="231" t="s">
        <v>15</v>
      </c>
      <c r="AR20" s="231" t="s">
        <v>15</v>
      </c>
      <c r="AS20" s="231"/>
      <c r="AT20" s="231"/>
      <c r="AU20" s="231"/>
      <c r="AV20" s="231"/>
      <c r="AW20" s="231"/>
      <c r="AX20" s="231"/>
      <c r="AY20" s="231"/>
      <c r="AZ20" s="231"/>
      <c r="BA20" s="231"/>
      <c r="BB20" s="231"/>
      <c r="BC20" s="231"/>
      <c r="BD20" s="231"/>
      <c r="BE20" s="231"/>
      <c r="BF20" s="231"/>
      <c r="BG20" s="231"/>
      <c r="BH20" s="144"/>
      <c r="BI20" s="144"/>
      <c r="BJ20" s="144"/>
      <c r="BK20" s="144"/>
      <c r="BL20" s="144"/>
      <c r="BM20" s="144"/>
      <c r="BN20" s="144"/>
      <c r="BO20" s="144"/>
      <c r="BP20" s="144"/>
      <c r="BQ20" s="228"/>
      <c r="BR20" s="228"/>
      <c r="BS20" s="228"/>
      <c r="BT20" s="229"/>
      <c r="BU20" s="165">
        <f t="shared" si="3"/>
        <v>0.33333305555717241</v>
      </c>
    </row>
    <row r="21" spans="1:73" ht="18" customHeight="1" x14ac:dyDescent="0.35">
      <c r="A21" s="39"/>
      <c r="B21" s="65" t="str">
        <f>'Etat staff'!C26</f>
        <v xml:space="preserve"> DAVID</v>
      </c>
      <c r="C21" s="152">
        <f>'Etat staff'!A26</f>
        <v>43590.607638888891</v>
      </c>
      <c r="D21" s="247">
        <f>IF('Etat staff'!B26&lt;C21,'Etat staff'!B26+1,'Etat staff'!B26)</f>
        <v>43590.954861111109</v>
      </c>
      <c r="E21" s="244">
        <f t="shared" si="5"/>
        <v>4.1666666666666664E-2</v>
      </c>
      <c r="F21" s="206"/>
      <c r="G21" s="168"/>
      <c r="H21" s="227"/>
      <c r="I21" s="264"/>
      <c r="J21" s="264"/>
      <c r="K21" s="264"/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4"/>
      <c r="W21" s="144"/>
      <c r="X21" s="144"/>
      <c r="Y21" s="144"/>
      <c r="Z21" s="144" t="s">
        <v>7</v>
      </c>
      <c r="AA21" s="144" t="s">
        <v>7</v>
      </c>
      <c r="AB21" s="144" t="s">
        <v>7</v>
      </c>
      <c r="AC21" s="144" t="s">
        <v>7</v>
      </c>
      <c r="AD21" s="144" t="s">
        <v>7</v>
      </c>
      <c r="AE21" s="231" t="s">
        <v>15</v>
      </c>
      <c r="AF21" s="231" t="s">
        <v>15</v>
      </c>
      <c r="AG21" s="231" t="s">
        <v>15</v>
      </c>
      <c r="AH21" s="231" t="s">
        <v>15</v>
      </c>
      <c r="AI21" s="231" t="s">
        <v>15</v>
      </c>
      <c r="AJ21" s="231" t="s">
        <v>15</v>
      </c>
      <c r="AK21" s="231" t="s">
        <v>15</v>
      </c>
      <c r="AL21" s="231" t="s">
        <v>15</v>
      </c>
      <c r="AM21" s="231" t="s">
        <v>15</v>
      </c>
      <c r="AN21" s="280" t="s">
        <v>6</v>
      </c>
      <c r="AO21" s="280" t="s">
        <v>6</v>
      </c>
      <c r="AP21" s="280" t="s">
        <v>6</v>
      </c>
      <c r="AQ21" s="231" t="s">
        <v>15</v>
      </c>
      <c r="AR21" s="231" t="s">
        <v>15</v>
      </c>
      <c r="AS21" s="231" t="s">
        <v>15</v>
      </c>
      <c r="AT21" s="231" t="s">
        <v>15</v>
      </c>
      <c r="AU21" s="231" t="s">
        <v>15</v>
      </c>
      <c r="AV21" s="231" t="s">
        <v>39</v>
      </c>
      <c r="AW21" s="231" t="s">
        <v>39</v>
      </c>
      <c r="AX21" s="231" t="s">
        <v>39</v>
      </c>
      <c r="AY21" s="231" t="s">
        <v>39</v>
      </c>
      <c r="AZ21" s="231" t="s">
        <v>15</v>
      </c>
      <c r="BA21" s="231" t="s">
        <v>15</v>
      </c>
      <c r="BB21" s="231" t="s">
        <v>15</v>
      </c>
      <c r="BC21" s="231" t="s">
        <v>15</v>
      </c>
      <c r="BD21" s="231" t="s">
        <v>15</v>
      </c>
      <c r="BE21" s="231" t="s">
        <v>15</v>
      </c>
      <c r="BF21" s="231" t="s">
        <v>15</v>
      </c>
      <c r="BG21" s="231" t="s">
        <v>15</v>
      </c>
      <c r="BH21" s="231" t="s">
        <v>15</v>
      </c>
      <c r="BI21" s="231" t="s">
        <v>15</v>
      </c>
      <c r="BJ21" s="144"/>
      <c r="BK21" s="144"/>
      <c r="BL21" s="144"/>
      <c r="BM21" s="144"/>
      <c r="BN21" s="144"/>
      <c r="BO21" s="144"/>
      <c r="BP21" s="144"/>
      <c r="BQ21" s="228"/>
      <c r="BR21" s="228"/>
      <c r="BS21" s="228"/>
      <c r="BT21" s="229"/>
      <c r="BU21" s="165">
        <f t="shared" si="3"/>
        <v>0.3541663888856551</v>
      </c>
    </row>
    <row r="22" spans="1:73" ht="18" customHeight="1" x14ac:dyDescent="0.35">
      <c r="A22" s="39"/>
      <c r="B22" s="65" t="str">
        <f>'Etat staff'!C27</f>
        <v xml:space="preserve"> LANCELOT</v>
      </c>
      <c r="C22" s="152">
        <f>'Etat staff'!A27</f>
        <v>43590.628472222219</v>
      </c>
      <c r="D22" s="247">
        <f>IF('Etat staff'!B27&lt;C22,'Etat staff'!B27+1,'Etat staff'!B27)</f>
        <v>43590.954861111109</v>
      </c>
      <c r="E22" s="244">
        <f t="shared" si="5"/>
        <v>4.1666666666666664E-2</v>
      </c>
      <c r="F22" s="206"/>
      <c r="G22" s="168"/>
      <c r="H22" s="227"/>
      <c r="I22" s="264"/>
      <c r="J22" s="264"/>
      <c r="K22" s="264"/>
      <c r="L22" s="144"/>
      <c r="M22" s="144"/>
      <c r="N22" s="144"/>
      <c r="O22" s="144"/>
      <c r="P22" s="144"/>
      <c r="Q22" s="144"/>
      <c r="R22" s="144"/>
      <c r="S22" s="144"/>
      <c r="T22" s="144"/>
      <c r="U22" s="144"/>
      <c r="V22" s="144"/>
      <c r="W22" s="144"/>
      <c r="X22" s="144"/>
      <c r="Y22" s="144"/>
      <c r="Z22" s="144"/>
      <c r="AA22" s="144"/>
      <c r="AB22" s="296" t="s">
        <v>7</v>
      </c>
      <c r="AC22" s="296" t="s">
        <v>7</v>
      </c>
      <c r="AD22" s="296" t="s">
        <v>7</v>
      </c>
      <c r="AE22" s="296" t="s">
        <v>7</v>
      </c>
      <c r="AF22" s="296" t="s">
        <v>7</v>
      </c>
      <c r="AG22" s="231" t="s">
        <v>15</v>
      </c>
      <c r="AH22" s="231" t="s">
        <v>15</v>
      </c>
      <c r="AI22" s="231" t="s">
        <v>15</v>
      </c>
      <c r="AJ22" s="231" t="s">
        <v>15</v>
      </c>
      <c r="AK22" s="231" t="s">
        <v>15</v>
      </c>
      <c r="AL22" s="231" t="s">
        <v>15</v>
      </c>
      <c r="AM22" s="231" t="s">
        <v>15</v>
      </c>
      <c r="AN22" s="231" t="s">
        <v>15</v>
      </c>
      <c r="AO22" s="231" t="s">
        <v>15</v>
      </c>
      <c r="AP22" s="231" t="s">
        <v>15</v>
      </c>
      <c r="AQ22" s="231" t="s">
        <v>15</v>
      </c>
      <c r="AR22" s="231" t="s">
        <v>15</v>
      </c>
      <c r="AS22" s="231" t="s">
        <v>15</v>
      </c>
      <c r="AT22" s="231" t="s">
        <v>15</v>
      </c>
      <c r="AU22" s="231" t="s">
        <v>15</v>
      </c>
      <c r="AV22" s="231" t="s">
        <v>6</v>
      </c>
      <c r="AW22" s="231" t="s">
        <v>6</v>
      </c>
      <c r="AX22" s="231" t="s">
        <v>6</v>
      </c>
      <c r="AY22" s="231" t="s">
        <v>15</v>
      </c>
      <c r="AZ22" s="231" t="s">
        <v>39</v>
      </c>
      <c r="BA22" s="231" t="s">
        <v>39</v>
      </c>
      <c r="BB22" s="231" t="s">
        <v>39</v>
      </c>
      <c r="BC22" s="231" t="s">
        <v>39</v>
      </c>
      <c r="BD22" s="231" t="s">
        <v>15</v>
      </c>
      <c r="BE22" s="231" t="s">
        <v>15</v>
      </c>
      <c r="BF22" s="231" t="s">
        <v>15</v>
      </c>
      <c r="BG22" s="231" t="s">
        <v>15</v>
      </c>
      <c r="BH22" s="231" t="s">
        <v>15</v>
      </c>
      <c r="BI22" s="231" t="s">
        <v>15</v>
      </c>
      <c r="BJ22" s="231" t="s">
        <v>15</v>
      </c>
      <c r="BK22" s="231" t="s">
        <v>15</v>
      </c>
      <c r="BL22" s="231" t="s">
        <v>15</v>
      </c>
      <c r="BM22" s="231" t="s">
        <v>15</v>
      </c>
      <c r="BN22" s="231" t="s">
        <v>15</v>
      </c>
      <c r="BO22" s="231" t="s">
        <v>15</v>
      </c>
      <c r="BP22" s="144"/>
      <c r="BQ22" s="228"/>
      <c r="BR22" s="228"/>
      <c r="BS22" s="228"/>
      <c r="BT22" s="229"/>
      <c r="BU22" s="165">
        <f t="shared" si="3"/>
        <v>0.33333305555717241</v>
      </c>
    </row>
    <row r="23" spans="1:73" ht="18" customHeight="1" x14ac:dyDescent="0.35">
      <c r="A23" s="39"/>
      <c r="B23" s="65">
        <f>'Etat staff'!C28</f>
        <v>0</v>
      </c>
      <c r="C23" s="152">
        <f>'Etat staff'!A28</f>
        <v>0</v>
      </c>
      <c r="D23" s="247">
        <f>IF('Etat staff'!B28&lt;C23,'Etat staff'!B28+1,'Etat staff'!B28)</f>
        <v>0</v>
      </c>
      <c r="E23" s="244">
        <f t="shared" si="5"/>
        <v>1.0416666666666666E-2</v>
      </c>
      <c r="F23" s="206"/>
      <c r="G23" s="168"/>
      <c r="H23" s="227"/>
      <c r="I23" s="264"/>
      <c r="J23" s="264"/>
      <c r="K23" s="264"/>
      <c r="L23" s="144"/>
      <c r="M23" s="144"/>
      <c r="N23" s="144"/>
      <c r="O23" s="144"/>
      <c r="P23" s="144"/>
      <c r="Q23" s="144"/>
      <c r="R23" s="144"/>
      <c r="S23" s="144"/>
      <c r="T23" s="231"/>
      <c r="U23" s="231"/>
      <c r="V23" s="231"/>
      <c r="W23" s="231"/>
      <c r="X23" s="144"/>
      <c r="Y23" s="144"/>
      <c r="Z23" s="144"/>
      <c r="AA23" s="144"/>
      <c r="AB23" s="296"/>
      <c r="AC23" s="296"/>
      <c r="AD23" s="296"/>
      <c r="AE23" s="296"/>
      <c r="AF23" s="296" t="s">
        <v>7</v>
      </c>
      <c r="AG23" s="296" t="s">
        <v>7</v>
      </c>
      <c r="AH23" s="296" t="s">
        <v>7</v>
      </c>
      <c r="AI23" s="296" t="s">
        <v>7</v>
      </c>
      <c r="AJ23" s="296" t="s">
        <v>7</v>
      </c>
      <c r="AK23" s="231" t="s">
        <v>15</v>
      </c>
      <c r="AL23" s="231" t="s">
        <v>15</v>
      </c>
      <c r="AM23" s="231" t="s">
        <v>15</v>
      </c>
      <c r="AN23" s="231" t="s">
        <v>15</v>
      </c>
      <c r="AO23" s="231" t="s">
        <v>15</v>
      </c>
      <c r="AP23" s="231" t="s">
        <v>15</v>
      </c>
      <c r="AQ23" s="231" t="s">
        <v>15</v>
      </c>
      <c r="AR23" s="231" t="s">
        <v>15</v>
      </c>
      <c r="AS23" s="231" t="s">
        <v>15</v>
      </c>
      <c r="AT23" s="231" t="s">
        <v>15</v>
      </c>
      <c r="AU23" s="231" t="s">
        <v>15</v>
      </c>
      <c r="AV23" s="231" t="s">
        <v>6</v>
      </c>
      <c r="AW23" s="231" t="s">
        <v>6</v>
      </c>
      <c r="AX23" s="231" t="s">
        <v>6</v>
      </c>
      <c r="AY23" s="231" t="s">
        <v>15</v>
      </c>
      <c r="AZ23" s="231" t="s">
        <v>47</v>
      </c>
      <c r="BA23" s="231" t="s">
        <v>15</v>
      </c>
      <c r="BB23" s="231" t="s">
        <v>15</v>
      </c>
      <c r="BC23" s="231" t="s">
        <v>15</v>
      </c>
      <c r="BD23" s="231" t="s">
        <v>15</v>
      </c>
      <c r="BE23" s="231" t="s">
        <v>15</v>
      </c>
      <c r="BF23" s="231" t="s">
        <v>15</v>
      </c>
      <c r="BG23" s="231" t="s">
        <v>15</v>
      </c>
      <c r="BH23" s="231" t="s">
        <v>15</v>
      </c>
      <c r="BI23" s="231" t="s">
        <v>15</v>
      </c>
      <c r="BJ23" s="231" t="s">
        <v>15</v>
      </c>
      <c r="BK23" s="231" t="s">
        <v>15</v>
      </c>
      <c r="BL23" s="231" t="s">
        <v>15</v>
      </c>
      <c r="BM23" s="231" t="s">
        <v>15</v>
      </c>
      <c r="BN23" s="231" t="s">
        <v>15</v>
      </c>
      <c r="BO23" s="231" t="s">
        <v>15</v>
      </c>
      <c r="BP23" s="144"/>
      <c r="BQ23" s="228"/>
      <c r="BR23" s="228"/>
      <c r="BS23" s="228"/>
      <c r="BT23" s="229"/>
      <c r="BU23" s="165">
        <f t="shared" si="3"/>
        <v>6.9441666666666671E-3</v>
      </c>
    </row>
    <row r="24" spans="1:73" ht="15.5" x14ac:dyDescent="0.35">
      <c r="A24" s="39"/>
      <c r="B24" s="65">
        <f>'Etat staff'!C29</f>
        <v>0</v>
      </c>
      <c r="C24" s="152">
        <f>'Etat staff'!A29</f>
        <v>0</v>
      </c>
      <c r="D24" s="247">
        <f>IF('Etat staff'!B29&lt;C24,'Etat staff'!B29+1,'Etat staff'!B29)</f>
        <v>0</v>
      </c>
      <c r="E24" s="244">
        <f t="shared" si="5"/>
        <v>1.0416666666666666E-2</v>
      </c>
      <c r="F24" s="206"/>
      <c r="G24" s="168"/>
      <c r="H24" s="227"/>
      <c r="I24" s="264"/>
      <c r="J24" s="264"/>
      <c r="K24" s="264"/>
      <c r="L24" s="144"/>
      <c r="M24" s="144"/>
      <c r="N24" s="144"/>
      <c r="O24" s="144"/>
      <c r="P24" s="144"/>
      <c r="Q24" s="144"/>
      <c r="R24" s="144"/>
      <c r="S24" s="144"/>
      <c r="T24" s="231"/>
      <c r="U24" s="231"/>
      <c r="V24" s="231"/>
      <c r="W24" s="231"/>
      <c r="X24" s="144" t="s">
        <v>7</v>
      </c>
      <c r="Y24" s="144" t="s">
        <v>7</v>
      </c>
      <c r="Z24" s="144" t="s">
        <v>7</v>
      </c>
      <c r="AA24" s="144" t="s">
        <v>7</v>
      </c>
      <c r="AB24" s="296" t="s">
        <v>7</v>
      </c>
      <c r="AC24" s="296" t="s">
        <v>7</v>
      </c>
      <c r="AD24" s="296" t="s">
        <v>7</v>
      </c>
      <c r="AE24" s="296" t="s">
        <v>7</v>
      </c>
      <c r="AF24" s="296" t="s">
        <v>7</v>
      </c>
      <c r="AG24" s="296" t="s">
        <v>7</v>
      </c>
      <c r="AH24" s="296" t="s">
        <v>7</v>
      </c>
      <c r="AI24" s="296" t="s">
        <v>7</v>
      </c>
      <c r="AJ24" s="296" t="s">
        <v>7</v>
      </c>
      <c r="AK24" s="296" t="s">
        <v>7</v>
      </c>
      <c r="AL24" s="231" t="s">
        <v>15</v>
      </c>
      <c r="AM24" s="231" t="s">
        <v>15</v>
      </c>
      <c r="AN24" s="280" t="s">
        <v>6</v>
      </c>
      <c r="AO24" s="280" t="s">
        <v>6</v>
      </c>
      <c r="AP24" s="280" t="s">
        <v>6</v>
      </c>
      <c r="AQ24" s="231" t="s">
        <v>15</v>
      </c>
      <c r="AR24" s="231" t="s">
        <v>15</v>
      </c>
      <c r="AS24" s="231" t="s">
        <v>15</v>
      </c>
      <c r="AT24" s="231" t="s">
        <v>15</v>
      </c>
      <c r="AU24" s="231" t="s">
        <v>15</v>
      </c>
      <c r="AV24" s="231" t="s">
        <v>15</v>
      </c>
      <c r="AW24" s="231" t="s">
        <v>15</v>
      </c>
      <c r="AX24" s="231" t="s">
        <v>15</v>
      </c>
      <c r="AY24" s="231" t="s">
        <v>15</v>
      </c>
      <c r="AZ24" s="231" t="s">
        <v>47</v>
      </c>
      <c r="BA24" s="231" t="s">
        <v>15</v>
      </c>
      <c r="BB24" s="231" t="s">
        <v>15</v>
      </c>
      <c r="BC24" s="231" t="s">
        <v>15</v>
      </c>
      <c r="BD24" s="231" t="s">
        <v>15</v>
      </c>
      <c r="BE24" s="231" t="s">
        <v>15</v>
      </c>
      <c r="BF24" s="231" t="s">
        <v>15</v>
      </c>
      <c r="BG24" s="231" t="s">
        <v>15</v>
      </c>
      <c r="BH24" s="144"/>
      <c r="BI24" s="144"/>
      <c r="BJ24" s="144"/>
      <c r="BK24" s="144"/>
      <c r="BL24" s="144"/>
      <c r="BM24" s="144"/>
      <c r="BN24" s="144"/>
      <c r="BO24" s="144"/>
      <c r="BP24" s="144"/>
      <c r="BQ24" s="228"/>
      <c r="BR24" s="228"/>
      <c r="BS24" s="228"/>
      <c r="BT24" s="229"/>
      <c r="BU24" s="165">
        <f t="shared" si="3"/>
        <v>6.9441666666666671E-3</v>
      </c>
    </row>
    <row r="25" spans="1:73" ht="16" thickBot="1" x14ac:dyDescent="0.4">
      <c r="A25" s="39"/>
      <c r="B25" s="112">
        <f>'Etat staff'!C30</f>
        <v>0</v>
      </c>
      <c r="C25" s="153">
        <f>'Etat staff'!A30</f>
        <v>0</v>
      </c>
      <c r="D25" s="248">
        <f>IF('Etat staff'!B30&lt;C25,'Etat staff'!B30+1,'Etat staff'!B30)</f>
        <v>0</v>
      </c>
      <c r="E25" s="245">
        <f t="shared" si="5"/>
        <v>1.0416666666666666E-2</v>
      </c>
      <c r="F25" s="142"/>
      <c r="G25" s="169"/>
      <c r="H25" s="232"/>
      <c r="I25" s="279"/>
      <c r="J25" s="279"/>
      <c r="K25" s="279"/>
      <c r="L25" s="233"/>
      <c r="M25" s="233"/>
      <c r="N25" s="233"/>
      <c r="O25" s="233"/>
      <c r="P25" s="233"/>
      <c r="Q25" s="233"/>
      <c r="R25" s="233"/>
      <c r="S25" s="233"/>
      <c r="T25" s="234"/>
      <c r="U25" s="234"/>
      <c r="V25" s="234"/>
      <c r="W25" s="234"/>
      <c r="X25" s="234"/>
      <c r="Y25" s="234"/>
      <c r="Z25" s="234"/>
      <c r="AA25" s="234"/>
      <c r="AB25" s="234" t="s">
        <v>7</v>
      </c>
      <c r="AC25" s="234" t="s">
        <v>7</v>
      </c>
      <c r="AD25" s="234" t="s">
        <v>7</v>
      </c>
      <c r="AE25" s="234" t="s">
        <v>7</v>
      </c>
      <c r="AF25" s="234"/>
      <c r="AG25" s="234"/>
      <c r="AH25" s="234"/>
      <c r="AI25" s="234"/>
      <c r="AJ25" s="234"/>
      <c r="AK25" s="234"/>
      <c r="AL25" s="234"/>
      <c r="AM25" s="234"/>
      <c r="AN25" s="234"/>
      <c r="AO25" s="234"/>
      <c r="AP25" s="234"/>
      <c r="AQ25" s="234"/>
      <c r="AR25" s="234"/>
      <c r="AS25" s="234"/>
      <c r="AT25" s="234"/>
      <c r="AU25" s="234"/>
      <c r="AV25" s="234"/>
      <c r="AW25" s="234"/>
      <c r="AX25" s="234"/>
      <c r="AY25" s="234"/>
      <c r="AZ25" s="234"/>
      <c r="BA25" s="234"/>
      <c r="BB25" s="234"/>
      <c r="BC25" s="234"/>
      <c r="BD25" s="234"/>
      <c r="BE25" s="234"/>
      <c r="BF25" s="234"/>
      <c r="BG25" s="234"/>
      <c r="BH25" s="234"/>
      <c r="BI25" s="234"/>
      <c r="BJ25" s="234"/>
      <c r="BK25" s="234"/>
      <c r="BL25" s="233"/>
      <c r="BM25" s="233"/>
      <c r="BN25" s="233"/>
      <c r="BO25" s="233"/>
      <c r="BP25" s="233"/>
      <c r="BQ25" s="235"/>
      <c r="BR25" s="235"/>
      <c r="BS25" s="235"/>
      <c r="BT25" s="236"/>
      <c r="BU25" s="165">
        <f t="shared" si="3"/>
        <v>6.9441666666666671E-3</v>
      </c>
    </row>
    <row r="26" spans="1:73" ht="16" thickBot="1" x14ac:dyDescent="0.4">
      <c r="A26" s="39"/>
      <c r="B26" s="40"/>
      <c r="C26" s="147"/>
      <c r="D26" s="154"/>
      <c r="E26" s="198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3"/>
      <c r="AK26" s="35"/>
      <c r="AL26" s="35"/>
      <c r="AM26" s="35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165"/>
    </row>
    <row r="27" spans="1:73" x14ac:dyDescent="0.35">
      <c r="A27" s="3"/>
      <c r="B27" s="347"/>
      <c r="C27" s="349" t="s">
        <v>3</v>
      </c>
      <c r="D27" s="349" t="s">
        <v>3</v>
      </c>
      <c r="E27" s="351" t="s">
        <v>48</v>
      </c>
      <c r="F27" s="353" t="s">
        <v>4</v>
      </c>
      <c r="G27" s="353" t="s">
        <v>5</v>
      </c>
      <c r="H27" s="341">
        <f>DATE(YEAR($C$35),MONTH($C$35),DAY($C$35))+(8/24)</f>
        <v>43590.333333333336</v>
      </c>
      <c r="I27" s="341">
        <f>H$6+(15/24/60)</f>
        <v>43590.34375</v>
      </c>
      <c r="J27" s="341">
        <f t="shared" ref="J27:BT27" si="6">I$6+(15/24/60)</f>
        <v>43590.354166666664</v>
      </c>
      <c r="K27" s="341">
        <f t="shared" si="6"/>
        <v>43590.364583333328</v>
      </c>
      <c r="L27" s="341">
        <f t="shared" si="6"/>
        <v>43590.374999999993</v>
      </c>
      <c r="M27" s="341">
        <f t="shared" si="6"/>
        <v>43590.385416666657</v>
      </c>
      <c r="N27" s="341">
        <f t="shared" si="6"/>
        <v>43590.395833333321</v>
      </c>
      <c r="O27" s="341">
        <f t="shared" si="6"/>
        <v>43590.406249999985</v>
      </c>
      <c r="P27" s="341">
        <f t="shared" si="6"/>
        <v>43590.41666666665</v>
      </c>
      <c r="Q27" s="341">
        <f t="shared" si="6"/>
        <v>43590.427083333314</v>
      </c>
      <c r="R27" s="341">
        <f t="shared" si="6"/>
        <v>43590.437499999978</v>
      </c>
      <c r="S27" s="341">
        <f t="shared" si="6"/>
        <v>43590.447916666642</v>
      </c>
      <c r="T27" s="341">
        <f t="shared" si="6"/>
        <v>43590.458333333307</v>
      </c>
      <c r="U27" s="341">
        <f t="shared" si="6"/>
        <v>43590.468749999971</v>
      </c>
      <c r="V27" s="341">
        <f t="shared" si="6"/>
        <v>43590.479166666635</v>
      </c>
      <c r="W27" s="341">
        <f t="shared" si="6"/>
        <v>43590.489583333299</v>
      </c>
      <c r="X27" s="341">
        <f t="shared" si="6"/>
        <v>43590.499999999964</v>
      </c>
      <c r="Y27" s="341">
        <f t="shared" si="6"/>
        <v>43590.510416666628</v>
      </c>
      <c r="Z27" s="341">
        <f t="shared" si="6"/>
        <v>43590.520833333292</v>
      </c>
      <c r="AA27" s="341">
        <f t="shared" si="6"/>
        <v>43590.531249999956</v>
      </c>
      <c r="AB27" s="341">
        <f t="shared" si="6"/>
        <v>43590.541666666621</v>
      </c>
      <c r="AC27" s="341">
        <f t="shared" si="6"/>
        <v>43590.552083333285</v>
      </c>
      <c r="AD27" s="341">
        <f t="shared" si="6"/>
        <v>43590.562499999949</v>
      </c>
      <c r="AE27" s="341">
        <f t="shared" si="6"/>
        <v>43590.572916666613</v>
      </c>
      <c r="AF27" s="341">
        <f t="shared" si="6"/>
        <v>43590.583333333278</v>
      </c>
      <c r="AG27" s="341">
        <f t="shared" si="6"/>
        <v>43590.593749999942</v>
      </c>
      <c r="AH27" s="341">
        <f t="shared" si="6"/>
        <v>43590.604166666606</v>
      </c>
      <c r="AI27" s="341">
        <f t="shared" si="6"/>
        <v>43590.61458333327</v>
      </c>
      <c r="AJ27" s="341">
        <f t="shared" si="6"/>
        <v>43590.624999999935</v>
      </c>
      <c r="AK27" s="341">
        <f t="shared" si="6"/>
        <v>43590.635416666599</v>
      </c>
      <c r="AL27" s="341">
        <f t="shared" si="6"/>
        <v>43590.645833333263</v>
      </c>
      <c r="AM27" s="341">
        <f t="shared" si="6"/>
        <v>43590.656249999927</v>
      </c>
      <c r="AN27" s="341">
        <f t="shared" si="6"/>
        <v>43590.666666666591</v>
      </c>
      <c r="AO27" s="341">
        <f t="shared" si="6"/>
        <v>43590.677083333256</v>
      </c>
      <c r="AP27" s="341">
        <f t="shared" si="6"/>
        <v>43590.68749999992</v>
      </c>
      <c r="AQ27" s="341">
        <f t="shared" si="6"/>
        <v>43590.697916666584</v>
      </c>
      <c r="AR27" s="341">
        <f t="shared" si="6"/>
        <v>43590.708333333248</v>
      </c>
      <c r="AS27" s="341">
        <f t="shared" si="6"/>
        <v>43590.718749999913</v>
      </c>
      <c r="AT27" s="341">
        <f t="shared" si="6"/>
        <v>43590.729166666577</v>
      </c>
      <c r="AU27" s="341">
        <f t="shared" si="6"/>
        <v>43590.739583333241</v>
      </c>
      <c r="AV27" s="341">
        <f t="shared" si="6"/>
        <v>43590.749999999905</v>
      </c>
      <c r="AW27" s="341">
        <f t="shared" si="6"/>
        <v>43590.76041666657</v>
      </c>
      <c r="AX27" s="341">
        <f t="shared" si="6"/>
        <v>43590.770833333234</v>
      </c>
      <c r="AY27" s="341">
        <f t="shared" si="6"/>
        <v>43590.781249999898</v>
      </c>
      <c r="AZ27" s="341">
        <f t="shared" si="6"/>
        <v>43590.791666666562</v>
      </c>
      <c r="BA27" s="341">
        <f t="shared" si="6"/>
        <v>43590.802083333227</v>
      </c>
      <c r="BB27" s="341">
        <f t="shared" si="6"/>
        <v>43590.812499999891</v>
      </c>
      <c r="BC27" s="341">
        <f t="shared" si="6"/>
        <v>43590.822916666555</v>
      </c>
      <c r="BD27" s="341">
        <f t="shared" si="6"/>
        <v>43590.833333333219</v>
      </c>
      <c r="BE27" s="341">
        <f t="shared" si="6"/>
        <v>43590.843749999884</v>
      </c>
      <c r="BF27" s="341">
        <f t="shared" si="6"/>
        <v>43590.854166666548</v>
      </c>
      <c r="BG27" s="341">
        <f t="shared" si="6"/>
        <v>43590.864583333212</v>
      </c>
      <c r="BH27" s="341">
        <f t="shared" si="6"/>
        <v>43590.874999999876</v>
      </c>
      <c r="BI27" s="341">
        <f t="shared" si="6"/>
        <v>43590.885416666541</v>
      </c>
      <c r="BJ27" s="341">
        <f t="shared" si="6"/>
        <v>43590.895833333205</v>
      </c>
      <c r="BK27" s="341">
        <f t="shared" si="6"/>
        <v>43590.906249999869</v>
      </c>
      <c r="BL27" s="341">
        <f t="shared" si="6"/>
        <v>43590.916666666533</v>
      </c>
      <c r="BM27" s="341">
        <f t="shared" si="6"/>
        <v>43590.927083333198</v>
      </c>
      <c r="BN27" s="341">
        <f t="shared" si="6"/>
        <v>43590.937499999862</v>
      </c>
      <c r="BO27" s="341">
        <f t="shared" si="6"/>
        <v>43590.947916666526</v>
      </c>
      <c r="BP27" s="341">
        <f t="shared" si="6"/>
        <v>43590.95833333319</v>
      </c>
      <c r="BQ27" s="341">
        <f t="shared" si="6"/>
        <v>43590.968749999854</v>
      </c>
      <c r="BR27" s="341">
        <f t="shared" si="6"/>
        <v>43590.979166666519</v>
      </c>
      <c r="BS27" s="341">
        <f t="shared" si="6"/>
        <v>43590.989583333183</v>
      </c>
      <c r="BT27" s="341">
        <f t="shared" si="6"/>
        <v>43590.999999999847</v>
      </c>
      <c r="BU27" s="165"/>
    </row>
    <row r="28" spans="1:73" ht="15" thickBot="1" x14ac:dyDescent="0.4">
      <c r="A28" s="3"/>
      <c r="B28" s="348"/>
      <c r="C28" s="350"/>
      <c r="D28" s="350"/>
      <c r="E28" s="352"/>
      <c r="F28" s="354"/>
      <c r="G28" s="354"/>
      <c r="H28" s="342"/>
      <c r="I28" s="342"/>
      <c r="J28" s="342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342"/>
      <c r="W28" s="342"/>
      <c r="X28" s="342"/>
      <c r="Y28" s="342"/>
      <c r="Z28" s="342"/>
      <c r="AA28" s="342"/>
      <c r="AB28" s="342"/>
      <c r="AC28" s="342"/>
      <c r="AD28" s="342"/>
      <c r="AE28" s="342"/>
      <c r="AF28" s="342"/>
      <c r="AG28" s="342"/>
      <c r="AH28" s="342"/>
      <c r="AI28" s="342"/>
      <c r="AJ28" s="342"/>
      <c r="AK28" s="342"/>
      <c r="AL28" s="342"/>
      <c r="AM28" s="342"/>
      <c r="AN28" s="342"/>
      <c r="AO28" s="342"/>
      <c r="AP28" s="342"/>
      <c r="AQ28" s="342"/>
      <c r="AR28" s="342"/>
      <c r="AS28" s="342"/>
      <c r="AT28" s="342"/>
      <c r="AU28" s="342"/>
      <c r="AV28" s="342"/>
      <c r="AW28" s="342"/>
      <c r="AX28" s="342"/>
      <c r="AY28" s="342"/>
      <c r="AZ28" s="342"/>
      <c r="BA28" s="342"/>
      <c r="BB28" s="342"/>
      <c r="BC28" s="342"/>
      <c r="BD28" s="342"/>
      <c r="BE28" s="342"/>
      <c r="BF28" s="342"/>
      <c r="BG28" s="342"/>
      <c r="BH28" s="342"/>
      <c r="BI28" s="342"/>
      <c r="BJ28" s="342"/>
      <c r="BK28" s="342"/>
      <c r="BL28" s="342"/>
      <c r="BM28" s="342"/>
      <c r="BN28" s="342"/>
      <c r="BO28" s="342"/>
      <c r="BP28" s="342"/>
      <c r="BQ28" s="342"/>
      <c r="BR28" s="342"/>
      <c r="BS28" s="342"/>
      <c r="BT28" s="342"/>
      <c r="BU28" s="165"/>
    </row>
    <row r="29" spans="1:73" ht="15.5" x14ac:dyDescent="0.35">
      <c r="A29" s="3"/>
      <c r="B29" s="75">
        <f>'Etat staff'!C9</f>
        <v>0</v>
      </c>
      <c r="C29" s="155">
        <f>'Etat staff'!A9</f>
        <v>0</v>
      </c>
      <c r="D29" s="156">
        <f>IF('Etat staff'!B9&lt;C29,'Etat staff'!B9+1,'Etat staff'!B9)</f>
        <v>0</v>
      </c>
      <c r="E29" s="199" t="s">
        <v>34</v>
      </c>
      <c r="F29" s="63"/>
      <c r="G29" s="267"/>
      <c r="H29" s="250" t="s">
        <v>51</v>
      </c>
      <c r="I29" s="272" t="s">
        <v>51</v>
      </c>
      <c r="J29" s="272" t="s">
        <v>51</v>
      </c>
      <c r="K29" s="272" t="s">
        <v>51</v>
      </c>
      <c r="L29" s="272" t="s">
        <v>51</v>
      </c>
      <c r="M29" s="272" t="s">
        <v>51</v>
      </c>
      <c r="N29" s="272" t="s">
        <v>51</v>
      </c>
      <c r="O29" s="272" t="s">
        <v>51</v>
      </c>
      <c r="P29" s="272" t="s">
        <v>51</v>
      </c>
      <c r="Q29" s="272" t="s">
        <v>51</v>
      </c>
      <c r="R29" s="272" t="s">
        <v>51</v>
      </c>
      <c r="S29" s="272" t="s">
        <v>51</v>
      </c>
      <c r="T29" s="272" t="s">
        <v>6</v>
      </c>
      <c r="U29" s="272" t="s">
        <v>6</v>
      </c>
      <c r="V29" s="272" t="s">
        <v>6</v>
      </c>
      <c r="W29" s="272" t="s">
        <v>51</v>
      </c>
      <c r="X29" s="272" t="s">
        <v>51</v>
      </c>
      <c r="Y29" s="272" t="s">
        <v>51</v>
      </c>
      <c r="Z29" s="272" t="s">
        <v>51</v>
      </c>
      <c r="AA29" s="272" t="s">
        <v>51</v>
      </c>
      <c r="AB29" s="272" t="s">
        <v>51</v>
      </c>
      <c r="AC29" s="272" t="s">
        <v>51</v>
      </c>
      <c r="AD29" s="272" t="s">
        <v>51</v>
      </c>
      <c r="AE29" s="272" t="s">
        <v>51</v>
      </c>
      <c r="AF29" s="272" t="s">
        <v>51</v>
      </c>
      <c r="AG29" s="272" t="s">
        <v>51</v>
      </c>
      <c r="AH29" s="272" t="s">
        <v>51</v>
      </c>
      <c r="AI29" s="272" t="s">
        <v>51</v>
      </c>
      <c r="AJ29" s="272" t="s">
        <v>51</v>
      </c>
      <c r="AK29" s="272" t="s">
        <v>51</v>
      </c>
      <c r="AL29" s="272" t="s">
        <v>51</v>
      </c>
      <c r="AM29" s="272" t="s">
        <v>51</v>
      </c>
      <c r="AN29" s="272" t="s">
        <v>51</v>
      </c>
      <c r="AO29" s="226"/>
      <c r="AP29" s="226"/>
      <c r="AQ29" s="226"/>
      <c r="AR29" s="226"/>
      <c r="AS29" s="226"/>
      <c r="AT29" s="226"/>
      <c r="AU29" s="226"/>
      <c r="AV29" s="226"/>
      <c r="AW29" s="226"/>
      <c r="AX29" s="226"/>
      <c r="AY29" s="226"/>
      <c r="AZ29" s="226"/>
      <c r="BA29" s="226"/>
      <c r="BB29" s="226"/>
      <c r="BC29" s="226"/>
      <c r="BD29" s="226"/>
      <c r="BE29" s="226"/>
      <c r="BF29" s="226"/>
      <c r="BG29" s="226"/>
      <c r="BH29" s="226"/>
      <c r="BI29" s="226"/>
      <c r="BJ29" s="226"/>
      <c r="BK29" s="226"/>
      <c r="BL29" s="226"/>
      <c r="BM29" s="226"/>
      <c r="BN29" s="226"/>
      <c r="BO29" s="226"/>
      <c r="BP29" s="226"/>
      <c r="BQ29" s="226"/>
      <c r="BR29" s="226"/>
      <c r="BS29" s="226"/>
      <c r="BT29" s="251"/>
      <c r="BU29" s="165">
        <f t="shared" si="3"/>
        <v>6.9441666666666671E-3</v>
      </c>
    </row>
    <row r="30" spans="1:73" ht="15.5" x14ac:dyDescent="0.35">
      <c r="A30" s="3"/>
      <c r="B30" s="76">
        <f>'Etat staff'!C10</f>
        <v>0</v>
      </c>
      <c r="C30" s="157">
        <f>'Etat staff'!A10</f>
        <v>0</v>
      </c>
      <c r="D30" s="158">
        <f>IF('Etat staff'!B10&lt;C30,'Etat staff'!B10+1,'Etat staff'!B10)</f>
        <v>0</v>
      </c>
      <c r="E30" s="200" t="s">
        <v>34</v>
      </c>
      <c r="F30" s="64"/>
      <c r="G30" s="268"/>
      <c r="H30" s="230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1"/>
      <c r="T30" s="231" t="s">
        <v>51</v>
      </c>
      <c r="U30" s="231" t="s">
        <v>51</v>
      </c>
      <c r="V30" s="231" t="s">
        <v>51</v>
      </c>
      <c r="W30" s="231" t="s">
        <v>51</v>
      </c>
      <c r="X30" s="231" t="s">
        <v>51</v>
      </c>
      <c r="Y30" s="231" t="s">
        <v>51</v>
      </c>
      <c r="Z30" s="231" t="s">
        <v>51</v>
      </c>
      <c r="AA30" s="231" t="s">
        <v>51</v>
      </c>
      <c r="AB30" s="231" t="s">
        <v>51</v>
      </c>
      <c r="AC30" s="231" t="s">
        <v>51</v>
      </c>
      <c r="AD30" s="231" t="s">
        <v>51</v>
      </c>
      <c r="AE30" s="231" t="s">
        <v>51</v>
      </c>
      <c r="AF30" s="231" t="s">
        <v>6</v>
      </c>
      <c r="AG30" s="231" t="s">
        <v>6</v>
      </c>
      <c r="AH30" s="231" t="s">
        <v>6</v>
      </c>
      <c r="AI30" s="231" t="s">
        <v>51</v>
      </c>
      <c r="AJ30" s="231" t="s">
        <v>51</v>
      </c>
      <c r="AK30" s="231" t="s">
        <v>51</v>
      </c>
      <c r="AL30" s="231" t="s">
        <v>51</v>
      </c>
      <c r="AM30" s="231" t="s">
        <v>51</v>
      </c>
      <c r="AN30" s="231" t="s">
        <v>51</v>
      </c>
      <c r="AO30" s="231" t="s">
        <v>51</v>
      </c>
      <c r="AP30" s="231" t="s">
        <v>51</v>
      </c>
      <c r="AQ30" s="231" t="s">
        <v>51</v>
      </c>
      <c r="AR30" s="231" t="s">
        <v>51</v>
      </c>
      <c r="AS30" s="231" t="s">
        <v>51</v>
      </c>
      <c r="AT30" s="231" t="s">
        <v>51</v>
      </c>
      <c r="AU30" s="231" t="s">
        <v>51</v>
      </c>
      <c r="AV30" s="231" t="s">
        <v>51</v>
      </c>
      <c r="AW30" s="231" t="s">
        <v>51</v>
      </c>
      <c r="AX30" s="231" t="s">
        <v>51</v>
      </c>
      <c r="AY30" s="231" t="s">
        <v>51</v>
      </c>
      <c r="AZ30" s="144"/>
      <c r="BA30" s="144"/>
      <c r="BB30" s="144"/>
      <c r="BC30" s="144"/>
      <c r="BD30" s="144"/>
      <c r="BE30" s="144"/>
      <c r="BF30" s="144"/>
      <c r="BG30" s="144"/>
      <c r="BH30" s="144"/>
      <c r="BI30" s="144"/>
      <c r="BJ30" s="144"/>
      <c r="BK30" s="144"/>
      <c r="BL30" s="144"/>
      <c r="BM30" s="144"/>
      <c r="BN30" s="144"/>
      <c r="BO30" s="144"/>
      <c r="BP30" s="144"/>
      <c r="BQ30" s="144"/>
      <c r="BR30" s="144"/>
      <c r="BS30" s="144"/>
      <c r="BT30" s="229"/>
      <c r="BU30" s="165">
        <f t="shared" si="3"/>
        <v>6.9441666666666671E-3</v>
      </c>
    </row>
    <row r="31" spans="1:73" ht="15.5" x14ac:dyDescent="0.35">
      <c r="A31" s="3"/>
      <c r="B31" s="76">
        <f>'Etat staff'!C11</f>
        <v>0</v>
      </c>
      <c r="C31" s="157">
        <f>'Etat staff'!A11</f>
        <v>0</v>
      </c>
      <c r="D31" s="158">
        <f>IF('Etat staff'!B11&lt;C31,'Etat staff'!B11+1,'Etat staff'!B11)</f>
        <v>0</v>
      </c>
      <c r="E31" s="200" t="s">
        <v>34</v>
      </c>
      <c r="F31" s="64"/>
      <c r="G31" s="268"/>
      <c r="H31" s="230"/>
      <c r="I31" s="231"/>
      <c r="J31" s="231"/>
      <c r="K31" s="231"/>
      <c r="L31" s="231"/>
      <c r="M31" s="231"/>
      <c r="N31" s="231"/>
      <c r="O31" s="231"/>
      <c r="P31" s="231"/>
      <c r="Q31" s="231"/>
      <c r="R31" s="231"/>
      <c r="S31" s="231"/>
      <c r="T31" s="231"/>
      <c r="U31" s="231"/>
      <c r="V31" s="231"/>
      <c r="W31" s="231"/>
      <c r="X31" s="231"/>
      <c r="Y31" s="231"/>
      <c r="Z31" s="231" t="s">
        <v>51</v>
      </c>
      <c r="AA31" s="231" t="s">
        <v>51</v>
      </c>
      <c r="AB31" s="231" t="s">
        <v>51</v>
      </c>
      <c r="AC31" s="231" t="s">
        <v>51</v>
      </c>
      <c r="AD31" s="231" t="s">
        <v>51</v>
      </c>
      <c r="AE31" s="231" t="s">
        <v>51</v>
      </c>
      <c r="AF31" s="231" t="s">
        <v>51</v>
      </c>
      <c r="AG31" s="231" t="s">
        <v>51</v>
      </c>
      <c r="AH31" s="231" t="s">
        <v>51</v>
      </c>
      <c r="AI31" s="231" t="s">
        <v>51</v>
      </c>
      <c r="AJ31" s="231" t="s">
        <v>51</v>
      </c>
      <c r="AK31" s="231" t="s">
        <v>51</v>
      </c>
      <c r="AL31" s="231" t="s">
        <v>6</v>
      </c>
      <c r="AM31" s="231" t="s">
        <v>6</v>
      </c>
      <c r="AN31" s="231" t="s">
        <v>6</v>
      </c>
      <c r="AO31" s="231" t="s">
        <v>51</v>
      </c>
      <c r="AP31" s="231" t="s">
        <v>51</v>
      </c>
      <c r="AQ31" s="231" t="s">
        <v>51</v>
      </c>
      <c r="AR31" s="231" t="s">
        <v>51</v>
      </c>
      <c r="AS31" s="231" t="s">
        <v>51</v>
      </c>
      <c r="AT31" s="231" t="s">
        <v>51</v>
      </c>
      <c r="AU31" s="231" t="s">
        <v>51</v>
      </c>
      <c r="AV31" s="231" t="s">
        <v>51</v>
      </c>
      <c r="AW31" s="231" t="s">
        <v>51</v>
      </c>
      <c r="AX31" s="231" t="s">
        <v>51</v>
      </c>
      <c r="AY31" s="231" t="s">
        <v>51</v>
      </c>
      <c r="AZ31" s="231" t="s">
        <v>51</v>
      </c>
      <c r="BA31" s="231" t="s">
        <v>51</v>
      </c>
      <c r="BB31" s="231" t="s">
        <v>51</v>
      </c>
      <c r="BC31" s="231" t="s">
        <v>51</v>
      </c>
      <c r="BD31" s="231" t="s">
        <v>51</v>
      </c>
      <c r="BE31" s="231" t="s">
        <v>51</v>
      </c>
      <c r="BF31" s="231" t="s">
        <v>51</v>
      </c>
      <c r="BG31" s="144"/>
      <c r="BH31" s="144"/>
      <c r="BI31" s="144"/>
      <c r="BJ31" s="144"/>
      <c r="BK31" s="144"/>
      <c r="BL31" s="144"/>
      <c r="BM31" s="144"/>
      <c r="BN31" s="144"/>
      <c r="BO31" s="144"/>
      <c r="BP31" s="144"/>
      <c r="BQ31" s="144"/>
      <c r="BR31" s="144"/>
      <c r="BS31" s="144"/>
      <c r="BT31" s="229"/>
      <c r="BU31" s="165">
        <f t="shared" si="3"/>
        <v>6.9441666666666671E-3</v>
      </c>
    </row>
    <row r="32" spans="1:73" ht="15.5" x14ac:dyDescent="0.35">
      <c r="A32" s="3"/>
      <c r="B32" s="76">
        <f>'Etat staff'!C12</f>
        <v>0</v>
      </c>
      <c r="C32" s="157">
        <f>'Etat staff'!A12</f>
        <v>0</v>
      </c>
      <c r="D32" s="158">
        <f>IF('Etat staff'!B12&lt;C32,'Etat staff'!B12+1,'Etat staff'!B12)</f>
        <v>0</v>
      </c>
      <c r="E32" s="200" t="s">
        <v>34</v>
      </c>
      <c r="F32" s="64"/>
      <c r="G32" s="268"/>
      <c r="H32" s="230"/>
      <c r="I32" s="231"/>
      <c r="J32" s="231"/>
      <c r="K32" s="231" t="s">
        <v>51</v>
      </c>
      <c r="L32" s="231" t="s">
        <v>51</v>
      </c>
      <c r="M32" s="231" t="s">
        <v>51</v>
      </c>
      <c r="N32" s="231" t="s">
        <v>51</v>
      </c>
      <c r="O32" s="231" t="s">
        <v>51</v>
      </c>
      <c r="P32" s="231" t="s">
        <v>51</v>
      </c>
      <c r="Q32" s="231" t="s">
        <v>51</v>
      </c>
      <c r="R32" s="231" t="s">
        <v>51</v>
      </c>
      <c r="S32" s="231" t="s">
        <v>51</v>
      </c>
      <c r="T32" s="231" t="s">
        <v>47</v>
      </c>
      <c r="U32" s="231" t="s">
        <v>51</v>
      </c>
      <c r="V32" s="231" t="s">
        <v>51</v>
      </c>
      <c r="W32" s="231" t="s">
        <v>51</v>
      </c>
      <c r="X32" s="231" t="s">
        <v>51</v>
      </c>
      <c r="Y32" s="231" t="s">
        <v>51</v>
      </c>
      <c r="Z32" s="231" t="s">
        <v>51</v>
      </c>
      <c r="AA32" s="231" t="s">
        <v>51</v>
      </c>
      <c r="AB32" s="231" t="s">
        <v>6</v>
      </c>
      <c r="AC32" s="231" t="s">
        <v>6</v>
      </c>
      <c r="AD32" s="231" t="s">
        <v>6</v>
      </c>
      <c r="AE32" s="231" t="s">
        <v>51</v>
      </c>
      <c r="AF32" s="231" t="s">
        <v>51</v>
      </c>
      <c r="AG32" s="231" t="s">
        <v>51</v>
      </c>
      <c r="AH32" s="231" t="s">
        <v>51</v>
      </c>
      <c r="AI32" s="231" t="s">
        <v>51</v>
      </c>
      <c r="AJ32" s="231" t="s">
        <v>51</v>
      </c>
      <c r="AK32" s="231" t="s">
        <v>51</v>
      </c>
      <c r="AL32" s="231" t="s">
        <v>51</v>
      </c>
      <c r="AM32" s="231" t="s">
        <v>51</v>
      </c>
      <c r="AN32" s="231" t="s">
        <v>51</v>
      </c>
      <c r="AO32" s="231" t="s">
        <v>47</v>
      </c>
      <c r="AP32" s="231" t="s">
        <v>51</v>
      </c>
      <c r="AQ32" s="231" t="s">
        <v>51</v>
      </c>
      <c r="AR32" s="231" t="s">
        <v>51</v>
      </c>
      <c r="AS32" s="231" t="s">
        <v>51</v>
      </c>
      <c r="AT32" s="231" t="s">
        <v>51</v>
      </c>
      <c r="AU32" s="231" t="s">
        <v>51</v>
      </c>
      <c r="AV32" s="231" t="s">
        <v>51</v>
      </c>
      <c r="AW32" s="144"/>
      <c r="AX32" s="144"/>
      <c r="AY32" s="144"/>
      <c r="AZ32" s="144"/>
      <c r="BA32" s="144"/>
      <c r="BB32" s="144"/>
      <c r="BC32" s="144"/>
      <c r="BD32" s="144"/>
      <c r="BE32" s="144"/>
      <c r="BF32" s="144"/>
      <c r="BG32" s="144"/>
      <c r="BH32" s="144"/>
      <c r="BI32" s="144"/>
      <c r="BJ32" s="144"/>
      <c r="BK32" s="144"/>
      <c r="BL32" s="144"/>
      <c r="BM32" s="144"/>
      <c r="BN32" s="144"/>
      <c r="BO32" s="144"/>
      <c r="BP32" s="144"/>
      <c r="BQ32" s="144"/>
      <c r="BR32" s="144"/>
      <c r="BS32" s="144"/>
      <c r="BT32" s="229"/>
      <c r="BU32" s="165">
        <f t="shared" si="3"/>
        <v>6.9441666666666671E-3</v>
      </c>
    </row>
    <row r="33" spans="1:74" ht="15.5" x14ac:dyDescent="0.35">
      <c r="A33" s="3"/>
      <c r="B33" s="76">
        <f>'Etat staff'!C13</f>
        <v>0</v>
      </c>
      <c r="C33" s="157">
        <f>'Etat staff'!A13</f>
        <v>0</v>
      </c>
      <c r="D33" s="158">
        <f>IF('Etat staff'!B13&lt;C33,'Etat staff'!B13+1,'Etat staff'!B13)</f>
        <v>0</v>
      </c>
      <c r="E33" s="200" t="s">
        <v>34</v>
      </c>
      <c r="F33" s="64"/>
      <c r="G33" s="268"/>
      <c r="H33" s="230"/>
      <c r="I33" s="231"/>
      <c r="J33" s="231"/>
      <c r="K33" s="231"/>
      <c r="L33" s="231"/>
      <c r="M33" s="231"/>
      <c r="N33" s="231"/>
      <c r="O33" s="231"/>
      <c r="P33" s="231"/>
      <c r="Q33" s="231"/>
      <c r="R33" s="231"/>
      <c r="S33" s="231"/>
      <c r="T33" s="231"/>
      <c r="U33" s="231"/>
      <c r="V33" s="231"/>
      <c r="W33" s="231"/>
      <c r="X33" s="231" t="s">
        <v>51</v>
      </c>
      <c r="Y33" s="231" t="s">
        <v>51</v>
      </c>
      <c r="Z33" s="231" t="s">
        <v>51</v>
      </c>
      <c r="AA33" s="231" t="s">
        <v>51</v>
      </c>
      <c r="AB33" s="231" t="s">
        <v>51</v>
      </c>
      <c r="AC33" s="231" t="s">
        <v>51</v>
      </c>
      <c r="AD33" s="231" t="s">
        <v>51</v>
      </c>
      <c r="AE33" s="231" t="s">
        <v>51</v>
      </c>
      <c r="AF33" s="231" t="s">
        <v>51</v>
      </c>
      <c r="AG33" s="231" t="s">
        <v>51</v>
      </c>
      <c r="AH33" s="231" t="s">
        <v>51</v>
      </c>
      <c r="AI33" s="231" t="s">
        <v>51</v>
      </c>
      <c r="AJ33" s="231" t="s">
        <v>47</v>
      </c>
      <c r="AK33" s="231" t="s">
        <v>51</v>
      </c>
      <c r="AL33" s="231" t="s">
        <v>51</v>
      </c>
      <c r="AM33" s="231" t="s">
        <v>51</v>
      </c>
      <c r="AN33" s="231" t="s">
        <v>51</v>
      </c>
      <c r="AO33" s="231" t="s">
        <v>51</v>
      </c>
      <c r="AP33" s="231" t="s">
        <v>51</v>
      </c>
      <c r="AQ33" s="231" t="s">
        <v>51</v>
      </c>
      <c r="AR33" s="231" t="s">
        <v>51</v>
      </c>
      <c r="AS33" s="231" t="s">
        <v>51</v>
      </c>
      <c r="AT33" s="144"/>
      <c r="AU33" s="144"/>
      <c r="AV33" s="144"/>
      <c r="AW33" s="144"/>
      <c r="AX33" s="144"/>
      <c r="AY33" s="144"/>
      <c r="AZ33" s="144"/>
      <c r="BA33" s="144"/>
      <c r="BB33" s="144"/>
      <c r="BC33" s="144"/>
      <c r="BD33" s="144"/>
      <c r="BE33" s="144"/>
      <c r="BF33" s="144"/>
      <c r="BG33" s="144"/>
      <c r="BH33" s="144"/>
      <c r="BI33" s="144"/>
      <c r="BJ33" s="144"/>
      <c r="BK33" s="144"/>
      <c r="BL33" s="144"/>
      <c r="BM33" s="144"/>
      <c r="BN33" s="144"/>
      <c r="BO33" s="144"/>
      <c r="BP33" s="144"/>
      <c r="BQ33" s="144"/>
      <c r="BR33" s="144"/>
      <c r="BS33" s="144"/>
      <c r="BT33" s="229"/>
      <c r="BU33" s="165">
        <f t="shared" si="3"/>
        <v>6.9441666666666671E-3</v>
      </c>
    </row>
    <row r="34" spans="1:74" ht="16" thickBot="1" x14ac:dyDescent="0.4">
      <c r="A34" s="39"/>
      <c r="B34" s="138">
        <f>'Etat staff'!C14</f>
        <v>0</v>
      </c>
      <c r="C34" s="159">
        <f>'Etat staff'!A14</f>
        <v>0</v>
      </c>
      <c r="D34" s="160">
        <f>IF('Etat staff'!B14&lt;C34,'Etat staff'!B14+1,'Etat staff'!B14)</f>
        <v>0</v>
      </c>
      <c r="E34" s="201" t="s">
        <v>34</v>
      </c>
      <c r="F34" s="141"/>
      <c r="G34" s="269"/>
      <c r="H34" s="227"/>
      <c r="I34" s="144"/>
      <c r="J34" s="144"/>
      <c r="K34" s="144"/>
      <c r="L34" s="144"/>
      <c r="M34" s="144"/>
      <c r="N34" s="144"/>
      <c r="O34" s="144"/>
      <c r="P34" s="144"/>
      <c r="Q34" s="144"/>
      <c r="R34" s="144"/>
      <c r="S34" s="144"/>
      <c r="T34" s="144"/>
      <c r="U34" s="144"/>
      <c r="V34" s="144"/>
      <c r="W34" s="144"/>
      <c r="X34" s="144"/>
      <c r="Y34" s="144"/>
      <c r="Z34" s="144"/>
      <c r="AA34" s="144"/>
      <c r="AB34" s="231"/>
      <c r="AC34" s="231"/>
      <c r="AD34" s="231"/>
      <c r="AE34" s="231" t="s">
        <v>51</v>
      </c>
      <c r="AF34" s="231" t="s">
        <v>51</v>
      </c>
      <c r="AG34" s="231" t="s">
        <v>51</v>
      </c>
      <c r="AH34" s="231" t="s">
        <v>51</v>
      </c>
      <c r="AI34" s="231" t="s">
        <v>51</v>
      </c>
      <c r="AJ34" s="231" t="s">
        <v>51</v>
      </c>
      <c r="AK34" s="231" t="s">
        <v>51</v>
      </c>
      <c r="AL34" s="231" t="s">
        <v>51</v>
      </c>
      <c r="AM34" s="231" t="s">
        <v>51</v>
      </c>
      <c r="AN34" s="231" t="s">
        <v>51</v>
      </c>
      <c r="AO34" s="231" t="s">
        <v>51</v>
      </c>
      <c r="AP34" s="231" t="s">
        <v>51</v>
      </c>
      <c r="AQ34" s="231" t="s">
        <v>51</v>
      </c>
      <c r="AR34" s="231" t="s">
        <v>51</v>
      </c>
      <c r="AS34" s="231" t="s">
        <v>51</v>
      </c>
      <c r="AT34" s="231" t="s">
        <v>51</v>
      </c>
      <c r="AU34" s="231" t="s">
        <v>51</v>
      </c>
      <c r="AV34" s="231" t="s">
        <v>6</v>
      </c>
      <c r="AW34" s="231" t="s">
        <v>6</v>
      </c>
      <c r="AX34" s="231" t="s">
        <v>6</v>
      </c>
      <c r="AY34" s="231" t="s">
        <v>51</v>
      </c>
      <c r="AZ34" s="231" t="s">
        <v>51</v>
      </c>
      <c r="BA34" s="231" t="s">
        <v>51</v>
      </c>
      <c r="BB34" s="231" t="s">
        <v>51</v>
      </c>
      <c r="BC34" s="231" t="s">
        <v>51</v>
      </c>
      <c r="BD34" s="231" t="s">
        <v>51</v>
      </c>
      <c r="BE34" s="231" t="s">
        <v>51</v>
      </c>
      <c r="BF34" s="231" t="s">
        <v>51</v>
      </c>
      <c r="BG34" s="231" t="s">
        <v>51</v>
      </c>
      <c r="BH34" s="144" t="s">
        <v>47</v>
      </c>
      <c r="BI34" s="144" t="s">
        <v>15</v>
      </c>
      <c r="BJ34" s="144"/>
      <c r="BK34" s="144"/>
      <c r="BL34" s="144"/>
      <c r="BM34" s="144"/>
      <c r="BN34" s="144"/>
      <c r="BO34" s="144"/>
      <c r="BP34" s="144"/>
      <c r="BQ34" s="144"/>
      <c r="BR34" s="144"/>
      <c r="BS34" s="144"/>
      <c r="BT34" s="229"/>
      <c r="BU34" s="165">
        <f t="shared" si="3"/>
        <v>6.9441666666666671E-3</v>
      </c>
    </row>
    <row r="35" spans="1:74" ht="15.5" x14ac:dyDescent="0.35">
      <c r="A35" s="39"/>
      <c r="B35" s="139" t="str">
        <f>'Etat staff'!C31</f>
        <v xml:space="preserve"> SOAD</v>
      </c>
      <c r="C35" s="161">
        <f>'Etat staff'!A31</f>
        <v>43590.326388888891</v>
      </c>
      <c r="D35" s="162">
        <f>IF('Etat staff'!B31&lt;C35,'Etat staff'!B31+1,'Etat staff'!B31)</f>
        <v>43590.652777777781</v>
      </c>
      <c r="E35" s="203">
        <f>IF(BU35*24&lt;5.75,0.25/24,IF(BU35*24&lt;6.75,0.5/24,IF(BU35*24&lt;9,1/24,IF(BU35*24&lt;13.25,1.25/24,1.5/24))))</f>
        <v>4.1666666666666664E-2</v>
      </c>
      <c r="F35" s="59"/>
      <c r="G35" s="270"/>
      <c r="H35" s="227" t="s">
        <v>15</v>
      </c>
      <c r="I35" s="144" t="s">
        <v>15</v>
      </c>
      <c r="J35" s="144" t="s">
        <v>15</v>
      </c>
      <c r="K35" s="144" t="s">
        <v>15</v>
      </c>
      <c r="L35" s="144">
        <v>30</v>
      </c>
      <c r="M35" s="144">
        <v>30</v>
      </c>
      <c r="N35" s="144">
        <v>30</v>
      </c>
      <c r="O35" s="144">
        <v>30</v>
      </c>
      <c r="P35" s="144" t="s">
        <v>15</v>
      </c>
      <c r="Q35" s="144" t="s">
        <v>15</v>
      </c>
      <c r="R35" s="144" t="s">
        <v>15</v>
      </c>
      <c r="S35" s="144" t="s">
        <v>15</v>
      </c>
      <c r="T35" s="144" t="s">
        <v>47</v>
      </c>
      <c r="U35" s="144">
        <v>30</v>
      </c>
      <c r="V35" s="144">
        <v>30</v>
      </c>
      <c r="W35" s="144">
        <v>30</v>
      </c>
      <c r="X35" s="231" t="s">
        <v>6</v>
      </c>
      <c r="Y35" s="231" t="s">
        <v>6</v>
      </c>
      <c r="Z35" s="231" t="s">
        <v>6</v>
      </c>
      <c r="AA35" s="144" t="s">
        <v>15</v>
      </c>
      <c r="AB35" s="144"/>
      <c r="AC35" s="144"/>
      <c r="AD35" s="144"/>
      <c r="AE35" s="144"/>
      <c r="AF35" s="144"/>
      <c r="AG35" s="144"/>
      <c r="AH35" s="144"/>
      <c r="AI35" s="144"/>
      <c r="AJ35" s="144" t="s">
        <v>52</v>
      </c>
      <c r="AK35" s="144" t="s">
        <v>15</v>
      </c>
      <c r="AL35" s="144" t="s">
        <v>15</v>
      </c>
      <c r="AM35" s="144"/>
      <c r="AN35" s="144"/>
      <c r="AO35" s="144"/>
      <c r="AP35" s="144"/>
      <c r="AQ35" s="144"/>
      <c r="AR35" s="144"/>
      <c r="AS35" s="144"/>
      <c r="AT35" s="144"/>
      <c r="AU35" s="144"/>
      <c r="AV35" s="144"/>
      <c r="AW35" s="144"/>
      <c r="AX35" s="144"/>
      <c r="AY35" s="144"/>
      <c r="AZ35" s="144"/>
      <c r="BA35" s="144"/>
      <c r="BB35" s="144"/>
      <c r="BC35" s="144"/>
      <c r="BD35" s="144"/>
      <c r="BE35" s="144"/>
      <c r="BF35" s="144"/>
      <c r="BG35" s="144"/>
      <c r="BH35" s="144"/>
      <c r="BI35" s="144"/>
      <c r="BJ35" s="144"/>
      <c r="BK35" s="144"/>
      <c r="BL35" s="144"/>
      <c r="BM35" s="144"/>
      <c r="BN35" s="144"/>
      <c r="BO35" s="144"/>
      <c r="BP35" s="144"/>
      <c r="BQ35" s="144"/>
      <c r="BR35" s="144"/>
      <c r="BS35" s="144"/>
      <c r="BT35" s="229"/>
      <c r="BU35" s="165">
        <f t="shared" si="3"/>
        <v>0.33333305555717241</v>
      </c>
    </row>
    <row r="36" spans="1:74" ht="15.5" x14ac:dyDescent="0.35">
      <c r="A36" s="39"/>
      <c r="B36" s="139" t="str">
        <f>'Etat staff'!C32</f>
        <v xml:space="preserve"> ALEXANDRE</v>
      </c>
      <c r="C36" s="161">
        <f>'Etat staff'!A32</f>
        <v>43590.326388888891</v>
      </c>
      <c r="D36" s="162">
        <f>IF('Etat staff'!B32&lt;C36,'Etat staff'!B32+1,'Etat staff'!B32)</f>
        <v>43590.694444444445</v>
      </c>
      <c r="E36" s="203">
        <f t="shared" ref="E36:E99" si="7">IF(BU36*24&lt;5.75,0.25/24,IF(BU36*24&lt;6.75,0.5/24,IF(BU36*24&lt;9,1/24,IF(BU36*24&lt;13.25,1.25/24,1.5/24))))</f>
        <v>4.1666666666666664E-2</v>
      </c>
      <c r="F36" s="59"/>
      <c r="G36" s="270"/>
      <c r="H36" s="227">
        <f t="shared" ref="H36:Q36" si="8">IF(AND(COUNTIF(H35,1)&gt;0,COUNTIF(H35,33)&gt;0,COUNTIF(H35,30)&gt;0,COUNTIF(H35,39)&gt;0,COUNTIF(H35,38)&gt;0,COUNTIF(H35,35)&gt;0,COUNTIF(H35,37)&gt;0,COUNTIF(H35,36)&gt;0,COUNTIF(H35,"cmo")&gt;0,COUNTIF(H35,32)&gt;0,COUNTIF(H35,2)&gt;0),"F",IF(AND(COUNTIF(H35,1)&gt;0,COUNTIF(H35,33)&gt;0,COUNTIF(H35,30)&gt;0,COUNTIF(H35,39)&gt;0,COUNTIF(H35,38)&gt;0,COUNTIF(H35,35)&gt;0,COUNTIF(H35,37)&gt;0,COUNTIF(H35,36)&gt;0,COUNTIF(H35,"cmo")&gt;0,COUNTIF(H35,32)&gt;0),2,IF(AND(COUNTIF(H35,1)&gt;0,COUNTIF(H35,33)&gt;0,COUNTIF(H35,30)&gt;0,COUNTIF(H35,39)&gt;0,COUNTIF(H35,38)&gt;0,COUNTIF(H35,35)&gt;0,COUNTIF(H35,37)&gt;0,COUNTIF(H35,36)&gt;0,COUNTIF(H35,"cmo")&gt;0),32,IF(AND(COUNTIF(H35,1)&gt;0,COUNTIF(H35,33)&gt;0,COUNTIF(H35,30)&gt;0,COUNTIF(H35,39)&gt;0,COUNTIF(H35,38)&gt;0,COUNTIF(H35,35)&gt;0,COUNTIF(H35,37)&gt;0,COUNTIF(H35,36)&gt;0),"cmo",IF(AND(COUNTIF(H35,1)&gt;0,COUNTIF(H35,33)&gt;0,COUNTIF(H35,30)&gt;0,COUNTIF(H35,39)&gt;0,COUNTIF(H35,38)&gt;0,COUNTIF(H35,35)&gt;0,COUNTIF(H35,37)&gt;0),36,IF(AND(COUNTIF(H35,1)&gt;0,COUNTIF(H35,33)&gt;0,COUNTIF(H35,30)&gt;0,COUNTIF(H35,39)&gt;0,COUNTIF(H35,38)&gt;0,COUNTIF(H35,35)&gt;0),37,IF(AND(COUNTIF(H35,1)&gt;0,COUNTIF(H35,33)&gt;0,COUNTIF(H35,30)&gt;0,COUNTIF(H35,39)&gt;0,COUNTIF(H35,38)&gt;0),35,IF(AND(COUNTIF(H35,1)&gt;0,COUNTIF(H35,33)&gt;0,COUNTIF(H35,30)&gt;0,COUNTIF(H35,39)&gt;0),38,IF(AND(COUNTIF(H35,1)&gt;0,COUNTIF(H35,33)&gt;0,COUNTIF(H35,30)&gt;0),39,IF(AND(COUNTIF(H35,1)&gt;0,COUNTIF(H35,33)&gt;0),30,IF(COUNTIF(H35,1)&gt;0,33,1)))))))))))</f>
        <v>1</v>
      </c>
      <c r="I36" s="227">
        <f t="shared" si="8"/>
        <v>1</v>
      </c>
      <c r="J36" s="227">
        <f t="shared" si="8"/>
        <v>1</v>
      </c>
      <c r="K36" s="227">
        <f t="shared" si="8"/>
        <v>1</v>
      </c>
      <c r="L36" s="227">
        <f t="shared" si="8"/>
        <v>1</v>
      </c>
      <c r="M36" s="227">
        <f t="shared" si="8"/>
        <v>1</v>
      </c>
      <c r="N36" s="227">
        <f t="shared" si="8"/>
        <v>1</v>
      </c>
      <c r="O36" s="227">
        <f t="shared" si="8"/>
        <v>1</v>
      </c>
      <c r="P36" s="227">
        <f t="shared" si="8"/>
        <v>1</v>
      </c>
      <c r="Q36" s="227">
        <f t="shared" si="8"/>
        <v>1</v>
      </c>
      <c r="R36" s="227">
        <f t="shared" ref="K36:AI36" si="9">IF(AND(COUNTIF(R35,1)&gt;0,COUNTIF(R35,33)&gt;0,COUNTIF(R35,30)&gt;0,COUNTIF(R35,39)&gt;0,COUNTIF(R35,38)&gt;0,COUNTIF(R35,35)&gt;0,COUNTIF(R35,37)&gt;0,COUNTIF(R35,36)&gt;0,COUNTIF(R35,"cmo")&gt;0,COUNTIF(R35,32)&gt;0,COUNTIF(R35,2)&gt;0),"F",IF(AND(COUNTIF(R35,1)&gt;0,COUNTIF(R35,33)&gt;0,COUNTIF(R35,30)&gt;0,COUNTIF(R35,39)&gt;0,COUNTIF(R35,38)&gt;0,COUNTIF(R35,35)&gt;0,COUNTIF(R35,37)&gt;0,COUNTIF(R35,36)&gt;0,COUNTIF(R35,"cmo")&gt;0,COUNTIF(R35,32)&gt;0),2,IF(AND(COUNTIF(R35,1)&gt;0,COUNTIF(R35,33)&gt;0,COUNTIF(R35,30)&gt;0,COUNTIF(R35,39)&gt;0,COUNTIF(R35,38)&gt;0,COUNTIF(R35,35)&gt;0,COUNTIF(R35,37)&gt;0,COUNTIF(R35,36)&gt;0,COUNTIF(R35,"cmo")&gt;0),32,IF(AND(COUNTIF(R35,1)&gt;0,COUNTIF(R35,33)&gt;0,COUNTIF(R35,30)&gt;0,COUNTIF(R35,39)&gt;0,COUNTIF(R35,38)&gt;0,COUNTIF(R35,35)&gt;0,COUNTIF(R35,37)&gt;0,COUNTIF(R35,36)&gt;0),"cmo",IF(AND(COUNTIF(R35,1)&gt;0,COUNTIF(R35,33)&gt;0,COUNTIF(R35,30)&gt;0,COUNTIF(R35,39)&gt;0,COUNTIF(R35,38)&gt;0,COUNTIF(R35,35)&gt;0,COUNTIF(R35,37)&gt;0),36,IF(AND(COUNTIF(R35,1)&gt;0,COUNTIF(R35,33)&gt;0,COUNTIF(R35,30)&gt;0,COUNTIF(R35,39)&gt;0,COUNTIF(R35,38)&gt;0,COUNTIF(R35,35)&gt;0),37,IF(AND(COUNTIF(R35,1)&gt;0,COUNTIF(R35,33)&gt;0,COUNTIF(R35,30)&gt;0,COUNTIF(R35,39)&gt;0,COUNTIF(R35,38)&gt;0),35,IF(AND(COUNTIF(R35,1)&gt;0,COUNTIF(R35,33)&gt;0,COUNTIF(R35,30)&gt;0,COUNTIF(R35,39)&gt;0),38,IF(AND(COUNTIF(R35,1)&gt;0,COUNTIF(R35,33)&gt;0,COUNTIF(R35,30)&gt;0),39,IF(AND(COUNTIF(R35,1)&gt;0,COUNTIF(R35,33)&gt;0),30,IF(COUNTIF(R35,1)&gt;0,33,1)))))))))))</f>
        <v>1</v>
      </c>
      <c r="S36" s="227">
        <f t="shared" si="9"/>
        <v>1</v>
      </c>
      <c r="T36" s="231" t="s">
        <v>6</v>
      </c>
      <c r="U36" s="231" t="s">
        <v>6</v>
      </c>
      <c r="V36" s="231" t="s">
        <v>6</v>
      </c>
      <c r="W36" s="227">
        <f t="shared" si="9"/>
        <v>1</v>
      </c>
      <c r="X36" s="227">
        <f t="shared" si="9"/>
        <v>1</v>
      </c>
      <c r="Y36" s="227">
        <f t="shared" si="9"/>
        <v>1</v>
      </c>
      <c r="Z36" s="227">
        <f t="shared" si="9"/>
        <v>1</v>
      </c>
      <c r="AA36" s="227">
        <f t="shared" si="9"/>
        <v>1</v>
      </c>
      <c r="AB36" s="227">
        <f t="shared" si="9"/>
        <v>1</v>
      </c>
      <c r="AC36" s="227">
        <f t="shared" si="9"/>
        <v>1</v>
      </c>
      <c r="AD36" s="227">
        <f t="shared" si="9"/>
        <v>1</v>
      </c>
      <c r="AE36" s="227">
        <f t="shared" si="9"/>
        <v>1</v>
      </c>
      <c r="AF36" s="227">
        <f t="shared" si="9"/>
        <v>1</v>
      </c>
      <c r="AG36" s="227">
        <f t="shared" si="9"/>
        <v>1</v>
      </c>
      <c r="AH36" s="227">
        <f t="shared" si="9"/>
        <v>1</v>
      </c>
      <c r="AI36" s="227">
        <f t="shared" si="9"/>
        <v>1</v>
      </c>
      <c r="AJ36" s="296" t="s">
        <v>47</v>
      </c>
      <c r="AK36" s="227">
        <f>IF(AND(COUNTIF(AK$35:AK35,1)&gt;0,COUNTIF(AK$35:AK35,33)&gt;0,COUNTIF(AK$35:AK35,30)&gt;0,COUNTIF(AK$35:AK35,39)&gt;0,COUNTIF(AK$35:AK35,38)&gt;0,COUNTIF(AK$35:AK35,35)&gt;0,COUNTIF(AK$35:AK35,37)&gt;0,COUNTIF(AK$35:AK35,36)&gt;0,COUNTIF(AK$35:AK35,"cmo")&gt;0,COUNTIF(AK$35:AK35,32)&gt;0,COUNTIF(AK$35:AK35,2)&gt;0),"F",IF(AND(COUNTIF(AK$35:AK35,1)&gt;0,COUNTIF(AK$35:AK35,33)&gt;0,COUNTIF(AK$35:AK35,30)&gt;0,COUNTIF(AK$35:AK35,39)&gt;0,COUNTIF(AK$35:AK35,38)&gt;0,COUNTIF(AK$35:AK35,35)&gt;0,COUNTIF(AK$35:AK35,37)&gt;0,COUNTIF(AK$35:AK35,36)&gt;0,COUNTIF(AK$35:AK35,"cmo")&gt;0,COUNTIF(AK$35:AK35,32)&gt;0),2,IF(AND(COUNTIF(AK$35:AK35,1)&gt;0,COUNTIF(AK$35:AK35,33)&gt;0,COUNTIF(AK$35:AK35,30)&gt;0,COUNTIF(AK$35:AK35,39)&gt;0,COUNTIF(AK$35:AK35,38)&gt;0,COUNTIF(AK$35:AK35,35)&gt;0,COUNTIF(AK$35:AK35,37)&gt;0,COUNTIF(AK$35:AK35,36)&gt;0,COUNTIF(AK$35:AK35,"cmo")&gt;0),32,IF(AND(COUNTIF(AK$35:AK35,1)&gt;0,COUNTIF(AK$35:AK35,33)&gt;0,COUNTIF(AK$35:AK35,30)&gt;0,COUNTIF(AK$35:AK35,39)&gt;0,COUNTIF(AK$35:AK35,38)&gt;0,COUNTIF(AK$35:AK35,35)&gt;0,COUNTIF(AK$35:AK35,37)&gt;0,COUNTIF(AK$35:AK35,36)&gt;0),"cmo",IF(AND(COUNTIF(AK$35:AK35,1)&gt;0,COUNTIF(AK$35:AK35,33)&gt;0,COUNTIF(AK$35:AK35,30)&gt;0,COUNTIF(AK$35:AK35,39)&gt;0,COUNTIF(AK$35:AK35,38)&gt;0,COUNTIF(AK$35:AK35,35)&gt;0,COUNTIF(AK$35:AK35,37)&gt;0),36,IF(AND(COUNTIF(AK$35:AK35,1)&gt;0,COUNTIF(AK$35:AK35,33)&gt;0,COUNTIF(AK$35:AK35,30)&gt;0,COUNTIF(AK$35:AK35,39)&gt;0,COUNTIF(AK$35:AK35,38)&gt;0,COUNTIF(AK$35:AK35,35)&gt;0),37,IF(AND(COUNTIF(AK$35:AK35,1)&gt;0,COUNTIF(AK$35:AK35,33)&gt;0,COUNTIF(AK$35:AK35,30)&gt;0,COUNTIF(AK$35:AK35,39)&gt;0,COUNTIF(AK$35:AK35,38)&gt;0),35,IF(AND(COUNTIF(AK$35:AK35,1)&gt;0,COUNTIF(AK$35:AK35,33)&gt;0,COUNTIF(AK$35:AK35,30)&gt;0,COUNTIF(AK$35:AK35,39)&gt;0),38,IF(AND(COUNTIF(AK$35:AK35,1)&gt;0,COUNTIF(AK$35:AK35,33)&gt;0,COUNTIF(AK$35:AK35,30)&gt;0),39,IF(AND(COUNTIF(AK$35:AK35,1)&gt;0,COUNTIF(AK$35:AK35,33)&gt;0),30,IF(COUNTIF(AK$35:AK35,1)&gt;0,33,1)))))))))))</f>
        <v>1</v>
      </c>
      <c r="AL36" s="227">
        <f>IF(AND(COUNTIF(AL$35:AL35,1)&gt;0,COUNTIF(AL$35:AL35,33)&gt;0,COUNTIF(AL$35:AL35,30)&gt;0,COUNTIF(AL$35:AL35,39)&gt;0,COUNTIF(AL$35:AL35,38)&gt;0,COUNTIF(AL$35:AL35,35)&gt;0,COUNTIF(AL$35:AL35,37)&gt;0,COUNTIF(AL$35:AL35,36)&gt;0,COUNTIF(AL$35:AL35,"cmo")&gt;0,COUNTIF(AL$35:AL35,32)&gt;0,COUNTIF(AL$35:AL35,2)&gt;0),"F",IF(AND(COUNTIF(AL$35:AL35,1)&gt;0,COUNTIF(AL$35:AL35,33)&gt;0,COUNTIF(AL$35:AL35,30)&gt;0,COUNTIF(AL$35:AL35,39)&gt;0,COUNTIF(AL$35:AL35,38)&gt;0,COUNTIF(AL$35:AL35,35)&gt;0,COUNTIF(AL$35:AL35,37)&gt;0,COUNTIF(AL$35:AL35,36)&gt;0,COUNTIF(AL$35:AL35,"cmo")&gt;0,COUNTIF(AL$35:AL35,32)&gt;0),2,IF(AND(COUNTIF(AL$35:AL35,1)&gt;0,COUNTIF(AL$35:AL35,33)&gt;0,COUNTIF(AL$35:AL35,30)&gt;0,COUNTIF(AL$35:AL35,39)&gt;0,COUNTIF(AL$35:AL35,38)&gt;0,COUNTIF(AL$35:AL35,35)&gt;0,COUNTIF(AL$35:AL35,37)&gt;0,COUNTIF(AL$35:AL35,36)&gt;0,COUNTIF(AL$35:AL35,"cmo")&gt;0),32,IF(AND(COUNTIF(AL$35:AL35,1)&gt;0,COUNTIF(AL$35:AL35,33)&gt;0,COUNTIF(AL$35:AL35,30)&gt;0,COUNTIF(AL$35:AL35,39)&gt;0,COUNTIF(AL$35:AL35,38)&gt;0,COUNTIF(AL$35:AL35,35)&gt;0,COUNTIF(AL$35:AL35,37)&gt;0,COUNTIF(AL$35:AL35,36)&gt;0),"cmo",IF(AND(COUNTIF(AL$35:AL35,1)&gt;0,COUNTIF(AL$35:AL35,33)&gt;0,COUNTIF(AL$35:AL35,30)&gt;0,COUNTIF(AL$35:AL35,39)&gt;0,COUNTIF(AL$35:AL35,38)&gt;0,COUNTIF(AL$35:AL35,35)&gt;0,COUNTIF(AL$35:AL35,37)&gt;0),36,IF(AND(COUNTIF(AL$35:AL35,1)&gt;0,COUNTIF(AL$35:AL35,33)&gt;0,COUNTIF(AL$35:AL35,30)&gt;0,COUNTIF(AL$35:AL35,39)&gt;0,COUNTIF(AL$35:AL35,38)&gt;0,COUNTIF(AL$35:AL35,35)&gt;0),37,IF(AND(COUNTIF(AL$35:AL35,1)&gt;0,COUNTIF(AL$35:AL35,33)&gt;0,COUNTIF(AL$35:AL35,30)&gt;0,COUNTIF(AL$35:AL35,39)&gt;0,COUNTIF(AL$35:AL35,38)&gt;0),35,IF(AND(COUNTIF(AL$35:AL35,1)&gt;0,COUNTIF(AL$35:AL35,33)&gt;0,COUNTIF(AL$35:AL35,30)&gt;0,COUNTIF(AL$35:AL35,39)&gt;0),38,IF(AND(COUNTIF(AL$35:AL35,1)&gt;0,COUNTIF(AL$35:AL35,33)&gt;0,COUNTIF(AL$35:AL35,30)&gt;0),39,IF(AND(COUNTIF(AL$35:AL35,1)&gt;0,COUNTIF(AL$35:AL35,33)&gt;0),30,IF(COUNTIF(AL$35:AL35,1)&gt;0,33,1)))))))))))</f>
        <v>1</v>
      </c>
      <c r="AM36" s="227">
        <f>IF(AND(COUNTIF(AM$35:AM35,1)&gt;0,COUNTIF(AM$35:AM35,33)&gt;0,COUNTIF(AM$35:AM35,30)&gt;0,COUNTIF(AM$35:AM35,39)&gt;0,COUNTIF(AM$35:AM35,38)&gt;0,COUNTIF(AM$35:AM35,35)&gt;0,COUNTIF(AM$35:AM35,37)&gt;0,COUNTIF(AM$35:AM35,36)&gt;0,COUNTIF(AM$35:AM35,"cmo")&gt;0,COUNTIF(AM$35:AM35,32)&gt;0,COUNTIF(AM$35:AM35,2)&gt;0),"F",IF(AND(COUNTIF(AM$35:AM35,1)&gt;0,COUNTIF(AM$35:AM35,33)&gt;0,COUNTIF(AM$35:AM35,30)&gt;0,COUNTIF(AM$35:AM35,39)&gt;0,COUNTIF(AM$35:AM35,38)&gt;0,COUNTIF(AM$35:AM35,35)&gt;0,COUNTIF(AM$35:AM35,37)&gt;0,COUNTIF(AM$35:AM35,36)&gt;0,COUNTIF(AM$35:AM35,"cmo")&gt;0,COUNTIF(AM$35:AM35,32)&gt;0),2,IF(AND(COUNTIF(AM$35:AM35,1)&gt;0,COUNTIF(AM$35:AM35,33)&gt;0,COUNTIF(AM$35:AM35,30)&gt;0,COUNTIF(AM$35:AM35,39)&gt;0,COUNTIF(AM$35:AM35,38)&gt;0,COUNTIF(AM$35:AM35,35)&gt;0,COUNTIF(AM$35:AM35,37)&gt;0,COUNTIF(AM$35:AM35,36)&gt;0,COUNTIF(AM$35:AM35,"cmo")&gt;0),32,IF(AND(COUNTIF(AM$35:AM35,1)&gt;0,COUNTIF(AM$35:AM35,33)&gt;0,COUNTIF(AM$35:AM35,30)&gt;0,COUNTIF(AM$35:AM35,39)&gt;0,COUNTIF(AM$35:AM35,38)&gt;0,COUNTIF(AM$35:AM35,35)&gt;0,COUNTIF(AM$35:AM35,37)&gt;0,COUNTIF(AM$35:AM35,36)&gt;0),"cmo",IF(AND(COUNTIF(AM$35:AM35,1)&gt;0,COUNTIF(AM$35:AM35,33)&gt;0,COUNTIF(AM$35:AM35,30)&gt;0,COUNTIF(AM$35:AM35,39)&gt;0,COUNTIF(AM$35:AM35,38)&gt;0,COUNTIF(AM$35:AM35,35)&gt;0,COUNTIF(AM$35:AM35,37)&gt;0),36,IF(AND(COUNTIF(AM$35:AM35,1)&gt;0,COUNTIF(AM$35:AM35,33)&gt;0,COUNTIF(AM$35:AM35,30)&gt;0,COUNTIF(AM$35:AM35,39)&gt;0,COUNTIF(AM$35:AM35,38)&gt;0,COUNTIF(AM$35:AM35,35)&gt;0),37,IF(AND(COUNTIF(AM$35:AM35,1)&gt;0,COUNTIF(AM$35:AM35,33)&gt;0,COUNTIF(AM$35:AM35,30)&gt;0,COUNTIF(AM$35:AM35,39)&gt;0,COUNTIF(AM$35:AM35,38)&gt;0),35,IF(AND(COUNTIF(AM$35:AM35,1)&gt;0,COUNTIF(AM$35:AM35,33)&gt;0,COUNTIF(AM$35:AM35,30)&gt;0,COUNTIF(AM$35:AM35,39)&gt;0),38,IF(AND(COUNTIF(AM$35:AM35,1)&gt;0,COUNTIF(AM$35:AM35,33)&gt;0,COUNTIF(AM$35:AM35,30)&gt;0),39,IF(AND(COUNTIF(AM$35:AM35,1)&gt;0,COUNTIF(AM$35:AM35,33)&gt;0),30,IF(COUNTIF(AM$35:AM35,1)&gt;0,33,1)))))))))))</f>
        <v>1</v>
      </c>
      <c r="AN36" s="227">
        <f>IF(AND(COUNTIF(AN$35:AN35,1)&gt;0,COUNTIF(AN$35:AN35,33)&gt;0,COUNTIF(AN$35:AN35,30)&gt;0,COUNTIF(AN$35:AN35,39)&gt;0,COUNTIF(AN$35:AN35,38)&gt;0,COUNTIF(AN$35:AN35,35)&gt;0,COUNTIF(AN$35:AN35,37)&gt;0,COUNTIF(AN$35:AN35,36)&gt;0,COUNTIF(AN$35:AN35,"cmo")&gt;0,COUNTIF(AN$35:AN35,32)&gt;0,COUNTIF(AN$35:AN35,2)&gt;0),"F",IF(AND(COUNTIF(AN$35:AN35,1)&gt;0,COUNTIF(AN$35:AN35,33)&gt;0,COUNTIF(AN$35:AN35,30)&gt;0,COUNTIF(AN$35:AN35,39)&gt;0,COUNTIF(AN$35:AN35,38)&gt;0,COUNTIF(AN$35:AN35,35)&gt;0,COUNTIF(AN$35:AN35,37)&gt;0,COUNTIF(AN$35:AN35,36)&gt;0,COUNTIF(AN$35:AN35,"cmo")&gt;0,COUNTIF(AN$35:AN35,32)&gt;0),2,IF(AND(COUNTIF(AN$35:AN35,1)&gt;0,COUNTIF(AN$35:AN35,33)&gt;0,COUNTIF(AN$35:AN35,30)&gt;0,COUNTIF(AN$35:AN35,39)&gt;0,COUNTIF(AN$35:AN35,38)&gt;0,COUNTIF(AN$35:AN35,35)&gt;0,COUNTIF(AN$35:AN35,37)&gt;0,COUNTIF(AN$35:AN35,36)&gt;0,COUNTIF(AN$35:AN35,"cmo")&gt;0),32,IF(AND(COUNTIF(AN$35:AN35,1)&gt;0,COUNTIF(AN$35:AN35,33)&gt;0,COUNTIF(AN$35:AN35,30)&gt;0,COUNTIF(AN$35:AN35,39)&gt;0,COUNTIF(AN$35:AN35,38)&gt;0,COUNTIF(AN$35:AN35,35)&gt;0,COUNTIF(AN$35:AN35,37)&gt;0,COUNTIF(AN$35:AN35,36)&gt;0),"cmo",IF(AND(COUNTIF(AN$35:AN35,1)&gt;0,COUNTIF(AN$35:AN35,33)&gt;0,COUNTIF(AN$35:AN35,30)&gt;0,COUNTIF(AN$35:AN35,39)&gt;0,COUNTIF(AN$35:AN35,38)&gt;0,COUNTIF(AN$35:AN35,35)&gt;0,COUNTIF(AN$35:AN35,37)&gt;0),36,IF(AND(COUNTIF(AN$35:AN35,1)&gt;0,COUNTIF(AN$35:AN35,33)&gt;0,COUNTIF(AN$35:AN35,30)&gt;0,COUNTIF(AN$35:AN35,39)&gt;0,COUNTIF(AN$35:AN35,38)&gt;0,COUNTIF(AN$35:AN35,35)&gt;0),37,IF(AND(COUNTIF(AN$35:AN35,1)&gt;0,COUNTIF(AN$35:AN35,33)&gt;0,COUNTIF(AN$35:AN35,30)&gt;0,COUNTIF(AN$35:AN35,39)&gt;0,COUNTIF(AN$35:AN35,38)&gt;0),35,IF(AND(COUNTIF(AN$35:AN35,1)&gt;0,COUNTIF(AN$35:AN35,33)&gt;0,COUNTIF(AN$35:AN35,30)&gt;0,COUNTIF(AN$35:AN35,39)&gt;0),38,IF(AND(COUNTIF(AN$35:AN35,1)&gt;0,COUNTIF(AN$35:AN35,33)&gt;0,COUNTIF(AN$35:AN35,30)&gt;0),39,IF(AND(COUNTIF(AN$35:AN35,1)&gt;0,COUNTIF(AN$35:AN35,33)&gt;0),30,IF(COUNTIF(AN$35:AN35,1)&gt;0,33,1)))))))))))</f>
        <v>1</v>
      </c>
      <c r="AO36" s="227">
        <f>IF(AND(COUNTIF(AO$35:AO35,1)&gt;0,COUNTIF(AO$35:AO35,33)&gt;0,COUNTIF(AO$35:AO35,30)&gt;0,COUNTIF(AO$35:AO35,39)&gt;0,COUNTIF(AO$35:AO35,38)&gt;0,COUNTIF(AO$35:AO35,35)&gt;0,COUNTIF(AO$35:AO35,37)&gt;0,COUNTIF(AO$35:AO35,36)&gt;0,COUNTIF(AO$35:AO35,"cmo")&gt;0,COUNTIF(AO$35:AO35,32)&gt;0,COUNTIF(AO$35:AO35,2)&gt;0),"F",IF(AND(COUNTIF(AO$35:AO35,1)&gt;0,COUNTIF(AO$35:AO35,33)&gt;0,COUNTIF(AO$35:AO35,30)&gt;0,COUNTIF(AO$35:AO35,39)&gt;0,COUNTIF(AO$35:AO35,38)&gt;0,COUNTIF(AO$35:AO35,35)&gt;0,COUNTIF(AO$35:AO35,37)&gt;0,COUNTIF(AO$35:AO35,36)&gt;0,COUNTIF(AO$35:AO35,"cmo")&gt;0,COUNTIF(AO$35:AO35,32)&gt;0),2,IF(AND(COUNTIF(AO$35:AO35,1)&gt;0,COUNTIF(AO$35:AO35,33)&gt;0,COUNTIF(AO$35:AO35,30)&gt;0,COUNTIF(AO$35:AO35,39)&gt;0,COUNTIF(AO$35:AO35,38)&gt;0,COUNTIF(AO$35:AO35,35)&gt;0,COUNTIF(AO$35:AO35,37)&gt;0,COUNTIF(AO$35:AO35,36)&gt;0,COUNTIF(AO$35:AO35,"cmo")&gt;0),32,IF(AND(COUNTIF(AO$35:AO35,1)&gt;0,COUNTIF(AO$35:AO35,33)&gt;0,COUNTIF(AO$35:AO35,30)&gt;0,COUNTIF(AO$35:AO35,39)&gt;0,COUNTIF(AO$35:AO35,38)&gt;0,COUNTIF(AO$35:AO35,35)&gt;0,COUNTIF(AO$35:AO35,37)&gt;0,COUNTIF(AO$35:AO35,36)&gt;0),"cmo",IF(AND(COUNTIF(AO$35:AO35,1)&gt;0,COUNTIF(AO$35:AO35,33)&gt;0,COUNTIF(AO$35:AO35,30)&gt;0,COUNTIF(AO$35:AO35,39)&gt;0,COUNTIF(AO$35:AO35,38)&gt;0,COUNTIF(AO$35:AO35,35)&gt;0,COUNTIF(AO$35:AO35,37)&gt;0),36,IF(AND(COUNTIF(AO$35:AO35,1)&gt;0,COUNTIF(AO$35:AO35,33)&gt;0,COUNTIF(AO$35:AO35,30)&gt;0,COUNTIF(AO$35:AO35,39)&gt;0,COUNTIF(AO$35:AO35,38)&gt;0,COUNTIF(AO$35:AO35,35)&gt;0),37,IF(AND(COUNTIF(AO$35:AO35,1)&gt;0,COUNTIF(AO$35:AO35,33)&gt;0,COUNTIF(AO$35:AO35,30)&gt;0,COUNTIF(AO$35:AO35,39)&gt;0,COUNTIF(AO$35:AO35,38)&gt;0),35,IF(AND(COUNTIF(AO$35:AO35,1)&gt;0,COUNTIF(AO$35:AO35,33)&gt;0,COUNTIF(AO$35:AO35,30)&gt;0,COUNTIF(AO$35:AO35,39)&gt;0),38,IF(AND(COUNTIF(AO$35:AO35,1)&gt;0,COUNTIF(AO$35:AO35,33)&gt;0,COUNTIF(AO$35:AO35,30)&gt;0),39,IF(AND(COUNTIF(AO$35:AO35,1)&gt;0,COUNTIF(AO$35:AO35,33)&gt;0),30,IF(COUNTIF(AO$35:AO35,1)&gt;0,33,1)))))))))))</f>
        <v>1</v>
      </c>
      <c r="AP36" s="227">
        <f>IF(AND(COUNTIF(AP$35:AP35,1)&gt;0,COUNTIF(AP$35:AP35,33)&gt;0,COUNTIF(AP$35:AP35,30)&gt;0,COUNTIF(AP$35:AP35,39)&gt;0,COUNTIF(AP$35:AP35,38)&gt;0,COUNTIF(AP$35:AP35,35)&gt;0,COUNTIF(AP$35:AP35,37)&gt;0,COUNTIF(AP$35:AP35,36)&gt;0,COUNTIF(AP$35:AP35,"cmo")&gt;0,COUNTIF(AP$35:AP35,32)&gt;0,COUNTIF(AP$35:AP35,2)&gt;0),"F",IF(AND(COUNTIF(AP$35:AP35,1)&gt;0,COUNTIF(AP$35:AP35,33)&gt;0,COUNTIF(AP$35:AP35,30)&gt;0,COUNTIF(AP$35:AP35,39)&gt;0,COUNTIF(AP$35:AP35,38)&gt;0,COUNTIF(AP$35:AP35,35)&gt;0,COUNTIF(AP$35:AP35,37)&gt;0,COUNTIF(AP$35:AP35,36)&gt;0,COUNTIF(AP$35:AP35,"cmo")&gt;0,COUNTIF(AP$35:AP35,32)&gt;0),2,IF(AND(COUNTIF(AP$35:AP35,1)&gt;0,COUNTIF(AP$35:AP35,33)&gt;0,COUNTIF(AP$35:AP35,30)&gt;0,COUNTIF(AP$35:AP35,39)&gt;0,COUNTIF(AP$35:AP35,38)&gt;0,COUNTIF(AP$35:AP35,35)&gt;0,COUNTIF(AP$35:AP35,37)&gt;0,COUNTIF(AP$35:AP35,36)&gt;0,COUNTIF(AP$35:AP35,"cmo")&gt;0),32,IF(AND(COUNTIF(AP$35:AP35,1)&gt;0,COUNTIF(AP$35:AP35,33)&gt;0,COUNTIF(AP$35:AP35,30)&gt;0,COUNTIF(AP$35:AP35,39)&gt;0,COUNTIF(AP$35:AP35,38)&gt;0,COUNTIF(AP$35:AP35,35)&gt;0,COUNTIF(AP$35:AP35,37)&gt;0,COUNTIF(AP$35:AP35,36)&gt;0),"cmo",IF(AND(COUNTIF(AP$35:AP35,1)&gt;0,COUNTIF(AP$35:AP35,33)&gt;0,COUNTIF(AP$35:AP35,30)&gt;0,COUNTIF(AP$35:AP35,39)&gt;0,COUNTIF(AP$35:AP35,38)&gt;0,COUNTIF(AP$35:AP35,35)&gt;0,COUNTIF(AP$35:AP35,37)&gt;0),36,IF(AND(COUNTIF(AP$35:AP35,1)&gt;0,COUNTIF(AP$35:AP35,33)&gt;0,COUNTIF(AP$35:AP35,30)&gt;0,COUNTIF(AP$35:AP35,39)&gt;0,COUNTIF(AP$35:AP35,38)&gt;0,COUNTIF(AP$35:AP35,35)&gt;0),37,IF(AND(COUNTIF(AP$35:AP35,1)&gt;0,COUNTIF(AP$35:AP35,33)&gt;0,COUNTIF(AP$35:AP35,30)&gt;0,COUNTIF(AP$35:AP35,39)&gt;0,COUNTIF(AP$35:AP35,38)&gt;0),35,IF(AND(COUNTIF(AP$35:AP35,1)&gt;0,COUNTIF(AP$35:AP35,33)&gt;0,COUNTIF(AP$35:AP35,30)&gt;0,COUNTIF(AP$35:AP35,39)&gt;0),38,IF(AND(COUNTIF(AP$35:AP35,1)&gt;0,COUNTIF(AP$35:AP35,33)&gt;0,COUNTIF(AP$35:AP35,30)&gt;0),39,IF(AND(COUNTIF(AP$35:AP35,1)&gt;0,COUNTIF(AP$35:AP35,33)&gt;0),30,IF(COUNTIF(AP$35:AP35,1)&gt;0,33,1)))))))))))</f>
        <v>1</v>
      </c>
      <c r="AQ36" s="227"/>
      <c r="AR36" s="227"/>
      <c r="AS36" s="227"/>
      <c r="AT36" s="227"/>
      <c r="AU36" s="227"/>
      <c r="AV36" s="227"/>
      <c r="AW36" s="227"/>
      <c r="AX36" s="227"/>
      <c r="AY36" s="227"/>
      <c r="AZ36" s="227"/>
      <c r="BA36" s="227"/>
      <c r="BB36" s="227"/>
      <c r="BC36" s="227"/>
      <c r="BD36" s="227"/>
      <c r="BE36" s="227"/>
      <c r="BF36" s="227"/>
      <c r="BG36" s="227"/>
      <c r="BH36" s="227"/>
      <c r="BI36" s="227"/>
      <c r="BJ36" s="227"/>
      <c r="BK36" s="227"/>
      <c r="BL36" s="227"/>
      <c r="BM36" s="227"/>
      <c r="BN36" s="227"/>
      <c r="BO36" s="227"/>
      <c r="BP36" s="227"/>
      <c r="BQ36" s="227"/>
      <c r="BR36" s="227"/>
      <c r="BS36" s="227"/>
      <c r="BT36" s="227"/>
      <c r="BU36" s="165">
        <f t="shared" si="3"/>
        <v>0.37499972222141376</v>
      </c>
    </row>
    <row r="37" spans="1:74" ht="15.5" x14ac:dyDescent="0.35">
      <c r="A37" s="39"/>
      <c r="B37" s="139" t="str">
        <f>'Etat staff'!C33</f>
        <v xml:space="preserve"> MICHELA</v>
      </c>
      <c r="C37" s="161">
        <f>'Etat staff'!A33</f>
        <v>43590.326388888891</v>
      </c>
      <c r="D37" s="162">
        <f>IF('Etat staff'!B33&lt;C37,'Etat staff'!B33+1,'Etat staff'!B33)</f>
        <v>43590.652777777781</v>
      </c>
      <c r="E37" s="203">
        <f t="shared" si="7"/>
        <v>4.1666666666666664E-2</v>
      </c>
      <c r="F37" s="59"/>
      <c r="G37" s="270"/>
      <c r="H37" s="227">
        <f>IF(OR($B37=0,H$27&lt;$C37,H$27&gt;=$D37),"",INDEX(ordre,COUNTIF(H$36:H36,"&lt;&gt;")+1))</f>
        <v>33</v>
      </c>
      <c r="I37" s="227">
        <f>IF(OR($B37=0,I$27&lt;$C37,I$27&gt;=$D37),"",INDEX(ordre,COUNTIF(I$36:I36,"&lt;&gt;")+1))</f>
        <v>33</v>
      </c>
      <c r="J37" s="227">
        <f>IF(OR($B37=0,J$27&lt;$C37,J$27&gt;=$D37),"",INDEX(ordre,COUNTIF(J$36:J36,"&lt;&gt;")+1))</f>
        <v>33</v>
      </c>
      <c r="K37" s="227">
        <f>IF(OR($B37=0,K$27&lt;$C37,K$27&gt;=$D37),"",INDEX(ordre,COUNTIF(K$36:K36,"&lt;&gt;")+1))</f>
        <v>33</v>
      </c>
      <c r="L37" s="227">
        <f>IF(OR($B37=0,L$27&lt;$C37,L$27&gt;=$D37),"",INDEX(ordre,COUNTIF(L$36:L36,"&lt;&gt;")+1))</f>
        <v>33</v>
      </c>
      <c r="M37" s="227">
        <f>IF(OR($B37=0,M$27&lt;$C37,M$27&gt;=$D37),"",INDEX(ordre,COUNTIF(M$36:M36,"&lt;&gt;")+1))</f>
        <v>33</v>
      </c>
      <c r="N37" s="227">
        <f>IF(OR($B37=0,N$27&lt;$C37,N$27&gt;=$D37),"",INDEX(ordre,COUNTIF(N$36:N36,"&lt;&gt;")+1))</f>
        <v>33</v>
      </c>
      <c r="O37" s="227">
        <f>IF(OR($B37=0,O$27&lt;$C37,O$27&gt;=$D37),"",INDEX(ordre,COUNTIF(O$36:O36,"&lt;&gt;")+1))</f>
        <v>33</v>
      </c>
      <c r="P37" s="227">
        <f>IF(OR($B37=0,P$27&lt;$C37,P$27&gt;=$D37),"",INDEX(ordre,COUNTIF(P$36:P36,"&lt;&gt;")+1))</f>
        <v>33</v>
      </c>
      <c r="Q37" s="227">
        <f>IF(OR($B37=0,Q$27&lt;$C37,Q$27&gt;=$D37),"",INDEX(ordre,COUNTIF(Q$36:Q36,"&lt;&gt;")+1))</f>
        <v>33</v>
      </c>
      <c r="R37" s="227">
        <f>IF(OR($B37=0,R$27&lt;$C37,R$27&gt;=$D37),"",INDEX(ordre,COUNTIF(R$36:R36,"&lt;&gt;")+1))</f>
        <v>33</v>
      </c>
      <c r="S37" s="227">
        <f>IF(OR($B37=0,S$27&lt;$C37,S$27&gt;=$D37),"",INDEX(ordre,COUNTIF(S$36:S36,"&lt;&gt;")+1))</f>
        <v>33</v>
      </c>
      <c r="T37" s="227">
        <f>IF(OR($B37=0,T$27&lt;$C37,T$27&gt;=$D37),"",INDEX(ordre,COUNTIF(T$36:T36,"&lt;&gt;")+1))</f>
        <v>33</v>
      </c>
      <c r="U37" s="227">
        <f>IF(OR($B37=0,U$27&lt;$C37,U$27&gt;=$D37),"",INDEX(ordre,COUNTIF(U$36:U36,"&lt;&gt;")+1))</f>
        <v>33</v>
      </c>
      <c r="V37" s="227">
        <f>IF(OR($B37=0,V$27&lt;$C37,V$27&gt;=$D37),"",INDEX(ordre,COUNTIF(V$36:V36,"&lt;&gt;")+1))</f>
        <v>33</v>
      </c>
      <c r="W37" s="227">
        <f>IF(OR($B37=0,W$27&lt;$C37,W$27&gt;=$D37),"",INDEX(ordre,COUNTIF(W$36:W36,"&lt;&gt;")+1))</f>
        <v>33</v>
      </c>
      <c r="X37" s="227">
        <f>IF(OR($B37=0,X$27&lt;$C37,X$27&gt;=$D37),"",INDEX(ordre,COUNTIF(X$36:X36,"&lt;&gt;")+1))</f>
        <v>33</v>
      </c>
      <c r="Y37" s="227">
        <f>IF(OR($B37=0,Y$27&lt;$C37,Y$27&gt;=$D37),"",INDEX(ordre,COUNTIF(Y$36:Y36,"&lt;&gt;")+1))</f>
        <v>33</v>
      </c>
      <c r="Z37" s="227">
        <f>IF(OR($B37=0,Z$27&lt;$C37,Z$27&gt;=$D37),"",INDEX(ordre,COUNTIF(Z$36:Z36,"&lt;&gt;")+1))</f>
        <v>33</v>
      </c>
      <c r="AA37" s="227">
        <f>IF(OR($B37=0,AA$27&lt;$C37,AA$27&gt;=$D37),"",INDEX(ordre,COUNTIF(AA$36:AA36,"&lt;&gt;")+1))</f>
        <v>33</v>
      </c>
      <c r="AB37" s="227">
        <f>IF(OR($B37=0,AB$27&lt;$C37,AB$27&gt;=$D37),"",INDEX(ordre,COUNTIF(AB$36:AB36,"&lt;&gt;")+1))</f>
        <v>33</v>
      </c>
      <c r="AC37" s="227">
        <f>IF(OR($B37=0,AC$27&lt;$C37,AC$27&gt;=$D37),"",INDEX(ordre,COUNTIF(AC$36:AC36,"&lt;&gt;")+1))</f>
        <v>33</v>
      </c>
      <c r="AD37" s="227">
        <f>IF(OR($B37=0,AD$27&lt;$C37,AD$27&gt;=$D37),"",INDEX(ordre,COUNTIF(AD$36:AD36,"&lt;&gt;")+1))</f>
        <v>33</v>
      </c>
      <c r="AE37" s="227">
        <f>IF(OR($B37=0,AE$27&lt;$C37,AE$27&gt;=$D37),"",INDEX(ordre,COUNTIF(AE$36:AE36,"&lt;&gt;")+1))</f>
        <v>33</v>
      </c>
      <c r="AF37" s="227">
        <f>IF(OR($B37=0,AF$27&lt;$C37,AF$27&gt;=$D37),"",INDEX(ordre,COUNTIF(AF$36:AF36,"&lt;&gt;")+1))</f>
        <v>33</v>
      </c>
      <c r="AG37" s="227">
        <f>IF(OR($B37=0,AG$27&lt;$C37,AG$27&gt;=$D37),"",INDEX(ordre,COUNTIF(AG$36:AG36,"&lt;&gt;")+1))</f>
        <v>33</v>
      </c>
      <c r="AH37" s="227">
        <f>IF(OR($B37=0,AH$27&lt;$C37,AH$27&gt;=$D37),"",INDEX(ordre,COUNTIF(AH$36:AH36,"&lt;&gt;")+1))</f>
        <v>33</v>
      </c>
      <c r="AI37" s="227">
        <f>IF(OR($B37=0,AI$27&lt;$C37,AI$27&gt;=$D37),"",INDEX(ordre,COUNTIF(AI$36:AI36,"&lt;&gt;")+1))</f>
        <v>33</v>
      </c>
      <c r="AJ37" s="227">
        <f>IF(OR($B37=0,AJ$27&lt;$C37,AJ$27&gt;=$D37),"",INDEX(ordre,COUNTIF(AJ$36:AJ36,"&lt;&gt;")+1))</f>
        <v>33</v>
      </c>
      <c r="AK37" s="227">
        <f>IF(OR($B37=0,AK$27&lt;$C37,AK$27&gt;=$D37),"",INDEX(ordre,COUNTIF(AK$36:AK36,"&lt;&gt;")+1))</f>
        <v>33</v>
      </c>
      <c r="AL37" s="227">
        <f>IF(OR($B37=0,AL$27&lt;$C37,AL$27&gt;=$D37),"",INDEX(ordre,COUNTIF(AL$36:AL36,"&lt;&gt;")+1))</f>
        <v>33</v>
      </c>
      <c r="AM37" s="227" t="str">
        <f>IF(OR($B37=0,AM$27&lt;$C37,AM$27&gt;=$D37),"",INDEX(ordre,COUNTIF(AM$36:AM36,"&lt;&gt;")+1))</f>
        <v/>
      </c>
      <c r="AN37" s="227" t="str">
        <f>IF(OR($B37=0,AN$27&lt;$C37,AN$27&gt;=$D37),"",INDEX(ordre,COUNTIF(AN$36:AN36,"&lt;&gt;")+1))</f>
        <v/>
      </c>
      <c r="AO37" s="227" t="str">
        <f>IF(OR($B37=0,AO$27&lt;$C37,AO$27&gt;=$D37),"",INDEX(ordre,COUNTIF(AO$36:AO36,"&lt;&gt;")+1))</f>
        <v/>
      </c>
      <c r="AP37" s="227" t="str">
        <f>IF(OR($B37=0,AP$27&lt;$C37,AP$27&gt;=$D37),"",INDEX(ordre,COUNTIF(AP$36:AP36,"&lt;&gt;")+1))</f>
        <v/>
      </c>
      <c r="AQ37" s="227" t="str">
        <f>IF(OR($B37=0,AQ$27&lt;$C37,AQ$27&gt;=$D37),"",INDEX(ordre,COUNTIF(AQ$36:AQ36,"&lt;&gt;")+1))</f>
        <v/>
      </c>
      <c r="AR37" s="227" t="str">
        <f>IF(OR($B37=0,AR$27&lt;$C37,AR$27&gt;=$D37),"",INDEX(ordre,COUNTIF(AR$36:AR36,"&lt;&gt;")+1))</f>
        <v/>
      </c>
      <c r="AS37" s="227" t="str">
        <f>IF(OR($B37=0,AS$27&lt;$C37,AS$27&gt;=$D37),"",INDEX(ordre,COUNTIF(AS$36:AS36,"&lt;&gt;")+1))</f>
        <v/>
      </c>
      <c r="AT37" s="227" t="str">
        <f>IF(OR($B37=0,AT$27&lt;$C37,AT$27&gt;=$D37),"",INDEX(ordre,COUNTIF(AT$36:AT36,"&lt;&gt;")+1))</f>
        <v/>
      </c>
      <c r="AU37" s="227" t="str">
        <f>IF(OR($B37=0,AU$27&lt;$C37,AU$27&gt;=$D37),"",INDEX(ordre,COUNTIF(AU$36:AU36,"&lt;&gt;")+1))</f>
        <v/>
      </c>
      <c r="AV37" s="227" t="str">
        <f>IF(OR($B37=0,AV$27&lt;$C37,AV$27&gt;=$D37),"",INDEX(ordre,COUNTIF(AV$36:AV36,"&lt;&gt;")+1))</f>
        <v/>
      </c>
      <c r="AW37" s="227" t="str">
        <f>IF(OR($B37=0,AW$27&lt;$C37,AW$27&gt;=$D37),"",INDEX(ordre,COUNTIF(AW$36:AW36,"&lt;&gt;")+1))</f>
        <v/>
      </c>
      <c r="AX37" s="227" t="str">
        <f>IF(OR($B37=0,AX$27&lt;$C37,AX$27&gt;=$D37),"",INDEX(ordre,COUNTIF(AX$36:AX36,"&lt;&gt;")+1))</f>
        <v/>
      </c>
      <c r="AY37" s="227" t="str">
        <f>IF(OR($B37=0,AY$27&lt;$C37,AY$27&gt;=$D37),"",INDEX(ordre,COUNTIF(AY$36:AY36,"&lt;&gt;")+1))</f>
        <v/>
      </c>
      <c r="AZ37" s="227" t="str">
        <f>IF(OR($B37=0,AZ$27&lt;$C37,AZ$27&gt;=$D37),"",INDEX(ordre,COUNTIF(AZ$36:AZ36,"&lt;&gt;")+1))</f>
        <v/>
      </c>
      <c r="BA37" s="227" t="str">
        <f>IF(OR($B37=0,BA$27&lt;$C37,BA$27&gt;=$D37),"",INDEX(ordre,COUNTIF(BA$36:BA36,"&lt;&gt;")+1))</f>
        <v/>
      </c>
      <c r="BB37" s="227" t="str">
        <f>IF(OR($B37=0,BB$27&lt;$C37,BB$27&gt;=$D37),"",INDEX(ordre,COUNTIF(BB$36:BB36,"&lt;&gt;")+1))</f>
        <v/>
      </c>
      <c r="BC37" s="227" t="str">
        <f>IF(OR($B37=0,BC$27&lt;$C37,BC$27&gt;=$D37),"",INDEX(ordre,COUNTIF(BC$36:BC36,"&lt;&gt;")+1))</f>
        <v/>
      </c>
      <c r="BD37" s="227" t="str">
        <f>IF(OR($B37=0,BD$27&lt;$C37,BD$27&gt;=$D37),"",INDEX(ordre,COUNTIF(BD$36:BD36,"&lt;&gt;")+1))</f>
        <v/>
      </c>
      <c r="BE37" s="227" t="str">
        <f>IF(OR($B37=0,BE$27&lt;$C37,BE$27&gt;=$D37),"",INDEX(ordre,COUNTIF(BE$36:BE36,"&lt;&gt;")+1))</f>
        <v/>
      </c>
      <c r="BF37" s="227" t="str">
        <f>IF(OR($B37=0,BF$27&lt;$C37,BF$27&gt;=$D37),"",INDEX(ordre,COUNTIF(BF$36:BF36,"&lt;&gt;")+1))</f>
        <v/>
      </c>
      <c r="BG37" s="227" t="str">
        <f>IF(OR($B37=0,BG$27&lt;$C37,BG$27&gt;=$D37),"",INDEX(ordre,COUNTIF(BG$36:BG36,"&lt;&gt;")+1))</f>
        <v/>
      </c>
      <c r="BH37" s="227" t="str">
        <f>IF(OR($B37=0,BH$27&lt;$C37,BH$27&gt;=$D37),"",INDEX(ordre,COUNTIF(BH$36:BH36,"&lt;&gt;")+1))</f>
        <v/>
      </c>
      <c r="BI37" s="227" t="str">
        <f>IF(OR($B37=0,BI$27&lt;$C37,BI$27&gt;=$D37),"",INDEX(ordre,COUNTIF(BI$36:BI36,"&lt;&gt;")+1))</f>
        <v/>
      </c>
      <c r="BJ37" s="227" t="str">
        <f>IF(OR($B37=0,BJ$27&lt;$C37,BJ$27&gt;=$D37),"",INDEX(ordre,COUNTIF(BJ$36:BJ36,"&lt;&gt;")+1))</f>
        <v/>
      </c>
      <c r="BK37" s="227" t="str">
        <f>IF(OR($B37=0,BK$27&lt;$C37,BK$27&gt;=$D37),"",INDEX(ordre,COUNTIF(BK$36:BK36,"&lt;&gt;")+1))</f>
        <v/>
      </c>
      <c r="BL37" s="227" t="str">
        <f>IF(OR($B37=0,BL$27&lt;$C37,BL$27&gt;=$D37),"",INDEX(ordre,COUNTIF(BL$36:BL36,"&lt;&gt;")+1))</f>
        <v/>
      </c>
      <c r="BM37" s="227" t="str">
        <f>IF(OR($B37=0,BM$27&lt;$C37,BM$27&gt;=$D37),"",INDEX(ordre,COUNTIF(BM$36:BM36,"&lt;&gt;")+1))</f>
        <v/>
      </c>
      <c r="BN37" s="227" t="str">
        <f>IF(OR($B37=0,BN$27&lt;$C37,BN$27&gt;=$D37),"",INDEX(ordre,COUNTIF(BN$36:BN36,"&lt;&gt;")+1))</f>
        <v/>
      </c>
      <c r="BO37" s="227" t="str">
        <f>IF(OR($B37=0,BO$27&lt;$C37,BO$27&gt;=$D37),"",INDEX(ordre,COUNTIF(BO$36:BO36,"&lt;&gt;")+1))</f>
        <v/>
      </c>
      <c r="BP37" s="227" t="str">
        <f>IF(OR($B37=0,BP$27&lt;$C37,BP$27&gt;=$D37),"",INDEX(ordre,COUNTIF(BP$36:BP36,"&lt;&gt;")+1))</f>
        <v/>
      </c>
      <c r="BQ37" s="227" t="str">
        <f>IF(OR($B37=0,BQ$27&lt;$C37,BQ$27&gt;=$D37),"",INDEX(ordre,COUNTIF(BQ$36:BQ36,"&lt;&gt;")+1))</f>
        <v/>
      </c>
      <c r="BR37" s="227" t="str">
        <f>IF(OR($B37=0,BR$27&lt;$C37,BR$27&gt;=$D37),"",INDEX(ordre,COUNTIF(BR$36:BR36,"&lt;&gt;")+1))</f>
        <v/>
      </c>
      <c r="BS37" s="227" t="str">
        <f>IF(OR($B37=0,BS$27&lt;$C37,BS$27&gt;=$D37),"",INDEX(ordre,COUNTIF(BS$36:BS36,"&lt;&gt;")+1))</f>
        <v/>
      </c>
      <c r="BT37" s="227" t="str">
        <f>IF(OR($B37=0,BT$27&lt;$C37,BT$27&gt;=$D37),"",INDEX(ordre,COUNTIF(BT$36:BT36,"&lt;&gt;")+1))</f>
        <v/>
      </c>
      <c r="BU37" s="165">
        <f t="shared" si="3"/>
        <v>0.33333305555717241</v>
      </c>
    </row>
    <row r="38" spans="1:74" ht="15.5" x14ac:dyDescent="0.35">
      <c r="A38" s="39"/>
      <c r="B38" s="139" t="str">
        <f>'Etat staff'!C34</f>
        <v xml:space="preserve"> MARISA</v>
      </c>
      <c r="C38" s="161">
        <f>'Etat staff'!A34</f>
        <v>43590.357638888891</v>
      </c>
      <c r="D38" s="162">
        <f>IF('Etat staff'!B34&lt;C38,'Etat staff'!B34+1,'Etat staff'!B34)</f>
        <v>43590.777777777781</v>
      </c>
      <c r="E38" s="203">
        <f t="shared" si="7"/>
        <v>5.2083333333333336E-2</v>
      </c>
      <c r="F38" s="59"/>
      <c r="G38" s="270"/>
      <c r="H38" s="227" t="str">
        <f>IF(OR($B38=0,H$27&lt;$C38,H$27&gt;=$D38),"",INDEX(ordre,COUNTIF(H$36:H37,"&lt;&gt;")+1))</f>
        <v/>
      </c>
      <c r="I38" s="227" t="str">
        <f>IF(OR($B38=0,I$27&lt;$C38,I$27&gt;=$D38),"",INDEX(ordre,COUNTIF(I$36:I37,"&lt;&gt;")+1))</f>
        <v/>
      </c>
      <c r="J38" s="227" t="str">
        <f>IF(OR($B38=0,J$27&lt;$C38,J$27&gt;=$D38),"",INDEX(ordre,COUNTIF(J$36:J37,"&lt;&gt;")+1))</f>
        <v/>
      </c>
      <c r="K38" s="227">
        <f>IF(OR($B38=0,K$27&lt;$C38,K$27&gt;=$D38),"",INDEX(ordre,COUNTIF(K$36:K37,"&lt;&gt;")+1))</f>
        <v>30</v>
      </c>
      <c r="L38" s="227">
        <f>IF(OR($B38=0,L$27&lt;$C38,L$27&gt;=$D38),"",INDEX(ordre,COUNTIF(L$36:L37,"&lt;&gt;")+1))</f>
        <v>30</v>
      </c>
      <c r="M38" s="227">
        <f>IF(OR($B38=0,M$27&lt;$C38,M$27&gt;=$D38),"",INDEX(ordre,COUNTIF(M$36:M37,"&lt;&gt;")+1))</f>
        <v>30</v>
      </c>
      <c r="N38" s="227">
        <f>IF(OR($B38=0,N$27&lt;$C38,N$27&gt;=$D38),"",INDEX(ordre,COUNTIF(N$36:N37,"&lt;&gt;")+1))</f>
        <v>30</v>
      </c>
      <c r="O38" s="227">
        <f>IF(OR($B38=0,O$27&lt;$C38,O$27&gt;=$D38),"",INDEX(ordre,COUNTIF(O$36:O37,"&lt;&gt;")+1))</f>
        <v>30</v>
      </c>
      <c r="P38" s="227">
        <f>IF(OR($B38=0,P$27&lt;$C38,P$27&gt;=$D38),"",INDEX(ordre,COUNTIF(P$36:P37,"&lt;&gt;")+1))</f>
        <v>30</v>
      </c>
      <c r="Q38" s="227">
        <f>IF(OR($B38=0,Q$27&lt;$C38,Q$27&gt;=$D38),"",INDEX(ordre,COUNTIF(Q$36:Q37,"&lt;&gt;")+1))</f>
        <v>30</v>
      </c>
      <c r="R38" s="227">
        <f>IF(OR($B38=0,R$27&lt;$C38,R$27&gt;=$D38),"",INDEX(ordre,COUNTIF(R$36:R37,"&lt;&gt;")+1))</f>
        <v>30</v>
      </c>
      <c r="S38" s="227">
        <f>IF(OR($B38=0,S$27&lt;$C38,S$27&gt;=$D38),"",INDEX(ordre,COUNTIF(S$36:S37,"&lt;&gt;")+1))</f>
        <v>30</v>
      </c>
      <c r="T38" s="227">
        <f>IF(OR($B38=0,T$27&lt;$C38,T$27&gt;=$D38),"",INDEX(ordre,COUNTIF(T$36:T37,"&lt;&gt;")+1))</f>
        <v>30</v>
      </c>
      <c r="U38" s="227">
        <f>IF(OR($B38=0,U$27&lt;$C38,U$27&gt;=$D38),"",INDEX(ordre,COUNTIF(U$36:U37,"&lt;&gt;")+1))</f>
        <v>30</v>
      </c>
      <c r="V38" s="227">
        <f>IF(OR($B38=0,V$27&lt;$C38,V$27&gt;=$D38),"",INDEX(ordre,COUNTIF(V$36:V37,"&lt;&gt;")+1))</f>
        <v>30</v>
      </c>
      <c r="W38" s="227">
        <f>IF(OR($B38=0,W$27&lt;$C38,W$27&gt;=$D38),"",INDEX(ordre,COUNTIF(W$36:W37,"&lt;&gt;")+1))</f>
        <v>30</v>
      </c>
      <c r="X38" s="227">
        <f>IF(OR($B38=0,X$27&lt;$C38,X$27&gt;=$D38),"",INDEX(ordre,COUNTIF(X$36:X37,"&lt;&gt;")+1))</f>
        <v>30</v>
      </c>
      <c r="Y38" s="227">
        <f>IF(OR($B38=0,Y$27&lt;$C38,Y$27&gt;=$D38),"",INDEX(ordre,COUNTIF(Y$36:Y37,"&lt;&gt;")+1))</f>
        <v>30</v>
      </c>
      <c r="Z38" s="227">
        <f>IF(OR($B38=0,Z$27&lt;$C38,Z$27&gt;=$D38),"",INDEX(ordre,COUNTIF(Z$36:Z37,"&lt;&gt;")+1))</f>
        <v>30</v>
      </c>
      <c r="AA38" s="227">
        <f>IF(OR($B38=0,AA$27&lt;$C38,AA$27&gt;=$D38),"",INDEX(ordre,COUNTIF(AA$36:AA37,"&lt;&gt;")+1))</f>
        <v>30</v>
      </c>
      <c r="AB38" s="227">
        <f>IF(OR($B38=0,AB$27&lt;$C38,AB$27&gt;=$D38),"",INDEX(ordre,COUNTIF(AB$36:AB37,"&lt;&gt;")+1))</f>
        <v>30</v>
      </c>
      <c r="AC38" s="227">
        <f>IF(OR($B38=0,AC$27&lt;$C38,AC$27&gt;=$D38),"",INDEX(ordre,COUNTIF(AC$36:AC37,"&lt;&gt;")+1))</f>
        <v>30</v>
      </c>
      <c r="AD38" s="227">
        <f>IF(OR($B38=0,AD$27&lt;$C38,AD$27&gt;=$D38),"",INDEX(ordre,COUNTIF(AD$36:AD37,"&lt;&gt;")+1))</f>
        <v>30</v>
      </c>
      <c r="AE38" s="227">
        <f>IF(OR($B38=0,AE$27&lt;$C38,AE$27&gt;=$D38),"",INDEX(ordre,COUNTIF(AE$36:AE37,"&lt;&gt;")+1))</f>
        <v>30</v>
      </c>
      <c r="AF38" s="227">
        <f>IF(OR($B38=0,AF$27&lt;$C38,AF$27&gt;=$D38),"",INDEX(ordre,COUNTIF(AF$36:AF37,"&lt;&gt;")+1))</f>
        <v>30</v>
      </c>
      <c r="AG38" s="227">
        <f>IF(OR($B38=0,AG$27&lt;$C38,AG$27&gt;=$D38),"",INDEX(ordre,COUNTIF(AG$36:AG37,"&lt;&gt;")+1))</f>
        <v>30</v>
      </c>
      <c r="AH38" s="227">
        <f>IF(OR($B38=0,AH$27&lt;$C38,AH$27&gt;=$D38),"",INDEX(ordre,COUNTIF(AH$36:AH37,"&lt;&gt;")+1))</f>
        <v>30</v>
      </c>
      <c r="AI38" s="227">
        <f>IF(OR($B38=0,AI$27&lt;$C38,AI$27&gt;=$D38),"",INDEX(ordre,COUNTIF(AI$36:AI37,"&lt;&gt;")+1))</f>
        <v>30</v>
      </c>
      <c r="AJ38" s="227">
        <f>IF(OR($B38=0,AJ$27&lt;$C38,AJ$27&gt;=$D38),"",INDEX(ordre,COUNTIF(AJ$36:AJ37,"&lt;&gt;")+1))</f>
        <v>30</v>
      </c>
      <c r="AK38" s="227">
        <f>IF(OR($B38=0,AK$27&lt;$C38,AK$27&gt;=$D38),"",INDEX(ordre,COUNTIF(AK$36:AK37,"&lt;&gt;")+1))</f>
        <v>30</v>
      </c>
      <c r="AL38" s="227">
        <f>IF(OR($B38=0,AL$27&lt;$C38,AL$27&gt;=$D38),"",INDEX(ordre,COUNTIF(AL$36:AL37,"&lt;&gt;")+1))</f>
        <v>30</v>
      </c>
      <c r="AM38" s="227">
        <f>IF(OR($B38=0,AM$27&lt;$C38,AM$27&gt;=$D38),"",INDEX(ordre,COUNTIF(AM$36:AM37,"&lt;&gt;")+1))</f>
        <v>30</v>
      </c>
      <c r="AN38" s="227">
        <f>IF(OR($B38=0,AN$27&lt;$C38,AN$27&gt;=$D38),"",INDEX(ordre,COUNTIF(AN$36:AN37,"&lt;&gt;")+1))</f>
        <v>30</v>
      </c>
      <c r="AO38" s="227">
        <f>IF(OR($B38=0,AO$27&lt;$C38,AO$27&gt;=$D38),"",INDEX(ordre,COUNTIF(AO$36:AO37,"&lt;&gt;")+1))</f>
        <v>30</v>
      </c>
      <c r="AP38" s="227">
        <f>IF(OR($B38=0,AP$27&lt;$C38,AP$27&gt;=$D38),"",INDEX(ordre,COUNTIF(AP$36:AP37,"&lt;&gt;")+1))</f>
        <v>30</v>
      </c>
      <c r="AQ38" s="227">
        <f>IF(OR($B38=0,AQ$27&lt;$C38,AQ$27&gt;=$D38),"",INDEX(ordre,COUNTIF(AQ$36:AQ37,"&lt;&gt;")+1))</f>
        <v>33</v>
      </c>
      <c r="AR38" s="227">
        <f>IF(OR($B38=0,AR$27&lt;$C38,AR$27&gt;=$D38),"",INDEX(ordre,COUNTIF(AR$36:AR37,"&lt;&gt;")+1))</f>
        <v>33</v>
      </c>
      <c r="AS38" s="227">
        <f>IF(OR($B38=0,AS$27&lt;$C38,AS$27&gt;=$D38),"",INDEX(ordre,COUNTIF(AS$36:AS37,"&lt;&gt;")+1))</f>
        <v>33</v>
      </c>
      <c r="AT38" s="227">
        <f>IF(OR($B38=0,AT$27&lt;$C38,AT$27&gt;=$D38),"",INDEX(ordre,COUNTIF(AT$36:AT37,"&lt;&gt;")+1))</f>
        <v>33</v>
      </c>
      <c r="AU38" s="227">
        <f>IF(OR($B38=0,AU$27&lt;$C38,AU$27&gt;=$D38),"",INDEX(ordre,COUNTIF(AU$36:AU37,"&lt;&gt;")+1))</f>
        <v>33</v>
      </c>
      <c r="AV38" s="227">
        <f>IF(OR($B38=0,AV$27&lt;$C38,AV$27&gt;=$D38),"",INDEX(ordre,COUNTIF(AV$36:AV37,"&lt;&gt;")+1))</f>
        <v>33</v>
      </c>
      <c r="AW38" s="227">
        <f>IF(OR($B38=0,AW$27&lt;$C38,AW$27&gt;=$D38),"",INDEX(ordre,COUNTIF(AW$36:AW37,"&lt;&gt;")+1))</f>
        <v>33</v>
      </c>
      <c r="AX38" s="227">
        <f>IF(OR($B38=0,AX$27&lt;$C38,AX$27&gt;=$D38),"",INDEX(ordre,COUNTIF(AX$36:AX37,"&lt;&gt;")+1))</f>
        <v>33</v>
      </c>
      <c r="AY38" s="227" t="str">
        <f>IF(OR($B38=0,AY$27&lt;$C38,AY$27&gt;=$D38),"",INDEX(ordre,COUNTIF(AY$36:AY37,"&lt;&gt;")+1))</f>
        <v/>
      </c>
      <c r="AZ38" s="227" t="str">
        <f>IF(OR($B38=0,AZ$27&lt;$C38,AZ$27&gt;=$D38),"",INDEX(ordre,COUNTIF(AZ$36:AZ37,"&lt;&gt;")+1))</f>
        <v/>
      </c>
      <c r="BA38" s="227" t="str">
        <f>IF(OR($B38=0,BA$27&lt;$C38,BA$27&gt;=$D38),"",INDEX(ordre,COUNTIF(BA$36:BA37,"&lt;&gt;")+1))</f>
        <v/>
      </c>
      <c r="BB38" s="227" t="str">
        <f>IF(OR($B38=0,BB$27&lt;$C38,BB$27&gt;=$D38),"",INDEX(ordre,COUNTIF(BB$36:BB37,"&lt;&gt;")+1))</f>
        <v/>
      </c>
      <c r="BC38" s="227" t="str">
        <f>IF(OR($B38=0,BC$27&lt;$C38,BC$27&gt;=$D38),"",INDEX(ordre,COUNTIF(BC$36:BC37,"&lt;&gt;")+1))</f>
        <v/>
      </c>
      <c r="BD38" s="227" t="str">
        <f>IF(OR($B38=0,BD$27&lt;$C38,BD$27&gt;=$D38),"",INDEX(ordre,COUNTIF(BD$36:BD37,"&lt;&gt;")+1))</f>
        <v/>
      </c>
      <c r="BE38" s="227" t="str">
        <f>IF(OR($B38=0,BE$27&lt;$C38,BE$27&gt;=$D38),"",INDEX(ordre,COUNTIF(BE$36:BE37,"&lt;&gt;")+1))</f>
        <v/>
      </c>
      <c r="BF38" s="227" t="str">
        <f>IF(OR($B38=0,BF$27&lt;$C38,BF$27&gt;=$D38),"",INDEX(ordre,COUNTIF(BF$36:BF37,"&lt;&gt;")+1))</f>
        <v/>
      </c>
      <c r="BG38" s="227" t="str">
        <f>IF(OR($B38=0,BG$27&lt;$C38,BG$27&gt;=$D38),"",INDEX(ordre,COUNTIF(BG$36:BG37,"&lt;&gt;")+1))</f>
        <v/>
      </c>
      <c r="BH38" s="227" t="str">
        <f>IF(OR($B38=0,BH$27&lt;$C38,BH$27&gt;=$D38),"",INDEX(ordre,COUNTIF(BH$36:BH37,"&lt;&gt;")+1))</f>
        <v/>
      </c>
      <c r="BI38" s="227" t="str">
        <f>IF(OR($B38=0,BI$27&lt;$C38,BI$27&gt;=$D38),"",INDEX(ordre,COUNTIF(BI$36:BI37,"&lt;&gt;")+1))</f>
        <v/>
      </c>
      <c r="BJ38" s="227" t="str">
        <f>IF(OR($B38=0,BJ$27&lt;$C38,BJ$27&gt;=$D38),"",INDEX(ordre,COUNTIF(BJ$36:BJ37,"&lt;&gt;")+1))</f>
        <v/>
      </c>
      <c r="BK38" s="227" t="str">
        <f>IF(OR($B38=0,BK$27&lt;$C38,BK$27&gt;=$D38),"",INDEX(ordre,COUNTIF(BK$36:BK37,"&lt;&gt;")+1))</f>
        <v/>
      </c>
      <c r="BL38" s="227" t="str">
        <f>IF(OR($B38=0,BL$27&lt;$C38,BL$27&gt;=$D38),"",INDEX(ordre,COUNTIF(BL$36:BL37,"&lt;&gt;")+1))</f>
        <v/>
      </c>
      <c r="BM38" s="227" t="str">
        <f>IF(OR($B38=0,BM$27&lt;$C38,BM$27&gt;=$D38),"",INDEX(ordre,COUNTIF(BM$36:BM37,"&lt;&gt;")+1))</f>
        <v/>
      </c>
      <c r="BN38" s="227" t="str">
        <f>IF(OR($B38=0,BN$27&lt;$C38,BN$27&gt;=$D38),"",INDEX(ordre,COUNTIF(BN$36:BN37,"&lt;&gt;")+1))</f>
        <v/>
      </c>
      <c r="BO38" s="227" t="str">
        <f>IF(OR($B38=0,BO$27&lt;$C38,BO$27&gt;=$D38),"",INDEX(ordre,COUNTIF(BO$36:BO37,"&lt;&gt;")+1))</f>
        <v/>
      </c>
      <c r="BP38" s="227" t="str">
        <f>IF(OR($B38=0,BP$27&lt;$C38,BP$27&gt;=$D38),"",INDEX(ordre,COUNTIF(BP$36:BP37,"&lt;&gt;")+1))</f>
        <v/>
      </c>
      <c r="BQ38" s="227" t="str">
        <f>IF(OR($B38=0,BQ$27&lt;$C38,BQ$27&gt;=$D38),"",INDEX(ordre,COUNTIF(BQ$36:BQ37,"&lt;&gt;")+1))</f>
        <v/>
      </c>
      <c r="BR38" s="227" t="str">
        <f>IF(OR($B38=0,BR$27&lt;$C38,BR$27&gt;=$D38),"",INDEX(ordre,COUNTIF(BR$36:BR37,"&lt;&gt;")+1))</f>
        <v/>
      </c>
      <c r="BS38" s="227" t="str">
        <f>IF(OR($B38=0,BS$27&lt;$C38,BS$27&gt;=$D38),"",INDEX(ordre,COUNTIF(BS$36:BS37,"&lt;&gt;")+1))</f>
        <v/>
      </c>
      <c r="BT38" s="227" t="str">
        <f>IF(OR($B38=0,BT$27&lt;$C38,BT$27&gt;=$D38),"",INDEX(ordre,COUNTIF(BT$36:BT37,"&lt;&gt;")+1))</f>
        <v/>
      </c>
      <c r="BU38" s="165">
        <f t="shared" si="3"/>
        <v>0.42708305555717241</v>
      </c>
    </row>
    <row r="39" spans="1:74" ht="15.5" x14ac:dyDescent="0.35">
      <c r="A39" s="39"/>
      <c r="B39" s="139">
        <f>'Etat staff'!C35</f>
        <v>0</v>
      </c>
      <c r="C39" s="161">
        <f>'Etat staff'!A35</f>
        <v>0</v>
      </c>
      <c r="D39" s="162">
        <f>IF('Etat staff'!B35&lt;C39,'Etat staff'!B35+1,'Etat staff'!B35)</f>
        <v>0</v>
      </c>
      <c r="E39" s="203">
        <f t="shared" si="7"/>
        <v>1.0416666666666666E-2</v>
      </c>
      <c r="F39" s="59"/>
      <c r="G39" s="270"/>
      <c r="H39" s="227" t="str">
        <f>IF(OR($B39=0,H$27&lt;$C39,H$27&gt;=$D39),"",INDEX(ordre,COUNTIF(H$36:H38,"&lt;&gt;")+1))</f>
        <v/>
      </c>
      <c r="I39" s="227" t="str">
        <f>IF(OR($B39=0,I$27&lt;$C39,I$27&gt;=$D39),"",INDEX(ordre,COUNTIF(I$36:I38,"&lt;&gt;")+1))</f>
        <v/>
      </c>
      <c r="J39" s="227" t="str">
        <f>IF(OR($B39=0,J$27&lt;$C39,J$27&gt;=$D39),"",INDEX(ordre,COUNTIF(J$36:J38,"&lt;&gt;")+1))</f>
        <v/>
      </c>
      <c r="K39" s="227" t="str">
        <f>IF(OR($B39=0,K$27&lt;$C39,K$27&gt;=$D39),"",INDEX(ordre,COUNTIF(K$36:K38,"&lt;&gt;")+1))</f>
        <v/>
      </c>
      <c r="L39" s="227" t="str">
        <f>IF(OR($B39=0,L$27&lt;$C39,L$27&gt;=$D39),"",INDEX(ordre,COUNTIF(L$36:L38,"&lt;&gt;")+1))</f>
        <v/>
      </c>
      <c r="M39" s="227" t="str">
        <f>IF(OR($B39=0,M$27&lt;$C39,M$27&gt;=$D39),"",INDEX(ordre,COUNTIF(M$36:M38,"&lt;&gt;")+1))</f>
        <v/>
      </c>
      <c r="N39" s="227" t="str">
        <f>IF(OR($B39=0,N$27&lt;$C39,N$27&gt;=$D39),"",INDEX(ordre,COUNTIF(N$36:N38,"&lt;&gt;")+1))</f>
        <v/>
      </c>
      <c r="O39" s="227" t="str">
        <f>IF(OR($B39=0,O$27&lt;$C39,O$27&gt;=$D39),"",INDEX(ordre,COUNTIF(O$36:O38,"&lt;&gt;")+1))</f>
        <v/>
      </c>
      <c r="P39" s="227" t="str">
        <f>IF(OR($B39=0,P$27&lt;$C39,P$27&gt;=$D39),"",INDEX(ordre,COUNTIF(P$36:P38,"&lt;&gt;")+1))</f>
        <v/>
      </c>
      <c r="Q39" s="227" t="str">
        <f>IF(OR($B39=0,Q$27&lt;$C39,Q$27&gt;=$D39),"",INDEX(ordre,COUNTIF(Q$36:Q38,"&lt;&gt;")+1))</f>
        <v/>
      </c>
      <c r="R39" s="227" t="str">
        <f>IF(OR($B39=0,R$27&lt;$C39,R$27&gt;=$D39),"",INDEX(ordre,COUNTIF(R$36:R38,"&lt;&gt;")+1))</f>
        <v/>
      </c>
      <c r="S39" s="227" t="str">
        <f>IF(OR($B39=0,S$27&lt;$C39,S$27&gt;=$D39),"",INDEX(ordre,COUNTIF(S$36:S38,"&lt;&gt;")+1))</f>
        <v/>
      </c>
      <c r="T39" s="227" t="str">
        <f>IF(OR($B39=0,T$27&lt;$C39,T$27&gt;=$D39),"",INDEX(ordre,COUNTIF(T$36:T38,"&lt;&gt;")+1))</f>
        <v/>
      </c>
      <c r="U39" s="227" t="str">
        <f>IF(OR($B39=0,U$27&lt;$C39,U$27&gt;=$D39),"",INDEX(ordre,COUNTIF(U$36:U38,"&lt;&gt;")+1))</f>
        <v/>
      </c>
      <c r="V39" s="227" t="str">
        <f>IF(OR($B39=0,V$27&lt;$C39,V$27&gt;=$D39),"",INDEX(ordre,COUNTIF(V$36:V38,"&lt;&gt;")+1))</f>
        <v/>
      </c>
      <c r="W39" s="227" t="str">
        <f>IF(OR($B39=0,W$27&lt;$C39,W$27&gt;=$D39),"",INDEX(ordre,COUNTIF(W$36:W38,"&lt;&gt;")+1))</f>
        <v/>
      </c>
      <c r="X39" s="227" t="str">
        <f>IF(OR($B39=0,X$27&lt;$C39,X$27&gt;=$D39),"",INDEX(ordre,COUNTIF(X$36:X38,"&lt;&gt;")+1))</f>
        <v/>
      </c>
      <c r="Y39" s="227" t="str">
        <f>IF(OR($B39=0,Y$27&lt;$C39,Y$27&gt;=$D39),"",INDEX(ordre,COUNTIF(Y$36:Y38,"&lt;&gt;")+1))</f>
        <v/>
      </c>
      <c r="Z39" s="227" t="str">
        <f>IF(OR($B39=0,Z$27&lt;$C39,Z$27&gt;=$D39),"",INDEX(ordre,COUNTIF(Z$36:Z38,"&lt;&gt;")+1))</f>
        <v/>
      </c>
      <c r="AA39" s="227" t="str">
        <f>IF(OR($B39=0,AA$27&lt;$C39,AA$27&gt;=$D39),"",INDEX(ordre,COUNTIF(AA$36:AA38,"&lt;&gt;")+1))</f>
        <v/>
      </c>
      <c r="AB39" s="227" t="str">
        <f>IF(OR($B39=0,AB$27&lt;$C39,AB$27&gt;=$D39),"",INDEX(ordre,COUNTIF(AB$36:AB38,"&lt;&gt;")+1))</f>
        <v/>
      </c>
      <c r="AC39" s="227" t="str">
        <f>IF(OR($B39=0,AC$27&lt;$C39,AC$27&gt;=$D39),"",INDEX(ordre,COUNTIF(AC$36:AC38,"&lt;&gt;")+1))</f>
        <v/>
      </c>
      <c r="AD39" s="227" t="str">
        <f>IF(OR($B39=0,AD$27&lt;$C39,AD$27&gt;=$D39),"",INDEX(ordre,COUNTIF(AD$36:AD38,"&lt;&gt;")+1))</f>
        <v/>
      </c>
      <c r="AE39" s="227" t="str">
        <f>IF(OR($B39=0,AE$27&lt;$C39,AE$27&gt;=$D39),"",INDEX(ordre,COUNTIF(AE$36:AE38,"&lt;&gt;")+1))</f>
        <v/>
      </c>
      <c r="AF39" s="227" t="str">
        <f>IF(OR($B39=0,AF$27&lt;$C39,AF$27&gt;=$D39),"",INDEX(ordre,COUNTIF(AF$36:AF38,"&lt;&gt;")+1))</f>
        <v/>
      </c>
      <c r="AG39" s="227" t="str">
        <f>IF(OR($B39=0,AG$27&lt;$C39,AG$27&gt;=$D39),"",INDEX(ordre,COUNTIF(AG$36:AG38,"&lt;&gt;")+1))</f>
        <v/>
      </c>
      <c r="AH39" s="227" t="str">
        <f>IF(OR($B39=0,AH$27&lt;$C39,AH$27&gt;=$D39),"",INDEX(ordre,COUNTIF(AH$36:AH38,"&lt;&gt;")+1))</f>
        <v/>
      </c>
      <c r="AI39" s="227" t="str">
        <f>IF(OR($B39=0,AI$27&lt;$C39,AI$27&gt;=$D39),"",INDEX(ordre,COUNTIF(AI$36:AI38,"&lt;&gt;")+1))</f>
        <v/>
      </c>
      <c r="AJ39" s="227" t="str">
        <f>IF(OR($B39=0,AJ$27&lt;$C39,AJ$27&gt;=$D39),"",INDEX(ordre,COUNTIF(AJ$36:AJ38,"&lt;&gt;")+1))</f>
        <v/>
      </c>
      <c r="AK39" s="227" t="str">
        <f>IF(OR($B39=0,AK$27&lt;$C39,AK$27&gt;=$D39),"",INDEX(ordre,COUNTIF(AK$36:AK38,"&lt;&gt;")+1))</f>
        <v/>
      </c>
      <c r="AL39" s="227" t="str">
        <f>IF(OR($B39=0,AL$27&lt;$C39,AL$27&gt;=$D39),"",INDEX(ordre,COUNTIF(AL$36:AL38,"&lt;&gt;")+1))</f>
        <v/>
      </c>
      <c r="AM39" s="227" t="str">
        <f>IF(OR($B39=0,AM$27&lt;$C39,AM$27&gt;=$D39),"",INDEX(ordre,COUNTIF(AM$36:AM38,"&lt;&gt;")+1))</f>
        <v/>
      </c>
      <c r="AN39" s="227" t="str">
        <f>IF(OR($B39=0,AN$27&lt;$C39,AN$27&gt;=$D39),"",INDEX(ordre,COUNTIF(AN$36:AN38,"&lt;&gt;")+1))</f>
        <v/>
      </c>
      <c r="AO39" s="227" t="str">
        <f>IF(OR($B39=0,AO$27&lt;$C39,AO$27&gt;=$D39),"",INDEX(ordre,COUNTIF(AO$36:AO38,"&lt;&gt;")+1))</f>
        <v/>
      </c>
      <c r="AP39" s="227" t="str">
        <f>IF(OR($B39=0,AP$27&lt;$C39,AP$27&gt;=$D39),"",INDEX(ordre,COUNTIF(AP$36:AP38,"&lt;&gt;")+1))</f>
        <v/>
      </c>
      <c r="AQ39" s="227" t="str">
        <f>IF(OR($B39=0,AQ$27&lt;$C39,AQ$27&gt;=$D39),"",INDEX(ordre,COUNTIF(AQ$36:AQ38,"&lt;&gt;")+1))</f>
        <v/>
      </c>
      <c r="AR39" s="227" t="str">
        <f>IF(OR($B39=0,AR$27&lt;$C39,AR$27&gt;=$D39),"",INDEX(ordre,COUNTIF(AR$36:AR38,"&lt;&gt;")+1))</f>
        <v/>
      </c>
      <c r="AS39" s="227" t="str">
        <f>IF(OR($B39=0,AS$27&lt;$C39,AS$27&gt;=$D39),"",INDEX(ordre,COUNTIF(AS$36:AS38,"&lt;&gt;")+1))</f>
        <v/>
      </c>
      <c r="AT39" s="227" t="str">
        <f>IF(OR($B39=0,AT$27&lt;$C39,AT$27&gt;=$D39),"",INDEX(ordre,COUNTIF(AT$36:AT38,"&lt;&gt;")+1))</f>
        <v/>
      </c>
      <c r="AU39" s="227" t="str">
        <f>IF(OR($B39=0,AU$27&lt;$C39,AU$27&gt;=$D39),"",INDEX(ordre,COUNTIF(AU$36:AU38,"&lt;&gt;")+1))</f>
        <v/>
      </c>
      <c r="AV39" s="227" t="str">
        <f>IF(OR($B39=0,AV$27&lt;$C39,AV$27&gt;=$D39),"",INDEX(ordre,COUNTIF(AV$36:AV38,"&lt;&gt;")+1))</f>
        <v/>
      </c>
      <c r="AW39" s="227" t="str">
        <f>IF(OR($B39=0,AW$27&lt;$C39,AW$27&gt;=$D39),"",INDEX(ordre,COUNTIF(AW$36:AW38,"&lt;&gt;")+1))</f>
        <v/>
      </c>
      <c r="AX39" s="227" t="str">
        <f>IF(OR($B39=0,AX$27&lt;$C39,AX$27&gt;=$D39),"",INDEX(ordre,COUNTIF(AX$36:AX38,"&lt;&gt;")+1))</f>
        <v/>
      </c>
      <c r="AY39" s="227" t="str">
        <f>IF(OR($B39=0,AY$27&lt;$C39,AY$27&gt;=$D39),"",INDEX(ordre,COUNTIF(AY$36:AY38,"&lt;&gt;")+1))</f>
        <v/>
      </c>
      <c r="AZ39" s="227" t="str">
        <f>IF(OR($B39=0,AZ$27&lt;$C39,AZ$27&gt;=$D39),"",INDEX(ordre,COUNTIF(AZ$36:AZ38,"&lt;&gt;")+1))</f>
        <v/>
      </c>
      <c r="BA39" s="227" t="str">
        <f>IF(OR($B39=0,BA$27&lt;$C39,BA$27&gt;=$D39),"",INDEX(ordre,COUNTIF(BA$36:BA38,"&lt;&gt;")+1))</f>
        <v/>
      </c>
      <c r="BB39" s="227" t="str">
        <f>IF(OR($B39=0,BB$27&lt;$C39,BB$27&gt;=$D39),"",INDEX(ordre,COUNTIF(BB$36:BB38,"&lt;&gt;")+1))</f>
        <v/>
      </c>
      <c r="BC39" s="227" t="str">
        <f>IF(OR($B39=0,BC$27&lt;$C39,BC$27&gt;=$D39),"",INDEX(ordre,COUNTIF(BC$36:BC38,"&lt;&gt;")+1))</f>
        <v/>
      </c>
      <c r="BD39" s="227" t="str">
        <f>IF(OR($B39=0,BD$27&lt;$C39,BD$27&gt;=$D39),"",INDEX(ordre,COUNTIF(BD$36:BD38,"&lt;&gt;")+1))</f>
        <v/>
      </c>
      <c r="BE39" s="227" t="str">
        <f>IF(OR($B39=0,BE$27&lt;$C39,BE$27&gt;=$D39),"",INDEX(ordre,COUNTIF(BE$36:BE38,"&lt;&gt;")+1))</f>
        <v/>
      </c>
      <c r="BF39" s="227" t="str">
        <f>IF(OR($B39=0,BF$27&lt;$C39,BF$27&gt;=$D39),"",INDEX(ordre,COUNTIF(BF$36:BF38,"&lt;&gt;")+1))</f>
        <v/>
      </c>
      <c r="BG39" s="227" t="str">
        <f>IF(OR($B39=0,BG$27&lt;$C39,BG$27&gt;=$D39),"",INDEX(ordre,COUNTIF(BG$36:BG38,"&lt;&gt;")+1))</f>
        <v/>
      </c>
      <c r="BH39" s="227" t="str">
        <f>IF(OR($B39=0,BH$27&lt;$C39,BH$27&gt;=$D39),"",INDEX(ordre,COUNTIF(BH$36:BH38,"&lt;&gt;")+1))</f>
        <v/>
      </c>
      <c r="BI39" s="227" t="str">
        <f>IF(OR($B39=0,BI$27&lt;$C39,BI$27&gt;=$D39),"",INDEX(ordre,COUNTIF(BI$36:BI38,"&lt;&gt;")+1))</f>
        <v/>
      </c>
      <c r="BJ39" s="227" t="str">
        <f>IF(OR($B39=0,BJ$27&lt;$C39,BJ$27&gt;=$D39),"",INDEX(ordre,COUNTIF(BJ$36:BJ38,"&lt;&gt;")+1))</f>
        <v/>
      </c>
      <c r="BK39" s="227" t="str">
        <f>IF(OR($B39=0,BK$27&lt;$C39,BK$27&gt;=$D39),"",INDEX(ordre,COUNTIF(BK$36:BK38,"&lt;&gt;")+1))</f>
        <v/>
      </c>
      <c r="BL39" s="227" t="str">
        <f>IF(OR($B39=0,BL$27&lt;$C39,BL$27&gt;=$D39),"",INDEX(ordre,COUNTIF(BL$36:BL38,"&lt;&gt;")+1))</f>
        <v/>
      </c>
      <c r="BM39" s="227" t="str">
        <f>IF(OR($B39=0,BM$27&lt;$C39,BM$27&gt;=$D39),"",INDEX(ordre,COUNTIF(BM$36:BM38,"&lt;&gt;")+1))</f>
        <v/>
      </c>
      <c r="BN39" s="227" t="str">
        <f>IF(OR($B39=0,BN$27&lt;$C39,BN$27&gt;=$D39),"",INDEX(ordre,COUNTIF(BN$36:BN38,"&lt;&gt;")+1))</f>
        <v/>
      </c>
      <c r="BO39" s="227" t="str">
        <f>IF(OR($B39=0,BO$27&lt;$C39,BO$27&gt;=$D39),"",INDEX(ordre,COUNTIF(BO$36:BO38,"&lt;&gt;")+1))</f>
        <v/>
      </c>
      <c r="BP39" s="227" t="str">
        <f>IF(OR($B39=0,BP$27&lt;$C39,BP$27&gt;=$D39),"",INDEX(ordre,COUNTIF(BP$36:BP38,"&lt;&gt;")+1))</f>
        <v/>
      </c>
      <c r="BQ39" s="227" t="str">
        <f>IF(OR($B39=0,BQ$27&lt;$C39,BQ$27&gt;=$D39),"",INDEX(ordre,COUNTIF(BQ$36:BQ38,"&lt;&gt;")+1))</f>
        <v/>
      </c>
      <c r="BR39" s="227" t="str">
        <f>IF(OR($B39=0,BR$27&lt;$C39,BR$27&gt;=$D39),"",INDEX(ordre,COUNTIF(BR$36:BR38,"&lt;&gt;")+1))</f>
        <v/>
      </c>
      <c r="BS39" s="227" t="str">
        <f>IF(OR($B39=0,BS$27&lt;$C39,BS$27&gt;=$D39),"",INDEX(ordre,COUNTIF(BS$36:BS38,"&lt;&gt;")+1))</f>
        <v/>
      </c>
      <c r="BT39" s="227" t="str">
        <f>IF(OR($B39=0,BT$27&lt;$C39,BT$27&gt;=$D39),"",INDEX(ordre,COUNTIF(BT$36:BT38,"&lt;&gt;")+1))</f>
        <v/>
      </c>
      <c r="BU39" s="165">
        <f t="shared" si="3"/>
        <v>6.9441666666666671E-3</v>
      </c>
      <c r="BV39" s="190"/>
    </row>
    <row r="40" spans="1:74" ht="15.5" x14ac:dyDescent="0.35">
      <c r="A40" s="39"/>
      <c r="B40" s="139">
        <f>'Etat staff'!C36</f>
        <v>0</v>
      </c>
      <c r="C40" s="161">
        <f>'Etat staff'!A36</f>
        <v>0</v>
      </c>
      <c r="D40" s="162">
        <f>IF('Etat staff'!B36&lt;C40,'Etat staff'!B36+1,'Etat staff'!B36)</f>
        <v>0</v>
      </c>
      <c r="E40" s="203">
        <f t="shared" si="7"/>
        <v>1.0416666666666666E-2</v>
      </c>
      <c r="F40" s="59"/>
      <c r="G40" s="270"/>
      <c r="H40" s="227" t="str">
        <f>IF(OR($B40=0,H$27&lt;$C40,H$27&gt;=$D40),"",INDEX(ordre,COUNTIF(H$36:H39,"&lt;&gt;")+1))</f>
        <v/>
      </c>
      <c r="I40" s="227" t="str">
        <f>IF(OR($B40=0,I$27&lt;$C40,I$27&gt;=$D40),"",INDEX(ordre,COUNTIF(I$36:I39,"&lt;&gt;")+1))</f>
        <v/>
      </c>
      <c r="J40" s="227" t="str">
        <f>IF(OR($B40=0,J$27&lt;$C40,J$27&gt;=$D40),"",INDEX(ordre,COUNTIF(J$36:J39,"&lt;&gt;")+1))</f>
        <v/>
      </c>
      <c r="K40" s="227" t="str">
        <f>IF(OR($B40=0,K$27&lt;$C40,K$27&gt;=$D40),"",INDEX(ordre,COUNTIF(K$36:K39,"&lt;&gt;")+1))</f>
        <v/>
      </c>
      <c r="L40" s="227" t="str">
        <f>IF(OR($B40=0,L$27&lt;$C40,L$27&gt;=$D40),"",INDEX(ordre,COUNTIF(L$36:L39,"&lt;&gt;")+1))</f>
        <v/>
      </c>
      <c r="M40" s="227" t="str">
        <f>IF(OR($B40=0,M$27&lt;$C40,M$27&gt;=$D40),"",INDEX(ordre,COUNTIF(M$36:M39,"&lt;&gt;")+1))</f>
        <v/>
      </c>
      <c r="N40" s="227" t="str">
        <f>IF(OR($B40=0,N$27&lt;$C40,N$27&gt;=$D40),"",INDEX(ordre,COUNTIF(N$36:N39,"&lt;&gt;")+1))</f>
        <v/>
      </c>
      <c r="O40" s="227" t="str">
        <f>IF(OR($B40=0,O$27&lt;$C40,O$27&gt;=$D40),"",INDEX(ordre,COUNTIF(O$36:O39,"&lt;&gt;")+1))</f>
        <v/>
      </c>
      <c r="P40" s="227" t="str">
        <f>IF(OR($B40=0,P$27&lt;$C40,P$27&gt;=$D40),"",INDEX(ordre,COUNTIF(P$36:P39,"&lt;&gt;")+1))</f>
        <v/>
      </c>
      <c r="Q40" s="227" t="str">
        <f>IF(OR($B40=0,Q$27&lt;$C40,Q$27&gt;=$D40),"",INDEX(ordre,COUNTIF(Q$36:Q39,"&lt;&gt;")+1))</f>
        <v/>
      </c>
      <c r="R40" s="227" t="str">
        <f>IF(OR($B40=0,R$27&lt;$C40,R$27&gt;=$D40),"",INDEX(ordre,COUNTIF(R$36:R39,"&lt;&gt;")+1))</f>
        <v/>
      </c>
      <c r="S40" s="227" t="str">
        <f>IF(OR($B40=0,S$27&lt;$C40,S$27&gt;=$D40),"",INDEX(ordre,COUNTIF(S$36:S39,"&lt;&gt;")+1))</f>
        <v/>
      </c>
      <c r="T40" s="227" t="str">
        <f>IF(OR($B40=0,T$27&lt;$C40,T$27&gt;=$D40),"",INDEX(ordre,COUNTIF(T$36:T39,"&lt;&gt;")+1))</f>
        <v/>
      </c>
      <c r="U40" s="227" t="str">
        <f>IF(OR($B40=0,U$27&lt;$C40,U$27&gt;=$D40),"",INDEX(ordre,COUNTIF(U$36:U39,"&lt;&gt;")+1))</f>
        <v/>
      </c>
      <c r="V40" s="227" t="str">
        <f>IF(OR($B40=0,V$27&lt;$C40,V$27&gt;=$D40),"",INDEX(ordre,COUNTIF(V$36:V39,"&lt;&gt;")+1))</f>
        <v/>
      </c>
      <c r="W40" s="227" t="str">
        <f>IF(OR($B40=0,W$27&lt;$C40,W$27&gt;=$D40),"",INDEX(ordre,COUNTIF(W$36:W39,"&lt;&gt;")+1))</f>
        <v/>
      </c>
      <c r="X40" s="227" t="str">
        <f>IF(OR($B40=0,X$27&lt;$C40,X$27&gt;=$D40),"",INDEX(ordre,COUNTIF(X$36:X39,"&lt;&gt;")+1))</f>
        <v/>
      </c>
      <c r="Y40" s="227" t="str">
        <f>IF(OR($B40=0,Y$27&lt;$C40,Y$27&gt;=$D40),"",INDEX(ordre,COUNTIF(Y$36:Y39,"&lt;&gt;")+1))</f>
        <v/>
      </c>
      <c r="Z40" s="227" t="str">
        <f>IF(OR($B40=0,Z$27&lt;$C40,Z$27&gt;=$D40),"",INDEX(ordre,COUNTIF(Z$36:Z39,"&lt;&gt;")+1))</f>
        <v/>
      </c>
      <c r="AA40" s="227" t="str">
        <f>IF(OR($B40=0,AA$27&lt;$C40,AA$27&gt;=$D40),"",INDEX(ordre,COUNTIF(AA$36:AA39,"&lt;&gt;")+1))</f>
        <v/>
      </c>
      <c r="AB40" s="227" t="str">
        <f>IF(OR($B40=0,AB$27&lt;$C40,AB$27&gt;=$D40),"",INDEX(ordre,COUNTIF(AB$36:AB39,"&lt;&gt;")+1))</f>
        <v/>
      </c>
      <c r="AC40" s="227" t="str">
        <f>IF(OR($B40=0,AC$27&lt;$C40,AC$27&gt;=$D40),"",INDEX(ordre,COUNTIF(AC$36:AC39,"&lt;&gt;")+1))</f>
        <v/>
      </c>
      <c r="AD40" s="227" t="str">
        <f>IF(OR($B40=0,AD$27&lt;$C40,AD$27&gt;=$D40),"",INDEX(ordre,COUNTIF(AD$36:AD39,"&lt;&gt;")+1))</f>
        <v/>
      </c>
      <c r="AE40" s="227" t="str">
        <f>IF(OR($B40=0,AE$27&lt;$C40,AE$27&gt;=$D40),"",INDEX(ordre,COUNTIF(AE$36:AE39,"&lt;&gt;")+1))</f>
        <v/>
      </c>
      <c r="AF40" s="227" t="str">
        <f>IF(OR($B40=0,AF$27&lt;$C40,AF$27&gt;=$D40),"",INDEX(ordre,COUNTIF(AF$36:AF39,"&lt;&gt;")+1))</f>
        <v/>
      </c>
      <c r="AG40" s="227" t="str">
        <f>IF(OR($B40=0,AG$27&lt;$C40,AG$27&gt;=$D40),"",INDEX(ordre,COUNTIF(AG$36:AG39,"&lt;&gt;")+1))</f>
        <v/>
      </c>
      <c r="AH40" s="227" t="str">
        <f>IF(OR($B40=0,AH$27&lt;$C40,AH$27&gt;=$D40),"",INDEX(ordre,COUNTIF(AH$36:AH39,"&lt;&gt;")+1))</f>
        <v/>
      </c>
      <c r="AI40" s="227" t="str">
        <f>IF(OR($B40=0,AI$27&lt;$C40,AI$27&gt;=$D40),"",INDEX(ordre,COUNTIF(AI$36:AI39,"&lt;&gt;")+1))</f>
        <v/>
      </c>
      <c r="AJ40" s="227" t="str">
        <f>IF(OR($B40=0,AJ$27&lt;$C40,AJ$27&gt;=$D40),"",INDEX(ordre,COUNTIF(AJ$36:AJ39,"&lt;&gt;")+1))</f>
        <v/>
      </c>
      <c r="AK40" s="227" t="str">
        <f>IF(OR($B40=0,AK$27&lt;$C40,AK$27&gt;=$D40),"",INDEX(ordre,COUNTIF(AK$36:AK39,"&lt;&gt;")+1))</f>
        <v/>
      </c>
      <c r="AL40" s="227" t="str">
        <f>IF(OR($B40=0,AL$27&lt;$C40,AL$27&gt;=$D40),"",INDEX(ordre,COUNTIF(AL$36:AL39,"&lt;&gt;")+1))</f>
        <v/>
      </c>
      <c r="AM40" s="227" t="str">
        <f>IF(OR($B40=0,AM$27&lt;$C40,AM$27&gt;=$D40),"",INDEX(ordre,COUNTIF(AM$36:AM39,"&lt;&gt;")+1))</f>
        <v/>
      </c>
      <c r="AN40" s="227" t="str">
        <f>IF(OR($B40=0,AN$27&lt;$C40,AN$27&gt;=$D40),"",INDEX(ordre,COUNTIF(AN$36:AN39,"&lt;&gt;")+1))</f>
        <v/>
      </c>
      <c r="AO40" s="227" t="str">
        <f>IF(OR($B40=0,AO$27&lt;$C40,AO$27&gt;=$D40),"",INDEX(ordre,COUNTIF(AO$36:AO39,"&lt;&gt;")+1))</f>
        <v/>
      </c>
      <c r="AP40" s="227" t="str">
        <f>IF(OR($B40=0,AP$27&lt;$C40,AP$27&gt;=$D40),"",INDEX(ordre,COUNTIF(AP$36:AP39,"&lt;&gt;")+1))</f>
        <v/>
      </c>
      <c r="AQ40" s="227" t="str">
        <f>IF(OR($B40=0,AQ$27&lt;$C40,AQ$27&gt;=$D40),"",INDEX(ordre,COUNTIF(AQ$36:AQ39,"&lt;&gt;")+1))</f>
        <v/>
      </c>
      <c r="AR40" s="227" t="str">
        <f>IF(OR($B40=0,AR$27&lt;$C40,AR$27&gt;=$D40),"",INDEX(ordre,COUNTIF(AR$36:AR39,"&lt;&gt;")+1))</f>
        <v/>
      </c>
      <c r="AS40" s="227" t="str">
        <f>IF(OR($B40=0,AS$27&lt;$C40,AS$27&gt;=$D40),"",INDEX(ordre,COUNTIF(AS$36:AS39,"&lt;&gt;")+1))</f>
        <v/>
      </c>
      <c r="AT40" s="227" t="str">
        <f>IF(OR($B40=0,AT$27&lt;$C40,AT$27&gt;=$D40),"",INDEX(ordre,COUNTIF(AT$36:AT39,"&lt;&gt;")+1))</f>
        <v/>
      </c>
      <c r="AU40" s="227" t="str">
        <f>IF(OR($B40=0,AU$27&lt;$C40,AU$27&gt;=$D40),"",INDEX(ordre,COUNTIF(AU$36:AU39,"&lt;&gt;")+1))</f>
        <v/>
      </c>
      <c r="AV40" s="227" t="str">
        <f>IF(OR($B40=0,AV$27&lt;$C40,AV$27&gt;=$D40),"",INDEX(ordre,COUNTIF(AV$36:AV39,"&lt;&gt;")+1))</f>
        <v/>
      </c>
      <c r="AW40" s="227" t="str">
        <f>IF(OR($B40=0,AW$27&lt;$C40,AW$27&gt;=$D40),"",INDEX(ordre,COUNTIF(AW$36:AW39,"&lt;&gt;")+1))</f>
        <v/>
      </c>
      <c r="AX40" s="227" t="str">
        <f>IF(OR($B40=0,AX$27&lt;$C40,AX$27&gt;=$D40),"",INDEX(ordre,COUNTIF(AX$36:AX39,"&lt;&gt;")+1))</f>
        <v/>
      </c>
      <c r="AY40" s="227" t="str">
        <f>IF(OR($B40=0,AY$27&lt;$C40,AY$27&gt;=$D40),"",INDEX(ordre,COUNTIF(AY$36:AY39,"&lt;&gt;")+1))</f>
        <v/>
      </c>
      <c r="AZ40" s="227" t="str">
        <f>IF(OR($B40=0,AZ$27&lt;$C40,AZ$27&gt;=$D40),"",INDEX(ordre,COUNTIF(AZ$36:AZ39,"&lt;&gt;")+1))</f>
        <v/>
      </c>
      <c r="BA40" s="227" t="str">
        <f>IF(OR($B40=0,BA$27&lt;$C40,BA$27&gt;=$D40),"",INDEX(ordre,COUNTIF(BA$36:BA39,"&lt;&gt;")+1))</f>
        <v/>
      </c>
      <c r="BB40" s="227" t="str">
        <f>IF(OR($B40=0,BB$27&lt;$C40,BB$27&gt;=$D40),"",INDEX(ordre,COUNTIF(BB$36:BB39,"&lt;&gt;")+1))</f>
        <v/>
      </c>
      <c r="BC40" s="227" t="str">
        <f>IF(OR($B40=0,BC$27&lt;$C40,BC$27&gt;=$D40),"",INDEX(ordre,COUNTIF(BC$36:BC39,"&lt;&gt;")+1))</f>
        <v/>
      </c>
      <c r="BD40" s="227" t="str">
        <f>IF(OR($B40=0,BD$27&lt;$C40,BD$27&gt;=$D40),"",INDEX(ordre,COUNTIF(BD$36:BD39,"&lt;&gt;")+1))</f>
        <v/>
      </c>
      <c r="BE40" s="227" t="str">
        <f>IF(OR($B40=0,BE$27&lt;$C40,BE$27&gt;=$D40),"",INDEX(ordre,COUNTIF(BE$36:BE39,"&lt;&gt;")+1))</f>
        <v/>
      </c>
      <c r="BF40" s="227" t="str">
        <f>IF(OR($B40=0,BF$27&lt;$C40,BF$27&gt;=$D40),"",INDEX(ordre,COUNTIF(BF$36:BF39,"&lt;&gt;")+1))</f>
        <v/>
      </c>
      <c r="BG40" s="227" t="str">
        <f>IF(OR($B40=0,BG$27&lt;$C40,BG$27&gt;=$D40),"",INDEX(ordre,COUNTIF(BG$36:BG39,"&lt;&gt;")+1))</f>
        <v/>
      </c>
      <c r="BH40" s="227" t="str">
        <f>IF(OR($B40=0,BH$27&lt;$C40,BH$27&gt;=$D40),"",INDEX(ordre,COUNTIF(BH$36:BH39,"&lt;&gt;")+1))</f>
        <v/>
      </c>
      <c r="BI40" s="227" t="str">
        <f>IF(OR($B40=0,BI$27&lt;$C40,BI$27&gt;=$D40),"",INDEX(ordre,COUNTIF(BI$36:BI39,"&lt;&gt;")+1))</f>
        <v/>
      </c>
      <c r="BJ40" s="227" t="str">
        <f>IF(OR($B40=0,BJ$27&lt;$C40,BJ$27&gt;=$D40),"",INDEX(ordre,COUNTIF(BJ$36:BJ39,"&lt;&gt;")+1))</f>
        <v/>
      </c>
      <c r="BK40" s="227" t="str">
        <f>IF(OR($B40=0,BK$27&lt;$C40,BK$27&gt;=$D40),"",INDEX(ordre,COUNTIF(BK$36:BK39,"&lt;&gt;")+1))</f>
        <v/>
      </c>
      <c r="BL40" s="227" t="str">
        <f>IF(OR($B40=0,BL$27&lt;$C40,BL$27&gt;=$D40),"",INDEX(ordre,COUNTIF(BL$36:BL39,"&lt;&gt;")+1))</f>
        <v/>
      </c>
      <c r="BM40" s="227" t="str">
        <f>IF(OR($B40=0,BM$27&lt;$C40,BM$27&gt;=$D40),"",INDEX(ordre,COUNTIF(BM$36:BM39,"&lt;&gt;")+1))</f>
        <v/>
      </c>
      <c r="BN40" s="227" t="str">
        <f>IF(OR($B40=0,BN$27&lt;$C40,BN$27&gt;=$D40),"",INDEX(ordre,COUNTIF(BN$36:BN39,"&lt;&gt;")+1))</f>
        <v/>
      </c>
      <c r="BO40" s="227" t="str">
        <f>IF(OR($B40=0,BO$27&lt;$C40,BO$27&gt;=$D40),"",INDEX(ordre,COUNTIF(BO$36:BO39,"&lt;&gt;")+1))</f>
        <v/>
      </c>
      <c r="BP40" s="227" t="str">
        <f>IF(OR($B40=0,BP$27&lt;$C40,BP$27&gt;=$D40),"",INDEX(ordre,COUNTIF(BP$36:BP39,"&lt;&gt;")+1))</f>
        <v/>
      </c>
      <c r="BQ40" s="227" t="str">
        <f>IF(OR($B40=0,BQ$27&lt;$C40,BQ$27&gt;=$D40),"",INDEX(ordre,COUNTIF(BQ$36:BQ39,"&lt;&gt;")+1))</f>
        <v/>
      </c>
      <c r="BR40" s="227" t="str">
        <f>IF(OR($B40=0,BR$27&lt;$C40,BR$27&gt;=$D40),"",INDEX(ordre,COUNTIF(BR$36:BR39,"&lt;&gt;")+1))</f>
        <v/>
      </c>
      <c r="BS40" s="227" t="str">
        <f>IF(OR($B40=0,BS$27&lt;$C40,BS$27&gt;=$D40),"",INDEX(ordre,COUNTIF(BS$36:BS39,"&lt;&gt;")+1))</f>
        <v/>
      </c>
      <c r="BT40" s="227" t="str">
        <f>IF(OR($B40=0,BT$27&lt;$C40,BT$27&gt;=$D40),"",INDEX(ordre,COUNTIF(BT$36:BT39,"&lt;&gt;")+1))</f>
        <v/>
      </c>
      <c r="BU40" s="165">
        <f t="shared" si="3"/>
        <v>6.9441666666666671E-3</v>
      </c>
    </row>
    <row r="41" spans="1:74" ht="15.5" x14ac:dyDescent="0.35">
      <c r="A41" s="39"/>
      <c r="B41" s="139" t="str">
        <f>'Etat staff'!C37</f>
        <v xml:space="preserve"> OPHELIE</v>
      </c>
      <c r="C41" s="161">
        <f>'Etat staff'!A37</f>
        <v>43590.357638888891</v>
      </c>
      <c r="D41" s="162">
        <f>IF('Etat staff'!B37&lt;C41,'Etat staff'!B37+1,'Etat staff'!B37)</f>
        <v>43590.684027777781</v>
      </c>
      <c r="E41" s="203">
        <f t="shared" si="7"/>
        <v>4.1666666666666664E-2</v>
      </c>
      <c r="F41" s="59"/>
      <c r="G41" s="270"/>
      <c r="H41" s="227" t="str">
        <f>IF(OR($B41=0,H$27&lt;$C41,H$27&gt;=$D41),"",INDEX(ordre,COUNTIF(H$36:H40,"&lt;&gt;")+1))</f>
        <v/>
      </c>
      <c r="I41" s="227" t="str">
        <f>IF(OR($B41=0,I$27&lt;$C41,I$27&gt;=$D41),"",INDEX(ordre,COUNTIF(I$36:I40,"&lt;&gt;")+1))</f>
        <v/>
      </c>
      <c r="J41" s="227" t="str">
        <f>IF(OR($B41=0,J$27&lt;$C41,J$27&gt;=$D41),"",INDEX(ordre,COUNTIF(J$36:J40,"&lt;&gt;")+1))</f>
        <v/>
      </c>
      <c r="K41" s="227">
        <f>IF(OR($B41=0,K$27&lt;$C41,K$27&gt;=$D41),"",INDEX(ordre,COUNTIF(K$36:K40,"&lt;&gt;")+1))</f>
        <v>35</v>
      </c>
      <c r="L41" s="227">
        <f>IF(OR($B41=0,L$27&lt;$C41,L$27&gt;=$D41),"",INDEX(ordre,COUNTIF(L$36:L40,"&lt;&gt;")+1))</f>
        <v>35</v>
      </c>
      <c r="M41" s="227">
        <f>IF(OR($B41=0,M$27&lt;$C41,M$27&gt;=$D41),"",INDEX(ordre,COUNTIF(M$36:M40,"&lt;&gt;")+1))</f>
        <v>35</v>
      </c>
      <c r="N41" s="227">
        <f>IF(OR($B41=0,N$27&lt;$C41,N$27&gt;=$D41),"",INDEX(ordre,COUNTIF(N$36:N40,"&lt;&gt;")+1))</f>
        <v>35</v>
      </c>
      <c r="O41" s="227">
        <f>IF(OR($B41=0,O$27&lt;$C41,O$27&gt;=$D41),"",INDEX(ordre,COUNTIF(O$36:O40,"&lt;&gt;")+1))</f>
        <v>35</v>
      </c>
      <c r="P41" s="227">
        <f>IF(OR($B41=0,P$27&lt;$C41,P$27&gt;=$D41),"",INDEX(ordre,COUNTIF(P$36:P40,"&lt;&gt;")+1))</f>
        <v>35</v>
      </c>
      <c r="Q41" s="227">
        <f>IF(OR($B41=0,Q$27&lt;$C41,Q$27&gt;=$D41),"",INDEX(ordre,COUNTIF(Q$36:Q40,"&lt;&gt;")+1))</f>
        <v>35</v>
      </c>
      <c r="R41" s="227">
        <f>IF(OR($B41=0,R$27&lt;$C41,R$27&gt;=$D41),"",INDEX(ordre,COUNTIF(R$36:R40,"&lt;&gt;")+1))</f>
        <v>35</v>
      </c>
      <c r="S41" s="227">
        <f>IF(OR($B41=0,S$27&lt;$C41,S$27&gt;=$D41),"",INDEX(ordre,COUNTIF(S$36:S40,"&lt;&gt;")+1))</f>
        <v>35</v>
      </c>
      <c r="T41" s="227">
        <f>IF(OR($B41=0,T$27&lt;$C41,T$27&gt;=$D41),"",INDEX(ordre,COUNTIF(T$36:T40,"&lt;&gt;")+1))</f>
        <v>35</v>
      </c>
      <c r="U41" s="227">
        <f>IF(OR($B41=0,U$27&lt;$C41,U$27&gt;=$D41),"",INDEX(ordre,COUNTIF(U$36:U40,"&lt;&gt;")+1))</f>
        <v>35</v>
      </c>
      <c r="V41" s="227">
        <f>IF(OR($B41=0,V$27&lt;$C41,V$27&gt;=$D41),"",INDEX(ordre,COUNTIF(V$36:V40,"&lt;&gt;")+1))</f>
        <v>35</v>
      </c>
      <c r="W41" s="227">
        <f>IF(OR($B41=0,W$27&lt;$C41,W$27&gt;=$D41),"",INDEX(ordre,COUNTIF(W$36:W40,"&lt;&gt;")+1))</f>
        <v>35</v>
      </c>
      <c r="X41" s="227">
        <f>IF(OR($B41=0,X$27&lt;$C41,X$27&gt;=$D41),"",INDEX(ordre,COUNTIF(X$36:X40,"&lt;&gt;")+1))</f>
        <v>35</v>
      </c>
      <c r="Y41" s="227">
        <f>IF(OR($B41=0,Y$27&lt;$C41,Y$27&gt;=$D41),"",INDEX(ordre,COUNTIF(Y$36:Y40,"&lt;&gt;")+1))</f>
        <v>35</v>
      </c>
      <c r="Z41" s="227">
        <f>IF(OR($B41=0,Z$27&lt;$C41,Z$27&gt;=$D41),"",INDEX(ordre,COUNTIF(Z$36:Z40,"&lt;&gt;")+1))</f>
        <v>35</v>
      </c>
      <c r="AA41" s="227">
        <f>IF(OR($B41=0,AA$27&lt;$C41,AA$27&gt;=$D41),"",INDEX(ordre,COUNTIF(AA$36:AA40,"&lt;&gt;")+1))</f>
        <v>35</v>
      </c>
      <c r="AB41" s="227">
        <f>IF(OR($B41=0,AB$27&lt;$C41,AB$27&gt;=$D41),"",INDEX(ordre,COUNTIF(AB$36:AB40,"&lt;&gt;")+1))</f>
        <v>35</v>
      </c>
      <c r="AC41" s="227">
        <f>IF(OR($B41=0,AC$27&lt;$C41,AC$27&gt;=$D41),"",INDEX(ordre,COUNTIF(AC$36:AC40,"&lt;&gt;")+1))</f>
        <v>35</v>
      </c>
      <c r="AD41" s="227">
        <f>IF(OR($B41=0,AD$27&lt;$C41,AD$27&gt;=$D41),"",INDEX(ordre,COUNTIF(AD$36:AD40,"&lt;&gt;")+1))</f>
        <v>35</v>
      </c>
      <c r="AE41" s="227">
        <f>IF(OR($B41=0,AE$27&lt;$C41,AE$27&gt;=$D41),"",INDEX(ordre,COUNTIF(AE$36:AE40,"&lt;&gt;")+1))</f>
        <v>35</v>
      </c>
      <c r="AF41" s="227">
        <f>IF(OR($B41=0,AF$27&lt;$C41,AF$27&gt;=$D41),"",INDEX(ordre,COUNTIF(AF$36:AF40,"&lt;&gt;")+1))</f>
        <v>35</v>
      </c>
      <c r="AG41" s="227">
        <f>IF(OR($B41=0,AG$27&lt;$C41,AG$27&gt;=$D41),"",INDEX(ordre,COUNTIF(AG$36:AG40,"&lt;&gt;")+1))</f>
        <v>35</v>
      </c>
      <c r="AH41" s="227">
        <f>IF(OR($B41=0,AH$27&lt;$C41,AH$27&gt;=$D41),"",INDEX(ordre,COUNTIF(AH$36:AH40,"&lt;&gt;")+1))</f>
        <v>35</v>
      </c>
      <c r="AI41" s="227">
        <f>IF(OR($B41=0,AI$27&lt;$C41,AI$27&gt;=$D41),"",INDEX(ordre,COUNTIF(AI$36:AI40,"&lt;&gt;")+1))</f>
        <v>35</v>
      </c>
      <c r="AJ41" s="227">
        <f>IF(OR($B41=0,AJ$27&lt;$C41,AJ$27&gt;=$D41),"",INDEX(ordre,COUNTIF(AJ$36:AJ40,"&lt;&gt;")+1))</f>
        <v>35</v>
      </c>
      <c r="AK41" s="227">
        <f>IF(OR($B41=0,AK$27&lt;$C41,AK$27&gt;=$D41),"",INDEX(ordre,COUNTIF(AK$36:AK40,"&lt;&gt;")+1))</f>
        <v>35</v>
      </c>
      <c r="AL41" s="227">
        <f>IF(OR($B41=0,AL$27&lt;$C41,AL$27&gt;=$D41),"",INDEX(ordre,COUNTIF(AL$36:AL40,"&lt;&gt;")+1))</f>
        <v>35</v>
      </c>
      <c r="AM41" s="227">
        <f>IF(OR($B41=0,AM$27&lt;$C41,AM$27&gt;=$D41),"",INDEX(ordre,COUNTIF(AM$36:AM40,"&lt;&gt;")+1))</f>
        <v>35</v>
      </c>
      <c r="AN41" s="227">
        <f>IF(OR($B41=0,AN$27&lt;$C41,AN$27&gt;=$D41),"",INDEX(ordre,COUNTIF(AN$36:AN40,"&lt;&gt;")+1))</f>
        <v>35</v>
      </c>
      <c r="AO41" s="227">
        <f>IF(OR($B41=0,AO$27&lt;$C41,AO$27&gt;=$D41),"",INDEX(ordre,COUNTIF(AO$36:AO40,"&lt;&gt;")+1))</f>
        <v>35</v>
      </c>
      <c r="AP41" s="227" t="str">
        <f>IF(OR($B41=0,AP$27&lt;$C41,AP$27&gt;=$D41),"",INDEX(ordre,COUNTIF(AP$36:AP40,"&lt;&gt;")+1))</f>
        <v/>
      </c>
      <c r="AQ41" s="227" t="str">
        <f>IF(OR($B41=0,AQ$27&lt;$C41,AQ$27&gt;=$D41),"",INDEX(ordre,COUNTIF(AQ$36:AQ40,"&lt;&gt;")+1))</f>
        <v/>
      </c>
      <c r="AR41" s="227" t="str">
        <f>IF(OR($B41=0,AR$27&lt;$C41,AR$27&gt;=$D41),"",INDEX(ordre,COUNTIF(AR$36:AR40,"&lt;&gt;")+1))</f>
        <v/>
      </c>
      <c r="AS41" s="227" t="str">
        <f>IF(OR($B41=0,AS$27&lt;$C41,AS$27&gt;=$D41),"",INDEX(ordre,COUNTIF(AS$36:AS40,"&lt;&gt;")+1))</f>
        <v/>
      </c>
      <c r="AT41" s="227" t="str">
        <f>IF(OR($B41=0,AT$27&lt;$C41,AT$27&gt;=$D41),"",INDEX(ordre,COUNTIF(AT$36:AT40,"&lt;&gt;")+1))</f>
        <v/>
      </c>
      <c r="AU41" s="227" t="str">
        <f>IF(OR($B41=0,AU$27&lt;$C41,AU$27&gt;=$D41),"",INDEX(ordre,COUNTIF(AU$36:AU40,"&lt;&gt;")+1))</f>
        <v/>
      </c>
      <c r="AV41" s="227" t="str">
        <f>IF(OR($B41=0,AV$27&lt;$C41,AV$27&gt;=$D41),"",INDEX(ordre,COUNTIF(AV$36:AV40,"&lt;&gt;")+1))</f>
        <v/>
      </c>
      <c r="AW41" s="227" t="str">
        <f>IF(OR($B41=0,AW$27&lt;$C41,AW$27&gt;=$D41),"",INDEX(ordre,COUNTIF(AW$36:AW40,"&lt;&gt;")+1))</f>
        <v/>
      </c>
      <c r="AX41" s="227" t="str">
        <f>IF(OR($B41=0,AX$27&lt;$C41,AX$27&gt;=$D41),"",INDEX(ordre,COUNTIF(AX$36:AX40,"&lt;&gt;")+1))</f>
        <v/>
      </c>
      <c r="AY41" s="227" t="str">
        <f>IF(OR($B41=0,AY$27&lt;$C41,AY$27&gt;=$D41),"",INDEX(ordre,COUNTIF(AY$36:AY40,"&lt;&gt;")+1))</f>
        <v/>
      </c>
      <c r="AZ41" s="227" t="str">
        <f>IF(OR($B41=0,AZ$27&lt;$C41,AZ$27&gt;=$D41),"",INDEX(ordre,COUNTIF(AZ$36:AZ40,"&lt;&gt;")+1))</f>
        <v/>
      </c>
      <c r="BA41" s="227" t="str">
        <f>IF(OR($B41=0,BA$27&lt;$C41,BA$27&gt;=$D41),"",INDEX(ordre,COUNTIF(BA$36:BA40,"&lt;&gt;")+1))</f>
        <v/>
      </c>
      <c r="BB41" s="227" t="str">
        <f>IF(OR($B41=0,BB$27&lt;$C41,BB$27&gt;=$D41),"",INDEX(ordre,COUNTIF(BB$36:BB40,"&lt;&gt;")+1))</f>
        <v/>
      </c>
      <c r="BC41" s="227" t="str">
        <f>IF(OR($B41=0,BC$27&lt;$C41,BC$27&gt;=$D41),"",INDEX(ordre,COUNTIF(BC$36:BC40,"&lt;&gt;")+1))</f>
        <v/>
      </c>
      <c r="BD41" s="227" t="str">
        <f>IF(OR($B41=0,BD$27&lt;$C41,BD$27&gt;=$D41),"",INDEX(ordre,COUNTIF(BD$36:BD40,"&lt;&gt;")+1))</f>
        <v/>
      </c>
      <c r="BE41" s="227" t="str">
        <f>IF(OR($B41=0,BE$27&lt;$C41,BE$27&gt;=$D41),"",INDEX(ordre,COUNTIF(BE$36:BE40,"&lt;&gt;")+1))</f>
        <v/>
      </c>
      <c r="BF41" s="227" t="str">
        <f>IF(OR($B41=0,BF$27&lt;$C41,BF$27&gt;=$D41),"",INDEX(ordre,COUNTIF(BF$36:BF40,"&lt;&gt;")+1))</f>
        <v/>
      </c>
      <c r="BG41" s="227" t="str">
        <f>IF(OR($B41=0,BG$27&lt;$C41,BG$27&gt;=$D41),"",INDEX(ordre,COUNTIF(BG$36:BG40,"&lt;&gt;")+1))</f>
        <v/>
      </c>
      <c r="BH41" s="227" t="str">
        <f>IF(OR($B41=0,BH$27&lt;$C41,BH$27&gt;=$D41),"",INDEX(ordre,COUNTIF(BH$36:BH40,"&lt;&gt;")+1))</f>
        <v/>
      </c>
      <c r="BI41" s="227" t="str">
        <f>IF(OR($B41=0,BI$27&lt;$C41,BI$27&gt;=$D41),"",INDEX(ordre,COUNTIF(BI$36:BI40,"&lt;&gt;")+1))</f>
        <v/>
      </c>
      <c r="BJ41" s="227" t="str">
        <f>IF(OR($B41=0,BJ$27&lt;$C41,BJ$27&gt;=$D41),"",INDEX(ordre,COUNTIF(BJ$36:BJ40,"&lt;&gt;")+1))</f>
        <v/>
      </c>
      <c r="BK41" s="227" t="str">
        <f>IF(OR($B41=0,BK$27&lt;$C41,BK$27&gt;=$D41),"",INDEX(ordre,COUNTIF(BK$36:BK40,"&lt;&gt;")+1))</f>
        <v/>
      </c>
      <c r="BL41" s="227" t="str">
        <f>IF(OR($B41=0,BL$27&lt;$C41,BL$27&gt;=$D41),"",INDEX(ordre,COUNTIF(BL$36:BL40,"&lt;&gt;")+1))</f>
        <v/>
      </c>
      <c r="BM41" s="227" t="str">
        <f>IF(OR($B41=0,BM$27&lt;$C41,BM$27&gt;=$D41),"",INDEX(ordre,COUNTIF(BM$36:BM40,"&lt;&gt;")+1))</f>
        <v/>
      </c>
      <c r="BN41" s="227" t="str">
        <f>IF(OR($B41=0,BN$27&lt;$C41,BN$27&gt;=$D41),"",INDEX(ordre,COUNTIF(BN$36:BN40,"&lt;&gt;")+1))</f>
        <v/>
      </c>
      <c r="BO41" s="227" t="str">
        <f>IF(OR($B41=0,BO$27&lt;$C41,BO$27&gt;=$D41),"",INDEX(ordre,COUNTIF(BO$36:BO40,"&lt;&gt;")+1))</f>
        <v/>
      </c>
      <c r="BP41" s="227" t="str">
        <f>IF(OR($B41=0,BP$27&lt;$C41,BP$27&gt;=$D41),"",INDEX(ordre,COUNTIF(BP$36:BP40,"&lt;&gt;")+1))</f>
        <v/>
      </c>
      <c r="BQ41" s="227" t="str">
        <f>IF(OR($B41=0,BQ$27&lt;$C41,BQ$27&gt;=$D41),"",INDEX(ordre,COUNTIF(BQ$36:BQ40,"&lt;&gt;")+1))</f>
        <v/>
      </c>
      <c r="BR41" s="227" t="str">
        <f>IF(OR($B41=0,BR$27&lt;$C41,BR$27&gt;=$D41),"",INDEX(ordre,COUNTIF(BR$36:BR40,"&lt;&gt;")+1))</f>
        <v/>
      </c>
      <c r="BS41" s="227" t="str">
        <f>IF(OR($B41=0,BS$27&lt;$C41,BS$27&gt;=$D41),"",INDEX(ordre,COUNTIF(BS$36:BS40,"&lt;&gt;")+1))</f>
        <v/>
      </c>
      <c r="BT41" s="227" t="str">
        <f>IF(OR($B41=0,BT$27&lt;$C41,BT$27&gt;=$D41),"",INDEX(ordre,COUNTIF(BT$36:BT40,"&lt;&gt;")+1))</f>
        <v/>
      </c>
      <c r="BU41" s="165">
        <f t="shared" si="3"/>
        <v>0.33333305555717241</v>
      </c>
    </row>
    <row r="42" spans="1:74" ht="15.5" x14ac:dyDescent="0.35">
      <c r="A42" s="39"/>
      <c r="B42" s="139" t="str">
        <f>'Etat staff'!C38</f>
        <v xml:space="preserve"> MIKE</v>
      </c>
      <c r="C42" s="161">
        <f>'Etat staff'!A38</f>
        <v>43590.357638888891</v>
      </c>
      <c r="D42" s="162">
        <f>IF('Etat staff'!B38&lt;C42,'Etat staff'!B38+1,'Etat staff'!B38)</f>
        <v>43590.777777777781</v>
      </c>
      <c r="E42" s="203">
        <f t="shared" si="7"/>
        <v>5.2083333333333336E-2</v>
      </c>
      <c r="F42" s="44"/>
      <c r="G42" s="265"/>
      <c r="H42" s="227" t="str">
        <f>IF(OR($B42=0,H$27&lt;$C42,H$27&gt;=$D42),"",INDEX(ordre,COUNTIF(H$36:H41,"&lt;&gt;")+1))</f>
        <v/>
      </c>
      <c r="I42" s="227" t="str">
        <f>IF(OR($B42=0,I$27&lt;$C42,I$27&gt;=$D42),"",INDEX(ordre,COUNTIF(I$36:I41,"&lt;&gt;")+1))</f>
        <v/>
      </c>
      <c r="J42" s="227" t="str">
        <f>IF(OR($B42=0,J$27&lt;$C42,J$27&gt;=$D42),"",INDEX(ordre,COUNTIF(J$36:J41,"&lt;&gt;")+1))</f>
        <v/>
      </c>
      <c r="K42" s="227">
        <f>IF(OR($B42=0,K$27&lt;$C42,K$27&gt;=$D42),"",INDEX(ordre,COUNTIF(K$36:K41,"&lt;&gt;")+1))</f>
        <v>37</v>
      </c>
      <c r="L42" s="227">
        <f>IF(OR($B42=0,L$27&lt;$C42,L$27&gt;=$D42),"",INDEX(ordre,COUNTIF(L$36:L41,"&lt;&gt;")+1))</f>
        <v>37</v>
      </c>
      <c r="M42" s="227">
        <f>IF(OR($B42=0,M$27&lt;$C42,M$27&gt;=$D42),"",INDEX(ordre,COUNTIF(M$36:M41,"&lt;&gt;")+1))</f>
        <v>37</v>
      </c>
      <c r="N42" s="227">
        <f>IF(OR($B42=0,N$27&lt;$C42,N$27&gt;=$D42),"",INDEX(ordre,COUNTIF(N$36:N41,"&lt;&gt;")+1))</f>
        <v>37</v>
      </c>
      <c r="O42" s="227">
        <f>IF(OR($B42=0,O$27&lt;$C42,O$27&gt;=$D42),"",INDEX(ordre,COUNTIF(O$36:O41,"&lt;&gt;")+1))</f>
        <v>37</v>
      </c>
      <c r="P42" s="227">
        <f>IF(OR($B42=0,P$27&lt;$C42,P$27&gt;=$D42),"",INDEX(ordre,COUNTIF(P$36:P41,"&lt;&gt;")+1))</f>
        <v>37</v>
      </c>
      <c r="Q42" s="227">
        <f>IF(OR($B42=0,Q$27&lt;$C42,Q$27&gt;=$D42),"",INDEX(ordre,COUNTIF(Q$36:Q41,"&lt;&gt;")+1))</f>
        <v>37</v>
      </c>
      <c r="R42" s="227">
        <f>IF(OR($B42=0,R$27&lt;$C42,R$27&gt;=$D42),"",INDEX(ordre,COUNTIF(R$36:R41,"&lt;&gt;")+1))</f>
        <v>37</v>
      </c>
      <c r="S42" s="227">
        <f>IF(OR($B42=0,S$27&lt;$C42,S$27&gt;=$D42),"",INDEX(ordre,COUNTIF(S$36:S41,"&lt;&gt;")+1))</f>
        <v>37</v>
      </c>
      <c r="T42" s="227">
        <f>IF(OR($B42=0,T$27&lt;$C42,T$27&gt;=$D42),"",INDEX(ordre,COUNTIF(T$36:T41,"&lt;&gt;")+1))</f>
        <v>37</v>
      </c>
      <c r="U42" s="227">
        <f>IF(OR($B42=0,U$27&lt;$C42,U$27&gt;=$D42),"",INDEX(ordre,COUNTIF(U$36:U41,"&lt;&gt;")+1))</f>
        <v>37</v>
      </c>
      <c r="V42" s="227">
        <f>IF(OR($B42=0,V$27&lt;$C42,V$27&gt;=$D42),"",INDEX(ordre,COUNTIF(V$36:V41,"&lt;&gt;")+1))</f>
        <v>37</v>
      </c>
      <c r="W42" s="227">
        <f>IF(OR($B42=0,W$27&lt;$C42,W$27&gt;=$D42),"",INDEX(ordre,COUNTIF(W$36:W41,"&lt;&gt;")+1))</f>
        <v>37</v>
      </c>
      <c r="X42" s="227">
        <f>IF(OR($B42=0,X$27&lt;$C42,X$27&gt;=$D42),"",INDEX(ordre,COUNTIF(X$36:X41,"&lt;&gt;")+1))</f>
        <v>37</v>
      </c>
      <c r="Y42" s="227">
        <f>IF(OR($B42=0,Y$27&lt;$C42,Y$27&gt;=$D42),"",INDEX(ordre,COUNTIF(Y$36:Y41,"&lt;&gt;")+1))</f>
        <v>37</v>
      </c>
      <c r="Z42" s="227">
        <f>IF(OR($B42=0,Z$27&lt;$C42,Z$27&gt;=$D42),"",INDEX(ordre,COUNTIF(Z$36:Z41,"&lt;&gt;")+1))</f>
        <v>37</v>
      </c>
      <c r="AA42" s="227">
        <f>IF(OR($B42=0,AA$27&lt;$C42,AA$27&gt;=$D42),"",INDEX(ordre,COUNTIF(AA$36:AA41,"&lt;&gt;")+1))</f>
        <v>37</v>
      </c>
      <c r="AB42" s="227">
        <f>IF(OR($B42=0,AB$27&lt;$C42,AB$27&gt;=$D42),"",INDEX(ordre,COUNTIF(AB$36:AB41,"&lt;&gt;")+1))</f>
        <v>37</v>
      </c>
      <c r="AC42" s="227">
        <f>IF(OR($B42=0,AC$27&lt;$C42,AC$27&gt;=$D42),"",INDEX(ordre,COUNTIF(AC$36:AC41,"&lt;&gt;")+1))</f>
        <v>37</v>
      </c>
      <c r="AD42" s="227">
        <f>IF(OR($B42=0,AD$27&lt;$C42,AD$27&gt;=$D42),"",INDEX(ordre,COUNTIF(AD$36:AD41,"&lt;&gt;")+1))</f>
        <v>37</v>
      </c>
      <c r="AE42" s="227">
        <f>IF(OR($B42=0,AE$27&lt;$C42,AE$27&gt;=$D42),"",INDEX(ordre,COUNTIF(AE$36:AE41,"&lt;&gt;")+1))</f>
        <v>37</v>
      </c>
      <c r="AF42" s="227">
        <f>IF(OR($B42=0,AF$27&lt;$C42,AF$27&gt;=$D42),"",INDEX(ordre,COUNTIF(AF$36:AF41,"&lt;&gt;")+1))</f>
        <v>37</v>
      </c>
      <c r="AG42" s="227">
        <f>IF(OR($B42=0,AG$27&lt;$C42,AG$27&gt;=$D42),"",INDEX(ordre,COUNTIF(AG$36:AG41,"&lt;&gt;")+1))</f>
        <v>37</v>
      </c>
      <c r="AH42" s="227">
        <f>IF(OR($B42=0,AH$27&lt;$C42,AH$27&gt;=$D42),"",INDEX(ordre,COUNTIF(AH$36:AH41,"&lt;&gt;")+1))</f>
        <v>37</v>
      </c>
      <c r="AI42" s="227">
        <f>IF(OR($B42=0,AI$27&lt;$C42,AI$27&gt;=$D42),"",INDEX(ordre,COUNTIF(AI$36:AI41,"&lt;&gt;")+1))</f>
        <v>37</v>
      </c>
      <c r="AJ42" s="227">
        <f>IF(OR($B42=0,AJ$27&lt;$C42,AJ$27&gt;=$D42),"",INDEX(ordre,COUNTIF(AJ$36:AJ41,"&lt;&gt;")+1))</f>
        <v>37</v>
      </c>
      <c r="AK42" s="227">
        <f>IF(OR($B42=0,AK$27&lt;$C42,AK$27&gt;=$D42),"",INDEX(ordre,COUNTIF(AK$36:AK41,"&lt;&gt;")+1))</f>
        <v>37</v>
      </c>
      <c r="AL42" s="227">
        <f>IF(OR($B42=0,AL$27&lt;$C42,AL$27&gt;=$D42),"",INDEX(ordre,COUNTIF(AL$36:AL41,"&lt;&gt;")+1))</f>
        <v>37</v>
      </c>
      <c r="AM42" s="227">
        <f>IF(OR($B42=0,AM$27&lt;$C42,AM$27&gt;=$D42),"",INDEX(ordre,COUNTIF(AM$36:AM41,"&lt;&gt;")+1))</f>
        <v>37</v>
      </c>
      <c r="AN42" s="227">
        <f>IF(OR($B42=0,AN$27&lt;$C42,AN$27&gt;=$D42),"",INDEX(ordre,COUNTIF(AN$36:AN41,"&lt;&gt;")+1))</f>
        <v>37</v>
      </c>
      <c r="AO42" s="227">
        <f>IF(OR($B42=0,AO$27&lt;$C42,AO$27&gt;=$D42),"",INDEX(ordre,COUNTIF(AO$36:AO41,"&lt;&gt;")+1))</f>
        <v>37</v>
      </c>
      <c r="AP42" s="227">
        <f>IF(OR($B42=0,AP$27&lt;$C42,AP$27&gt;=$D42),"",INDEX(ordre,COUNTIF(AP$36:AP41,"&lt;&gt;")+1))</f>
        <v>37</v>
      </c>
      <c r="AQ42" s="227">
        <f>IF(OR($B42=0,AQ$27&lt;$C42,AQ$27&gt;=$D42),"",INDEX(ordre,COUNTIF(AQ$36:AQ41,"&lt;&gt;")+1))</f>
        <v>35</v>
      </c>
      <c r="AR42" s="227">
        <f>IF(OR($B42=0,AR$27&lt;$C42,AR$27&gt;=$D42),"",INDEX(ordre,COUNTIF(AR$36:AR41,"&lt;&gt;")+1))</f>
        <v>35</v>
      </c>
      <c r="AS42" s="227">
        <f>IF(OR($B42=0,AS$27&lt;$C42,AS$27&gt;=$D42),"",INDEX(ordre,COUNTIF(AS$36:AS41,"&lt;&gt;")+1))</f>
        <v>35</v>
      </c>
      <c r="AT42" s="227">
        <f>IF(OR($B42=0,AT$27&lt;$C42,AT$27&gt;=$D42),"",INDEX(ordre,COUNTIF(AT$36:AT41,"&lt;&gt;")+1))</f>
        <v>35</v>
      </c>
      <c r="AU42" s="227">
        <f>IF(OR($B42=0,AU$27&lt;$C42,AU$27&gt;=$D42),"",INDEX(ordre,COUNTIF(AU$36:AU41,"&lt;&gt;")+1))</f>
        <v>35</v>
      </c>
      <c r="AV42" s="227">
        <f>IF(OR($B42=0,AV$27&lt;$C42,AV$27&gt;=$D42),"",INDEX(ordre,COUNTIF(AV$36:AV41,"&lt;&gt;")+1))</f>
        <v>35</v>
      </c>
      <c r="AW42" s="227">
        <f>IF(OR($B42=0,AW$27&lt;$C42,AW$27&gt;=$D42),"",INDEX(ordre,COUNTIF(AW$36:AW41,"&lt;&gt;")+1))</f>
        <v>35</v>
      </c>
      <c r="AX42" s="227">
        <f>IF(OR($B42=0,AX$27&lt;$C42,AX$27&gt;=$D42),"",INDEX(ordre,COUNTIF(AX$36:AX41,"&lt;&gt;")+1))</f>
        <v>35</v>
      </c>
      <c r="AY42" s="227" t="str">
        <f>IF(OR($B42=0,AY$27&lt;$C42,AY$27&gt;=$D42),"",INDEX(ordre,COUNTIF(AY$36:AY41,"&lt;&gt;")+1))</f>
        <v/>
      </c>
      <c r="AZ42" s="227" t="str">
        <f>IF(OR($B42=0,AZ$27&lt;$C42,AZ$27&gt;=$D42),"",INDEX(ordre,COUNTIF(AZ$36:AZ41,"&lt;&gt;")+1))</f>
        <v/>
      </c>
      <c r="BA42" s="227" t="str">
        <f>IF(OR($B42=0,BA$27&lt;$C42,BA$27&gt;=$D42),"",INDEX(ordre,COUNTIF(BA$36:BA41,"&lt;&gt;")+1))</f>
        <v/>
      </c>
      <c r="BB42" s="227" t="str">
        <f>IF(OR($B42=0,BB$27&lt;$C42,BB$27&gt;=$D42),"",INDEX(ordre,COUNTIF(BB$36:BB41,"&lt;&gt;")+1))</f>
        <v/>
      </c>
      <c r="BC42" s="227" t="str">
        <f>IF(OR($B42=0,BC$27&lt;$C42,BC$27&gt;=$D42),"",INDEX(ordre,COUNTIF(BC$36:BC41,"&lt;&gt;")+1))</f>
        <v/>
      </c>
      <c r="BD42" s="227" t="str">
        <f>IF(OR($B42=0,BD$27&lt;$C42,BD$27&gt;=$D42),"",INDEX(ordre,COUNTIF(BD$36:BD41,"&lt;&gt;")+1))</f>
        <v/>
      </c>
      <c r="BE42" s="227" t="str">
        <f>IF(OR($B42=0,BE$27&lt;$C42,BE$27&gt;=$D42),"",INDEX(ordre,COUNTIF(BE$36:BE41,"&lt;&gt;")+1))</f>
        <v/>
      </c>
      <c r="BF42" s="227" t="str">
        <f>IF(OR($B42=0,BF$27&lt;$C42,BF$27&gt;=$D42),"",INDEX(ordre,COUNTIF(BF$36:BF41,"&lt;&gt;")+1))</f>
        <v/>
      </c>
      <c r="BG42" s="227" t="str">
        <f>IF(OR($B42=0,BG$27&lt;$C42,BG$27&gt;=$D42),"",INDEX(ordre,COUNTIF(BG$36:BG41,"&lt;&gt;")+1))</f>
        <v/>
      </c>
      <c r="BH42" s="227" t="str">
        <f>IF(OR($B42=0,BH$27&lt;$C42,BH$27&gt;=$D42),"",INDEX(ordre,COUNTIF(BH$36:BH41,"&lt;&gt;")+1))</f>
        <v/>
      </c>
      <c r="BI42" s="227" t="str">
        <f>IF(OR($B42=0,BI$27&lt;$C42,BI$27&gt;=$D42),"",INDEX(ordre,COUNTIF(BI$36:BI41,"&lt;&gt;")+1))</f>
        <v/>
      </c>
      <c r="BJ42" s="227" t="str">
        <f>IF(OR($B42=0,BJ$27&lt;$C42,BJ$27&gt;=$D42),"",INDEX(ordre,COUNTIF(BJ$36:BJ41,"&lt;&gt;")+1))</f>
        <v/>
      </c>
      <c r="BK42" s="227" t="str">
        <f>IF(OR($B42=0,BK$27&lt;$C42,BK$27&gt;=$D42),"",INDEX(ordre,COUNTIF(BK$36:BK41,"&lt;&gt;")+1))</f>
        <v/>
      </c>
      <c r="BL42" s="227" t="str">
        <f>IF(OR($B42=0,BL$27&lt;$C42,BL$27&gt;=$D42),"",INDEX(ordre,COUNTIF(BL$36:BL41,"&lt;&gt;")+1))</f>
        <v/>
      </c>
      <c r="BM42" s="227" t="str">
        <f>IF(OR($B42=0,BM$27&lt;$C42,BM$27&gt;=$D42),"",INDEX(ordre,COUNTIF(BM$36:BM41,"&lt;&gt;")+1))</f>
        <v/>
      </c>
      <c r="BN42" s="227" t="str">
        <f>IF(OR($B42=0,BN$27&lt;$C42,BN$27&gt;=$D42),"",INDEX(ordre,COUNTIF(BN$36:BN41,"&lt;&gt;")+1))</f>
        <v/>
      </c>
      <c r="BO42" s="227" t="str">
        <f>IF(OR($B42=0,BO$27&lt;$C42,BO$27&gt;=$D42),"",INDEX(ordre,COUNTIF(BO$36:BO41,"&lt;&gt;")+1))</f>
        <v/>
      </c>
      <c r="BP42" s="227" t="str">
        <f>IF(OR($B42=0,BP$27&lt;$C42,BP$27&gt;=$D42),"",INDEX(ordre,COUNTIF(BP$36:BP41,"&lt;&gt;")+1))</f>
        <v/>
      </c>
      <c r="BQ42" s="227" t="str">
        <f>IF(OR($B42=0,BQ$27&lt;$C42,BQ$27&gt;=$D42),"",INDEX(ordre,COUNTIF(BQ$36:BQ41,"&lt;&gt;")+1))</f>
        <v/>
      </c>
      <c r="BR42" s="227" t="str">
        <f>IF(OR($B42=0,BR$27&lt;$C42,BR$27&gt;=$D42),"",INDEX(ordre,COUNTIF(BR$36:BR41,"&lt;&gt;")+1))</f>
        <v/>
      </c>
      <c r="BS42" s="227" t="str">
        <f>IF(OR($B42=0,BS$27&lt;$C42,BS$27&gt;=$D42),"",INDEX(ordre,COUNTIF(BS$36:BS41,"&lt;&gt;")+1))</f>
        <v/>
      </c>
      <c r="BT42" s="227" t="str">
        <f>IF(OR($B42=0,BT$27&lt;$C42,BT$27&gt;=$D42),"",INDEX(ordre,COUNTIF(BT$36:BT41,"&lt;&gt;")+1))</f>
        <v/>
      </c>
      <c r="BU42" s="165">
        <f t="shared" si="3"/>
        <v>0.42708305555717241</v>
      </c>
    </row>
    <row r="43" spans="1:74" ht="15.5" x14ac:dyDescent="0.35">
      <c r="A43" s="39"/>
      <c r="B43" s="139">
        <f>'Etat staff'!C39</f>
        <v>0</v>
      </c>
      <c r="C43" s="161">
        <f>'Etat staff'!A39</f>
        <v>0</v>
      </c>
      <c r="D43" s="162">
        <f>IF('Etat staff'!B39&lt;C43,'Etat staff'!B39+1,'Etat staff'!B39)</f>
        <v>0</v>
      </c>
      <c r="E43" s="203">
        <f t="shared" si="7"/>
        <v>1.0416666666666666E-2</v>
      </c>
      <c r="F43" s="44"/>
      <c r="G43" s="265"/>
      <c r="H43" s="227" t="str">
        <f>IF(OR($B43=0,H$27&lt;$C43,H$27&gt;=$D43),"",INDEX(ordre,COUNTIF(H$36:H42,"&lt;&gt;")+1))</f>
        <v/>
      </c>
      <c r="I43" s="227" t="str">
        <f>IF(OR($B43=0,I$27&lt;$C43,I$27&gt;=$D43),"",INDEX(ordre,COUNTIF(I$36:I42,"&lt;&gt;")+1))</f>
        <v/>
      </c>
      <c r="J43" s="227" t="str">
        <f>IF(OR($B43=0,J$27&lt;$C43,J$27&gt;=$D43),"",INDEX(ordre,COUNTIF(J$36:J42,"&lt;&gt;")+1))</f>
        <v/>
      </c>
      <c r="K43" s="227" t="str">
        <f>IF(OR($B43=0,K$27&lt;$C43,K$27&gt;=$D43),"",INDEX(ordre,COUNTIF(K$36:K42,"&lt;&gt;")+1))</f>
        <v/>
      </c>
      <c r="L43" s="227" t="str">
        <f>IF(OR($B43=0,L$27&lt;$C43,L$27&gt;=$D43),"",INDEX(ordre,COUNTIF(L$36:L42,"&lt;&gt;")+1))</f>
        <v/>
      </c>
      <c r="M43" s="227" t="str">
        <f>IF(OR($B43=0,M$27&lt;$C43,M$27&gt;=$D43),"",INDEX(ordre,COUNTIF(M$36:M42,"&lt;&gt;")+1))</f>
        <v/>
      </c>
      <c r="N43" s="227" t="str">
        <f>IF(OR($B43=0,N$27&lt;$C43,N$27&gt;=$D43),"",INDEX(ordre,COUNTIF(N$36:N42,"&lt;&gt;")+1))</f>
        <v/>
      </c>
      <c r="O43" s="227" t="str">
        <f>IF(OR($B43=0,O$27&lt;$C43,O$27&gt;=$D43),"",INDEX(ordre,COUNTIF(O$36:O42,"&lt;&gt;")+1))</f>
        <v/>
      </c>
      <c r="P43" s="227" t="str">
        <f>IF(OR($B43=0,P$27&lt;$C43,P$27&gt;=$D43),"",INDEX(ordre,COUNTIF(P$36:P42,"&lt;&gt;")+1))</f>
        <v/>
      </c>
      <c r="Q43" s="227" t="str">
        <f>IF(OR($B43=0,Q$27&lt;$C43,Q$27&gt;=$D43),"",INDEX(ordre,COUNTIF(Q$36:Q42,"&lt;&gt;")+1))</f>
        <v/>
      </c>
      <c r="R43" s="227" t="str">
        <f>IF(OR($B43=0,R$27&lt;$C43,R$27&gt;=$D43),"",INDEX(ordre,COUNTIF(R$36:R42,"&lt;&gt;")+1))</f>
        <v/>
      </c>
      <c r="S43" s="227" t="str">
        <f>IF(OR($B43=0,S$27&lt;$C43,S$27&gt;=$D43),"",INDEX(ordre,COUNTIF(S$36:S42,"&lt;&gt;")+1))</f>
        <v/>
      </c>
      <c r="T43" s="227" t="str">
        <f>IF(OR($B43=0,T$27&lt;$C43,T$27&gt;=$D43),"",INDEX(ordre,COUNTIF(T$36:T42,"&lt;&gt;")+1))</f>
        <v/>
      </c>
      <c r="U43" s="227" t="str">
        <f>IF(OR($B43=0,U$27&lt;$C43,U$27&gt;=$D43),"",INDEX(ordre,COUNTIF(U$36:U42,"&lt;&gt;")+1))</f>
        <v/>
      </c>
      <c r="V43" s="227" t="str">
        <f>IF(OR($B43=0,V$27&lt;$C43,V$27&gt;=$D43),"",INDEX(ordre,COUNTIF(V$36:V42,"&lt;&gt;")+1))</f>
        <v/>
      </c>
      <c r="W43" s="227" t="str">
        <f>IF(OR($B43=0,W$27&lt;$C43,W$27&gt;=$D43),"",INDEX(ordre,COUNTIF(W$36:W42,"&lt;&gt;")+1))</f>
        <v/>
      </c>
      <c r="X43" s="227" t="str">
        <f>IF(OR($B43=0,X$27&lt;$C43,X$27&gt;=$D43),"",INDEX(ordre,COUNTIF(X$36:X42,"&lt;&gt;")+1))</f>
        <v/>
      </c>
      <c r="Y43" s="227" t="str">
        <f>IF(OR($B43=0,Y$27&lt;$C43,Y$27&gt;=$D43),"",INDEX(ordre,COUNTIF(Y$36:Y42,"&lt;&gt;")+1))</f>
        <v/>
      </c>
      <c r="Z43" s="227" t="str">
        <f>IF(OR($B43=0,Z$27&lt;$C43,Z$27&gt;=$D43),"",INDEX(ordre,COUNTIF(Z$36:Z42,"&lt;&gt;")+1))</f>
        <v/>
      </c>
      <c r="AA43" s="227" t="str">
        <f>IF(OR($B43=0,AA$27&lt;$C43,AA$27&gt;=$D43),"",INDEX(ordre,COUNTIF(AA$36:AA42,"&lt;&gt;")+1))</f>
        <v/>
      </c>
      <c r="AB43" s="227" t="str">
        <f>IF(OR($B43=0,AB$27&lt;$C43,AB$27&gt;=$D43),"",INDEX(ordre,COUNTIF(AB$36:AB42,"&lt;&gt;")+1))</f>
        <v/>
      </c>
      <c r="AC43" s="227" t="str">
        <f>IF(OR($B43=0,AC$27&lt;$C43,AC$27&gt;=$D43),"",INDEX(ordre,COUNTIF(AC$36:AC42,"&lt;&gt;")+1))</f>
        <v/>
      </c>
      <c r="AD43" s="227" t="str">
        <f>IF(OR($B43=0,AD$27&lt;$C43,AD$27&gt;=$D43),"",INDEX(ordre,COUNTIF(AD$36:AD42,"&lt;&gt;")+1))</f>
        <v/>
      </c>
      <c r="AE43" s="227" t="str">
        <f>IF(OR($B43=0,AE$27&lt;$C43,AE$27&gt;=$D43),"",INDEX(ordre,COUNTIF(AE$36:AE42,"&lt;&gt;")+1))</f>
        <v/>
      </c>
      <c r="AF43" s="227" t="str">
        <f>IF(OR($B43=0,AF$27&lt;$C43,AF$27&gt;=$D43),"",INDEX(ordre,COUNTIF(AF$36:AF42,"&lt;&gt;")+1))</f>
        <v/>
      </c>
      <c r="AG43" s="227" t="str">
        <f>IF(OR($B43=0,AG$27&lt;$C43,AG$27&gt;=$D43),"",INDEX(ordre,COUNTIF(AG$36:AG42,"&lt;&gt;")+1))</f>
        <v/>
      </c>
      <c r="AH43" s="227" t="str">
        <f>IF(OR($B43=0,AH$27&lt;$C43,AH$27&gt;=$D43),"",INDEX(ordre,COUNTIF(AH$36:AH42,"&lt;&gt;")+1))</f>
        <v/>
      </c>
      <c r="AI43" s="227" t="str">
        <f>IF(OR($B43=0,AI$27&lt;$C43,AI$27&gt;=$D43),"",INDEX(ordre,COUNTIF(AI$36:AI42,"&lt;&gt;")+1))</f>
        <v/>
      </c>
      <c r="AJ43" s="227" t="str">
        <f>IF(OR($B43=0,AJ$27&lt;$C43,AJ$27&gt;=$D43),"",INDEX(ordre,COUNTIF(AJ$36:AJ42,"&lt;&gt;")+1))</f>
        <v/>
      </c>
      <c r="AK43" s="227" t="str">
        <f>IF(OR($B43=0,AK$27&lt;$C43,AK$27&gt;=$D43),"",INDEX(ordre,COUNTIF(AK$36:AK42,"&lt;&gt;")+1))</f>
        <v/>
      </c>
      <c r="AL43" s="227" t="str">
        <f>IF(OR($B43=0,AL$27&lt;$C43,AL$27&gt;=$D43),"",INDEX(ordre,COUNTIF(AL$36:AL42,"&lt;&gt;")+1))</f>
        <v/>
      </c>
      <c r="AM43" s="227" t="str">
        <f>IF(OR($B43=0,AM$27&lt;$C43,AM$27&gt;=$D43),"",INDEX(ordre,COUNTIF(AM$36:AM42,"&lt;&gt;")+1))</f>
        <v/>
      </c>
      <c r="AN43" s="227" t="str">
        <f>IF(OR($B43=0,AN$27&lt;$C43,AN$27&gt;=$D43),"",INDEX(ordre,COUNTIF(AN$36:AN42,"&lt;&gt;")+1))</f>
        <v/>
      </c>
      <c r="AO43" s="227" t="str">
        <f>IF(OR($B43=0,AO$27&lt;$C43,AO$27&gt;=$D43),"",INDEX(ordre,COUNTIF(AO$36:AO42,"&lt;&gt;")+1))</f>
        <v/>
      </c>
      <c r="AP43" s="227" t="str">
        <f>IF(OR($B43=0,AP$27&lt;$C43,AP$27&gt;=$D43),"",INDEX(ordre,COUNTIF(AP$36:AP42,"&lt;&gt;")+1))</f>
        <v/>
      </c>
      <c r="AQ43" s="227" t="str">
        <f>IF(OR($B43=0,AQ$27&lt;$C43,AQ$27&gt;=$D43),"",INDEX(ordre,COUNTIF(AQ$36:AQ42,"&lt;&gt;")+1))</f>
        <v/>
      </c>
      <c r="AR43" s="227" t="str">
        <f>IF(OR($B43=0,AR$27&lt;$C43,AR$27&gt;=$D43),"",INDEX(ordre,COUNTIF(AR$36:AR42,"&lt;&gt;")+1))</f>
        <v/>
      </c>
      <c r="AS43" s="227" t="str">
        <f>IF(OR($B43=0,AS$27&lt;$C43,AS$27&gt;=$D43),"",INDEX(ordre,COUNTIF(AS$36:AS42,"&lt;&gt;")+1))</f>
        <v/>
      </c>
      <c r="AT43" s="227" t="str">
        <f>IF(OR($B43=0,AT$27&lt;$C43,AT$27&gt;=$D43),"",INDEX(ordre,COUNTIF(AT$36:AT42,"&lt;&gt;")+1))</f>
        <v/>
      </c>
      <c r="AU43" s="227" t="str">
        <f>IF(OR($B43=0,AU$27&lt;$C43,AU$27&gt;=$D43),"",INDEX(ordre,COUNTIF(AU$36:AU42,"&lt;&gt;")+1))</f>
        <v/>
      </c>
      <c r="AV43" s="227" t="str">
        <f>IF(OR($B43=0,AV$27&lt;$C43,AV$27&gt;=$D43),"",INDEX(ordre,COUNTIF(AV$36:AV42,"&lt;&gt;")+1))</f>
        <v/>
      </c>
      <c r="AW43" s="227" t="str">
        <f>IF(OR($B43=0,AW$27&lt;$C43,AW$27&gt;=$D43),"",INDEX(ordre,COUNTIF(AW$36:AW42,"&lt;&gt;")+1))</f>
        <v/>
      </c>
      <c r="AX43" s="227" t="str">
        <f>IF(OR($B43=0,AX$27&lt;$C43,AX$27&gt;=$D43),"",INDEX(ordre,COUNTIF(AX$36:AX42,"&lt;&gt;")+1))</f>
        <v/>
      </c>
      <c r="AY43" s="227" t="str">
        <f>IF(OR($B43=0,AY$27&lt;$C43,AY$27&gt;=$D43),"",INDEX(ordre,COUNTIF(AY$36:AY42,"&lt;&gt;")+1))</f>
        <v/>
      </c>
      <c r="AZ43" s="227" t="str">
        <f>IF(OR($B43=0,AZ$27&lt;$C43,AZ$27&gt;=$D43),"",INDEX(ordre,COUNTIF(AZ$36:AZ42,"&lt;&gt;")+1))</f>
        <v/>
      </c>
      <c r="BA43" s="227" t="str">
        <f>IF(OR($B43=0,BA$27&lt;$C43,BA$27&gt;=$D43),"",INDEX(ordre,COUNTIF(BA$36:BA42,"&lt;&gt;")+1))</f>
        <v/>
      </c>
      <c r="BB43" s="227" t="str">
        <f>IF(OR($B43=0,BB$27&lt;$C43,BB$27&gt;=$D43),"",INDEX(ordre,COUNTIF(BB$36:BB42,"&lt;&gt;")+1))</f>
        <v/>
      </c>
      <c r="BC43" s="227" t="str">
        <f>IF(OR($B43=0,BC$27&lt;$C43,BC$27&gt;=$D43),"",INDEX(ordre,COUNTIF(BC$36:BC42,"&lt;&gt;")+1))</f>
        <v/>
      </c>
      <c r="BD43" s="227" t="str">
        <f>IF(OR($B43=0,BD$27&lt;$C43,BD$27&gt;=$D43),"",INDEX(ordre,COUNTIF(BD$36:BD42,"&lt;&gt;")+1))</f>
        <v/>
      </c>
      <c r="BE43" s="227" t="str">
        <f>IF(OR($B43=0,BE$27&lt;$C43,BE$27&gt;=$D43),"",INDEX(ordre,COUNTIF(BE$36:BE42,"&lt;&gt;")+1))</f>
        <v/>
      </c>
      <c r="BF43" s="227" t="str">
        <f>IF(OR($B43=0,BF$27&lt;$C43,BF$27&gt;=$D43),"",INDEX(ordre,COUNTIF(BF$36:BF42,"&lt;&gt;")+1))</f>
        <v/>
      </c>
      <c r="BG43" s="227" t="str">
        <f>IF(OR($B43=0,BG$27&lt;$C43,BG$27&gt;=$D43),"",INDEX(ordre,COUNTIF(BG$36:BG42,"&lt;&gt;")+1))</f>
        <v/>
      </c>
      <c r="BH43" s="227" t="str">
        <f>IF(OR($B43=0,BH$27&lt;$C43,BH$27&gt;=$D43),"",INDEX(ordre,COUNTIF(BH$36:BH42,"&lt;&gt;")+1))</f>
        <v/>
      </c>
      <c r="BI43" s="227" t="str">
        <f>IF(OR($B43=0,BI$27&lt;$C43,BI$27&gt;=$D43),"",INDEX(ordre,COUNTIF(BI$36:BI42,"&lt;&gt;")+1))</f>
        <v/>
      </c>
      <c r="BJ43" s="227" t="str">
        <f>IF(OR($B43=0,BJ$27&lt;$C43,BJ$27&gt;=$D43),"",INDEX(ordre,COUNTIF(BJ$36:BJ42,"&lt;&gt;")+1))</f>
        <v/>
      </c>
      <c r="BK43" s="227" t="str">
        <f>IF(OR($B43=0,BK$27&lt;$C43,BK$27&gt;=$D43),"",INDEX(ordre,COUNTIF(BK$36:BK42,"&lt;&gt;")+1))</f>
        <v/>
      </c>
      <c r="BL43" s="227" t="str">
        <f>IF(OR($B43=0,BL$27&lt;$C43,BL$27&gt;=$D43),"",INDEX(ordre,COUNTIF(BL$36:BL42,"&lt;&gt;")+1))</f>
        <v/>
      </c>
      <c r="BM43" s="227" t="str">
        <f>IF(OR($B43=0,BM$27&lt;$C43,BM$27&gt;=$D43),"",INDEX(ordre,COUNTIF(BM$36:BM42,"&lt;&gt;")+1))</f>
        <v/>
      </c>
      <c r="BN43" s="227" t="str">
        <f>IF(OR($B43=0,BN$27&lt;$C43,BN$27&gt;=$D43),"",INDEX(ordre,COUNTIF(BN$36:BN42,"&lt;&gt;")+1))</f>
        <v/>
      </c>
      <c r="BO43" s="227" t="str">
        <f>IF(OR($B43=0,BO$27&lt;$C43,BO$27&gt;=$D43),"",INDEX(ordre,COUNTIF(BO$36:BO42,"&lt;&gt;")+1))</f>
        <v/>
      </c>
      <c r="BP43" s="227" t="str">
        <f>IF(OR($B43=0,BP$27&lt;$C43,BP$27&gt;=$D43),"",INDEX(ordre,COUNTIF(BP$36:BP42,"&lt;&gt;")+1))</f>
        <v/>
      </c>
      <c r="BQ43" s="227" t="str">
        <f>IF(OR($B43=0,BQ$27&lt;$C43,BQ$27&gt;=$D43),"",INDEX(ordre,COUNTIF(BQ$36:BQ42,"&lt;&gt;")+1))</f>
        <v/>
      </c>
      <c r="BR43" s="227" t="str">
        <f>IF(OR($B43=0,BR$27&lt;$C43,BR$27&gt;=$D43),"",INDEX(ordre,COUNTIF(BR$36:BR42,"&lt;&gt;")+1))</f>
        <v/>
      </c>
      <c r="BS43" s="227" t="str">
        <f>IF(OR($B43=0,BS$27&lt;$C43,BS$27&gt;=$D43),"",INDEX(ordre,COUNTIF(BS$36:BS42,"&lt;&gt;")+1))</f>
        <v/>
      </c>
      <c r="BT43" s="227" t="str">
        <f>IF(OR($B43=0,BT$27&lt;$C43,BT$27&gt;=$D43),"",INDEX(ordre,COUNTIF(BT$36:BT42,"&lt;&gt;")+1))</f>
        <v/>
      </c>
      <c r="BU43" s="165">
        <f t="shared" si="3"/>
        <v>6.9441666666666671E-3</v>
      </c>
    </row>
    <row r="44" spans="1:74" ht="15.5" x14ac:dyDescent="0.35">
      <c r="A44" s="39"/>
      <c r="B44" s="139" t="str">
        <f>'Etat staff'!C40</f>
        <v xml:space="preserve"> JULIAN</v>
      </c>
      <c r="C44" s="161">
        <f>'Etat staff'!A40</f>
        <v>43590.399305555555</v>
      </c>
      <c r="D44" s="162">
        <f>IF('Etat staff'!B40&lt;C44,'Etat staff'!B40+1,'Etat staff'!B40)</f>
        <v>43590.819444444445</v>
      </c>
      <c r="E44" s="203">
        <f t="shared" si="7"/>
        <v>5.2083333333333336E-2</v>
      </c>
      <c r="F44" s="44"/>
      <c r="G44" s="265"/>
      <c r="H44" s="227" t="str">
        <f>IF(OR($B44=0,H$27&lt;$C44,H$27&gt;=$D44),"",INDEX(ordre,COUNTIF(H$36:H43,"&lt;&gt;")+1))</f>
        <v/>
      </c>
      <c r="I44" s="227" t="str">
        <f>IF(OR($B44=0,I$27&lt;$C44,I$27&gt;=$D44),"",INDEX(ordre,COUNTIF(I$36:I43,"&lt;&gt;")+1))</f>
        <v/>
      </c>
      <c r="J44" s="227" t="str">
        <f>IF(OR($B44=0,J$27&lt;$C44,J$27&gt;=$D44),"",INDEX(ordre,COUNTIF(J$36:J43,"&lt;&gt;")+1))</f>
        <v/>
      </c>
      <c r="K44" s="227" t="str">
        <f>IF(OR($B44=0,K$27&lt;$C44,K$27&gt;=$D44),"",INDEX(ordre,COUNTIF(K$36:K43,"&lt;&gt;")+1))</f>
        <v/>
      </c>
      <c r="L44" s="227" t="str">
        <f>IF(OR($B44=0,L$27&lt;$C44,L$27&gt;=$D44),"",INDEX(ordre,COUNTIF(L$36:L43,"&lt;&gt;")+1))</f>
        <v/>
      </c>
      <c r="M44" s="227" t="str">
        <f>IF(OR($B44=0,M$27&lt;$C44,M$27&gt;=$D44),"",INDEX(ordre,COUNTIF(M$36:M43,"&lt;&gt;")+1))</f>
        <v/>
      </c>
      <c r="N44" s="227" t="str">
        <f>IF(OR($B44=0,N$27&lt;$C44,N$27&gt;=$D44),"",INDEX(ordre,COUNTIF(N$36:N43,"&lt;&gt;")+1))</f>
        <v/>
      </c>
      <c r="O44" s="227" t="str">
        <f>IF(OR($B44=0,O$27&lt;$C44,O$27&gt;=$D44),"",INDEX(ordre,COUNTIF(O$36:O43,"&lt;&gt;")+1))</f>
        <v xml:space="preserve"> cmo </v>
      </c>
      <c r="P44" s="227" t="str">
        <f>IF(OR($B44=0,P$27&lt;$C44,P$27&gt;=$D44),"",INDEX(ordre,COUNTIF(P$36:P43,"&lt;&gt;")+1))</f>
        <v xml:space="preserve"> cmo </v>
      </c>
      <c r="Q44" s="227" t="str">
        <f>IF(OR($B44=0,Q$27&lt;$C44,Q$27&gt;=$D44),"",INDEX(ordre,COUNTIF(Q$36:Q43,"&lt;&gt;")+1))</f>
        <v xml:space="preserve"> cmo </v>
      </c>
      <c r="R44" s="227" t="str">
        <f>IF(OR($B44=0,R$27&lt;$C44,R$27&gt;=$D44),"",INDEX(ordre,COUNTIF(R$36:R43,"&lt;&gt;")+1))</f>
        <v xml:space="preserve"> cmo </v>
      </c>
      <c r="S44" s="227" t="str">
        <f>IF(OR($B44=0,S$27&lt;$C44,S$27&gt;=$D44),"",INDEX(ordre,COUNTIF(S$36:S43,"&lt;&gt;")+1))</f>
        <v xml:space="preserve"> cmo </v>
      </c>
      <c r="T44" s="227" t="str">
        <f>IF(OR($B44=0,T$27&lt;$C44,T$27&gt;=$D44),"",INDEX(ordre,COUNTIF(T$36:T43,"&lt;&gt;")+1))</f>
        <v xml:space="preserve"> cmo </v>
      </c>
      <c r="U44" s="227" t="str">
        <f>IF(OR($B44=0,U$27&lt;$C44,U$27&gt;=$D44),"",INDEX(ordre,COUNTIF(U$36:U43,"&lt;&gt;")+1))</f>
        <v xml:space="preserve"> cmo </v>
      </c>
      <c r="V44" s="227" t="str">
        <f>IF(OR($B44=0,V$27&lt;$C44,V$27&gt;=$D44),"",INDEX(ordre,COUNTIF(V$36:V43,"&lt;&gt;")+1))</f>
        <v xml:space="preserve"> cmo </v>
      </c>
      <c r="W44" s="227" t="str">
        <f>IF(OR($B44=0,W$27&lt;$C44,W$27&gt;=$D44),"",INDEX(ordre,COUNTIF(W$36:W43,"&lt;&gt;")+1))</f>
        <v xml:space="preserve"> cmo </v>
      </c>
      <c r="X44" s="227" t="str">
        <f>IF(OR($B44=0,X$27&lt;$C44,X$27&gt;=$D44),"",INDEX(ordre,COUNTIF(X$36:X43,"&lt;&gt;")+1))</f>
        <v xml:space="preserve"> cmo </v>
      </c>
      <c r="Y44" s="227" t="str">
        <f>IF(OR($B44=0,Y$27&lt;$C44,Y$27&gt;=$D44),"",INDEX(ordre,COUNTIF(Y$36:Y43,"&lt;&gt;")+1))</f>
        <v xml:space="preserve"> cmo </v>
      </c>
      <c r="Z44" s="227" t="str">
        <f>IF(OR($B44=0,Z$27&lt;$C44,Z$27&gt;=$D44),"",INDEX(ordre,COUNTIF(Z$36:Z43,"&lt;&gt;")+1))</f>
        <v xml:space="preserve"> cmo </v>
      </c>
      <c r="AA44" s="227" t="str">
        <f>IF(OR($B44=0,AA$27&lt;$C44,AA$27&gt;=$D44),"",INDEX(ordre,COUNTIF(AA$36:AA43,"&lt;&gt;")+1))</f>
        <v xml:space="preserve"> cmo </v>
      </c>
      <c r="AB44" s="227" t="str">
        <f>IF(OR($B44=0,AB$27&lt;$C44,AB$27&gt;=$D44),"",INDEX(ordre,COUNTIF(AB$36:AB43,"&lt;&gt;")+1))</f>
        <v xml:space="preserve"> cmo </v>
      </c>
      <c r="AC44" s="227" t="str">
        <f>IF(OR($B44=0,AC$27&lt;$C44,AC$27&gt;=$D44),"",INDEX(ordre,COUNTIF(AC$36:AC43,"&lt;&gt;")+1))</f>
        <v xml:space="preserve"> cmo </v>
      </c>
      <c r="AD44" s="227" t="str">
        <f>IF(OR($B44=0,AD$27&lt;$C44,AD$27&gt;=$D44),"",INDEX(ordre,COUNTIF(AD$36:AD43,"&lt;&gt;")+1))</f>
        <v xml:space="preserve"> cmo </v>
      </c>
      <c r="AE44" s="227" t="str">
        <f>IF(OR($B44=0,AE$27&lt;$C44,AE$27&gt;=$D44),"",INDEX(ordre,COUNTIF(AE$36:AE43,"&lt;&gt;")+1))</f>
        <v xml:space="preserve"> cmo </v>
      </c>
      <c r="AF44" s="227" t="str">
        <f>IF(OR($B44=0,AF$27&lt;$C44,AF$27&gt;=$D44),"",INDEX(ordre,COUNTIF(AF$36:AF43,"&lt;&gt;")+1))</f>
        <v xml:space="preserve"> cmo </v>
      </c>
      <c r="AG44" s="227" t="str">
        <f>IF(OR($B44=0,AG$27&lt;$C44,AG$27&gt;=$D44),"",INDEX(ordre,COUNTIF(AG$36:AG43,"&lt;&gt;")+1))</f>
        <v xml:space="preserve"> cmo </v>
      </c>
      <c r="AH44" s="227" t="str">
        <f>IF(OR($B44=0,AH$27&lt;$C44,AH$27&gt;=$D44),"",INDEX(ordre,COUNTIF(AH$36:AH43,"&lt;&gt;")+1))</f>
        <v xml:space="preserve"> cmo </v>
      </c>
      <c r="AI44" s="227" t="str">
        <f>IF(OR($B44=0,AI$27&lt;$C44,AI$27&gt;=$D44),"",INDEX(ordre,COUNTIF(AI$36:AI43,"&lt;&gt;")+1))</f>
        <v xml:space="preserve"> cmo </v>
      </c>
      <c r="AJ44" s="227" t="str">
        <f>IF(OR($B44=0,AJ$27&lt;$C44,AJ$27&gt;=$D44),"",INDEX(ordre,COUNTIF(AJ$36:AJ43,"&lt;&gt;")+1))</f>
        <v xml:space="preserve"> cmo </v>
      </c>
      <c r="AK44" s="227" t="str">
        <f>IF(OR($B44=0,AK$27&lt;$C44,AK$27&gt;=$D44),"",INDEX(ordre,COUNTIF(AK$36:AK43,"&lt;&gt;")+1))</f>
        <v xml:space="preserve"> cmo </v>
      </c>
      <c r="AL44" s="227" t="str">
        <f>IF(OR($B44=0,AL$27&lt;$C44,AL$27&gt;=$D44),"",INDEX(ordre,COUNTIF(AL$36:AL43,"&lt;&gt;")+1))</f>
        <v xml:space="preserve"> cmo </v>
      </c>
      <c r="AM44" s="227" t="str">
        <f>IF(OR($B44=0,AM$27&lt;$C44,AM$27&gt;=$D44),"",INDEX(ordre,COUNTIF(AM$36:AM43,"&lt;&gt;")+1))</f>
        <v xml:space="preserve"> cmo </v>
      </c>
      <c r="AN44" s="227" t="str">
        <f>IF(OR($B44=0,AN$27&lt;$C44,AN$27&gt;=$D44),"",INDEX(ordre,COUNTIF(AN$36:AN43,"&lt;&gt;")+1))</f>
        <v xml:space="preserve"> cmo </v>
      </c>
      <c r="AO44" s="227" t="str">
        <f>IF(OR($B44=0,AO$27&lt;$C44,AO$27&gt;=$D44),"",INDEX(ordre,COUNTIF(AO$36:AO43,"&lt;&gt;")+1))</f>
        <v xml:space="preserve"> cmo </v>
      </c>
      <c r="AP44" s="227" t="str">
        <f>IF(OR($B44=0,AP$27&lt;$C44,AP$27&gt;=$D44),"",INDEX(ordre,COUNTIF(AP$36:AP43,"&lt;&gt;")+1))</f>
        <v xml:space="preserve"> cmo </v>
      </c>
      <c r="AQ44" s="227">
        <f>IF(OR($B44=0,AQ$27&lt;$C44,AQ$27&gt;=$D44),"",INDEX(ordre,COUNTIF(AQ$36:AQ43,"&lt;&gt;")+1))</f>
        <v>36</v>
      </c>
      <c r="AR44" s="227">
        <f>IF(OR($B44=0,AR$27&lt;$C44,AR$27&gt;=$D44),"",INDEX(ordre,COUNTIF(AR$36:AR43,"&lt;&gt;")+1))</f>
        <v>36</v>
      </c>
      <c r="AS44" s="227">
        <f>IF(OR($B44=0,AS$27&lt;$C44,AS$27&gt;=$D44),"",INDEX(ordre,COUNTIF(AS$36:AS43,"&lt;&gt;")+1))</f>
        <v>36</v>
      </c>
      <c r="AT44" s="227">
        <f>IF(OR($B44=0,AT$27&lt;$C44,AT$27&gt;=$D44),"",INDEX(ordre,COUNTIF(AT$36:AT43,"&lt;&gt;")+1))</f>
        <v>36</v>
      </c>
      <c r="AU44" s="227">
        <f>IF(OR($B44=0,AU$27&lt;$C44,AU$27&gt;=$D44),"",INDEX(ordre,COUNTIF(AU$36:AU43,"&lt;&gt;")+1))</f>
        <v>36</v>
      </c>
      <c r="AV44" s="227">
        <f>IF(OR($B44=0,AV$27&lt;$C44,AV$27&gt;=$D44),"",INDEX(ordre,COUNTIF(AV$36:AV43,"&lt;&gt;")+1))</f>
        <v>36</v>
      </c>
      <c r="AW44" s="227">
        <f>IF(OR($B44=0,AW$27&lt;$C44,AW$27&gt;=$D44),"",INDEX(ordre,COUNTIF(AW$36:AW43,"&lt;&gt;")+1))</f>
        <v>36</v>
      </c>
      <c r="AX44" s="227">
        <f>IF(OR($B44=0,AX$27&lt;$C44,AX$27&gt;=$D44),"",INDEX(ordre,COUNTIF(AX$36:AX43,"&lt;&gt;")+1))</f>
        <v>36</v>
      </c>
      <c r="AY44" s="227">
        <f>IF(OR($B44=0,AY$27&lt;$C44,AY$27&gt;=$D44),"",INDEX(ordre,COUNTIF(AY$36:AY43,"&lt;&gt;")+1))</f>
        <v>36</v>
      </c>
      <c r="AZ44" s="227">
        <f>IF(OR($B44=0,AZ$27&lt;$C44,AZ$27&gt;=$D44),"",INDEX(ordre,COUNTIF(AZ$36:AZ43,"&lt;&gt;")+1))</f>
        <v>36</v>
      </c>
      <c r="BA44" s="227">
        <f>IF(OR($B44=0,BA$27&lt;$C44,BA$27&gt;=$D44),"",INDEX(ordre,COUNTIF(BA$36:BA43,"&lt;&gt;")+1))</f>
        <v>36</v>
      </c>
      <c r="BB44" s="227">
        <f>IF(OR($B44=0,BB$27&lt;$C44,BB$27&gt;=$D44),"",INDEX(ordre,COUNTIF(BB$36:BB43,"&lt;&gt;")+1))</f>
        <v>36</v>
      </c>
      <c r="BC44" s="227" t="str">
        <f>IF(OR($B44=0,BC$27&lt;$C44,BC$27&gt;=$D44),"",INDEX(ordre,COUNTIF(BC$36:BC43,"&lt;&gt;")+1))</f>
        <v/>
      </c>
      <c r="BD44" s="227" t="str">
        <f>IF(OR($B44=0,BD$27&lt;$C44,BD$27&gt;=$D44),"",INDEX(ordre,COUNTIF(BD$36:BD43,"&lt;&gt;")+1))</f>
        <v/>
      </c>
      <c r="BE44" s="227" t="str">
        <f>IF(OR($B44=0,BE$27&lt;$C44,BE$27&gt;=$D44),"",INDEX(ordre,COUNTIF(BE$36:BE43,"&lt;&gt;")+1))</f>
        <v/>
      </c>
      <c r="BF44" s="227" t="str">
        <f>IF(OR($B44=0,BF$27&lt;$C44,BF$27&gt;=$D44),"",INDEX(ordre,COUNTIF(BF$36:BF43,"&lt;&gt;")+1))</f>
        <v/>
      </c>
      <c r="BG44" s="227" t="str">
        <f>IF(OR($B44=0,BG$27&lt;$C44,BG$27&gt;=$D44),"",INDEX(ordre,COUNTIF(BG$36:BG43,"&lt;&gt;")+1))</f>
        <v/>
      </c>
      <c r="BH44" s="227" t="str">
        <f>IF(OR($B44=0,BH$27&lt;$C44,BH$27&gt;=$D44),"",INDEX(ordre,COUNTIF(BH$36:BH43,"&lt;&gt;")+1))</f>
        <v/>
      </c>
      <c r="BI44" s="227" t="str">
        <f>IF(OR($B44=0,BI$27&lt;$C44,BI$27&gt;=$D44),"",INDEX(ordre,COUNTIF(BI$36:BI43,"&lt;&gt;")+1))</f>
        <v/>
      </c>
      <c r="BJ44" s="227" t="str">
        <f>IF(OR($B44=0,BJ$27&lt;$C44,BJ$27&gt;=$D44),"",INDEX(ordre,COUNTIF(BJ$36:BJ43,"&lt;&gt;")+1))</f>
        <v/>
      </c>
      <c r="BK44" s="227" t="str">
        <f>IF(OR($B44=0,BK$27&lt;$C44,BK$27&gt;=$D44),"",INDEX(ordre,COUNTIF(BK$36:BK43,"&lt;&gt;")+1))</f>
        <v/>
      </c>
      <c r="BL44" s="227" t="str">
        <f>IF(OR($B44=0,BL$27&lt;$C44,BL$27&gt;=$D44),"",INDEX(ordre,COUNTIF(BL$36:BL43,"&lt;&gt;")+1))</f>
        <v/>
      </c>
      <c r="BM44" s="227" t="str">
        <f>IF(OR($B44=0,BM$27&lt;$C44,BM$27&gt;=$D44),"",INDEX(ordre,COUNTIF(BM$36:BM43,"&lt;&gt;")+1))</f>
        <v/>
      </c>
      <c r="BN44" s="227" t="str">
        <f>IF(OR($B44=0,BN$27&lt;$C44,BN$27&gt;=$D44),"",INDEX(ordre,COUNTIF(BN$36:BN43,"&lt;&gt;")+1))</f>
        <v/>
      </c>
      <c r="BO44" s="227" t="str">
        <f>IF(OR($B44=0,BO$27&lt;$C44,BO$27&gt;=$D44),"",INDEX(ordre,COUNTIF(BO$36:BO43,"&lt;&gt;")+1))</f>
        <v/>
      </c>
      <c r="BP44" s="227" t="str">
        <f>IF(OR($B44=0,BP$27&lt;$C44,BP$27&gt;=$D44),"",INDEX(ordre,COUNTIF(BP$36:BP43,"&lt;&gt;")+1))</f>
        <v/>
      </c>
      <c r="BQ44" s="227" t="str">
        <f>IF(OR($B44=0,BQ$27&lt;$C44,BQ$27&gt;=$D44),"",INDEX(ordre,COUNTIF(BQ$36:BQ43,"&lt;&gt;")+1))</f>
        <v/>
      </c>
      <c r="BR44" s="227" t="str">
        <f>IF(OR($B44=0,BR$27&lt;$C44,BR$27&gt;=$D44),"",INDEX(ordre,COUNTIF(BR$36:BR43,"&lt;&gt;")+1))</f>
        <v/>
      </c>
      <c r="BS44" s="227" t="str">
        <f>IF(OR($B44=0,BS$27&lt;$C44,BS$27&gt;=$D44),"",INDEX(ordre,COUNTIF(BS$36:BS43,"&lt;&gt;")+1))</f>
        <v/>
      </c>
      <c r="BT44" s="227" t="str">
        <f>IF(OR($B44=0,BT$27&lt;$C44,BT$27&gt;=$D44),"",INDEX(ordre,COUNTIF(BT$36:BT43,"&lt;&gt;")+1))</f>
        <v/>
      </c>
      <c r="BU44" s="165">
        <f t="shared" si="3"/>
        <v>0.42708305555717241</v>
      </c>
    </row>
    <row r="45" spans="1:74" ht="15.5" x14ac:dyDescent="0.35">
      <c r="A45" s="39"/>
      <c r="B45" s="139" t="str">
        <f>'Etat staff'!C41</f>
        <v xml:space="preserve"> MELINE</v>
      </c>
      <c r="C45" s="161">
        <f>'Etat staff'!A41</f>
        <v>43590.440972222219</v>
      </c>
      <c r="D45" s="162">
        <f>IF('Etat staff'!B41&lt;C45,'Etat staff'!B41+1,'Etat staff'!B41)</f>
        <v>43590.767361111109</v>
      </c>
      <c r="E45" s="203">
        <f t="shared" si="7"/>
        <v>4.1666666666666664E-2</v>
      </c>
      <c r="F45" s="44"/>
      <c r="G45" s="265"/>
      <c r="H45" s="227" t="str">
        <f>IF(OR($B45=0,H$27&lt;$C45,H$27&gt;=$D45),"",INDEX(ordre,COUNTIF(H$36:H44,"&lt;&gt;")+1))</f>
        <v/>
      </c>
      <c r="I45" s="227" t="str">
        <f>IF(OR($B45=0,I$27&lt;$C45,I$27&gt;=$D45),"",INDEX(ordre,COUNTIF(I$36:I44,"&lt;&gt;")+1))</f>
        <v/>
      </c>
      <c r="J45" s="227" t="str">
        <f>IF(OR($B45=0,J$27&lt;$C45,J$27&gt;=$D45),"",INDEX(ordre,COUNTIF(J$36:J44,"&lt;&gt;")+1))</f>
        <v/>
      </c>
      <c r="K45" s="227" t="str">
        <f>IF(OR($B45=0,K$27&lt;$C45,K$27&gt;=$D45),"",INDEX(ordre,COUNTIF(K$36:K44,"&lt;&gt;")+1))</f>
        <v/>
      </c>
      <c r="L45" s="227" t="str">
        <f>IF(OR($B45=0,L$27&lt;$C45,L$27&gt;=$D45),"",INDEX(ordre,COUNTIF(L$36:L44,"&lt;&gt;")+1))</f>
        <v/>
      </c>
      <c r="M45" s="227" t="str">
        <f>IF(OR($B45=0,M$27&lt;$C45,M$27&gt;=$D45),"",INDEX(ordre,COUNTIF(M$36:M44,"&lt;&gt;")+1))</f>
        <v/>
      </c>
      <c r="N45" s="227" t="str">
        <f>IF(OR($B45=0,N$27&lt;$C45,N$27&gt;=$D45),"",INDEX(ordre,COUNTIF(N$36:N44,"&lt;&gt;")+1))</f>
        <v/>
      </c>
      <c r="O45" s="227" t="str">
        <f>IF(OR($B45=0,O$27&lt;$C45,O$27&gt;=$D45),"",INDEX(ordre,COUNTIF(O$36:O44,"&lt;&gt;")+1))</f>
        <v/>
      </c>
      <c r="P45" s="227" t="str">
        <f>IF(OR($B45=0,P$27&lt;$C45,P$27&gt;=$D45),"",INDEX(ordre,COUNTIF(P$36:P44,"&lt;&gt;")+1))</f>
        <v/>
      </c>
      <c r="Q45" s="227" t="str">
        <f>IF(OR($B45=0,Q$27&lt;$C45,Q$27&gt;=$D45),"",INDEX(ordre,COUNTIF(Q$36:Q44,"&lt;&gt;")+1))</f>
        <v/>
      </c>
      <c r="R45" s="227" t="str">
        <f>IF(OR($B45=0,R$27&lt;$C45,R$27&gt;=$D45),"",INDEX(ordre,COUNTIF(R$36:R44,"&lt;&gt;")+1))</f>
        <v/>
      </c>
      <c r="S45" s="227">
        <f>IF(OR($B45=0,S$27&lt;$C45,S$27&gt;=$D45),"",INDEX(ordre,COUNTIF(S$36:S44,"&lt;&gt;")+1))</f>
        <v>32</v>
      </c>
      <c r="T45" s="227">
        <f>IF(OR($B45=0,T$27&lt;$C45,T$27&gt;=$D45),"",INDEX(ordre,COUNTIF(T$36:T44,"&lt;&gt;")+1))</f>
        <v>32</v>
      </c>
      <c r="U45" s="227">
        <f>IF(OR($B45=0,U$27&lt;$C45,U$27&gt;=$D45),"",INDEX(ordre,COUNTIF(U$36:U44,"&lt;&gt;")+1))</f>
        <v>32</v>
      </c>
      <c r="V45" s="227">
        <f>IF(OR($B45=0,V$27&lt;$C45,V$27&gt;=$D45),"",INDEX(ordre,COUNTIF(V$36:V44,"&lt;&gt;")+1))</f>
        <v>32</v>
      </c>
      <c r="W45" s="227">
        <f>IF(OR($B45=0,W$27&lt;$C45,W$27&gt;=$D45),"",INDEX(ordre,COUNTIF(W$36:W44,"&lt;&gt;")+1))</f>
        <v>32</v>
      </c>
      <c r="X45" s="227">
        <f>IF(OR($B45=0,X$27&lt;$C45,X$27&gt;=$D45),"",INDEX(ordre,COUNTIF(X$36:X44,"&lt;&gt;")+1))</f>
        <v>32</v>
      </c>
      <c r="Y45" s="227">
        <f>IF(OR($B45=0,Y$27&lt;$C45,Y$27&gt;=$D45),"",INDEX(ordre,COUNTIF(Y$36:Y44,"&lt;&gt;")+1))</f>
        <v>32</v>
      </c>
      <c r="Z45" s="227">
        <f>IF(OR($B45=0,Z$27&lt;$C45,Z$27&gt;=$D45),"",INDEX(ordre,COUNTIF(Z$36:Z44,"&lt;&gt;")+1))</f>
        <v>32</v>
      </c>
      <c r="AA45" s="227">
        <f>IF(OR($B45=0,AA$27&lt;$C45,AA$27&gt;=$D45),"",INDEX(ordre,COUNTIF(AA$36:AA44,"&lt;&gt;")+1))</f>
        <v>32</v>
      </c>
      <c r="AB45" s="227">
        <f>IF(OR($B45=0,AB$27&lt;$C45,AB$27&gt;=$D45),"",INDEX(ordre,COUNTIF(AB$36:AB44,"&lt;&gt;")+1))</f>
        <v>32</v>
      </c>
      <c r="AC45" s="227">
        <f>IF(OR($B45=0,AC$27&lt;$C45,AC$27&gt;=$D45),"",INDEX(ordre,COUNTIF(AC$36:AC44,"&lt;&gt;")+1))</f>
        <v>32</v>
      </c>
      <c r="AD45" s="227">
        <f>IF(OR($B45=0,AD$27&lt;$C45,AD$27&gt;=$D45),"",INDEX(ordre,COUNTIF(AD$36:AD44,"&lt;&gt;")+1))</f>
        <v>32</v>
      </c>
      <c r="AE45" s="227">
        <f>IF(OR($B45=0,AE$27&lt;$C45,AE$27&gt;=$D45),"",INDEX(ordre,COUNTIF(AE$36:AE44,"&lt;&gt;")+1))</f>
        <v>32</v>
      </c>
      <c r="AF45" s="227">
        <f>IF(OR($B45=0,AF$27&lt;$C45,AF$27&gt;=$D45),"",INDEX(ordre,COUNTIF(AF$36:AF44,"&lt;&gt;")+1))</f>
        <v>32</v>
      </c>
      <c r="AG45" s="227">
        <f>IF(OR($B45=0,AG$27&lt;$C45,AG$27&gt;=$D45),"",INDEX(ordre,COUNTIF(AG$36:AG44,"&lt;&gt;")+1))</f>
        <v>32</v>
      </c>
      <c r="AH45" s="227">
        <f>IF(OR($B45=0,AH$27&lt;$C45,AH$27&gt;=$D45),"",INDEX(ordre,COUNTIF(AH$36:AH44,"&lt;&gt;")+1))</f>
        <v>32</v>
      </c>
      <c r="AI45" s="227">
        <f>IF(OR($B45=0,AI$27&lt;$C45,AI$27&gt;=$D45),"",INDEX(ordre,COUNTIF(AI$36:AI44,"&lt;&gt;")+1))</f>
        <v>32</v>
      </c>
      <c r="AJ45" s="227">
        <f>IF(OR($B45=0,AJ$27&lt;$C45,AJ$27&gt;=$D45),"",INDEX(ordre,COUNTIF(AJ$36:AJ44,"&lt;&gt;")+1))</f>
        <v>32</v>
      </c>
      <c r="AK45" s="227">
        <f>IF(OR($B45=0,AK$27&lt;$C45,AK$27&gt;=$D45),"",INDEX(ordre,COUNTIF(AK$36:AK44,"&lt;&gt;")+1))</f>
        <v>32</v>
      </c>
      <c r="AL45" s="227">
        <f>IF(OR($B45=0,AL$27&lt;$C45,AL$27&gt;=$D45),"",INDEX(ordre,COUNTIF(AL$36:AL44,"&lt;&gt;")+1))</f>
        <v>32</v>
      </c>
      <c r="AM45" s="227">
        <f>IF(OR($B45=0,AM$27&lt;$C45,AM$27&gt;=$D45),"",INDEX(ordre,COUNTIF(AM$36:AM44,"&lt;&gt;")+1))</f>
        <v>32</v>
      </c>
      <c r="AN45" s="227">
        <f>IF(OR($B45=0,AN$27&lt;$C45,AN$27&gt;=$D45),"",INDEX(ordre,COUNTIF(AN$36:AN44,"&lt;&gt;")+1))</f>
        <v>32</v>
      </c>
      <c r="AO45" s="227">
        <f>IF(OR($B45=0,AO$27&lt;$C45,AO$27&gt;=$D45),"",INDEX(ordre,COUNTIF(AO$36:AO44,"&lt;&gt;")+1))</f>
        <v>32</v>
      </c>
      <c r="AP45" s="227">
        <f>IF(OR($B45=0,AP$27&lt;$C45,AP$27&gt;=$D45),"",INDEX(ordre,COUNTIF(AP$36:AP44,"&lt;&gt;")+1))</f>
        <v>32</v>
      </c>
      <c r="AQ45" s="227" t="str">
        <f>IF(OR($B45=0,AQ$27&lt;$C45,AQ$27&gt;=$D45),"",INDEX(ordre,COUNTIF(AQ$36:AQ44,"&lt;&gt;")+1))</f>
        <v xml:space="preserve"> cmo </v>
      </c>
      <c r="AR45" s="227" t="str">
        <f>IF(OR($B45=0,AR$27&lt;$C45,AR$27&gt;=$D45),"",INDEX(ordre,COUNTIF(AR$36:AR44,"&lt;&gt;")+1))</f>
        <v xml:space="preserve"> cmo </v>
      </c>
      <c r="AS45" s="227" t="str">
        <f>IF(OR($B45=0,AS$27&lt;$C45,AS$27&gt;=$D45),"",INDEX(ordre,COUNTIF(AS$36:AS44,"&lt;&gt;")+1))</f>
        <v xml:space="preserve"> cmo </v>
      </c>
      <c r="AT45" s="227" t="str">
        <f>IF(OR($B45=0,AT$27&lt;$C45,AT$27&gt;=$D45),"",INDEX(ordre,COUNTIF(AT$36:AT44,"&lt;&gt;")+1))</f>
        <v xml:space="preserve"> cmo </v>
      </c>
      <c r="AU45" s="227" t="str">
        <f>IF(OR($B45=0,AU$27&lt;$C45,AU$27&gt;=$D45),"",INDEX(ordre,COUNTIF(AU$36:AU44,"&lt;&gt;")+1))</f>
        <v xml:space="preserve"> cmo </v>
      </c>
      <c r="AV45" s="227" t="str">
        <f>IF(OR($B45=0,AV$27&lt;$C45,AV$27&gt;=$D45),"",INDEX(ordre,COUNTIF(AV$36:AV44,"&lt;&gt;")+1))</f>
        <v xml:space="preserve"> cmo </v>
      </c>
      <c r="AW45" s="227" t="str">
        <f>IF(OR($B45=0,AW$27&lt;$C45,AW$27&gt;=$D45),"",INDEX(ordre,COUNTIF(AW$36:AW44,"&lt;&gt;")+1))</f>
        <v xml:space="preserve"> cmo </v>
      </c>
      <c r="AX45" s="227" t="str">
        <f>IF(OR($B45=0,AX$27&lt;$C45,AX$27&gt;=$D45),"",INDEX(ordre,COUNTIF(AX$36:AX44,"&lt;&gt;")+1))</f>
        <v/>
      </c>
      <c r="AY45" s="227" t="str">
        <f>IF(OR($B45=0,AY$27&lt;$C45,AY$27&gt;=$D45),"",INDEX(ordre,COUNTIF(AY$36:AY44,"&lt;&gt;")+1))</f>
        <v/>
      </c>
      <c r="AZ45" s="227" t="str">
        <f>IF(OR($B45=0,AZ$27&lt;$C45,AZ$27&gt;=$D45),"",INDEX(ordre,COUNTIF(AZ$36:AZ44,"&lt;&gt;")+1))</f>
        <v/>
      </c>
      <c r="BA45" s="227" t="str">
        <f>IF(OR($B45=0,BA$27&lt;$C45,BA$27&gt;=$D45),"",INDEX(ordre,COUNTIF(BA$36:BA44,"&lt;&gt;")+1))</f>
        <v/>
      </c>
      <c r="BB45" s="227" t="str">
        <f>IF(OR($B45=0,BB$27&lt;$C45,BB$27&gt;=$D45),"",INDEX(ordre,COUNTIF(BB$36:BB44,"&lt;&gt;")+1))</f>
        <v/>
      </c>
      <c r="BC45" s="227" t="str">
        <f>IF(OR($B45=0,BC$27&lt;$C45,BC$27&gt;=$D45),"",INDEX(ordre,COUNTIF(BC$36:BC44,"&lt;&gt;")+1))</f>
        <v/>
      </c>
      <c r="BD45" s="227" t="str">
        <f>IF(OR($B45=0,BD$27&lt;$C45,BD$27&gt;=$D45),"",INDEX(ordre,COUNTIF(BD$36:BD44,"&lt;&gt;")+1))</f>
        <v/>
      </c>
      <c r="BE45" s="227" t="str">
        <f>IF(OR($B45=0,BE$27&lt;$C45,BE$27&gt;=$D45),"",INDEX(ordre,COUNTIF(BE$36:BE44,"&lt;&gt;")+1))</f>
        <v/>
      </c>
      <c r="BF45" s="227" t="str">
        <f>IF(OR($B45=0,BF$27&lt;$C45,BF$27&gt;=$D45),"",INDEX(ordre,COUNTIF(BF$36:BF44,"&lt;&gt;")+1))</f>
        <v/>
      </c>
      <c r="BG45" s="227" t="str">
        <f>IF(OR($B45=0,BG$27&lt;$C45,BG$27&gt;=$D45),"",INDEX(ordre,COUNTIF(BG$36:BG44,"&lt;&gt;")+1))</f>
        <v/>
      </c>
      <c r="BH45" s="227" t="str">
        <f>IF(OR($B45=0,BH$27&lt;$C45,BH$27&gt;=$D45),"",INDEX(ordre,COUNTIF(BH$36:BH44,"&lt;&gt;")+1))</f>
        <v/>
      </c>
      <c r="BI45" s="227" t="str">
        <f>IF(OR($B45=0,BI$27&lt;$C45,BI$27&gt;=$D45),"",INDEX(ordre,COUNTIF(BI$36:BI44,"&lt;&gt;")+1))</f>
        <v/>
      </c>
      <c r="BJ45" s="227" t="str">
        <f>IF(OR($B45=0,BJ$27&lt;$C45,BJ$27&gt;=$D45),"",INDEX(ordre,COUNTIF(BJ$36:BJ44,"&lt;&gt;")+1))</f>
        <v/>
      </c>
      <c r="BK45" s="227" t="str">
        <f>IF(OR($B45=0,BK$27&lt;$C45,BK$27&gt;=$D45),"",INDEX(ordre,COUNTIF(BK$36:BK44,"&lt;&gt;")+1))</f>
        <v/>
      </c>
      <c r="BL45" s="227" t="str">
        <f>IF(OR($B45=0,BL$27&lt;$C45,BL$27&gt;=$D45),"",INDEX(ordre,COUNTIF(BL$36:BL44,"&lt;&gt;")+1))</f>
        <v/>
      </c>
      <c r="BM45" s="227" t="str">
        <f>IF(OR($B45=0,BM$27&lt;$C45,BM$27&gt;=$D45),"",INDEX(ordre,COUNTIF(BM$36:BM44,"&lt;&gt;")+1))</f>
        <v/>
      </c>
      <c r="BN45" s="227" t="str">
        <f>IF(OR($B45=0,BN$27&lt;$C45,BN$27&gt;=$D45),"",INDEX(ordre,COUNTIF(BN$36:BN44,"&lt;&gt;")+1))</f>
        <v/>
      </c>
      <c r="BO45" s="227" t="str">
        <f>IF(OR($B45=0,BO$27&lt;$C45,BO$27&gt;=$D45),"",INDEX(ordre,COUNTIF(BO$36:BO44,"&lt;&gt;")+1))</f>
        <v/>
      </c>
      <c r="BP45" s="227" t="str">
        <f>IF(OR($B45=0,BP$27&lt;$C45,BP$27&gt;=$D45),"",INDEX(ordre,COUNTIF(BP$36:BP44,"&lt;&gt;")+1))</f>
        <v/>
      </c>
      <c r="BQ45" s="227" t="str">
        <f>IF(OR($B45=0,BQ$27&lt;$C45,BQ$27&gt;=$D45),"",INDEX(ordre,COUNTIF(BQ$36:BQ44,"&lt;&gt;")+1))</f>
        <v/>
      </c>
      <c r="BR45" s="227" t="str">
        <f>IF(OR($B45=0,BR$27&lt;$C45,BR$27&gt;=$D45),"",INDEX(ordre,COUNTIF(BR$36:BR44,"&lt;&gt;")+1))</f>
        <v/>
      </c>
      <c r="BS45" s="227" t="str">
        <f>IF(OR($B45=0,BS$27&lt;$C45,BS$27&gt;=$D45),"",INDEX(ordre,COUNTIF(BS$36:BS44,"&lt;&gt;")+1))</f>
        <v/>
      </c>
      <c r="BT45" s="227" t="str">
        <f>IF(OR($B45=0,BT$27&lt;$C45,BT$27&gt;=$D45),"",INDEX(ordre,COUNTIF(BT$36:BT44,"&lt;&gt;")+1))</f>
        <v/>
      </c>
      <c r="BU45" s="165">
        <f t="shared" si="3"/>
        <v>0.33333305555717241</v>
      </c>
    </row>
    <row r="46" spans="1:74" ht="15.5" x14ac:dyDescent="0.35">
      <c r="A46" s="39"/>
      <c r="B46" s="139" t="str">
        <f>'Etat staff'!C42</f>
        <v xml:space="preserve"> ROMAIN</v>
      </c>
      <c r="C46" s="161">
        <f>'Etat staff'!A42</f>
        <v>43590.482638888891</v>
      </c>
      <c r="D46" s="162">
        <f>IF('Etat staff'!B42&lt;C46,'Etat staff'!B42+1,'Etat staff'!B42)</f>
        <v>43590.809027777781</v>
      </c>
      <c r="E46" s="203">
        <f t="shared" si="7"/>
        <v>4.1666666666666664E-2</v>
      </c>
      <c r="F46" s="44"/>
      <c r="G46" s="265"/>
      <c r="H46" s="227" t="str">
        <f>IF(OR($B46=0,H$27&lt;$C46,H$27&gt;=$D46),"",INDEX(ordre,COUNTIF(H$36:H45,"&lt;&gt;")+1))</f>
        <v/>
      </c>
      <c r="I46" s="227" t="str">
        <f>IF(OR($B46=0,I$27&lt;$C46,I$27&gt;=$D46),"",INDEX(ordre,COUNTIF(I$36:I45,"&lt;&gt;")+1))</f>
        <v/>
      </c>
      <c r="J46" s="227" t="str">
        <f>IF(OR($B46=0,J$27&lt;$C46,J$27&gt;=$D46),"",INDEX(ordre,COUNTIF(J$36:J45,"&lt;&gt;")+1))</f>
        <v/>
      </c>
      <c r="K46" s="227" t="str">
        <f>IF(OR($B46=0,K$27&lt;$C46,K$27&gt;=$D46),"",INDEX(ordre,COUNTIF(K$36:K45,"&lt;&gt;")+1))</f>
        <v/>
      </c>
      <c r="L46" s="227" t="str">
        <f>IF(OR($B46=0,L$27&lt;$C46,L$27&gt;=$D46),"",INDEX(ordre,COUNTIF(L$36:L45,"&lt;&gt;")+1))</f>
        <v/>
      </c>
      <c r="M46" s="227" t="str">
        <f>IF(OR($B46=0,M$27&lt;$C46,M$27&gt;=$D46),"",INDEX(ordre,COUNTIF(M$36:M45,"&lt;&gt;")+1))</f>
        <v/>
      </c>
      <c r="N46" s="227" t="str">
        <f>IF(OR($B46=0,N$27&lt;$C46,N$27&gt;=$D46),"",INDEX(ordre,COUNTIF(N$36:N45,"&lt;&gt;")+1))</f>
        <v/>
      </c>
      <c r="O46" s="227" t="str">
        <f>IF(OR($B46=0,O$27&lt;$C46,O$27&gt;=$D46),"",INDEX(ordre,COUNTIF(O$36:O45,"&lt;&gt;")+1))</f>
        <v/>
      </c>
      <c r="P46" s="227" t="str">
        <f>IF(OR($B46=0,P$27&lt;$C46,P$27&gt;=$D46),"",INDEX(ordre,COUNTIF(P$36:P45,"&lt;&gt;")+1))</f>
        <v/>
      </c>
      <c r="Q46" s="227" t="str">
        <f>IF(OR($B46=0,Q$27&lt;$C46,Q$27&gt;=$D46),"",INDEX(ordre,COUNTIF(Q$36:Q45,"&lt;&gt;")+1))</f>
        <v/>
      </c>
      <c r="R46" s="227" t="str">
        <f>IF(OR($B46=0,R$27&lt;$C46,R$27&gt;=$D46),"",INDEX(ordre,COUNTIF(R$36:R45,"&lt;&gt;")+1))</f>
        <v/>
      </c>
      <c r="S46" s="227" t="str">
        <f>IF(OR($B46=0,S$27&lt;$C46,S$27&gt;=$D46),"",INDEX(ordre,COUNTIF(S$36:S45,"&lt;&gt;")+1))</f>
        <v/>
      </c>
      <c r="T46" s="227" t="str">
        <f>IF(OR($B46=0,T$27&lt;$C46,T$27&gt;=$D46),"",INDEX(ordre,COUNTIF(T$36:T45,"&lt;&gt;")+1))</f>
        <v/>
      </c>
      <c r="U46" s="227" t="str">
        <f>IF(OR($B46=0,U$27&lt;$C46,U$27&gt;=$D46),"",INDEX(ordre,COUNTIF(U$36:U45,"&lt;&gt;")+1))</f>
        <v/>
      </c>
      <c r="V46" s="227" t="str">
        <f>IF(OR($B46=0,V$27&lt;$C46,V$27&gt;=$D46),"",INDEX(ordre,COUNTIF(V$36:V45,"&lt;&gt;")+1))</f>
        <v/>
      </c>
      <c r="W46" s="227">
        <f>IF(OR($B46=0,W$27&lt;$C46,W$27&gt;=$D46),"",INDEX(ordre,COUNTIF(W$36:W45,"&lt;&gt;")+1))</f>
        <v>2</v>
      </c>
      <c r="X46" s="227">
        <f>IF(OR($B46=0,X$27&lt;$C46,X$27&gt;=$D46),"",INDEX(ordre,COUNTIF(X$36:X45,"&lt;&gt;")+1))</f>
        <v>2</v>
      </c>
      <c r="Y46" s="227">
        <f>IF(OR($B46=0,Y$27&lt;$C46,Y$27&gt;=$D46),"",INDEX(ordre,COUNTIF(Y$36:Y45,"&lt;&gt;")+1))</f>
        <v>2</v>
      </c>
      <c r="Z46" s="227">
        <f>IF(OR($B46=0,Z$27&lt;$C46,Z$27&gt;=$D46),"",INDEX(ordre,COUNTIF(Z$36:Z45,"&lt;&gt;")+1))</f>
        <v>2</v>
      </c>
      <c r="AA46" s="227">
        <f>IF(OR($B46=0,AA$27&lt;$C46,AA$27&gt;=$D46),"",INDEX(ordre,COUNTIF(AA$36:AA45,"&lt;&gt;")+1))</f>
        <v>2</v>
      </c>
      <c r="AB46" s="227">
        <f>IF(OR($B46=0,AB$27&lt;$C46,AB$27&gt;=$D46),"",INDEX(ordre,COUNTIF(AB$36:AB45,"&lt;&gt;")+1))</f>
        <v>2</v>
      </c>
      <c r="AC46" s="227">
        <f>IF(OR($B46=0,AC$27&lt;$C46,AC$27&gt;=$D46),"",INDEX(ordre,COUNTIF(AC$36:AC45,"&lt;&gt;")+1))</f>
        <v>2</v>
      </c>
      <c r="AD46" s="227">
        <f>IF(OR($B46=0,AD$27&lt;$C46,AD$27&gt;=$D46),"",INDEX(ordre,COUNTIF(AD$36:AD45,"&lt;&gt;")+1))</f>
        <v>2</v>
      </c>
      <c r="AE46" s="227">
        <f>IF(OR($B46=0,AE$27&lt;$C46,AE$27&gt;=$D46),"",INDEX(ordre,COUNTIF(AE$36:AE45,"&lt;&gt;")+1))</f>
        <v>2</v>
      </c>
      <c r="AF46" s="227">
        <f>IF(OR($B46=0,AF$27&lt;$C46,AF$27&gt;=$D46),"",INDEX(ordre,COUNTIF(AF$36:AF45,"&lt;&gt;")+1))</f>
        <v>2</v>
      </c>
      <c r="AG46" s="227">
        <f>IF(OR($B46=0,AG$27&lt;$C46,AG$27&gt;=$D46),"",INDEX(ordre,COUNTIF(AG$36:AG45,"&lt;&gt;")+1))</f>
        <v>2</v>
      </c>
      <c r="AH46" s="227">
        <f>IF(OR($B46=0,AH$27&lt;$C46,AH$27&gt;=$D46),"",INDEX(ordre,COUNTIF(AH$36:AH45,"&lt;&gt;")+1))</f>
        <v>2</v>
      </c>
      <c r="AI46" s="227">
        <f>IF(OR($B46=0,AI$27&lt;$C46,AI$27&gt;=$D46),"",INDEX(ordre,COUNTIF(AI$36:AI45,"&lt;&gt;")+1))</f>
        <v>2</v>
      </c>
      <c r="AJ46" s="227">
        <f>IF(OR($B46=0,AJ$27&lt;$C46,AJ$27&gt;=$D46),"",INDEX(ordre,COUNTIF(AJ$36:AJ45,"&lt;&gt;")+1))</f>
        <v>2</v>
      </c>
      <c r="AK46" s="227">
        <f>IF(OR($B46=0,AK$27&lt;$C46,AK$27&gt;=$D46),"",INDEX(ordre,COUNTIF(AK$36:AK45,"&lt;&gt;")+1))</f>
        <v>2</v>
      </c>
      <c r="AL46" s="227">
        <f>IF(OR($B46=0,AL$27&lt;$C46,AL$27&gt;=$D46),"",INDEX(ordre,COUNTIF(AL$36:AL45,"&lt;&gt;")+1))</f>
        <v>2</v>
      </c>
      <c r="AM46" s="227">
        <f>IF(OR($B46=0,AM$27&lt;$C46,AM$27&gt;=$D46),"",INDEX(ordre,COUNTIF(AM$36:AM45,"&lt;&gt;")+1))</f>
        <v>2</v>
      </c>
      <c r="AN46" s="227">
        <f>IF(OR($B46=0,AN$27&lt;$C46,AN$27&gt;=$D46),"",INDEX(ordre,COUNTIF(AN$36:AN45,"&lt;&gt;")+1))</f>
        <v>2</v>
      </c>
      <c r="AO46" s="227">
        <f>IF(OR($B46=0,AO$27&lt;$C46,AO$27&gt;=$D46),"",INDEX(ordre,COUNTIF(AO$36:AO45,"&lt;&gt;")+1))</f>
        <v>2</v>
      </c>
      <c r="AP46" s="227">
        <f>IF(OR($B46=0,AP$27&lt;$C46,AP$27&gt;=$D46),"",INDEX(ordre,COUNTIF(AP$36:AP45,"&lt;&gt;")+1))</f>
        <v>2</v>
      </c>
      <c r="AQ46" s="227">
        <f>IF(OR($B46=0,AQ$27&lt;$C46,AQ$27&gt;=$D46),"",INDEX(ordre,COUNTIF(AQ$36:AQ45,"&lt;&gt;")+1))</f>
        <v>32</v>
      </c>
      <c r="AR46" s="227">
        <f>IF(OR($B46=0,AR$27&lt;$C46,AR$27&gt;=$D46),"",INDEX(ordre,COUNTIF(AR$36:AR45,"&lt;&gt;")+1))</f>
        <v>32</v>
      </c>
      <c r="AS46" s="227">
        <f>IF(OR($B46=0,AS$27&lt;$C46,AS$27&gt;=$D46),"",INDEX(ordre,COUNTIF(AS$36:AS45,"&lt;&gt;")+1))</f>
        <v>32</v>
      </c>
      <c r="AT46" s="227">
        <f>IF(OR($B46=0,AT$27&lt;$C46,AT$27&gt;=$D46),"",INDEX(ordre,COUNTIF(AT$36:AT45,"&lt;&gt;")+1))</f>
        <v>32</v>
      </c>
      <c r="AU46" s="227">
        <f>IF(OR($B46=0,AU$27&lt;$C46,AU$27&gt;=$D46),"",INDEX(ordre,COUNTIF(AU$36:AU45,"&lt;&gt;")+1))</f>
        <v>32</v>
      </c>
      <c r="AV46" s="227">
        <f>IF(OR($B46=0,AV$27&lt;$C46,AV$27&gt;=$D46),"",INDEX(ordre,COUNTIF(AV$36:AV45,"&lt;&gt;")+1))</f>
        <v>32</v>
      </c>
      <c r="AW46" s="227">
        <f>IF(OR($B46=0,AW$27&lt;$C46,AW$27&gt;=$D46),"",INDEX(ordre,COUNTIF(AW$36:AW45,"&lt;&gt;")+1))</f>
        <v>32</v>
      </c>
      <c r="AX46" s="227">
        <f>IF(OR($B46=0,AX$27&lt;$C46,AX$27&gt;=$D46),"",INDEX(ordre,COUNTIF(AX$36:AX45,"&lt;&gt;")+1))</f>
        <v>32</v>
      </c>
      <c r="AY46" s="227">
        <f>IF(OR($B46=0,AY$27&lt;$C46,AY$27&gt;=$D46),"",INDEX(ordre,COUNTIF(AY$36:AY45,"&lt;&gt;")+1))</f>
        <v>32</v>
      </c>
      <c r="AZ46" s="227">
        <f>IF(OR($B46=0,AZ$27&lt;$C46,AZ$27&gt;=$D46),"",INDEX(ordre,COUNTIF(AZ$36:AZ45,"&lt;&gt;")+1))</f>
        <v>32</v>
      </c>
      <c r="BA46" s="227">
        <f>IF(OR($B46=0,BA$27&lt;$C46,BA$27&gt;=$D46),"",INDEX(ordre,COUNTIF(BA$36:BA45,"&lt;&gt;")+1))</f>
        <v>32</v>
      </c>
      <c r="BB46" s="227" t="str">
        <f>IF(OR($B46=0,BB$27&lt;$C46,BB$27&gt;=$D46),"",INDEX(ordre,COUNTIF(BB$36:BB45,"&lt;&gt;")+1))</f>
        <v/>
      </c>
      <c r="BC46" s="227" t="str">
        <f>IF(OR($B46=0,BC$27&lt;$C46,BC$27&gt;=$D46),"",INDEX(ordre,COUNTIF(BC$36:BC45,"&lt;&gt;")+1))</f>
        <v/>
      </c>
      <c r="BD46" s="227" t="str">
        <f>IF(OR($B46=0,BD$27&lt;$C46,BD$27&gt;=$D46),"",INDEX(ordre,COUNTIF(BD$36:BD45,"&lt;&gt;")+1))</f>
        <v/>
      </c>
      <c r="BE46" s="227" t="str">
        <f>IF(OR($B46=0,BE$27&lt;$C46,BE$27&gt;=$D46),"",INDEX(ordre,COUNTIF(BE$36:BE45,"&lt;&gt;")+1))</f>
        <v/>
      </c>
      <c r="BF46" s="227" t="str">
        <f>IF(OR($B46=0,BF$27&lt;$C46,BF$27&gt;=$D46),"",INDEX(ordre,COUNTIF(BF$36:BF45,"&lt;&gt;")+1))</f>
        <v/>
      </c>
      <c r="BG46" s="227" t="str">
        <f>IF(OR($B46=0,BG$27&lt;$C46,BG$27&gt;=$D46),"",INDEX(ordre,COUNTIF(BG$36:BG45,"&lt;&gt;")+1))</f>
        <v/>
      </c>
      <c r="BH46" s="227" t="str">
        <f>IF(OR($B46=0,BH$27&lt;$C46,BH$27&gt;=$D46),"",INDEX(ordre,COUNTIF(BH$36:BH45,"&lt;&gt;")+1))</f>
        <v/>
      </c>
      <c r="BI46" s="227" t="str">
        <f>IF(OR($B46=0,BI$27&lt;$C46,BI$27&gt;=$D46),"",INDEX(ordre,COUNTIF(BI$36:BI45,"&lt;&gt;")+1))</f>
        <v/>
      </c>
      <c r="BJ46" s="227" t="str">
        <f>IF(OR($B46=0,BJ$27&lt;$C46,BJ$27&gt;=$D46),"",INDEX(ordre,COUNTIF(BJ$36:BJ45,"&lt;&gt;")+1))</f>
        <v/>
      </c>
      <c r="BK46" s="227" t="str">
        <f>IF(OR($B46=0,BK$27&lt;$C46,BK$27&gt;=$D46),"",INDEX(ordre,COUNTIF(BK$36:BK45,"&lt;&gt;")+1))</f>
        <v/>
      </c>
      <c r="BL46" s="227" t="str">
        <f>IF(OR($B46=0,BL$27&lt;$C46,BL$27&gt;=$D46),"",INDEX(ordre,COUNTIF(BL$36:BL45,"&lt;&gt;")+1))</f>
        <v/>
      </c>
      <c r="BM46" s="227" t="str">
        <f>IF(OR($B46=0,BM$27&lt;$C46,BM$27&gt;=$D46),"",INDEX(ordre,COUNTIF(BM$36:BM45,"&lt;&gt;")+1))</f>
        <v/>
      </c>
      <c r="BN46" s="227" t="str">
        <f>IF(OR($B46=0,BN$27&lt;$C46,BN$27&gt;=$D46),"",INDEX(ordre,COUNTIF(BN$36:BN45,"&lt;&gt;")+1))</f>
        <v/>
      </c>
      <c r="BO46" s="227" t="str">
        <f>IF(OR($B46=0,BO$27&lt;$C46,BO$27&gt;=$D46),"",INDEX(ordre,COUNTIF(BO$36:BO45,"&lt;&gt;")+1))</f>
        <v/>
      </c>
      <c r="BP46" s="227" t="str">
        <f>IF(OR($B46=0,BP$27&lt;$C46,BP$27&gt;=$D46),"",INDEX(ordre,COUNTIF(BP$36:BP45,"&lt;&gt;")+1))</f>
        <v/>
      </c>
      <c r="BQ46" s="227" t="str">
        <f>IF(OR($B46=0,BQ$27&lt;$C46,BQ$27&gt;=$D46),"",INDEX(ordre,COUNTIF(BQ$36:BQ45,"&lt;&gt;")+1))</f>
        <v/>
      </c>
      <c r="BR46" s="227" t="str">
        <f>IF(OR($B46=0,BR$27&lt;$C46,BR$27&gt;=$D46),"",INDEX(ordre,COUNTIF(BR$36:BR45,"&lt;&gt;")+1))</f>
        <v/>
      </c>
      <c r="BS46" s="227" t="str">
        <f>IF(OR($B46=0,BS$27&lt;$C46,BS$27&gt;=$D46),"",INDEX(ordre,COUNTIF(BS$36:BS45,"&lt;&gt;")+1))</f>
        <v/>
      </c>
      <c r="BT46" s="227" t="str">
        <f>IF(OR($B46=0,BT$27&lt;$C46,BT$27&gt;=$D46),"",INDEX(ordre,COUNTIF(BT$36:BT45,"&lt;&gt;")+1))</f>
        <v/>
      </c>
      <c r="BU46" s="165">
        <f t="shared" si="3"/>
        <v>0.33333305555717241</v>
      </c>
    </row>
    <row r="47" spans="1:74" ht="15.5" x14ac:dyDescent="0.35">
      <c r="A47" s="39"/>
      <c r="B47" s="139" t="str">
        <f>'Etat staff'!C43</f>
        <v xml:space="preserve"> LYDIE</v>
      </c>
      <c r="C47" s="161">
        <f>'Etat staff'!A43</f>
        <v>43590.482638888891</v>
      </c>
      <c r="D47" s="162">
        <f>IF('Etat staff'!B43&lt;C47,'Etat staff'!B43+1,'Etat staff'!B43)</f>
        <v>43590.881944444445</v>
      </c>
      <c r="E47" s="203">
        <f t="shared" si="7"/>
        <v>5.2083333333333336E-2</v>
      </c>
      <c r="F47" s="44"/>
      <c r="G47" s="265"/>
      <c r="H47" s="227" t="str">
        <f>IF(OR($B47=0,H$27&lt;$C47,H$27&gt;=$D47),"",INDEX(ordre,COUNTIF(H$36:H46,"&lt;&gt;")+1))</f>
        <v/>
      </c>
      <c r="I47" s="227" t="str">
        <f>IF(OR($B47=0,I$27&lt;$C47,I$27&gt;=$D47),"",INDEX(ordre,COUNTIF(I$36:I46,"&lt;&gt;")+1))</f>
        <v/>
      </c>
      <c r="J47" s="227" t="str">
        <f>IF(OR($B47=0,J$27&lt;$C47,J$27&gt;=$D47),"",INDEX(ordre,COUNTIF(J$36:J46,"&lt;&gt;")+1))</f>
        <v/>
      </c>
      <c r="K47" s="227" t="str">
        <f>IF(OR($B47=0,K$27&lt;$C47,K$27&gt;=$D47),"",INDEX(ordre,COUNTIF(K$36:K46,"&lt;&gt;")+1))</f>
        <v/>
      </c>
      <c r="L47" s="227" t="str">
        <f>IF(OR($B47=0,L$27&lt;$C47,L$27&gt;=$D47),"",INDEX(ordre,COUNTIF(L$36:L46,"&lt;&gt;")+1))</f>
        <v/>
      </c>
      <c r="M47" s="227" t="str">
        <f>IF(OR($B47=0,M$27&lt;$C47,M$27&gt;=$D47),"",INDEX(ordre,COUNTIF(M$36:M46,"&lt;&gt;")+1))</f>
        <v/>
      </c>
      <c r="N47" s="227" t="str">
        <f>IF(OR($B47=0,N$27&lt;$C47,N$27&gt;=$D47),"",INDEX(ordre,COUNTIF(N$36:N46,"&lt;&gt;")+1))</f>
        <v/>
      </c>
      <c r="O47" s="227" t="str">
        <f>IF(OR($B47=0,O$27&lt;$C47,O$27&gt;=$D47),"",INDEX(ordre,COUNTIF(O$36:O46,"&lt;&gt;")+1))</f>
        <v/>
      </c>
      <c r="P47" s="227" t="str">
        <f>IF(OR($B47=0,P$27&lt;$C47,P$27&gt;=$D47),"",INDEX(ordre,COUNTIF(P$36:P46,"&lt;&gt;")+1))</f>
        <v/>
      </c>
      <c r="Q47" s="227" t="str">
        <f>IF(OR($B47=0,Q$27&lt;$C47,Q$27&gt;=$D47),"",INDEX(ordre,COUNTIF(Q$36:Q46,"&lt;&gt;")+1))</f>
        <v/>
      </c>
      <c r="R47" s="227" t="str">
        <f>IF(OR($B47=0,R$27&lt;$C47,R$27&gt;=$D47),"",INDEX(ordre,COUNTIF(R$36:R46,"&lt;&gt;")+1))</f>
        <v/>
      </c>
      <c r="S47" s="227" t="str">
        <f>IF(OR($B47=0,S$27&lt;$C47,S$27&gt;=$D47),"",INDEX(ordre,COUNTIF(S$36:S46,"&lt;&gt;")+1))</f>
        <v/>
      </c>
      <c r="T47" s="227" t="str">
        <f>IF(OR($B47=0,T$27&lt;$C47,T$27&gt;=$D47),"",INDEX(ordre,COUNTIF(T$36:T46,"&lt;&gt;")+1))</f>
        <v/>
      </c>
      <c r="U47" s="227" t="str">
        <f>IF(OR($B47=0,U$27&lt;$C47,U$27&gt;=$D47),"",INDEX(ordre,COUNTIF(U$36:U46,"&lt;&gt;")+1))</f>
        <v/>
      </c>
      <c r="V47" s="227" t="str">
        <f>IF(OR($B47=0,V$27&lt;$C47,V$27&gt;=$D47),"",INDEX(ordre,COUNTIF(V$36:V46,"&lt;&gt;")+1))</f>
        <v/>
      </c>
      <c r="W47" s="227" t="str">
        <f>IF(OR($B47=0,W$27&lt;$C47,W$27&gt;=$D47),"",INDEX(ordre,COUNTIF(W$36:W46,"&lt;&gt;")+1))</f>
        <v xml:space="preserve"> F</v>
      </c>
      <c r="X47" s="227" t="str">
        <f>IF(OR($B47=0,X$27&lt;$C47,X$27&gt;=$D47),"",INDEX(ordre,COUNTIF(X$36:X46,"&lt;&gt;")+1))</f>
        <v xml:space="preserve"> F</v>
      </c>
      <c r="Y47" s="227" t="str">
        <f>IF(OR($B47=0,Y$27&lt;$C47,Y$27&gt;=$D47),"",INDEX(ordre,COUNTIF(Y$36:Y46,"&lt;&gt;")+1))</f>
        <v xml:space="preserve"> F</v>
      </c>
      <c r="Z47" s="227" t="str">
        <f>IF(OR($B47=0,Z$27&lt;$C47,Z$27&gt;=$D47),"",INDEX(ordre,COUNTIF(Z$36:Z46,"&lt;&gt;")+1))</f>
        <v xml:space="preserve"> F</v>
      </c>
      <c r="AA47" s="227" t="str">
        <f>IF(OR($B47=0,AA$27&lt;$C47,AA$27&gt;=$D47),"",INDEX(ordre,COUNTIF(AA$36:AA46,"&lt;&gt;")+1))</f>
        <v xml:space="preserve"> F</v>
      </c>
      <c r="AB47" s="227" t="str">
        <f>IF(OR($B47=0,AB$27&lt;$C47,AB$27&gt;=$D47),"",INDEX(ordre,COUNTIF(AB$36:AB46,"&lt;&gt;")+1))</f>
        <v xml:space="preserve"> F</v>
      </c>
      <c r="AC47" s="227" t="str">
        <f>IF(OR($B47=0,AC$27&lt;$C47,AC$27&gt;=$D47),"",INDEX(ordre,COUNTIF(AC$36:AC46,"&lt;&gt;")+1))</f>
        <v xml:space="preserve"> F</v>
      </c>
      <c r="AD47" s="227" t="str">
        <f>IF(OR($B47=0,AD$27&lt;$C47,AD$27&gt;=$D47),"",INDEX(ordre,COUNTIF(AD$36:AD46,"&lt;&gt;")+1))</f>
        <v xml:space="preserve"> F</v>
      </c>
      <c r="AE47" s="227" t="str">
        <f>IF(OR($B47=0,AE$27&lt;$C47,AE$27&gt;=$D47),"",INDEX(ordre,COUNTIF(AE$36:AE46,"&lt;&gt;")+1))</f>
        <v xml:space="preserve"> F</v>
      </c>
      <c r="AF47" s="227" t="str">
        <f>IF(OR($B47=0,AF$27&lt;$C47,AF$27&gt;=$D47),"",INDEX(ordre,COUNTIF(AF$36:AF46,"&lt;&gt;")+1))</f>
        <v xml:space="preserve"> F</v>
      </c>
      <c r="AG47" s="227" t="str">
        <f>IF(OR($B47=0,AG$27&lt;$C47,AG$27&gt;=$D47),"",INDEX(ordre,COUNTIF(AG$36:AG46,"&lt;&gt;")+1))</f>
        <v xml:space="preserve"> F</v>
      </c>
      <c r="AH47" s="227" t="str">
        <f>IF(OR($B47=0,AH$27&lt;$C47,AH$27&gt;=$D47),"",INDEX(ordre,COUNTIF(AH$36:AH46,"&lt;&gt;")+1))</f>
        <v xml:space="preserve"> F</v>
      </c>
      <c r="AI47" s="227" t="str">
        <f>IF(OR($B47=0,AI$27&lt;$C47,AI$27&gt;=$D47),"",INDEX(ordre,COUNTIF(AI$36:AI46,"&lt;&gt;")+1))</f>
        <v xml:space="preserve"> F</v>
      </c>
      <c r="AJ47" s="227" t="str">
        <f>IF(OR($B47=0,AJ$27&lt;$C47,AJ$27&gt;=$D47),"",INDEX(ordre,COUNTIF(AJ$36:AJ46,"&lt;&gt;")+1))</f>
        <v xml:space="preserve"> F</v>
      </c>
      <c r="AK47" s="227" t="str">
        <f>IF(OR($B47=0,AK$27&lt;$C47,AK$27&gt;=$D47),"",INDEX(ordre,COUNTIF(AK$36:AK46,"&lt;&gt;")+1))</f>
        <v xml:space="preserve"> F</v>
      </c>
      <c r="AL47" s="227" t="str">
        <f>IF(OR($B47=0,AL$27&lt;$C47,AL$27&gt;=$D47),"",INDEX(ordre,COUNTIF(AL$36:AL46,"&lt;&gt;")+1))</f>
        <v xml:space="preserve"> F</v>
      </c>
      <c r="AM47" s="227" t="str">
        <f>IF(OR($B47=0,AM$27&lt;$C47,AM$27&gt;=$D47),"",INDEX(ordre,COUNTIF(AM$36:AM46,"&lt;&gt;")+1))</f>
        <v xml:space="preserve"> F</v>
      </c>
      <c r="AN47" s="227" t="str">
        <f>IF(OR($B47=0,AN$27&lt;$C47,AN$27&gt;=$D47),"",INDEX(ordre,COUNTIF(AN$36:AN46,"&lt;&gt;")+1))</f>
        <v xml:space="preserve"> F</v>
      </c>
      <c r="AO47" s="227" t="str">
        <f>IF(OR($B47=0,AO$27&lt;$C47,AO$27&gt;=$D47),"",INDEX(ordre,COUNTIF(AO$36:AO46,"&lt;&gt;")+1))</f>
        <v xml:space="preserve"> F</v>
      </c>
      <c r="AP47" s="227" t="str">
        <f>IF(OR($B47=0,AP$27&lt;$C47,AP$27&gt;=$D47),"",INDEX(ordre,COUNTIF(AP$36:AP46,"&lt;&gt;")+1))</f>
        <v xml:space="preserve"> F</v>
      </c>
      <c r="AQ47" s="227">
        <f>IF(OR($B47=0,AQ$27&lt;$C47,AQ$27&gt;=$D47),"",INDEX(ordre,COUNTIF(AQ$36:AQ46,"&lt;&gt;")+1))</f>
        <v>2</v>
      </c>
      <c r="AR47" s="227">
        <f>IF(OR($B47=0,AR$27&lt;$C47,AR$27&gt;=$D47),"",INDEX(ordre,COUNTIF(AR$36:AR46,"&lt;&gt;")+1))</f>
        <v>2</v>
      </c>
      <c r="AS47" s="227">
        <f>IF(OR($B47=0,AS$27&lt;$C47,AS$27&gt;=$D47),"",INDEX(ordre,COUNTIF(AS$36:AS46,"&lt;&gt;")+1))</f>
        <v>2</v>
      </c>
      <c r="AT47" s="227">
        <f>IF(OR($B47=0,AT$27&lt;$C47,AT$27&gt;=$D47),"",INDEX(ordre,COUNTIF(AT$36:AT46,"&lt;&gt;")+1))</f>
        <v>2</v>
      </c>
      <c r="AU47" s="227">
        <f>IF(OR($B47=0,AU$27&lt;$C47,AU$27&gt;=$D47),"",INDEX(ordre,COUNTIF(AU$36:AU46,"&lt;&gt;")+1))</f>
        <v>2</v>
      </c>
      <c r="AV47" s="227">
        <f>IF(OR($B47=0,AV$27&lt;$C47,AV$27&gt;=$D47),"",INDEX(ordre,COUNTIF(AV$36:AV46,"&lt;&gt;")+1))</f>
        <v>2</v>
      </c>
      <c r="AW47" s="227">
        <f>IF(OR($B47=0,AW$27&lt;$C47,AW$27&gt;=$D47),"",INDEX(ordre,COUNTIF(AW$36:AW46,"&lt;&gt;")+1))</f>
        <v>2</v>
      </c>
      <c r="AX47" s="227">
        <f>IF(OR($B47=0,AX$27&lt;$C47,AX$27&gt;=$D47),"",INDEX(ordre,COUNTIF(AX$36:AX46,"&lt;&gt;")+1))</f>
        <v>2</v>
      </c>
      <c r="AY47" s="227">
        <f>IF(OR($B47=0,AY$27&lt;$C47,AY$27&gt;=$D47),"",INDEX(ordre,COUNTIF(AY$36:AY46,"&lt;&gt;")+1))</f>
        <v>2</v>
      </c>
      <c r="AZ47" s="227">
        <f>IF(OR($B47=0,AZ$27&lt;$C47,AZ$27&gt;=$D47),"",INDEX(ordre,COUNTIF(AZ$36:AZ46,"&lt;&gt;")+1))</f>
        <v>2</v>
      </c>
      <c r="BA47" s="227">
        <f>IF(OR($B47=0,BA$27&lt;$C47,BA$27&gt;=$D47),"",INDEX(ordre,COUNTIF(BA$36:BA46,"&lt;&gt;")+1))</f>
        <v>2</v>
      </c>
      <c r="BB47" s="227">
        <f>IF(OR($B47=0,BB$27&lt;$C47,BB$27&gt;=$D47),"",INDEX(ordre,COUNTIF(BB$36:BB46,"&lt;&gt;")+1))</f>
        <v>2</v>
      </c>
      <c r="BC47" s="227">
        <f>IF(OR($B47=0,BC$27&lt;$C47,BC$27&gt;=$D47),"",INDEX(ordre,COUNTIF(BC$36:BC46,"&lt;&gt;")+1))</f>
        <v>2</v>
      </c>
      <c r="BD47" s="227">
        <f>IF(OR($B47=0,BD$27&lt;$C47,BD$27&gt;=$D47),"",INDEX(ordre,COUNTIF(BD$36:BD46,"&lt;&gt;")+1))</f>
        <v>2</v>
      </c>
      <c r="BE47" s="227">
        <f>IF(OR($B47=0,BE$27&lt;$C47,BE$27&gt;=$D47),"",INDEX(ordre,COUNTIF(BE$36:BE46,"&lt;&gt;")+1))</f>
        <v>2</v>
      </c>
      <c r="BF47" s="227">
        <f>IF(OR($B47=0,BF$27&lt;$C47,BF$27&gt;=$D47),"",INDEX(ordre,COUNTIF(BF$36:BF46,"&lt;&gt;")+1))</f>
        <v>2</v>
      </c>
      <c r="BG47" s="227">
        <f>IF(OR($B47=0,BG$27&lt;$C47,BG$27&gt;=$D47),"",INDEX(ordre,COUNTIF(BG$36:BG46,"&lt;&gt;")+1))</f>
        <v>2</v>
      </c>
      <c r="BH47" s="227">
        <f>IF(OR($B47=0,BH$27&lt;$C47,BH$27&gt;=$D47),"",INDEX(ordre,COUNTIF(BH$36:BH46,"&lt;&gt;")+1))</f>
        <v>2</v>
      </c>
      <c r="BI47" s="227" t="str">
        <f>IF(OR($B47=0,BI$27&lt;$C47,BI$27&gt;=$D47),"",INDEX(ordre,COUNTIF(BI$36:BI46,"&lt;&gt;")+1))</f>
        <v/>
      </c>
      <c r="BJ47" s="227" t="str">
        <f>IF(OR($B47=0,BJ$27&lt;$C47,BJ$27&gt;=$D47),"",INDEX(ordre,COUNTIF(BJ$36:BJ46,"&lt;&gt;")+1))</f>
        <v/>
      </c>
      <c r="BK47" s="227" t="str">
        <f>IF(OR($B47=0,BK$27&lt;$C47,BK$27&gt;=$D47),"",INDEX(ordre,COUNTIF(BK$36:BK46,"&lt;&gt;")+1))</f>
        <v/>
      </c>
      <c r="BL47" s="227" t="str">
        <f>IF(OR($B47=0,BL$27&lt;$C47,BL$27&gt;=$D47),"",INDEX(ordre,COUNTIF(BL$36:BL46,"&lt;&gt;")+1))</f>
        <v/>
      </c>
      <c r="BM47" s="227" t="str">
        <f>IF(OR($B47=0,BM$27&lt;$C47,BM$27&gt;=$D47),"",INDEX(ordre,COUNTIF(BM$36:BM46,"&lt;&gt;")+1))</f>
        <v/>
      </c>
      <c r="BN47" s="227" t="str">
        <f>IF(OR($B47=0,BN$27&lt;$C47,BN$27&gt;=$D47),"",INDEX(ordre,COUNTIF(BN$36:BN46,"&lt;&gt;")+1))</f>
        <v/>
      </c>
      <c r="BO47" s="227" t="str">
        <f>IF(OR($B47=0,BO$27&lt;$C47,BO$27&gt;=$D47),"",INDEX(ordre,COUNTIF(BO$36:BO46,"&lt;&gt;")+1))</f>
        <v/>
      </c>
      <c r="BP47" s="227" t="str">
        <f>IF(OR($B47=0,BP$27&lt;$C47,BP$27&gt;=$D47),"",INDEX(ordre,COUNTIF(BP$36:BP46,"&lt;&gt;")+1))</f>
        <v/>
      </c>
      <c r="BQ47" s="227" t="str">
        <f>IF(OR($B47=0,BQ$27&lt;$C47,BQ$27&gt;=$D47),"",INDEX(ordre,COUNTIF(BQ$36:BQ46,"&lt;&gt;")+1))</f>
        <v/>
      </c>
      <c r="BR47" s="227" t="str">
        <f>IF(OR($B47=0,BR$27&lt;$C47,BR$27&gt;=$D47),"",INDEX(ordre,COUNTIF(BR$36:BR46,"&lt;&gt;")+1))</f>
        <v/>
      </c>
      <c r="BS47" s="227" t="str">
        <f>IF(OR($B47=0,BS$27&lt;$C47,BS$27&gt;=$D47),"",INDEX(ordre,COUNTIF(BS$36:BS46,"&lt;&gt;")+1))</f>
        <v/>
      </c>
      <c r="BT47" s="227" t="str">
        <f>IF(OR($B47=0,BT$27&lt;$C47,BT$27&gt;=$D47),"",INDEX(ordre,COUNTIF(BT$36:BT46,"&lt;&gt;")+1))</f>
        <v/>
      </c>
      <c r="BU47" s="165">
        <f t="shared" si="3"/>
        <v>0.40624972222141376</v>
      </c>
    </row>
    <row r="48" spans="1:74" ht="15.5" x14ac:dyDescent="0.35">
      <c r="A48" s="39"/>
      <c r="B48" s="139" t="str">
        <f>'Etat staff'!C44</f>
        <v xml:space="preserve"> ALEXANDRE</v>
      </c>
      <c r="C48" s="161">
        <f>'Etat staff'!A44</f>
        <v>43590.482638888891</v>
      </c>
      <c r="D48" s="162">
        <f>IF('Etat staff'!B44&lt;C48,'Etat staff'!B44+1,'Etat staff'!B44)</f>
        <v>43590.902777777781</v>
      </c>
      <c r="E48" s="203">
        <f t="shared" si="7"/>
        <v>5.2083333333333336E-2</v>
      </c>
      <c r="F48" s="44"/>
      <c r="G48" s="265"/>
      <c r="H48" s="227" t="str">
        <f>IF(OR($B48=0,H$27&lt;$C48,H$27&gt;=$D48),"",INDEX(ordre,COUNTIF(H$36:H47,"&lt;&gt;")+1))</f>
        <v/>
      </c>
      <c r="I48" s="227" t="str">
        <f>IF(OR($B48=0,I$27&lt;$C48,I$27&gt;=$D48),"",INDEX(ordre,COUNTIF(I$36:I47,"&lt;&gt;")+1))</f>
        <v/>
      </c>
      <c r="J48" s="227" t="str">
        <f>IF(OR($B48=0,J$27&lt;$C48,J$27&gt;=$D48),"",INDEX(ordre,COUNTIF(J$36:J47,"&lt;&gt;")+1))</f>
        <v/>
      </c>
      <c r="K48" s="227" t="str">
        <f>IF(OR($B48=0,K$27&lt;$C48,K$27&gt;=$D48),"",INDEX(ordre,COUNTIF(K$36:K47,"&lt;&gt;")+1))</f>
        <v/>
      </c>
      <c r="L48" s="227" t="str">
        <f>IF(OR($B48=0,L$27&lt;$C48,L$27&gt;=$D48),"",INDEX(ordre,COUNTIF(L$36:L47,"&lt;&gt;")+1))</f>
        <v/>
      </c>
      <c r="M48" s="227" t="str">
        <f>IF(OR($B48=0,M$27&lt;$C48,M$27&gt;=$D48),"",INDEX(ordre,COUNTIF(M$36:M47,"&lt;&gt;")+1))</f>
        <v/>
      </c>
      <c r="N48" s="227" t="str">
        <f>IF(OR($B48=0,N$27&lt;$C48,N$27&gt;=$D48),"",INDEX(ordre,COUNTIF(N$36:N47,"&lt;&gt;")+1))</f>
        <v/>
      </c>
      <c r="O48" s="227" t="str">
        <f>IF(OR($B48=0,O$27&lt;$C48,O$27&gt;=$D48),"",INDEX(ordre,COUNTIF(O$36:O47,"&lt;&gt;")+1))</f>
        <v/>
      </c>
      <c r="P48" s="227" t="str">
        <f>IF(OR($B48=0,P$27&lt;$C48,P$27&gt;=$D48),"",INDEX(ordre,COUNTIF(P$36:P47,"&lt;&gt;")+1))</f>
        <v/>
      </c>
      <c r="Q48" s="227" t="str">
        <f>IF(OR($B48=0,Q$27&lt;$C48,Q$27&gt;=$D48),"",INDEX(ordre,COUNTIF(Q$36:Q47,"&lt;&gt;")+1))</f>
        <v/>
      </c>
      <c r="R48" s="227" t="str">
        <f>IF(OR($B48=0,R$27&lt;$C48,R$27&gt;=$D48),"",INDEX(ordre,COUNTIF(R$36:R47,"&lt;&gt;")+1))</f>
        <v/>
      </c>
      <c r="S48" s="227" t="str">
        <f>IF(OR($B48=0,S$27&lt;$C48,S$27&gt;=$D48),"",INDEX(ordre,COUNTIF(S$36:S47,"&lt;&gt;")+1))</f>
        <v/>
      </c>
      <c r="T48" s="227" t="str">
        <f>IF(OR($B48=0,T$27&lt;$C48,T$27&gt;=$D48),"",INDEX(ordre,COUNTIF(T$36:T47,"&lt;&gt;")+1))</f>
        <v/>
      </c>
      <c r="U48" s="227" t="str">
        <f>IF(OR($B48=0,U$27&lt;$C48,U$27&gt;=$D48),"",INDEX(ordre,COUNTIF(U$36:U47,"&lt;&gt;")+1))</f>
        <v/>
      </c>
      <c r="V48" s="227" t="str">
        <f>IF(OR($B48=0,V$27&lt;$C48,V$27&gt;=$D48),"",INDEX(ordre,COUNTIF(V$36:V47,"&lt;&gt;")+1))</f>
        <v/>
      </c>
      <c r="W48" s="328" t="e">
        <f>IF(OR($B48=0,W$27&lt;$C48,W$27&gt;=$D48),"",INDEX(ordre,COUNTIF(W$36:W47,"&lt;&gt;")+1))</f>
        <v>#REF!</v>
      </c>
      <c r="X48" s="227" t="e">
        <f>IF(OR($B48=0,X$27&lt;$C48,X$27&gt;=$D48),"",INDEX(ordre,COUNTIF(X$36:X47,"&lt;&gt;")+1))</f>
        <v>#REF!</v>
      </c>
      <c r="Y48" s="227" t="e">
        <f>IF(OR($B48=0,Y$27&lt;$C48,Y$27&gt;=$D48),"",INDEX(ordre,COUNTIF(Y$36:Y47,"&lt;&gt;")+1))</f>
        <v>#REF!</v>
      </c>
      <c r="Z48" s="227" t="e">
        <f>IF(OR($B48=0,Z$27&lt;$C48,Z$27&gt;=$D48),"",INDEX(ordre,COUNTIF(Z$36:Z47,"&lt;&gt;")+1))</f>
        <v>#REF!</v>
      </c>
      <c r="AA48" s="227" t="e">
        <f>IF(OR($B48=0,AA$27&lt;$C48,AA$27&gt;=$D48),"",INDEX(ordre,COUNTIF(AA$36:AA47,"&lt;&gt;")+1))</f>
        <v>#REF!</v>
      </c>
      <c r="AB48" s="227" t="e">
        <f>IF(OR($B48=0,AB$27&lt;$C48,AB$27&gt;=$D48),"",INDEX(ordre,COUNTIF(AB$36:AB47,"&lt;&gt;")+1))</f>
        <v>#REF!</v>
      </c>
      <c r="AC48" s="227" t="e">
        <f>IF(OR($B48=0,AC$27&lt;$C48,AC$27&gt;=$D48),"",INDEX(ordre,COUNTIF(AC$36:AC47,"&lt;&gt;")+1))</f>
        <v>#REF!</v>
      </c>
      <c r="AD48" s="227" t="e">
        <f>IF(OR($B48=0,AD$27&lt;$C48,AD$27&gt;=$D48),"",INDEX(ordre,COUNTIF(AD$36:AD47,"&lt;&gt;")+1))</f>
        <v>#REF!</v>
      </c>
      <c r="AE48" s="227" t="e">
        <f>IF(OR($B48=0,AE$27&lt;$C48,AE$27&gt;=$D48),"",INDEX(ordre,COUNTIF(AE$36:AE47,"&lt;&gt;")+1))</f>
        <v>#REF!</v>
      </c>
      <c r="AF48" s="227" t="e">
        <f>IF(OR($B48=0,AF$27&lt;$C48,AF$27&gt;=$D48),"",INDEX(ordre,COUNTIF(AF$36:AF47,"&lt;&gt;")+1))</f>
        <v>#REF!</v>
      </c>
      <c r="AG48" s="227" t="e">
        <f>IF(OR($B48=0,AG$27&lt;$C48,AG$27&gt;=$D48),"",INDEX(ordre,COUNTIF(AG$36:AG47,"&lt;&gt;")+1))</f>
        <v>#REF!</v>
      </c>
      <c r="AH48" s="227" t="e">
        <f>IF(OR($B48=0,AH$27&lt;$C48,AH$27&gt;=$D48),"",INDEX(ordre,COUNTIF(AH$36:AH47,"&lt;&gt;")+1))</f>
        <v>#REF!</v>
      </c>
      <c r="AI48" s="227" t="e">
        <f>IF(OR($B48=0,AI$27&lt;$C48,AI$27&gt;=$D48),"",INDEX(ordre,COUNTIF(AI$36:AI47,"&lt;&gt;")+1))</f>
        <v>#REF!</v>
      </c>
      <c r="AJ48" s="227" t="e">
        <f>IF(OR($B48=0,AJ$27&lt;$C48,AJ$27&gt;=$D48),"",INDEX(ordre,COUNTIF(AJ$36:AJ47,"&lt;&gt;")+1))</f>
        <v>#REF!</v>
      </c>
      <c r="AK48" s="227" t="e">
        <f>IF(OR($B48=0,AK$27&lt;$C48,AK$27&gt;=$D48),"",INDEX(ordre,COUNTIF(AK$36:AK47,"&lt;&gt;")+1))</f>
        <v>#REF!</v>
      </c>
      <c r="AL48" s="227" t="e">
        <f>IF(OR($B48=0,AL$27&lt;$C48,AL$27&gt;=$D48),"",INDEX(ordre,COUNTIF(AL$36:AL47,"&lt;&gt;")+1))</f>
        <v>#REF!</v>
      </c>
      <c r="AM48" s="227" t="e">
        <f>IF(OR($B48=0,AM$27&lt;$C48,AM$27&gt;=$D48),"",INDEX(ordre,COUNTIF(AM$36:AM47,"&lt;&gt;")+1))</f>
        <v>#REF!</v>
      </c>
      <c r="AN48" s="227" t="e">
        <f>IF(OR($B48=0,AN$27&lt;$C48,AN$27&gt;=$D48),"",INDEX(ordre,COUNTIF(AN$36:AN47,"&lt;&gt;")+1))</f>
        <v>#REF!</v>
      </c>
      <c r="AO48" s="227" t="e">
        <f>IF(OR($B48=0,AO$27&lt;$C48,AO$27&gt;=$D48),"",INDEX(ordre,COUNTIF(AO$36:AO47,"&lt;&gt;")+1))</f>
        <v>#REF!</v>
      </c>
      <c r="AP48" s="227" t="e">
        <f>IF(OR($B48=0,AP$27&lt;$C48,AP$27&gt;=$D48),"",INDEX(ordre,COUNTIF(AP$36:AP47,"&lt;&gt;")+1))</f>
        <v>#REF!</v>
      </c>
      <c r="AQ48" s="227" t="str">
        <f>IF(OR($B48=0,AQ$27&lt;$C48,AQ$27&gt;=$D48),"",INDEX(ordre,COUNTIF(AQ$36:AQ47,"&lt;&gt;")+1))</f>
        <v xml:space="preserve"> F</v>
      </c>
      <c r="AR48" s="227" t="str">
        <f>IF(OR($B48=0,AR$27&lt;$C48,AR$27&gt;=$D48),"",INDEX(ordre,COUNTIF(AR$36:AR47,"&lt;&gt;")+1))</f>
        <v xml:space="preserve"> F</v>
      </c>
      <c r="AS48" s="227" t="str">
        <f>IF(OR($B48=0,AS$27&lt;$C48,AS$27&gt;=$D48),"",INDEX(ordre,COUNTIF(AS$36:AS47,"&lt;&gt;")+1))</f>
        <v xml:space="preserve"> F</v>
      </c>
      <c r="AT48" s="227" t="str">
        <f>IF(OR($B48=0,AT$27&lt;$C48,AT$27&gt;=$D48),"",INDEX(ordre,COUNTIF(AT$36:AT47,"&lt;&gt;")+1))</f>
        <v xml:space="preserve"> F</v>
      </c>
      <c r="AU48" s="227" t="str">
        <f>IF(OR($B48=0,AU$27&lt;$C48,AU$27&gt;=$D48),"",INDEX(ordre,COUNTIF(AU$36:AU47,"&lt;&gt;")+1))</f>
        <v xml:space="preserve"> F</v>
      </c>
      <c r="AV48" s="227" t="str">
        <f>IF(OR($B48=0,AV$27&lt;$C48,AV$27&gt;=$D48),"",INDEX(ordre,COUNTIF(AV$36:AV47,"&lt;&gt;")+1))</f>
        <v xml:space="preserve"> F</v>
      </c>
      <c r="AW48" s="227" t="str">
        <f>IF(OR($B48=0,AW$27&lt;$C48,AW$27&gt;=$D48),"",INDEX(ordre,COUNTIF(AW$36:AW47,"&lt;&gt;")+1))</f>
        <v xml:space="preserve"> F</v>
      </c>
      <c r="AX48" s="227" t="str">
        <f>IF(OR($B48=0,AX$27&lt;$C48,AX$27&gt;=$D48),"",INDEX(ordre,COUNTIF(AX$36:AX47,"&lt;&gt;")+1))</f>
        <v xml:space="preserve"> F</v>
      </c>
      <c r="AY48" s="227" t="str">
        <f>IF(OR($B48=0,AY$27&lt;$C48,AY$27&gt;=$D48),"",INDEX(ordre,COUNTIF(AY$36:AY47,"&lt;&gt;")+1))</f>
        <v xml:space="preserve"> F</v>
      </c>
      <c r="AZ48" s="227" t="str">
        <f>IF(OR($B48=0,AZ$27&lt;$C48,AZ$27&gt;=$D48),"",INDEX(ordre,COUNTIF(AZ$36:AZ47,"&lt;&gt;")+1))</f>
        <v xml:space="preserve"> F</v>
      </c>
      <c r="BA48" s="227" t="str">
        <f>IF(OR($B48=0,BA$27&lt;$C48,BA$27&gt;=$D48),"",INDEX(ordre,COUNTIF(BA$36:BA47,"&lt;&gt;")+1))</f>
        <v xml:space="preserve"> F</v>
      </c>
      <c r="BB48" s="227" t="str">
        <f>IF(OR($B48=0,BB$27&lt;$C48,BB$27&gt;=$D48),"",INDEX(ordre,COUNTIF(BB$36:BB47,"&lt;&gt;")+1))</f>
        <v xml:space="preserve"> F</v>
      </c>
      <c r="BC48" s="227" t="str">
        <f>IF(OR($B48=0,BC$27&lt;$C48,BC$27&gt;=$D48),"",INDEX(ordre,COUNTIF(BC$36:BC47,"&lt;&gt;")+1))</f>
        <v xml:space="preserve"> F</v>
      </c>
      <c r="BD48" s="227" t="str">
        <f>IF(OR($B48=0,BD$27&lt;$C48,BD$27&gt;=$D48),"",INDEX(ordre,COUNTIF(BD$36:BD47,"&lt;&gt;")+1))</f>
        <v xml:space="preserve"> F</v>
      </c>
      <c r="BE48" s="227" t="str">
        <f>IF(OR($B48=0,BE$27&lt;$C48,BE$27&gt;=$D48),"",INDEX(ordre,COUNTIF(BE$36:BE47,"&lt;&gt;")+1))</f>
        <v xml:space="preserve"> F</v>
      </c>
      <c r="BF48" s="227" t="str">
        <f>IF(OR($B48=0,BF$27&lt;$C48,BF$27&gt;=$D48),"",INDEX(ordre,COUNTIF(BF$36:BF47,"&lt;&gt;")+1))</f>
        <v xml:space="preserve"> F</v>
      </c>
      <c r="BG48" s="227" t="str">
        <f>IF(OR($B48=0,BG$27&lt;$C48,BG$27&gt;=$D48),"",INDEX(ordre,COUNTIF(BG$36:BG47,"&lt;&gt;")+1))</f>
        <v xml:space="preserve"> F</v>
      </c>
      <c r="BH48" s="227" t="str">
        <f>IF(OR($B48=0,BH$27&lt;$C48,BH$27&gt;=$D48),"",INDEX(ordre,COUNTIF(BH$36:BH47,"&lt;&gt;")+1))</f>
        <v xml:space="preserve"> F</v>
      </c>
      <c r="BI48" s="227" t="str">
        <f>IF(OR($B48=0,BI$27&lt;$C48,BI$27&gt;=$D48),"",INDEX(ordre,COUNTIF(BI$36:BI47,"&lt;&gt;")+1))</f>
        <v xml:space="preserve"> F</v>
      </c>
      <c r="BJ48" s="227" t="str">
        <f>IF(OR($B48=0,BJ$27&lt;$C48,BJ$27&gt;=$D48),"",INDEX(ordre,COUNTIF(BJ$36:BJ47,"&lt;&gt;")+1))</f>
        <v xml:space="preserve"> F</v>
      </c>
      <c r="BK48" s="227" t="str">
        <f>IF(OR($B48=0,BK$27&lt;$C48,BK$27&gt;=$D48),"",INDEX(ordre,COUNTIF(BK$36:BK47,"&lt;&gt;")+1))</f>
        <v/>
      </c>
      <c r="BL48" s="227" t="str">
        <f>IF(OR($B48=0,BL$27&lt;$C48,BL$27&gt;=$D48),"",INDEX(ordre,COUNTIF(BL$36:BL47,"&lt;&gt;")+1))</f>
        <v/>
      </c>
      <c r="BM48" s="227" t="str">
        <f>IF(OR($B48=0,BM$27&lt;$C48,BM$27&gt;=$D48),"",INDEX(ordre,COUNTIF(BM$36:BM47,"&lt;&gt;")+1))</f>
        <v/>
      </c>
      <c r="BN48" s="227" t="str">
        <f>IF(OR($B48=0,BN$27&lt;$C48,BN$27&gt;=$D48),"",INDEX(ordre,COUNTIF(BN$36:BN47,"&lt;&gt;")+1))</f>
        <v/>
      </c>
      <c r="BO48" s="227" t="str">
        <f>IF(OR($B48=0,BO$27&lt;$C48,BO$27&gt;=$D48),"",INDEX(ordre,COUNTIF(BO$36:BO47,"&lt;&gt;")+1))</f>
        <v/>
      </c>
      <c r="BP48" s="227" t="str">
        <f>IF(OR($B48=0,BP$27&lt;$C48,BP$27&gt;=$D48),"",INDEX(ordre,COUNTIF(BP$36:BP47,"&lt;&gt;")+1))</f>
        <v/>
      </c>
      <c r="BQ48" s="227" t="str">
        <f>IF(OR($B48=0,BQ$27&lt;$C48,BQ$27&gt;=$D48),"",INDEX(ordre,COUNTIF(BQ$36:BQ47,"&lt;&gt;")+1))</f>
        <v/>
      </c>
      <c r="BR48" s="227" t="str">
        <f>IF(OR($B48=0,BR$27&lt;$C48,BR$27&gt;=$D48),"",INDEX(ordre,COUNTIF(BR$36:BR47,"&lt;&gt;")+1))</f>
        <v/>
      </c>
      <c r="BS48" s="227" t="str">
        <f>IF(OR($B48=0,BS$27&lt;$C48,BS$27&gt;=$D48),"",INDEX(ordre,COUNTIF(BS$36:BS47,"&lt;&gt;")+1))</f>
        <v/>
      </c>
      <c r="BT48" s="227" t="str">
        <f>IF(OR($B48=0,BT$27&lt;$C48,BT$27&gt;=$D48),"",INDEX(ordre,COUNTIF(BT$36:BT47,"&lt;&gt;")+1))</f>
        <v/>
      </c>
      <c r="BU48" s="165">
        <f t="shared" si="3"/>
        <v>0.42708305555717241</v>
      </c>
    </row>
    <row r="49" spans="1:73" ht="15.5" x14ac:dyDescent="0.35">
      <c r="A49" s="39"/>
      <c r="B49" s="139" t="str">
        <f>'Etat staff'!C45</f>
        <v xml:space="preserve"> MIKE</v>
      </c>
      <c r="C49" s="161">
        <f>'Etat staff'!A45</f>
        <v>43590.482638888891</v>
      </c>
      <c r="D49" s="162">
        <f>IF('Etat staff'!B45&lt;C49,'Etat staff'!B45+1,'Etat staff'!B45)</f>
        <v>43590.902777777781</v>
      </c>
      <c r="E49" s="203">
        <f t="shared" si="7"/>
        <v>5.2083333333333336E-2</v>
      </c>
      <c r="F49" s="44"/>
      <c r="G49" s="265"/>
      <c r="H49" s="227" t="str">
        <f>IF(OR($B49=0,H$27&lt;$C49,H$27&gt;=$D49),"",INDEX(ordre,COUNTIF(H$36:H48,"&lt;&gt;")+1))</f>
        <v/>
      </c>
      <c r="I49" s="227" t="str">
        <f>IF(OR($B49=0,I$27&lt;$C49,I$27&gt;=$D49),"",INDEX(ordre,COUNTIF(I$36:I48,"&lt;&gt;")+1))</f>
        <v/>
      </c>
      <c r="J49" s="227" t="str">
        <f>IF(OR($B49=0,J$27&lt;$C49,J$27&gt;=$D49),"",INDEX(ordre,COUNTIF(J$36:J48,"&lt;&gt;")+1))</f>
        <v/>
      </c>
      <c r="K49" s="227" t="str">
        <f>IF(OR($B49=0,K$27&lt;$C49,K$27&gt;=$D49),"",INDEX(ordre,COUNTIF(K$36:K48,"&lt;&gt;")+1))</f>
        <v/>
      </c>
      <c r="L49" s="227" t="str">
        <f>IF(OR($B49=0,L$27&lt;$C49,L$27&gt;=$D49),"",INDEX(ordre,COUNTIF(L$36:L48,"&lt;&gt;")+1))</f>
        <v/>
      </c>
      <c r="M49" s="227" t="str">
        <f>IF(OR($B49=0,M$27&lt;$C49,M$27&gt;=$D49),"",INDEX(ordre,COUNTIF(M$36:M48,"&lt;&gt;")+1))</f>
        <v/>
      </c>
      <c r="N49" s="227" t="str">
        <f>IF(OR($B49=0,N$27&lt;$C49,N$27&gt;=$D49),"",INDEX(ordre,COUNTIF(N$36:N48,"&lt;&gt;")+1))</f>
        <v/>
      </c>
      <c r="O49" s="227" t="str">
        <f>IF(OR($B49=0,O$27&lt;$C49,O$27&gt;=$D49),"",INDEX(ordre,COUNTIF(O$36:O48,"&lt;&gt;")+1))</f>
        <v/>
      </c>
      <c r="P49" s="227" t="str">
        <f>IF(OR($B49=0,P$27&lt;$C49,P$27&gt;=$D49),"",INDEX(ordre,COUNTIF(P$36:P48,"&lt;&gt;")+1))</f>
        <v/>
      </c>
      <c r="Q49" s="227" t="str">
        <f>IF(OR($B49=0,Q$27&lt;$C49,Q$27&gt;=$D49),"",INDEX(ordre,COUNTIF(Q$36:Q48,"&lt;&gt;")+1))</f>
        <v/>
      </c>
      <c r="R49" s="227" t="str">
        <f>IF(OR($B49=0,R$27&lt;$C49,R$27&gt;=$D49),"",INDEX(ordre,COUNTIF(R$36:R48,"&lt;&gt;")+1))</f>
        <v/>
      </c>
      <c r="S49" s="227" t="str">
        <f>IF(OR($B49=0,S$27&lt;$C49,S$27&gt;=$D49),"",INDEX(ordre,COUNTIF(S$36:S48,"&lt;&gt;")+1))</f>
        <v/>
      </c>
      <c r="T49" s="227" t="str">
        <f>IF(OR($B49=0,T$27&lt;$C49,T$27&gt;=$D49),"",INDEX(ordre,COUNTIF(T$36:T48,"&lt;&gt;")+1))</f>
        <v/>
      </c>
      <c r="U49" s="227" t="str">
        <f>IF(OR($B49=0,U$27&lt;$C49,U$27&gt;=$D49),"",INDEX(ordre,COUNTIF(U$36:U48,"&lt;&gt;")+1))</f>
        <v/>
      </c>
      <c r="V49" s="227" t="str">
        <f>IF(OR($B49=0,V$27&lt;$C49,V$27&gt;=$D49),"",INDEX(ordre,COUNTIF(V$36:V48,"&lt;&gt;")+1))</f>
        <v/>
      </c>
      <c r="W49" s="328" t="e">
        <f>IF(OR($B49=0,W$27&lt;$C49,W$27&gt;=$D49),"",INDEX(ordre,COUNTIF(W$36:W48,"&lt;&gt;")+1))</f>
        <v>#REF!</v>
      </c>
      <c r="X49" s="227" t="e">
        <f>IF(OR($B49=0,X$27&lt;$C49,X$27&gt;=$D49),"",INDEX(ordre,COUNTIF(X$36:X48,"&lt;&gt;")+1))</f>
        <v>#REF!</v>
      </c>
      <c r="Y49" s="227" t="e">
        <f>IF(OR($B49=0,Y$27&lt;$C49,Y$27&gt;=$D49),"",INDEX(ordre,COUNTIF(Y$36:Y48,"&lt;&gt;")+1))</f>
        <v>#REF!</v>
      </c>
      <c r="Z49" s="227" t="e">
        <f>IF(OR($B49=0,Z$27&lt;$C49,Z$27&gt;=$D49),"",INDEX(ordre,COUNTIF(Z$36:Z48,"&lt;&gt;")+1))</f>
        <v>#REF!</v>
      </c>
      <c r="AA49" s="227" t="e">
        <f>IF(OR($B49=0,AA$27&lt;$C49,AA$27&gt;=$D49),"",INDEX(ordre,COUNTIF(AA$36:AA48,"&lt;&gt;")+1))</f>
        <v>#REF!</v>
      </c>
      <c r="AB49" s="227" t="e">
        <f>IF(OR($B49=0,AB$27&lt;$C49,AB$27&gt;=$D49),"",INDEX(ordre,COUNTIF(AB$36:AB48,"&lt;&gt;")+1))</f>
        <v>#REF!</v>
      </c>
      <c r="AC49" s="227" t="e">
        <f>IF(OR($B49=0,AC$27&lt;$C49,AC$27&gt;=$D49),"",INDEX(ordre,COUNTIF(AC$36:AC48,"&lt;&gt;")+1))</f>
        <v>#REF!</v>
      </c>
      <c r="AD49" s="227" t="e">
        <f>IF(OR($B49=0,AD$27&lt;$C49,AD$27&gt;=$D49),"",INDEX(ordre,COUNTIF(AD$36:AD48,"&lt;&gt;")+1))</f>
        <v>#REF!</v>
      </c>
      <c r="AE49" s="227" t="e">
        <f>IF(OR($B49=0,AE$27&lt;$C49,AE$27&gt;=$D49),"",INDEX(ordre,COUNTIF(AE$36:AE48,"&lt;&gt;")+1))</f>
        <v>#REF!</v>
      </c>
      <c r="AF49" s="227" t="e">
        <f>IF(OR($B49=0,AF$27&lt;$C49,AF$27&gt;=$D49),"",INDEX(ordre,COUNTIF(AF$36:AF48,"&lt;&gt;")+1))</f>
        <v>#REF!</v>
      </c>
      <c r="AG49" s="227" t="e">
        <f>IF(OR($B49=0,AG$27&lt;$C49,AG$27&gt;=$D49),"",INDEX(ordre,COUNTIF(AG$36:AG48,"&lt;&gt;")+1))</f>
        <v>#REF!</v>
      </c>
      <c r="AH49" s="227" t="e">
        <f>IF(OR($B49=0,AH$27&lt;$C49,AH$27&gt;=$D49),"",INDEX(ordre,COUNTIF(AH$36:AH48,"&lt;&gt;")+1))</f>
        <v>#REF!</v>
      </c>
      <c r="AI49" s="227" t="e">
        <f>IF(OR($B49=0,AI$27&lt;$C49,AI$27&gt;=$D49),"",INDEX(ordre,COUNTIF(AI$36:AI48,"&lt;&gt;")+1))</f>
        <v>#REF!</v>
      </c>
      <c r="AJ49" s="227" t="e">
        <f>IF(OR($B49=0,AJ$27&lt;$C49,AJ$27&gt;=$D49),"",INDEX(ordre,COUNTIF(AJ$36:AJ48,"&lt;&gt;")+1))</f>
        <v>#REF!</v>
      </c>
      <c r="AK49" s="227" t="e">
        <f>IF(OR($B49=0,AK$27&lt;$C49,AK$27&gt;=$D49),"",INDEX(ordre,COUNTIF(AK$36:AK48,"&lt;&gt;")+1))</f>
        <v>#REF!</v>
      </c>
      <c r="AL49" s="227" t="e">
        <f>IF(OR($B49=0,AL$27&lt;$C49,AL$27&gt;=$D49),"",INDEX(ordre,COUNTIF(AL$36:AL48,"&lt;&gt;")+1))</f>
        <v>#REF!</v>
      </c>
      <c r="AM49" s="227" t="e">
        <f>IF(OR($B49=0,AM$27&lt;$C49,AM$27&gt;=$D49),"",INDEX(ordre,COUNTIF(AM$36:AM48,"&lt;&gt;")+1))</f>
        <v>#REF!</v>
      </c>
      <c r="AN49" s="227" t="e">
        <f>IF(OR($B49=0,AN$27&lt;$C49,AN$27&gt;=$D49),"",INDEX(ordre,COUNTIF(AN$36:AN48,"&lt;&gt;")+1))</f>
        <v>#REF!</v>
      </c>
      <c r="AO49" s="227" t="e">
        <f>IF(OR($B49=0,AO$27&lt;$C49,AO$27&gt;=$D49),"",INDEX(ordre,COUNTIF(AO$36:AO48,"&lt;&gt;")+1))</f>
        <v>#REF!</v>
      </c>
      <c r="AP49" s="227" t="e">
        <f>IF(OR($B49=0,AP$27&lt;$C49,AP$27&gt;=$D49),"",INDEX(ordre,COUNTIF(AP$36:AP48,"&lt;&gt;")+1))</f>
        <v>#REF!</v>
      </c>
      <c r="AQ49" s="227" t="e">
        <f>IF(OR($B49=0,AQ$27&lt;$C49,AQ$27&gt;=$D49),"",INDEX(ordre,COUNTIF(AQ$36:AQ48,"&lt;&gt;")+1))</f>
        <v>#REF!</v>
      </c>
      <c r="AR49" s="227" t="e">
        <f>IF(OR($B49=0,AR$27&lt;$C49,AR$27&gt;=$D49),"",INDEX(ordre,COUNTIF(AR$36:AR48,"&lt;&gt;")+1))</f>
        <v>#REF!</v>
      </c>
      <c r="AS49" s="227" t="e">
        <f>IF(OR($B49=0,AS$27&lt;$C49,AS$27&gt;=$D49),"",INDEX(ordre,COUNTIF(AS$36:AS48,"&lt;&gt;")+1))</f>
        <v>#REF!</v>
      </c>
      <c r="AT49" s="227" t="e">
        <f>IF(OR($B49=0,AT$27&lt;$C49,AT$27&gt;=$D49),"",INDEX(ordre,COUNTIF(AT$36:AT48,"&lt;&gt;")+1))</f>
        <v>#REF!</v>
      </c>
      <c r="AU49" s="227" t="e">
        <f>IF(OR($B49=0,AU$27&lt;$C49,AU$27&gt;=$D49),"",INDEX(ordre,COUNTIF(AU$36:AU48,"&lt;&gt;")+1))</f>
        <v>#REF!</v>
      </c>
      <c r="AV49" s="227" t="e">
        <f>IF(OR($B49=0,AV$27&lt;$C49,AV$27&gt;=$D49),"",INDEX(ordre,COUNTIF(AV$36:AV48,"&lt;&gt;")+1))</f>
        <v>#REF!</v>
      </c>
      <c r="AW49" s="227" t="e">
        <f>IF(OR($B49=0,AW$27&lt;$C49,AW$27&gt;=$D49),"",INDEX(ordre,COUNTIF(AW$36:AW48,"&lt;&gt;")+1))</f>
        <v>#REF!</v>
      </c>
      <c r="AX49" s="227" t="e">
        <f>IF(OR($B49=0,AX$27&lt;$C49,AX$27&gt;=$D49),"",INDEX(ordre,COUNTIF(AX$36:AX48,"&lt;&gt;")+1))</f>
        <v>#REF!</v>
      </c>
      <c r="AY49" s="227" t="e">
        <f>IF(OR($B49=0,AY$27&lt;$C49,AY$27&gt;=$D49),"",INDEX(ordre,COUNTIF(AY$36:AY48,"&lt;&gt;")+1))</f>
        <v>#REF!</v>
      </c>
      <c r="AZ49" s="227" t="e">
        <f>IF(OR($B49=0,AZ$27&lt;$C49,AZ$27&gt;=$D49),"",INDEX(ordre,COUNTIF(AZ$36:AZ48,"&lt;&gt;")+1))</f>
        <v>#REF!</v>
      </c>
      <c r="BA49" s="227" t="e">
        <f>IF(OR($B49=0,BA$27&lt;$C49,BA$27&gt;=$D49),"",INDEX(ordre,COUNTIF(BA$36:BA48,"&lt;&gt;")+1))</f>
        <v>#REF!</v>
      </c>
      <c r="BB49" s="227" t="e">
        <f>IF(OR($B49=0,BB$27&lt;$C49,BB$27&gt;=$D49),"",INDEX(ordre,COUNTIF(BB$36:BB48,"&lt;&gt;")+1))</f>
        <v>#REF!</v>
      </c>
      <c r="BC49" s="227" t="e">
        <f>IF(OR($B49=0,BC$27&lt;$C49,BC$27&gt;=$D49),"",INDEX(ordre,COUNTIF(BC$36:BC48,"&lt;&gt;")+1))</f>
        <v>#REF!</v>
      </c>
      <c r="BD49" s="227" t="e">
        <f>IF(OR($B49=0,BD$27&lt;$C49,BD$27&gt;=$D49),"",INDEX(ordre,COUNTIF(BD$36:BD48,"&lt;&gt;")+1))</f>
        <v>#REF!</v>
      </c>
      <c r="BE49" s="227" t="e">
        <f>IF(OR($B49=0,BE$27&lt;$C49,BE$27&gt;=$D49),"",INDEX(ordre,COUNTIF(BE$36:BE48,"&lt;&gt;")+1))</f>
        <v>#REF!</v>
      </c>
      <c r="BF49" s="227" t="e">
        <f>IF(OR($B49=0,BF$27&lt;$C49,BF$27&gt;=$D49),"",INDEX(ordre,COUNTIF(BF$36:BF48,"&lt;&gt;")+1))</f>
        <v>#REF!</v>
      </c>
      <c r="BG49" s="227" t="e">
        <f>IF(OR($B49=0,BG$27&lt;$C49,BG$27&gt;=$D49),"",INDEX(ordre,COUNTIF(BG$36:BG48,"&lt;&gt;")+1))</f>
        <v>#REF!</v>
      </c>
      <c r="BH49" s="227" t="e">
        <f>IF(OR($B49=0,BH$27&lt;$C49,BH$27&gt;=$D49),"",INDEX(ordre,COUNTIF(BH$36:BH48,"&lt;&gt;")+1))</f>
        <v>#REF!</v>
      </c>
      <c r="BI49" s="227" t="e">
        <f>IF(OR($B49=0,BI$27&lt;$C49,BI$27&gt;=$D49),"",INDEX(ordre,COUNTIF(BI$36:BI48,"&lt;&gt;")+1))</f>
        <v>#REF!</v>
      </c>
      <c r="BJ49" s="227" t="e">
        <f>IF(OR($B49=0,BJ$27&lt;$C49,BJ$27&gt;=$D49),"",INDEX(ordre,COUNTIF(BJ$36:BJ48,"&lt;&gt;")+1))</f>
        <v>#REF!</v>
      </c>
      <c r="BK49" s="227" t="str">
        <f>IF(OR($B49=0,BK$27&lt;$C49,BK$27&gt;=$D49),"",INDEX(ordre,COUNTIF(BK$36:BK48,"&lt;&gt;")+1))</f>
        <v/>
      </c>
      <c r="BL49" s="227" t="str">
        <f>IF(OR($B49=0,BL$27&lt;$C49,BL$27&gt;=$D49),"",INDEX(ordre,COUNTIF(BL$36:BL48,"&lt;&gt;")+1))</f>
        <v/>
      </c>
      <c r="BM49" s="227" t="str">
        <f>IF(OR($B49=0,BM$27&lt;$C49,BM$27&gt;=$D49),"",INDEX(ordre,COUNTIF(BM$36:BM48,"&lt;&gt;")+1))</f>
        <v/>
      </c>
      <c r="BN49" s="227" t="str">
        <f>IF(OR($B49=0,BN$27&lt;$C49,BN$27&gt;=$D49),"",INDEX(ordre,COUNTIF(BN$36:BN48,"&lt;&gt;")+1))</f>
        <v/>
      </c>
      <c r="BO49" s="227" t="str">
        <f>IF(OR($B49=0,BO$27&lt;$C49,BO$27&gt;=$D49),"",INDEX(ordre,COUNTIF(BO$36:BO48,"&lt;&gt;")+1))</f>
        <v/>
      </c>
      <c r="BP49" s="227" t="str">
        <f>IF(OR($B49=0,BP$27&lt;$C49,BP$27&gt;=$D49),"",INDEX(ordre,COUNTIF(BP$36:BP48,"&lt;&gt;")+1))</f>
        <v/>
      </c>
      <c r="BQ49" s="227" t="str">
        <f>IF(OR($B49=0,BQ$27&lt;$C49,BQ$27&gt;=$D49),"",INDEX(ordre,COUNTIF(BQ$36:BQ48,"&lt;&gt;")+1))</f>
        <v/>
      </c>
      <c r="BR49" s="227" t="str">
        <f>IF(OR($B49=0,BR$27&lt;$C49,BR$27&gt;=$D49),"",INDEX(ordre,COUNTIF(BR$36:BR48,"&lt;&gt;")+1))</f>
        <v/>
      </c>
      <c r="BS49" s="227" t="str">
        <f>IF(OR($B49=0,BS$27&lt;$C49,BS$27&gt;=$D49),"",INDEX(ordre,COUNTIF(BS$36:BS48,"&lt;&gt;")+1))</f>
        <v/>
      </c>
      <c r="BT49" s="227" t="str">
        <f>IF(OR($B49=0,BT$27&lt;$C49,BT$27&gt;=$D49),"",INDEX(ordre,COUNTIF(BT$36:BT48,"&lt;&gt;")+1))</f>
        <v/>
      </c>
      <c r="BU49" s="165">
        <f t="shared" si="3"/>
        <v>0.42708305555717241</v>
      </c>
    </row>
    <row r="50" spans="1:73" ht="15.5" x14ac:dyDescent="0.35">
      <c r="A50" s="39"/>
      <c r="B50" s="266">
        <f>'Etat staff'!C46</f>
        <v>0</v>
      </c>
      <c r="C50" s="161">
        <f>'Etat staff'!A46</f>
        <v>0</v>
      </c>
      <c r="D50" s="162">
        <f>IF('Etat staff'!B46&lt;C50,'Etat staff'!B46+1,'Etat staff'!B46)</f>
        <v>0</v>
      </c>
      <c r="E50" s="203">
        <f t="shared" si="7"/>
        <v>1.0416666666666666E-2</v>
      </c>
      <c r="F50" s="44"/>
      <c r="G50" s="265"/>
      <c r="H50" s="227" t="str">
        <f>IF(OR($B50=0,H$27&lt;$C50,H$27&gt;=$D50),"",INDEX(ordre,COUNTIF(H$36:H49,"&lt;&gt;")+1))</f>
        <v/>
      </c>
      <c r="I50" s="227" t="str">
        <f>IF(OR($B50=0,I$27&lt;$C50,I$27&gt;=$D50),"",INDEX(ordre,COUNTIF(I$36:I49,"&lt;&gt;")+1))</f>
        <v/>
      </c>
      <c r="J50" s="227" t="str">
        <f>IF(OR($B50=0,J$27&lt;$C50,J$27&gt;=$D50),"",INDEX(ordre,COUNTIF(J$36:J49,"&lt;&gt;")+1))</f>
        <v/>
      </c>
      <c r="K50" s="227" t="str">
        <f>IF(OR($B50=0,K$27&lt;$C50,K$27&gt;=$D50),"",INDEX(ordre,COUNTIF(K$36:K49,"&lt;&gt;")+1))</f>
        <v/>
      </c>
      <c r="L50" s="227" t="str">
        <f>IF(OR($B50=0,L$27&lt;$C50,L$27&gt;=$D50),"",INDEX(ordre,COUNTIF(L$36:L49,"&lt;&gt;")+1))</f>
        <v/>
      </c>
      <c r="M50" s="227" t="str">
        <f>IF(OR($B50=0,M$27&lt;$C50,M$27&gt;=$D50),"",INDEX(ordre,COUNTIF(M$36:M49,"&lt;&gt;")+1))</f>
        <v/>
      </c>
      <c r="N50" s="227" t="str">
        <f>IF(OR($B50=0,N$27&lt;$C50,N$27&gt;=$D50),"",INDEX(ordre,COUNTIF(N$36:N49,"&lt;&gt;")+1))</f>
        <v/>
      </c>
      <c r="O50" s="227" t="str">
        <f>IF(OR($B50=0,O$27&lt;$C50,O$27&gt;=$D50),"",INDEX(ordre,COUNTIF(O$36:O49,"&lt;&gt;")+1))</f>
        <v/>
      </c>
      <c r="P50" s="227" t="str">
        <f>IF(OR($B50=0,P$27&lt;$C50,P$27&gt;=$D50),"",INDEX(ordre,COUNTIF(P$36:P49,"&lt;&gt;")+1))</f>
        <v/>
      </c>
      <c r="Q50" s="227" t="str">
        <f>IF(OR($B50=0,Q$27&lt;$C50,Q$27&gt;=$D50),"",INDEX(ordre,COUNTIF(Q$36:Q49,"&lt;&gt;")+1))</f>
        <v/>
      </c>
      <c r="R50" s="227" t="str">
        <f>IF(OR($B50=0,R$27&lt;$C50,R$27&gt;=$D50),"",INDEX(ordre,COUNTIF(R$36:R49,"&lt;&gt;")+1))</f>
        <v/>
      </c>
      <c r="S50" s="227" t="str">
        <f>IF(OR($B50=0,S$27&lt;$C50,S$27&gt;=$D50),"",INDEX(ordre,COUNTIF(S$36:S49,"&lt;&gt;")+1))</f>
        <v/>
      </c>
      <c r="T50" s="227" t="str">
        <f>IF(OR($B50=0,T$27&lt;$C50,T$27&gt;=$D50),"",INDEX(ordre,COUNTIF(T$36:T49,"&lt;&gt;")+1))</f>
        <v/>
      </c>
      <c r="U50" s="227" t="str">
        <f>IF(OR($B50=0,U$27&lt;$C50,U$27&gt;=$D50),"",INDEX(ordre,COUNTIF(U$36:U49,"&lt;&gt;")+1))</f>
        <v/>
      </c>
      <c r="V50" s="227" t="str">
        <f>IF(OR($B50=0,V$27&lt;$C50,V$27&gt;=$D50),"",INDEX(ordre,COUNTIF(V$36:V49,"&lt;&gt;")+1))</f>
        <v/>
      </c>
      <c r="W50" s="227" t="str">
        <f>IF(OR($B50=0,W$27&lt;$C50,W$27&gt;=$D50),"",INDEX(ordre,COUNTIF(W$36:W49,"&lt;&gt;")+1))</f>
        <v/>
      </c>
      <c r="X50" s="227" t="str">
        <f>IF(OR($B50=0,X$27&lt;$C50,X$27&gt;=$D50),"",INDEX(ordre,COUNTIF(X$36:X49,"&lt;&gt;")+1))</f>
        <v/>
      </c>
      <c r="Y50" s="227" t="str">
        <f>IF(OR($B50=0,Y$27&lt;$C50,Y$27&gt;=$D50),"",INDEX(ordre,COUNTIF(Y$36:Y49,"&lt;&gt;")+1))</f>
        <v/>
      </c>
      <c r="Z50" s="227" t="str">
        <f>IF(OR($B50=0,Z$27&lt;$C50,Z$27&gt;=$D50),"",INDEX(ordre,COUNTIF(Z$36:Z49,"&lt;&gt;")+1))</f>
        <v/>
      </c>
      <c r="AA50" s="227" t="str">
        <f>IF(OR($B50=0,AA$27&lt;$C50,AA$27&gt;=$D50),"",INDEX(ordre,COUNTIF(AA$36:AA49,"&lt;&gt;")+1))</f>
        <v/>
      </c>
      <c r="AB50" s="227" t="str">
        <f>IF(OR($B50=0,AB$27&lt;$C50,AB$27&gt;=$D50),"",INDEX(ordre,COUNTIF(AB$36:AB49,"&lt;&gt;")+1))</f>
        <v/>
      </c>
      <c r="AC50" s="227" t="str">
        <f>IF(OR($B50=0,AC$27&lt;$C50,AC$27&gt;=$D50),"",INDEX(ordre,COUNTIF(AC$36:AC49,"&lt;&gt;")+1))</f>
        <v/>
      </c>
      <c r="AD50" s="227" t="str">
        <f>IF(OR($B50=0,AD$27&lt;$C50,AD$27&gt;=$D50),"",INDEX(ordre,COUNTIF(AD$36:AD49,"&lt;&gt;")+1))</f>
        <v/>
      </c>
      <c r="AE50" s="227" t="str">
        <f>IF(OR($B50=0,AE$27&lt;$C50,AE$27&gt;=$D50),"",INDEX(ordre,COUNTIF(AE$36:AE49,"&lt;&gt;")+1))</f>
        <v/>
      </c>
      <c r="AF50" s="227" t="str">
        <f>IF(OR($B50=0,AF$27&lt;$C50,AF$27&gt;=$D50),"",INDEX(ordre,COUNTIF(AF$36:AF49,"&lt;&gt;")+1))</f>
        <v/>
      </c>
      <c r="AG50" s="227" t="str">
        <f>IF(OR($B50=0,AG$27&lt;$C50,AG$27&gt;=$D50),"",INDEX(ordre,COUNTIF(AG$36:AG49,"&lt;&gt;")+1))</f>
        <v/>
      </c>
      <c r="AH50" s="227" t="str">
        <f>IF(OR($B50=0,AH$27&lt;$C50,AH$27&gt;=$D50),"",INDEX(ordre,COUNTIF(AH$36:AH49,"&lt;&gt;")+1))</f>
        <v/>
      </c>
      <c r="AI50" s="227" t="str">
        <f>IF(OR($B50=0,AI$27&lt;$C50,AI$27&gt;=$D50),"",INDEX(ordre,COUNTIF(AI$36:AI49,"&lt;&gt;")+1))</f>
        <v/>
      </c>
      <c r="AJ50" s="227" t="str">
        <f>IF(OR($B50=0,AJ$27&lt;$C50,AJ$27&gt;=$D50),"",INDEX(ordre,COUNTIF(AJ$36:AJ49,"&lt;&gt;")+1))</f>
        <v/>
      </c>
      <c r="AK50" s="227" t="str">
        <f>IF(OR($B50=0,AK$27&lt;$C50,AK$27&gt;=$D50),"",INDEX(ordre,COUNTIF(AK$36:AK49,"&lt;&gt;")+1))</f>
        <v/>
      </c>
      <c r="AL50" s="227" t="str">
        <f>IF(OR($B50=0,AL$27&lt;$C50,AL$27&gt;=$D50),"",INDEX(ordre,COUNTIF(AL$36:AL49,"&lt;&gt;")+1))</f>
        <v/>
      </c>
      <c r="AM50" s="227" t="str">
        <f>IF(OR($B50=0,AM$27&lt;$C50,AM$27&gt;=$D50),"",INDEX(ordre,COUNTIF(AM$36:AM49,"&lt;&gt;")+1))</f>
        <v/>
      </c>
      <c r="AN50" s="227" t="str">
        <f>IF(OR($B50=0,AN$27&lt;$C50,AN$27&gt;=$D50),"",INDEX(ordre,COUNTIF(AN$36:AN49,"&lt;&gt;")+1))</f>
        <v/>
      </c>
      <c r="AO50" s="227" t="str">
        <f>IF(OR($B50=0,AO$27&lt;$C50,AO$27&gt;=$D50),"",INDEX(ordre,COUNTIF(AO$36:AO49,"&lt;&gt;")+1))</f>
        <v/>
      </c>
      <c r="AP50" s="227" t="str">
        <f>IF(OR($B50=0,AP$27&lt;$C50,AP$27&gt;=$D50),"",INDEX(ordre,COUNTIF(AP$36:AP49,"&lt;&gt;")+1))</f>
        <v/>
      </c>
      <c r="AQ50" s="227" t="str">
        <f>IF(OR($B50=0,AQ$27&lt;$C50,AQ$27&gt;=$D50),"",INDEX(ordre,COUNTIF(AQ$36:AQ49,"&lt;&gt;")+1))</f>
        <v/>
      </c>
      <c r="AR50" s="227" t="str">
        <f>IF(OR($B50=0,AR$27&lt;$C50,AR$27&gt;=$D50),"",INDEX(ordre,COUNTIF(AR$36:AR49,"&lt;&gt;")+1))</f>
        <v/>
      </c>
      <c r="AS50" s="227" t="str">
        <f>IF(OR($B50=0,AS$27&lt;$C50,AS$27&gt;=$D50),"",INDEX(ordre,COUNTIF(AS$36:AS49,"&lt;&gt;")+1))</f>
        <v/>
      </c>
      <c r="AT50" s="227" t="str">
        <f>IF(OR($B50=0,AT$27&lt;$C50,AT$27&gt;=$D50),"",INDEX(ordre,COUNTIF(AT$36:AT49,"&lt;&gt;")+1))</f>
        <v/>
      </c>
      <c r="AU50" s="227" t="str">
        <f>IF(OR($B50=0,AU$27&lt;$C50,AU$27&gt;=$D50),"",INDEX(ordre,COUNTIF(AU$36:AU49,"&lt;&gt;")+1))</f>
        <v/>
      </c>
      <c r="AV50" s="227" t="str">
        <f>IF(OR($B50=0,AV$27&lt;$C50,AV$27&gt;=$D50),"",INDEX(ordre,COUNTIF(AV$36:AV49,"&lt;&gt;")+1))</f>
        <v/>
      </c>
      <c r="AW50" s="227" t="str">
        <f>IF(OR($B50=0,AW$27&lt;$C50,AW$27&gt;=$D50),"",INDEX(ordre,COUNTIF(AW$36:AW49,"&lt;&gt;")+1))</f>
        <v/>
      </c>
      <c r="AX50" s="227" t="str">
        <f>IF(OR($B50=0,AX$27&lt;$C50,AX$27&gt;=$D50),"",INDEX(ordre,COUNTIF(AX$36:AX49,"&lt;&gt;")+1))</f>
        <v/>
      </c>
      <c r="AY50" s="227" t="str">
        <f>IF(OR($B50=0,AY$27&lt;$C50,AY$27&gt;=$D50),"",INDEX(ordre,COUNTIF(AY$36:AY49,"&lt;&gt;")+1))</f>
        <v/>
      </c>
      <c r="AZ50" s="227" t="str">
        <f>IF(OR($B50=0,AZ$27&lt;$C50,AZ$27&gt;=$D50),"",INDEX(ordre,COUNTIF(AZ$36:AZ49,"&lt;&gt;")+1))</f>
        <v/>
      </c>
      <c r="BA50" s="227" t="str">
        <f>IF(OR($B50=0,BA$27&lt;$C50,BA$27&gt;=$D50),"",INDEX(ordre,COUNTIF(BA$36:BA49,"&lt;&gt;")+1))</f>
        <v/>
      </c>
      <c r="BB50" s="227" t="str">
        <f>IF(OR($B50=0,BB$27&lt;$C50,BB$27&gt;=$D50),"",INDEX(ordre,COUNTIF(BB$36:BB49,"&lt;&gt;")+1))</f>
        <v/>
      </c>
      <c r="BC50" s="227" t="str">
        <f>IF(OR($B50=0,BC$27&lt;$C50,BC$27&gt;=$D50),"",INDEX(ordre,COUNTIF(BC$36:BC49,"&lt;&gt;")+1))</f>
        <v/>
      </c>
      <c r="BD50" s="227" t="str">
        <f>IF(OR($B50=0,BD$27&lt;$C50,BD$27&gt;=$D50),"",INDEX(ordre,COUNTIF(BD$36:BD49,"&lt;&gt;")+1))</f>
        <v/>
      </c>
      <c r="BE50" s="227" t="str">
        <f>IF(OR($B50=0,BE$27&lt;$C50,BE$27&gt;=$D50),"",INDEX(ordre,COUNTIF(BE$36:BE49,"&lt;&gt;")+1))</f>
        <v/>
      </c>
      <c r="BF50" s="227" t="str">
        <f>IF(OR($B50=0,BF$27&lt;$C50,BF$27&gt;=$D50),"",INDEX(ordre,COUNTIF(BF$36:BF49,"&lt;&gt;")+1))</f>
        <v/>
      </c>
      <c r="BG50" s="227" t="str">
        <f>IF(OR($B50=0,BG$27&lt;$C50,BG$27&gt;=$D50),"",INDEX(ordre,COUNTIF(BG$36:BG49,"&lt;&gt;")+1))</f>
        <v/>
      </c>
      <c r="BH50" s="227" t="str">
        <f>IF(OR($B50=0,BH$27&lt;$C50,BH$27&gt;=$D50),"",INDEX(ordre,COUNTIF(BH$36:BH49,"&lt;&gt;")+1))</f>
        <v/>
      </c>
      <c r="BI50" s="227" t="str">
        <f>IF(OR($B50=0,BI$27&lt;$C50,BI$27&gt;=$D50),"",INDEX(ordre,COUNTIF(BI$36:BI49,"&lt;&gt;")+1))</f>
        <v/>
      </c>
      <c r="BJ50" s="227" t="str">
        <f>IF(OR($B50=0,BJ$27&lt;$C50,BJ$27&gt;=$D50),"",INDEX(ordre,COUNTIF(BJ$36:BJ49,"&lt;&gt;")+1))</f>
        <v/>
      </c>
      <c r="BK50" s="227" t="str">
        <f>IF(OR($B50=0,BK$27&lt;$C50,BK$27&gt;=$D50),"",INDEX(ordre,COUNTIF(BK$36:BK49,"&lt;&gt;")+1))</f>
        <v/>
      </c>
      <c r="BL50" s="227" t="str">
        <f>IF(OR($B50=0,BL$27&lt;$C50,BL$27&gt;=$D50),"",INDEX(ordre,COUNTIF(BL$36:BL49,"&lt;&gt;")+1))</f>
        <v/>
      </c>
      <c r="BM50" s="227" t="str">
        <f>IF(OR($B50=0,BM$27&lt;$C50,BM$27&gt;=$D50),"",INDEX(ordre,COUNTIF(BM$36:BM49,"&lt;&gt;")+1))</f>
        <v/>
      </c>
      <c r="BN50" s="227" t="str">
        <f>IF(OR($B50=0,BN$27&lt;$C50,BN$27&gt;=$D50),"",INDEX(ordre,COUNTIF(BN$36:BN49,"&lt;&gt;")+1))</f>
        <v/>
      </c>
      <c r="BO50" s="227" t="str">
        <f>IF(OR($B50=0,BO$27&lt;$C50,BO$27&gt;=$D50),"",INDEX(ordre,COUNTIF(BO$36:BO49,"&lt;&gt;")+1))</f>
        <v/>
      </c>
      <c r="BP50" s="227" t="str">
        <f>IF(OR($B50=0,BP$27&lt;$C50,BP$27&gt;=$D50),"",INDEX(ordre,COUNTIF(BP$36:BP49,"&lt;&gt;")+1))</f>
        <v/>
      </c>
      <c r="BQ50" s="227" t="str">
        <f>IF(OR($B50=0,BQ$27&lt;$C50,BQ$27&gt;=$D50),"",INDEX(ordre,COUNTIF(BQ$36:BQ49,"&lt;&gt;")+1))</f>
        <v/>
      </c>
      <c r="BR50" s="227" t="str">
        <f>IF(OR($B50=0,BR$27&lt;$C50,BR$27&gt;=$D50),"",INDEX(ordre,COUNTIF(BR$36:BR49,"&lt;&gt;")+1))</f>
        <v/>
      </c>
      <c r="BS50" s="227" t="str">
        <f>IF(OR($B50=0,BS$27&lt;$C50,BS$27&gt;=$D50),"",INDEX(ordre,COUNTIF(BS$36:BS49,"&lt;&gt;")+1))</f>
        <v/>
      </c>
      <c r="BT50" s="227" t="str">
        <f>IF(OR($B50=0,BT$27&lt;$C50,BT$27&gt;=$D50),"",INDEX(ordre,COUNTIF(BT$36:BT49,"&lt;&gt;")+1))</f>
        <v/>
      </c>
      <c r="BU50" s="165">
        <f t="shared" si="3"/>
        <v>6.9441666666666671E-3</v>
      </c>
    </row>
    <row r="51" spans="1:73" ht="15.5" x14ac:dyDescent="0.35">
      <c r="A51" s="39"/>
      <c r="B51" s="139">
        <f>'Etat staff'!C47</f>
        <v>0</v>
      </c>
      <c r="C51" s="161">
        <f>'Etat staff'!A47</f>
        <v>0</v>
      </c>
      <c r="D51" s="162">
        <f>IF('Etat staff'!B47&lt;C51,'Etat staff'!B47+1,'Etat staff'!B47)</f>
        <v>0</v>
      </c>
      <c r="E51" s="203">
        <f t="shared" si="7"/>
        <v>1.0416666666666666E-2</v>
      </c>
      <c r="F51" s="44"/>
      <c r="G51" s="265"/>
      <c r="H51" s="227" t="str">
        <f>IF(OR($B51=0,H$27&lt;$C51,H$27&gt;=$D51),"",INDEX(ordre,COUNTIF(H$36:H50,"&lt;&gt;")+1))</f>
        <v/>
      </c>
      <c r="I51" s="227" t="str">
        <f>IF(OR($B51=0,I$27&lt;$C51,I$27&gt;=$D51),"",INDEX(ordre,COUNTIF(I$36:I50,"&lt;&gt;")+1))</f>
        <v/>
      </c>
      <c r="J51" s="227" t="str">
        <f>IF(OR($B51=0,J$27&lt;$C51,J$27&gt;=$D51),"",INDEX(ordre,COUNTIF(J$36:J50,"&lt;&gt;")+1))</f>
        <v/>
      </c>
      <c r="K51" s="227" t="str">
        <f>IF(OR($B51=0,K$27&lt;$C51,K$27&gt;=$D51),"",INDEX(ordre,COUNTIF(K$36:K50,"&lt;&gt;")+1))</f>
        <v/>
      </c>
      <c r="L51" s="227" t="str">
        <f>IF(OR($B51=0,L$27&lt;$C51,L$27&gt;=$D51),"",INDEX(ordre,COUNTIF(L$36:L50,"&lt;&gt;")+1))</f>
        <v/>
      </c>
      <c r="M51" s="227" t="str">
        <f>IF(OR($B51=0,M$27&lt;$C51,M$27&gt;=$D51),"",INDEX(ordre,COUNTIF(M$36:M50,"&lt;&gt;")+1))</f>
        <v/>
      </c>
      <c r="N51" s="227" t="str">
        <f>IF(OR($B51=0,N$27&lt;$C51,N$27&gt;=$D51),"",INDEX(ordre,COUNTIF(N$36:N50,"&lt;&gt;")+1))</f>
        <v/>
      </c>
      <c r="O51" s="227" t="str">
        <f>IF(OR($B51=0,O$27&lt;$C51,O$27&gt;=$D51),"",INDEX(ordre,COUNTIF(O$36:O50,"&lt;&gt;")+1))</f>
        <v/>
      </c>
      <c r="P51" s="227" t="str">
        <f>IF(OR($B51=0,P$27&lt;$C51,P$27&gt;=$D51),"",INDEX(ordre,COUNTIF(P$36:P50,"&lt;&gt;")+1))</f>
        <v/>
      </c>
      <c r="Q51" s="227" t="str">
        <f>IF(OR($B51=0,Q$27&lt;$C51,Q$27&gt;=$D51),"",INDEX(ordre,COUNTIF(Q$36:Q50,"&lt;&gt;")+1))</f>
        <v/>
      </c>
      <c r="R51" s="227" t="str">
        <f>IF(OR($B51=0,R$27&lt;$C51,R$27&gt;=$D51),"",INDEX(ordre,COUNTIF(R$36:R50,"&lt;&gt;")+1))</f>
        <v/>
      </c>
      <c r="S51" s="227" t="str">
        <f>IF(OR($B51=0,S$27&lt;$C51,S$27&gt;=$D51),"",INDEX(ordre,COUNTIF(S$36:S50,"&lt;&gt;")+1))</f>
        <v/>
      </c>
      <c r="T51" s="227" t="str">
        <f>IF(OR($B51=0,T$27&lt;$C51,T$27&gt;=$D51),"",INDEX(ordre,COUNTIF(T$36:T50,"&lt;&gt;")+1))</f>
        <v/>
      </c>
      <c r="U51" s="227" t="str">
        <f>IF(OR($B51=0,U$27&lt;$C51,U$27&gt;=$D51),"",INDEX(ordre,COUNTIF(U$36:U50,"&lt;&gt;")+1))</f>
        <v/>
      </c>
      <c r="V51" s="227" t="str">
        <f>IF(OR($B51=0,V$27&lt;$C51,V$27&gt;=$D51),"",INDEX(ordre,COUNTIF(V$36:V50,"&lt;&gt;")+1))</f>
        <v/>
      </c>
      <c r="W51" s="227" t="str">
        <f>IF(OR($B51=0,W$27&lt;$C51,W$27&gt;=$D51),"",INDEX(ordre,COUNTIF(W$36:W50,"&lt;&gt;")+1))</f>
        <v/>
      </c>
      <c r="X51" s="227" t="str">
        <f>IF(OR($B51=0,X$27&lt;$C51,X$27&gt;=$D51),"",INDEX(ordre,COUNTIF(X$36:X50,"&lt;&gt;")+1))</f>
        <v/>
      </c>
      <c r="Y51" s="227" t="str">
        <f>IF(OR($B51=0,Y$27&lt;$C51,Y$27&gt;=$D51),"",INDEX(ordre,COUNTIF(Y$36:Y50,"&lt;&gt;")+1))</f>
        <v/>
      </c>
      <c r="Z51" s="227" t="str">
        <f>IF(OR($B51=0,Z$27&lt;$C51,Z$27&gt;=$D51),"",INDEX(ordre,COUNTIF(Z$36:Z50,"&lt;&gt;")+1))</f>
        <v/>
      </c>
      <c r="AA51" s="227" t="str">
        <f>IF(OR($B51=0,AA$27&lt;$C51,AA$27&gt;=$D51),"",INDEX(ordre,COUNTIF(AA$36:AA50,"&lt;&gt;")+1))</f>
        <v/>
      </c>
      <c r="AB51" s="227" t="str">
        <f>IF(OR($B51=0,AB$27&lt;$C51,AB$27&gt;=$D51),"",INDEX(ordre,COUNTIF(AB$36:AB50,"&lt;&gt;")+1))</f>
        <v/>
      </c>
      <c r="AC51" s="227" t="str">
        <f>IF(OR($B51=0,AC$27&lt;$C51,AC$27&gt;=$D51),"",INDEX(ordre,COUNTIF(AC$36:AC50,"&lt;&gt;")+1))</f>
        <v/>
      </c>
      <c r="AD51" s="227" t="str">
        <f>IF(OR($B51=0,AD$27&lt;$C51,AD$27&gt;=$D51),"",INDEX(ordre,COUNTIF(AD$36:AD50,"&lt;&gt;")+1))</f>
        <v/>
      </c>
      <c r="AE51" s="227" t="str">
        <f>IF(OR($B51=0,AE$27&lt;$C51,AE$27&gt;=$D51),"",INDEX(ordre,COUNTIF(AE$36:AE50,"&lt;&gt;")+1))</f>
        <v/>
      </c>
      <c r="AF51" s="227" t="str">
        <f>IF(OR($B51=0,AF$27&lt;$C51,AF$27&gt;=$D51),"",INDEX(ordre,COUNTIF(AF$36:AF50,"&lt;&gt;")+1))</f>
        <v/>
      </c>
      <c r="AG51" s="227" t="str">
        <f>IF(OR($B51=0,AG$27&lt;$C51,AG$27&gt;=$D51),"",INDEX(ordre,COUNTIF(AG$36:AG50,"&lt;&gt;")+1))</f>
        <v/>
      </c>
      <c r="AH51" s="227" t="str">
        <f>IF(OR($B51=0,AH$27&lt;$C51,AH$27&gt;=$D51),"",INDEX(ordre,COUNTIF(AH$36:AH50,"&lt;&gt;")+1))</f>
        <v/>
      </c>
      <c r="AI51" s="227" t="str">
        <f>IF(OR($B51=0,AI$27&lt;$C51,AI$27&gt;=$D51),"",INDEX(ordre,COUNTIF(AI$36:AI50,"&lt;&gt;")+1))</f>
        <v/>
      </c>
      <c r="AJ51" s="227" t="str">
        <f>IF(OR($B51=0,AJ$27&lt;$C51,AJ$27&gt;=$D51),"",INDEX(ordre,COUNTIF(AJ$36:AJ50,"&lt;&gt;")+1))</f>
        <v/>
      </c>
      <c r="AK51" s="227" t="str">
        <f>IF(OR($B51=0,AK$27&lt;$C51,AK$27&gt;=$D51),"",INDEX(ordre,COUNTIF(AK$36:AK50,"&lt;&gt;")+1))</f>
        <v/>
      </c>
      <c r="AL51" s="227" t="str">
        <f>IF(OR($B51=0,AL$27&lt;$C51,AL$27&gt;=$D51),"",INDEX(ordre,COUNTIF(AL$36:AL50,"&lt;&gt;")+1))</f>
        <v/>
      </c>
      <c r="AM51" s="227" t="str">
        <f>IF(OR($B51=0,AM$27&lt;$C51,AM$27&gt;=$D51),"",INDEX(ordre,COUNTIF(AM$36:AM50,"&lt;&gt;")+1))</f>
        <v/>
      </c>
      <c r="AN51" s="227" t="str">
        <f>IF(OR($B51=0,AN$27&lt;$C51,AN$27&gt;=$D51),"",INDEX(ordre,COUNTIF(AN$36:AN50,"&lt;&gt;")+1))</f>
        <v/>
      </c>
      <c r="AO51" s="227" t="str">
        <f>IF(OR($B51=0,AO$27&lt;$C51,AO$27&gt;=$D51),"",INDEX(ordre,COUNTIF(AO$36:AO50,"&lt;&gt;")+1))</f>
        <v/>
      </c>
      <c r="AP51" s="227" t="str">
        <f>IF(OR($B51=0,AP$27&lt;$C51,AP$27&gt;=$D51),"",INDEX(ordre,COUNTIF(AP$36:AP50,"&lt;&gt;")+1))</f>
        <v/>
      </c>
      <c r="AQ51" s="227" t="str">
        <f>IF(OR($B51=0,AQ$27&lt;$C51,AQ$27&gt;=$D51),"",INDEX(ordre,COUNTIF(AQ$36:AQ50,"&lt;&gt;")+1))</f>
        <v/>
      </c>
      <c r="AR51" s="227" t="str">
        <f>IF(OR($B51=0,AR$27&lt;$C51,AR$27&gt;=$D51),"",INDEX(ordre,COUNTIF(AR$36:AR50,"&lt;&gt;")+1))</f>
        <v/>
      </c>
      <c r="AS51" s="227" t="str">
        <f>IF(OR($B51=0,AS$27&lt;$C51,AS$27&gt;=$D51),"",INDEX(ordre,COUNTIF(AS$36:AS50,"&lt;&gt;")+1))</f>
        <v/>
      </c>
      <c r="AT51" s="227" t="str">
        <f>IF(OR($B51=0,AT$27&lt;$C51,AT$27&gt;=$D51),"",INDEX(ordre,COUNTIF(AT$36:AT50,"&lt;&gt;")+1))</f>
        <v/>
      </c>
      <c r="AU51" s="227" t="str">
        <f>IF(OR($B51=0,AU$27&lt;$C51,AU$27&gt;=$D51),"",INDEX(ordre,COUNTIF(AU$36:AU50,"&lt;&gt;")+1))</f>
        <v/>
      </c>
      <c r="AV51" s="227" t="str">
        <f>IF(OR($B51=0,AV$27&lt;$C51,AV$27&gt;=$D51),"",INDEX(ordre,COUNTIF(AV$36:AV50,"&lt;&gt;")+1))</f>
        <v/>
      </c>
      <c r="AW51" s="227" t="str">
        <f>IF(OR($B51=0,AW$27&lt;$C51,AW$27&gt;=$D51),"",INDEX(ordre,COUNTIF(AW$36:AW50,"&lt;&gt;")+1))</f>
        <v/>
      </c>
      <c r="AX51" s="227" t="str">
        <f>IF(OR($B51=0,AX$27&lt;$C51,AX$27&gt;=$D51),"",INDEX(ordre,COUNTIF(AX$36:AX50,"&lt;&gt;")+1))</f>
        <v/>
      </c>
      <c r="AY51" s="227" t="str">
        <f>IF(OR($B51=0,AY$27&lt;$C51,AY$27&gt;=$D51),"",INDEX(ordre,COUNTIF(AY$36:AY50,"&lt;&gt;")+1))</f>
        <v/>
      </c>
      <c r="AZ51" s="227" t="str">
        <f>IF(OR($B51=0,AZ$27&lt;$C51,AZ$27&gt;=$D51),"",INDEX(ordre,COUNTIF(AZ$36:AZ50,"&lt;&gt;")+1))</f>
        <v/>
      </c>
      <c r="BA51" s="227" t="str">
        <f>IF(OR($B51=0,BA$27&lt;$C51,BA$27&gt;=$D51),"",INDEX(ordre,COUNTIF(BA$36:BA50,"&lt;&gt;")+1))</f>
        <v/>
      </c>
      <c r="BB51" s="227" t="str">
        <f>IF(OR($B51=0,BB$27&lt;$C51,BB$27&gt;=$D51),"",INDEX(ordre,COUNTIF(BB$36:BB50,"&lt;&gt;")+1))</f>
        <v/>
      </c>
      <c r="BC51" s="227" t="str">
        <f>IF(OR($B51=0,BC$27&lt;$C51,BC$27&gt;=$D51),"",INDEX(ordre,COUNTIF(BC$36:BC50,"&lt;&gt;")+1))</f>
        <v/>
      </c>
      <c r="BD51" s="227" t="str">
        <f>IF(OR($B51=0,BD$27&lt;$C51,BD$27&gt;=$D51),"",INDEX(ordre,COUNTIF(BD$36:BD50,"&lt;&gt;")+1))</f>
        <v/>
      </c>
      <c r="BE51" s="227" t="str">
        <f>IF(OR($B51=0,BE$27&lt;$C51,BE$27&gt;=$D51),"",INDEX(ordre,COUNTIF(BE$36:BE50,"&lt;&gt;")+1))</f>
        <v/>
      </c>
      <c r="BF51" s="227" t="str">
        <f>IF(OR($B51=0,BF$27&lt;$C51,BF$27&gt;=$D51),"",INDEX(ordre,COUNTIF(BF$36:BF50,"&lt;&gt;")+1))</f>
        <v/>
      </c>
      <c r="BG51" s="227" t="str">
        <f>IF(OR($B51=0,BG$27&lt;$C51,BG$27&gt;=$D51),"",INDEX(ordre,COUNTIF(BG$36:BG50,"&lt;&gt;")+1))</f>
        <v/>
      </c>
      <c r="BH51" s="227" t="str">
        <f>IF(OR($B51=0,BH$27&lt;$C51,BH$27&gt;=$D51),"",INDEX(ordre,COUNTIF(BH$36:BH50,"&lt;&gt;")+1))</f>
        <v/>
      </c>
      <c r="BI51" s="227" t="str">
        <f>IF(OR($B51=0,BI$27&lt;$C51,BI$27&gt;=$D51),"",INDEX(ordre,COUNTIF(BI$36:BI50,"&lt;&gt;")+1))</f>
        <v/>
      </c>
      <c r="BJ51" s="227" t="str">
        <f>IF(OR($B51=0,BJ$27&lt;$C51,BJ$27&gt;=$D51),"",INDEX(ordre,COUNTIF(BJ$36:BJ50,"&lt;&gt;")+1))</f>
        <v/>
      </c>
      <c r="BK51" s="227" t="str">
        <f>IF(OR($B51=0,BK$27&lt;$C51,BK$27&gt;=$D51),"",INDEX(ordre,COUNTIF(BK$36:BK50,"&lt;&gt;")+1))</f>
        <v/>
      </c>
      <c r="BL51" s="227" t="str">
        <f>IF(OR($B51=0,BL$27&lt;$C51,BL$27&gt;=$D51),"",INDEX(ordre,COUNTIF(BL$36:BL50,"&lt;&gt;")+1))</f>
        <v/>
      </c>
      <c r="BM51" s="227" t="str">
        <f>IF(OR($B51=0,BM$27&lt;$C51,BM$27&gt;=$D51),"",INDEX(ordre,COUNTIF(BM$36:BM50,"&lt;&gt;")+1))</f>
        <v/>
      </c>
      <c r="BN51" s="227" t="str">
        <f>IF(OR($B51=0,BN$27&lt;$C51,BN$27&gt;=$D51),"",INDEX(ordre,COUNTIF(BN$36:BN50,"&lt;&gt;")+1))</f>
        <v/>
      </c>
      <c r="BO51" s="227" t="str">
        <f>IF(OR($B51=0,BO$27&lt;$C51,BO$27&gt;=$D51),"",INDEX(ordre,COUNTIF(BO$36:BO50,"&lt;&gt;")+1))</f>
        <v/>
      </c>
      <c r="BP51" s="227" t="str">
        <f>IF(OR($B51=0,BP$27&lt;$C51,BP$27&gt;=$D51),"",INDEX(ordre,COUNTIF(BP$36:BP50,"&lt;&gt;")+1))</f>
        <v/>
      </c>
      <c r="BQ51" s="227" t="str">
        <f>IF(OR($B51=0,BQ$27&lt;$C51,BQ$27&gt;=$D51),"",INDEX(ordre,COUNTIF(BQ$36:BQ50,"&lt;&gt;")+1))</f>
        <v/>
      </c>
      <c r="BR51" s="227" t="str">
        <f>IF(OR($B51=0,BR$27&lt;$C51,BR$27&gt;=$D51),"",INDEX(ordre,COUNTIF(BR$36:BR50,"&lt;&gt;")+1))</f>
        <v/>
      </c>
      <c r="BS51" s="227" t="str">
        <f>IF(OR($B51=0,BS$27&lt;$C51,BS$27&gt;=$D51),"",INDEX(ordre,COUNTIF(BS$36:BS50,"&lt;&gt;")+1))</f>
        <v/>
      </c>
      <c r="BT51" s="227" t="str">
        <f>IF(OR($B51=0,BT$27&lt;$C51,BT$27&gt;=$D51),"",INDEX(ordre,COUNTIF(BT$36:BT50,"&lt;&gt;")+1))</f>
        <v/>
      </c>
      <c r="BU51" s="165">
        <f t="shared" si="3"/>
        <v>6.9441666666666671E-3</v>
      </c>
    </row>
    <row r="52" spans="1:73" ht="15.5" x14ac:dyDescent="0.35">
      <c r="A52" s="39"/>
      <c r="B52" s="139">
        <f>'Etat staff'!C48</f>
        <v>0</v>
      </c>
      <c r="C52" s="161">
        <f>'Etat staff'!A48</f>
        <v>0</v>
      </c>
      <c r="D52" s="162">
        <f>IF('Etat staff'!B48&lt;C52,'Etat staff'!B48+1,'Etat staff'!B48)</f>
        <v>0</v>
      </c>
      <c r="E52" s="203">
        <f t="shared" si="7"/>
        <v>1.0416666666666666E-2</v>
      </c>
      <c r="F52" s="44"/>
      <c r="G52" s="265"/>
      <c r="H52" s="227" t="str">
        <f>IF(OR($B52=0,H$27&lt;$C52,H$27&gt;=$D52),"",INDEX(ordre,COUNTIF(H$36:H51,"&lt;&gt;")+1))</f>
        <v/>
      </c>
      <c r="I52" s="227" t="str">
        <f>IF(OR($B52=0,I$27&lt;$C52,I$27&gt;=$D52),"",INDEX(ordre,COUNTIF(I$36:I51,"&lt;&gt;")+1))</f>
        <v/>
      </c>
      <c r="J52" s="227" t="str">
        <f>IF(OR($B52=0,J$27&lt;$C52,J$27&gt;=$D52),"",INDEX(ordre,COUNTIF(J$36:J51,"&lt;&gt;")+1))</f>
        <v/>
      </c>
      <c r="K52" s="227" t="str">
        <f>IF(OR($B52=0,K$27&lt;$C52,K$27&gt;=$D52),"",INDEX(ordre,COUNTIF(K$36:K51,"&lt;&gt;")+1))</f>
        <v/>
      </c>
      <c r="L52" s="227" t="str">
        <f>IF(OR($B52=0,L$27&lt;$C52,L$27&gt;=$D52),"",INDEX(ordre,COUNTIF(L$36:L51,"&lt;&gt;")+1))</f>
        <v/>
      </c>
      <c r="M52" s="227" t="str">
        <f>IF(OR($B52=0,M$27&lt;$C52,M$27&gt;=$D52),"",INDEX(ordre,COUNTIF(M$36:M51,"&lt;&gt;")+1))</f>
        <v/>
      </c>
      <c r="N52" s="227" t="str">
        <f>IF(OR($B52=0,N$27&lt;$C52,N$27&gt;=$D52),"",INDEX(ordre,COUNTIF(N$36:N51,"&lt;&gt;")+1))</f>
        <v/>
      </c>
      <c r="O52" s="227" t="str">
        <f>IF(OR($B52=0,O$27&lt;$C52,O$27&gt;=$D52),"",INDEX(ordre,COUNTIF(O$36:O51,"&lt;&gt;")+1))</f>
        <v/>
      </c>
      <c r="P52" s="227" t="str">
        <f>IF(OR($B52=0,P$27&lt;$C52,P$27&gt;=$D52),"",INDEX(ordre,COUNTIF(P$36:P51,"&lt;&gt;")+1))</f>
        <v/>
      </c>
      <c r="Q52" s="227" t="str">
        <f>IF(OR($B52=0,Q$27&lt;$C52,Q$27&gt;=$D52),"",INDEX(ordre,COUNTIF(Q$36:Q51,"&lt;&gt;")+1))</f>
        <v/>
      </c>
      <c r="R52" s="227" t="str">
        <f>IF(OR($B52=0,R$27&lt;$C52,R$27&gt;=$D52),"",INDEX(ordre,COUNTIF(R$36:R51,"&lt;&gt;")+1))</f>
        <v/>
      </c>
      <c r="S52" s="227" t="str">
        <f>IF(OR($B52=0,S$27&lt;$C52,S$27&gt;=$D52),"",INDEX(ordre,COUNTIF(S$36:S51,"&lt;&gt;")+1))</f>
        <v/>
      </c>
      <c r="T52" s="227" t="str">
        <f>IF(OR($B52=0,T$27&lt;$C52,T$27&gt;=$D52),"",INDEX(ordre,COUNTIF(T$36:T51,"&lt;&gt;")+1))</f>
        <v/>
      </c>
      <c r="U52" s="227" t="str">
        <f>IF(OR($B52=0,U$27&lt;$C52,U$27&gt;=$D52),"",INDEX(ordre,COUNTIF(U$36:U51,"&lt;&gt;")+1))</f>
        <v/>
      </c>
      <c r="V52" s="227" t="str">
        <f>IF(OR($B52=0,V$27&lt;$C52,V$27&gt;=$D52),"",INDEX(ordre,COUNTIF(V$36:V51,"&lt;&gt;")+1))</f>
        <v/>
      </c>
      <c r="W52" s="227" t="str">
        <f>IF(OR($B52=0,W$27&lt;$C52,W$27&gt;=$D52),"",INDEX(ordre,COUNTIF(W$36:W51,"&lt;&gt;")+1))</f>
        <v/>
      </c>
      <c r="X52" s="227" t="str">
        <f>IF(OR($B52=0,X$27&lt;$C52,X$27&gt;=$D52),"",INDEX(ordre,COUNTIF(X$36:X51,"&lt;&gt;")+1))</f>
        <v/>
      </c>
      <c r="Y52" s="227" t="str">
        <f>IF(OR($B52=0,Y$27&lt;$C52,Y$27&gt;=$D52),"",INDEX(ordre,COUNTIF(Y$36:Y51,"&lt;&gt;")+1))</f>
        <v/>
      </c>
      <c r="Z52" s="227" t="str">
        <f>IF(OR($B52=0,Z$27&lt;$C52,Z$27&gt;=$D52),"",INDEX(ordre,COUNTIF(Z$36:Z51,"&lt;&gt;")+1))</f>
        <v/>
      </c>
      <c r="AA52" s="227" t="str">
        <f>IF(OR($B52=0,AA$27&lt;$C52,AA$27&gt;=$D52),"",INDEX(ordre,COUNTIF(AA$36:AA51,"&lt;&gt;")+1))</f>
        <v/>
      </c>
      <c r="AB52" s="227" t="str">
        <f>IF(OR($B52=0,AB$27&lt;$C52,AB$27&gt;=$D52),"",INDEX(ordre,COUNTIF(AB$36:AB51,"&lt;&gt;")+1))</f>
        <v/>
      </c>
      <c r="AC52" s="227" t="str">
        <f>IF(OR($B52=0,AC$27&lt;$C52,AC$27&gt;=$D52),"",INDEX(ordre,COUNTIF(AC$36:AC51,"&lt;&gt;")+1))</f>
        <v/>
      </c>
      <c r="AD52" s="227" t="str">
        <f>IF(OR($B52=0,AD$27&lt;$C52,AD$27&gt;=$D52),"",INDEX(ordre,COUNTIF(AD$36:AD51,"&lt;&gt;")+1))</f>
        <v/>
      </c>
      <c r="AE52" s="227" t="str">
        <f>IF(OR($B52=0,AE$27&lt;$C52,AE$27&gt;=$D52),"",INDEX(ordre,COUNTIF(AE$36:AE51,"&lt;&gt;")+1))</f>
        <v/>
      </c>
      <c r="AF52" s="227" t="str">
        <f>IF(OR($B52=0,AF$27&lt;$C52,AF$27&gt;=$D52),"",INDEX(ordre,COUNTIF(AF$36:AF51,"&lt;&gt;")+1))</f>
        <v/>
      </c>
      <c r="AG52" s="227" t="str">
        <f>IF(OR($B52=0,AG$27&lt;$C52,AG$27&gt;=$D52),"",INDEX(ordre,COUNTIF(AG$36:AG51,"&lt;&gt;")+1))</f>
        <v/>
      </c>
      <c r="AH52" s="227" t="str">
        <f>IF(OR($B52=0,AH$27&lt;$C52,AH$27&gt;=$D52),"",INDEX(ordre,COUNTIF(AH$36:AH51,"&lt;&gt;")+1))</f>
        <v/>
      </c>
      <c r="AI52" s="227" t="str">
        <f>IF(OR($B52=0,AI$27&lt;$C52,AI$27&gt;=$D52),"",INDEX(ordre,COUNTIF(AI$36:AI51,"&lt;&gt;")+1))</f>
        <v/>
      </c>
      <c r="AJ52" s="227" t="str">
        <f>IF(OR($B52=0,AJ$27&lt;$C52,AJ$27&gt;=$D52),"",INDEX(ordre,COUNTIF(AJ$36:AJ51,"&lt;&gt;")+1))</f>
        <v/>
      </c>
      <c r="AK52" s="227" t="str">
        <f>IF(OR($B52=0,AK$27&lt;$C52,AK$27&gt;=$D52),"",INDEX(ordre,COUNTIF(AK$36:AK51,"&lt;&gt;")+1))</f>
        <v/>
      </c>
      <c r="AL52" s="227" t="str">
        <f>IF(OR($B52=0,AL$27&lt;$C52,AL$27&gt;=$D52),"",INDEX(ordre,COUNTIF(AL$36:AL51,"&lt;&gt;")+1))</f>
        <v/>
      </c>
      <c r="AM52" s="227" t="str">
        <f>IF(OR($B52=0,AM$27&lt;$C52,AM$27&gt;=$D52),"",INDEX(ordre,COUNTIF(AM$36:AM51,"&lt;&gt;")+1))</f>
        <v/>
      </c>
      <c r="AN52" s="227" t="str">
        <f>IF(OR($B52=0,AN$27&lt;$C52,AN$27&gt;=$D52),"",INDEX(ordre,COUNTIF(AN$36:AN51,"&lt;&gt;")+1))</f>
        <v/>
      </c>
      <c r="AO52" s="227" t="str">
        <f>IF(OR($B52=0,AO$27&lt;$C52,AO$27&gt;=$D52),"",INDEX(ordre,COUNTIF(AO$36:AO51,"&lt;&gt;")+1))</f>
        <v/>
      </c>
      <c r="AP52" s="227" t="str">
        <f>IF(OR($B52=0,AP$27&lt;$C52,AP$27&gt;=$D52),"",INDEX(ordre,COUNTIF(AP$36:AP51,"&lt;&gt;")+1))</f>
        <v/>
      </c>
      <c r="AQ52" s="227" t="str">
        <f>IF(OR($B52=0,AQ$27&lt;$C52,AQ$27&gt;=$D52),"",INDEX(ordre,COUNTIF(AQ$36:AQ51,"&lt;&gt;")+1))</f>
        <v/>
      </c>
      <c r="AR52" s="227" t="str">
        <f>IF(OR($B52=0,AR$27&lt;$C52,AR$27&gt;=$D52),"",INDEX(ordre,COUNTIF(AR$36:AR51,"&lt;&gt;")+1))</f>
        <v/>
      </c>
      <c r="AS52" s="227" t="str">
        <f>IF(OR($B52=0,AS$27&lt;$C52,AS$27&gt;=$D52),"",INDEX(ordre,COUNTIF(AS$36:AS51,"&lt;&gt;")+1))</f>
        <v/>
      </c>
      <c r="AT52" s="227" t="str">
        <f>IF(OR($B52=0,AT$27&lt;$C52,AT$27&gt;=$D52),"",INDEX(ordre,COUNTIF(AT$36:AT51,"&lt;&gt;")+1))</f>
        <v/>
      </c>
      <c r="AU52" s="227" t="str">
        <f>IF(OR($B52=0,AU$27&lt;$C52,AU$27&gt;=$D52),"",INDEX(ordre,COUNTIF(AU$36:AU51,"&lt;&gt;")+1))</f>
        <v/>
      </c>
      <c r="AV52" s="227" t="str">
        <f>IF(OR($B52=0,AV$27&lt;$C52,AV$27&gt;=$D52),"",INDEX(ordre,COUNTIF(AV$36:AV51,"&lt;&gt;")+1))</f>
        <v/>
      </c>
      <c r="AW52" s="227" t="str">
        <f>IF(OR($B52=0,AW$27&lt;$C52,AW$27&gt;=$D52),"",INDEX(ordre,COUNTIF(AW$36:AW51,"&lt;&gt;")+1))</f>
        <v/>
      </c>
      <c r="AX52" s="227" t="str">
        <f>IF(OR($B52=0,AX$27&lt;$C52,AX$27&gt;=$D52),"",INDEX(ordre,COUNTIF(AX$36:AX51,"&lt;&gt;")+1))</f>
        <v/>
      </c>
      <c r="AY52" s="227" t="str">
        <f>IF(OR($B52=0,AY$27&lt;$C52,AY$27&gt;=$D52),"",INDEX(ordre,COUNTIF(AY$36:AY51,"&lt;&gt;")+1))</f>
        <v/>
      </c>
      <c r="AZ52" s="227" t="str">
        <f>IF(OR($B52=0,AZ$27&lt;$C52,AZ$27&gt;=$D52),"",INDEX(ordre,COUNTIF(AZ$36:AZ51,"&lt;&gt;")+1))</f>
        <v/>
      </c>
      <c r="BA52" s="227" t="str">
        <f>IF(OR($B52=0,BA$27&lt;$C52,BA$27&gt;=$D52),"",INDEX(ordre,COUNTIF(BA$36:BA51,"&lt;&gt;")+1))</f>
        <v/>
      </c>
      <c r="BB52" s="227" t="str">
        <f>IF(OR($B52=0,BB$27&lt;$C52,BB$27&gt;=$D52),"",INDEX(ordre,COUNTIF(BB$36:BB51,"&lt;&gt;")+1))</f>
        <v/>
      </c>
      <c r="BC52" s="227" t="str">
        <f>IF(OR($B52=0,BC$27&lt;$C52,BC$27&gt;=$D52),"",INDEX(ordre,COUNTIF(BC$36:BC51,"&lt;&gt;")+1))</f>
        <v/>
      </c>
      <c r="BD52" s="227" t="str">
        <f>IF(OR($B52=0,BD$27&lt;$C52,BD$27&gt;=$D52),"",INDEX(ordre,COUNTIF(BD$36:BD51,"&lt;&gt;")+1))</f>
        <v/>
      </c>
      <c r="BE52" s="227" t="str">
        <f>IF(OR($B52=0,BE$27&lt;$C52,BE$27&gt;=$D52),"",INDEX(ordre,COUNTIF(BE$36:BE51,"&lt;&gt;")+1))</f>
        <v/>
      </c>
      <c r="BF52" s="227" t="str">
        <f>IF(OR($B52=0,BF$27&lt;$C52,BF$27&gt;=$D52),"",INDEX(ordre,COUNTIF(BF$36:BF51,"&lt;&gt;")+1))</f>
        <v/>
      </c>
      <c r="BG52" s="227" t="str">
        <f>IF(OR($B52=0,BG$27&lt;$C52,BG$27&gt;=$D52),"",INDEX(ordre,COUNTIF(BG$36:BG51,"&lt;&gt;")+1))</f>
        <v/>
      </c>
      <c r="BH52" s="227" t="str">
        <f>IF(OR($B52=0,BH$27&lt;$C52,BH$27&gt;=$D52),"",INDEX(ordre,COUNTIF(BH$36:BH51,"&lt;&gt;")+1))</f>
        <v/>
      </c>
      <c r="BI52" s="227" t="str">
        <f>IF(OR($B52=0,BI$27&lt;$C52,BI$27&gt;=$D52),"",INDEX(ordre,COUNTIF(BI$36:BI51,"&lt;&gt;")+1))</f>
        <v/>
      </c>
      <c r="BJ52" s="227" t="str">
        <f>IF(OR($B52=0,BJ$27&lt;$C52,BJ$27&gt;=$D52),"",INDEX(ordre,COUNTIF(BJ$36:BJ51,"&lt;&gt;")+1))</f>
        <v/>
      </c>
      <c r="BK52" s="227" t="str">
        <f>IF(OR($B52=0,BK$27&lt;$C52,BK$27&gt;=$D52),"",INDEX(ordre,COUNTIF(BK$36:BK51,"&lt;&gt;")+1))</f>
        <v/>
      </c>
      <c r="BL52" s="227" t="str">
        <f>IF(OR($B52=0,BL$27&lt;$C52,BL$27&gt;=$D52),"",INDEX(ordre,COUNTIF(BL$36:BL51,"&lt;&gt;")+1))</f>
        <v/>
      </c>
      <c r="BM52" s="227" t="str">
        <f>IF(OR($B52=0,BM$27&lt;$C52,BM$27&gt;=$D52),"",INDEX(ordre,COUNTIF(BM$36:BM51,"&lt;&gt;")+1))</f>
        <v/>
      </c>
      <c r="BN52" s="227" t="str">
        <f>IF(OR($B52=0,BN$27&lt;$C52,BN$27&gt;=$D52),"",INDEX(ordre,COUNTIF(BN$36:BN51,"&lt;&gt;")+1))</f>
        <v/>
      </c>
      <c r="BO52" s="227" t="str">
        <f>IF(OR($B52=0,BO$27&lt;$C52,BO$27&gt;=$D52),"",INDEX(ordre,COUNTIF(BO$36:BO51,"&lt;&gt;")+1))</f>
        <v/>
      </c>
      <c r="BP52" s="227" t="str">
        <f>IF(OR($B52=0,BP$27&lt;$C52,BP$27&gt;=$D52),"",INDEX(ordre,COUNTIF(BP$36:BP51,"&lt;&gt;")+1))</f>
        <v/>
      </c>
      <c r="BQ52" s="227" t="str">
        <f>IF(OR($B52=0,BQ$27&lt;$C52,BQ$27&gt;=$D52),"",INDEX(ordre,COUNTIF(BQ$36:BQ51,"&lt;&gt;")+1))</f>
        <v/>
      </c>
      <c r="BR52" s="227" t="str">
        <f>IF(OR($B52=0,BR$27&lt;$C52,BR$27&gt;=$D52),"",INDEX(ordre,COUNTIF(BR$36:BR51,"&lt;&gt;")+1))</f>
        <v/>
      </c>
      <c r="BS52" s="227" t="str">
        <f>IF(OR($B52=0,BS$27&lt;$C52,BS$27&gt;=$D52),"",INDEX(ordre,COUNTIF(BS$36:BS51,"&lt;&gt;")+1))</f>
        <v/>
      </c>
      <c r="BT52" s="227" t="str">
        <f>IF(OR($B52=0,BT$27&lt;$C52,BT$27&gt;=$D52),"",INDEX(ordre,COUNTIF(BT$36:BT51,"&lt;&gt;")+1))</f>
        <v/>
      </c>
      <c r="BU52" s="165">
        <f t="shared" si="3"/>
        <v>6.9441666666666671E-3</v>
      </c>
    </row>
    <row r="53" spans="1:73" ht="15.5" x14ac:dyDescent="0.35">
      <c r="A53" s="39"/>
      <c r="B53" s="139">
        <f>'Etat staff'!C49</f>
        <v>0</v>
      </c>
      <c r="C53" s="161">
        <f>'Etat staff'!A49</f>
        <v>0</v>
      </c>
      <c r="D53" s="162">
        <f>IF('Etat staff'!B49&lt;C53,'Etat staff'!B49+1,'Etat staff'!B49)</f>
        <v>0</v>
      </c>
      <c r="E53" s="203">
        <f t="shared" si="7"/>
        <v>1.0416666666666666E-2</v>
      </c>
      <c r="F53" s="44"/>
      <c r="G53" s="265"/>
      <c r="H53" s="227" t="str">
        <f>IF(OR($B53=0,H$27&lt;$C53,H$27&gt;=$D53),"",INDEX(ordre,COUNTIF(H$36:H52,"&lt;&gt;")+1))</f>
        <v/>
      </c>
      <c r="I53" s="227" t="str">
        <f>IF(OR($B53=0,I$27&lt;$C53,I$27&gt;=$D53),"",INDEX(ordre,COUNTIF(I$36:I52,"&lt;&gt;")+1))</f>
        <v/>
      </c>
      <c r="J53" s="227" t="str">
        <f>IF(OR($B53=0,J$27&lt;$C53,J$27&gt;=$D53),"",INDEX(ordre,COUNTIF(J$36:J52,"&lt;&gt;")+1))</f>
        <v/>
      </c>
      <c r="K53" s="227" t="str">
        <f>IF(OR($B53=0,K$27&lt;$C53,K$27&gt;=$D53),"",INDEX(ordre,COUNTIF(K$36:K52,"&lt;&gt;")+1))</f>
        <v/>
      </c>
      <c r="L53" s="227" t="str">
        <f>IF(OR($B53=0,L$27&lt;$C53,L$27&gt;=$D53),"",INDEX(ordre,COUNTIF(L$36:L52,"&lt;&gt;")+1))</f>
        <v/>
      </c>
      <c r="M53" s="227" t="str">
        <f>IF(OR($B53=0,M$27&lt;$C53,M$27&gt;=$D53),"",INDEX(ordre,COUNTIF(M$36:M52,"&lt;&gt;")+1))</f>
        <v/>
      </c>
      <c r="N53" s="227" t="str">
        <f>IF(OR($B53=0,N$27&lt;$C53,N$27&gt;=$D53),"",INDEX(ordre,COUNTIF(N$36:N52,"&lt;&gt;")+1))</f>
        <v/>
      </c>
      <c r="O53" s="227" t="str">
        <f>IF(OR($B53=0,O$27&lt;$C53,O$27&gt;=$D53),"",INDEX(ordre,COUNTIF(O$36:O52,"&lt;&gt;")+1))</f>
        <v/>
      </c>
      <c r="P53" s="227" t="str">
        <f>IF(OR($B53=0,P$27&lt;$C53,P$27&gt;=$D53),"",INDEX(ordre,COUNTIF(P$36:P52,"&lt;&gt;")+1))</f>
        <v/>
      </c>
      <c r="Q53" s="227" t="str">
        <f>IF(OR($B53=0,Q$27&lt;$C53,Q$27&gt;=$D53),"",INDEX(ordre,COUNTIF(Q$36:Q52,"&lt;&gt;")+1))</f>
        <v/>
      </c>
      <c r="R53" s="227" t="str">
        <f>IF(OR($B53=0,R$27&lt;$C53,R$27&gt;=$D53),"",INDEX(ordre,COUNTIF(R$36:R52,"&lt;&gt;")+1))</f>
        <v/>
      </c>
      <c r="S53" s="227" t="str">
        <f>IF(OR($B53=0,S$27&lt;$C53,S$27&gt;=$D53),"",INDEX(ordre,COUNTIF(S$36:S52,"&lt;&gt;")+1))</f>
        <v/>
      </c>
      <c r="T53" s="227" t="str">
        <f>IF(OR($B53=0,T$27&lt;$C53,T$27&gt;=$D53),"",INDEX(ordre,COUNTIF(T$36:T52,"&lt;&gt;")+1))</f>
        <v/>
      </c>
      <c r="U53" s="227" t="str">
        <f>IF(OR($B53=0,U$27&lt;$C53,U$27&gt;=$D53),"",INDEX(ordre,COUNTIF(U$36:U52,"&lt;&gt;")+1))</f>
        <v/>
      </c>
      <c r="V53" s="227" t="str">
        <f>IF(OR($B53=0,V$27&lt;$C53,V$27&gt;=$D53),"",INDEX(ordre,COUNTIF(V$36:V52,"&lt;&gt;")+1))</f>
        <v/>
      </c>
      <c r="W53" s="227" t="str">
        <f>IF(OR($B53=0,W$27&lt;$C53,W$27&gt;=$D53),"",INDEX(ordre,COUNTIF(W$36:W52,"&lt;&gt;")+1))</f>
        <v/>
      </c>
      <c r="X53" s="227" t="str">
        <f>IF(OR($B53=0,X$27&lt;$C53,X$27&gt;=$D53),"",INDEX(ordre,COUNTIF(X$36:X52,"&lt;&gt;")+1))</f>
        <v/>
      </c>
      <c r="Y53" s="227" t="str">
        <f>IF(OR($B53=0,Y$27&lt;$C53,Y$27&gt;=$D53),"",INDEX(ordre,COUNTIF(Y$36:Y52,"&lt;&gt;")+1))</f>
        <v/>
      </c>
      <c r="Z53" s="227" t="str">
        <f>IF(OR($B53=0,Z$27&lt;$C53,Z$27&gt;=$D53),"",INDEX(ordre,COUNTIF(Z$36:Z52,"&lt;&gt;")+1))</f>
        <v/>
      </c>
      <c r="AA53" s="227" t="str">
        <f>IF(OR($B53=0,AA$27&lt;$C53,AA$27&gt;=$D53),"",INDEX(ordre,COUNTIF(AA$36:AA52,"&lt;&gt;")+1))</f>
        <v/>
      </c>
      <c r="AB53" s="227" t="str">
        <f>IF(OR($B53=0,AB$27&lt;$C53,AB$27&gt;=$D53),"",INDEX(ordre,COUNTIF(AB$36:AB52,"&lt;&gt;")+1))</f>
        <v/>
      </c>
      <c r="AC53" s="227" t="str">
        <f>IF(OR($B53=0,AC$27&lt;$C53,AC$27&gt;=$D53),"",INDEX(ordre,COUNTIF(AC$36:AC52,"&lt;&gt;")+1))</f>
        <v/>
      </c>
      <c r="AD53" s="227" t="str">
        <f>IF(OR($B53=0,AD$27&lt;$C53,AD$27&gt;=$D53),"",INDEX(ordre,COUNTIF(AD$36:AD52,"&lt;&gt;")+1))</f>
        <v/>
      </c>
      <c r="AE53" s="227" t="str">
        <f>IF(OR($B53=0,AE$27&lt;$C53,AE$27&gt;=$D53),"",INDEX(ordre,COUNTIF(AE$36:AE52,"&lt;&gt;")+1))</f>
        <v/>
      </c>
      <c r="AF53" s="227" t="str">
        <f>IF(OR($B53=0,AF$27&lt;$C53,AF$27&gt;=$D53),"",INDEX(ordre,COUNTIF(AF$36:AF52,"&lt;&gt;")+1))</f>
        <v/>
      </c>
      <c r="AG53" s="227" t="str">
        <f>IF(OR($B53=0,AG$27&lt;$C53,AG$27&gt;=$D53),"",INDEX(ordre,COUNTIF(AG$36:AG52,"&lt;&gt;")+1))</f>
        <v/>
      </c>
      <c r="AH53" s="227" t="str">
        <f>IF(OR($B53=0,AH$27&lt;$C53,AH$27&gt;=$D53),"",INDEX(ordre,COUNTIF(AH$36:AH52,"&lt;&gt;")+1))</f>
        <v/>
      </c>
      <c r="AI53" s="227" t="str">
        <f>IF(OR($B53=0,AI$27&lt;$C53,AI$27&gt;=$D53),"",INDEX(ordre,COUNTIF(AI$36:AI52,"&lt;&gt;")+1))</f>
        <v/>
      </c>
      <c r="AJ53" s="227" t="str">
        <f>IF(OR($B53=0,AJ$27&lt;$C53,AJ$27&gt;=$D53),"",INDEX(ordre,COUNTIF(AJ$36:AJ52,"&lt;&gt;")+1))</f>
        <v/>
      </c>
      <c r="AK53" s="227" t="str">
        <f>IF(OR($B53=0,AK$27&lt;$C53,AK$27&gt;=$D53),"",INDEX(ordre,COUNTIF(AK$36:AK52,"&lt;&gt;")+1))</f>
        <v/>
      </c>
      <c r="AL53" s="227" t="str">
        <f>IF(OR($B53=0,AL$27&lt;$C53,AL$27&gt;=$D53),"",INDEX(ordre,COUNTIF(AL$36:AL52,"&lt;&gt;")+1))</f>
        <v/>
      </c>
      <c r="AM53" s="227" t="str">
        <f>IF(OR($B53=0,AM$27&lt;$C53,AM$27&gt;=$D53),"",INDEX(ordre,COUNTIF(AM$36:AM52,"&lt;&gt;")+1))</f>
        <v/>
      </c>
      <c r="AN53" s="227" t="str">
        <f>IF(OR($B53=0,AN$27&lt;$C53,AN$27&gt;=$D53),"",INDEX(ordre,COUNTIF(AN$36:AN52,"&lt;&gt;")+1))</f>
        <v/>
      </c>
      <c r="AO53" s="227" t="str">
        <f>IF(OR($B53=0,AO$27&lt;$C53,AO$27&gt;=$D53),"",INDEX(ordre,COUNTIF(AO$36:AO52,"&lt;&gt;")+1))</f>
        <v/>
      </c>
      <c r="AP53" s="227" t="str">
        <f>IF(OR($B53=0,AP$27&lt;$C53,AP$27&gt;=$D53),"",INDEX(ordre,COUNTIF(AP$36:AP52,"&lt;&gt;")+1))</f>
        <v/>
      </c>
      <c r="AQ53" s="227" t="str">
        <f>IF(OR($B53=0,AQ$27&lt;$C53,AQ$27&gt;=$D53),"",INDEX(ordre,COUNTIF(AQ$36:AQ52,"&lt;&gt;")+1))</f>
        <v/>
      </c>
      <c r="AR53" s="227" t="str">
        <f>IF(OR($B53=0,AR$27&lt;$C53,AR$27&gt;=$D53),"",INDEX(ordre,COUNTIF(AR$36:AR52,"&lt;&gt;")+1))</f>
        <v/>
      </c>
      <c r="AS53" s="227" t="str">
        <f>IF(OR($B53=0,AS$27&lt;$C53,AS$27&gt;=$D53),"",INDEX(ordre,COUNTIF(AS$36:AS52,"&lt;&gt;")+1))</f>
        <v/>
      </c>
      <c r="AT53" s="227" t="str">
        <f>IF(OR($B53=0,AT$27&lt;$C53,AT$27&gt;=$D53),"",INDEX(ordre,COUNTIF(AT$36:AT52,"&lt;&gt;")+1))</f>
        <v/>
      </c>
      <c r="AU53" s="227" t="str">
        <f>IF(OR($B53=0,AU$27&lt;$C53,AU$27&gt;=$D53),"",INDEX(ordre,COUNTIF(AU$36:AU52,"&lt;&gt;")+1))</f>
        <v/>
      </c>
      <c r="AV53" s="227" t="str">
        <f>IF(OR($B53=0,AV$27&lt;$C53,AV$27&gt;=$D53),"",INDEX(ordre,COUNTIF(AV$36:AV52,"&lt;&gt;")+1))</f>
        <v/>
      </c>
      <c r="AW53" s="227" t="str">
        <f>IF(OR($B53=0,AW$27&lt;$C53,AW$27&gt;=$D53),"",INDEX(ordre,COUNTIF(AW$36:AW52,"&lt;&gt;")+1))</f>
        <v/>
      </c>
      <c r="AX53" s="227" t="str">
        <f>IF(OR($B53=0,AX$27&lt;$C53,AX$27&gt;=$D53),"",INDEX(ordre,COUNTIF(AX$36:AX52,"&lt;&gt;")+1))</f>
        <v/>
      </c>
      <c r="AY53" s="227" t="str">
        <f>IF(OR($B53=0,AY$27&lt;$C53,AY$27&gt;=$D53),"",INDEX(ordre,COUNTIF(AY$36:AY52,"&lt;&gt;")+1))</f>
        <v/>
      </c>
      <c r="AZ53" s="227" t="str">
        <f>IF(OR($B53=0,AZ$27&lt;$C53,AZ$27&gt;=$D53),"",INDEX(ordre,COUNTIF(AZ$36:AZ52,"&lt;&gt;")+1))</f>
        <v/>
      </c>
      <c r="BA53" s="227" t="str">
        <f>IF(OR($B53=0,BA$27&lt;$C53,BA$27&gt;=$D53),"",INDEX(ordre,COUNTIF(BA$36:BA52,"&lt;&gt;")+1))</f>
        <v/>
      </c>
      <c r="BB53" s="227" t="str">
        <f>IF(OR($B53=0,BB$27&lt;$C53,BB$27&gt;=$D53),"",INDEX(ordre,COUNTIF(BB$36:BB52,"&lt;&gt;")+1))</f>
        <v/>
      </c>
      <c r="BC53" s="227" t="str">
        <f>IF(OR($B53=0,BC$27&lt;$C53,BC$27&gt;=$D53),"",INDEX(ordre,COUNTIF(BC$36:BC52,"&lt;&gt;")+1))</f>
        <v/>
      </c>
      <c r="BD53" s="227" t="str">
        <f>IF(OR($B53=0,BD$27&lt;$C53,BD$27&gt;=$D53),"",INDEX(ordre,COUNTIF(BD$36:BD52,"&lt;&gt;")+1))</f>
        <v/>
      </c>
      <c r="BE53" s="227" t="str">
        <f>IF(OR($B53=0,BE$27&lt;$C53,BE$27&gt;=$D53),"",INDEX(ordre,COUNTIF(BE$36:BE52,"&lt;&gt;")+1))</f>
        <v/>
      </c>
      <c r="BF53" s="227" t="str">
        <f>IF(OR($B53=0,BF$27&lt;$C53,BF$27&gt;=$D53),"",INDEX(ordre,COUNTIF(BF$36:BF52,"&lt;&gt;")+1))</f>
        <v/>
      </c>
      <c r="BG53" s="227" t="str">
        <f>IF(OR($B53=0,BG$27&lt;$C53,BG$27&gt;=$D53),"",INDEX(ordre,COUNTIF(BG$36:BG52,"&lt;&gt;")+1))</f>
        <v/>
      </c>
      <c r="BH53" s="227" t="str">
        <f>IF(OR($B53=0,BH$27&lt;$C53,BH$27&gt;=$D53),"",INDEX(ordre,COUNTIF(BH$36:BH52,"&lt;&gt;")+1))</f>
        <v/>
      </c>
      <c r="BI53" s="227" t="str">
        <f>IF(OR($B53=0,BI$27&lt;$C53,BI$27&gt;=$D53),"",INDEX(ordre,COUNTIF(BI$36:BI52,"&lt;&gt;")+1))</f>
        <v/>
      </c>
      <c r="BJ53" s="227" t="str">
        <f>IF(OR($B53=0,BJ$27&lt;$C53,BJ$27&gt;=$D53),"",INDEX(ordre,COUNTIF(BJ$36:BJ52,"&lt;&gt;")+1))</f>
        <v/>
      </c>
      <c r="BK53" s="227" t="str">
        <f>IF(OR($B53=0,BK$27&lt;$C53,BK$27&gt;=$D53),"",INDEX(ordre,COUNTIF(BK$36:BK52,"&lt;&gt;")+1))</f>
        <v/>
      </c>
      <c r="BL53" s="227" t="str">
        <f>IF(OR($B53=0,BL$27&lt;$C53,BL$27&gt;=$D53),"",INDEX(ordre,COUNTIF(BL$36:BL52,"&lt;&gt;")+1))</f>
        <v/>
      </c>
      <c r="BM53" s="227" t="str">
        <f>IF(OR($B53=0,BM$27&lt;$C53,BM$27&gt;=$D53),"",INDEX(ordre,COUNTIF(BM$36:BM52,"&lt;&gt;")+1))</f>
        <v/>
      </c>
      <c r="BN53" s="227" t="str">
        <f>IF(OR($B53=0,BN$27&lt;$C53,BN$27&gt;=$D53),"",INDEX(ordre,COUNTIF(BN$36:BN52,"&lt;&gt;")+1))</f>
        <v/>
      </c>
      <c r="BO53" s="227" t="str">
        <f>IF(OR($B53=0,BO$27&lt;$C53,BO$27&gt;=$D53),"",INDEX(ordre,COUNTIF(BO$36:BO52,"&lt;&gt;")+1))</f>
        <v/>
      </c>
      <c r="BP53" s="227" t="str">
        <f>IF(OR($B53=0,BP$27&lt;$C53,BP$27&gt;=$D53),"",INDEX(ordre,COUNTIF(BP$36:BP52,"&lt;&gt;")+1))</f>
        <v/>
      </c>
      <c r="BQ53" s="227" t="str">
        <f>IF(OR($B53=0,BQ$27&lt;$C53,BQ$27&gt;=$D53),"",INDEX(ordre,COUNTIF(BQ$36:BQ52,"&lt;&gt;")+1))</f>
        <v/>
      </c>
      <c r="BR53" s="227" t="str">
        <f>IF(OR($B53=0,BR$27&lt;$C53,BR$27&gt;=$D53),"",INDEX(ordre,COUNTIF(BR$36:BR52,"&lt;&gt;")+1))</f>
        <v/>
      </c>
      <c r="BS53" s="227" t="str">
        <f>IF(OR($B53=0,BS$27&lt;$C53,BS$27&gt;=$D53),"",INDEX(ordre,COUNTIF(BS$36:BS52,"&lt;&gt;")+1))</f>
        <v/>
      </c>
      <c r="BT53" s="227" t="str">
        <f>IF(OR($B53=0,BT$27&lt;$C53,BT$27&gt;=$D53),"",INDEX(ordre,COUNTIF(BT$36:BT52,"&lt;&gt;")+1))</f>
        <v/>
      </c>
      <c r="BU53" s="165">
        <f t="shared" si="3"/>
        <v>6.9441666666666671E-3</v>
      </c>
    </row>
    <row r="54" spans="1:73" ht="15.5" x14ac:dyDescent="0.35">
      <c r="A54" s="39"/>
      <c r="B54" s="139" t="str">
        <f>'Etat staff'!C50</f>
        <v xml:space="preserve"> AUDE</v>
      </c>
      <c r="C54" s="161">
        <f>'Etat staff'!A50</f>
        <v>43590.565972222219</v>
      </c>
      <c r="D54" s="162">
        <f>IF('Etat staff'!B50&lt;C54,'Etat staff'!B50+1,'Etat staff'!B50)</f>
        <v>43590.954861111109</v>
      </c>
      <c r="E54" s="203">
        <f t="shared" si="7"/>
        <v>5.2083333333333336E-2</v>
      </c>
      <c r="F54" s="44"/>
      <c r="G54" s="265"/>
      <c r="H54" s="227" t="str">
        <f>IF(OR($B54=0,H$27&lt;$C54,H$27&gt;=$D54),"",INDEX(ordre,COUNTIF(H$36:H53,"&lt;&gt;")+1))</f>
        <v/>
      </c>
      <c r="I54" s="227" t="str">
        <f>IF(OR($B54=0,I$27&lt;$C54,I$27&gt;=$D54),"",INDEX(ordre,COUNTIF(I$36:I53,"&lt;&gt;")+1))</f>
        <v/>
      </c>
      <c r="J54" s="227" t="str">
        <f>IF(OR($B54=0,J$27&lt;$C54,J$27&gt;=$D54),"",INDEX(ordre,COUNTIF(J$36:J53,"&lt;&gt;")+1))</f>
        <v/>
      </c>
      <c r="K54" s="227" t="str">
        <f>IF(OR($B54=0,K$27&lt;$C54,K$27&gt;=$D54),"",INDEX(ordre,COUNTIF(K$36:K53,"&lt;&gt;")+1))</f>
        <v/>
      </c>
      <c r="L54" s="227" t="str">
        <f>IF(OR($B54=0,L$27&lt;$C54,L$27&gt;=$D54),"",INDEX(ordre,COUNTIF(L$36:L53,"&lt;&gt;")+1))</f>
        <v/>
      </c>
      <c r="M54" s="227" t="str">
        <f>IF(OR($B54=0,M$27&lt;$C54,M$27&gt;=$D54),"",INDEX(ordre,COUNTIF(M$36:M53,"&lt;&gt;")+1))</f>
        <v/>
      </c>
      <c r="N54" s="227" t="str">
        <f>IF(OR($B54=0,N$27&lt;$C54,N$27&gt;=$D54),"",INDEX(ordre,COUNTIF(N$36:N53,"&lt;&gt;")+1))</f>
        <v/>
      </c>
      <c r="O54" s="227" t="str">
        <f>IF(OR($B54=0,O$27&lt;$C54,O$27&gt;=$D54),"",INDEX(ordre,COUNTIF(O$36:O53,"&lt;&gt;")+1))</f>
        <v/>
      </c>
      <c r="P54" s="227" t="str">
        <f>IF(OR($B54=0,P$27&lt;$C54,P$27&gt;=$D54),"",INDEX(ordre,COUNTIF(P$36:P53,"&lt;&gt;")+1))</f>
        <v/>
      </c>
      <c r="Q54" s="227" t="str">
        <f>IF(OR($B54=0,Q$27&lt;$C54,Q$27&gt;=$D54),"",INDEX(ordre,COUNTIF(Q$36:Q53,"&lt;&gt;")+1))</f>
        <v/>
      </c>
      <c r="R54" s="227" t="str">
        <f>IF(OR($B54=0,R$27&lt;$C54,R$27&gt;=$D54),"",INDEX(ordre,COUNTIF(R$36:R53,"&lt;&gt;")+1))</f>
        <v/>
      </c>
      <c r="S54" s="227" t="str">
        <f>IF(OR($B54=0,S$27&lt;$C54,S$27&gt;=$D54),"",INDEX(ordre,COUNTIF(S$36:S53,"&lt;&gt;")+1))</f>
        <v/>
      </c>
      <c r="T54" s="227" t="str">
        <f>IF(OR($B54=0,T$27&lt;$C54,T$27&gt;=$D54),"",INDEX(ordre,COUNTIF(T$36:T53,"&lt;&gt;")+1))</f>
        <v/>
      </c>
      <c r="U54" s="227" t="str">
        <f>IF(OR($B54=0,U$27&lt;$C54,U$27&gt;=$D54),"",INDEX(ordre,COUNTIF(U$36:U53,"&lt;&gt;")+1))</f>
        <v/>
      </c>
      <c r="V54" s="227" t="str">
        <f>IF(OR($B54=0,V$27&lt;$C54,V$27&gt;=$D54),"",INDEX(ordre,COUNTIF(V$36:V53,"&lt;&gt;")+1))</f>
        <v/>
      </c>
      <c r="W54" s="227" t="str">
        <f>IF(OR($B54=0,W$27&lt;$C54,W$27&gt;=$D54),"",INDEX(ordre,COUNTIF(W$36:W53,"&lt;&gt;")+1))</f>
        <v/>
      </c>
      <c r="X54" s="227" t="str">
        <f>IF(OR($B54=0,X$27&lt;$C54,X$27&gt;=$D54),"",INDEX(ordre,COUNTIF(X$36:X53,"&lt;&gt;")+1))</f>
        <v/>
      </c>
      <c r="Y54" s="227" t="str">
        <f>IF(OR($B54=0,Y$27&lt;$C54,Y$27&gt;=$D54),"",INDEX(ordre,COUNTIF(Y$36:Y53,"&lt;&gt;")+1))</f>
        <v/>
      </c>
      <c r="Z54" s="227" t="str">
        <f>IF(OR($B54=0,Z$27&lt;$C54,Z$27&gt;=$D54),"",INDEX(ordre,COUNTIF(Z$36:Z53,"&lt;&gt;")+1))</f>
        <v/>
      </c>
      <c r="AA54" s="227" t="str">
        <f>IF(OR($B54=0,AA$27&lt;$C54,AA$27&gt;=$D54),"",INDEX(ordre,COUNTIF(AA$36:AA53,"&lt;&gt;")+1))</f>
        <v/>
      </c>
      <c r="AB54" s="227" t="str">
        <f>IF(OR($B54=0,AB$27&lt;$C54,AB$27&gt;=$D54),"",INDEX(ordre,COUNTIF(AB$36:AB53,"&lt;&gt;")+1))</f>
        <v/>
      </c>
      <c r="AC54" s="227" t="str">
        <f>IF(OR($B54=0,AC$27&lt;$C54,AC$27&gt;=$D54),"",INDEX(ordre,COUNTIF(AC$36:AC53,"&lt;&gt;")+1))</f>
        <v/>
      </c>
      <c r="AD54" s="227" t="str">
        <f>IF(OR($B54=0,AD$27&lt;$C54,AD$27&gt;=$D54),"",INDEX(ordre,COUNTIF(AD$36:AD53,"&lt;&gt;")+1))</f>
        <v/>
      </c>
      <c r="AE54" s="227" t="e">
        <f>IF(OR($B54=0,AE$27&lt;$C54,AE$27&gt;=$D54),"",INDEX(ordre,COUNTIF(AE$36:AE53,"&lt;&gt;")+1))</f>
        <v>#REF!</v>
      </c>
      <c r="AF54" s="227" t="e">
        <f>IF(OR($B54=0,AF$27&lt;$C54,AF$27&gt;=$D54),"",INDEX(ordre,COUNTIF(AF$36:AF53,"&lt;&gt;")+1))</f>
        <v>#REF!</v>
      </c>
      <c r="AG54" s="227" t="e">
        <f>IF(OR($B54=0,AG$27&lt;$C54,AG$27&gt;=$D54),"",INDEX(ordre,COUNTIF(AG$36:AG53,"&lt;&gt;")+1))</f>
        <v>#REF!</v>
      </c>
      <c r="AH54" s="227" t="e">
        <f>IF(OR($B54=0,AH$27&lt;$C54,AH$27&gt;=$D54),"",INDEX(ordre,COUNTIF(AH$36:AH53,"&lt;&gt;")+1))</f>
        <v>#REF!</v>
      </c>
      <c r="AI54" s="227" t="e">
        <f>IF(OR($B54=0,AI$27&lt;$C54,AI$27&gt;=$D54),"",INDEX(ordre,COUNTIF(AI$36:AI53,"&lt;&gt;")+1))</f>
        <v>#REF!</v>
      </c>
      <c r="AJ54" s="227" t="e">
        <f>IF(OR($B54=0,AJ$27&lt;$C54,AJ$27&gt;=$D54),"",INDEX(ordre,COUNTIF(AJ$36:AJ53,"&lt;&gt;")+1))</f>
        <v>#REF!</v>
      </c>
      <c r="AK54" s="227" t="e">
        <f>IF(OR($B54=0,AK$27&lt;$C54,AK$27&gt;=$D54),"",INDEX(ordre,COUNTIF(AK$36:AK53,"&lt;&gt;")+1))</f>
        <v>#REF!</v>
      </c>
      <c r="AL54" s="227" t="e">
        <f>IF(OR($B54=0,AL$27&lt;$C54,AL$27&gt;=$D54),"",INDEX(ordre,COUNTIF(AL$36:AL53,"&lt;&gt;")+1))</f>
        <v>#REF!</v>
      </c>
      <c r="AM54" s="227" t="e">
        <f>IF(OR($B54=0,AM$27&lt;$C54,AM$27&gt;=$D54),"",INDEX(ordre,COUNTIF(AM$36:AM53,"&lt;&gt;")+1))</f>
        <v>#REF!</v>
      </c>
      <c r="AN54" s="227" t="e">
        <f>IF(OR($B54=0,AN$27&lt;$C54,AN$27&gt;=$D54),"",INDEX(ordre,COUNTIF(AN$36:AN53,"&lt;&gt;")+1))</f>
        <v>#REF!</v>
      </c>
      <c r="AO54" s="227" t="e">
        <f>IF(OR($B54=0,AO$27&lt;$C54,AO$27&gt;=$D54),"",INDEX(ordre,COUNTIF(AO$36:AO53,"&lt;&gt;")+1))</f>
        <v>#REF!</v>
      </c>
      <c r="AP54" s="227" t="e">
        <f>IF(OR($B54=0,AP$27&lt;$C54,AP$27&gt;=$D54),"",INDEX(ordre,COUNTIF(AP$36:AP53,"&lt;&gt;")+1))</f>
        <v>#REF!</v>
      </c>
      <c r="AQ54" s="227" t="e">
        <f>IF(OR($B54=0,AQ$27&lt;$C54,AQ$27&gt;=$D54),"",INDEX(ordre,COUNTIF(AQ$36:AQ53,"&lt;&gt;")+1))</f>
        <v>#REF!</v>
      </c>
      <c r="AR54" s="227" t="e">
        <f>IF(OR($B54=0,AR$27&lt;$C54,AR$27&gt;=$D54),"",INDEX(ordre,COUNTIF(AR$36:AR53,"&lt;&gt;")+1))</f>
        <v>#REF!</v>
      </c>
      <c r="AS54" s="227" t="e">
        <f>IF(OR($B54=0,AS$27&lt;$C54,AS$27&gt;=$D54),"",INDEX(ordre,COUNTIF(AS$36:AS53,"&lt;&gt;")+1))</f>
        <v>#REF!</v>
      </c>
      <c r="AT54" s="227" t="e">
        <f>IF(OR($B54=0,AT$27&lt;$C54,AT$27&gt;=$D54),"",INDEX(ordre,COUNTIF(AT$36:AT53,"&lt;&gt;")+1))</f>
        <v>#REF!</v>
      </c>
      <c r="AU54" s="227" t="e">
        <f>IF(OR($B54=0,AU$27&lt;$C54,AU$27&gt;=$D54),"",INDEX(ordre,COUNTIF(AU$36:AU53,"&lt;&gt;")+1))</f>
        <v>#REF!</v>
      </c>
      <c r="AV54" s="227" t="e">
        <f>IF(OR($B54=0,AV$27&lt;$C54,AV$27&gt;=$D54),"",INDEX(ordre,COUNTIF(AV$36:AV53,"&lt;&gt;")+1))</f>
        <v>#REF!</v>
      </c>
      <c r="AW54" s="227" t="e">
        <f>IF(OR($B54=0,AW$27&lt;$C54,AW$27&gt;=$D54),"",INDEX(ordre,COUNTIF(AW$36:AW53,"&lt;&gt;")+1))</f>
        <v>#REF!</v>
      </c>
      <c r="AX54" s="227" t="e">
        <f>IF(OR($B54=0,AX$27&lt;$C54,AX$27&gt;=$D54),"",INDEX(ordre,COUNTIF(AX$36:AX53,"&lt;&gt;")+1))</f>
        <v>#REF!</v>
      </c>
      <c r="AY54" s="227" t="e">
        <f>IF(OR($B54=0,AY$27&lt;$C54,AY$27&gt;=$D54),"",INDEX(ordre,COUNTIF(AY$36:AY53,"&lt;&gt;")+1))</f>
        <v>#REF!</v>
      </c>
      <c r="AZ54" s="227" t="e">
        <f>IF(OR($B54=0,AZ$27&lt;$C54,AZ$27&gt;=$D54),"",INDEX(ordre,COUNTIF(AZ$36:AZ53,"&lt;&gt;")+1))</f>
        <v>#REF!</v>
      </c>
      <c r="BA54" s="227" t="e">
        <f>IF(OR($B54=0,BA$27&lt;$C54,BA$27&gt;=$D54),"",INDEX(ordre,COUNTIF(BA$36:BA53,"&lt;&gt;")+1))</f>
        <v>#REF!</v>
      </c>
      <c r="BB54" s="227" t="e">
        <f>IF(OR($B54=0,BB$27&lt;$C54,BB$27&gt;=$D54),"",INDEX(ordre,COUNTIF(BB$36:BB53,"&lt;&gt;")+1))</f>
        <v>#REF!</v>
      </c>
      <c r="BC54" s="227" t="e">
        <f>IF(OR($B54=0,BC$27&lt;$C54,BC$27&gt;=$D54),"",INDEX(ordre,COUNTIF(BC$36:BC53,"&lt;&gt;")+1))</f>
        <v>#REF!</v>
      </c>
      <c r="BD54" s="227" t="e">
        <f>IF(OR($B54=0,BD$27&lt;$C54,BD$27&gt;=$D54),"",INDEX(ordre,COUNTIF(BD$36:BD53,"&lt;&gt;")+1))</f>
        <v>#REF!</v>
      </c>
      <c r="BE54" s="227" t="e">
        <f>IF(OR($B54=0,BE$27&lt;$C54,BE$27&gt;=$D54),"",INDEX(ordre,COUNTIF(BE$36:BE53,"&lt;&gt;")+1))</f>
        <v>#REF!</v>
      </c>
      <c r="BF54" s="227" t="e">
        <f>IF(OR($B54=0,BF$27&lt;$C54,BF$27&gt;=$D54),"",INDEX(ordre,COUNTIF(BF$36:BF53,"&lt;&gt;")+1))</f>
        <v>#REF!</v>
      </c>
      <c r="BG54" s="227" t="e">
        <f>IF(OR($B54=0,BG$27&lt;$C54,BG$27&gt;=$D54),"",INDEX(ordre,COUNTIF(BG$36:BG53,"&lt;&gt;")+1))</f>
        <v>#REF!</v>
      </c>
      <c r="BH54" s="227" t="e">
        <f>IF(OR($B54=0,BH$27&lt;$C54,BH$27&gt;=$D54),"",INDEX(ordre,COUNTIF(BH$36:BH53,"&lt;&gt;")+1))</f>
        <v>#REF!</v>
      </c>
      <c r="BI54" s="227" t="e">
        <f>IF(OR($B54=0,BI$27&lt;$C54,BI$27&gt;=$D54),"",INDEX(ordre,COUNTIF(BI$36:BI53,"&lt;&gt;")+1))</f>
        <v>#REF!</v>
      </c>
      <c r="BJ54" s="227" t="e">
        <f>IF(OR($B54=0,BJ$27&lt;$C54,BJ$27&gt;=$D54),"",INDEX(ordre,COUNTIF(BJ$36:BJ53,"&lt;&gt;")+1))</f>
        <v>#REF!</v>
      </c>
      <c r="BK54" s="227" t="e">
        <f>IF(OR($B54=0,BK$27&lt;$C54,BK$27&gt;=$D54),"",INDEX(ordre,COUNTIF(BK$36:BK53,"&lt;&gt;")+1))</f>
        <v>#REF!</v>
      </c>
      <c r="BL54" s="227" t="e">
        <f>IF(OR($B54=0,BL$27&lt;$C54,BL$27&gt;=$D54),"",INDEX(ordre,COUNTIF(BL$36:BL53,"&lt;&gt;")+1))</f>
        <v>#REF!</v>
      </c>
      <c r="BM54" s="227" t="e">
        <f>IF(OR($B54=0,BM$27&lt;$C54,BM$27&gt;=$D54),"",INDEX(ordre,COUNTIF(BM$36:BM53,"&lt;&gt;")+1))</f>
        <v>#REF!</v>
      </c>
      <c r="BN54" s="227" t="e">
        <f>IF(OR($B54=0,BN$27&lt;$C54,BN$27&gt;=$D54),"",INDEX(ordre,COUNTIF(BN$36:BN53,"&lt;&gt;")+1))</f>
        <v>#REF!</v>
      </c>
      <c r="BO54" s="227" t="e">
        <f>IF(OR($B54=0,BO$27&lt;$C54,BO$27&gt;=$D54),"",INDEX(ordre,COUNTIF(BO$36:BO53,"&lt;&gt;")+1))</f>
        <v>#REF!</v>
      </c>
      <c r="BP54" s="227" t="str">
        <f>IF(OR($B54=0,BP$27&lt;$C54,BP$27&gt;=$D54),"",INDEX(ordre,COUNTIF(BP$36:BP53,"&lt;&gt;")+1))</f>
        <v/>
      </c>
      <c r="BQ54" s="227" t="str">
        <f>IF(OR($B54=0,BQ$27&lt;$C54,BQ$27&gt;=$D54),"",INDEX(ordre,COUNTIF(BQ$36:BQ53,"&lt;&gt;")+1))</f>
        <v/>
      </c>
      <c r="BR54" s="227" t="str">
        <f>IF(OR($B54=0,BR$27&lt;$C54,BR$27&gt;=$D54),"",INDEX(ordre,COUNTIF(BR$36:BR53,"&lt;&gt;")+1))</f>
        <v/>
      </c>
      <c r="BS54" s="227" t="str">
        <f>IF(OR($B54=0,BS$27&lt;$C54,BS$27&gt;=$D54),"",INDEX(ordre,COUNTIF(BS$36:BS53,"&lt;&gt;")+1))</f>
        <v/>
      </c>
      <c r="BT54" s="227" t="str">
        <f>IF(OR($B54=0,BT$27&lt;$C54,BT$27&gt;=$D54),"",INDEX(ordre,COUNTIF(BT$36:BT53,"&lt;&gt;")+1))</f>
        <v/>
      </c>
      <c r="BU54" s="165">
        <f t="shared" si="3"/>
        <v>0.39583305555717241</v>
      </c>
    </row>
    <row r="55" spans="1:73" ht="15.5" x14ac:dyDescent="0.35">
      <c r="A55" s="39"/>
      <c r="B55" s="139" t="str">
        <f>'Etat staff'!C51</f>
        <v xml:space="preserve"> JULIE</v>
      </c>
      <c r="C55" s="161">
        <f>'Etat staff'!A51</f>
        <v>43590.565972222219</v>
      </c>
      <c r="D55" s="162">
        <f>IF('Etat staff'!B51&lt;C55,'Etat staff'!B51+1,'Etat staff'!B51)</f>
        <v>43590.892361111109</v>
      </c>
      <c r="E55" s="203">
        <f t="shared" si="7"/>
        <v>4.1666666666666664E-2</v>
      </c>
      <c r="F55" s="44"/>
      <c r="G55" s="265"/>
      <c r="H55" s="227" t="str">
        <f>IF(OR($B55=0,H$27&lt;$C55,H$27&gt;=$D55),"",INDEX(ordre,COUNTIF(H$36:H54,"&lt;&gt;")+1))</f>
        <v/>
      </c>
      <c r="I55" s="227" t="str">
        <f>IF(OR($B55=0,I$27&lt;$C55,I$27&gt;=$D55),"",INDEX(ordre,COUNTIF(I$36:I54,"&lt;&gt;")+1))</f>
        <v/>
      </c>
      <c r="J55" s="227" t="str">
        <f>IF(OR($B55=0,J$27&lt;$C55,J$27&gt;=$D55),"",INDEX(ordre,COUNTIF(J$36:J54,"&lt;&gt;")+1))</f>
        <v/>
      </c>
      <c r="K55" s="227" t="str">
        <f>IF(OR($B55=0,K$27&lt;$C55,K$27&gt;=$D55),"",INDEX(ordre,COUNTIF(K$36:K54,"&lt;&gt;")+1))</f>
        <v/>
      </c>
      <c r="L55" s="227" t="str">
        <f>IF(OR($B55=0,L$27&lt;$C55,L$27&gt;=$D55),"",INDEX(ordre,COUNTIF(L$36:L54,"&lt;&gt;")+1))</f>
        <v/>
      </c>
      <c r="M55" s="227" t="str">
        <f>IF(OR($B55=0,M$27&lt;$C55,M$27&gt;=$D55),"",INDEX(ordre,COUNTIF(M$36:M54,"&lt;&gt;")+1))</f>
        <v/>
      </c>
      <c r="N55" s="227" t="str">
        <f>IF(OR($B55=0,N$27&lt;$C55,N$27&gt;=$D55),"",INDEX(ordre,COUNTIF(N$36:N54,"&lt;&gt;")+1))</f>
        <v/>
      </c>
      <c r="O55" s="227" t="str">
        <f>IF(OR($B55=0,O$27&lt;$C55,O$27&gt;=$D55),"",INDEX(ordre,COUNTIF(O$36:O54,"&lt;&gt;")+1))</f>
        <v/>
      </c>
      <c r="P55" s="227" t="str">
        <f>IF(OR($B55=0,P$27&lt;$C55,P$27&gt;=$D55),"",INDEX(ordre,COUNTIF(P$36:P54,"&lt;&gt;")+1))</f>
        <v/>
      </c>
      <c r="Q55" s="227" t="str">
        <f>IF(OR($B55=0,Q$27&lt;$C55,Q$27&gt;=$D55),"",INDEX(ordre,COUNTIF(Q$36:Q54,"&lt;&gt;")+1))</f>
        <v/>
      </c>
      <c r="R55" s="227" t="str">
        <f>IF(OR($B55=0,R$27&lt;$C55,R$27&gt;=$D55),"",INDEX(ordre,COUNTIF(R$36:R54,"&lt;&gt;")+1))</f>
        <v/>
      </c>
      <c r="S55" s="227" t="str">
        <f>IF(OR($B55=0,S$27&lt;$C55,S$27&gt;=$D55),"",INDEX(ordre,COUNTIF(S$36:S54,"&lt;&gt;")+1))</f>
        <v/>
      </c>
      <c r="T55" s="227" t="str">
        <f>IF(OR($B55=0,T$27&lt;$C55,T$27&gt;=$D55),"",INDEX(ordre,COUNTIF(T$36:T54,"&lt;&gt;")+1))</f>
        <v/>
      </c>
      <c r="U55" s="227" t="str">
        <f>IF(OR($B55=0,U$27&lt;$C55,U$27&gt;=$D55),"",INDEX(ordre,COUNTIF(U$36:U54,"&lt;&gt;")+1))</f>
        <v/>
      </c>
      <c r="V55" s="227" t="str">
        <f>IF(OR($B55=0,V$27&lt;$C55,V$27&gt;=$D55),"",INDEX(ordre,COUNTIF(V$36:V54,"&lt;&gt;")+1))</f>
        <v/>
      </c>
      <c r="W55" s="227" t="str">
        <f>IF(OR($B55=0,W$27&lt;$C55,W$27&gt;=$D55),"",INDEX(ordre,COUNTIF(W$36:W54,"&lt;&gt;")+1))</f>
        <v/>
      </c>
      <c r="X55" s="227" t="str">
        <f>IF(OR($B55=0,X$27&lt;$C55,X$27&gt;=$D55),"",INDEX(ordre,COUNTIF(X$36:X54,"&lt;&gt;")+1))</f>
        <v/>
      </c>
      <c r="Y55" s="227" t="str">
        <f>IF(OR($B55=0,Y$27&lt;$C55,Y$27&gt;=$D55),"",INDEX(ordre,COUNTIF(Y$36:Y54,"&lt;&gt;")+1))</f>
        <v/>
      </c>
      <c r="Z55" s="227" t="str">
        <f>IF(OR($B55=0,Z$27&lt;$C55,Z$27&gt;=$D55),"",INDEX(ordre,COUNTIF(Z$36:Z54,"&lt;&gt;")+1))</f>
        <v/>
      </c>
      <c r="AA55" s="227" t="str">
        <f>IF(OR($B55=0,AA$27&lt;$C55,AA$27&gt;=$D55),"",INDEX(ordre,COUNTIF(AA$36:AA54,"&lt;&gt;")+1))</f>
        <v/>
      </c>
      <c r="AB55" s="227" t="str">
        <f>IF(OR($B55=0,AB$27&lt;$C55,AB$27&gt;=$D55),"",INDEX(ordre,COUNTIF(AB$36:AB54,"&lt;&gt;")+1))</f>
        <v/>
      </c>
      <c r="AC55" s="227" t="str">
        <f>IF(OR($B55=0,AC$27&lt;$C55,AC$27&gt;=$D55),"",INDEX(ordre,COUNTIF(AC$36:AC54,"&lt;&gt;")+1))</f>
        <v/>
      </c>
      <c r="AD55" s="227" t="str">
        <f>IF(OR($B55=0,AD$27&lt;$C55,AD$27&gt;=$D55),"",INDEX(ordre,COUNTIF(AD$36:AD54,"&lt;&gt;")+1))</f>
        <v/>
      </c>
      <c r="AE55" s="227" t="e">
        <f>IF(OR($B55=0,AE$27&lt;$C55,AE$27&gt;=$D55),"",INDEX(ordre,COUNTIF(AE$36:AE54,"&lt;&gt;")+1))</f>
        <v>#REF!</v>
      </c>
      <c r="AF55" s="227" t="e">
        <f>IF(OR($B55=0,AF$27&lt;$C55,AF$27&gt;=$D55),"",INDEX(ordre,COUNTIF(AF$36:AF54,"&lt;&gt;")+1))</f>
        <v>#REF!</v>
      </c>
      <c r="AG55" s="227" t="e">
        <f>IF(OR($B55=0,AG$27&lt;$C55,AG$27&gt;=$D55),"",INDEX(ordre,COUNTIF(AG$36:AG54,"&lt;&gt;")+1))</f>
        <v>#REF!</v>
      </c>
      <c r="AH55" s="227" t="e">
        <f>IF(OR($B55=0,AH$27&lt;$C55,AH$27&gt;=$D55),"",INDEX(ordre,COUNTIF(AH$36:AH54,"&lt;&gt;")+1))</f>
        <v>#REF!</v>
      </c>
      <c r="AI55" s="227" t="e">
        <f>IF(OR($B55=0,AI$27&lt;$C55,AI$27&gt;=$D55),"",INDEX(ordre,COUNTIF(AI$36:AI54,"&lt;&gt;")+1))</f>
        <v>#REF!</v>
      </c>
      <c r="AJ55" s="227" t="e">
        <f>IF(OR($B55=0,AJ$27&lt;$C55,AJ$27&gt;=$D55),"",INDEX(ordre,COUNTIF(AJ$36:AJ54,"&lt;&gt;")+1))</f>
        <v>#REF!</v>
      </c>
      <c r="AK55" s="227" t="e">
        <f>IF(OR($B55=0,AK$27&lt;$C55,AK$27&gt;=$D55),"",INDEX(ordre,COUNTIF(AK$36:AK54,"&lt;&gt;")+1))</f>
        <v>#REF!</v>
      </c>
      <c r="AL55" s="227" t="e">
        <f>IF(OR($B55=0,AL$27&lt;$C55,AL$27&gt;=$D55),"",INDEX(ordre,COUNTIF(AL$36:AL54,"&lt;&gt;")+1))</f>
        <v>#REF!</v>
      </c>
      <c r="AM55" s="227" t="e">
        <f>IF(OR($B55=0,AM$27&lt;$C55,AM$27&gt;=$D55),"",INDEX(ordre,COUNTIF(AM$36:AM54,"&lt;&gt;")+1))</f>
        <v>#REF!</v>
      </c>
      <c r="AN55" s="227" t="e">
        <f>IF(OR($B55=0,AN$27&lt;$C55,AN$27&gt;=$D55),"",INDEX(ordre,COUNTIF(AN$36:AN54,"&lt;&gt;")+1))</f>
        <v>#REF!</v>
      </c>
      <c r="AO55" s="227" t="e">
        <f>IF(OR($B55=0,AO$27&lt;$C55,AO$27&gt;=$D55),"",INDEX(ordre,COUNTIF(AO$36:AO54,"&lt;&gt;")+1))</f>
        <v>#REF!</v>
      </c>
      <c r="AP55" s="227" t="e">
        <f>IF(OR($B55=0,AP$27&lt;$C55,AP$27&gt;=$D55),"",INDEX(ordre,COUNTIF(AP$36:AP54,"&lt;&gt;")+1))</f>
        <v>#REF!</v>
      </c>
      <c r="AQ55" s="227" t="e">
        <f>IF(OR($B55=0,AQ$27&lt;$C55,AQ$27&gt;=$D55),"",INDEX(ordre,COUNTIF(AQ$36:AQ54,"&lt;&gt;")+1))</f>
        <v>#REF!</v>
      </c>
      <c r="AR55" s="227" t="e">
        <f>IF(OR($B55=0,AR$27&lt;$C55,AR$27&gt;=$D55),"",INDEX(ordre,COUNTIF(AR$36:AR54,"&lt;&gt;")+1))</f>
        <v>#REF!</v>
      </c>
      <c r="AS55" s="227" t="e">
        <f>IF(OR($B55=0,AS$27&lt;$C55,AS$27&gt;=$D55),"",INDEX(ordre,COUNTIF(AS$36:AS54,"&lt;&gt;")+1))</f>
        <v>#REF!</v>
      </c>
      <c r="AT55" s="227" t="e">
        <f>IF(OR($B55=0,AT$27&lt;$C55,AT$27&gt;=$D55),"",INDEX(ordre,COUNTIF(AT$36:AT54,"&lt;&gt;")+1))</f>
        <v>#REF!</v>
      </c>
      <c r="AU55" s="227" t="e">
        <f>IF(OR($B55=0,AU$27&lt;$C55,AU$27&gt;=$D55),"",INDEX(ordre,COUNTIF(AU$36:AU54,"&lt;&gt;")+1))</f>
        <v>#REF!</v>
      </c>
      <c r="AV55" s="227" t="e">
        <f>IF(OR($B55=0,AV$27&lt;$C55,AV$27&gt;=$D55),"",INDEX(ordre,COUNTIF(AV$36:AV54,"&lt;&gt;")+1))</f>
        <v>#REF!</v>
      </c>
      <c r="AW55" s="227" t="e">
        <f>IF(OR($B55=0,AW$27&lt;$C55,AW$27&gt;=$D55),"",INDEX(ordre,COUNTIF(AW$36:AW54,"&lt;&gt;")+1))</f>
        <v>#REF!</v>
      </c>
      <c r="AX55" s="227" t="e">
        <f>IF(OR($B55=0,AX$27&lt;$C55,AX$27&gt;=$D55),"",INDEX(ordre,COUNTIF(AX$36:AX54,"&lt;&gt;")+1))</f>
        <v>#REF!</v>
      </c>
      <c r="AY55" s="227" t="e">
        <f>IF(OR($B55=0,AY$27&lt;$C55,AY$27&gt;=$D55),"",INDEX(ordre,COUNTIF(AY$36:AY54,"&lt;&gt;")+1))</f>
        <v>#REF!</v>
      </c>
      <c r="AZ55" s="227" t="e">
        <f>IF(OR($B55=0,AZ$27&lt;$C55,AZ$27&gt;=$D55),"",INDEX(ordre,COUNTIF(AZ$36:AZ54,"&lt;&gt;")+1))</f>
        <v>#REF!</v>
      </c>
      <c r="BA55" s="227" t="e">
        <f>IF(OR($B55=0,BA$27&lt;$C55,BA$27&gt;=$D55),"",INDEX(ordre,COUNTIF(BA$36:BA54,"&lt;&gt;")+1))</f>
        <v>#REF!</v>
      </c>
      <c r="BB55" s="227" t="e">
        <f>IF(OR($B55=0,BB$27&lt;$C55,BB$27&gt;=$D55),"",INDEX(ordre,COUNTIF(BB$36:BB54,"&lt;&gt;")+1))</f>
        <v>#REF!</v>
      </c>
      <c r="BC55" s="227" t="e">
        <f>IF(OR($B55=0,BC$27&lt;$C55,BC$27&gt;=$D55),"",INDEX(ordre,COUNTIF(BC$36:BC54,"&lt;&gt;")+1))</f>
        <v>#REF!</v>
      </c>
      <c r="BD55" s="227" t="e">
        <f>IF(OR($B55=0,BD$27&lt;$C55,BD$27&gt;=$D55),"",INDEX(ordre,COUNTIF(BD$36:BD54,"&lt;&gt;")+1))</f>
        <v>#REF!</v>
      </c>
      <c r="BE55" s="227" t="e">
        <f>IF(OR($B55=0,BE$27&lt;$C55,BE$27&gt;=$D55),"",INDEX(ordre,COUNTIF(BE$36:BE54,"&lt;&gt;")+1))</f>
        <v>#REF!</v>
      </c>
      <c r="BF55" s="227" t="e">
        <f>IF(OR($B55=0,BF$27&lt;$C55,BF$27&gt;=$D55),"",INDEX(ordre,COUNTIF(BF$36:BF54,"&lt;&gt;")+1))</f>
        <v>#REF!</v>
      </c>
      <c r="BG55" s="227" t="e">
        <f>IF(OR($B55=0,BG$27&lt;$C55,BG$27&gt;=$D55),"",INDEX(ordre,COUNTIF(BG$36:BG54,"&lt;&gt;")+1))</f>
        <v>#REF!</v>
      </c>
      <c r="BH55" s="227" t="e">
        <f>IF(OR($B55=0,BH$27&lt;$C55,BH$27&gt;=$D55),"",INDEX(ordre,COUNTIF(BH$36:BH54,"&lt;&gt;")+1))</f>
        <v>#REF!</v>
      </c>
      <c r="BI55" s="227" t="e">
        <f>IF(OR($B55=0,BI$27&lt;$C55,BI$27&gt;=$D55),"",INDEX(ordre,COUNTIF(BI$36:BI54,"&lt;&gt;")+1))</f>
        <v>#REF!</v>
      </c>
      <c r="BJ55" s="227" t="str">
        <f>IF(OR($B55=0,BJ$27&lt;$C55,BJ$27&gt;=$D55),"",INDEX(ordre,COUNTIF(BJ$36:BJ54,"&lt;&gt;")+1))</f>
        <v/>
      </c>
      <c r="BK55" s="227" t="str">
        <f>IF(OR($B55=0,BK$27&lt;$C55,BK$27&gt;=$D55),"",INDEX(ordre,COUNTIF(BK$36:BK54,"&lt;&gt;")+1))</f>
        <v/>
      </c>
      <c r="BL55" s="227" t="str">
        <f>IF(OR($B55=0,BL$27&lt;$C55,BL$27&gt;=$D55),"",INDEX(ordre,COUNTIF(BL$36:BL54,"&lt;&gt;")+1))</f>
        <v/>
      </c>
      <c r="BM55" s="227" t="str">
        <f>IF(OR($B55=0,BM$27&lt;$C55,BM$27&gt;=$D55),"",INDEX(ordre,COUNTIF(BM$36:BM54,"&lt;&gt;")+1))</f>
        <v/>
      </c>
      <c r="BN55" s="227" t="str">
        <f>IF(OR($B55=0,BN$27&lt;$C55,BN$27&gt;=$D55),"",INDEX(ordre,COUNTIF(BN$36:BN54,"&lt;&gt;")+1))</f>
        <v/>
      </c>
      <c r="BO55" s="227" t="str">
        <f>IF(OR($B55=0,BO$27&lt;$C55,BO$27&gt;=$D55),"",INDEX(ordre,COUNTIF(BO$36:BO54,"&lt;&gt;")+1))</f>
        <v/>
      </c>
      <c r="BP55" s="227" t="str">
        <f>IF(OR($B55=0,BP$27&lt;$C55,BP$27&gt;=$D55),"",INDEX(ordre,COUNTIF(BP$36:BP54,"&lt;&gt;")+1))</f>
        <v/>
      </c>
      <c r="BQ55" s="227" t="str">
        <f>IF(OR($B55=0,BQ$27&lt;$C55,BQ$27&gt;=$D55),"",INDEX(ordre,COUNTIF(BQ$36:BQ54,"&lt;&gt;")+1))</f>
        <v/>
      </c>
      <c r="BR55" s="227" t="str">
        <f>IF(OR($B55=0,BR$27&lt;$C55,BR$27&gt;=$D55),"",INDEX(ordre,COUNTIF(BR$36:BR54,"&lt;&gt;")+1))</f>
        <v/>
      </c>
      <c r="BS55" s="227" t="str">
        <f>IF(OR($B55=0,BS$27&lt;$C55,BS$27&gt;=$D55),"",INDEX(ordre,COUNTIF(BS$36:BS54,"&lt;&gt;")+1))</f>
        <v/>
      </c>
      <c r="BT55" s="227" t="str">
        <f>IF(OR($B55=0,BT$27&lt;$C55,BT$27&gt;=$D55),"",INDEX(ordre,COUNTIF(BT$36:BT54,"&lt;&gt;")+1))</f>
        <v/>
      </c>
      <c r="BU55" s="165">
        <f t="shared" si="3"/>
        <v>0.33333305555717241</v>
      </c>
    </row>
    <row r="56" spans="1:73" ht="15.5" x14ac:dyDescent="0.35">
      <c r="A56" s="39"/>
      <c r="B56" s="139" t="str">
        <f>'Etat staff'!C52</f>
        <v xml:space="preserve"> CANDY</v>
      </c>
      <c r="C56" s="161">
        <f>'Etat staff'!A52</f>
        <v>43590.565972222219</v>
      </c>
      <c r="D56" s="162">
        <f>IF('Etat staff'!B52&lt;C56,'Etat staff'!B52+1,'Etat staff'!B52)</f>
        <v>43590.892361111109</v>
      </c>
      <c r="E56" s="203">
        <f t="shared" si="7"/>
        <v>4.1666666666666664E-2</v>
      </c>
      <c r="F56" s="44"/>
      <c r="G56" s="265"/>
      <c r="H56" s="227" t="str">
        <f>IF(OR($B56=0,H$27&lt;$C56,H$27&gt;=$D56),"",INDEX(ordre,COUNTIF(H$36:H55,"&lt;&gt;")+1))</f>
        <v/>
      </c>
      <c r="I56" s="227" t="str">
        <f>IF(OR($B56=0,I$27&lt;$C56,I$27&gt;=$D56),"",INDEX(ordre,COUNTIF(I$36:I55,"&lt;&gt;")+1))</f>
        <v/>
      </c>
      <c r="J56" s="227" t="str">
        <f>IF(OR($B56=0,J$27&lt;$C56,J$27&gt;=$D56),"",INDEX(ordre,COUNTIF(J$36:J55,"&lt;&gt;")+1))</f>
        <v/>
      </c>
      <c r="K56" s="227" t="str">
        <f>IF(OR($B56=0,K$27&lt;$C56,K$27&gt;=$D56),"",INDEX(ordre,COUNTIF(K$36:K55,"&lt;&gt;")+1))</f>
        <v/>
      </c>
      <c r="L56" s="227" t="str">
        <f>IF(OR($B56=0,L$27&lt;$C56,L$27&gt;=$D56),"",INDEX(ordre,COUNTIF(L$36:L55,"&lt;&gt;")+1))</f>
        <v/>
      </c>
      <c r="M56" s="227" t="str">
        <f>IF(OR($B56=0,M$27&lt;$C56,M$27&gt;=$D56),"",INDEX(ordre,COUNTIF(M$36:M55,"&lt;&gt;")+1))</f>
        <v/>
      </c>
      <c r="N56" s="227" t="str">
        <f>IF(OR($B56=0,N$27&lt;$C56,N$27&gt;=$D56),"",INDEX(ordre,COUNTIF(N$36:N55,"&lt;&gt;")+1))</f>
        <v/>
      </c>
      <c r="O56" s="227" t="str">
        <f>IF(OR($B56=0,O$27&lt;$C56,O$27&gt;=$D56),"",INDEX(ordre,COUNTIF(O$36:O55,"&lt;&gt;")+1))</f>
        <v/>
      </c>
      <c r="P56" s="227" t="str">
        <f>IF(OR($B56=0,P$27&lt;$C56,P$27&gt;=$D56),"",INDEX(ordre,COUNTIF(P$36:P55,"&lt;&gt;")+1))</f>
        <v/>
      </c>
      <c r="Q56" s="227" t="str">
        <f>IF(OR($B56=0,Q$27&lt;$C56,Q$27&gt;=$D56),"",INDEX(ordre,COUNTIF(Q$36:Q55,"&lt;&gt;")+1))</f>
        <v/>
      </c>
      <c r="R56" s="227" t="str">
        <f>IF(OR($B56=0,R$27&lt;$C56,R$27&gt;=$D56),"",INDEX(ordre,COUNTIF(R$36:R55,"&lt;&gt;")+1))</f>
        <v/>
      </c>
      <c r="S56" s="227" t="str">
        <f>IF(OR($B56=0,S$27&lt;$C56,S$27&gt;=$D56),"",INDEX(ordre,COUNTIF(S$36:S55,"&lt;&gt;")+1))</f>
        <v/>
      </c>
      <c r="T56" s="227" t="str">
        <f>IF(OR($B56=0,T$27&lt;$C56,T$27&gt;=$D56),"",INDEX(ordre,COUNTIF(T$36:T55,"&lt;&gt;")+1))</f>
        <v/>
      </c>
      <c r="U56" s="227" t="str">
        <f>IF(OR($B56=0,U$27&lt;$C56,U$27&gt;=$D56),"",INDEX(ordre,COUNTIF(U$36:U55,"&lt;&gt;")+1))</f>
        <v/>
      </c>
      <c r="V56" s="227" t="str">
        <f>IF(OR($B56=0,V$27&lt;$C56,V$27&gt;=$D56),"",INDEX(ordre,COUNTIF(V$36:V55,"&lt;&gt;")+1))</f>
        <v/>
      </c>
      <c r="W56" s="227" t="str">
        <f>IF(OR($B56=0,W$27&lt;$C56,W$27&gt;=$D56),"",INDEX(ordre,COUNTIF(W$36:W55,"&lt;&gt;")+1))</f>
        <v/>
      </c>
      <c r="X56" s="227" t="str">
        <f>IF(OR($B56=0,X$27&lt;$C56,X$27&gt;=$D56),"",INDEX(ordre,COUNTIF(X$36:X55,"&lt;&gt;")+1))</f>
        <v/>
      </c>
      <c r="Y56" s="227" t="str">
        <f>IF(OR($B56=0,Y$27&lt;$C56,Y$27&gt;=$D56),"",INDEX(ordre,COUNTIF(Y$36:Y55,"&lt;&gt;")+1))</f>
        <v/>
      </c>
      <c r="Z56" s="227" t="str">
        <f>IF(OR($B56=0,Z$27&lt;$C56,Z$27&gt;=$D56),"",INDEX(ordre,COUNTIF(Z$36:Z55,"&lt;&gt;")+1))</f>
        <v/>
      </c>
      <c r="AA56" s="227" t="str">
        <f>IF(OR($B56=0,AA$27&lt;$C56,AA$27&gt;=$D56),"",INDEX(ordre,COUNTIF(AA$36:AA55,"&lt;&gt;")+1))</f>
        <v/>
      </c>
      <c r="AB56" s="227" t="str">
        <f>IF(OR($B56=0,AB$27&lt;$C56,AB$27&gt;=$D56),"",INDEX(ordre,COUNTIF(AB$36:AB55,"&lt;&gt;")+1))</f>
        <v/>
      </c>
      <c r="AC56" s="227" t="str">
        <f>IF(OR($B56=0,AC$27&lt;$C56,AC$27&gt;=$D56),"",INDEX(ordre,COUNTIF(AC$36:AC55,"&lt;&gt;")+1))</f>
        <v/>
      </c>
      <c r="AD56" s="227" t="str">
        <f>IF(OR($B56=0,AD$27&lt;$C56,AD$27&gt;=$D56),"",INDEX(ordre,COUNTIF(AD$36:AD55,"&lt;&gt;")+1))</f>
        <v/>
      </c>
      <c r="AE56" s="227" t="e">
        <f>IF(OR($B56=0,AE$27&lt;$C56,AE$27&gt;=$D56),"",INDEX(ordre,COUNTIF(AE$36:AE55,"&lt;&gt;")+1))</f>
        <v>#REF!</v>
      </c>
      <c r="AF56" s="227" t="e">
        <f>IF(OR($B56=0,AF$27&lt;$C56,AF$27&gt;=$D56),"",INDEX(ordre,COUNTIF(AF$36:AF55,"&lt;&gt;")+1))</f>
        <v>#REF!</v>
      </c>
      <c r="AG56" s="227" t="e">
        <f>IF(OR($B56=0,AG$27&lt;$C56,AG$27&gt;=$D56),"",INDEX(ordre,COUNTIF(AG$36:AG55,"&lt;&gt;")+1))</f>
        <v>#REF!</v>
      </c>
      <c r="AH56" s="227" t="e">
        <f>IF(OR($B56=0,AH$27&lt;$C56,AH$27&gt;=$D56),"",INDEX(ordre,COUNTIF(AH$36:AH55,"&lt;&gt;")+1))</f>
        <v>#REF!</v>
      </c>
      <c r="AI56" s="227" t="e">
        <f>IF(OR($B56=0,AI$27&lt;$C56,AI$27&gt;=$D56),"",INDEX(ordre,COUNTIF(AI$36:AI55,"&lt;&gt;")+1))</f>
        <v>#REF!</v>
      </c>
      <c r="AJ56" s="227" t="e">
        <f>IF(OR($B56=0,AJ$27&lt;$C56,AJ$27&gt;=$D56),"",INDEX(ordre,COUNTIF(AJ$36:AJ55,"&lt;&gt;")+1))</f>
        <v>#REF!</v>
      </c>
      <c r="AK56" s="227" t="e">
        <f>IF(OR($B56=0,AK$27&lt;$C56,AK$27&gt;=$D56),"",INDEX(ordre,COUNTIF(AK$36:AK55,"&lt;&gt;")+1))</f>
        <v>#REF!</v>
      </c>
      <c r="AL56" s="227" t="e">
        <f>IF(OR($B56=0,AL$27&lt;$C56,AL$27&gt;=$D56),"",INDEX(ordre,COUNTIF(AL$36:AL55,"&lt;&gt;")+1))</f>
        <v>#REF!</v>
      </c>
      <c r="AM56" s="227" t="e">
        <f>IF(OR($B56=0,AM$27&lt;$C56,AM$27&gt;=$D56),"",INDEX(ordre,COUNTIF(AM$36:AM55,"&lt;&gt;")+1))</f>
        <v>#REF!</v>
      </c>
      <c r="AN56" s="227" t="e">
        <f>IF(OR($B56=0,AN$27&lt;$C56,AN$27&gt;=$D56),"",INDEX(ordre,COUNTIF(AN$36:AN55,"&lt;&gt;")+1))</f>
        <v>#REF!</v>
      </c>
      <c r="AO56" s="227" t="e">
        <f>IF(OR($B56=0,AO$27&lt;$C56,AO$27&gt;=$D56),"",INDEX(ordre,COUNTIF(AO$36:AO55,"&lt;&gt;")+1))</f>
        <v>#REF!</v>
      </c>
      <c r="AP56" s="227" t="e">
        <f>IF(OR($B56=0,AP$27&lt;$C56,AP$27&gt;=$D56),"",INDEX(ordre,COUNTIF(AP$36:AP55,"&lt;&gt;")+1))</f>
        <v>#REF!</v>
      </c>
      <c r="AQ56" s="227" t="e">
        <f>IF(OR($B56=0,AQ$27&lt;$C56,AQ$27&gt;=$D56),"",INDEX(ordre,COUNTIF(AQ$36:AQ55,"&lt;&gt;")+1))</f>
        <v>#REF!</v>
      </c>
      <c r="AR56" s="227" t="e">
        <f>IF(OR($B56=0,AR$27&lt;$C56,AR$27&gt;=$D56),"",INDEX(ordre,COUNTIF(AR$36:AR55,"&lt;&gt;")+1))</f>
        <v>#REF!</v>
      </c>
      <c r="AS56" s="227" t="e">
        <f>IF(OR($B56=0,AS$27&lt;$C56,AS$27&gt;=$D56),"",INDEX(ordre,COUNTIF(AS$36:AS55,"&lt;&gt;")+1))</f>
        <v>#REF!</v>
      </c>
      <c r="AT56" s="227" t="e">
        <f>IF(OR($B56=0,AT$27&lt;$C56,AT$27&gt;=$D56),"",INDEX(ordre,COUNTIF(AT$36:AT55,"&lt;&gt;")+1))</f>
        <v>#REF!</v>
      </c>
      <c r="AU56" s="227" t="e">
        <f>IF(OR($B56=0,AU$27&lt;$C56,AU$27&gt;=$D56),"",INDEX(ordre,COUNTIF(AU$36:AU55,"&lt;&gt;")+1))</f>
        <v>#REF!</v>
      </c>
      <c r="AV56" s="227" t="e">
        <f>IF(OR($B56=0,AV$27&lt;$C56,AV$27&gt;=$D56),"",INDEX(ordre,COUNTIF(AV$36:AV55,"&lt;&gt;")+1))</f>
        <v>#REF!</v>
      </c>
      <c r="AW56" s="227" t="e">
        <f>IF(OR($B56=0,AW$27&lt;$C56,AW$27&gt;=$D56),"",INDEX(ordre,COUNTIF(AW$36:AW55,"&lt;&gt;")+1))</f>
        <v>#REF!</v>
      </c>
      <c r="AX56" s="227" t="e">
        <f>IF(OR($B56=0,AX$27&lt;$C56,AX$27&gt;=$D56),"",INDEX(ordre,COUNTIF(AX$36:AX55,"&lt;&gt;")+1))</f>
        <v>#REF!</v>
      </c>
      <c r="AY56" s="227" t="e">
        <f>IF(OR($B56=0,AY$27&lt;$C56,AY$27&gt;=$D56),"",INDEX(ordre,COUNTIF(AY$36:AY55,"&lt;&gt;")+1))</f>
        <v>#REF!</v>
      </c>
      <c r="AZ56" s="227" t="e">
        <f>IF(OR($B56=0,AZ$27&lt;$C56,AZ$27&gt;=$D56),"",INDEX(ordre,COUNTIF(AZ$36:AZ55,"&lt;&gt;")+1))</f>
        <v>#REF!</v>
      </c>
      <c r="BA56" s="227" t="e">
        <f>IF(OR($B56=0,BA$27&lt;$C56,BA$27&gt;=$D56),"",INDEX(ordre,COUNTIF(BA$36:BA55,"&lt;&gt;")+1))</f>
        <v>#REF!</v>
      </c>
      <c r="BB56" s="227" t="e">
        <f>IF(OR($B56=0,BB$27&lt;$C56,BB$27&gt;=$D56),"",INDEX(ordre,COUNTIF(BB$36:BB55,"&lt;&gt;")+1))</f>
        <v>#REF!</v>
      </c>
      <c r="BC56" s="227" t="e">
        <f>IF(OR($B56=0,BC$27&lt;$C56,BC$27&gt;=$D56),"",INDEX(ordre,COUNTIF(BC$36:BC55,"&lt;&gt;")+1))</f>
        <v>#REF!</v>
      </c>
      <c r="BD56" s="227" t="e">
        <f>IF(OR($B56=0,BD$27&lt;$C56,BD$27&gt;=$D56),"",INDEX(ordre,COUNTIF(BD$36:BD55,"&lt;&gt;")+1))</f>
        <v>#REF!</v>
      </c>
      <c r="BE56" s="227" t="e">
        <f>IF(OR($B56=0,BE$27&lt;$C56,BE$27&gt;=$D56),"",INDEX(ordre,COUNTIF(BE$36:BE55,"&lt;&gt;")+1))</f>
        <v>#REF!</v>
      </c>
      <c r="BF56" s="227" t="e">
        <f>IF(OR($B56=0,BF$27&lt;$C56,BF$27&gt;=$D56),"",INDEX(ordre,COUNTIF(BF$36:BF55,"&lt;&gt;")+1))</f>
        <v>#REF!</v>
      </c>
      <c r="BG56" s="227" t="e">
        <f>IF(OR($B56=0,BG$27&lt;$C56,BG$27&gt;=$D56),"",INDEX(ordre,COUNTIF(BG$36:BG55,"&lt;&gt;")+1))</f>
        <v>#REF!</v>
      </c>
      <c r="BH56" s="227" t="e">
        <f>IF(OR($B56=0,BH$27&lt;$C56,BH$27&gt;=$D56),"",INDEX(ordre,COUNTIF(BH$36:BH55,"&lt;&gt;")+1))</f>
        <v>#REF!</v>
      </c>
      <c r="BI56" s="227" t="e">
        <f>IF(OR($B56=0,BI$27&lt;$C56,BI$27&gt;=$D56),"",INDEX(ordre,COUNTIF(BI$36:BI55,"&lt;&gt;")+1))</f>
        <v>#REF!</v>
      </c>
      <c r="BJ56" s="227" t="str">
        <f>IF(OR($B56=0,BJ$27&lt;$C56,BJ$27&gt;=$D56),"",INDEX(ordre,COUNTIF(BJ$36:BJ55,"&lt;&gt;")+1))</f>
        <v/>
      </c>
      <c r="BK56" s="227" t="str">
        <f>IF(OR($B56=0,BK$27&lt;$C56,BK$27&gt;=$D56),"",INDEX(ordre,COUNTIF(BK$36:BK55,"&lt;&gt;")+1))</f>
        <v/>
      </c>
      <c r="BL56" s="227" t="str">
        <f>IF(OR($B56=0,BL$27&lt;$C56,BL$27&gt;=$D56),"",INDEX(ordre,COUNTIF(BL$36:BL55,"&lt;&gt;")+1))</f>
        <v/>
      </c>
      <c r="BM56" s="227" t="str">
        <f>IF(OR($B56=0,BM$27&lt;$C56,BM$27&gt;=$D56),"",INDEX(ordre,COUNTIF(BM$36:BM55,"&lt;&gt;")+1))</f>
        <v/>
      </c>
      <c r="BN56" s="227" t="str">
        <f>IF(OR($B56=0,BN$27&lt;$C56,BN$27&gt;=$D56),"",INDEX(ordre,COUNTIF(BN$36:BN55,"&lt;&gt;")+1))</f>
        <v/>
      </c>
      <c r="BO56" s="227" t="str">
        <f>IF(OR($B56=0,BO$27&lt;$C56,BO$27&gt;=$D56),"",INDEX(ordre,COUNTIF(BO$36:BO55,"&lt;&gt;")+1))</f>
        <v/>
      </c>
      <c r="BP56" s="227" t="str">
        <f>IF(OR($B56=0,BP$27&lt;$C56,BP$27&gt;=$D56),"",INDEX(ordre,COUNTIF(BP$36:BP55,"&lt;&gt;")+1))</f>
        <v/>
      </c>
      <c r="BQ56" s="227" t="str">
        <f>IF(OR($B56=0,BQ$27&lt;$C56,BQ$27&gt;=$D56),"",INDEX(ordre,COUNTIF(BQ$36:BQ55,"&lt;&gt;")+1))</f>
        <v/>
      </c>
      <c r="BR56" s="227" t="str">
        <f>IF(OR($B56=0,BR$27&lt;$C56,BR$27&gt;=$D56),"",INDEX(ordre,COUNTIF(BR$36:BR55,"&lt;&gt;")+1))</f>
        <v/>
      </c>
      <c r="BS56" s="227" t="str">
        <f>IF(OR($B56=0,BS$27&lt;$C56,BS$27&gt;=$D56),"",INDEX(ordre,COUNTIF(BS$36:BS55,"&lt;&gt;")+1))</f>
        <v/>
      </c>
      <c r="BT56" s="227" t="str">
        <f>IF(OR($B56=0,BT$27&lt;$C56,BT$27&gt;=$D56),"",INDEX(ordre,COUNTIF(BT$36:BT55,"&lt;&gt;")+1))</f>
        <v/>
      </c>
      <c r="BU56" s="165">
        <f t="shared" si="3"/>
        <v>0.33333305555717241</v>
      </c>
    </row>
    <row r="57" spans="1:73" ht="15.5" x14ac:dyDescent="0.35">
      <c r="A57" s="39"/>
      <c r="B57" s="139" t="str">
        <f>'Etat staff'!C53</f>
        <v xml:space="preserve"> DAVID</v>
      </c>
      <c r="C57" s="161">
        <f>'Etat staff'!A53</f>
        <v>43590.565972222219</v>
      </c>
      <c r="D57" s="162">
        <f>IF('Etat staff'!B53&lt;C57,'Etat staff'!B53+1,'Etat staff'!B53)</f>
        <v>43590.954861111109</v>
      </c>
      <c r="E57" s="203">
        <f t="shared" si="7"/>
        <v>5.2083333333333336E-2</v>
      </c>
      <c r="F57" s="44"/>
      <c r="G57" s="265"/>
      <c r="H57" s="227" t="str">
        <f>IF(OR($B57=0,H$27&lt;$C57,H$27&gt;=$D57),"",INDEX(ordre,COUNTIF(H$36:H56,"&lt;&gt;")+1))</f>
        <v/>
      </c>
      <c r="I57" s="227" t="str">
        <f>IF(OR($B57=0,I$27&lt;$C57,I$27&gt;=$D57),"",INDEX(ordre,COUNTIF(I$36:I56,"&lt;&gt;")+1))</f>
        <v/>
      </c>
      <c r="J57" s="227" t="str">
        <f>IF(OR($B57=0,J$27&lt;$C57,J$27&gt;=$D57),"",INDEX(ordre,COUNTIF(J$36:J56,"&lt;&gt;")+1))</f>
        <v/>
      </c>
      <c r="K57" s="227" t="str">
        <f>IF(OR($B57=0,K$27&lt;$C57,K$27&gt;=$D57),"",INDEX(ordre,COUNTIF(K$36:K56,"&lt;&gt;")+1))</f>
        <v/>
      </c>
      <c r="L57" s="227" t="str">
        <f>IF(OR($B57=0,L$27&lt;$C57,L$27&gt;=$D57),"",INDEX(ordre,COUNTIF(L$36:L56,"&lt;&gt;")+1))</f>
        <v/>
      </c>
      <c r="M57" s="227" t="str">
        <f>IF(OR($B57=0,M$27&lt;$C57,M$27&gt;=$D57),"",INDEX(ordre,COUNTIF(M$36:M56,"&lt;&gt;")+1))</f>
        <v/>
      </c>
      <c r="N57" s="227" t="str">
        <f>IF(OR($B57=0,N$27&lt;$C57,N$27&gt;=$D57),"",INDEX(ordre,COUNTIF(N$36:N56,"&lt;&gt;")+1))</f>
        <v/>
      </c>
      <c r="O57" s="227" t="str">
        <f>IF(OR($B57=0,O$27&lt;$C57,O$27&gt;=$D57),"",INDEX(ordre,COUNTIF(O$36:O56,"&lt;&gt;")+1))</f>
        <v/>
      </c>
      <c r="P57" s="227" t="str">
        <f>IF(OR($B57=0,P$27&lt;$C57,P$27&gt;=$D57),"",INDEX(ordre,COUNTIF(P$36:P56,"&lt;&gt;")+1))</f>
        <v/>
      </c>
      <c r="Q57" s="227" t="str">
        <f>IF(OR($B57=0,Q$27&lt;$C57,Q$27&gt;=$D57),"",INDEX(ordre,COUNTIF(Q$36:Q56,"&lt;&gt;")+1))</f>
        <v/>
      </c>
      <c r="R57" s="227" t="str">
        <f>IF(OR($B57=0,R$27&lt;$C57,R$27&gt;=$D57),"",INDEX(ordre,COUNTIF(R$36:R56,"&lt;&gt;")+1))</f>
        <v/>
      </c>
      <c r="S57" s="227" t="str">
        <f>IF(OR($B57=0,S$27&lt;$C57,S$27&gt;=$D57),"",INDEX(ordre,COUNTIF(S$36:S56,"&lt;&gt;")+1))</f>
        <v/>
      </c>
      <c r="T57" s="227" t="str">
        <f>IF(OR($B57=0,T$27&lt;$C57,T$27&gt;=$D57),"",INDEX(ordre,COUNTIF(T$36:T56,"&lt;&gt;")+1))</f>
        <v/>
      </c>
      <c r="U57" s="227" t="str">
        <f>IF(OR($B57=0,U$27&lt;$C57,U$27&gt;=$D57),"",INDEX(ordre,COUNTIF(U$36:U56,"&lt;&gt;")+1))</f>
        <v/>
      </c>
      <c r="V57" s="227" t="str">
        <f>IF(OR($B57=0,V$27&lt;$C57,V$27&gt;=$D57),"",INDEX(ordre,COUNTIF(V$36:V56,"&lt;&gt;")+1))</f>
        <v/>
      </c>
      <c r="W57" s="227" t="str">
        <f>IF(OR($B57=0,W$27&lt;$C57,W$27&gt;=$D57),"",INDEX(ordre,COUNTIF(W$36:W56,"&lt;&gt;")+1))</f>
        <v/>
      </c>
      <c r="X57" s="227" t="str">
        <f>IF(OR($B57=0,X$27&lt;$C57,X$27&gt;=$D57),"",INDEX(ordre,COUNTIF(X$36:X56,"&lt;&gt;")+1))</f>
        <v/>
      </c>
      <c r="Y57" s="227" t="str">
        <f>IF(OR($B57=0,Y$27&lt;$C57,Y$27&gt;=$D57),"",INDEX(ordre,COUNTIF(Y$36:Y56,"&lt;&gt;")+1))</f>
        <v/>
      </c>
      <c r="Z57" s="227" t="str">
        <f>IF(OR($B57=0,Z$27&lt;$C57,Z$27&gt;=$D57),"",INDEX(ordre,COUNTIF(Z$36:Z56,"&lt;&gt;")+1))</f>
        <v/>
      </c>
      <c r="AA57" s="227" t="str">
        <f>IF(OR($B57=0,AA$27&lt;$C57,AA$27&gt;=$D57),"",INDEX(ordre,COUNTIF(AA$36:AA56,"&lt;&gt;")+1))</f>
        <v/>
      </c>
      <c r="AB57" s="227" t="str">
        <f>IF(OR($B57=0,AB$27&lt;$C57,AB$27&gt;=$D57),"",INDEX(ordre,COUNTIF(AB$36:AB56,"&lt;&gt;")+1))</f>
        <v/>
      </c>
      <c r="AC57" s="227" t="str">
        <f>IF(OR($B57=0,AC$27&lt;$C57,AC$27&gt;=$D57),"",INDEX(ordre,COUNTIF(AC$36:AC56,"&lt;&gt;")+1))</f>
        <v/>
      </c>
      <c r="AD57" s="227" t="str">
        <f>IF(OR($B57=0,AD$27&lt;$C57,AD$27&gt;=$D57),"",INDEX(ordre,COUNTIF(AD$36:AD56,"&lt;&gt;")+1))</f>
        <v/>
      </c>
      <c r="AE57" s="227" t="e">
        <f>IF(OR($B57=0,AE$27&lt;$C57,AE$27&gt;=$D57),"",INDEX(ordre,COUNTIF(AE$36:AE56,"&lt;&gt;")+1))</f>
        <v>#REF!</v>
      </c>
      <c r="AF57" s="227" t="e">
        <f>IF(OR($B57=0,AF$27&lt;$C57,AF$27&gt;=$D57),"",INDEX(ordre,COUNTIF(AF$36:AF56,"&lt;&gt;")+1))</f>
        <v>#REF!</v>
      </c>
      <c r="AG57" s="227" t="e">
        <f>IF(OR($B57=0,AG$27&lt;$C57,AG$27&gt;=$D57),"",INDEX(ordre,COUNTIF(AG$36:AG56,"&lt;&gt;")+1))</f>
        <v>#REF!</v>
      </c>
      <c r="AH57" s="227" t="e">
        <f>IF(OR($B57=0,AH$27&lt;$C57,AH$27&gt;=$D57),"",INDEX(ordre,COUNTIF(AH$36:AH56,"&lt;&gt;")+1))</f>
        <v>#REF!</v>
      </c>
      <c r="AI57" s="227" t="e">
        <f>IF(OR($B57=0,AI$27&lt;$C57,AI$27&gt;=$D57),"",INDEX(ordre,COUNTIF(AI$36:AI56,"&lt;&gt;")+1))</f>
        <v>#REF!</v>
      </c>
      <c r="AJ57" s="227" t="e">
        <f>IF(OR($B57=0,AJ$27&lt;$C57,AJ$27&gt;=$D57),"",INDEX(ordre,COUNTIF(AJ$36:AJ56,"&lt;&gt;")+1))</f>
        <v>#REF!</v>
      </c>
      <c r="AK57" s="227" t="e">
        <f>IF(OR($B57=0,AK$27&lt;$C57,AK$27&gt;=$D57),"",INDEX(ordre,COUNTIF(AK$36:AK56,"&lt;&gt;")+1))</f>
        <v>#REF!</v>
      </c>
      <c r="AL57" s="227" t="e">
        <f>IF(OR($B57=0,AL$27&lt;$C57,AL$27&gt;=$D57),"",INDEX(ordre,COUNTIF(AL$36:AL56,"&lt;&gt;")+1))</f>
        <v>#REF!</v>
      </c>
      <c r="AM57" s="227" t="e">
        <f>IF(OR($B57=0,AM$27&lt;$C57,AM$27&gt;=$D57),"",INDEX(ordre,COUNTIF(AM$36:AM56,"&lt;&gt;")+1))</f>
        <v>#REF!</v>
      </c>
      <c r="AN57" s="227" t="e">
        <f>IF(OR($B57=0,AN$27&lt;$C57,AN$27&gt;=$D57),"",INDEX(ordre,COUNTIF(AN$36:AN56,"&lt;&gt;")+1))</f>
        <v>#REF!</v>
      </c>
      <c r="AO57" s="227" t="e">
        <f>IF(OR($B57=0,AO$27&lt;$C57,AO$27&gt;=$D57),"",INDEX(ordre,COUNTIF(AO$36:AO56,"&lt;&gt;")+1))</f>
        <v>#REF!</v>
      </c>
      <c r="AP57" s="227" t="e">
        <f>IF(OR($B57=0,AP$27&lt;$C57,AP$27&gt;=$D57),"",INDEX(ordre,COUNTIF(AP$36:AP56,"&lt;&gt;")+1))</f>
        <v>#REF!</v>
      </c>
      <c r="AQ57" s="227" t="e">
        <f>IF(OR($B57=0,AQ$27&lt;$C57,AQ$27&gt;=$D57),"",INDEX(ordre,COUNTIF(AQ$36:AQ56,"&lt;&gt;")+1))</f>
        <v>#REF!</v>
      </c>
      <c r="AR57" s="227" t="e">
        <f>IF(OR($B57=0,AR$27&lt;$C57,AR$27&gt;=$D57),"",INDEX(ordre,COUNTIF(AR$36:AR56,"&lt;&gt;")+1))</f>
        <v>#REF!</v>
      </c>
      <c r="AS57" s="227" t="e">
        <f>IF(OR($B57=0,AS$27&lt;$C57,AS$27&gt;=$D57),"",INDEX(ordre,COUNTIF(AS$36:AS56,"&lt;&gt;")+1))</f>
        <v>#REF!</v>
      </c>
      <c r="AT57" s="227" t="e">
        <f>IF(OR($B57=0,AT$27&lt;$C57,AT$27&gt;=$D57),"",INDEX(ordre,COUNTIF(AT$36:AT56,"&lt;&gt;")+1))</f>
        <v>#REF!</v>
      </c>
      <c r="AU57" s="227" t="e">
        <f>IF(OR($B57=0,AU$27&lt;$C57,AU$27&gt;=$D57),"",INDEX(ordre,COUNTIF(AU$36:AU56,"&lt;&gt;")+1))</f>
        <v>#REF!</v>
      </c>
      <c r="AV57" s="227" t="e">
        <f>IF(OR($B57=0,AV$27&lt;$C57,AV$27&gt;=$D57),"",INDEX(ordre,COUNTIF(AV$36:AV56,"&lt;&gt;")+1))</f>
        <v>#REF!</v>
      </c>
      <c r="AW57" s="227" t="e">
        <f>IF(OR($B57=0,AW$27&lt;$C57,AW$27&gt;=$D57),"",INDEX(ordre,COUNTIF(AW$36:AW56,"&lt;&gt;")+1))</f>
        <v>#REF!</v>
      </c>
      <c r="AX57" s="227" t="e">
        <f>IF(OR($B57=0,AX$27&lt;$C57,AX$27&gt;=$D57),"",INDEX(ordre,COUNTIF(AX$36:AX56,"&lt;&gt;")+1))</f>
        <v>#REF!</v>
      </c>
      <c r="AY57" s="227" t="e">
        <f>IF(OR($B57=0,AY$27&lt;$C57,AY$27&gt;=$D57),"",INDEX(ordre,COUNTIF(AY$36:AY56,"&lt;&gt;")+1))</f>
        <v>#REF!</v>
      </c>
      <c r="AZ57" s="227" t="e">
        <f>IF(OR($B57=0,AZ$27&lt;$C57,AZ$27&gt;=$D57),"",INDEX(ordre,COUNTIF(AZ$36:AZ56,"&lt;&gt;")+1))</f>
        <v>#REF!</v>
      </c>
      <c r="BA57" s="227" t="e">
        <f>IF(OR($B57=0,BA$27&lt;$C57,BA$27&gt;=$D57),"",INDEX(ordre,COUNTIF(BA$36:BA56,"&lt;&gt;")+1))</f>
        <v>#REF!</v>
      </c>
      <c r="BB57" s="227" t="e">
        <f>IF(OR($B57=0,BB$27&lt;$C57,BB$27&gt;=$D57),"",INDEX(ordre,COUNTIF(BB$36:BB56,"&lt;&gt;")+1))</f>
        <v>#REF!</v>
      </c>
      <c r="BC57" s="227" t="e">
        <f>IF(OR($B57=0,BC$27&lt;$C57,BC$27&gt;=$D57),"",INDEX(ordre,COUNTIF(BC$36:BC56,"&lt;&gt;")+1))</f>
        <v>#REF!</v>
      </c>
      <c r="BD57" s="227" t="e">
        <f>IF(OR($B57=0,BD$27&lt;$C57,BD$27&gt;=$D57),"",INDEX(ordre,COUNTIF(BD$36:BD56,"&lt;&gt;")+1))</f>
        <v>#REF!</v>
      </c>
      <c r="BE57" s="227" t="e">
        <f>IF(OR($B57=0,BE$27&lt;$C57,BE$27&gt;=$D57),"",INDEX(ordre,COUNTIF(BE$36:BE56,"&lt;&gt;")+1))</f>
        <v>#REF!</v>
      </c>
      <c r="BF57" s="227" t="e">
        <f>IF(OR($B57=0,BF$27&lt;$C57,BF$27&gt;=$D57),"",INDEX(ordre,COUNTIF(BF$36:BF56,"&lt;&gt;")+1))</f>
        <v>#REF!</v>
      </c>
      <c r="BG57" s="227" t="e">
        <f>IF(OR($B57=0,BG$27&lt;$C57,BG$27&gt;=$D57),"",INDEX(ordre,COUNTIF(BG$36:BG56,"&lt;&gt;")+1))</f>
        <v>#REF!</v>
      </c>
      <c r="BH57" s="227" t="e">
        <f>IF(OR($B57=0,BH$27&lt;$C57,BH$27&gt;=$D57),"",INDEX(ordre,COUNTIF(BH$36:BH56,"&lt;&gt;")+1))</f>
        <v>#REF!</v>
      </c>
      <c r="BI57" s="227" t="e">
        <f>IF(OR($B57=0,BI$27&lt;$C57,BI$27&gt;=$D57),"",INDEX(ordre,COUNTIF(BI$36:BI56,"&lt;&gt;")+1))</f>
        <v>#REF!</v>
      </c>
      <c r="BJ57" s="227" t="e">
        <f>IF(OR($B57=0,BJ$27&lt;$C57,BJ$27&gt;=$D57),"",INDEX(ordre,COUNTIF(BJ$36:BJ56,"&lt;&gt;")+1))</f>
        <v>#REF!</v>
      </c>
      <c r="BK57" s="227" t="e">
        <f>IF(OR($B57=0,BK$27&lt;$C57,BK$27&gt;=$D57),"",INDEX(ordre,COUNTIF(BK$36:BK56,"&lt;&gt;")+1))</f>
        <v>#REF!</v>
      </c>
      <c r="BL57" s="227" t="e">
        <f>IF(OR($B57=0,BL$27&lt;$C57,BL$27&gt;=$D57),"",INDEX(ordre,COUNTIF(BL$36:BL56,"&lt;&gt;")+1))</f>
        <v>#REF!</v>
      </c>
      <c r="BM57" s="227" t="e">
        <f>IF(OR($B57=0,BM$27&lt;$C57,BM$27&gt;=$D57),"",INDEX(ordre,COUNTIF(BM$36:BM56,"&lt;&gt;")+1))</f>
        <v>#REF!</v>
      </c>
      <c r="BN57" s="227" t="e">
        <f>IF(OR($B57=0,BN$27&lt;$C57,BN$27&gt;=$D57),"",INDEX(ordre,COUNTIF(BN$36:BN56,"&lt;&gt;")+1))</f>
        <v>#REF!</v>
      </c>
      <c r="BO57" s="227" t="e">
        <f>IF(OR($B57=0,BO$27&lt;$C57,BO$27&gt;=$D57),"",INDEX(ordre,COUNTIF(BO$36:BO56,"&lt;&gt;")+1))</f>
        <v>#REF!</v>
      </c>
      <c r="BP57" s="227" t="str">
        <f>IF(OR($B57=0,BP$27&lt;$C57,BP$27&gt;=$D57),"",INDEX(ordre,COUNTIF(BP$36:BP56,"&lt;&gt;")+1))</f>
        <v/>
      </c>
      <c r="BQ57" s="227" t="str">
        <f>IF(OR($B57=0,BQ$27&lt;$C57,BQ$27&gt;=$D57),"",INDEX(ordre,COUNTIF(BQ$36:BQ56,"&lt;&gt;")+1))</f>
        <v/>
      </c>
      <c r="BR57" s="227" t="str">
        <f>IF(OR($B57=0,BR$27&lt;$C57,BR$27&gt;=$D57),"",INDEX(ordre,COUNTIF(BR$36:BR56,"&lt;&gt;")+1))</f>
        <v/>
      </c>
      <c r="BS57" s="227" t="str">
        <f>IF(OR($B57=0,BS$27&lt;$C57,BS$27&gt;=$D57),"",INDEX(ordre,COUNTIF(BS$36:BS56,"&lt;&gt;")+1))</f>
        <v/>
      </c>
      <c r="BT57" s="227" t="str">
        <f>IF(OR($B57=0,BT$27&lt;$C57,BT$27&gt;=$D57),"",INDEX(ordre,COUNTIF(BT$36:BT56,"&lt;&gt;")+1))</f>
        <v/>
      </c>
      <c r="BU57" s="165">
        <f t="shared" si="3"/>
        <v>0.39583305555717241</v>
      </c>
    </row>
    <row r="58" spans="1:73" ht="15.5" x14ac:dyDescent="0.35">
      <c r="A58" s="39"/>
      <c r="B58" s="139" t="str">
        <f>'Etat staff'!C54</f>
        <v xml:space="preserve"> PAGNA</v>
      </c>
      <c r="C58" s="161">
        <f>'Etat staff'!A54</f>
        <v>43590.565972222219</v>
      </c>
      <c r="D58" s="162">
        <f>IF('Etat staff'!B54&lt;C58,'Etat staff'!B54+1,'Etat staff'!B54)</f>
        <v>43590.954861111109</v>
      </c>
      <c r="E58" s="203">
        <f t="shared" si="7"/>
        <v>5.2083333333333336E-2</v>
      </c>
      <c r="F58" s="44"/>
      <c r="G58" s="265"/>
      <c r="H58" s="227" t="str">
        <f>IF(OR($B58=0,H$27&lt;$C58,H$27&gt;=$D58),"",INDEX(ordre,COUNTIF(H$36:H57,"&lt;&gt;")+1))</f>
        <v/>
      </c>
      <c r="I58" s="227" t="str">
        <f>IF(OR($B58=0,I$27&lt;$C58,I$27&gt;=$D58),"",INDEX(ordre,COUNTIF(I$36:I57,"&lt;&gt;")+1))</f>
        <v/>
      </c>
      <c r="J58" s="227" t="str">
        <f>IF(OR($B58=0,J$27&lt;$C58,J$27&gt;=$D58),"",INDEX(ordre,COUNTIF(J$36:J57,"&lt;&gt;")+1))</f>
        <v/>
      </c>
      <c r="K58" s="227" t="str">
        <f>IF(OR($B58=0,K$27&lt;$C58,K$27&gt;=$D58),"",INDEX(ordre,COUNTIF(K$36:K57,"&lt;&gt;")+1))</f>
        <v/>
      </c>
      <c r="L58" s="227" t="str">
        <f>IF(OR($B58=0,L$27&lt;$C58,L$27&gt;=$D58),"",INDEX(ordre,COUNTIF(L$36:L57,"&lt;&gt;")+1))</f>
        <v/>
      </c>
      <c r="M58" s="227" t="str">
        <f>IF(OR($B58=0,M$27&lt;$C58,M$27&gt;=$D58),"",INDEX(ordre,COUNTIF(M$36:M57,"&lt;&gt;")+1))</f>
        <v/>
      </c>
      <c r="N58" s="227" t="str">
        <f>IF(OR($B58=0,N$27&lt;$C58,N$27&gt;=$D58),"",INDEX(ordre,COUNTIF(N$36:N57,"&lt;&gt;")+1))</f>
        <v/>
      </c>
      <c r="O58" s="227" t="str">
        <f>IF(OR($B58=0,O$27&lt;$C58,O$27&gt;=$D58),"",INDEX(ordre,COUNTIF(O$36:O57,"&lt;&gt;")+1))</f>
        <v/>
      </c>
      <c r="P58" s="227" t="str">
        <f>IF(OR($B58=0,P$27&lt;$C58,P$27&gt;=$D58),"",INDEX(ordre,COUNTIF(P$36:P57,"&lt;&gt;")+1))</f>
        <v/>
      </c>
      <c r="Q58" s="227" t="str">
        <f>IF(OR($B58=0,Q$27&lt;$C58,Q$27&gt;=$D58),"",INDEX(ordre,COUNTIF(Q$36:Q57,"&lt;&gt;")+1))</f>
        <v/>
      </c>
      <c r="R58" s="227" t="str">
        <f>IF(OR($B58=0,R$27&lt;$C58,R$27&gt;=$D58),"",INDEX(ordre,COUNTIF(R$36:R57,"&lt;&gt;")+1))</f>
        <v/>
      </c>
      <c r="S58" s="227" t="str">
        <f>IF(OR($B58=0,S$27&lt;$C58,S$27&gt;=$D58),"",INDEX(ordre,COUNTIF(S$36:S57,"&lt;&gt;")+1))</f>
        <v/>
      </c>
      <c r="T58" s="227" t="str">
        <f>IF(OR($B58=0,T$27&lt;$C58,T$27&gt;=$D58),"",INDEX(ordre,COUNTIF(T$36:T57,"&lt;&gt;")+1))</f>
        <v/>
      </c>
      <c r="U58" s="227" t="str">
        <f>IF(OR($B58=0,U$27&lt;$C58,U$27&gt;=$D58),"",INDEX(ordre,COUNTIF(U$36:U57,"&lt;&gt;")+1))</f>
        <v/>
      </c>
      <c r="V58" s="227" t="str">
        <f>IF(OR($B58=0,V$27&lt;$C58,V$27&gt;=$D58),"",INDEX(ordre,COUNTIF(V$36:V57,"&lt;&gt;")+1))</f>
        <v/>
      </c>
      <c r="W58" s="227" t="str">
        <f>IF(OR($B58=0,W$27&lt;$C58,W$27&gt;=$D58),"",INDEX(ordre,COUNTIF(W$36:W57,"&lt;&gt;")+1))</f>
        <v/>
      </c>
      <c r="X58" s="227" t="str">
        <f>IF(OR($B58=0,X$27&lt;$C58,X$27&gt;=$D58),"",INDEX(ordre,COUNTIF(X$36:X57,"&lt;&gt;")+1))</f>
        <v/>
      </c>
      <c r="Y58" s="227" t="str">
        <f>IF(OR($B58=0,Y$27&lt;$C58,Y$27&gt;=$D58),"",INDEX(ordre,COUNTIF(Y$36:Y57,"&lt;&gt;")+1))</f>
        <v/>
      </c>
      <c r="Z58" s="227" t="str">
        <f>IF(OR($B58=0,Z$27&lt;$C58,Z$27&gt;=$D58),"",INDEX(ordre,COUNTIF(Z$36:Z57,"&lt;&gt;")+1))</f>
        <v/>
      </c>
      <c r="AA58" s="227" t="str">
        <f>IF(OR($B58=0,AA$27&lt;$C58,AA$27&gt;=$D58),"",INDEX(ordre,COUNTIF(AA$36:AA57,"&lt;&gt;")+1))</f>
        <v/>
      </c>
      <c r="AB58" s="227" t="str">
        <f>IF(OR($B58=0,AB$27&lt;$C58,AB$27&gt;=$D58),"",INDEX(ordre,COUNTIF(AB$36:AB57,"&lt;&gt;")+1))</f>
        <v/>
      </c>
      <c r="AC58" s="227" t="str">
        <f>IF(OR($B58=0,AC$27&lt;$C58,AC$27&gt;=$D58),"",INDEX(ordre,COUNTIF(AC$36:AC57,"&lt;&gt;")+1))</f>
        <v/>
      </c>
      <c r="AD58" s="227" t="str">
        <f>IF(OR($B58=0,AD$27&lt;$C58,AD$27&gt;=$D58),"",INDEX(ordre,COUNTIF(AD$36:AD57,"&lt;&gt;")+1))</f>
        <v/>
      </c>
      <c r="AE58" s="227" t="e">
        <f>IF(OR($B58=0,AE$27&lt;$C58,AE$27&gt;=$D58),"",INDEX(ordre,COUNTIF(AE$36:AE57,"&lt;&gt;")+1))</f>
        <v>#REF!</v>
      </c>
      <c r="AF58" s="227" t="e">
        <f>IF(OR($B58=0,AF$27&lt;$C58,AF$27&gt;=$D58),"",INDEX(ordre,COUNTIF(AF$36:AF57,"&lt;&gt;")+1))</f>
        <v>#REF!</v>
      </c>
      <c r="AG58" s="227" t="e">
        <f>IF(OR($B58=0,AG$27&lt;$C58,AG$27&gt;=$D58),"",INDEX(ordre,COUNTIF(AG$36:AG57,"&lt;&gt;")+1))</f>
        <v>#REF!</v>
      </c>
      <c r="AH58" s="227" t="e">
        <f>IF(OR($B58=0,AH$27&lt;$C58,AH$27&gt;=$D58),"",INDEX(ordre,COUNTIF(AH$36:AH57,"&lt;&gt;")+1))</f>
        <v>#REF!</v>
      </c>
      <c r="AI58" s="227" t="e">
        <f>IF(OR($B58=0,AI$27&lt;$C58,AI$27&gt;=$D58),"",INDEX(ordre,COUNTIF(AI$36:AI57,"&lt;&gt;")+1))</f>
        <v>#REF!</v>
      </c>
      <c r="AJ58" s="227" t="e">
        <f>IF(OR($B58=0,AJ$27&lt;$C58,AJ$27&gt;=$D58),"",INDEX(ordre,COUNTIF(AJ$36:AJ57,"&lt;&gt;")+1))</f>
        <v>#REF!</v>
      </c>
      <c r="AK58" s="227" t="e">
        <f>IF(OR($B58=0,AK$27&lt;$C58,AK$27&gt;=$D58),"",INDEX(ordre,COUNTIF(AK$36:AK57,"&lt;&gt;")+1))</f>
        <v>#REF!</v>
      </c>
      <c r="AL58" s="227" t="e">
        <f>IF(OR($B58=0,AL$27&lt;$C58,AL$27&gt;=$D58),"",INDEX(ordre,COUNTIF(AL$36:AL57,"&lt;&gt;")+1))</f>
        <v>#REF!</v>
      </c>
      <c r="AM58" s="227" t="e">
        <f>IF(OR($B58=0,AM$27&lt;$C58,AM$27&gt;=$D58),"",INDEX(ordre,COUNTIF(AM$36:AM57,"&lt;&gt;")+1))</f>
        <v>#REF!</v>
      </c>
      <c r="AN58" s="227" t="e">
        <f>IF(OR($B58=0,AN$27&lt;$C58,AN$27&gt;=$D58),"",INDEX(ordre,COUNTIF(AN$36:AN57,"&lt;&gt;")+1))</f>
        <v>#REF!</v>
      </c>
      <c r="AO58" s="227" t="e">
        <f>IF(OR($B58=0,AO$27&lt;$C58,AO$27&gt;=$D58),"",INDEX(ordre,COUNTIF(AO$36:AO57,"&lt;&gt;")+1))</f>
        <v>#REF!</v>
      </c>
      <c r="AP58" s="227" t="e">
        <f>IF(OR($B58=0,AP$27&lt;$C58,AP$27&gt;=$D58),"",INDEX(ordre,COUNTIF(AP$36:AP57,"&lt;&gt;")+1))</f>
        <v>#REF!</v>
      </c>
      <c r="AQ58" s="227" t="e">
        <f>IF(OR($B58=0,AQ$27&lt;$C58,AQ$27&gt;=$D58),"",INDEX(ordre,COUNTIF(AQ$36:AQ57,"&lt;&gt;")+1))</f>
        <v>#REF!</v>
      </c>
      <c r="AR58" s="227" t="e">
        <f>IF(OR($B58=0,AR$27&lt;$C58,AR$27&gt;=$D58),"",INDEX(ordre,COUNTIF(AR$36:AR57,"&lt;&gt;")+1))</f>
        <v>#REF!</v>
      </c>
      <c r="AS58" s="227" t="e">
        <f>IF(OR($B58=0,AS$27&lt;$C58,AS$27&gt;=$D58),"",INDEX(ordre,COUNTIF(AS$36:AS57,"&lt;&gt;")+1))</f>
        <v>#REF!</v>
      </c>
      <c r="AT58" s="227" t="e">
        <f>IF(OR($B58=0,AT$27&lt;$C58,AT$27&gt;=$D58),"",INDEX(ordre,COUNTIF(AT$36:AT57,"&lt;&gt;")+1))</f>
        <v>#REF!</v>
      </c>
      <c r="AU58" s="227" t="e">
        <f>IF(OR($B58=0,AU$27&lt;$C58,AU$27&gt;=$D58),"",INDEX(ordre,COUNTIF(AU$36:AU57,"&lt;&gt;")+1))</f>
        <v>#REF!</v>
      </c>
      <c r="AV58" s="227" t="e">
        <f>IF(OR($B58=0,AV$27&lt;$C58,AV$27&gt;=$D58),"",INDEX(ordre,COUNTIF(AV$36:AV57,"&lt;&gt;")+1))</f>
        <v>#REF!</v>
      </c>
      <c r="AW58" s="227" t="e">
        <f>IF(OR($B58=0,AW$27&lt;$C58,AW$27&gt;=$D58),"",INDEX(ordre,COUNTIF(AW$36:AW57,"&lt;&gt;")+1))</f>
        <v>#REF!</v>
      </c>
      <c r="AX58" s="227" t="e">
        <f>IF(OR($B58=0,AX$27&lt;$C58,AX$27&gt;=$D58),"",INDEX(ordre,COUNTIF(AX$36:AX57,"&lt;&gt;")+1))</f>
        <v>#REF!</v>
      </c>
      <c r="AY58" s="227" t="e">
        <f>IF(OR($B58=0,AY$27&lt;$C58,AY$27&gt;=$D58),"",INDEX(ordre,COUNTIF(AY$36:AY57,"&lt;&gt;")+1))</f>
        <v>#REF!</v>
      </c>
      <c r="AZ58" s="227" t="e">
        <f>IF(OR($B58=0,AZ$27&lt;$C58,AZ$27&gt;=$D58),"",INDEX(ordre,COUNTIF(AZ$36:AZ57,"&lt;&gt;")+1))</f>
        <v>#REF!</v>
      </c>
      <c r="BA58" s="227" t="e">
        <f>IF(OR($B58=0,BA$27&lt;$C58,BA$27&gt;=$D58),"",INDEX(ordre,COUNTIF(BA$36:BA57,"&lt;&gt;")+1))</f>
        <v>#REF!</v>
      </c>
      <c r="BB58" s="227" t="e">
        <f>IF(OR($B58=0,BB$27&lt;$C58,BB$27&gt;=$D58),"",INDEX(ordre,COUNTIF(BB$36:BB57,"&lt;&gt;")+1))</f>
        <v>#REF!</v>
      </c>
      <c r="BC58" s="227" t="e">
        <f>IF(OR($B58=0,BC$27&lt;$C58,BC$27&gt;=$D58),"",INDEX(ordre,COUNTIF(BC$36:BC57,"&lt;&gt;")+1))</f>
        <v>#REF!</v>
      </c>
      <c r="BD58" s="227" t="e">
        <f>IF(OR($B58=0,BD$27&lt;$C58,BD$27&gt;=$D58),"",INDEX(ordre,COUNTIF(BD$36:BD57,"&lt;&gt;")+1))</f>
        <v>#REF!</v>
      </c>
      <c r="BE58" s="227" t="e">
        <f>IF(OR($B58=0,BE$27&lt;$C58,BE$27&gt;=$D58),"",INDEX(ordre,COUNTIF(BE$36:BE57,"&lt;&gt;")+1))</f>
        <v>#REF!</v>
      </c>
      <c r="BF58" s="227" t="e">
        <f>IF(OR($B58=0,BF$27&lt;$C58,BF$27&gt;=$D58),"",INDEX(ordre,COUNTIF(BF$36:BF57,"&lt;&gt;")+1))</f>
        <v>#REF!</v>
      </c>
      <c r="BG58" s="227" t="e">
        <f>IF(OR($B58=0,BG$27&lt;$C58,BG$27&gt;=$D58),"",INDEX(ordre,COUNTIF(BG$36:BG57,"&lt;&gt;")+1))</f>
        <v>#REF!</v>
      </c>
      <c r="BH58" s="227" t="e">
        <f>IF(OR($B58=0,BH$27&lt;$C58,BH$27&gt;=$D58),"",INDEX(ordre,COUNTIF(BH$36:BH57,"&lt;&gt;")+1))</f>
        <v>#REF!</v>
      </c>
      <c r="BI58" s="227" t="e">
        <f>IF(OR($B58=0,BI$27&lt;$C58,BI$27&gt;=$D58),"",INDEX(ordre,COUNTIF(BI$36:BI57,"&lt;&gt;")+1))</f>
        <v>#REF!</v>
      </c>
      <c r="BJ58" s="227" t="e">
        <f>IF(OR($B58=0,BJ$27&lt;$C58,BJ$27&gt;=$D58),"",INDEX(ordre,COUNTIF(BJ$36:BJ57,"&lt;&gt;")+1))</f>
        <v>#REF!</v>
      </c>
      <c r="BK58" s="227" t="e">
        <f>IF(OR($B58=0,BK$27&lt;$C58,BK$27&gt;=$D58),"",INDEX(ordre,COUNTIF(BK$36:BK57,"&lt;&gt;")+1))</f>
        <v>#REF!</v>
      </c>
      <c r="BL58" s="227" t="e">
        <f>IF(OR($B58=0,BL$27&lt;$C58,BL$27&gt;=$D58),"",INDEX(ordre,COUNTIF(BL$36:BL57,"&lt;&gt;")+1))</f>
        <v>#REF!</v>
      </c>
      <c r="BM58" s="227" t="e">
        <f>IF(OR($B58=0,BM$27&lt;$C58,BM$27&gt;=$D58),"",INDEX(ordre,COUNTIF(BM$36:BM57,"&lt;&gt;")+1))</f>
        <v>#REF!</v>
      </c>
      <c r="BN58" s="227" t="e">
        <f>IF(OR($B58=0,BN$27&lt;$C58,BN$27&gt;=$D58),"",INDEX(ordre,COUNTIF(BN$36:BN57,"&lt;&gt;")+1))</f>
        <v>#REF!</v>
      </c>
      <c r="BO58" s="227" t="e">
        <f>IF(OR($B58=0,BO$27&lt;$C58,BO$27&gt;=$D58),"",INDEX(ordre,COUNTIF(BO$36:BO57,"&lt;&gt;")+1))</f>
        <v>#REF!</v>
      </c>
      <c r="BP58" s="227" t="str">
        <f>IF(OR($B58=0,BP$27&lt;$C58,BP$27&gt;=$D58),"",INDEX(ordre,COUNTIF(BP$36:BP57,"&lt;&gt;")+1))</f>
        <v/>
      </c>
      <c r="BQ58" s="227" t="str">
        <f>IF(OR($B58=0,BQ$27&lt;$C58,BQ$27&gt;=$D58),"",INDEX(ordre,COUNTIF(BQ$36:BQ57,"&lt;&gt;")+1))</f>
        <v/>
      </c>
      <c r="BR58" s="227" t="str">
        <f>IF(OR($B58=0,BR$27&lt;$C58,BR$27&gt;=$D58),"",INDEX(ordre,COUNTIF(BR$36:BR57,"&lt;&gt;")+1))</f>
        <v/>
      </c>
      <c r="BS58" s="227" t="str">
        <f>IF(OR($B58=0,BS$27&lt;$C58,BS$27&gt;=$D58),"",INDEX(ordre,COUNTIF(BS$36:BS57,"&lt;&gt;")+1))</f>
        <v/>
      </c>
      <c r="BT58" s="227" t="str">
        <f>IF(OR($B58=0,BT$27&lt;$C58,BT$27&gt;=$D58),"",INDEX(ordre,COUNTIF(BT$36:BT57,"&lt;&gt;")+1))</f>
        <v/>
      </c>
      <c r="BU58" s="165">
        <f t="shared" si="3"/>
        <v>0.39583305555717241</v>
      </c>
    </row>
    <row r="59" spans="1:73" ht="15.5" x14ac:dyDescent="0.35">
      <c r="A59" s="39"/>
      <c r="B59" s="139" t="str">
        <f>'Etat staff'!C55</f>
        <v xml:space="preserve"> SOLENN</v>
      </c>
      <c r="C59" s="161">
        <f>'Etat staff'!A55</f>
        <v>43590.565972222219</v>
      </c>
      <c r="D59" s="162">
        <f>IF('Etat staff'!B55&lt;C59,'Etat staff'!B55+1,'Etat staff'!B55)</f>
        <v>43590.892361111109</v>
      </c>
      <c r="E59" s="203">
        <f t="shared" si="7"/>
        <v>4.1666666666666664E-2</v>
      </c>
      <c r="F59" s="44"/>
      <c r="G59" s="265"/>
      <c r="H59" s="227" t="str">
        <f>IF(OR($B59=0,H$27&lt;$C59,H$27&gt;=$D59),"",INDEX(ordre,COUNTIF(H$36:H58,"&lt;&gt;")+1))</f>
        <v/>
      </c>
      <c r="I59" s="227" t="str">
        <f>IF(OR($B59=0,I$27&lt;$C59,I$27&gt;=$D59),"",INDEX(ordre,COUNTIF(I$36:I58,"&lt;&gt;")+1))</f>
        <v/>
      </c>
      <c r="J59" s="227" t="str">
        <f>IF(OR($B59=0,J$27&lt;$C59,J$27&gt;=$D59),"",INDEX(ordre,COUNTIF(J$36:J58,"&lt;&gt;")+1))</f>
        <v/>
      </c>
      <c r="K59" s="227" t="str">
        <f>IF(OR($B59=0,K$27&lt;$C59,K$27&gt;=$D59),"",INDEX(ordre,COUNTIF(K$36:K58,"&lt;&gt;")+1))</f>
        <v/>
      </c>
      <c r="L59" s="227" t="str">
        <f>IF(OR($B59=0,L$27&lt;$C59,L$27&gt;=$D59),"",INDEX(ordre,COUNTIF(L$36:L58,"&lt;&gt;")+1))</f>
        <v/>
      </c>
      <c r="M59" s="227" t="str">
        <f>IF(OR($B59=0,M$27&lt;$C59,M$27&gt;=$D59),"",INDEX(ordre,COUNTIF(M$36:M58,"&lt;&gt;")+1))</f>
        <v/>
      </c>
      <c r="N59" s="227" t="str">
        <f>IF(OR($B59=0,N$27&lt;$C59,N$27&gt;=$D59),"",INDEX(ordre,COUNTIF(N$36:N58,"&lt;&gt;")+1))</f>
        <v/>
      </c>
      <c r="O59" s="227" t="str">
        <f>IF(OR($B59=0,O$27&lt;$C59,O$27&gt;=$D59),"",INDEX(ordre,COUNTIF(O$36:O58,"&lt;&gt;")+1))</f>
        <v/>
      </c>
      <c r="P59" s="227" t="str">
        <f>IF(OR($B59=0,P$27&lt;$C59,P$27&gt;=$D59),"",INDEX(ordre,COUNTIF(P$36:P58,"&lt;&gt;")+1))</f>
        <v/>
      </c>
      <c r="Q59" s="227" t="str">
        <f>IF(OR($B59=0,Q$27&lt;$C59,Q$27&gt;=$D59),"",INDEX(ordre,COUNTIF(Q$36:Q58,"&lt;&gt;")+1))</f>
        <v/>
      </c>
      <c r="R59" s="227" t="str">
        <f>IF(OR($B59=0,R$27&lt;$C59,R$27&gt;=$D59),"",INDEX(ordre,COUNTIF(R$36:R58,"&lt;&gt;")+1))</f>
        <v/>
      </c>
      <c r="S59" s="227" t="str">
        <f>IF(OR($B59=0,S$27&lt;$C59,S$27&gt;=$D59),"",INDEX(ordre,COUNTIF(S$36:S58,"&lt;&gt;")+1))</f>
        <v/>
      </c>
      <c r="T59" s="227" t="str">
        <f>IF(OR($B59=0,T$27&lt;$C59,T$27&gt;=$D59),"",INDEX(ordre,COUNTIF(T$36:T58,"&lt;&gt;")+1))</f>
        <v/>
      </c>
      <c r="U59" s="227" t="str">
        <f>IF(OR($B59=0,U$27&lt;$C59,U$27&gt;=$D59),"",INDEX(ordre,COUNTIF(U$36:U58,"&lt;&gt;")+1))</f>
        <v/>
      </c>
      <c r="V59" s="227" t="str">
        <f>IF(OR($B59=0,V$27&lt;$C59,V$27&gt;=$D59),"",INDEX(ordre,COUNTIF(V$36:V58,"&lt;&gt;")+1))</f>
        <v/>
      </c>
      <c r="W59" s="227" t="str">
        <f>IF(OR($B59=0,W$27&lt;$C59,W$27&gt;=$D59),"",INDEX(ordre,COUNTIF(W$36:W58,"&lt;&gt;")+1))</f>
        <v/>
      </c>
      <c r="X59" s="227" t="str">
        <f>IF(OR($B59=0,X$27&lt;$C59,X$27&gt;=$D59),"",INDEX(ordre,COUNTIF(X$36:X58,"&lt;&gt;")+1))</f>
        <v/>
      </c>
      <c r="Y59" s="227" t="str">
        <f>IF(OR($B59=0,Y$27&lt;$C59,Y$27&gt;=$D59),"",INDEX(ordre,COUNTIF(Y$36:Y58,"&lt;&gt;")+1))</f>
        <v/>
      </c>
      <c r="Z59" s="227" t="str">
        <f>IF(OR($B59=0,Z$27&lt;$C59,Z$27&gt;=$D59),"",INDEX(ordre,COUNTIF(Z$36:Z58,"&lt;&gt;")+1))</f>
        <v/>
      </c>
      <c r="AA59" s="227" t="str">
        <f>IF(OR($B59=0,AA$27&lt;$C59,AA$27&gt;=$D59),"",INDEX(ordre,COUNTIF(AA$36:AA58,"&lt;&gt;")+1))</f>
        <v/>
      </c>
      <c r="AB59" s="227" t="str">
        <f>IF(OR($B59=0,AB$27&lt;$C59,AB$27&gt;=$D59),"",INDEX(ordre,COUNTIF(AB$36:AB58,"&lt;&gt;")+1))</f>
        <v/>
      </c>
      <c r="AC59" s="227" t="str">
        <f>IF(OR($B59=0,AC$27&lt;$C59,AC$27&gt;=$D59),"",INDEX(ordre,COUNTIF(AC$36:AC58,"&lt;&gt;")+1))</f>
        <v/>
      </c>
      <c r="AD59" s="227" t="str">
        <f>IF(OR($B59=0,AD$27&lt;$C59,AD$27&gt;=$D59),"",INDEX(ordre,COUNTIF(AD$36:AD58,"&lt;&gt;")+1))</f>
        <v/>
      </c>
      <c r="AE59" s="227" t="e">
        <f>IF(OR($B59=0,AE$27&lt;$C59,AE$27&gt;=$D59),"",INDEX(ordre,COUNTIF(AE$36:AE58,"&lt;&gt;")+1))</f>
        <v>#REF!</v>
      </c>
      <c r="AF59" s="227" t="e">
        <f>IF(OR($B59=0,AF$27&lt;$C59,AF$27&gt;=$D59),"",INDEX(ordre,COUNTIF(AF$36:AF58,"&lt;&gt;")+1))</f>
        <v>#REF!</v>
      </c>
      <c r="AG59" s="227" t="e">
        <f>IF(OR($B59=0,AG$27&lt;$C59,AG$27&gt;=$D59),"",INDEX(ordre,COUNTIF(AG$36:AG58,"&lt;&gt;")+1))</f>
        <v>#REF!</v>
      </c>
      <c r="AH59" s="227" t="e">
        <f>IF(OR($B59=0,AH$27&lt;$C59,AH$27&gt;=$D59),"",INDEX(ordre,COUNTIF(AH$36:AH58,"&lt;&gt;")+1))</f>
        <v>#REF!</v>
      </c>
      <c r="AI59" s="227" t="e">
        <f>IF(OR($B59=0,AI$27&lt;$C59,AI$27&gt;=$D59),"",INDEX(ordre,COUNTIF(AI$36:AI58,"&lt;&gt;")+1))</f>
        <v>#REF!</v>
      </c>
      <c r="AJ59" s="227" t="e">
        <f>IF(OR($B59=0,AJ$27&lt;$C59,AJ$27&gt;=$D59),"",INDEX(ordre,COUNTIF(AJ$36:AJ58,"&lt;&gt;")+1))</f>
        <v>#REF!</v>
      </c>
      <c r="AK59" s="227" t="e">
        <f>IF(OR($B59=0,AK$27&lt;$C59,AK$27&gt;=$D59),"",INDEX(ordre,COUNTIF(AK$36:AK58,"&lt;&gt;")+1))</f>
        <v>#REF!</v>
      </c>
      <c r="AL59" s="227" t="e">
        <f>IF(OR($B59=0,AL$27&lt;$C59,AL$27&gt;=$D59),"",INDEX(ordre,COUNTIF(AL$36:AL58,"&lt;&gt;")+1))</f>
        <v>#REF!</v>
      </c>
      <c r="AM59" s="227" t="e">
        <f>IF(OR($B59=0,AM$27&lt;$C59,AM$27&gt;=$D59),"",INDEX(ordre,COUNTIF(AM$36:AM58,"&lt;&gt;")+1))</f>
        <v>#REF!</v>
      </c>
      <c r="AN59" s="227" t="e">
        <f>IF(OR($B59=0,AN$27&lt;$C59,AN$27&gt;=$D59),"",INDEX(ordre,COUNTIF(AN$36:AN58,"&lt;&gt;")+1))</f>
        <v>#REF!</v>
      </c>
      <c r="AO59" s="227" t="e">
        <f>IF(OR($B59=0,AO$27&lt;$C59,AO$27&gt;=$D59),"",INDEX(ordre,COUNTIF(AO$36:AO58,"&lt;&gt;")+1))</f>
        <v>#REF!</v>
      </c>
      <c r="AP59" s="227" t="e">
        <f>IF(OR($B59=0,AP$27&lt;$C59,AP$27&gt;=$D59),"",INDEX(ordre,COUNTIF(AP$36:AP58,"&lt;&gt;")+1))</f>
        <v>#REF!</v>
      </c>
      <c r="AQ59" s="227" t="e">
        <f>IF(OR($B59=0,AQ$27&lt;$C59,AQ$27&gt;=$D59),"",INDEX(ordre,COUNTIF(AQ$36:AQ58,"&lt;&gt;")+1))</f>
        <v>#REF!</v>
      </c>
      <c r="AR59" s="227" t="e">
        <f>IF(OR($B59=0,AR$27&lt;$C59,AR$27&gt;=$D59),"",INDEX(ordre,COUNTIF(AR$36:AR58,"&lt;&gt;")+1))</f>
        <v>#REF!</v>
      </c>
      <c r="AS59" s="227" t="e">
        <f>IF(OR($B59=0,AS$27&lt;$C59,AS$27&gt;=$D59),"",INDEX(ordre,COUNTIF(AS$36:AS58,"&lt;&gt;")+1))</f>
        <v>#REF!</v>
      </c>
      <c r="AT59" s="227" t="e">
        <f>IF(OR($B59=0,AT$27&lt;$C59,AT$27&gt;=$D59),"",INDEX(ordre,COUNTIF(AT$36:AT58,"&lt;&gt;")+1))</f>
        <v>#REF!</v>
      </c>
      <c r="AU59" s="227" t="e">
        <f>IF(OR($B59=0,AU$27&lt;$C59,AU$27&gt;=$D59),"",INDEX(ordre,COUNTIF(AU$36:AU58,"&lt;&gt;")+1))</f>
        <v>#REF!</v>
      </c>
      <c r="AV59" s="227" t="e">
        <f>IF(OR($B59=0,AV$27&lt;$C59,AV$27&gt;=$D59),"",INDEX(ordre,COUNTIF(AV$36:AV58,"&lt;&gt;")+1))</f>
        <v>#REF!</v>
      </c>
      <c r="AW59" s="227" t="e">
        <f>IF(OR($B59=0,AW$27&lt;$C59,AW$27&gt;=$D59),"",INDEX(ordre,COUNTIF(AW$36:AW58,"&lt;&gt;")+1))</f>
        <v>#REF!</v>
      </c>
      <c r="AX59" s="227" t="e">
        <f>IF(OR($B59=0,AX$27&lt;$C59,AX$27&gt;=$D59),"",INDEX(ordre,COUNTIF(AX$36:AX58,"&lt;&gt;")+1))</f>
        <v>#REF!</v>
      </c>
      <c r="AY59" s="227" t="e">
        <f>IF(OR($B59=0,AY$27&lt;$C59,AY$27&gt;=$D59),"",INDEX(ordre,COUNTIF(AY$36:AY58,"&lt;&gt;")+1))</f>
        <v>#REF!</v>
      </c>
      <c r="AZ59" s="227" t="e">
        <f>IF(OR($B59=0,AZ$27&lt;$C59,AZ$27&gt;=$D59),"",INDEX(ordre,COUNTIF(AZ$36:AZ58,"&lt;&gt;")+1))</f>
        <v>#REF!</v>
      </c>
      <c r="BA59" s="227" t="e">
        <f>IF(OR($B59=0,BA$27&lt;$C59,BA$27&gt;=$D59),"",INDEX(ordre,COUNTIF(BA$36:BA58,"&lt;&gt;")+1))</f>
        <v>#REF!</v>
      </c>
      <c r="BB59" s="227" t="e">
        <f>IF(OR($B59=0,BB$27&lt;$C59,BB$27&gt;=$D59),"",INDEX(ordre,COUNTIF(BB$36:BB58,"&lt;&gt;")+1))</f>
        <v>#REF!</v>
      </c>
      <c r="BC59" s="227" t="e">
        <f>IF(OR($B59=0,BC$27&lt;$C59,BC$27&gt;=$D59),"",INDEX(ordre,COUNTIF(BC$36:BC58,"&lt;&gt;")+1))</f>
        <v>#REF!</v>
      </c>
      <c r="BD59" s="227" t="e">
        <f>IF(OR($B59=0,BD$27&lt;$C59,BD$27&gt;=$D59),"",INDEX(ordre,COUNTIF(BD$36:BD58,"&lt;&gt;")+1))</f>
        <v>#REF!</v>
      </c>
      <c r="BE59" s="227" t="e">
        <f>IF(OR($B59=0,BE$27&lt;$C59,BE$27&gt;=$D59),"",INDEX(ordre,COUNTIF(BE$36:BE58,"&lt;&gt;")+1))</f>
        <v>#REF!</v>
      </c>
      <c r="BF59" s="227" t="e">
        <f>IF(OR($B59=0,BF$27&lt;$C59,BF$27&gt;=$D59),"",INDEX(ordre,COUNTIF(BF$36:BF58,"&lt;&gt;")+1))</f>
        <v>#REF!</v>
      </c>
      <c r="BG59" s="227" t="e">
        <f>IF(OR($B59=0,BG$27&lt;$C59,BG$27&gt;=$D59),"",INDEX(ordre,COUNTIF(BG$36:BG58,"&lt;&gt;")+1))</f>
        <v>#REF!</v>
      </c>
      <c r="BH59" s="227" t="e">
        <f>IF(OR($B59=0,BH$27&lt;$C59,BH$27&gt;=$D59),"",INDEX(ordre,COUNTIF(BH$36:BH58,"&lt;&gt;")+1))</f>
        <v>#REF!</v>
      </c>
      <c r="BI59" s="227" t="e">
        <f>IF(OR($B59=0,BI$27&lt;$C59,BI$27&gt;=$D59),"",INDEX(ordre,COUNTIF(BI$36:BI58,"&lt;&gt;")+1))</f>
        <v>#REF!</v>
      </c>
      <c r="BJ59" s="227" t="str">
        <f>IF(OR($B59=0,BJ$27&lt;$C59,BJ$27&gt;=$D59),"",INDEX(ordre,COUNTIF(BJ$36:BJ58,"&lt;&gt;")+1))</f>
        <v/>
      </c>
      <c r="BK59" s="227" t="str">
        <f>IF(OR($B59=0,BK$27&lt;$C59,BK$27&gt;=$D59),"",INDEX(ordre,COUNTIF(BK$36:BK58,"&lt;&gt;")+1))</f>
        <v/>
      </c>
      <c r="BL59" s="227" t="str">
        <f>IF(OR($B59=0,BL$27&lt;$C59,BL$27&gt;=$D59),"",INDEX(ordre,COUNTIF(BL$36:BL58,"&lt;&gt;")+1))</f>
        <v/>
      </c>
      <c r="BM59" s="227" t="str">
        <f>IF(OR($B59=0,BM$27&lt;$C59,BM$27&gt;=$D59),"",INDEX(ordre,COUNTIF(BM$36:BM58,"&lt;&gt;")+1))</f>
        <v/>
      </c>
      <c r="BN59" s="227" t="str">
        <f>IF(OR($B59=0,BN$27&lt;$C59,BN$27&gt;=$D59),"",INDEX(ordre,COUNTIF(BN$36:BN58,"&lt;&gt;")+1))</f>
        <v/>
      </c>
      <c r="BO59" s="227" t="str">
        <f>IF(OR($B59=0,BO$27&lt;$C59,BO$27&gt;=$D59),"",INDEX(ordre,COUNTIF(BO$36:BO58,"&lt;&gt;")+1))</f>
        <v/>
      </c>
      <c r="BP59" s="227" t="str">
        <f>IF(OR($B59=0,BP$27&lt;$C59,BP$27&gt;=$D59),"",INDEX(ordre,COUNTIF(BP$36:BP58,"&lt;&gt;")+1))</f>
        <v/>
      </c>
      <c r="BQ59" s="227" t="str">
        <f>IF(OR($B59=0,BQ$27&lt;$C59,BQ$27&gt;=$D59),"",INDEX(ordre,COUNTIF(BQ$36:BQ58,"&lt;&gt;")+1))</f>
        <v/>
      </c>
      <c r="BR59" s="227" t="str">
        <f>IF(OR($B59=0,BR$27&lt;$C59,BR$27&gt;=$D59),"",INDEX(ordre,COUNTIF(BR$36:BR58,"&lt;&gt;")+1))</f>
        <v/>
      </c>
      <c r="BS59" s="227" t="str">
        <f>IF(OR($B59=0,BS$27&lt;$C59,BS$27&gt;=$D59),"",INDEX(ordre,COUNTIF(BS$36:BS58,"&lt;&gt;")+1))</f>
        <v/>
      </c>
      <c r="BT59" s="227" t="str">
        <f>IF(OR($B59=0,BT$27&lt;$C59,BT$27&gt;=$D59),"",INDEX(ordre,COUNTIF(BT$36:BT58,"&lt;&gt;")+1))</f>
        <v/>
      </c>
      <c r="BU59" s="165">
        <f t="shared" si="3"/>
        <v>0.33333305555717241</v>
      </c>
    </row>
    <row r="60" spans="1:73" ht="15.5" x14ac:dyDescent="0.35">
      <c r="A60" s="39"/>
      <c r="B60" s="139" t="str">
        <f>'Etat staff'!C56</f>
        <v xml:space="preserve"> QUENTIN</v>
      </c>
      <c r="C60" s="161">
        <f>'Etat staff'!A56</f>
        <v>43590.565972222219</v>
      </c>
      <c r="D60" s="162">
        <f>IF('Etat staff'!B56&lt;C60,'Etat staff'!B56+1,'Etat staff'!B56)</f>
        <v>43590.954861111109</v>
      </c>
      <c r="E60" s="203">
        <f t="shared" si="7"/>
        <v>5.2083333333333336E-2</v>
      </c>
      <c r="F60" s="44"/>
      <c r="G60" s="265"/>
      <c r="H60" s="227" t="str">
        <f>IF(OR($B60=0,H$27&lt;$C60,H$27&gt;=$D60),"",INDEX(ordre,COUNTIF(H$36:H59,"&lt;&gt;")+1))</f>
        <v/>
      </c>
      <c r="I60" s="227" t="str">
        <f>IF(OR($B60=0,I$27&lt;$C60,I$27&gt;=$D60),"",INDEX(ordre,COUNTIF(I$36:I59,"&lt;&gt;")+1))</f>
        <v/>
      </c>
      <c r="J60" s="227" t="str">
        <f>IF(OR($B60=0,J$27&lt;$C60,J$27&gt;=$D60),"",INDEX(ordre,COUNTIF(J$36:J59,"&lt;&gt;")+1))</f>
        <v/>
      </c>
      <c r="K60" s="227" t="str">
        <f>IF(OR($B60=0,K$27&lt;$C60,K$27&gt;=$D60),"",INDEX(ordre,COUNTIF(K$36:K59,"&lt;&gt;")+1))</f>
        <v/>
      </c>
      <c r="L60" s="227" t="str">
        <f>IF(OR($B60=0,L$27&lt;$C60,L$27&gt;=$D60),"",INDEX(ordre,COUNTIF(L$36:L59,"&lt;&gt;")+1))</f>
        <v/>
      </c>
      <c r="M60" s="227" t="str">
        <f>IF(OR($B60=0,M$27&lt;$C60,M$27&gt;=$D60),"",INDEX(ordre,COUNTIF(M$36:M59,"&lt;&gt;")+1))</f>
        <v/>
      </c>
      <c r="N60" s="227" t="str">
        <f>IF(OR($B60=0,N$27&lt;$C60,N$27&gt;=$D60),"",INDEX(ordre,COUNTIF(N$36:N59,"&lt;&gt;")+1))</f>
        <v/>
      </c>
      <c r="O60" s="227" t="str">
        <f>IF(OR($B60=0,O$27&lt;$C60,O$27&gt;=$D60),"",INDEX(ordre,COUNTIF(O$36:O59,"&lt;&gt;")+1))</f>
        <v/>
      </c>
      <c r="P60" s="227" t="str">
        <f>IF(OR($B60=0,P$27&lt;$C60,P$27&gt;=$D60),"",INDEX(ordre,COUNTIF(P$36:P59,"&lt;&gt;")+1))</f>
        <v/>
      </c>
      <c r="Q60" s="227" t="str">
        <f>IF(OR($B60=0,Q$27&lt;$C60,Q$27&gt;=$D60),"",INDEX(ordre,COUNTIF(Q$36:Q59,"&lt;&gt;")+1))</f>
        <v/>
      </c>
      <c r="R60" s="227" t="str">
        <f>IF(OR($B60=0,R$27&lt;$C60,R$27&gt;=$D60),"",INDEX(ordre,COUNTIF(R$36:R59,"&lt;&gt;")+1))</f>
        <v/>
      </c>
      <c r="S60" s="227" t="str">
        <f>IF(OR($B60=0,S$27&lt;$C60,S$27&gt;=$D60),"",INDEX(ordre,COUNTIF(S$36:S59,"&lt;&gt;")+1))</f>
        <v/>
      </c>
      <c r="T60" s="227" t="str">
        <f>IF(OR($B60=0,T$27&lt;$C60,T$27&gt;=$D60),"",INDEX(ordre,COUNTIF(T$36:T59,"&lt;&gt;")+1))</f>
        <v/>
      </c>
      <c r="U60" s="227" t="str">
        <f>IF(OR($B60=0,U$27&lt;$C60,U$27&gt;=$D60),"",INDEX(ordre,COUNTIF(U$36:U59,"&lt;&gt;")+1))</f>
        <v/>
      </c>
      <c r="V60" s="227" t="str">
        <f>IF(OR($B60=0,V$27&lt;$C60,V$27&gt;=$D60),"",INDEX(ordre,COUNTIF(V$36:V59,"&lt;&gt;")+1))</f>
        <v/>
      </c>
      <c r="W60" s="227" t="str">
        <f>IF(OR($B60=0,W$27&lt;$C60,W$27&gt;=$D60),"",INDEX(ordre,COUNTIF(W$36:W59,"&lt;&gt;")+1))</f>
        <v/>
      </c>
      <c r="X60" s="227" t="str">
        <f>IF(OR($B60=0,X$27&lt;$C60,X$27&gt;=$D60),"",INDEX(ordre,COUNTIF(X$36:X59,"&lt;&gt;")+1))</f>
        <v/>
      </c>
      <c r="Y60" s="227" t="str">
        <f>IF(OR($B60=0,Y$27&lt;$C60,Y$27&gt;=$D60),"",INDEX(ordre,COUNTIF(Y$36:Y59,"&lt;&gt;")+1))</f>
        <v/>
      </c>
      <c r="Z60" s="227" t="str">
        <f>IF(OR($B60=0,Z$27&lt;$C60,Z$27&gt;=$D60),"",INDEX(ordre,COUNTIF(Z$36:Z59,"&lt;&gt;")+1))</f>
        <v/>
      </c>
      <c r="AA60" s="227" t="str">
        <f>IF(OR($B60=0,AA$27&lt;$C60,AA$27&gt;=$D60),"",INDEX(ordre,COUNTIF(AA$36:AA59,"&lt;&gt;")+1))</f>
        <v/>
      </c>
      <c r="AB60" s="227" t="str">
        <f>IF(OR($B60=0,AB$27&lt;$C60,AB$27&gt;=$D60),"",INDEX(ordre,COUNTIF(AB$36:AB59,"&lt;&gt;")+1))</f>
        <v/>
      </c>
      <c r="AC60" s="227" t="str">
        <f>IF(OR($B60=0,AC$27&lt;$C60,AC$27&gt;=$D60),"",INDEX(ordre,COUNTIF(AC$36:AC59,"&lt;&gt;")+1))</f>
        <v/>
      </c>
      <c r="AD60" s="227" t="str">
        <f>IF(OR($B60=0,AD$27&lt;$C60,AD$27&gt;=$D60),"",INDEX(ordre,COUNTIF(AD$36:AD59,"&lt;&gt;")+1))</f>
        <v/>
      </c>
      <c r="AE60" s="227" t="e">
        <f>IF(OR($B60=0,AE$27&lt;$C60,AE$27&gt;=$D60),"",INDEX(ordre,COUNTIF(AE$36:AE59,"&lt;&gt;")+1))</f>
        <v>#REF!</v>
      </c>
      <c r="AF60" s="227" t="e">
        <f>IF(OR($B60=0,AF$27&lt;$C60,AF$27&gt;=$D60),"",INDEX(ordre,COUNTIF(AF$36:AF59,"&lt;&gt;")+1))</f>
        <v>#REF!</v>
      </c>
      <c r="AG60" s="227" t="e">
        <f>IF(OR($B60=0,AG$27&lt;$C60,AG$27&gt;=$D60),"",INDEX(ordre,COUNTIF(AG$36:AG59,"&lt;&gt;")+1))</f>
        <v>#REF!</v>
      </c>
      <c r="AH60" s="227" t="e">
        <f>IF(OR($B60=0,AH$27&lt;$C60,AH$27&gt;=$D60),"",INDEX(ordre,COUNTIF(AH$36:AH59,"&lt;&gt;")+1))</f>
        <v>#REF!</v>
      </c>
      <c r="AI60" s="227" t="e">
        <f>IF(OR($B60=0,AI$27&lt;$C60,AI$27&gt;=$D60),"",INDEX(ordre,COUNTIF(AI$36:AI59,"&lt;&gt;")+1))</f>
        <v>#REF!</v>
      </c>
      <c r="AJ60" s="227" t="e">
        <f>IF(OR($B60=0,AJ$27&lt;$C60,AJ$27&gt;=$D60),"",INDEX(ordre,COUNTIF(AJ$36:AJ59,"&lt;&gt;")+1))</f>
        <v>#REF!</v>
      </c>
      <c r="AK60" s="227" t="e">
        <f>IF(OR($B60=0,AK$27&lt;$C60,AK$27&gt;=$D60),"",INDEX(ordre,COUNTIF(AK$36:AK59,"&lt;&gt;")+1))</f>
        <v>#REF!</v>
      </c>
      <c r="AL60" s="227" t="e">
        <f>IF(OR($B60=0,AL$27&lt;$C60,AL$27&gt;=$D60),"",INDEX(ordre,COUNTIF(AL$36:AL59,"&lt;&gt;")+1))</f>
        <v>#REF!</v>
      </c>
      <c r="AM60" s="227" t="e">
        <f>IF(OR($B60=0,AM$27&lt;$C60,AM$27&gt;=$D60),"",INDEX(ordre,COUNTIF(AM$36:AM59,"&lt;&gt;")+1))</f>
        <v>#REF!</v>
      </c>
      <c r="AN60" s="227" t="e">
        <f>IF(OR($B60=0,AN$27&lt;$C60,AN$27&gt;=$D60),"",INDEX(ordre,COUNTIF(AN$36:AN59,"&lt;&gt;")+1))</f>
        <v>#REF!</v>
      </c>
      <c r="AO60" s="227" t="e">
        <f>IF(OR($B60=0,AO$27&lt;$C60,AO$27&gt;=$D60),"",INDEX(ordre,COUNTIF(AO$36:AO59,"&lt;&gt;")+1))</f>
        <v>#REF!</v>
      </c>
      <c r="AP60" s="227" t="e">
        <f>IF(OR($B60=0,AP$27&lt;$C60,AP$27&gt;=$D60),"",INDEX(ordre,COUNTIF(AP$36:AP59,"&lt;&gt;")+1))</f>
        <v>#REF!</v>
      </c>
      <c r="AQ60" s="227" t="e">
        <f>IF(OR($B60=0,AQ$27&lt;$C60,AQ$27&gt;=$D60),"",INDEX(ordre,COUNTIF(AQ$36:AQ59,"&lt;&gt;")+1))</f>
        <v>#REF!</v>
      </c>
      <c r="AR60" s="227" t="e">
        <f>IF(OR($B60=0,AR$27&lt;$C60,AR$27&gt;=$D60),"",INDEX(ordre,COUNTIF(AR$36:AR59,"&lt;&gt;")+1))</f>
        <v>#REF!</v>
      </c>
      <c r="AS60" s="227" t="e">
        <f>IF(OR($B60=0,AS$27&lt;$C60,AS$27&gt;=$D60),"",INDEX(ordre,COUNTIF(AS$36:AS59,"&lt;&gt;")+1))</f>
        <v>#REF!</v>
      </c>
      <c r="AT60" s="227" t="e">
        <f>IF(OR($B60=0,AT$27&lt;$C60,AT$27&gt;=$D60),"",INDEX(ordre,COUNTIF(AT$36:AT59,"&lt;&gt;")+1))</f>
        <v>#REF!</v>
      </c>
      <c r="AU60" s="227" t="e">
        <f>IF(OR($B60=0,AU$27&lt;$C60,AU$27&gt;=$D60),"",INDEX(ordre,COUNTIF(AU$36:AU59,"&lt;&gt;")+1))</f>
        <v>#REF!</v>
      </c>
      <c r="AV60" s="227" t="e">
        <f>IF(OR($B60=0,AV$27&lt;$C60,AV$27&gt;=$D60),"",INDEX(ordre,COUNTIF(AV$36:AV59,"&lt;&gt;")+1))</f>
        <v>#REF!</v>
      </c>
      <c r="AW60" s="227" t="e">
        <f>IF(OR($B60=0,AW$27&lt;$C60,AW$27&gt;=$D60),"",INDEX(ordre,COUNTIF(AW$36:AW59,"&lt;&gt;")+1))</f>
        <v>#REF!</v>
      </c>
      <c r="AX60" s="227" t="e">
        <f>IF(OR($B60=0,AX$27&lt;$C60,AX$27&gt;=$D60),"",INDEX(ordre,COUNTIF(AX$36:AX59,"&lt;&gt;")+1))</f>
        <v>#REF!</v>
      </c>
      <c r="AY60" s="227" t="e">
        <f>IF(OR($B60=0,AY$27&lt;$C60,AY$27&gt;=$D60),"",INDEX(ordre,COUNTIF(AY$36:AY59,"&lt;&gt;")+1))</f>
        <v>#REF!</v>
      </c>
      <c r="AZ60" s="227" t="e">
        <f>IF(OR($B60=0,AZ$27&lt;$C60,AZ$27&gt;=$D60),"",INDEX(ordre,COUNTIF(AZ$36:AZ59,"&lt;&gt;")+1))</f>
        <v>#REF!</v>
      </c>
      <c r="BA60" s="227" t="e">
        <f>IF(OR($B60=0,BA$27&lt;$C60,BA$27&gt;=$D60),"",INDEX(ordre,COUNTIF(BA$36:BA59,"&lt;&gt;")+1))</f>
        <v>#REF!</v>
      </c>
      <c r="BB60" s="227" t="e">
        <f>IF(OR($B60=0,BB$27&lt;$C60,BB$27&gt;=$D60),"",INDEX(ordre,COUNTIF(BB$36:BB59,"&lt;&gt;")+1))</f>
        <v>#REF!</v>
      </c>
      <c r="BC60" s="227" t="e">
        <f>IF(OR($B60=0,BC$27&lt;$C60,BC$27&gt;=$D60),"",INDEX(ordre,COUNTIF(BC$36:BC59,"&lt;&gt;")+1))</f>
        <v>#REF!</v>
      </c>
      <c r="BD60" s="227" t="e">
        <f>IF(OR($B60=0,BD$27&lt;$C60,BD$27&gt;=$D60),"",INDEX(ordre,COUNTIF(BD$36:BD59,"&lt;&gt;")+1))</f>
        <v>#REF!</v>
      </c>
      <c r="BE60" s="227" t="e">
        <f>IF(OR($B60=0,BE$27&lt;$C60,BE$27&gt;=$D60),"",INDEX(ordre,COUNTIF(BE$36:BE59,"&lt;&gt;")+1))</f>
        <v>#REF!</v>
      </c>
      <c r="BF60" s="227" t="e">
        <f>IF(OR($B60=0,BF$27&lt;$C60,BF$27&gt;=$D60),"",INDEX(ordre,COUNTIF(BF$36:BF59,"&lt;&gt;")+1))</f>
        <v>#REF!</v>
      </c>
      <c r="BG60" s="227" t="e">
        <f>IF(OR($B60=0,BG$27&lt;$C60,BG$27&gt;=$D60),"",INDEX(ordre,COUNTIF(BG$36:BG59,"&lt;&gt;")+1))</f>
        <v>#REF!</v>
      </c>
      <c r="BH60" s="227" t="e">
        <f>IF(OR($B60=0,BH$27&lt;$C60,BH$27&gt;=$D60),"",INDEX(ordre,COUNTIF(BH$36:BH59,"&lt;&gt;")+1))</f>
        <v>#REF!</v>
      </c>
      <c r="BI60" s="227" t="e">
        <f>IF(OR($B60=0,BI$27&lt;$C60,BI$27&gt;=$D60),"",INDEX(ordre,COUNTIF(BI$36:BI59,"&lt;&gt;")+1))</f>
        <v>#REF!</v>
      </c>
      <c r="BJ60" s="227" t="e">
        <f>IF(OR($B60=0,BJ$27&lt;$C60,BJ$27&gt;=$D60),"",INDEX(ordre,COUNTIF(BJ$36:BJ59,"&lt;&gt;")+1))</f>
        <v>#REF!</v>
      </c>
      <c r="BK60" s="227" t="e">
        <f>IF(OR($B60=0,BK$27&lt;$C60,BK$27&gt;=$D60),"",INDEX(ordre,COUNTIF(BK$36:BK59,"&lt;&gt;")+1))</f>
        <v>#REF!</v>
      </c>
      <c r="BL60" s="227" t="e">
        <f>IF(OR($B60=0,BL$27&lt;$C60,BL$27&gt;=$D60),"",INDEX(ordre,COUNTIF(BL$36:BL59,"&lt;&gt;")+1))</f>
        <v>#REF!</v>
      </c>
      <c r="BM60" s="227" t="e">
        <f>IF(OR($B60=0,BM$27&lt;$C60,BM$27&gt;=$D60),"",INDEX(ordre,COUNTIF(BM$36:BM59,"&lt;&gt;")+1))</f>
        <v>#REF!</v>
      </c>
      <c r="BN60" s="227" t="e">
        <f>IF(OR($B60=0,BN$27&lt;$C60,BN$27&gt;=$D60),"",INDEX(ordre,COUNTIF(BN$36:BN59,"&lt;&gt;")+1))</f>
        <v>#REF!</v>
      </c>
      <c r="BO60" s="227" t="e">
        <f>IF(OR($B60=0,BO$27&lt;$C60,BO$27&gt;=$D60),"",INDEX(ordre,COUNTIF(BO$36:BO59,"&lt;&gt;")+1))</f>
        <v>#REF!</v>
      </c>
      <c r="BP60" s="227" t="str">
        <f>IF(OR($B60=0,BP$27&lt;$C60,BP$27&gt;=$D60),"",INDEX(ordre,COUNTIF(BP$36:BP59,"&lt;&gt;")+1))</f>
        <v/>
      </c>
      <c r="BQ60" s="227" t="str">
        <f>IF(OR($B60=0,BQ$27&lt;$C60,BQ$27&gt;=$D60),"",INDEX(ordre,COUNTIF(BQ$36:BQ59,"&lt;&gt;")+1))</f>
        <v/>
      </c>
      <c r="BR60" s="227" t="str">
        <f>IF(OR($B60=0,BR$27&lt;$C60,BR$27&gt;=$D60),"",INDEX(ordre,COUNTIF(BR$36:BR59,"&lt;&gt;")+1))</f>
        <v/>
      </c>
      <c r="BS60" s="227" t="str">
        <f>IF(OR($B60=0,BS$27&lt;$C60,BS$27&gt;=$D60),"",INDEX(ordre,COUNTIF(BS$36:BS59,"&lt;&gt;")+1))</f>
        <v/>
      </c>
      <c r="BT60" s="227" t="str">
        <f>IF(OR($B60=0,BT$27&lt;$C60,BT$27&gt;=$D60),"",INDEX(ordre,COUNTIF(BT$36:BT59,"&lt;&gt;")+1))</f>
        <v/>
      </c>
      <c r="BU60" s="165">
        <f t="shared" si="3"/>
        <v>0.39583305555717241</v>
      </c>
    </row>
    <row r="61" spans="1:73" ht="15.5" x14ac:dyDescent="0.35">
      <c r="A61" s="39"/>
      <c r="B61" s="139" t="str">
        <f>'Etat staff'!C57</f>
        <v xml:space="preserve"> SIKE BEM</v>
      </c>
      <c r="C61" s="161">
        <f>'Etat staff'!A57</f>
        <v>43590.586805555555</v>
      </c>
      <c r="D61" s="162">
        <f>IF('Etat staff'!B57&lt;C61,'Etat staff'!B57+1,'Etat staff'!B57)</f>
        <v>43590.954861111109</v>
      </c>
      <c r="E61" s="203">
        <f t="shared" si="7"/>
        <v>4.1666666666666664E-2</v>
      </c>
      <c r="F61" s="44"/>
      <c r="G61" s="265"/>
      <c r="H61" s="227" t="str">
        <f>IF(OR($B61=0,H$27&lt;$C61,H$27&gt;=$D61),"",INDEX(ordre,COUNTIF(H$36:H60,"&lt;&gt;")+1))</f>
        <v/>
      </c>
      <c r="I61" s="227" t="str">
        <f>IF(OR($B61=0,I$27&lt;$C61,I$27&gt;=$D61),"",INDEX(ordre,COUNTIF(I$36:I60,"&lt;&gt;")+1))</f>
        <v/>
      </c>
      <c r="J61" s="227" t="str">
        <f>IF(OR($B61=0,J$27&lt;$C61,J$27&gt;=$D61),"",INDEX(ordre,COUNTIF(J$36:J60,"&lt;&gt;")+1))</f>
        <v/>
      </c>
      <c r="K61" s="227" t="str">
        <f>IF(OR($B61=0,K$27&lt;$C61,K$27&gt;=$D61),"",INDEX(ordre,COUNTIF(K$36:K60,"&lt;&gt;")+1))</f>
        <v/>
      </c>
      <c r="L61" s="227" t="str">
        <f>IF(OR($B61=0,L$27&lt;$C61,L$27&gt;=$D61),"",INDEX(ordre,COUNTIF(L$36:L60,"&lt;&gt;")+1))</f>
        <v/>
      </c>
      <c r="M61" s="227" t="str">
        <f>IF(OR($B61=0,M$27&lt;$C61,M$27&gt;=$D61),"",INDEX(ordre,COUNTIF(M$36:M60,"&lt;&gt;")+1))</f>
        <v/>
      </c>
      <c r="N61" s="227" t="str">
        <f>IF(OR($B61=0,N$27&lt;$C61,N$27&gt;=$D61),"",INDEX(ordre,COUNTIF(N$36:N60,"&lt;&gt;")+1))</f>
        <v/>
      </c>
      <c r="O61" s="227" t="str">
        <f>IF(OR($B61=0,O$27&lt;$C61,O$27&gt;=$D61),"",INDEX(ordre,COUNTIF(O$36:O60,"&lt;&gt;")+1))</f>
        <v/>
      </c>
      <c r="P61" s="227" t="str">
        <f>IF(OR($B61=0,P$27&lt;$C61,P$27&gt;=$D61),"",INDEX(ordre,COUNTIF(P$36:P60,"&lt;&gt;")+1))</f>
        <v/>
      </c>
      <c r="Q61" s="227" t="str">
        <f>IF(OR($B61=0,Q$27&lt;$C61,Q$27&gt;=$D61),"",INDEX(ordre,COUNTIF(Q$36:Q60,"&lt;&gt;")+1))</f>
        <v/>
      </c>
      <c r="R61" s="227" t="str">
        <f>IF(OR($B61=0,R$27&lt;$C61,R$27&gt;=$D61),"",INDEX(ordre,COUNTIF(R$36:R60,"&lt;&gt;")+1))</f>
        <v/>
      </c>
      <c r="S61" s="227" t="str">
        <f>IF(OR($B61=0,S$27&lt;$C61,S$27&gt;=$D61),"",INDEX(ordre,COUNTIF(S$36:S60,"&lt;&gt;")+1))</f>
        <v/>
      </c>
      <c r="T61" s="227" t="str">
        <f>IF(OR($B61=0,T$27&lt;$C61,T$27&gt;=$D61),"",INDEX(ordre,COUNTIF(T$36:T60,"&lt;&gt;")+1))</f>
        <v/>
      </c>
      <c r="U61" s="227" t="str">
        <f>IF(OR($B61=0,U$27&lt;$C61,U$27&gt;=$D61),"",INDEX(ordre,COUNTIF(U$36:U60,"&lt;&gt;")+1))</f>
        <v/>
      </c>
      <c r="V61" s="227" t="str">
        <f>IF(OR($B61=0,V$27&lt;$C61,V$27&gt;=$D61),"",INDEX(ordre,COUNTIF(V$36:V60,"&lt;&gt;")+1))</f>
        <v/>
      </c>
      <c r="W61" s="227" t="str">
        <f>IF(OR($B61=0,W$27&lt;$C61,W$27&gt;=$D61),"",INDEX(ordre,COUNTIF(W$36:W60,"&lt;&gt;")+1))</f>
        <v/>
      </c>
      <c r="X61" s="227" t="str">
        <f>IF(OR($B61=0,X$27&lt;$C61,X$27&gt;=$D61),"",INDEX(ordre,COUNTIF(X$36:X60,"&lt;&gt;")+1))</f>
        <v/>
      </c>
      <c r="Y61" s="227" t="str">
        <f>IF(OR($B61=0,Y$27&lt;$C61,Y$27&gt;=$D61),"",INDEX(ordre,COUNTIF(Y$36:Y60,"&lt;&gt;")+1))</f>
        <v/>
      </c>
      <c r="Z61" s="227" t="str">
        <f>IF(OR($B61=0,Z$27&lt;$C61,Z$27&gt;=$D61),"",INDEX(ordre,COUNTIF(Z$36:Z60,"&lt;&gt;")+1))</f>
        <v/>
      </c>
      <c r="AA61" s="227" t="str">
        <f>IF(OR($B61=0,AA$27&lt;$C61,AA$27&gt;=$D61),"",INDEX(ordre,COUNTIF(AA$36:AA60,"&lt;&gt;")+1))</f>
        <v/>
      </c>
      <c r="AB61" s="227" t="str">
        <f>IF(OR($B61=0,AB$27&lt;$C61,AB$27&gt;=$D61),"",INDEX(ordre,COUNTIF(AB$36:AB60,"&lt;&gt;")+1))</f>
        <v/>
      </c>
      <c r="AC61" s="227" t="str">
        <f>IF(OR($B61=0,AC$27&lt;$C61,AC$27&gt;=$D61),"",INDEX(ordre,COUNTIF(AC$36:AC60,"&lt;&gt;")+1))</f>
        <v/>
      </c>
      <c r="AD61" s="227" t="str">
        <f>IF(OR($B61=0,AD$27&lt;$C61,AD$27&gt;=$D61),"",INDEX(ordre,COUNTIF(AD$36:AD60,"&lt;&gt;")+1))</f>
        <v/>
      </c>
      <c r="AE61" s="227" t="str">
        <f>IF(OR($B61=0,AE$27&lt;$C61,AE$27&gt;=$D61),"",INDEX(ordre,COUNTIF(AE$36:AE60,"&lt;&gt;")+1))</f>
        <v/>
      </c>
      <c r="AF61" s="227" t="str">
        <f>IF(OR($B61=0,AF$27&lt;$C61,AF$27&gt;=$D61),"",INDEX(ordre,COUNTIF(AF$36:AF60,"&lt;&gt;")+1))</f>
        <v/>
      </c>
      <c r="AG61" s="227" t="e">
        <f>IF(OR($B61=0,AG$27&lt;$C61,AG$27&gt;=$D61),"",INDEX(ordre,COUNTIF(AG$36:AG60,"&lt;&gt;")+1))</f>
        <v>#REF!</v>
      </c>
      <c r="AH61" s="227" t="e">
        <f>IF(OR($B61=0,AH$27&lt;$C61,AH$27&gt;=$D61),"",INDEX(ordre,COUNTIF(AH$36:AH60,"&lt;&gt;")+1))</f>
        <v>#REF!</v>
      </c>
      <c r="AI61" s="227" t="e">
        <f>IF(OR($B61=0,AI$27&lt;$C61,AI$27&gt;=$D61),"",INDEX(ordre,COUNTIF(AI$36:AI60,"&lt;&gt;")+1))</f>
        <v>#REF!</v>
      </c>
      <c r="AJ61" s="227" t="e">
        <f>IF(OR($B61=0,AJ$27&lt;$C61,AJ$27&gt;=$D61),"",INDEX(ordre,COUNTIF(AJ$36:AJ60,"&lt;&gt;")+1))</f>
        <v>#REF!</v>
      </c>
      <c r="AK61" s="227" t="e">
        <f>IF(OR($B61=0,AK$27&lt;$C61,AK$27&gt;=$D61),"",INDEX(ordre,COUNTIF(AK$36:AK60,"&lt;&gt;")+1))</f>
        <v>#REF!</v>
      </c>
      <c r="AL61" s="227" t="e">
        <f>IF(OR($B61=0,AL$27&lt;$C61,AL$27&gt;=$D61),"",INDEX(ordre,COUNTIF(AL$36:AL60,"&lt;&gt;")+1))</f>
        <v>#REF!</v>
      </c>
      <c r="AM61" s="227" t="e">
        <f>IF(OR($B61=0,AM$27&lt;$C61,AM$27&gt;=$D61),"",INDEX(ordre,COUNTIF(AM$36:AM60,"&lt;&gt;")+1))</f>
        <v>#REF!</v>
      </c>
      <c r="AN61" s="227" t="e">
        <f>IF(OR($B61=0,AN$27&lt;$C61,AN$27&gt;=$D61),"",INDEX(ordre,COUNTIF(AN$36:AN60,"&lt;&gt;")+1))</f>
        <v>#REF!</v>
      </c>
      <c r="AO61" s="227" t="e">
        <f>IF(OR($B61=0,AO$27&lt;$C61,AO$27&gt;=$D61),"",INDEX(ordre,COUNTIF(AO$36:AO60,"&lt;&gt;")+1))</f>
        <v>#REF!</v>
      </c>
      <c r="AP61" s="227" t="e">
        <f>IF(OR($B61=0,AP$27&lt;$C61,AP$27&gt;=$D61),"",INDEX(ordre,COUNTIF(AP$36:AP60,"&lt;&gt;")+1))</f>
        <v>#REF!</v>
      </c>
      <c r="AQ61" s="227" t="e">
        <f>IF(OR($B61=0,AQ$27&lt;$C61,AQ$27&gt;=$D61),"",INDEX(ordre,COUNTIF(AQ$36:AQ60,"&lt;&gt;")+1))</f>
        <v>#REF!</v>
      </c>
      <c r="AR61" s="227" t="e">
        <f>IF(OR($B61=0,AR$27&lt;$C61,AR$27&gt;=$D61),"",INDEX(ordre,COUNTIF(AR$36:AR60,"&lt;&gt;")+1))</f>
        <v>#REF!</v>
      </c>
      <c r="AS61" s="227" t="e">
        <f>IF(OR($B61=0,AS$27&lt;$C61,AS$27&gt;=$D61),"",INDEX(ordre,COUNTIF(AS$36:AS60,"&lt;&gt;")+1))</f>
        <v>#REF!</v>
      </c>
      <c r="AT61" s="227" t="e">
        <f>IF(OR($B61=0,AT$27&lt;$C61,AT$27&gt;=$D61),"",INDEX(ordre,COUNTIF(AT$36:AT60,"&lt;&gt;")+1))</f>
        <v>#REF!</v>
      </c>
      <c r="AU61" s="227" t="e">
        <f>IF(OR($B61=0,AU$27&lt;$C61,AU$27&gt;=$D61),"",INDEX(ordre,COUNTIF(AU$36:AU60,"&lt;&gt;")+1))</f>
        <v>#REF!</v>
      </c>
      <c r="AV61" s="227" t="e">
        <f>IF(OR($B61=0,AV$27&lt;$C61,AV$27&gt;=$D61),"",INDEX(ordre,COUNTIF(AV$36:AV60,"&lt;&gt;")+1))</f>
        <v>#REF!</v>
      </c>
      <c r="AW61" s="227" t="e">
        <f>IF(OR($B61=0,AW$27&lt;$C61,AW$27&gt;=$D61),"",INDEX(ordre,COUNTIF(AW$36:AW60,"&lt;&gt;")+1))</f>
        <v>#REF!</v>
      </c>
      <c r="AX61" s="227" t="e">
        <f>IF(OR($B61=0,AX$27&lt;$C61,AX$27&gt;=$D61),"",INDEX(ordre,COUNTIF(AX$36:AX60,"&lt;&gt;")+1))</f>
        <v>#REF!</v>
      </c>
      <c r="AY61" s="227" t="e">
        <f>IF(OR($B61=0,AY$27&lt;$C61,AY$27&gt;=$D61),"",INDEX(ordre,COUNTIF(AY$36:AY60,"&lt;&gt;")+1))</f>
        <v>#REF!</v>
      </c>
      <c r="AZ61" s="227" t="e">
        <f>IF(OR($B61=0,AZ$27&lt;$C61,AZ$27&gt;=$D61),"",INDEX(ordre,COUNTIF(AZ$36:AZ60,"&lt;&gt;")+1))</f>
        <v>#REF!</v>
      </c>
      <c r="BA61" s="227" t="e">
        <f>IF(OR($B61=0,BA$27&lt;$C61,BA$27&gt;=$D61),"",INDEX(ordre,COUNTIF(BA$36:BA60,"&lt;&gt;")+1))</f>
        <v>#REF!</v>
      </c>
      <c r="BB61" s="227" t="e">
        <f>IF(OR($B61=0,BB$27&lt;$C61,BB$27&gt;=$D61),"",INDEX(ordre,COUNTIF(BB$36:BB60,"&lt;&gt;")+1))</f>
        <v>#REF!</v>
      </c>
      <c r="BC61" s="227" t="e">
        <f>IF(OR($B61=0,BC$27&lt;$C61,BC$27&gt;=$D61),"",INDEX(ordre,COUNTIF(BC$36:BC60,"&lt;&gt;")+1))</f>
        <v>#REF!</v>
      </c>
      <c r="BD61" s="227" t="e">
        <f>IF(OR($B61=0,BD$27&lt;$C61,BD$27&gt;=$D61),"",INDEX(ordre,COUNTIF(BD$36:BD60,"&lt;&gt;")+1))</f>
        <v>#REF!</v>
      </c>
      <c r="BE61" s="227" t="e">
        <f>IF(OR($B61=0,BE$27&lt;$C61,BE$27&gt;=$D61),"",INDEX(ordre,COUNTIF(BE$36:BE60,"&lt;&gt;")+1))</f>
        <v>#REF!</v>
      </c>
      <c r="BF61" s="227" t="e">
        <f>IF(OR($B61=0,BF$27&lt;$C61,BF$27&gt;=$D61),"",INDEX(ordre,COUNTIF(BF$36:BF60,"&lt;&gt;")+1))</f>
        <v>#REF!</v>
      </c>
      <c r="BG61" s="227" t="e">
        <f>IF(OR($B61=0,BG$27&lt;$C61,BG$27&gt;=$D61),"",INDEX(ordre,COUNTIF(BG$36:BG60,"&lt;&gt;")+1))</f>
        <v>#REF!</v>
      </c>
      <c r="BH61" s="227" t="e">
        <f>IF(OR($B61=0,BH$27&lt;$C61,BH$27&gt;=$D61),"",INDEX(ordre,COUNTIF(BH$36:BH60,"&lt;&gt;")+1))</f>
        <v>#REF!</v>
      </c>
      <c r="BI61" s="227" t="e">
        <f>IF(OR($B61=0,BI$27&lt;$C61,BI$27&gt;=$D61),"",INDEX(ordre,COUNTIF(BI$36:BI60,"&lt;&gt;")+1))</f>
        <v>#REF!</v>
      </c>
      <c r="BJ61" s="227" t="e">
        <f>IF(OR($B61=0,BJ$27&lt;$C61,BJ$27&gt;=$D61),"",INDEX(ordre,COUNTIF(BJ$36:BJ60,"&lt;&gt;")+1))</f>
        <v>#REF!</v>
      </c>
      <c r="BK61" s="227" t="e">
        <f>IF(OR($B61=0,BK$27&lt;$C61,BK$27&gt;=$D61),"",INDEX(ordre,COUNTIF(BK$36:BK60,"&lt;&gt;")+1))</f>
        <v>#REF!</v>
      </c>
      <c r="BL61" s="227" t="e">
        <f>IF(OR($B61=0,BL$27&lt;$C61,BL$27&gt;=$D61),"",INDEX(ordre,COUNTIF(BL$36:BL60,"&lt;&gt;")+1))</f>
        <v>#REF!</v>
      </c>
      <c r="BM61" s="227" t="e">
        <f>IF(OR($B61=0,BM$27&lt;$C61,BM$27&gt;=$D61),"",INDEX(ordre,COUNTIF(BM$36:BM60,"&lt;&gt;")+1))</f>
        <v>#REF!</v>
      </c>
      <c r="BN61" s="227" t="e">
        <f>IF(OR($B61=0,BN$27&lt;$C61,BN$27&gt;=$D61),"",INDEX(ordre,COUNTIF(BN$36:BN60,"&lt;&gt;")+1))</f>
        <v>#REF!</v>
      </c>
      <c r="BO61" s="227" t="e">
        <f>IF(OR($B61=0,BO$27&lt;$C61,BO$27&gt;=$D61),"",INDEX(ordre,COUNTIF(BO$36:BO60,"&lt;&gt;")+1))</f>
        <v>#REF!</v>
      </c>
      <c r="BP61" s="227" t="str">
        <f>IF(OR($B61=0,BP$27&lt;$C61,BP$27&gt;=$D61),"",INDEX(ordre,COUNTIF(BP$36:BP60,"&lt;&gt;")+1))</f>
        <v/>
      </c>
      <c r="BQ61" s="227" t="str">
        <f>IF(OR($B61=0,BQ$27&lt;$C61,BQ$27&gt;=$D61),"",INDEX(ordre,COUNTIF(BQ$36:BQ60,"&lt;&gt;")+1))</f>
        <v/>
      </c>
      <c r="BR61" s="227" t="str">
        <f>IF(OR($B61=0,BR$27&lt;$C61,BR$27&gt;=$D61),"",INDEX(ordre,COUNTIF(BR$36:BR60,"&lt;&gt;")+1))</f>
        <v/>
      </c>
      <c r="BS61" s="227" t="str">
        <f>IF(OR($B61=0,BS$27&lt;$C61,BS$27&gt;=$D61),"",INDEX(ordre,COUNTIF(BS$36:BS60,"&lt;&gt;")+1))</f>
        <v/>
      </c>
      <c r="BT61" s="227" t="str">
        <f>IF(OR($B61=0,BT$27&lt;$C61,BT$27&gt;=$D61),"",INDEX(ordre,COUNTIF(BT$36:BT60,"&lt;&gt;")+1))</f>
        <v/>
      </c>
      <c r="BU61" s="165">
        <f t="shared" si="3"/>
        <v>0.37499972222141376</v>
      </c>
    </row>
    <row r="62" spans="1:73" ht="15.5" x14ac:dyDescent="0.35">
      <c r="A62" s="39"/>
      <c r="B62" s="139" t="str">
        <f>'Etat staff'!C58</f>
        <v xml:space="preserve"> CELIA</v>
      </c>
      <c r="C62" s="161">
        <f>'Etat staff'!A58</f>
        <v>43590.586805555555</v>
      </c>
      <c r="D62" s="162">
        <f>IF('Etat staff'!B58&lt;C62,'Etat staff'!B58+1,'Etat staff'!B58)</f>
        <v>43590.954861111109</v>
      </c>
      <c r="E62" s="203">
        <f t="shared" si="7"/>
        <v>4.1666666666666664E-2</v>
      </c>
      <c r="F62" s="44"/>
      <c r="G62" s="265"/>
      <c r="H62" s="227" t="str">
        <f>IF(OR($B62=0,H$27&lt;$C62,H$27&gt;=$D62),"",INDEX(ordre,COUNTIF(H$36:H61,"&lt;&gt;")+1))</f>
        <v/>
      </c>
      <c r="I62" s="227" t="str">
        <f>IF(OR($B62=0,I$27&lt;$C62,I$27&gt;=$D62),"",INDEX(ordre,COUNTIF(I$36:I61,"&lt;&gt;")+1))</f>
        <v/>
      </c>
      <c r="J62" s="227" t="str">
        <f>IF(OR($B62=0,J$27&lt;$C62,J$27&gt;=$D62),"",INDEX(ordre,COUNTIF(J$36:J61,"&lt;&gt;")+1))</f>
        <v/>
      </c>
      <c r="K62" s="227" t="str">
        <f>IF(OR($B62=0,K$27&lt;$C62,K$27&gt;=$D62),"",INDEX(ordre,COUNTIF(K$36:K61,"&lt;&gt;")+1))</f>
        <v/>
      </c>
      <c r="L62" s="227" t="str">
        <f>IF(OR($B62=0,L$27&lt;$C62,L$27&gt;=$D62),"",INDEX(ordre,COUNTIF(L$36:L61,"&lt;&gt;")+1))</f>
        <v/>
      </c>
      <c r="M62" s="227" t="str">
        <f>IF(OR($B62=0,M$27&lt;$C62,M$27&gt;=$D62),"",INDEX(ordre,COUNTIF(M$36:M61,"&lt;&gt;")+1))</f>
        <v/>
      </c>
      <c r="N62" s="227" t="str">
        <f>IF(OR($B62=0,N$27&lt;$C62,N$27&gt;=$D62),"",INDEX(ordre,COUNTIF(N$36:N61,"&lt;&gt;")+1))</f>
        <v/>
      </c>
      <c r="O62" s="227" t="str">
        <f>IF(OR($B62=0,O$27&lt;$C62,O$27&gt;=$D62),"",INDEX(ordre,COUNTIF(O$36:O61,"&lt;&gt;")+1))</f>
        <v/>
      </c>
      <c r="P62" s="227" t="str">
        <f>IF(OR($B62=0,P$27&lt;$C62,P$27&gt;=$D62),"",INDEX(ordre,COUNTIF(P$36:P61,"&lt;&gt;")+1))</f>
        <v/>
      </c>
      <c r="Q62" s="227" t="str">
        <f>IF(OR($B62=0,Q$27&lt;$C62,Q$27&gt;=$D62),"",INDEX(ordre,COUNTIF(Q$36:Q61,"&lt;&gt;")+1))</f>
        <v/>
      </c>
      <c r="R62" s="227" t="str">
        <f>IF(OR($B62=0,R$27&lt;$C62,R$27&gt;=$D62),"",INDEX(ordre,COUNTIF(R$36:R61,"&lt;&gt;")+1))</f>
        <v/>
      </c>
      <c r="S62" s="227" t="str">
        <f>IF(OR($B62=0,S$27&lt;$C62,S$27&gt;=$D62),"",INDEX(ordre,COUNTIF(S$36:S61,"&lt;&gt;")+1))</f>
        <v/>
      </c>
      <c r="T62" s="227" t="str">
        <f>IF(OR($B62=0,T$27&lt;$C62,T$27&gt;=$D62),"",INDEX(ordre,COUNTIF(T$36:T61,"&lt;&gt;")+1))</f>
        <v/>
      </c>
      <c r="U62" s="227" t="str">
        <f>IF(OR($B62=0,U$27&lt;$C62,U$27&gt;=$D62),"",INDEX(ordre,COUNTIF(U$36:U61,"&lt;&gt;")+1))</f>
        <v/>
      </c>
      <c r="V62" s="227" t="str">
        <f>IF(OR($B62=0,V$27&lt;$C62,V$27&gt;=$D62),"",INDEX(ordre,COUNTIF(V$36:V61,"&lt;&gt;")+1))</f>
        <v/>
      </c>
      <c r="W62" s="227" t="str">
        <f>IF(OR($B62=0,W$27&lt;$C62,W$27&gt;=$D62),"",INDEX(ordre,COUNTIF(W$36:W61,"&lt;&gt;")+1))</f>
        <v/>
      </c>
      <c r="X62" s="227" t="str">
        <f>IF(OR($B62=0,X$27&lt;$C62,X$27&gt;=$D62),"",INDEX(ordre,COUNTIF(X$36:X61,"&lt;&gt;")+1))</f>
        <v/>
      </c>
      <c r="Y62" s="227" t="str">
        <f>IF(OR($B62=0,Y$27&lt;$C62,Y$27&gt;=$D62),"",INDEX(ordre,COUNTIF(Y$36:Y61,"&lt;&gt;")+1))</f>
        <v/>
      </c>
      <c r="Z62" s="227" t="str">
        <f>IF(OR($B62=0,Z$27&lt;$C62,Z$27&gt;=$D62),"",INDEX(ordre,COUNTIF(Z$36:Z61,"&lt;&gt;")+1))</f>
        <v/>
      </c>
      <c r="AA62" s="227" t="str">
        <f>IF(OR($B62=0,AA$27&lt;$C62,AA$27&gt;=$D62),"",INDEX(ordre,COUNTIF(AA$36:AA61,"&lt;&gt;")+1))</f>
        <v/>
      </c>
      <c r="AB62" s="227" t="str">
        <f>IF(OR($B62=0,AB$27&lt;$C62,AB$27&gt;=$D62),"",INDEX(ordre,COUNTIF(AB$36:AB61,"&lt;&gt;")+1))</f>
        <v/>
      </c>
      <c r="AC62" s="227" t="str">
        <f>IF(OR($B62=0,AC$27&lt;$C62,AC$27&gt;=$D62),"",INDEX(ordre,COUNTIF(AC$36:AC61,"&lt;&gt;")+1))</f>
        <v/>
      </c>
      <c r="AD62" s="227" t="str">
        <f>IF(OR($B62=0,AD$27&lt;$C62,AD$27&gt;=$D62),"",INDEX(ordre,COUNTIF(AD$36:AD61,"&lt;&gt;")+1))</f>
        <v/>
      </c>
      <c r="AE62" s="227" t="str">
        <f>IF(OR($B62=0,AE$27&lt;$C62,AE$27&gt;=$D62),"",INDEX(ordre,COUNTIF(AE$36:AE61,"&lt;&gt;")+1))</f>
        <v/>
      </c>
      <c r="AF62" s="227" t="str">
        <f>IF(OR($B62=0,AF$27&lt;$C62,AF$27&gt;=$D62),"",INDEX(ordre,COUNTIF(AF$36:AF61,"&lt;&gt;")+1))</f>
        <v/>
      </c>
      <c r="AG62" s="227" t="e">
        <f>IF(OR($B62=0,AG$27&lt;$C62,AG$27&gt;=$D62),"",INDEX(ordre,COUNTIF(AG$36:AG61,"&lt;&gt;")+1))</f>
        <v>#REF!</v>
      </c>
      <c r="AH62" s="227" t="e">
        <f>IF(OR($B62=0,AH$27&lt;$C62,AH$27&gt;=$D62),"",INDEX(ordre,COUNTIF(AH$36:AH61,"&lt;&gt;")+1))</f>
        <v>#REF!</v>
      </c>
      <c r="AI62" s="227" t="e">
        <f>IF(OR($B62=0,AI$27&lt;$C62,AI$27&gt;=$D62),"",INDEX(ordre,COUNTIF(AI$36:AI61,"&lt;&gt;")+1))</f>
        <v>#REF!</v>
      </c>
      <c r="AJ62" s="227" t="e">
        <f>IF(OR($B62=0,AJ$27&lt;$C62,AJ$27&gt;=$D62),"",INDEX(ordre,COUNTIF(AJ$36:AJ61,"&lt;&gt;")+1))</f>
        <v>#REF!</v>
      </c>
      <c r="AK62" s="227" t="e">
        <f>IF(OR($B62=0,AK$27&lt;$C62,AK$27&gt;=$D62),"",INDEX(ordre,COUNTIF(AK$36:AK61,"&lt;&gt;")+1))</f>
        <v>#REF!</v>
      </c>
      <c r="AL62" s="227" t="e">
        <f>IF(OR($B62=0,AL$27&lt;$C62,AL$27&gt;=$D62),"",INDEX(ordre,COUNTIF(AL$36:AL61,"&lt;&gt;")+1))</f>
        <v>#REF!</v>
      </c>
      <c r="AM62" s="227" t="e">
        <f>IF(OR($B62=0,AM$27&lt;$C62,AM$27&gt;=$D62),"",INDEX(ordre,COUNTIF(AM$36:AM61,"&lt;&gt;")+1))</f>
        <v>#REF!</v>
      </c>
      <c r="AN62" s="227" t="e">
        <f>IF(OR($B62=0,AN$27&lt;$C62,AN$27&gt;=$D62),"",INDEX(ordre,COUNTIF(AN$36:AN61,"&lt;&gt;")+1))</f>
        <v>#REF!</v>
      </c>
      <c r="AO62" s="227" t="e">
        <f>IF(OR($B62=0,AO$27&lt;$C62,AO$27&gt;=$D62),"",INDEX(ordre,COUNTIF(AO$36:AO61,"&lt;&gt;")+1))</f>
        <v>#REF!</v>
      </c>
      <c r="AP62" s="227" t="e">
        <f>IF(OR($B62=0,AP$27&lt;$C62,AP$27&gt;=$D62),"",INDEX(ordre,COUNTIF(AP$36:AP61,"&lt;&gt;")+1))</f>
        <v>#REF!</v>
      </c>
      <c r="AQ62" s="227" t="e">
        <f>IF(OR($B62=0,AQ$27&lt;$C62,AQ$27&gt;=$D62),"",INDEX(ordre,COUNTIF(AQ$36:AQ61,"&lt;&gt;")+1))</f>
        <v>#REF!</v>
      </c>
      <c r="AR62" s="227" t="e">
        <f>IF(OR($B62=0,AR$27&lt;$C62,AR$27&gt;=$D62),"",INDEX(ordre,COUNTIF(AR$36:AR61,"&lt;&gt;")+1))</f>
        <v>#REF!</v>
      </c>
      <c r="AS62" s="227" t="e">
        <f>IF(OR($B62=0,AS$27&lt;$C62,AS$27&gt;=$D62),"",INDEX(ordre,COUNTIF(AS$36:AS61,"&lt;&gt;")+1))</f>
        <v>#REF!</v>
      </c>
      <c r="AT62" s="227" t="e">
        <f>IF(OR($B62=0,AT$27&lt;$C62,AT$27&gt;=$D62),"",INDEX(ordre,COUNTIF(AT$36:AT61,"&lt;&gt;")+1))</f>
        <v>#REF!</v>
      </c>
      <c r="AU62" s="227" t="e">
        <f>IF(OR($B62=0,AU$27&lt;$C62,AU$27&gt;=$D62),"",INDEX(ordre,COUNTIF(AU$36:AU61,"&lt;&gt;")+1))</f>
        <v>#REF!</v>
      </c>
      <c r="AV62" s="227" t="e">
        <f>IF(OR($B62=0,AV$27&lt;$C62,AV$27&gt;=$D62),"",INDEX(ordre,COUNTIF(AV$36:AV61,"&lt;&gt;")+1))</f>
        <v>#REF!</v>
      </c>
      <c r="AW62" s="227" t="e">
        <f>IF(OR($B62=0,AW$27&lt;$C62,AW$27&gt;=$D62),"",INDEX(ordre,COUNTIF(AW$36:AW61,"&lt;&gt;")+1))</f>
        <v>#REF!</v>
      </c>
      <c r="AX62" s="227" t="e">
        <f>IF(OR($B62=0,AX$27&lt;$C62,AX$27&gt;=$D62),"",INDEX(ordre,COUNTIF(AX$36:AX61,"&lt;&gt;")+1))</f>
        <v>#REF!</v>
      </c>
      <c r="AY62" s="227" t="e">
        <f>IF(OR($B62=0,AY$27&lt;$C62,AY$27&gt;=$D62),"",INDEX(ordre,COUNTIF(AY$36:AY61,"&lt;&gt;")+1))</f>
        <v>#REF!</v>
      </c>
      <c r="AZ62" s="227" t="e">
        <f>IF(OR($B62=0,AZ$27&lt;$C62,AZ$27&gt;=$D62),"",INDEX(ordre,COUNTIF(AZ$36:AZ61,"&lt;&gt;")+1))</f>
        <v>#REF!</v>
      </c>
      <c r="BA62" s="227" t="e">
        <f>IF(OR($B62=0,BA$27&lt;$C62,BA$27&gt;=$D62),"",INDEX(ordre,COUNTIF(BA$36:BA61,"&lt;&gt;")+1))</f>
        <v>#REF!</v>
      </c>
      <c r="BB62" s="227" t="e">
        <f>IF(OR($B62=0,BB$27&lt;$C62,BB$27&gt;=$D62),"",INDEX(ordre,COUNTIF(BB$36:BB61,"&lt;&gt;")+1))</f>
        <v>#REF!</v>
      </c>
      <c r="BC62" s="227" t="e">
        <f>IF(OR($B62=0,BC$27&lt;$C62,BC$27&gt;=$D62),"",INDEX(ordre,COUNTIF(BC$36:BC61,"&lt;&gt;")+1))</f>
        <v>#REF!</v>
      </c>
      <c r="BD62" s="227" t="e">
        <f>IF(OR($B62=0,BD$27&lt;$C62,BD$27&gt;=$D62),"",INDEX(ordre,COUNTIF(BD$36:BD61,"&lt;&gt;")+1))</f>
        <v>#REF!</v>
      </c>
      <c r="BE62" s="227" t="e">
        <f>IF(OR($B62=0,BE$27&lt;$C62,BE$27&gt;=$D62),"",INDEX(ordre,COUNTIF(BE$36:BE61,"&lt;&gt;")+1))</f>
        <v>#REF!</v>
      </c>
      <c r="BF62" s="227" t="e">
        <f>IF(OR($B62=0,BF$27&lt;$C62,BF$27&gt;=$D62),"",INDEX(ordre,COUNTIF(BF$36:BF61,"&lt;&gt;")+1))</f>
        <v>#REF!</v>
      </c>
      <c r="BG62" s="227" t="e">
        <f>IF(OR($B62=0,BG$27&lt;$C62,BG$27&gt;=$D62),"",INDEX(ordre,COUNTIF(BG$36:BG61,"&lt;&gt;")+1))</f>
        <v>#REF!</v>
      </c>
      <c r="BH62" s="227" t="e">
        <f>IF(OR($B62=0,BH$27&lt;$C62,BH$27&gt;=$D62),"",INDEX(ordre,COUNTIF(BH$36:BH61,"&lt;&gt;")+1))</f>
        <v>#REF!</v>
      </c>
      <c r="BI62" s="227" t="e">
        <f>IF(OR($B62=0,BI$27&lt;$C62,BI$27&gt;=$D62),"",INDEX(ordre,COUNTIF(BI$36:BI61,"&lt;&gt;")+1))</f>
        <v>#REF!</v>
      </c>
      <c r="BJ62" s="227" t="e">
        <f>IF(OR($B62=0,BJ$27&lt;$C62,BJ$27&gt;=$D62),"",INDEX(ordre,COUNTIF(BJ$36:BJ61,"&lt;&gt;")+1))</f>
        <v>#REF!</v>
      </c>
      <c r="BK62" s="227" t="e">
        <f>IF(OR($B62=0,BK$27&lt;$C62,BK$27&gt;=$D62),"",INDEX(ordre,COUNTIF(BK$36:BK61,"&lt;&gt;")+1))</f>
        <v>#REF!</v>
      </c>
      <c r="BL62" s="227" t="e">
        <f>IF(OR($B62=0,BL$27&lt;$C62,BL$27&gt;=$D62),"",INDEX(ordre,COUNTIF(BL$36:BL61,"&lt;&gt;")+1))</f>
        <v>#REF!</v>
      </c>
      <c r="BM62" s="227" t="e">
        <f>IF(OR($B62=0,BM$27&lt;$C62,BM$27&gt;=$D62),"",INDEX(ordre,COUNTIF(BM$36:BM61,"&lt;&gt;")+1))</f>
        <v>#REF!</v>
      </c>
      <c r="BN62" s="227" t="e">
        <f>IF(OR($B62=0,BN$27&lt;$C62,BN$27&gt;=$D62),"",INDEX(ordre,COUNTIF(BN$36:BN61,"&lt;&gt;")+1))</f>
        <v>#REF!</v>
      </c>
      <c r="BO62" s="227" t="e">
        <f>IF(OR($B62=0,BO$27&lt;$C62,BO$27&gt;=$D62),"",INDEX(ordre,COUNTIF(BO$36:BO61,"&lt;&gt;")+1))</f>
        <v>#REF!</v>
      </c>
      <c r="BP62" s="227" t="str">
        <f>IF(OR($B62=0,BP$27&lt;$C62,BP$27&gt;=$D62),"",INDEX(ordre,COUNTIF(BP$36:BP61,"&lt;&gt;")+1))</f>
        <v/>
      </c>
      <c r="BQ62" s="227" t="str">
        <f>IF(OR($B62=0,BQ$27&lt;$C62,BQ$27&gt;=$D62),"",INDEX(ordre,COUNTIF(BQ$36:BQ61,"&lt;&gt;")+1))</f>
        <v/>
      </c>
      <c r="BR62" s="227" t="str">
        <f>IF(OR($B62=0,BR$27&lt;$C62,BR$27&gt;=$D62),"",INDEX(ordre,COUNTIF(BR$36:BR61,"&lt;&gt;")+1))</f>
        <v/>
      </c>
      <c r="BS62" s="227" t="str">
        <f>IF(OR($B62=0,BS$27&lt;$C62,BS$27&gt;=$D62),"",INDEX(ordre,COUNTIF(BS$36:BS61,"&lt;&gt;")+1))</f>
        <v/>
      </c>
      <c r="BT62" s="227" t="str">
        <f>IF(OR($B62=0,BT$27&lt;$C62,BT$27&gt;=$D62),"",INDEX(ordre,COUNTIF(BT$36:BT61,"&lt;&gt;")+1))</f>
        <v/>
      </c>
      <c r="BU62" s="165">
        <f t="shared" si="3"/>
        <v>0.37499972222141376</v>
      </c>
    </row>
    <row r="63" spans="1:73" ht="15.5" x14ac:dyDescent="0.35">
      <c r="A63" s="39"/>
      <c r="B63" s="139" t="str">
        <f>'Etat staff'!C59</f>
        <v xml:space="preserve"> CARLA</v>
      </c>
      <c r="C63" s="161">
        <f>'Etat staff'!A59</f>
        <v>43590.586805555555</v>
      </c>
      <c r="D63" s="162">
        <f>IF('Etat staff'!B59&lt;C63,'Etat staff'!B59+1,'Etat staff'!B59)</f>
        <v>43590.954861111109</v>
      </c>
      <c r="E63" s="203">
        <f t="shared" si="7"/>
        <v>4.1666666666666664E-2</v>
      </c>
      <c r="F63" s="44"/>
      <c r="G63" s="265"/>
      <c r="H63" s="227" t="str">
        <f>IF(OR($B63=0,H$27&lt;$C63,H$27&gt;=$D63),"",INDEX(ordre,COUNTIF(H$36:H62,"&lt;&gt;")+1))</f>
        <v/>
      </c>
      <c r="I63" s="227" t="str">
        <f>IF(OR($B63=0,I$27&lt;$C63,I$27&gt;=$D63),"",INDEX(ordre,COUNTIF(I$36:I62,"&lt;&gt;")+1))</f>
        <v/>
      </c>
      <c r="J63" s="227" t="str">
        <f>IF(OR($B63=0,J$27&lt;$C63,J$27&gt;=$D63),"",INDEX(ordre,COUNTIF(J$36:J62,"&lt;&gt;")+1))</f>
        <v/>
      </c>
      <c r="K63" s="227" t="str">
        <f>IF(OR($B63=0,K$27&lt;$C63,K$27&gt;=$D63),"",INDEX(ordre,COUNTIF(K$36:K62,"&lt;&gt;")+1))</f>
        <v/>
      </c>
      <c r="L63" s="227" t="str">
        <f>IF(OR($B63=0,L$27&lt;$C63,L$27&gt;=$D63),"",INDEX(ordre,COUNTIF(L$36:L62,"&lt;&gt;")+1))</f>
        <v/>
      </c>
      <c r="M63" s="227" t="str">
        <f>IF(OR($B63=0,M$27&lt;$C63,M$27&gt;=$D63),"",INDEX(ordre,COUNTIF(M$36:M62,"&lt;&gt;")+1))</f>
        <v/>
      </c>
      <c r="N63" s="227" t="str">
        <f>IF(OR($B63=0,N$27&lt;$C63,N$27&gt;=$D63),"",INDEX(ordre,COUNTIF(N$36:N62,"&lt;&gt;")+1))</f>
        <v/>
      </c>
      <c r="O63" s="227" t="str">
        <f>IF(OR($B63=0,O$27&lt;$C63,O$27&gt;=$D63),"",INDEX(ordre,COUNTIF(O$36:O62,"&lt;&gt;")+1))</f>
        <v/>
      </c>
      <c r="P63" s="227" t="str">
        <f>IF(OR($B63=0,P$27&lt;$C63,P$27&gt;=$D63),"",INDEX(ordre,COUNTIF(P$36:P62,"&lt;&gt;")+1))</f>
        <v/>
      </c>
      <c r="Q63" s="227" t="str">
        <f>IF(OR($B63=0,Q$27&lt;$C63,Q$27&gt;=$D63),"",INDEX(ordre,COUNTIF(Q$36:Q62,"&lt;&gt;")+1))</f>
        <v/>
      </c>
      <c r="R63" s="227" t="str">
        <f>IF(OR($B63=0,R$27&lt;$C63,R$27&gt;=$D63),"",INDEX(ordre,COUNTIF(R$36:R62,"&lt;&gt;")+1))</f>
        <v/>
      </c>
      <c r="S63" s="227" t="str">
        <f>IF(OR($B63=0,S$27&lt;$C63,S$27&gt;=$D63),"",INDEX(ordre,COUNTIF(S$36:S62,"&lt;&gt;")+1))</f>
        <v/>
      </c>
      <c r="T63" s="227" t="str">
        <f>IF(OR($B63=0,T$27&lt;$C63,T$27&gt;=$D63),"",INDEX(ordre,COUNTIF(T$36:T62,"&lt;&gt;")+1))</f>
        <v/>
      </c>
      <c r="U63" s="227" t="str">
        <f>IF(OR($B63=0,U$27&lt;$C63,U$27&gt;=$D63),"",INDEX(ordre,COUNTIF(U$36:U62,"&lt;&gt;")+1))</f>
        <v/>
      </c>
      <c r="V63" s="227" t="str">
        <f>IF(OR($B63=0,V$27&lt;$C63,V$27&gt;=$D63),"",INDEX(ordre,COUNTIF(V$36:V62,"&lt;&gt;")+1))</f>
        <v/>
      </c>
      <c r="W63" s="227" t="str">
        <f>IF(OR($B63=0,W$27&lt;$C63,W$27&gt;=$D63),"",INDEX(ordre,COUNTIF(W$36:W62,"&lt;&gt;")+1))</f>
        <v/>
      </c>
      <c r="X63" s="227" t="str">
        <f>IF(OR($B63=0,X$27&lt;$C63,X$27&gt;=$D63),"",INDEX(ordre,COUNTIF(X$36:X62,"&lt;&gt;")+1))</f>
        <v/>
      </c>
      <c r="Y63" s="227" t="str">
        <f>IF(OR($B63=0,Y$27&lt;$C63,Y$27&gt;=$D63),"",INDEX(ordre,COUNTIF(Y$36:Y62,"&lt;&gt;")+1))</f>
        <v/>
      </c>
      <c r="Z63" s="227" t="str">
        <f>IF(OR($B63=0,Z$27&lt;$C63,Z$27&gt;=$D63),"",INDEX(ordre,COUNTIF(Z$36:Z62,"&lt;&gt;")+1))</f>
        <v/>
      </c>
      <c r="AA63" s="227" t="str">
        <f>IF(OR($B63=0,AA$27&lt;$C63,AA$27&gt;=$D63),"",INDEX(ordre,COUNTIF(AA$36:AA62,"&lt;&gt;")+1))</f>
        <v/>
      </c>
      <c r="AB63" s="227" t="str">
        <f>IF(OR($B63=0,AB$27&lt;$C63,AB$27&gt;=$D63),"",INDEX(ordre,COUNTIF(AB$36:AB62,"&lt;&gt;")+1))</f>
        <v/>
      </c>
      <c r="AC63" s="227" t="str">
        <f>IF(OR($B63=0,AC$27&lt;$C63,AC$27&gt;=$D63),"",INDEX(ordre,COUNTIF(AC$36:AC62,"&lt;&gt;")+1))</f>
        <v/>
      </c>
      <c r="AD63" s="227" t="str">
        <f>IF(OR($B63=0,AD$27&lt;$C63,AD$27&gt;=$D63),"",INDEX(ordre,COUNTIF(AD$36:AD62,"&lt;&gt;")+1))</f>
        <v/>
      </c>
      <c r="AE63" s="227" t="str">
        <f>IF(OR($B63=0,AE$27&lt;$C63,AE$27&gt;=$D63),"",INDEX(ordre,COUNTIF(AE$36:AE62,"&lt;&gt;")+1))</f>
        <v/>
      </c>
      <c r="AF63" s="227" t="str">
        <f>IF(OR($B63=0,AF$27&lt;$C63,AF$27&gt;=$D63),"",INDEX(ordre,COUNTIF(AF$36:AF62,"&lt;&gt;")+1))</f>
        <v/>
      </c>
      <c r="AG63" s="227" t="e">
        <f>IF(OR($B63=0,AG$27&lt;$C63,AG$27&gt;=$D63),"",INDEX(ordre,COUNTIF(AG$36:AG62,"&lt;&gt;")+1))</f>
        <v>#REF!</v>
      </c>
      <c r="AH63" s="227" t="e">
        <f>IF(OR($B63=0,AH$27&lt;$C63,AH$27&gt;=$D63),"",INDEX(ordre,COUNTIF(AH$36:AH62,"&lt;&gt;")+1))</f>
        <v>#REF!</v>
      </c>
      <c r="AI63" s="227" t="e">
        <f>IF(OR($B63=0,AI$27&lt;$C63,AI$27&gt;=$D63),"",INDEX(ordre,COUNTIF(AI$36:AI62,"&lt;&gt;")+1))</f>
        <v>#REF!</v>
      </c>
      <c r="AJ63" s="227" t="e">
        <f>IF(OR($B63=0,AJ$27&lt;$C63,AJ$27&gt;=$D63),"",INDEX(ordre,COUNTIF(AJ$36:AJ62,"&lt;&gt;")+1))</f>
        <v>#REF!</v>
      </c>
      <c r="AK63" s="227" t="e">
        <f>IF(OR($B63=0,AK$27&lt;$C63,AK$27&gt;=$D63),"",INDEX(ordre,COUNTIF(AK$36:AK62,"&lt;&gt;")+1))</f>
        <v>#REF!</v>
      </c>
      <c r="AL63" s="227" t="e">
        <f>IF(OR($B63=0,AL$27&lt;$C63,AL$27&gt;=$D63),"",INDEX(ordre,COUNTIF(AL$36:AL62,"&lt;&gt;")+1))</f>
        <v>#REF!</v>
      </c>
      <c r="AM63" s="227" t="e">
        <f>IF(OR($B63=0,AM$27&lt;$C63,AM$27&gt;=$D63),"",INDEX(ordre,COUNTIF(AM$36:AM62,"&lt;&gt;")+1))</f>
        <v>#REF!</v>
      </c>
      <c r="AN63" s="227" t="e">
        <f>IF(OR($B63=0,AN$27&lt;$C63,AN$27&gt;=$D63),"",INDEX(ordre,COUNTIF(AN$36:AN62,"&lt;&gt;")+1))</f>
        <v>#REF!</v>
      </c>
      <c r="AO63" s="227" t="e">
        <f>IF(OR($B63=0,AO$27&lt;$C63,AO$27&gt;=$D63),"",INDEX(ordre,COUNTIF(AO$36:AO62,"&lt;&gt;")+1))</f>
        <v>#REF!</v>
      </c>
      <c r="AP63" s="227" t="e">
        <f>IF(OR($B63=0,AP$27&lt;$C63,AP$27&gt;=$D63),"",INDEX(ordre,COUNTIF(AP$36:AP62,"&lt;&gt;")+1))</f>
        <v>#REF!</v>
      </c>
      <c r="AQ63" s="227" t="e">
        <f>IF(OR($B63=0,AQ$27&lt;$C63,AQ$27&gt;=$D63),"",INDEX(ordre,COUNTIF(AQ$36:AQ62,"&lt;&gt;")+1))</f>
        <v>#REF!</v>
      </c>
      <c r="AR63" s="227" t="e">
        <f>IF(OR($B63=0,AR$27&lt;$C63,AR$27&gt;=$D63),"",INDEX(ordre,COUNTIF(AR$36:AR62,"&lt;&gt;")+1))</f>
        <v>#REF!</v>
      </c>
      <c r="AS63" s="227" t="e">
        <f>IF(OR($B63=0,AS$27&lt;$C63,AS$27&gt;=$D63),"",INDEX(ordre,COUNTIF(AS$36:AS62,"&lt;&gt;")+1))</f>
        <v>#REF!</v>
      </c>
      <c r="AT63" s="227" t="e">
        <f>IF(OR($B63=0,AT$27&lt;$C63,AT$27&gt;=$D63),"",INDEX(ordre,COUNTIF(AT$36:AT62,"&lt;&gt;")+1))</f>
        <v>#REF!</v>
      </c>
      <c r="AU63" s="227" t="e">
        <f>IF(OR($B63=0,AU$27&lt;$C63,AU$27&gt;=$D63),"",INDEX(ordre,COUNTIF(AU$36:AU62,"&lt;&gt;")+1))</f>
        <v>#REF!</v>
      </c>
      <c r="AV63" s="227" t="e">
        <f>IF(OR($B63=0,AV$27&lt;$C63,AV$27&gt;=$D63),"",INDEX(ordre,COUNTIF(AV$36:AV62,"&lt;&gt;")+1))</f>
        <v>#REF!</v>
      </c>
      <c r="AW63" s="227" t="e">
        <f>IF(OR($B63=0,AW$27&lt;$C63,AW$27&gt;=$D63),"",INDEX(ordre,COUNTIF(AW$36:AW62,"&lt;&gt;")+1))</f>
        <v>#REF!</v>
      </c>
      <c r="AX63" s="227" t="e">
        <f>IF(OR($B63=0,AX$27&lt;$C63,AX$27&gt;=$D63),"",INDEX(ordre,COUNTIF(AX$36:AX62,"&lt;&gt;")+1))</f>
        <v>#REF!</v>
      </c>
      <c r="AY63" s="227" t="e">
        <f>IF(OR($B63=0,AY$27&lt;$C63,AY$27&gt;=$D63),"",INDEX(ordre,COUNTIF(AY$36:AY62,"&lt;&gt;")+1))</f>
        <v>#REF!</v>
      </c>
      <c r="AZ63" s="227" t="e">
        <f>IF(OR($B63=0,AZ$27&lt;$C63,AZ$27&gt;=$D63),"",INDEX(ordre,COUNTIF(AZ$36:AZ62,"&lt;&gt;")+1))</f>
        <v>#REF!</v>
      </c>
      <c r="BA63" s="227" t="e">
        <f>IF(OR($B63=0,BA$27&lt;$C63,BA$27&gt;=$D63),"",INDEX(ordre,COUNTIF(BA$36:BA62,"&lt;&gt;")+1))</f>
        <v>#REF!</v>
      </c>
      <c r="BB63" s="227" t="e">
        <f>IF(OR($B63=0,BB$27&lt;$C63,BB$27&gt;=$D63),"",INDEX(ordre,COUNTIF(BB$36:BB62,"&lt;&gt;")+1))</f>
        <v>#REF!</v>
      </c>
      <c r="BC63" s="227" t="e">
        <f>IF(OR($B63=0,BC$27&lt;$C63,BC$27&gt;=$D63),"",INDEX(ordre,COUNTIF(BC$36:BC62,"&lt;&gt;")+1))</f>
        <v>#REF!</v>
      </c>
      <c r="BD63" s="227" t="e">
        <f>IF(OR($B63=0,BD$27&lt;$C63,BD$27&gt;=$D63),"",INDEX(ordre,COUNTIF(BD$36:BD62,"&lt;&gt;")+1))</f>
        <v>#REF!</v>
      </c>
      <c r="BE63" s="227" t="e">
        <f>IF(OR($B63=0,BE$27&lt;$C63,BE$27&gt;=$D63),"",INDEX(ordre,COUNTIF(BE$36:BE62,"&lt;&gt;")+1))</f>
        <v>#REF!</v>
      </c>
      <c r="BF63" s="227" t="e">
        <f>IF(OR($B63=0,BF$27&lt;$C63,BF$27&gt;=$D63),"",INDEX(ordre,COUNTIF(BF$36:BF62,"&lt;&gt;")+1))</f>
        <v>#REF!</v>
      </c>
      <c r="BG63" s="227" t="e">
        <f>IF(OR($B63=0,BG$27&lt;$C63,BG$27&gt;=$D63),"",INDEX(ordre,COUNTIF(BG$36:BG62,"&lt;&gt;")+1))</f>
        <v>#REF!</v>
      </c>
      <c r="BH63" s="227" t="e">
        <f>IF(OR($B63=0,BH$27&lt;$C63,BH$27&gt;=$D63),"",INDEX(ordre,COUNTIF(BH$36:BH62,"&lt;&gt;")+1))</f>
        <v>#REF!</v>
      </c>
      <c r="BI63" s="227" t="e">
        <f>IF(OR($B63=0,BI$27&lt;$C63,BI$27&gt;=$D63),"",INDEX(ordre,COUNTIF(BI$36:BI62,"&lt;&gt;")+1))</f>
        <v>#REF!</v>
      </c>
      <c r="BJ63" s="227" t="e">
        <f>IF(OR($B63=0,BJ$27&lt;$C63,BJ$27&gt;=$D63),"",INDEX(ordre,COUNTIF(BJ$36:BJ62,"&lt;&gt;")+1))</f>
        <v>#REF!</v>
      </c>
      <c r="BK63" s="227" t="e">
        <f>IF(OR($B63=0,BK$27&lt;$C63,BK$27&gt;=$D63),"",INDEX(ordre,COUNTIF(BK$36:BK62,"&lt;&gt;")+1))</f>
        <v>#REF!</v>
      </c>
      <c r="BL63" s="227" t="e">
        <f>IF(OR($B63=0,BL$27&lt;$C63,BL$27&gt;=$D63),"",INDEX(ordre,COUNTIF(BL$36:BL62,"&lt;&gt;")+1))</f>
        <v>#REF!</v>
      </c>
      <c r="BM63" s="227" t="e">
        <f>IF(OR($B63=0,BM$27&lt;$C63,BM$27&gt;=$D63),"",INDEX(ordre,COUNTIF(BM$36:BM62,"&lt;&gt;")+1))</f>
        <v>#REF!</v>
      </c>
      <c r="BN63" s="227" t="e">
        <f>IF(OR($B63=0,BN$27&lt;$C63,BN$27&gt;=$D63),"",INDEX(ordre,COUNTIF(BN$36:BN62,"&lt;&gt;")+1))</f>
        <v>#REF!</v>
      </c>
      <c r="BO63" s="227" t="e">
        <f>IF(OR($B63=0,BO$27&lt;$C63,BO$27&gt;=$D63),"",INDEX(ordre,COUNTIF(BO$36:BO62,"&lt;&gt;")+1))</f>
        <v>#REF!</v>
      </c>
      <c r="BP63" s="227" t="str">
        <f>IF(OR($B63=0,BP$27&lt;$C63,BP$27&gt;=$D63),"",INDEX(ordre,COUNTIF(BP$36:BP62,"&lt;&gt;")+1))</f>
        <v/>
      </c>
      <c r="BQ63" s="227" t="str">
        <f>IF(OR($B63=0,BQ$27&lt;$C63,BQ$27&gt;=$D63),"",INDEX(ordre,COUNTIF(BQ$36:BQ62,"&lt;&gt;")+1))</f>
        <v/>
      </c>
      <c r="BR63" s="227" t="str">
        <f>IF(OR($B63=0,BR$27&lt;$C63,BR$27&gt;=$D63),"",INDEX(ordre,COUNTIF(BR$36:BR62,"&lt;&gt;")+1))</f>
        <v/>
      </c>
      <c r="BS63" s="227" t="str">
        <f>IF(OR($B63=0,BS$27&lt;$C63,BS$27&gt;=$D63),"",INDEX(ordre,COUNTIF(BS$36:BS62,"&lt;&gt;")+1))</f>
        <v/>
      </c>
      <c r="BT63" s="227" t="str">
        <f>IF(OR($B63=0,BT$27&lt;$C63,BT$27&gt;=$D63),"",INDEX(ordre,COUNTIF(BT$36:BT62,"&lt;&gt;")+1))</f>
        <v/>
      </c>
      <c r="BU63" s="165">
        <f t="shared" si="3"/>
        <v>0.37499972222141376</v>
      </c>
    </row>
    <row r="64" spans="1:73" ht="15.5" x14ac:dyDescent="0.35">
      <c r="A64" s="39"/>
      <c r="B64" s="139" t="str">
        <f>'Etat staff'!C60</f>
        <v xml:space="preserve"> ALICE</v>
      </c>
      <c r="C64" s="161">
        <f>'Etat staff'!A60</f>
        <v>43590.628472222219</v>
      </c>
      <c r="D64" s="162">
        <f>IF('Etat staff'!B60&lt;C64,'Etat staff'!B60+1,'Etat staff'!B60)</f>
        <v>43590.954861111109</v>
      </c>
      <c r="E64" s="203">
        <f t="shared" si="7"/>
        <v>4.1666666666666664E-2</v>
      </c>
      <c r="F64" s="44"/>
      <c r="G64" s="265"/>
      <c r="H64" s="227" t="str">
        <f>IF(OR($B64=0,H$27&lt;$C64,H$27&gt;=$D64),"",INDEX(ordre,COUNTIF(H$36:H63,"&lt;&gt;")+1))</f>
        <v/>
      </c>
      <c r="I64" s="227" t="str">
        <f>IF(OR($B64=0,I$27&lt;$C64,I$27&gt;=$D64),"",INDEX(ordre,COUNTIF(I$36:I63,"&lt;&gt;")+1))</f>
        <v/>
      </c>
      <c r="J64" s="227" t="str">
        <f>IF(OR($B64=0,J$27&lt;$C64,J$27&gt;=$D64),"",INDEX(ordre,COUNTIF(J$36:J63,"&lt;&gt;")+1))</f>
        <v/>
      </c>
      <c r="K64" s="227" t="str">
        <f>IF(OR($B64=0,K$27&lt;$C64,K$27&gt;=$D64),"",INDEX(ordre,COUNTIF(K$36:K63,"&lt;&gt;")+1))</f>
        <v/>
      </c>
      <c r="L64" s="227" t="str">
        <f>IF(OR($B64=0,L$27&lt;$C64,L$27&gt;=$D64),"",INDEX(ordre,COUNTIF(L$36:L63,"&lt;&gt;")+1))</f>
        <v/>
      </c>
      <c r="M64" s="227" t="str">
        <f>IF(OR($B64=0,M$27&lt;$C64,M$27&gt;=$D64),"",INDEX(ordre,COUNTIF(M$36:M63,"&lt;&gt;")+1))</f>
        <v/>
      </c>
      <c r="N64" s="227" t="str">
        <f>IF(OR($B64=0,N$27&lt;$C64,N$27&gt;=$D64),"",INDEX(ordre,COUNTIF(N$36:N63,"&lt;&gt;")+1))</f>
        <v/>
      </c>
      <c r="O64" s="227" t="str">
        <f>IF(OR($B64=0,O$27&lt;$C64,O$27&gt;=$D64),"",INDEX(ordre,COUNTIF(O$36:O63,"&lt;&gt;")+1))</f>
        <v/>
      </c>
      <c r="P64" s="227" t="str">
        <f>IF(OR($B64=0,P$27&lt;$C64,P$27&gt;=$D64),"",INDEX(ordre,COUNTIF(P$36:P63,"&lt;&gt;")+1))</f>
        <v/>
      </c>
      <c r="Q64" s="227" t="str">
        <f>IF(OR($B64=0,Q$27&lt;$C64,Q$27&gt;=$D64),"",INDEX(ordre,COUNTIF(Q$36:Q63,"&lt;&gt;")+1))</f>
        <v/>
      </c>
      <c r="R64" s="227" t="str">
        <f>IF(OR($B64=0,R$27&lt;$C64,R$27&gt;=$D64),"",INDEX(ordre,COUNTIF(R$36:R63,"&lt;&gt;")+1))</f>
        <v/>
      </c>
      <c r="S64" s="227" t="str">
        <f>IF(OR($B64=0,S$27&lt;$C64,S$27&gt;=$D64),"",INDEX(ordre,COUNTIF(S$36:S63,"&lt;&gt;")+1))</f>
        <v/>
      </c>
      <c r="T64" s="227" t="str">
        <f>IF(OR($B64=0,T$27&lt;$C64,T$27&gt;=$D64),"",INDEX(ordre,COUNTIF(T$36:T63,"&lt;&gt;")+1))</f>
        <v/>
      </c>
      <c r="U64" s="227" t="str">
        <f>IF(OR($B64=0,U$27&lt;$C64,U$27&gt;=$D64),"",INDEX(ordre,COUNTIF(U$36:U63,"&lt;&gt;")+1))</f>
        <v/>
      </c>
      <c r="V64" s="227" t="str">
        <f>IF(OR($B64=0,V$27&lt;$C64,V$27&gt;=$D64),"",INDEX(ordre,COUNTIF(V$36:V63,"&lt;&gt;")+1))</f>
        <v/>
      </c>
      <c r="W64" s="227" t="str">
        <f>IF(OR($B64=0,W$27&lt;$C64,W$27&gt;=$D64),"",INDEX(ordre,COUNTIF(W$36:W63,"&lt;&gt;")+1))</f>
        <v/>
      </c>
      <c r="X64" s="227" t="str">
        <f>IF(OR($B64=0,X$27&lt;$C64,X$27&gt;=$D64),"",INDEX(ordre,COUNTIF(X$36:X63,"&lt;&gt;")+1))</f>
        <v/>
      </c>
      <c r="Y64" s="227" t="str">
        <f>IF(OR($B64=0,Y$27&lt;$C64,Y$27&gt;=$D64),"",INDEX(ordre,COUNTIF(Y$36:Y63,"&lt;&gt;")+1))</f>
        <v/>
      </c>
      <c r="Z64" s="227" t="str">
        <f>IF(OR($B64=0,Z$27&lt;$C64,Z$27&gt;=$D64),"",INDEX(ordre,COUNTIF(Z$36:Z63,"&lt;&gt;")+1))</f>
        <v/>
      </c>
      <c r="AA64" s="227" t="str">
        <f>IF(OR($B64=0,AA$27&lt;$C64,AA$27&gt;=$D64),"",INDEX(ordre,COUNTIF(AA$36:AA63,"&lt;&gt;")+1))</f>
        <v/>
      </c>
      <c r="AB64" s="227" t="str">
        <f>IF(OR($B64=0,AB$27&lt;$C64,AB$27&gt;=$D64),"",INDEX(ordre,COUNTIF(AB$36:AB63,"&lt;&gt;")+1))</f>
        <v/>
      </c>
      <c r="AC64" s="227" t="str">
        <f>IF(OR($B64=0,AC$27&lt;$C64,AC$27&gt;=$D64),"",INDEX(ordre,COUNTIF(AC$36:AC63,"&lt;&gt;")+1))</f>
        <v/>
      </c>
      <c r="AD64" s="227" t="str">
        <f>IF(OR($B64=0,AD$27&lt;$C64,AD$27&gt;=$D64),"",INDEX(ordre,COUNTIF(AD$36:AD63,"&lt;&gt;")+1))</f>
        <v/>
      </c>
      <c r="AE64" s="227" t="str">
        <f>IF(OR($B64=0,AE$27&lt;$C64,AE$27&gt;=$D64),"",INDEX(ordre,COUNTIF(AE$36:AE63,"&lt;&gt;")+1))</f>
        <v/>
      </c>
      <c r="AF64" s="227" t="str">
        <f>IF(OR($B64=0,AF$27&lt;$C64,AF$27&gt;=$D64),"",INDEX(ordre,COUNTIF(AF$36:AF63,"&lt;&gt;")+1))</f>
        <v/>
      </c>
      <c r="AG64" s="227" t="str">
        <f>IF(OR($B64=0,AG$27&lt;$C64,AG$27&gt;=$D64),"",INDEX(ordre,COUNTIF(AG$36:AG63,"&lt;&gt;")+1))</f>
        <v/>
      </c>
      <c r="AH64" s="227" t="str">
        <f>IF(OR($B64=0,AH$27&lt;$C64,AH$27&gt;=$D64),"",INDEX(ordre,COUNTIF(AH$36:AH63,"&lt;&gt;")+1))</f>
        <v/>
      </c>
      <c r="AI64" s="227" t="str">
        <f>IF(OR($B64=0,AI$27&lt;$C64,AI$27&gt;=$D64),"",INDEX(ordre,COUNTIF(AI$36:AI63,"&lt;&gt;")+1))</f>
        <v/>
      </c>
      <c r="AJ64" s="227" t="str">
        <f>IF(OR($B64=0,AJ$27&lt;$C64,AJ$27&gt;=$D64),"",INDEX(ordre,COUNTIF(AJ$36:AJ63,"&lt;&gt;")+1))</f>
        <v/>
      </c>
      <c r="AK64" s="227" t="e">
        <f>IF(OR($B64=0,AK$27&lt;$C64,AK$27&gt;=$D64),"",INDEX(ordre,COUNTIF(AK$36:AK63,"&lt;&gt;")+1))</f>
        <v>#REF!</v>
      </c>
      <c r="AL64" s="227" t="e">
        <f>IF(OR($B64=0,AL$27&lt;$C64,AL$27&gt;=$D64),"",INDEX(ordre,COUNTIF(AL$36:AL63,"&lt;&gt;")+1))</f>
        <v>#REF!</v>
      </c>
      <c r="AM64" s="227" t="e">
        <f>IF(OR($B64=0,AM$27&lt;$C64,AM$27&gt;=$D64),"",INDEX(ordre,COUNTIF(AM$36:AM63,"&lt;&gt;")+1))</f>
        <v>#REF!</v>
      </c>
      <c r="AN64" s="227" t="e">
        <f>IF(OR($B64=0,AN$27&lt;$C64,AN$27&gt;=$D64),"",INDEX(ordre,COUNTIF(AN$36:AN63,"&lt;&gt;")+1))</f>
        <v>#REF!</v>
      </c>
      <c r="AO64" s="227" t="e">
        <f>IF(OR($B64=0,AO$27&lt;$C64,AO$27&gt;=$D64),"",INDEX(ordre,COUNTIF(AO$36:AO63,"&lt;&gt;")+1))</f>
        <v>#REF!</v>
      </c>
      <c r="AP64" s="227" t="e">
        <f>IF(OR($B64=0,AP$27&lt;$C64,AP$27&gt;=$D64),"",INDEX(ordre,COUNTIF(AP$36:AP63,"&lt;&gt;")+1))</f>
        <v>#REF!</v>
      </c>
      <c r="AQ64" s="227" t="e">
        <f>IF(OR($B64=0,AQ$27&lt;$C64,AQ$27&gt;=$D64),"",INDEX(ordre,COUNTIF(AQ$36:AQ63,"&lt;&gt;")+1))</f>
        <v>#REF!</v>
      </c>
      <c r="AR64" s="227" t="e">
        <f>IF(OR($B64=0,AR$27&lt;$C64,AR$27&gt;=$D64),"",INDEX(ordre,COUNTIF(AR$36:AR63,"&lt;&gt;")+1))</f>
        <v>#REF!</v>
      </c>
      <c r="AS64" s="227" t="e">
        <f>IF(OR($B64=0,AS$27&lt;$C64,AS$27&gt;=$D64),"",INDEX(ordre,COUNTIF(AS$36:AS63,"&lt;&gt;")+1))</f>
        <v>#REF!</v>
      </c>
      <c r="AT64" s="227" t="e">
        <f>IF(OR($B64=0,AT$27&lt;$C64,AT$27&gt;=$D64),"",INDEX(ordre,COUNTIF(AT$36:AT63,"&lt;&gt;")+1))</f>
        <v>#REF!</v>
      </c>
      <c r="AU64" s="227" t="e">
        <f>IF(OR($B64=0,AU$27&lt;$C64,AU$27&gt;=$D64),"",INDEX(ordre,COUNTIF(AU$36:AU63,"&lt;&gt;")+1))</f>
        <v>#REF!</v>
      </c>
      <c r="AV64" s="227" t="e">
        <f>IF(OR($B64=0,AV$27&lt;$C64,AV$27&gt;=$D64),"",INDEX(ordre,COUNTIF(AV$36:AV63,"&lt;&gt;")+1))</f>
        <v>#REF!</v>
      </c>
      <c r="AW64" s="227" t="e">
        <f>IF(OR($B64=0,AW$27&lt;$C64,AW$27&gt;=$D64),"",INDEX(ordre,COUNTIF(AW$36:AW63,"&lt;&gt;")+1))</f>
        <v>#REF!</v>
      </c>
      <c r="AX64" s="227" t="e">
        <f>IF(OR($B64=0,AX$27&lt;$C64,AX$27&gt;=$D64),"",INDEX(ordre,COUNTIF(AX$36:AX63,"&lt;&gt;")+1))</f>
        <v>#REF!</v>
      </c>
      <c r="AY64" s="227" t="e">
        <f>IF(OR($B64=0,AY$27&lt;$C64,AY$27&gt;=$D64),"",INDEX(ordre,COUNTIF(AY$36:AY63,"&lt;&gt;")+1))</f>
        <v>#REF!</v>
      </c>
      <c r="AZ64" s="227" t="e">
        <f>IF(OR($B64=0,AZ$27&lt;$C64,AZ$27&gt;=$D64),"",INDEX(ordre,COUNTIF(AZ$36:AZ63,"&lt;&gt;")+1))</f>
        <v>#REF!</v>
      </c>
      <c r="BA64" s="227" t="e">
        <f>IF(OR($B64=0,BA$27&lt;$C64,BA$27&gt;=$D64),"",INDEX(ordre,COUNTIF(BA$36:BA63,"&lt;&gt;")+1))</f>
        <v>#REF!</v>
      </c>
      <c r="BB64" s="227" t="e">
        <f>IF(OR($B64=0,BB$27&lt;$C64,BB$27&gt;=$D64),"",INDEX(ordre,COUNTIF(BB$36:BB63,"&lt;&gt;")+1))</f>
        <v>#REF!</v>
      </c>
      <c r="BC64" s="227" t="e">
        <f>IF(OR($B64=0,BC$27&lt;$C64,BC$27&gt;=$D64),"",INDEX(ordre,COUNTIF(BC$36:BC63,"&lt;&gt;")+1))</f>
        <v>#REF!</v>
      </c>
      <c r="BD64" s="227" t="e">
        <f>IF(OR($B64=0,BD$27&lt;$C64,BD$27&gt;=$D64),"",INDEX(ordre,COUNTIF(BD$36:BD63,"&lt;&gt;")+1))</f>
        <v>#REF!</v>
      </c>
      <c r="BE64" s="227" t="e">
        <f>IF(OR($B64=0,BE$27&lt;$C64,BE$27&gt;=$D64),"",INDEX(ordre,COUNTIF(BE$36:BE63,"&lt;&gt;")+1))</f>
        <v>#REF!</v>
      </c>
      <c r="BF64" s="227" t="e">
        <f>IF(OR($B64=0,BF$27&lt;$C64,BF$27&gt;=$D64),"",INDEX(ordre,COUNTIF(BF$36:BF63,"&lt;&gt;")+1))</f>
        <v>#REF!</v>
      </c>
      <c r="BG64" s="227" t="e">
        <f>IF(OR($B64=0,BG$27&lt;$C64,BG$27&gt;=$D64),"",INDEX(ordre,COUNTIF(BG$36:BG63,"&lt;&gt;")+1))</f>
        <v>#REF!</v>
      </c>
      <c r="BH64" s="227" t="e">
        <f>IF(OR($B64=0,BH$27&lt;$C64,BH$27&gt;=$D64),"",INDEX(ordre,COUNTIF(BH$36:BH63,"&lt;&gt;")+1))</f>
        <v>#REF!</v>
      </c>
      <c r="BI64" s="227" t="e">
        <f>IF(OR($B64=0,BI$27&lt;$C64,BI$27&gt;=$D64),"",INDEX(ordre,COUNTIF(BI$36:BI63,"&lt;&gt;")+1))</f>
        <v>#REF!</v>
      </c>
      <c r="BJ64" s="227" t="e">
        <f>IF(OR($B64=0,BJ$27&lt;$C64,BJ$27&gt;=$D64),"",INDEX(ordre,COUNTIF(BJ$36:BJ63,"&lt;&gt;")+1))</f>
        <v>#REF!</v>
      </c>
      <c r="BK64" s="227" t="e">
        <f>IF(OR($B64=0,BK$27&lt;$C64,BK$27&gt;=$D64),"",INDEX(ordre,COUNTIF(BK$36:BK63,"&lt;&gt;")+1))</f>
        <v>#REF!</v>
      </c>
      <c r="BL64" s="227" t="e">
        <f>IF(OR($B64=0,BL$27&lt;$C64,BL$27&gt;=$D64),"",INDEX(ordre,COUNTIF(BL$36:BL63,"&lt;&gt;")+1))</f>
        <v>#REF!</v>
      </c>
      <c r="BM64" s="227" t="e">
        <f>IF(OR($B64=0,BM$27&lt;$C64,BM$27&gt;=$D64),"",INDEX(ordre,COUNTIF(BM$36:BM63,"&lt;&gt;")+1))</f>
        <v>#REF!</v>
      </c>
      <c r="BN64" s="227" t="e">
        <f>IF(OR($B64=0,BN$27&lt;$C64,BN$27&gt;=$D64),"",INDEX(ordre,COUNTIF(BN$36:BN63,"&lt;&gt;")+1))</f>
        <v>#REF!</v>
      </c>
      <c r="BO64" s="227" t="e">
        <f>IF(OR($B64=0,BO$27&lt;$C64,BO$27&gt;=$D64),"",INDEX(ordre,COUNTIF(BO$36:BO63,"&lt;&gt;")+1))</f>
        <v>#REF!</v>
      </c>
      <c r="BP64" s="227" t="str">
        <f>IF(OR($B64=0,BP$27&lt;$C64,BP$27&gt;=$D64),"",INDEX(ordre,COUNTIF(BP$36:BP63,"&lt;&gt;")+1))</f>
        <v/>
      </c>
      <c r="BQ64" s="227" t="str">
        <f>IF(OR($B64=0,BQ$27&lt;$C64,BQ$27&gt;=$D64),"",INDEX(ordre,COUNTIF(BQ$36:BQ63,"&lt;&gt;")+1))</f>
        <v/>
      </c>
      <c r="BR64" s="227" t="str">
        <f>IF(OR($B64=0,BR$27&lt;$C64,BR$27&gt;=$D64),"",INDEX(ordre,COUNTIF(BR$36:BR63,"&lt;&gt;")+1))</f>
        <v/>
      </c>
      <c r="BS64" s="227" t="str">
        <f>IF(OR($B64=0,BS$27&lt;$C64,BS$27&gt;=$D64),"",INDEX(ordre,COUNTIF(BS$36:BS63,"&lt;&gt;")+1))</f>
        <v/>
      </c>
      <c r="BT64" s="227" t="str">
        <f>IF(OR($B64=0,BT$27&lt;$C64,BT$27&gt;=$D64),"",INDEX(ordre,COUNTIF(BT$36:BT63,"&lt;&gt;")+1))</f>
        <v/>
      </c>
      <c r="BU64" s="165">
        <f t="shared" si="3"/>
        <v>0.33333305555717241</v>
      </c>
    </row>
    <row r="65" spans="1:73" ht="15.5" x14ac:dyDescent="0.35">
      <c r="A65" s="39"/>
      <c r="B65" s="139" t="str">
        <f>'Etat staff'!C61</f>
        <v xml:space="preserve"> ANTHONY</v>
      </c>
      <c r="C65" s="161">
        <f>'Etat staff'!A61</f>
        <v>43590.743055555555</v>
      </c>
      <c r="D65" s="162">
        <f>IF('Etat staff'!B61&lt;C65,'Etat staff'!B61+1,'Etat staff'!B61)</f>
        <v>43590.954861111109</v>
      </c>
      <c r="E65" s="203">
        <f t="shared" si="7"/>
        <v>1.0416666666666666E-2</v>
      </c>
      <c r="F65" s="44"/>
      <c r="G65" s="265"/>
      <c r="H65" s="227" t="str">
        <f>IF(OR($B65=0,H$27&lt;$C65,H$27&gt;=$D65),"",INDEX(ordre,COUNTIF(H$36:H64,"&lt;&gt;")+1))</f>
        <v/>
      </c>
      <c r="I65" s="227" t="str">
        <f>IF(OR($B65=0,I$27&lt;$C65,I$27&gt;=$D65),"",INDEX(ordre,COUNTIF(I$36:I64,"&lt;&gt;")+1))</f>
        <v/>
      </c>
      <c r="J65" s="227" t="str">
        <f>IF(OR($B65=0,J$27&lt;$C65,J$27&gt;=$D65),"",INDEX(ordre,COUNTIF(J$36:J64,"&lt;&gt;")+1))</f>
        <v/>
      </c>
      <c r="K65" s="227" t="str">
        <f>IF(OR($B65=0,K$27&lt;$C65,K$27&gt;=$D65),"",INDEX(ordre,COUNTIF(K$36:K64,"&lt;&gt;")+1))</f>
        <v/>
      </c>
      <c r="L65" s="227" t="str">
        <f>IF(OR($B65=0,L$27&lt;$C65,L$27&gt;=$D65),"",INDEX(ordre,COUNTIF(L$36:L64,"&lt;&gt;")+1))</f>
        <v/>
      </c>
      <c r="M65" s="227" t="str">
        <f>IF(OR($B65=0,M$27&lt;$C65,M$27&gt;=$D65),"",INDEX(ordre,COUNTIF(M$36:M64,"&lt;&gt;")+1))</f>
        <v/>
      </c>
      <c r="N65" s="227" t="str">
        <f>IF(OR($B65=0,N$27&lt;$C65,N$27&gt;=$D65),"",INDEX(ordre,COUNTIF(N$36:N64,"&lt;&gt;")+1))</f>
        <v/>
      </c>
      <c r="O65" s="227" t="str">
        <f>IF(OR($B65=0,O$27&lt;$C65,O$27&gt;=$D65),"",INDEX(ordre,COUNTIF(O$36:O64,"&lt;&gt;")+1))</f>
        <v/>
      </c>
      <c r="P65" s="227" t="str">
        <f>IF(OR($B65=0,P$27&lt;$C65,P$27&gt;=$D65),"",INDEX(ordre,COUNTIF(P$36:P64,"&lt;&gt;")+1))</f>
        <v/>
      </c>
      <c r="Q65" s="227" t="str">
        <f>IF(OR($B65=0,Q$27&lt;$C65,Q$27&gt;=$D65),"",INDEX(ordre,COUNTIF(Q$36:Q64,"&lt;&gt;")+1))</f>
        <v/>
      </c>
      <c r="R65" s="227" t="str">
        <f>IF(OR($B65=0,R$27&lt;$C65,R$27&gt;=$D65),"",INDEX(ordre,COUNTIF(R$36:R64,"&lt;&gt;")+1))</f>
        <v/>
      </c>
      <c r="S65" s="227" t="str">
        <f>IF(OR($B65=0,S$27&lt;$C65,S$27&gt;=$D65),"",INDEX(ordre,COUNTIF(S$36:S64,"&lt;&gt;")+1))</f>
        <v/>
      </c>
      <c r="T65" s="227" t="str">
        <f>IF(OR($B65=0,T$27&lt;$C65,T$27&gt;=$D65),"",INDEX(ordre,COUNTIF(T$36:T64,"&lt;&gt;")+1))</f>
        <v/>
      </c>
      <c r="U65" s="227" t="str">
        <f>IF(OR($B65=0,U$27&lt;$C65,U$27&gt;=$D65),"",INDEX(ordre,COUNTIF(U$36:U64,"&lt;&gt;")+1))</f>
        <v/>
      </c>
      <c r="V65" s="227" t="str">
        <f>IF(OR($B65=0,V$27&lt;$C65,V$27&gt;=$D65),"",INDEX(ordre,COUNTIF(V$36:V64,"&lt;&gt;")+1))</f>
        <v/>
      </c>
      <c r="W65" s="227" t="str">
        <f>IF(OR($B65=0,W$27&lt;$C65,W$27&gt;=$D65),"",INDEX(ordre,COUNTIF(W$36:W64,"&lt;&gt;")+1))</f>
        <v/>
      </c>
      <c r="X65" s="227" t="str">
        <f>IF(OR($B65=0,X$27&lt;$C65,X$27&gt;=$D65),"",INDEX(ordre,COUNTIF(X$36:X64,"&lt;&gt;")+1))</f>
        <v/>
      </c>
      <c r="Y65" s="227" t="str">
        <f>IF(OR($B65=0,Y$27&lt;$C65,Y$27&gt;=$D65),"",INDEX(ordre,COUNTIF(Y$36:Y64,"&lt;&gt;")+1))</f>
        <v/>
      </c>
      <c r="Z65" s="227" t="str">
        <f>IF(OR($B65=0,Z$27&lt;$C65,Z$27&gt;=$D65),"",INDEX(ordre,COUNTIF(Z$36:Z64,"&lt;&gt;")+1))</f>
        <v/>
      </c>
      <c r="AA65" s="227" t="str">
        <f>IF(OR($B65=0,AA$27&lt;$C65,AA$27&gt;=$D65),"",INDEX(ordre,COUNTIF(AA$36:AA64,"&lt;&gt;")+1))</f>
        <v/>
      </c>
      <c r="AB65" s="227" t="str">
        <f>IF(OR($B65=0,AB$27&lt;$C65,AB$27&gt;=$D65),"",INDEX(ordre,COUNTIF(AB$36:AB64,"&lt;&gt;")+1))</f>
        <v/>
      </c>
      <c r="AC65" s="227" t="str">
        <f>IF(OR($B65=0,AC$27&lt;$C65,AC$27&gt;=$D65),"",INDEX(ordre,COUNTIF(AC$36:AC64,"&lt;&gt;")+1))</f>
        <v/>
      </c>
      <c r="AD65" s="227" t="str">
        <f>IF(OR($B65=0,AD$27&lt;$C65,AD$27&gt;=$D65),"",INDEX(ordre,COUNTIF(AD$36:AD64,"&lt;&gt;")+1))</f>
        <v/>
      </c>
      <c r="AE65" s="227" t="str">
        <f>IF(OR($B65=0,AE$27&lt;$C65,AE$27&gt;=$D65),"",INDEX(ordre,COUNTIF(AE$36:AE64,"&lt;&gt;")+1))</f>
        <v/>
      </c>
      <c r="AF65" s="227" t="str">
        <f>IF(OR($B65=0,AF$27&lt;$C65,AF$27&gt;=$D65),"",INDEX(ordre,COUNTIF(AF$36:AF64,"&lt;&gt;")+1))</f>
        <v/>
      </c>
      <c r="AG65" s="227" t="str">
        <f>IF(OR($B65=0,AG$27&lt;$C65,AG$27&gt;=$D65),"",INDEX(ordre,COUNTIF(AG$36:AG64,"&lt;&gt;")+1))</f>
        <v/>
      </c>
      <c r="AH65" s="227" t="str">
        <f>IF(OR($B65=0,AH$27&lt;$C65,AH$27&gt;=$D65),"",INDEX(ordre,COUNTIF(AH$36:AH64,"&lt;&gt;")+1))</f>
        <v/>
      </c>
      <c r="AI65" s="227" t="str">
        <f>IF(OR($B65=0,AI$27&lt;$C65,AI$27&gt;=$D65),"",INDEX(ordre,COUNTIF(AI$36:AI64,"&lt;&gt;")+1))</f>
        <v/>
      </c>
      <c r="AJ65" s="227" t="str">
        <f>IF(OR($B65=0,AJ$27&lt;$C65,AJ$27&gt;=$D65),"",INDEX(ordre,COUNTIF(AJ$36:AJ64,"&lt;&gt;")+1))</f>
        <v/>
      </c>
      <c r="AK65" s="227" t="str">
        <f>IF(OR($B65=0,AK$27&lt;$C65,AK$27&gt;=$D65),"",INDEX(ordre,COUNTIF(AK$36:AK64,"&lt;&gt;")+1))</f>
        <v/>
      </c>
      <c r="AL65" s="227" t="str">
        <f>IF(OR($B65=0,AL$27&lt;$C65,AL$27&gt;=$D65),"",INDEX(ordre,COUNTIF(AL$36:AL64,"&lt;&gt;")+1))</f>
        <v/>
      </c>
      <c r="AM65" s="227" t="str">
        <f>IF(OR($B65=0,AM$27&lt;$C65,AM$27&gt;=$D65),"",INDEX(ordre,COUNTIF(AM$36:AM64,"&lt;&gt;")+1))</f>
        <v/>
      </c>
      <c r="AN65" s="227" t="str">
        <f>IF(OR($B65=0,AN$27&lt;$C65,AN$27&gt;=$D65),"",INDEX(ordre,COUNTIF(AN$36:AN64,"&lt;&gt;")+1))</f>
        <v/>
      </c>
      <c r="AO65" s="227" t="str">
        <f>IF(OR($B65=0,AO$27&lt;$C65,AO$27&gt;=$D65),"",INDEX(ordre,COUNTIF(AO$36:AO64,"&lt;&gt;")+1))</f>
        <v/>
      </c>
      <c r="AP65" s="227" t="str">
        <f>IF(OR($B65=0,AP$27&lt;$C65,AP$27&gt;=$D65),"",INDEX(ordre,COUNTIF(AP$36:AP64,"&lt;&gt;")+1))</f>
        <v/>
      </c>
      <c r="AQ65" s="227" t="str">
        <f>IF(OR($B65=0,AQ$27&lt;$C65,AQ$27&gt;=$D65),"",INDEX(ordre,COUNTIF(AQ$36:AQ64,"&lt;&gt;")+1))</f>
        <v/>
      </c>
      <c r="AR65" s="227" t="str">
        <f>IF(OR($B65=0,AR$27&lt;$C65,AR$27&gt;=$D65),"",INDEX(ordre,COUNTIF(AR$36:AR64,"&lt;&gt;")+1))</f>
        <v/>
      </c>
      <c r="AS65" s="227" t="str">
        <f>IF(OR($B65=0,AS$27&lt;$C65,AS$27&gt;=$D65),"",INDEX(ordre,COUNTIF(AS$36:AS64,"&lt;&gt;")+1))</f>
        <v/>
      </c>
      <c r="AT65" s="227" t="str">
        <f>IF(OR($B65=0,AT$27&lt;$C65,AT$27&gt;=$D65),"",INDEX(ordre,COUNTIF(AT$36:AT64,"&lt;&gt;")+1))</f>
        <v/>
      </c>
      <c r="AU65" s="227" t="str">
        <f>IF(OR($B65=0,AU$27&lt;$C65,AU$27&gt;=$D65),"",INDEX(ordre,COUNTIF(AU$36:AU64,"&lt;&gt;")+1))</f>
        <v/>
      </c>
      <c r="AV65" s="227" t="e">
        <f>IF(OR($B65=0,AV$27&lt;$C65,AV$27&gt;=$D65),"",INDEX(ordre,COUNTIF(AV$36:AV64,"&lt;&gt;")+1))</f>
        <v>#REF!</v>
      </c>
      <c r="AW65" s="227" t="e">
        <f>IF(OR($B65=0,AW$27&lt;$C65,AW$27&gt;=$D65),"",INDEX(ordre,COUNTIF(AW$36:AW64,"&lt;&gt;")+1))</f>
        <v>#REF!</v>
      </c>
      <c r="AX65" s="227" t="e">
        <f>IF(OR($B65=0,AX$27&lt;$C65,AX$27&gt;=$D65),"",INDEX(ordre,COUNTIF(AX$36:AX64,"&lt;&gt;")+1))</f>
        <v>#REF!</v>
      </c>
      <c r="AY65" s="227" t="e">
        <f>IF(OR($B65=0,AY$27&lt;$C65,AY$27&gt;=$D65),"",INDEX(ordre,COUNTIF(AY$36:AY64,"&lt;&gt;")+1))</f>
        <v>#REF!</v>
      </c>
      <c r="AZ65" s="227" t="e">
        <f>IF(OR($B65=0,AZ$27&lt;$C65,AZ$27&gt;=$D65),"",INDEX(ordre,COUNTIF(AZ$36:AZ64,"&lt;&gt;")+1))</f>
        <v>#REF!</v>
      </c>
      <c r="BA65" s="227" t="e">
        <f>IF(OR($B65=0,BA$27&lt;$C65,BA$27&gt;=$D65),"",INDEX(ordre,COUNTIF(BA$36:BA64,"&lt;&gt;")+1))</f>
        <v>#REF!</v>
      </c>
      <c r="BB65" s="227" t="e">
        <f>IF(OR($B65=0,BB$27&lt;$C65,BB$27&gt;=$D65),"",INDEX(ordre,COUNTIF(BB$36:BB64,"&lt;&gt;")+1))</f>
        <v>#REF!</v>
      </c>
      <c r="BC65" s="227" t="e">
        <f>IF(OR($B65=0,BC$27&lt;$C65,BC$27&gt;=$D65),"",INDEX(ordre,COUNTIF(BC$36:BC64,"&lt;&gt;")+1))</f>
        <v>#REF!</v>
      </c>
      <c r="BD65" s="227" t="e">
        <f>IF(OR($B65=0,BD$27&lt;$C65,BD$27&gt;=$D65),"",INDEX(ordre,COUNTIF(BD$36:BD64,"&lt;&gt;")+1))</f>
        <v>#REF!</v>
      </c>
      <c r="BE65" s="227" t="e">
        <f>IF(OR($B65=0,BE$27&lt;$C65,BE$27&gt;=$D65),"",INDEX(ordre,COUNTIF(BE$36:BE64,"&lt;&gt;")+1))</f>
        <v>#REF!</v>
      </c>
      <c r="BF65" s="227" t="e">
        <f>IF(OR($B65=0,BF$27&lt;$C65,BF$27&gt;=$D65),"",INDEX(ordre,COUNTIF(BF$36:BF64,"&lt;&gt;")+1))</f>
        <v>#REF!</v>
      </c>
      <c r="BG65" s="227" t="e">
        <f>IF(OR($B65=0,BG$27&lt;$C65,BG$27&gt;=$D65),"",INDEX(ordre,COUNTIF(BG$36:BG64,"&lt;&gt;")+1))</f>
        <v>#REF!</v>
      </c>
      <c r="BH65" s="227" t="e">
        <f>IF(OR($B65=0,BH$27&lt;$C65,BH$27&gt;=$D65),"",INDEX(ordre,COUNTIF(BH$36:BH64,"&lt;&gt;")+1))</f>
        <v>#REF!</v>
      </c>
      <c r="BI65" s="227" t="e">
        <f>IF(OR($B65=0,BI$27&lt;$C65,BI$27&gt;=$D65),"",INDEX(ordre,COUNTIF(BI$36:BI64,"&lt;&gt;")+1))</f>
        <v>#REF!</v>
      </c>
      <c r="BJ65" s="227" t="e">
        <f>IF(OR($B65=0,BJ$27&lt;$C65,BJ$27&gt;=$D65),"",INDEX(ordre,COUNTIF(BJ$36:BJ64,"&lt;&gt;")+1))</f>
        <v>#REF!</v>
      </c>
      <c r="BK65" s="227" t="e">
        <f>IF(OR($B65=0,BK$27&lt;$C65,BK$27&gt;=$D65),"",INDEX(ordre,COUNTIF(BK$36:BK64,"&lt;&gt;")+1))</f>
        <v>#REF!</v>
      </c>
      <c r="BL65" s="227" t="e">
        <f>IF(OR($B65=0,BL$27&lt;$C65,BL$27&gt;=$D65),"",INDEX(ordre,COUNTIF(BL$36:BL64,"&lt;&gt;")+1))</f>
        <v>#REF!</v>
      </c>
      <c r="BM65" s="227" t="e">
        <f>IF(OR($B65=0,BM$27&lt;$C65,BM$27&gt;=$D65),"",INDEX(ordre,COUNTIF(BM$36:BM64,"&lt;&gt;")+1))</f>
        <v>#REF!</v>
      </c>
      <c r="BN65" s="227" t="e">
        <f>IF(OR($B65=0,BN$27&lt;$C65,BN$27&gt;=$D65),"",INDEX(ordre,COUNTIF(BN$36:BN64,"&lt;&gt;")+1))</f>
        <v>#REF!</v>
      </c>
      <c r="BO65" s="227" t="e">
        <f>IF(OR($B65=0,BO$27&lt;$C65,BO$27&gt;=$D65),"",INDEX(ordre,COUNTIF(BO$36:BO64,"&lt;&gt;")+1))</f>
        <v>#REF!</v>
      </c>
      <c r="BP65" s="227" t="str">
        <f>IF(OR($B65=0,BP$27&lt;$C65,BP$27&gt;=$D65),"",INDEX(ordre,COUNTIF(BP$36:BP64,"&lt;&gt;")+1))</f>
        <v/>
      </c>
      <c r="BQ65" s="227" t="str">
        <f>IF(OR($B65=0,BQ$27&lt;$C65,BQ$27&gt;=$D65),"",INDEX(ordre,COUNTIF(BQ$36:BQ64,"&lt;&gt;")+1))</f>
        <v/>
      </c>
      <c r="BR65" s="227" t="str">
        <f>IF(OR($B65=0,BR$27&lt;$C65,BR$27&gt;=$D65),"",INDEX(ordre,COUNTIF(BR$36:BR64,"&lt;&gt;")+1))</f>
        <v/>
      </c>
      <c r="BS65" s="227" t="str">
        <f>IF(OR($B65=0,BS$27&lt;$C65,BS$27&gt;=$D65),"",INDEX(ordre,COUNTIF(BS$36:BS64,"&lt;&gt;")+1))</f>
        <v/>
      </c>
      <c r="BT65" s="227" t="str">
        <f>IF(OR($B65=0,BT$27&lt;$C65,BT$27&gt;=$D65),"",INDEX(ordre,COUNTIF(BT$36:BT64,"&lt;&gt;")+1))</f>
        <v/>
      </c>
      <c r="BU65" s="165">
        <f t="shared" si="3"/>
        <v>0.21874972222141378</v>
      </c>
    </row>
    <row r="66" spans="1:73" ht="15.5" x14ac:dyDescent="0.35">
      <c r="A66" s="39"/>
      <c r="B66" s="139">
        <f>'Etat staff'!C62</f>
        <v>0</v>
      </c>
      <c r="C66" s="161">
        <f>'Etat staff'!A62</f>
        <v>0</v>
      </c>
      <c r="D66" s="162">
        <f>IF('Etat staff'!B62&lt;C66,'Etat staff'!B62+1,'Etat staff'!B62)</f>
        <v>0</v>
      </c>
      <c r="E66" s="203">
        <f t="shared" si="7"/>
        <v>1.0416666666666666E-2</v>
      </c>
      <c r="F66" s="44"/>
      <c r="G66" s="265"/>
      <c r="H66" s="227" t="str">
        <f>IF(OR($B66=0,H$27&lt;$C66,H$27&gt;=$D66),"",INDEX(ordre,COUNTIF(H$36:H65,"&lt;&gt;")+1))</f>
        <v/>
      </c>
      <c r="I66" s="227" t="str">
        <f>IF(OR($B66=0,I$27&lt;$C66,I$27&gt;=$D66),"",INDEX(ordre,COUNTIF(I$36:I65,"&lt;&gt;")+1))</f>
        <v/>
      </c>
      <c r="J66" s="227" t="str">
        <f>IF(OR($B66=0,J$27&lt;$C66,J$27&gt;=$D66),"",INDEX(ordre,COUNTIF(J$36:J65,"&lt;&gt;")+1))</f>
        <v/>
      </c>
      <c r="K66" s="227" t="str">
        <f>IF(OR($B66=0,K$27&lt;$C66,K$27&gt;=$D66),"",INDEX(ordre,COUNTIF(K$36:K65,"&lt;&gt;")+1))</f>
        <v/>
      </c>
      <c r="L66" s="227" t="str">
        <f>IF(OR($B66=0,L$27&lt;$C66,L$27&gt;=$D66),"",INDEX(ordre,COUNTIF(L$36:L65,"&lt;&gt;")+1))</f>
        <v/>
      </c>
      <c r="M66" s="227" t="str">
        <f>IF(OR($B66=0,M$27&lt;$C66,M$27&gt;=$D66),"",INDEX(ordre,COUNTIF(M$36:M65,"&lt;&gt;")+1))</f>
        <v/>
      </c>
      <c r="N66" s="227" t="str">
        <f>IF(OR($B66=0,N$27&lt;$C66,N$27&gt;=$D66),"",INDEX(ordre,COUNTIF(N$36:N65,"&lt;&gt;")+1))</f>
        <v/>
      </c>
      <c r="O66" s="227" t="str">
        <f>IF(OR($B66=0,O$27&lt;$C66,O$27&gt;=$D66),"",INDEX(ordre,COUNTIF(O$36:O65,"&lt;&gt;")+1))</f>
        <v/>
      </c>
      <c r="P66" s="227" t="str">
        <f>IF(OR($B66=0,P$27&lt;$C66,P$27&gt;=$D66),"",INDEX(ordre,COUNTIF(P$36:P65,"&lt;&gt;")+1))</f>
        <v/>
      </c>
      <c r="Q66" s="227" t="str">
        <f>IF(OR($B66=0,Q$27&lt;$C66,Q$27&gt;=$D66),"",INDEX(ordre,COUNTIF(Q$36:Q65,"&lt;&gt;")+1))</f>
        <v/>
      </c>
      <c r="R66" s="227" t="str">
        <f>IF(OR($B66=0,R$27&lt;$C66,R$27&gt;=$D66),"",INDEX(ordre,COUNTIF(R$36:R65,"&lt;&gt;")+1))</f>
        <v/>
      </c>
      <c r="S66" s="227" t="str">
        <f>IF(OR($B66=0,S$27&lt;$C66,S$27&gt;=$D66),"",INDEX(ordre,COUNTIF(S$36:S65,"&lt;&gt;")+1))</f>
        <v/>
      </c>
      <c r="T66" s="227" t="str">
        <f>IF(OR($B66=0,T$27&lt;$C66,T$27&gt;=$D66),"",INDEX(ordre,COUNTIF(T$36:T65,"&lt;&gt;")+1))</f>
        <v/>
      </c>
      <c r="U66" s="227" t="str">
        <f>IF(OR($B66=0,U$27&lt;$C66,U$27&gt;=$D66),"",INDEX(ordre,COUNTIF(U$36:U65,"&lt;&gt;")+1))</f>
        <v/>
      </c>
      <c r="V66" s="227" t="str">
        <f>IF(OR($B66=0,V$27&lt;$C66,V$27&gt;=$D66),"",INDEX(ordre,COUNTIF(V$36:V65,"&lt;&gt;")+1))</f>
        <v/>
      </c>
      <c r="W66" s="227" t="str">
        <f>IF(OR($B66=0,W$27&lt;$C66,W$27&gt;=$D66),"",INDEX(ordre,COUNTIF(W$36:W65,"&lt;&gt;")+1))</f>
        <v/>
      </c>
      <c r="X66" s="227" t="str">
        <f>IF(OR($B66=0,X$27&lt;$C66,X$27&gt;=$D66),"",INDEX(ordre,COUNTIF(X$36:X65,"&lt;&gt;")+1))</f>
        <v/>
      </c>
      <c r="Y66" s="227" t="str">
        <f>IF(OR($B66=0,Y$27&lt;$C66,Y$27&gt;=$D66),"",INDEX(ordre,COUNTIF(Y$36:Y65,"&lt;&gt;")+1))</f>
        <v/>
      </c>
      <c r="Z66" s="227" t="str">
        <f>IF(OR($B66=0,Z$27&lt;$C66,Z$27&gt;=$D66),"",INDEX(ordre,COUNTIF(Z$36:Z65,"&lt;&gt;")+1))</f>
        <v/>
      </c>
      <c r="AA66" s="227" t="str">
        <f>IF(OR($B66=0,AA$27&lt;$C66,AA$27&gt;=$D66),"",INDEX(ordre,COUNTIF(AA$36:AA65,"&lt;&gt;")+1))</f>
        <v/>
      </c>
      <c r="AB66" s="227" t="str">
        <f>IF(OR($B66=0,AB$27&lt;$C66,AB$27&gt;=$D66),"",INDEX(ordre,COUNTIF(AB$36:AB65,"&lt;&gt;")+1))</f>
        <v/>
      </c>
      <c r="AC66" s="227" t="str">
        <f>IF(OR($B66=0,AC$27&lt;$C66,AC$27&gt;=$D66),"",INDEX(ordre,COUNTIF(AC$36:AC65,"&lt;&gt;")+1))</f>
        <v/>
      </c>
      <c r="AD66" s="227" t="str">
        <f>IF(OR($B66=0,AD$27&lt;$C66,AD$27&gt;=$D66),"",INDEX(ordre,COUNTIF(AD$36:AD65,"&lt;&gt;")+1))</f>
        <v/>
      </c>
      <c r="AE66" s="227" t="str">
        <f>IF(OR($B66=0,AE$27&lt;$C66,AE$27&gt;=$D66),"",INDEX(ordre,COUNTIF(AE$36:AE65,"&lt;&gt;")+1))</f>
        <v/>
      </c>
      <c r="AF66" s="227" t="str">
        <f>IF(OR($B66=0,AF$27&lt;$C66,AF$27&gt;=$D66),"",INDEX(ordre,COUNTIF(AF$36:AF65,"&lt;&gt;")+1))</f>
        <v/>
      </c>
      <c r="AG66" s="227" t="str">
        <f>IF(OR($B66=0,AG$27&lt;$C66,AG$27&gt;=$D66),"",INDEX(ordre,COUNTIF(AG$36:AG65,"&lt;&gt;")+1))</f>
        <v/>
      </c>
      <c r="AH66" s="227" t="str">
        <f>IF(OR($B66=0,AH$27&lt;$C66,AH$27&gt;=$D66),"",INDEX(ordre,COUNTIF(AH$36:AH65,"&lt;&gt;")+1))</f>
        <v/>
      </c>
      <c r="AI66" s="227" t="str">
        <f>IF(OR($B66=0,AI$27&lt;$C66,AI$27&gt;=$D66),"",INDEX(ordre,COUNTIF(AI$36:AI65,"&lt;&gt;")+1))</f>
        <v/>
      </c>
      <c r="AJ66" s="227" t="str">
        <f>IF(OR($B66=0,AJ$27&lt;$C66,AJ$27&gt;=$D66),"",INDEX(ordre,COUNTIF(AJ$36:AJ65,"&lt;&gt;")+1))</f>
        <v/>
      </c>
      <c r="AK66" s="227" t="str">
        <f>IF(OR($B66=0,AK$27&lt;$C66,AK$27&gt;=$D66),"",INDEX(ordre,COUNTIF(AK$36:AK65,"&lt;&gt;")+1))</f>
        <v/>
      </c>
      <c r="AL66" s="227" t="str">
        <f>IF(OR($B66=0,AL$27&lt;$C66,AL$27&gt;=$D66),"",INDEX(ordre,COUNTIF(AL$36:AL65,"&lt;&gt;")+1))</f>
        <v/>
      </c>
      <c r="AM66" s="227" t="str">
        <f>IF(OR($B66=0,AM$27&lt;$C66,AM$27&gt;=$D66),"",INDEX(ordre,COUNTIF(AM$36:AM65,"&lt;&gt;")+1))</f>
        <v/>
      </c>
      <c r="AN66" s="227" t="str">
        <f>IF(OR($B66=0,AN$27&lt;$C66,AN$27&gt;=$D66),"",INDEX(ordre,COUNTIF(AN$36:AN65,"&lt;&gt;")+1))</f>
        <v/>
      </c>
      <c r="AO66" s="227" t="str">
        <f>IF(OR($B66=0,AO$27&lt;$C66,AO$27&gt;=$D66),"",INDEX(ordre,COUNTIF(AO$36:AO65,"&lt;&gt;")+1))</f>
        <v/>
      </c>
      <c r="AP66" s="227" t="str">
        <f>IF(OR($B66=0,AP$27&lt;$C66,AP$27&gt;=$D66),"",INDEX(ordre,COUNTIF(AP$36:AP65,"&lt;&gt;")+1))</f>
        <v/>
      </c>
      <c r="AQ66" s="227" t="str">
        <f>IF(OR($B66=0,AQ$27&lt;$C66,AQ$27&gt;=$D66),"",INDEX(ordre,COUNTIF(AQ$36:AQ65,"&lt;&gt;")+1))</f>
        <v/>
      </c>
      <c r="AR66" s="227" t="str">
        <f>IF(OR($B66=0,AR$27&lt;$C66,AR$27&gt;=$D66),"",INDEX(ordre,COUNTIF(AR$36:AR65,"&lt;&gt;")+1))</f>
        <v/>
      </c>
      <c r="AS66" s="227" t="str">
        <f>IF(OR($B66=0,AS$27&lt;$C66,AS$27&gt;=$D66),"",INDEX(ordre,COUNTIF(AS$36:AS65,"&lt;&gt;")+1))</f>
        <v/>
      </c>
      <c r="AT66" s="227" t="str">
        <f>IF(OR($B66=0,AT$27&lt;$C66,AT$27&gt;=$D66),"",INDEX(ordre,COUNTIF(AT$36:AT65,"&lt;&gt;")+1))</f>
        <v/>
      </c>
      <c r="AU66" s="227" t="str">
        <f>IF(OR($B66=0,AU$27&lt;$C66,AU$27&gt;=$D66),"",INDEX(ordre,COUNTIF(AU$36:AU65,"&lt;&gt;")+1))</f>
        <v/>
      </c>
      <c r="AV66" s="227" t="str">
        <f>IF(OR($B66=0,AV$27&lt;$C66,AV$27&gt;=$D66),"",INDEX(ordre,COUNTIF(AV$36:AV65,"&lt;&gt;")+1))</f>
        <v/>
      </c>
      <c r="AW66" s="227" t="str">
        <f>IF(OR($B66=0,AW$27&lt;$C66,AW$27&gt;=$D66),"",INDEX(ordre,COUNTIF(AW$36:AW65,"&lt;&gt;")+1))</f>
        <v/>
      </c>
      <c r="AX66" s="227" t="str">
        <f>IF(OR($B66=0,AX$27&lt;$C66,AX$27&gt;=$D66),"",INDEX(ordre,COUNTIF(AX$36:AX65,"&lt;&gt;")+1))</f>
        <v/>
      </c>
      <c r="AY66" s="227" t="str">
        <f>IF(OR($B66=0,AY$27&lt;$C66,AY$27&gt;=$D66),"",INDEX(ordre,COUNTIF(AY$36:AY65,"&lt;&gt;")+1))</f>
        <v/>
      </c>
      <c r="AZ66" s="227" t="str">
        <f>IF(OR($B66=0,AZ$27&lt;$C66,AZ$27&gt;=$D66),"",INDEX(ordre,COUNTIF(AZ$36:AZ65,"&lt;&gt;")+1))</f>
        <v/>
      </c>
      <c r="BA66" s="227" t="str">
        <f>IF(OR($B66=0,BA$27&lt;$C66,BA$27&gt;=$D66),"",INDEX(ordre,COUNTIF(BA$36:BA65,"&lt;&gt;")+1))</f>
        <v/>
      </c>
      <c r="BB66" s="227" t="str">
        <f>IF(OR($B66=0,BB$27&lt;$C66,BB$27&gt;=$D66),"",INDEX(ordre,COUNTIF(BB$36:BB65,"&lt;&gt;")+1))</f>
        <v/>
      </c>
      <c r="BC66" s="227" t="str">
        <f>IF(OR($B66=0,BC$27&lt;$C66,BC$27&gt;=$D66),"",INDEX(ordre,COUNTIF(BC$36:BC65,"&lt;&gt;")+1))</f>
        <v/>
      </c>
      <c r="BD66" s="227" t="str">
        <f>IF(OR($B66=0,BD$27&lt;$C66,BD$27&gt;=$D66),"",INDEX(ordre,COUNTIF(BD$36:BD65,"&lt;&gt;")+1))</f>
        <v/>
      </c>
      <c r="BE66" s="227" t="str">
        <f>IF(OR($B66=0,BE$27&lt;$C66,BE$27&gt;=$D66),"",INDEX(ordre,COUNTIF(BE$36:BE65,"&lt;&gt;")+1))</f>
        <v/>
      </c>
      <c r="BF66" s="227" t="str">
        <f>IF(OR($B66=0,BF$27&lt;$C66,BF$27&gt;=$D66),"",INDEX(ordre,COUNTIF(BF$36:BF65,"&lt;&gt;")+1))</f>
        <v/>
      </c>
      <c r="BG66" s="227" t="str">
        <f>IF(OR($B66=0,BG$27&lt;$C66,BG$27&gt;=$D66),"",INDEX(ordre,COUNTIF(BG$36:BG65,"&lt;&gt;")+1))</f>
        <v/>
      </c>
      <c r="BH66" s="227" t="str">
        <f>IF(OR($B66=0,BH$27&lt;$C66,BH$27&gt;=$D66),"",INDEX(ordre,COUNTIF(BH$36:BH65,"&lt;&gt;")+1))</f>
        <v/>
      </c>
      <c r="BI66" s="227" t="str">
        <f>IF(OR($B66=0,BI$27&lt;$C66,BI$27&gt;=$D66),"",INDEX(ordre,COUNTIF(BI$36:BI65,"&lt;&gt;")+1))</f>
        <v/>
      </c>
      <c r="BJ66" s="227" t="str">
        <f>IF(OR($B66=0,BJ$27&lt;$C66,BJ$27&gt;=$D66),"",INDEX(ordre,COUNTIF(BJ$36:BJ65,"&lt;&gt;")+1))</f>
        <v/>
      </c>
      <c r="BK66" s="227" t="str">
        <f>IF(OR($B66=0,BK$27&lt;$C66,BK$27&gt;=$D66),"",INDEX(ordre,COUNTIF(BK$36:BK65,"&lt;&gt;")+1))</f>
        <v/>
      </c>
      <c r="BL66" s="227" t="str">
        <f>IF(OR($B66=0,BL$27&lt;$C66,BL$27&gt;=$D66),"",INDEX(ordre,COUNTIF(BL$36:BL65,"&lt;&gt;")+1))</f>
        <v/>
      </c>
      <c r="BM66" s="227" t="str">
        <f>IF(OR($B66=0,BM$27&lt;$C66,BM$27&gt;=$D66),"",INDEX(ordre,COUNTIF(BM$36:BM65,"&lt;&gt;")+1))</f>
        <v/>
      </c>
      <c r="BN66" s="227" t="str">
        <f>IF(OR($B66=0,BN$27&lt;$C66,BN$27&gt;=$D66),"",INDEX(ordre,COUNTIF(BN$36:BN65,"&lt;&gt;")+1))</f>
        <v/>
      </c>
      <c r="BO66" s="227" t="str">
        <f>IF(OR($B66=0,BO$27&lt;$C66,BO$27&gt;=$D66),"",INDEX(ordre,COUNTIF(BO$36:BO65,"&lt;&gt;")+1))</f>
        <v/>
      </c>
      <c r="BP66" s="227" t="str">
        <f>IF(OR($B66=0,BP$27&lt;$C66,BP$27&gt;=$D66),"",INDEX(ordre,COUNTIF(BP$36:BP65,"&lt;&gt;")+1))</f>
        <v/>
      </c>
      <c r="BQ66" s="227" t="str">
        <f>IF(OR($B66=0,BQ$27&lt;$C66,BQ$27&gt;=$D66),"",INDEX(ordre,COUNTIF(BQ$36:BQ65,"&lt;&gt;")+1))</f>
        <v/>
      </c>
      <c r="BR66" s="227" t="str">
        <f>IF(OR($B66=0,BR$27&lt;$C66,BR$27&gt;=$D66),"",INDEX(ordre,COUNTIF(BR$36:BR65,"&lt;&gt;")+1))</f>
        <v/>
      </c>
      <c r="BS66" s="227" t="str">
        <f>IF(OR($B66=0,BS$27&lt;$C66,BS$27&gt;=$D66),"",INDEX(ordre,COUNTIF(BS$36:BS65,"&lt;&gt;")+1))</f>
        <v/>
      </c>
      <c r="BT66" s="227" t="str">
        <f>IF(OR($B66=0,BT$27&lt;$C66,BT$27&gt;=$D66),"",INDEX(ordre,COUNTIF(BT$36:BT65,"&lt;&gt;")+1))</f>
        <v/>
      </c>
      <c r="BU66" s="165">
        <f t="shared" si="3"/>
        <v>6.9441666666666671E-3</v>
      </c>
    </row>
    <row r="67" spans="1:73" ht="15.5" x14ac:dyDescent="0.35">
      <c r="A67" s="39"/>
      <c r="B67" s="266">
        <f>'Etat staff'!C63</f>
        <v>0</v>
      </c>
      <c r="C67" s="161">
        <f>'Etat staff'!A63</f>
        <v>0</v>
      </c>
      <c r="D67" s="162">
        <f>IF('Etat staff'!B63&lt;C67,'Etat staff'!B63+1,'Etat staff'!B63)</f>
        <v>0</v>
      </c>
      <c r="E67" s="203">
        <f t="shared" si="7"/>
        <v>1.0416666666666666E-2</v>
      </c>
      <c r="F67" s="44"/>
      <c r="G67" s="265"/>
      <c r="H67" s="227" t="str">
        <f>IF(OR($B67=0,H$27&lt;$C67,H$27&gt;=$D67),"",INDEX(ordre,COUNTIF(H$36:H66,"&lt;&gt;")+1))</f>
        <v/>
      </c>
      <c r="I67" s="227" t="str">
        <f>IF(OR($B67=0,I$27&lt;$C67,I$27&gt;=$D67),"",INDEX(ordre,COUNTIF(I$36:I66,"&lt;&gt;")+1))</f>
        <v/>
      </c>
      <c r="J67" s="227" t="str">
        <f>IF(OR($B67=0,J$27&lt;$C67,J$27&gt;=$D67),"",INDEX(ordre,COUNTIF(J$36:J66,"&lt;&gt;")+1))</f>
        <v/>
      </c>
      <c r="K67" s="227" t="str">
        <f>IF(OR($B67=0,K$27&lt;$C67,K$27&gt;=$D67),"",INDEX(ordre,COUNTIF(K$36:K66,"&lt;&gt;")+1))</f>
        <v/>
      </c>
      <c r="L67" s="227" t="str">
        <f>IF(OR($B67=0,L$27&lt;$C67,L$27&gt;=$D67),"",INDEX(ordre,COUNTIF(L$36:L66,"&lt;&gt;")+1))</f>
        <v/>
      </c>
      <c r="M67" s="227" t="str">
        <f>IF(OR($B67=0,M$27&lt;$C67,M$27&gt;=$D67),"",INDEX(ordre,COUNTIF(M$36:M66,"&lt;&gt;")+1))</f>
        <v/>
      </c>
      <c r="N67" s="227" t="str">
        <f>IF(OR($B67=0,N$27&lt;$C67,N$27&gt;=$D67),"",INDEX(ordre,COUNTIF(N$36:N66,"&lt;&gt;")+1))</f>
        <v/>
      </c>
      <c r="O67" s="227" t="str">
        <f>IF(OR($B67=0,O$27&lt;$C67,O$27&gt;=$D67),"",INDEX(ordre,COUNTIF(O$36:O66,"&lt;&gt;")+1))</f>
        <v/>
      </c>
      <c r="P67" s="227" t="str">
        <f>IF(OR($B67=0,P$27&lt;$C67,P$27&gt;=$D67),"",INDEX(ordre,COUNTIF(P$36:P66,"&lt;&gt;")+1))</f>
        <v/>
      </c>
      <c r="Q67" s="227" t="str">
        <f>IF(OR($B67=0,Q$27&lt;$C67,Q$27&gt;=$D67),"",INDEX(ordre,COUNTIF(Q$36:Q66,"&lt;&gt;")+1))</f>
        <v/>
      </c>
      <c r="R67" s="227" t="str">
        <f>IF(OR($B67=0,R$27&lt;$C67,R$27&gt;=$D67),"",INDEX(ordre,COUNTIF(R$36:R66,"&lt;&gt;")+1))</f>
        <v/>
      </c>
      <c r="S67" s="227" t="str">
        <f>IF(OR($B67=0,S$27&lt;$C67,S$27&gt;=$D67),"",INDEX(ordre,COUNTIF(S$36:S66,"&lt;&gt;")+1))</f>
        <v/>
      </c>
      <c r="T67" s="227" t="str">
        <f>IF(OR($B67=0,T$27&lt;$C67,T$27&gt;=$D67),"",INDEX(ordre,COUNTIF(T$36:T66,"&lt;&gt;")+1))</f>
        <v/>
      </c>
      <c r="U67" s="227" t="str">
        <f>IF(OR($B67=0,U$27&lt;$C67,U$27&gt;=$D67),"",INDEX(ordre,COUNTIF(U$36:U66,"&lt;&gt;")+1))</f>
        <v/>
      </c>
      <c r="V67" s="227" t="str">
        <f>IF(OR($B67=0,V$27&lt;$C67,V$27&gt;=$D67),"",INDEX(ordre,COUNTIF(V$36:V66,"&lt;&gt;")+1))</f>
        <v/>
      </c>
      <c r="W67" s="227" t="str">
        <f>IF(OR($B67=0,W$27&lt;$C67,W$27&gt;=$D67),"",INDEX(ordre,COUNTIF(W$36:W66,"&lt;&gt;")+1))</f>
        <v/>
      </c>
      <c r="X67" s="227" t="str">
        <f>IF(OR($B67=0,X$27&lt;$C67,X$27&gt;=$D67),"",INDEX(ordre,COUNTIF(X$36:X66,"&lt;&gt;")+1))</f>
        <v/>
      </c>
      <c r="Y67" s="227" t="str">
        <f>IF(OR($B67=0,Y$27&lt;$C67,Y$27&gt;=$D67),"",INDEX(ordre,COUNTIF(Y$36:Y66,"&lt;&gt;")+1))</f>
        <v/>
      </c>
      <c r="Z67" s="227" t="str">
        <f>IF(OR($B67=0,Z$27&lt;$C67,Z$27&gt;=$D67),"",INDEX(ordre,COUNTIF(Z$36:Z66,"&lt;&gt;")+1))</f>
        <v/>
      </c>
      <c r="AA67" s="227" t="str">
        <f>IF(OR($B67=0,AA$27&lt;$C67,AA$27&gt;=$D67),"",INDEX(ordre,COUNTIF(AA$36:AA66,"&lt;&gt;")+1))</f>
        <v/>
      </c>
      <c r="AB67" s="227" t="str">
        <f>IF(OR($B67=0,AB$27&lt;$C67,AB$27&gt;=$D67),"",INDEX(ordre,COUNTIF(AB$36:AB66,"&lt;&gt;")+1))</f>
        <v/>
      </c>
      <c r="AC67" s="227" t="str">
        <f>IF(OR($B67=0,AC$27&lt;$C67,AC$27&gt;=$D67),"",INDEX(ordre,COUNTIF(AC$36:AC66,"&lt;&gt;")+1))</f>
        <v/>
      </c>
      <c r="AD67" s="227" t="str">
        <f>IF(OR($B67=0,AD$27&lt;$C67,AD$27&gt;=$D67),"",INDEX(ordre,COUNTIF(AD$36:AD66,"&lt;&gt;")+1))</f>
        <v/>
      </c>
      <c r="AE67" s="227" t="str">
        <f>IF(OR($B67=0,AE$27&lt;$C67,AE$27&gt;=$D67),"",INDEX(ordre,COUNTIF(AE$36:AE66,"&lt;&gt;")+1))</f>
        <v/>
      </c>
      <c r="AF67" s="227" t="str">
        <f>IF(OR($B67=0,AF$27&lt;$C67,AF$27&gt;=$D67),"",INDEX(ordre,COUNTIF(AF$36:AF66,"&lt;&gt;")+1))</f>
        <v/>
      </c>
      <c r="AG67" s="227" t="str">
        <f>IF(OR($B67=0,AG$27&lt;$C67,AG$27&gt;=$D67),"",INDEX(ordre,COUNTIF(AG$36:AG66,"&lt;&gt;")+1))</f>
        <v/>
      </c>
      <c r="AH67" s="227" t="str">
        <f>IF(OR($B67=0,AH$27&lt;$C67,AH$27&gt;=$D67),"",INDEX(ordre,COUNTIF(AH$36:AH66,"&lt;&gt;")+1))</f>
        <v/>
      </c>
      <c r="AI67" s="227" t="str">
        <f>IF(OR($B67=0,AI$27&lt;$C67,AI$27&gt;=$D67),"",INDEX(ordre,COUNTIF(AI$36:AI66,"&lt;&gt;")+1))</f>
        <v/>
      </c>
      <c r="AJ67" s="227" t="str">
        <f>IF(OR($B67=0,AJ$27&lt;$C67,AJ$27&gt;=$D67),"",INDEX(ordre,COUNTIF(AJ$36:AJ66,"&lt;&gt;")+1))</f>
        <v/>
      </c>
      <c r="AK67" s="227" t="str">
        <f>IF(OR($B67=0,AK$27&lt;$C67,AK$27&gt;=$D67),"",INDEX(ordre,COUNTIF(AK$36:AK66,"&lt;&gt;")+1))</f>
        <v/>
      </c>
      <c r="AL67" s="227" t="str">
        <f>IF(OR($B67=0,AL$27&lt;$C67,AL$27&gt;=$D67),"",INDEX(ordre,COUNTIF(AL$36:AL66,"&lt;&gt;")+1))</f>
        <v/>
      </c>
      <c r="AM67" s="227" t="str">
        <f>IF(OR($B67=0,AM$27&lt;$C67,AM$27&gt;=$D67),"",INDEX(ordre,COUNTIF(AM$36:AM66,"&lt;&gt;")+1))</f>
        <v/>
      </c>
      <c r="AN67" s="227" t="str">
        <f>IF(OR($B67=0,AN$27&lt;$C67,AN$27&gt;=$D67),"",INDEX(ordre,COUNTIF(AN$36:AN66,"&lt;&gt;")+1))</f>
        <v/>
      </c>
      <c r="AO67" s="227" t="str">
        <f>IF(OR($B67=0,AO$27&lt;$C67,AO$27&gt;=$D67),"",INDEX(ordre,COUNTIF(AO$36:AO66,"&lt;&gt;")+1))</f>
        <v/>
      </c>
      <c r="AP67" s="227" t="str">
        <f>IF(OR($B67=0,AP$27&lt;$C67,AP$27&gt;=$D67),"",INDEX(ordre,COUNTIF(AP$36:AP66,"&lt;&gt;")+1))</f>
        <v/>
      </c>
      <c r="AQ67" s="227" t="str">
        <f>IF(OR($B67=0,AQ$27&lt;$C67,AQ$27&gt;=$D67),"",INDEX(ordre,COUNTIF(AQ$36:AQ66,"&lt;&gt;")+1))</f>
        <v/>
      </c>
      <c r="AR67" s="227" t="str">
        <f>IF(OR($B67=0,AR$27&lt;$C67,AR$27&gt;=$D67),"",INDEX(ordre,COUNTIF(AR$36:AR66,"&lt;&gt;")+1))</f>
        <v/>
      </c>
      <c r="AS67" s="227" t="str">
        <f>IF(OR($B67=0,AS$27&lt;$C67,AS$27&gt;=$D67),"",INDEX(ordre,COUNTIF(AS$36:AS66,"&lt;&gt;")+1))</f>
        <v/>
      </c>
      <c r="AT67" s="227" t="str">
        <f>IF(OR($B67=0,AT$27&lt;$C67,AT$27&gt;=$D67),"",INDEX(ordre,COUNTIF(AT$36:AT66,"&lt;&gt;")+1))</f>
        <v/>
      </c>
      <c r="AU67" s="227" t="str">
        <f>IF(OR($B67=0,AU$27&lt;$C67,AU$27&gt;=$D67),"",INDEX(ordre,COUNTIF(AU$36:AU66,"&lt;&gt;")+1))</f>
        <v/>
      </c>
      <c r="AV67" s="227" t="str">
        <f>IF(OR($B67=0,AV$27&lt;$C67,AV$27&gt;=$D67),"",INDEX(ordre,COUNTIF(AV$36:AV66,"&lt;&gt;")+1))</f>
        <v/>
      </c>
      <c r="AW67" s="227" t="str">
        <f>IF(OR($B67=0,AW$27&lt;$C67,AW$27&gt;=$D67),"",INDEX(ordre,COUNTIF(AW$36:AW66,"&lt;&gt;")+1))</f>
        <v/>
      </c>
      <c r="AX67" s="227" t="str">
        <f>IF(OR($B67=0,AX$27&lt;$C67,AX$27&gt;=$D67),"",INDEX(ordre,COUNTIF(AX$36:AX66,"&lt;&gt;")+1))</f>
        <v/>
      </c>
      <c r="AY67" s="227" t="str">
        <f>IF(OR($B67=0,AY$27&lt;$C67,AY$27&gt;=$D67),"",INDEX(ordre,COUNTIF(AY$36:AY66,"&lt;&gt;")+1))</f>
        <v/>
      </c>
      <c r="AZ67" s="227" t="str">
        <f>IF(OR($B67=0,AZ$27&lt;$C67,AZ$27&gt;=$D67),"",INDEX(ordre,COUNTIF(AZ$36:AZ66,"&lt;&gt;")+1))</f>
        <v/>
      </c>
      <c r="BA67" s="227" t="str">
        <f>IF(OR($B67=0,BA$27&lt;$C67,BA$27&gt;=$D67),"",INDEX(ordre,COUNTIF(BA$36:BA66,"&lt;&gt;")+1))</f>
        <v/>
      </c>
      <c r="BB67" s="227" t="str">
        <f>IF(OR($B67=0,BB$27&lt;$C67,BB$27&gt;=$D67),"",INDEX(ordre,COUNTIF(BB$36:BB66,"&lt;&gt;")+1))</f>
        <v/>
      </c>
      <c r="BC67" s="227" t="str">
        <f>IF(OR($B67=0,BC$27&lt;$C67,BC$27&gt;=$D67),"",INDEX(ordre,COUNTIF(BC$36:BC66,"&lt;&gt;")+1))</f>
        <v/>
      </c>
      <c r="BD67" s="227" t="str">
        <f>IF(OR($B67=0,BD$27&lt;$C67,BD$27&gt;=$D67),"",INDEX(ordre,COUNTIF(BD$36:BD66,"&lt;&gt;")+1))</f>
        <v/>
      </c>
      <c r="BE67" s="227" t="str">
        <f>IF(OR($B67=0,BE$27&lt;$C67,BE$27&gt;=$D67),"",INDEX(ordre,COUNTIF(BE$36:BE66,"&lt;&gt;")+1))</f>
        <v/>
      </c>
      <c r="BF67" s="227" t="str">
        <f>IF(OR($B67=0,BF$27&lt;$C67,BF$27&gt;=$D67),"",INDEX(ordre,COUNTIF(BF$36:BF66,"&lt;&gt;")+1))</f>
        <v/>
      </c>
      <c r="BG67" s="227" t="str">
        <f>IF(OR($B67=0,BG$27&lt;$C67,BG$27&gt;=$D67),"",INDEX(ordre,COUNTIF(BG$36:BG66,"&lt;&gt;")+1))</f>
        <v/>
      </c>
      <c r="BH67" s="227" t="str">
        <f>IF(OR($B67=0,BH$27&lt;$C67,BH$27&gt;=$D67),"",INDEX(ordre,COUNTIF(BH$36:BH66,"&lt;&gt;")+1))</f>
        <v/>
      </c>
      <c r="BI67" s="227" t="str">
        <f>IF(OR($B67=0,BI$27&lt;$C67,BI$27&gt;=$D67),"",INDEX(ordre,COUNTIF(BI$36:BI66,"&lt;&gt;")+1))</f>
        <v/>
      </c>
      <c r="BJ67" s="227" t="str">
        <f>IF(OR($B67=0,BJ$27&lt;$C67,BJ$27&gt;=$D67),"",INDEX(ordre,COUNTIF(BJ$36:BJ66,"&lt;&gt;")+1))</f>
        <v/>
      </c>
      <c r="BK67" s="227" t="str">
        <f>IF(OR($B67=0,BK$27&lt;$C67,BK$27&gt;=$D67),"",INDEX(ordre,COUNTIF(BK$36:BK66,"&lt;&gt;")+1))</f>
        <v/>
      </c>
      <c r="BL67" s="227" t="str">
        <f>IF(OR($B67=0,BL$27&lt;$C67,BL$27&gt;=$D67),"",INDEX(ordre,COUNTIF(BL$36:BL66,"&lt;&gt;")+1))</f>
        <v/>
      </c>
      <c r="BM67" s="227" t="str">
        <f>IF(OR($B67=0,BM$27&lt;$C67,BM$27&gt;=$D67),"",INDEX(ordre,COUNTIF(BM$36:BM66,"&lt;&gt;")+1))</f>
        <v/>
      </c>
      <c r="BN67" s="227" t="str">
        <f>IF(OR($B67=0,BN$27&lt;$C67,BN$27&gt;=$D67),"",INDEX(ordre,COUNTIF(BN$36:BN66,"&lt;&gt;")+1))</f>
        <v/>
      </c>
      <c r="BO67" s="227" t="str">
        <f>IF(OR($B67=0,BO$27&lt;$C67,BO$27&gt;=$D67),"",INDEX(ordre,COUNTIF(BO$36:BO66,"&lt;&gt;")+1))</f>
        <v/>
      </c>
      <c r="BP67" s="227" t="str">
        <f>IF(OR($B67=0,BP$27&lt;$C67,BP$27&gt;=$D67),"",INDEX(ordre,COUNTIF(BP$36:BP66,"&lt;&gt;")+1))</f>
        <v/>
      </c>
      <c r="BQ67" s="227" t="str">
        <f>IF(OR($B67=0,BQ$27&lt;$C67,BQ$27&gt;=$D67),"",INDEX(ordre,COUNTIF(BQ$36:BQ66,"&lt;&gt;")+1))</f>
        <v/>
      </c>
      <c r="BR67" s="227" t="str">
        <f>IF(OR($B67=0,BR$27&lt;$C67,BR$27&gt;=$D67),"",INDEX(ordre,COUNTIF(BR$36:BR66,"&lt;&gt;")+1))</f>
        <v/>
      </c>
      <c r="BS67" s="227" t="str">
        <f>IF(OR($B67=0,BS$27&lt;$C67,BS$27&gt;=$D67),"",INDEX(ordre,COUNTIF(BS$36:BS66,"&lt;&gt;")+1))</f>
        <v/>
      </c>
      <c r="BT67" s="227" t="str">
        <f>IF(OR($B67=0,BT$27&lt;$C67,BT$27&gt;=$D67),"",INDEX(ordre,COUNTIF(BT$36:BT66,"&lt;&gt;")+1))</f>
        <v/>
      </c>
      <c r="BU67" s="165">
        <f t="shared" si="3"/>
        <v>6.9441666666666671E-3</v>
      </c>
    </row>
    <row r="68" spans="1:73" ht="15.5" x14ac:dyDescent="0.35">
      <c r="A68" s="39"/>
      <c r="B68" s="266">
        <f>'Etat staff'!C64</f>
        <v>0</v>
      </c>
      <c r="C68" s="161">
        <f>'Etat staff'!A64</f>
        <v>0</v>
      </c>
      <c r="D68" s="162">
        <f>IF('Etat staff'!B64&lt;C68,'Etat staff'!B64+1,'Etat staff'!B64)</f>
        <v>0</v>
      </c>
      <c r="E68" s="203">
        <f t="shared" si="7"/>
        <v>1.0416666666666666E-2</v>
      </c>
      <c r="F68" s="44"/>
      <c r="G68" s="265"/>
      <c r="H68" s="227" t="str">
        <f>IF(OR($B68=0,H$27&lt;$C68,H$27&gt;=$D68),"",INDEX(ordre,COUNTIF(H$36:H67,"&lt;&gt;")+1))</f>
        <v/>
      </c>
      <c r="I68" s="227" t="str">
        <f>IF(OR($B68=0,I$27&lt;$C68,I$27&gt;=$D68),"",INDEX(ordre,COUNTIF(I$36:I67,"&lt;&gt;")+1))</f>
        <v/>
      </c>
      <c r="J68" s="227" t="str">
        <f>IF(OR($B68=0,J$27&lt;$C68,J$27&gt;=$D68),"",INDEX(ordre,COUNTIF(J$36:J67,"&lt;&gt;")+1))</f>
        <v/>
      </c>
      <c r="K68" s="227" t="str">
        <f>IF(OR($B68=0,K$27&lt;$C68,K$27&gt;=$D68),"",INDEX(ordre,COUNTIF(K$36:K67,"&lt;&gt;")+1))</f>
        <v/>
      </c>
      <c r="L68" s="227" t="str">
        <f>IF(OR($B68=0,L$27&lt;$C68,L$27&gt;=$D68),"",INDEX(ordre,COUNTIF(L$36:L67,"&lt;&gt;")+1))</f>
        <v/>
      </c>
      <c r="M68" s="227" t="str">
        <f>IF(OR($B68=0,M$27&lt;$C68,M$27&gt;=$D68),"",INDEX(ordre,COUNTIF(M$36:M67,"&lt;&gt;")+1))</f>
        <v/>
      </c>
      <c r="N68" s="227" t="str">
        <f>IF(OR($B68=0,N$27&lt;$C68,N$27&gt;=$D68),"",INDEX(ordre,COUNTIF(N$36:N67,"&lt;&gt;")+1))</f>
        <v/>
      </c>
      <c r="O68" s="227" t="str">
        <f>IF(OR($B68=0,O$27&lt;$C68,O$27&gt;=$D68),"",INDEX(ordre,COUNTIF(O$36:O67,"&lt;&gt;")+1))</f>
        <v/>
      </c>
      <c r="P68" s="227" t="str">
        <f>IF(OR($B68=0,P$27&lt;$C68,P$27&gt;=$D68),"",INDEX(ordre,COUNTIF(P$36:P67,"&lt;&gt;")+1))</f>
        <v/>
      </c>
      <c r="Q68" s="227" t="str">
        <f>IF(OR($B68=0,Q$27&lt;$C68,Q$27&gt;=$D68),"",INDEX(ordre,COUNTIF(Q$36:Q67,"&lt;&gt;")+1))</f>
        <v/>
      </c>
      <c r="R68" s="227" t="str">
        <f>IF(OR($B68=0,R$27&lt;$C68,R$27&gt;=$D68),"",INDEX(ordre,COUNTIF(R$36:R67,"&lt;&gt;")+1))</f>
        <v/>
      </c>
      <c r="S68" s="227" t="str">
        <f>IF(OR($B68=0,S$27&lt;$C68,S$27&gt;=$D68),"",INDEX(ordre,COUNTIF(S$36:S67,"&lt;&gt;")+1))</f>
        <v/>
      </c>
      <c r="T68" s="227" t="str">
        <f>IF(OR($B68=0,T$27&lt;$C68,T$27&gt;=$D68),"",INDEX(ordre,COUNTIF(T$36:T67,"&lt;&gt;")+1))</f>
        <v/>
      </c>
      <c r="U68" s="227" t="str">
        <f>IF(OR($B68=0,U$27&lt;$C68,U$27&gt;=$D68),"",INDEX(ordre,COUNTIF(U$36:U67,"&lt;&gt;")+1))</f>
        <v/>
      </c>
      <c r="V68" s="227" t="str">
        <f>IF(OR($B68=0,V$27&lt;$C68,V$27&gt;=$D68),"",INDEX(ordre,COUNTIF(V$36:V67,"&lt;&gt;")+1))</f>
        <v/>
      </c>
      <c r="W68" s="227" t="str">
        <f>IF(OR($B68=0,W$27&lt;$C68,W$27&gt;=$D68),"",INDEX(ordre,COUNTIF(W$36:W67,"&lt;&gt;")+1))</f>
        <v/>
      </c>
      <c r="X68" s="227" t="str">
        <f>IF(OR($B68=0,X$27&lt;$C68,X$27&gt;=$D68),"",INDEX(ordre,COUNTIF(X$36:X67,"&lt;&gt;")+1))</f>
        <v/>
      </c>
      <c r="Y68" s="227" t="str">
        <f>IF(OR($B68=0,Y$27&lt;$C68,Y$27&gt;=$D68),"",INDEX(ordre,COUNTIF(Y$36:Y67,"&lt;&gt;")+1))</f>
        <v/>
      </c>
      <c r="Z68" s="227" t="str">
        <f>IF(OR($B68=0,Z$27&lt;$C68,Z$27&gt;=$D68),"",INDEX(ordre,COUNTIF(Z$36:Z67,"&lt;&gt;")+1))</f>
        <v/>
      </c>
      <c r="AA68" s="227" t="str">
        <f>IF(OR($B68=0,AA$27&lt;$C68,AA$27&gt;=$D68),"",INDEX(ordre,COUNTIF(AA$36:AA67,"&lt;&gt;")+1))</f>
        <v/>
      </c>
      <c r="AB68" s="227" t="str">
        <f>IF(OR($B68=0,AB$27&lt;$C68,AB$27&gt;=$D68),"",INDEX(ordre,COUNTIF(AB$36:AB67,"&lt;&gt;")+1))</f>
        <v/>
      </c>
      <c r="AC68" s="227" t="str">
        <f>IF(OR($B68=0,AC$27&lt;$C68,AC$27&gt;=$D68),"",INDEX(ordre,COUNTIF(AC$36:AC67,"&lt;&gt;")+1))</f>
        <v/>
      </c>
      <c r="AD68" s="227" t="str">
        <f>IF(OR($B68=0,AD$27&lt;$C68,AD$27&gt;=$D68),"",INDEX(ordre,COUNTIF(AD$36:AD67,"&lt;&gt;")+1))</f>
        <v/>
      </c>
      <c r="AE68" s="227" t="str">
        <f>IF(OR($B68=0,AE$27&lt;$C68,AE$27&gt;=$D68),"",INDEX(ordre,COUNTIF(AE$36:AE67,"&lt;&gt;")+1))</f>
        <v/>
      </c>
      <c r="AF68" s="227" t="str">
        <f>IF(OR($B68=0,AF$27&lt;$C68,AF$27&gt;=$D68),"",INDEX(ordre,COUNTIF(AF$36:AF67,"&lt;&gt;")+1))</f>
        <v/>
      </c>
      <c r="AG68" s="227" t="str">
        <f>IF(OR($B68=0,AG$27&lt;$C68,AG$27&gt;=$D68),"",INDEX(ordre,COUNTIF(AG$36:AG67,"&lt;&gt;")+1))</f>
        <v/>
      </c>
      <c r="AH68" s="227" t="str">
        <f>IF(OR($B68=0,AH$27&lt;$C68,AH$27&gt;=$D68),"",INDEX(ordre,COUNTIF(AH$36:AH67,"&lt;&gt;")+1))</f>
        <v/>
      </c>
      <c r="AI68" s="227" t="str">
        <f>IF(OR($B68=0,AI$27&lt;$C68,AI$27&gt;=$D68),"",INDEX(ordre,COUNTIF(AI$36:AI67,"&lt;&gt;")+1))</f>
        <v/>
      </c>
      <c r="AJ68" s="227" t="str">
        <f>IF(OR($B68=0,AJ$27&lt;$C68,AJ$27&gt;=$D68),"",INDEX(ordre,COUNTIF(AJ$36:AJ67,"&lt;&gt;")+1))</f>
        <v/>
      </c>
      <c r="AK68" s="227" t="str">
        <f>IF(OR($B68=0,AK$27&lt;$C68,AK$27&gt;=$D68),"",INDEX(ordre,COUNTIF(AK$36:AK67,"&lt;&gt;")+1))</f>
        <v/>
      </c>
      <c r="AL68" s="227" t="str">
        <f>IF(OR($B68=0,AL$27&lt;$C68,AL$27&gt;=$D68),"",INDEX(ordre,COUNTIF(AL$36:AL67,"&lt;&gt;")+1))</f>
        <v/>
      </c>
      <c r="AM68" s="227" t="str">
        <f>IF(OR($B68=0,AM$27&lt;$C68,AM$27&gt;=$D68),"",INDEX(ordre,COUNTIF(AM$36:AM67,"&lt;&gt;")+1))</f>
        <v/>
      </c>
      <c r="AN68" s="227" t="str">
        <f>IF(OR($B68=0,AN$27&lt;$C68,AN$27&gt;=$D68),"",INDEX(ordre,COUNTIF(AN$36:AN67,"&lt;&gt;")+1))</f>
        <v/>
      </c>
      <c r="AO68" s="227" t="str">
        <f>IF(OR($B68=0,AO$27&lt;$C68,AO$27&gt;=$D68),"",INDEX(ordre,COUNTIF(AO$36:AO67,"&lt;&gt;")+1))</f>
        <v/>
      </c>
      <c r="AP68" s="227" t="str">
        <f>IF(OR($B68=0,AP$27&lt;$C68,AP$27&gt;=$D68),"",INDEX(ordre,COUNTIF(AP$36:AP67,"&lt;&gt;")+1))</f>
        <v/>
      </c>
      <c r="AQ68" s="227" t="str">
        <f>IF(OR($B68=0,AQ$27&lt;$C68,AQ$27&gt;=$D68),"",INDEX(ordre,COUNTIF(AQ$36:AQ67,"&lt;&gt;")+1))</f>
        <v/>
      </c>
      <c r="AR68" s="227" t="str">
        <f>IF(OR($B68=0,AR$27&lt;$C68,AR$27&gt;=$D68),"",INDEX(ordre,COUNTIF(AR$36:AR67,"&lt;&gt;")+1))</f>
        <v/>
      </c>
      <c r="AS68" s="227" t="str">
        <f>IF(OR($B68=0,AS$27&lt;$C68,AS$27&gt;=$D68),"",INDEX(ordre,COUNTIF(AS$36:AS67,"&lt;&gt;")+1))</f>
        <v/>
      </c>
      <c r="AT68" s="227" t="str">
        <f>IF(OR($B68=0,AT$27&lt;$C68,AT$27&gt;=$D68),"",INDEX(ordre,COUNTIF(AT$36:AT67,"&lt;&gt;")+1))</f>
        <v/>
      </c>
      <c r="AU68" s="227" t="str">
        <f>IF(OR($B68=0,AU$27&lt;$C68,AU$27&gt;=$D68),"",INDEX(ordre,COUNTIF(AU$36:AU67,"&lt;&gt;")+1))</f>
        <v/>
      </c>
      <c r="AV68" s="227" t="str">
        <f>IF(OR($B68=0,AV$27&lt;$C68,AV$27&gt;=$D68),"",INDEX(ordre,COUNTIF(AV$36:AV67,"&lt;&gt;")+1))</f>
        <v/>
      </c>
      <c r="AW68" s="227" t="str">
        <f>IF(OR($B68=0,AW$27&lt;$C68,AW$27&gt;=$D68),"",INDEX(ordre,COUNTIF(AW$36:AW67,"&lt;&gt;")+1))</f>
        <v/>
      </c>
      <c r="AX68" s="227" t="str">
        <f>IF(OR($B68=0,AX$27&lt;$C68,AX$27&gt;=$D68),"",INDEX(ordre,COUNTIF(AX$36:AX67,"&lt;&gt;")+1))</f>
        <v/>
      </c>
      <c r="AY68" s="227" t="str">
        <f>IF(OR($B68=0,AY$27&lt;$C68,AY$27&gt;=$D68),"",INDEX(ordre,COUNTIF(AY$36:AY67,"&lt;&gt;")+1))</f>
        <v/>
      </c>
      <c r="AZ68" s="227" t="str">
        <f>IF(OR($B68=0,AZ$27&lt;$C68,AZ$27&gt;=$D68),"",INDEX(ordre,COUNTIF(AZ$36:AZ67,"&lt;&gt;")+1))</f>
        <v/>
      </c>
      <c r="BA68" s="227" t="str">
        <f>IF(OR($B68=0,BA$27&lt;$C68,BA$27&gt;=$D68),"",INDEX(ordre,COUNTIF(BA$36:BA67,"&lt;&gt;")+1))</f>
        <v/>
      </c>
      <c r="BB68" s="227" t="str">
        <f>IF(OR($B68=0,BB$27&lt;$C68,BB$27&gt;=$D68),"",INDEX(ordre,COUNTIF(BB$36:BB67,"&lt;&gt;")+1))</f>
        <v/>
      </c>
      <c r="BC68" s="227" t="str">
        <f>IF(OR($B68=0,BC$27&lt;$C68,BC$27&gt;=$D68),"",INDEX(ordre,COUNTIF(BC$36:BC67,"&lt;&gt;")+1))</f>
        <v/>
      </c>
      <c r="BD68" s="227" t="str">
        <f>IF(OR($B68=0,BD$27&lt;$C68,BD$27&gt;=$D68),"",INDEX(ordre,COUNTIF(BD$36:BD67,"&lt;&gt;")+1))</f>
        <v/>
      </c>
      <c r="BE68" s="227" t="str">
        <f>IF(OR($B68=0,BE$27&lt;$C68,BE$27&gt;=$D68),"",INDEX(ordre,COUNTIF(BE$36:BE67,"&lt;&gt;")+1))</f>
        <v/>
      </c>
      <c r="BF68" s="227" t="str">
        <f>IF(OR($B68=0,BF$27&lt;$C68,BF$27&gt;=$D68),"",INDEX(ordre,COUNTIF(BF$36:BF67,"&lt;&gt;")+1))</f>
        <v/>
      </c>
      <c r="BG68" s="227" t="str">
        <f>IF(OR($B68=0,BG$27&lt;$C68,BG$27&gt;=$D68),"",INDEX(ordre,COUNTIF(BG$36:BG67,"&lt;&gt;")+1))</f>
        <v/>
      </c>
      <c r="BH68" s="227" t="str">
        <f>IF(OR($B68=0,BH$27&lt;$C68,BH$27&gt;=$D68),"",INDEX(ordre,COUNTIF(BH$36:BH67,"&lt;&gt;")+1))</f>
        <v/>
      </c>
      <c r="BI68" s="227" t="str">
        <f>IF(OR($B68=0,BI$27&lt;$C68,BI$27&gt;=$D68),"",INDEX(ordre,COUNTIF(BI$36:BI67,"&lt;&gt;")+1))</f>
        <v/>
      </c>
      <c r="BJ68" s="227" t="str">
        <f>IF(OR($B68=0,BJ$27&lt;$C68,BJ$27&gt;=$D68),"",INDEX(ordre,COUNTIF(BJ$36:BJ67,"&lt;&gt;")+1))</f>
        <v/>
      </c>
      <c r="BK68" s="227" t="str">
        <f>IF(OR($B68=0,BK$27&lt;$C68,BK$27&gt;=$D68),"",INDEX(ordre,COUNTIF(BK$36:BK67,"&lt;&gt;")+1))</f>
        <v/>
      </c>
      <c r="BL68" s="227" t="str">
        <f>IF(OR($B68=0,BL$27&lt;$C68,BL$27&gt;=$D68),"",INDEX(ordre,COUNTIF(BL$36:BL67,"&lt;&gt;")+1))</f>
        <v/>
      </c>
      <c r="BM68" s="227" t="str">
        <f>IF(OR($B68=0,BM$27&lt;$C68,BM$27&gt;=$D68),"",INDEX(ordre,COUNTIF(BM$36:BM67,"&lt;&gt;")+1))</f>
        <v/>
      </c>
      <c r="BN68" s="227" t="str">
        <f>IF(OR($B68=0,BN$27&lt;$C68,BN$27&gt;=$D68),"",INDEX(ordre,COUNTIF(BN$36:BN67,"&lt;&gt;")+1))</f>
        <v/>
      </c>
      <c r="BO68" s="227" t="str">
        <f>IF(OR($B68=0,BO$27&lt;$C68,BO$27&gt;=$D68),"",INDEX(ordre,COUNTIF(BO$36:BO67,"&lt;&gt;")+1))</f>
        <v/>
      </c>
      <c r="BP68" s="227" t="str">
        <f>IF(OR($B68=0,BP$27&lt;$C68,BP$27&gt;=$D68),"",INDEX(ordre,COUNTIF(BP$36:BP67,"&lt;&gt;")+1))</f>
        <v/>
      </c>
      <c r="BQ68" s="227" t="str">
        <f>IF(OR($B68=0,BQ$27&lt;$C68,BQ$27&gt;=$D68),"",INDEX(ordre,COUNTIF(BQ$36:BQ67,"&lt;&gt;")+1))</f>
        <v/>
      </c>
      <c r="BR68" s="227" t="str">
        <f>IF(OR($B68=0,BR$27&lt;$C68,BR$27&gt;=$D68),"",INDEX(ordre,COUNTIF(BR$36:BR67,"&lt;&gt;")+1))</f>
        <v/>
      </c>
      <c r="BS68" s="227" t="str">
        <f>IF(OR($B68=0,BS$27&lt;$C68,BS$27&gt;=$D68),"",INDEX(ordre,COUNTIF(BS$36:BS67,"&lt;&gt;")+1))</f>
        <v/>
      </c>
      <c r="BT68" s="227" t="str">
        <f>IF(OR($B68=0,BT$27&lt;$C68,BT$27&gt;=$D68),"",INDEX(ordre,COUNTIF(BT$36:BT67,"&lt;&gt;")+1))</f>
        <v/>
      </c>
      <c r="BU68" s="165">
        <f t="shared" si="3"/>
        <v>6.9441666666666671E-3</v>
      </c>
    </row>
    <row r="69" spans="1:73" ht="15.5" x14ac:dyDescent="0.35">
      <c r="A69" s="39"/>
      <c r="B69" s="139">
        <f>'Etat staff'!C65</f>
        <v>0</v>
      </c>
      <c r="C69" s="161">
        <f>'Etat staff'!A65</f>
        <v>0</v>
      </c>
      <c r="D69" s="162">
        <f>IF('Etat staff'!B65&lt;C69,'Etat staff'!B65+1,'Etat staff'!B65)</f>
        <v>0</v>
      </c>
      <c r="E69" s="203">
        <f t="shared" si="7"/>
        <v>1.0416666666666666E-2</v>
      </c>
      <c r="F69" s="44"/>
      <c r="G69" s="265"/>
      <c r="H69" s="227" t="str">
        <f>IF(OR($B69=0,H$27&lt;$C69,H$27&gt;=$D69),"",INDEX(ordre,COUNTIF(H$36:H68,"&lt;&gt;")+1))</f>
        <v/>
      </c>
      <c r="I69" s="227" t="str">
        <f>IF(OR($B69=0,I$27&lt;$C69,I$27&gt;=$D69),"",INDEX(ordre,COUNTIF(I$36:I68,"&lt;&gt;")+1))</f>
        <v/>
      </c>
      <c r="J69" s="227" t="str">
        <f>IF(OR($B69=0,J$27&lt;$C69,J$27&gt;=$D69),"",INDEX(ordre,COUNTIF(J$36:J68,"&lt;&gt;")+1))</f>
        <v/>
      </c>
      <c r="K69" s="227" t="str">
        <f>IF(OR($B69=0,K$27&lt;$C69,K$27&gt;=$D69),"",INDEX(ordre,COUNTIF(K$36:K68,"&lt;&gt;")+1))</f>
        <v/>
      </c>
      <c r="L69" s="227" t="str">
        <f>IF(OR($B69=0,L$27&lt;$C69,L$27&gt;=$D69),"",INDEX(ordre,COUNTIF(L$36:L68,"&lt;&gt;")+1))</f>
        <v/>
      </c>
      <c r="M69" s="227" t="str">
        <f>IF(OR($B69=0,M$27&lt;$C69,M$27&gt;=$D69),"",INDEX(ordre,COUNTIF(M$36:M68,"&lt;&gt;")+1))</f>
        <v/>
      </c>
      <c r="N69" s="227" t="str">
        <f>IF(OR($B69=0,N$27&lt;$C69,N$27&gt;=$D69),"",INDEX(ordre,COUNTIF(N$36:N68,"&lt;&gt;")+1))</f>
        <v/>
      </c>
      <c r="O69" s="227" t="str">
        <f>IF(OR($B69=0,O$27&lt;$C69,O$27&gt;=$D69),"",INDEX(ordre,COUNTIF(O$36:O68,"&lt;&gt;")+1))</f>
        <v/>
      </c>
      <c r="P69" s="227" t="str">
        <f>IF(OR($B69=0,P$27&lt;$C69,P$27&gt;=$D69),"",INDEX(ordre,COUNTIF(P$36:P68,"&lt;&gt;")+1))</f>
        <v/>
      </c>
      <c r="Q69" s="227" t="str">
        <f>IF(OR($B69=0,Q$27&lt;$C69,Q$27&gt;=$D69),"",INDEX(ordre,COUNTIF(Q$36:Q68,"&lt;&gt;")+1))</f>
        <v/>
      </c>
      <c r="R69" s="227" t="str">
        <f>IF(OR($B69=0,R$27&lt;$C69,R$27&gt;=$D69),"",INDEX(ordre,COUNTIF(R$36:R68,"&lt;&gt;")+1))</f>
        <v/>
      </c>
      <c r="S69" s="227" t="str">
        <f>IF(OR($B69=0,S$27&lt;$C69,S$27&gt;=$D69),"",INDEX(ordre,COUNTIF(S$36:S68,"&lt;&gt;")+1))</f>
        <v/>
      </c>
      <c r="T69" s="227" t="str">
        <f>IF(OR($B69=0,T$27&lt;$C69,T$27&gt;=$D69),"",INDEX(ordre,COUNTIF(T$36:T68,"&lt;&gt;")+1))</f>
        <v/>
      </c>
      <c r="U69" s="227" t="str">
        <f>IF(OR($B69=0,U$27&lt;$C69,U$27&gt;=$D69),"",INDEX(ordre,COUNTIF(U$36:U68,"&lt;&gt;")+1))</f>
        <v/>
      </c>
      <c r="V69" s="227" t="str">
        <f>IF(OR($B69=0,V$27&lt;$C69,V$27&gt;=$D69),"",INDEX(ordre,COUNTIF(V$36:V68,"&lt;&gt;")+1))</f>
        <v/>
      </c>
      <c r="W69" s="227" t="str">
        <f>IF(OR($B69=0,W$27&lt;$C69,W$27&gt;=$D69),"",INDEX(ordre,COUNTIF(W$36:W68,"&lt;&gt;")+1))</f>
        <v/>
      </c>
      <c r="X69" s="227" t="str">
        <f>IF(OR($B69=0,X$27&lt;$C69,X$27&gt;=$D69),"",INDEX(ordre,COUNTIF(X$36:X68,"&lt;&gt;")+1))</f>
        <v/>
      </c>
      <c r="Y69" s="227" t="str">
        <f>IF(OR($B69=0,Y$27&lt;$C69,Y$27&gt;=$D69),"",INDEX(ordre,COUNTIF(Y$36:Y68,"&lt;&gt;")+1))</f>
        <v/>
      </c>
      <c r="Z69" s="227" t="str">
        <f>IF(OR($B69=0,Z$27&lt;$C69,Z$27&gt;=$D69),"",INDEX(ordre,COUNTIF(Z$36:Z68,"&lt;&gt;")+1))</f>
        <v/>
      </c>
      <c r="AA69" s="227" t="str">
        <f>IF(OR($B69=0,AA$27&lt;$C69,AA$27&gt;=$D69),"",INDEX(ordre,COUNTIF(AA$36:AA68,"&lt;&gt;")+1))</f>
        <v/>
      </c>
      <c r="AB69" s="227" t="str">
        <f>IF(OR($B69=0,AB$27&lt;$C69,AB$27&gt;=$D69),"",INDEX(ordre,COUNTIF(AB$36:AB68,"&lt;&gt;")+1))</f>
        <v/>
      </c>
      <c r="AC69" s="227" t="str">
        <f>IF(OR($B69=0,AC$27&lt;$C69,AC$27&gt;=$D69),"",INDEX(ordre,COUNTIF(AC$36:AC68,"&lt;&gt;")+1))</f>
        <v/>
      </c>
      <c r="AD69" s="227" t="str">
        <f>IF(OR($B69=0,AD$27&lt;$C69,AD$27&gt;=$D69),"",INDEX(ordre,COUNTIF(AD$36:AD68,"&lt;&gt;")+1))</f>
        <v/>
      </c>
      <c r="AE69" s="227" t="str">
        <f>IF(OR($B69=0,AE$27&lt;$C69,AE$27&gt;=$D69),"",INDEX(ordre,COUNTIF(AE$36:AE68,"&lt;&gt;")+1))</f>
        <v/>
      </c>
      <c r="AF69" s="227" t="str">
        <f>IF(OR($B69=0,AF$27&lt;$C69,AF$27&gt;=$D69),"",INDEX(ordre,COUNTIF(AF$36:AF68,"&lt;&gt;")+1))</f>
        <v/>
      </c>
      <c r="AG69" s="227" t="str">
        <f>IF(OR($B69=0,AG$27&lt;$C69,AG$27&gt;=$D69),"",INDEX(ordre,COUNTIF(AG$36:AG68,"&lt;&gt;")+1))</f>
        <v/>
      </c>
      <c r="AH69" s="227" t="str">
        <f>IF(OR($B69=0,AH$27&lt;$C69,AH$27&gt;=$D69),"",INDEX(ordre,COUNTIF(AH$36:AH68,"&lt;&gt;")+1))</f>
        <v/>
      </c>
      <c r="AI69" s="227" t="str">
        <f>IF(OR($B69=0,AI$27&lt;$C69,AI$27&gt;=$D69),"",INDEX(ordre,COUNTIF(AI$36:AI68,"&lt;&gt;")+1))</f>
        <v/>
      </c>
      <c r="AJ69" s="227" t="str">
        <f>IF(OR($B69=0,AJ$27&lt;$C69,AJ$27&gt;=$D69),"",INDEX(ordre,COUNTIF(AJ$36:AJ68,"&lt;&gt;")+1))</f>
        <v/>
      </c>
      <c r="AK69" s="227" t="str">
        <f>IF(OR($B69=0,AK$27&lt;$C69,AK$27&gt;=$D69),"",INDEX(ordre,COUNTIF(AK$36:AK68,"&lt;&gt;")+1))</f>
        <v/>
      </c>
      <c r="AL69" s="227" t="str">
        <f>IF(OR($B69=0,AL$27&lt;$C69,AL$27&gt;=$D69),"",INDEX(ordre,COUNTIF(AL$36:AL68,"&lt;&gt;")+1))</f>
        <v/>
      </c>
      <c r="AM69" s="227" t="str">
        <f>IF(OR($B69=0,AM$27&lt;$C69,AM$27&gt;=$D69),"",INDEX(ordre,COUNTIF(AM$36:AM68,"&lt;&gt;")+1))</f>
        <v/>
      </c>
      <c r="AN69" s="227" t="str">
        <f>IF(OR($B69=0,AN$27&lt;$C69,AN$27&gt;=$D69),"",INDEX(ordre,COUNTIF(AN$36:AN68,"&lt;&gt;")+1))</f>
        <v/>
      </c>
      <c r="AO69" s="227" t="str">
        <f>IF(OR($B69=0,AO$27&lt;$C69,AO$27&gt;=$D69),"",INDEX(ordre,COUNTIF(AO$36:AO68,"&lt;&gt;")+1))</f>
        <v/>
      </c>
      <c r="AP69" s="227" t="str">
        <f>IF(OR($B69=0,AP$27&lt;$C69,AP$27&gt;=$D69),"",INDEX(ordre,COUNTIF(AP$36:AP68,"&lt;&gt;")+1))</f>
        <v/>
      </c>
      <c r="AQ69" s="227" t="str">
        <f>IF(OR($B69=0,AQ$27&lt;$C69,AQ$27&gt;=$D69),"",INDEX(ordre,COUNTIF(AQ$36:AQ68,"&lt;&gt;")+1))</f>
        <v/>
      </c>
      <c r="AR69" s="227" t="str">
        <f>IF(OR($B69=0,AR$27&lt;$C69,AR$27&gt;=$D69),"",INDEX(ordre,COUNTIF(AR$36:AR68,"&lt;&gt;")+1))</f>
        <v/>
      </c>
      <c r="AS69" s="227" t="str">
        <f>IF(OR($B69=0,AS$27&lt;$C69,AS$27&gt;=$D69),"",INDEX(ordre,COUNTIF(AS$36:AS68,"&lt;&gt;")+1))</f>
        <v/>
      </c>
      <c r="AT69" s="227" t="str">
        <f>IF(OR($B69=0,AT$27&lt;$C69,AT$27&gt;=$D69),"",INDEX(ordre,COUNTIF(AT$36:AT68,"&lt;&gt;")+1))</f>
        <v/>
      </c>
      <c r="AU69" s="227" t="str">
        <f>IF(OR($B69=0,AU$27&lt;$C69,AU$27&gt;=$D69),"",INDEX(ordre,COUNTIF(AU$36:AU68,"&lt;&gt;")+1))</f>
        <v/>
      </c>
      <c r="AV69" s="227" t="str">
        <f>IF(OR($B69=0,AV$27&lt;$C69,AV$27&gt;=$D69),"",INDEX(ordre,COUNTIF(AV$36:AV68,"&lt;&gt;")+1))</f>
        <v/>
      </c>
      <c r="AW69" s="227" t="str">
        <f>IF(OR($B69=0,AW$27&lt;$C69,AW$27&gt;=$D69),"",INDEX(ordre,COUNTIF(AW$36:AW68,"&lt;&gt;")+1))</f>
        <v/>
      </c>
      <c r="AX69" s="227" t="str">
        <f>IF(OR($B69=0,AX$27&lt;$C69,AX$27&gt;=$D69),"",INDEX(ordre,COUNTIF(AX$36:AX68,"&lt;&gt;")+1))</f>
        <v/>
      </c>
      <c r="AY69" s="227" t="str">
        <f>IF(OR($B69=0,AY$27&lt;$C69,AY$27&gt;=$D69),"",INDEX(ordre,COUNTIF(AY$36:AY68,"&lt;&gt;")+1))</f>
        <v/>
      </c>
      <c r="AZ69" s="227" t="str">
        <f>IF(OR($B69=0,AZ$27&lt;$C69,AZ$27&gt;=$D69),"",INDEX(ordre,COUNTIF(AZ$36:AZ68,"&lt;&gt;")+1))</f>
        <v/>
      </c>
      <c r="BA69" s="227" t="str">
        <f>IF(OR($B69=0,BA$27&lt;$C69,BA$27&gt;=$D69),"",INDEX(ordre,COUNTIF(BA$36:BA68,"&lt;&gt;")+1))</f>
        <v/>
      </c>
      <c r="BB69" s="227" t="str">
        <f>IF(OR($B69=0,BB$27&lt;$C69,BB$27&gt;=$D69),"",INDEX(ordre,COUNTIF(BB$36:BB68,"&lt;&gt;")+1))</f>
        <v/>
      </c>
      <c r="BC69" s="227" t="str">
        <f>IF(OR($B69=0,BC$27&lt;$C69,BC$27&gt;=$D69),"",INDEX(ordre,COUNTIF(BC$36:BC68,"&lt;&gt;")+1))</f>
        <v/>
      </c>
      <c r="BD69" s="227" t="str">
        <f>IF(OR($B69=0,BD$27&lt;$C69,BD$27&gt;=$D69),"",INDEX(ordre,COUNTIF(BD$36:BD68,"&lt;&gt;")+1))</f>
        <v/>
      </c>
      <c r="BE69" s="227" t="str">
        <f>IF(OR($B69=0,BE$27&lt;$C69,BE$27&gt;=$D69),"",INDEX(ordre,COUNTIF(BE$36:BE68,"&lt;&gt;")+1))</f>
        <v/>
      </c>
      <c r="BF69" s="227" t="str">
        <f>IF(OR($B69=0,BF$27&lt;$C69,BF$27&gt;=$D69),"",INDEX(ordre,COUNTIF(BF$36:BF68,"&lt;&gt;")+1))</f>
        <v/>
      </c>
      <c r="BG69" s="227" t="str">
        <f>IF(OR($B69=0,BG$27&lt;$C69,BG$27&gt;=$D69),"",INDEX(ordre,COUNTIF(BG$36:BG68,"&lt;&gt;")+1))</f>
        <v/>
      </c>
      <c r="BH69" s="227" t="str">
        <f>IF(OR($B69=0,BH$27&lt;$C69,BH$27&gt;=$D69),"",INDEX(ordre,COUNTIF(BH$36:BH68,"&lt;&gt;")+1))</f>
        <v/>
      </c>
      <c r="BI69" s="227" t="str">
        <f>IF(OR($B69=0,BI$27&lt;$C69,BI$27&gt;=$D69),"",INDEX(ordre,COUNTIF(BI$36:BI68,"&lt;&gt;")+1))</f>
        <v/>
      </c>
      <c r="BJ69" s="227" t="str">
        <f>IF(OR($B69=0,BJ$27&lt;$C69,BJ$27&gt;=$D69),"",INDEX(ordre,COUNTIF(BJ$36:BJ68,"&lt;&gt;")+1))</f>
        <v/>
      </c>
      <c r="BK69" s="227" t="str">
        <f>IF(OR($B69=0,BK$27&lt;$C69,BK$27&gt;=$D69),"",INDEX(ordre,COUNTIF(BK$36:BK68,"&lt;&gt;")+1))</f>
        <v/>
      </c>
      <c r="BL69" s="227" t="str">
        <f>IF(OR($B69=0,BL$27&lt;$C69,BL$27&gt;=$D69),"",INDEX(ordre,COUNTIF(BL$36:BL68,"&lt;&gt;")+1))</f>
        <v/>
      </c>
      <c r="BM69" s="227" t="str">
        <f>IF(OR($B69=0,BM$27&lt;$C69,BM$27&gt;=$D69),"",INDEX(ordre,COUNTIF(BM$36:BM68,"&lt;&gt;")+1))</f>
        <v/>
      </c>
      <c r="BN69" s="227" t="str">
        <f>IF(OR($B69=0,BN$27&lt;$C69,BN$27&gt;=$D69),"",INDEX(ordre,COUNTIF(BN$36:BN68,"&lt;&gt;")+1))</f>
        <v/>
      </c>
      <c r="BO69" s="227" t="str">
        <f>IF(OR($B69=0,BO$27&lt;$C69,BO$27&gt;=$D69),"",INDEX(ordre,COUNTIF(BO$36:BO68,"&lt;&gt;")+1))</f>
        <v/>
      </c>
      <c r="BP69" s="227" t="str">
        <f>IF(OR($B69=0,BP$27&lt;$C69,BP$27&gt;=$D69),"",INDEX(ordre,COUNTIF(BP$36:BP68,"&lt;&gt;")+1))</f>
        <v/>
      </c>
      <c r="BQ69" s="227" t="str">
        <f>IF(OR($B69=0,BQ$27&lt;$C69,BQ$27&gt;=$D69),"",INDEX(ordre,COUNTIF(BQ$36:BQ68,"&lt;&gt;")+1))</f>
        <v/>
      </c>
      <c r="BR69" s="227" t="str">
        <f>IF(OR($B69=0,BR$27&lt;$C69,BR$27&gt;=$D69),"",INDEX(ordre,COUNTIF(BR$36:BR68,"&lt;&gt;")+1))</f>
        <v/>
      </c>
      <c r="BS69" s="227" t="str">
        <f>IF(OR($B69=0,BS$27&lt;$C69,BS$27&gt;=$D69),"",INDEX(ordre,COUNTIF(BS$36:BS68,"&lt;&gt;")+1))</f>
        <v/>
      </c>
      <c r="BT69" s="227" t="str">
        <f>IF(OR($B69=0,BT$27&lt;$C69,BT$27&gt;=$D69),"",INDEX(ordre,COUNTIF(BT$36:BT68,"&lt;&gt;")+1))</f>
        <v/>
      </c>
      <c r="BU69" s="165">
        <f t="shared" si="3"/>
        <v>6.9441666666666671E-3</v>
      </c>
    </row>
    <row r="70" spans="1:73" ht="15.5" x14ac:dyDescent="0.35">
      <c r="A70" s="39"/>
      <c r="B70" s="139">
        <f>'Etat staff'!C66</f>
        <v>0</v>
      </c>
      <c r="C70" s="161">
        <f>'Etat staff'!A66</f>
        <v>0</v>
      </c>
      <c r="D70" s="162">
        <f>IF('Etat staff'!B66&lt;C70,'Etat staff'!B66+1,'Etat staff'!B66)</f>
        <v>0</v>
      </c>
      <c r="E70" s="203">
        <f t="shared" si="7"/>
        <v>1.0416666666666666E-2</v>
      </c>
      <c r="F70" s="44"/>
      <c r="G70" s="265"/>
      <c r="H70" s="227" t="str">
        <f>IF(OR($B70=0,H$27&lt;$C70,H$27&gt;=$D70),"",INDEX(ordre,COUNTIF(H$36:H69,"&lt;&gt;")+1))</f>
        <v/>
      </c>
      <c r="I70" s="227" t="str">
        <f>IF(OR($B70=0,I$27&lt;$C70,I$27&gt;=$D70),"",INDEX(ordre,COUNTIF(I$36:I69,"&lt;&gt;")+1))</f>
        <v/>
      </c>
      <c r="J70" s="227" t="str">
        <f>IF(OR($B70=0,J$27&lt;$C70,J$27&gt;=$D70),"",INDEX(ordre,COUNTIF(J$36:J69,"&lt;&gt;")+1))</f>
        <v/>
      </c>
      <c r="K70" s="227" t="str">
        <f>IF(OR($B70=0,K$27&lt;$C70,K$27&gt;=$D70),"",INDEX(ordre,COUNTIF(K$36:K69,"&lt;&gt;")+1))</f>
        <v/>
      </c>
      <c r="L70" s="227" t="str">
        <f>IF(OR($B70=0,L$27&lt;$C70,L$27&gt;=$D70),"",INDEX(ordre,COUNTIF(L$36:L69,"&lt;&gt;")+1))</f>
        <v/>
      </c>
      <c r="M70" s="227" t="str">
        <f>IF(OR($B70=0,M$27&lt;$C70,M$27&gt;=$D70),"",INDEX(ordre,COUNTIF(M$36:M69,"&lt;&gt;")+1))</f>
        <v/>
      </c>
      <c r="N70" s="227" t="str">
        <f>IF(OR($B70=0,N$27&lt;$C70,N$27&gt;=$D70),"",INDEX(ordre,COUNTIF(N$36:N69,"&lt;&gt;")+1))</f>
        <v/>
      </c>
      <c r="O70" s="227" t="str">
        <f>IF(OR($B70=0,O$27&lt;$C70,O$27&gt;=$D70),"",INDEX(ordre,COUNTIF(O$36:O69,"&lt;&gt;")+1))</f>
        <v/>
      </c>
      <c r="P70" s="227" t="str">
        <f>IF(OR($B70=0,P$27&lt;$C70,P$27&gt;=$D70),"",INDEX(ordre,COUNTIF(P$36:P69,"&lt;&gt;")+1))</f>
        <v/>
      </c>
      <c r="Q70" s="227" t="str">
        <f>IF(OR($B70=0,Q$27&lt;$C70,Q$27&gt;=$D70),"",INDEX(ordre,COUNTIF(Q$36:Q69,"&lt;&gt;")+1))</f>
        <v/>
      </c>
      <c r="R70" s="227" t="str">
        <f>IF(OR($B70=0,R$27&lt;$C70,R$27&gt;=$D70),"",INDEX(ordre,COUNTIF(R$36:R69,"&lt;&gt;")+1))</f>
        <v/>
      </c>
      <c r="S70" s="227" t="str">
        <f>IF(OR($B70=0,S$27&lt;$C70,S$27&gt;=$D70),"",INDEX(ordre,COUNTIF(S$36:S69,"&lt;&gt;")+1))</f>
        <v/>
      </c>
      <c r="T70" s="227" t="str">
        <f>IF(OR($B70=0,T$27&lt;$C70,T$27&gt;=$D70),"",INDEX(ordre,COUNTIF(T$36:T69,"&lt;&gt;")+1))</f>
        <v/>
      </c>
      <c r="U70" s="227" t="str">
        <f>IF(OR($B70=0,U$27&lt;$C70,U$27&gt;=$D70),"",INDEX(ordre,COUNTIF(U$36:U69,"&lt;&gt;")+1))</f>
        <v/>
      </c>
      <c r="V70" s="227" t="str">
        <f>IF(OR($B70=0,V$27&lt;$C70,V$27&gt;=$D70),"",INDEX(ordre,COUNTIF(V$36:V69,"&lt;&gt;")+1))</f>
        <v/>
      </c>
      <c r="W70" s="227" t="str">
        <f>IF(OR($B70=0,W$27&lt;$C70,W$27&gt;=$D70),"",INDEX(ordre,COUNTIF(W$36:W69,"&lt;&gt;")+1))</f>
        <v/>
      </c>
      <c r="X70" s="227" t="str">
        <f>IF(OR($B70=0,X$27&lt;$C70,X$27&gt;=$D70),"",INDEX(ordre,COUNTIF(X$36:X69,"&lt;&gt;")+1))</f>
        <v/>
      </c>
      <c r="Y70" s="227" t="str">
        <f>IF(OR($B70=0,Y$27&lt;$C70,Y$27&gt;=$D70),"",INDEX(ordre,COUNTIF(Y$36:Y69,"&lt;&gt;")+1))</f>
        <v/>
      </c>
      <c r="Z70" s="227" t="str">
        <f>IF(OR($B70=0,Z$27&lt;$C70,Z$27&gt;=$D70),"",INDEX(ordre,COUNTIF(Z$36:Z69,"&lt;&gt;")+1))</f>
        <v/>
      </c>
      <c r="AA70" s="227" t="str">
        <f>IF(OR($B70=0,AA$27&lt;$C70,AA$27&gt;=$D70),"",INDEX(ordre,COUNTIF(AA$36:AA69,"&lt;&gt;")+1))</f>
        <v/>
      </c>
      <c r="AB70" s="227" t="str">
        <f>IF(OR($B70=0,AB$27&lt;$C70,AB$27&gt;=$D70),"",INDEX(ordre,COUNTIF(AB$36:AB69,"&lt;&gt;")+1))</f>
        <v/>
      </c>
      <c r="AC70" s="227" t="str">
        <f>IF(OR($B70=0,AC$27&lt;$C70,AC$27&gt;=$D70),"",INDEX(ordre,COUNTIF(AC$36:AC69,"&lt;&gt;")+1))</f>
        <v/>
      </c>
      <c r="AD70" s="227" t="str">
        <f>IF(OR($B70=0,AD$27&lt;$C70,AD$27&gt;=$D70),"",INDEX(ordre,COUNTIF(AD$36:AD69,"&lt;&gt;")+1))</f>
        <v/>
      </c>
      <c r="AE70" s="227" t="str">
        <f>IF(OR($B70=0,AE$27&lt;$C70,AE$27&gt;=$D70),"",INDEX(ordre,COUNTIF(AE$36:AE69,"&lt;&gt;")+1))</f>
        <v/>
      </c>
      <c r="AF70" s="227" t="str">
        <f>IF(OR($B70=0,AF$27&lt;$C70,AF$27&gt;=$D70),"",INDEX(ordre,COUNTIF(AF$36:AF69,"&lt;&gt;")+1))</f>
        <v/>
      </c>
      <c r="AG70" s="227" t="str">
        <f>IF(OR($B70=0,AG$27&lt;$C70,AG$27&gt;=$D70),"",INDEX(ordre,COUNTIF(AG$36:AG69,"&lt;&gt;")+1))</f>
        <v/>
      </c>
      <c r="AH70" s="227" t="str">
        <f>IF(OR($B70=0,AH$27&lt;$C70,AH$27&gt;=$D70),"",INDEX(ordre,COUNTIF(AH$36:AH69,"&lt;&gt;")+1))</f>
        <v/>
      </c>
      <c r="AI70" s="227" t="str">
        <f>IF(OR($B70=0,AI$27&lt;$C70,AI$27&gt;=$D70),"",INDEX(ordre,COUNTIF(AI$36:AI69,"&lt;&gt;")+1))</f>
        <v/>
      </c>
      <c r="AJ70" s="227" t="str">
        <f>IF(OR($B70=0,AJ$27&lt;$C70,AJ$27&gt;=$D70),"",INDEX(ordre,COUNTIF(AJ$36:AJ69,"&lt;&gt;")+1))</f>
        <v/>
      </c>
      <c r="AK70" s="227" t="str">
        <f>IF(OR($B70=0,AK$27&lt;$C70,AK$27&gt;=$D70),"",INDEX(ordre,COUNTIF(AK$36:AK69,"&lt;&gt;")+1))</f>
        <v/>
      </c>
      <c r="AL70" s="227" t="str">
        <f>IF(OR($B70=0,AL$27&lt;$C70,AL$27&gt;=$D70),"",INDEX(ordre,COUNTIF(AL$36:AL69,"&lt;&gt;")+1))</f>
        <v/>
      </c>
      <c r="AM70" s="227" t="str">
        <f>IF(OR($B70=0,AM$27&lt;$C70,AM$27&gt;=$D70),"",INDEX(ordre,COUNTIF(AM$36:AM69,"&lt;&gt;")+1))</f>
        <v/>
      </c>
      <c r="AN70" s="227" t="str">
        <f>IF(OR($B70=0,AN$27&lt;$C70,AN$27&gt;=$D70),"",INDEX(ordre,COUNTIF(AN$36:AN69,"&lt;&gt;")+1))</f>
        <v/>
      </c>
      <c r="AO70" s="227" t="str">
        <f>IF(OR($B70=0,AO$27&lt;$C70,AO$27&gt;=$D70),"",INDEX(ordre,COUNTIF(AO$36:AO69,"&lt;&gt;")+1))</f>
        <v/>
      </c>
      <c r="AP70" s="227" t="str">
        <f>IF(OR($B70=0,AP$27&lt;$C70,AP$27&gt;=$D70),"",INDEX(ordre,COUNTIF(AP$36:AP69,"&lt;&gt;")+1))</f>
        <v/>
      </c>
      <c r="AQ70" s="227" t="str">
        <f>IF(OR($B70=0,AQ$27&lt;$C70,AQ$27&gt;=$D70),"",INDEX(ordre,COUNTIF(AQ$36:AQ69,"&lt;&gt;")+1))</f>
        <v/>
      </c>
      <c r="AR70" s="227" t="str">
        <f>IF(OR($B70=0,AR$27&lt;$C70,AR$27&gt;=$D70),"",INDEX(ordre,COUNTIF(AR$36:AR69,"&lt;&gt;")+1))</f>
        <v/>
      </c>
      <c r="AS70" s="227" t="str">
        <f>IF(OR($B70=0,AS$27&lt;$C70,AS$27&gt;=$D70),"",INDEX(ordre,COUNTIF(AS$36:AS69,"&lt;&gt;")+1))</f>
        <v/>
      </c>
      <c r="AT70" s="227" t="str">
        <f>IF(OR($B70=0,AT$27&lt;$C70,AT$27&gt;=$D70),"",INDEX(ordre,COUNTIF(AT$36:AT69,"&lt;&gt;")+1))</f>
        <v/>
      </c>
      <c r="AU70" s="227" t="str">
        <f>IF(OR($B70=0,AU$27&lt;$C70,AU$27&gt;=$D70),"",INDEX(ordre,COUNTIF(AU$36:AU69,"&lt;&gt;")+1))</f>
        <v/>
      </c>
      <c r="AV70" s="227" t="str">
        <f>IF(OR($B70=0,AV$27&lt;$C70,AV$27&gt;=$D70),"",INDEX(ordre,COUNTIF(AV$36:AV69,"&lt;&gt;")+1))</f>
        <v/>
      </c>
      <c r="AW70" s="227" t="str">
        <f>IF(OR($B70=0,AW$27&lt;$C70,AW$27&gt;=$D70),"",INDEX(ordre,COUNTIF(AW$36:AW69,"&lt;&gt;")+1))</f>
        <v/>
      </c>
      <c r="AX70" s="227" t="str">
        <f>IF(OR($B70=0,AX$27&lt;$C70,AX$27&gt;=$D70),"",INDEX(ordre,COUNTIF(AX$36:AX69,"&lt;&gt;")+1))</f>
        <v/>
      </c>
      <c r="AY70" s="227" t="str">
        <f>IF(OR($B70=0,AY$27&lt;$C70,AY$27&gt;=$D70),"",INDEX(ordre,COUNTIF(AY$36:AY69,"&lt;&gt;")+1))</f>
        <v/>
      </c>
      <c r="AZ70" s="227" t="str">
        <f>IF(OR($B70=0,AZ$27&lt;$C70,AZ$27&gt;=$D70),"",INDEX(ordre,COUNTIF(AZ$36:AZ69,"&lt;&gt;")+1))</f>
        <v/>
      </c>
      <c r="BA70" s="227" t="str">
        <f>IF(OR($B70=0,BA$27&lt;$C70,BA$27&gt;=$D70),"",INDEX(ordre,COUNTIF(BA$36:BA69,"&lt;&gt;")+1))</f>
        <v/>
      </c>
      <c r="BB70" s="227" t="str">
        <f>IF(OR($B70=0,BB$27&lt;$C70,BB$27&gt;=$D70),"",INDEX(ordre,COUNTIF(BB$36:BB69,"&lt;&gt;")+1))</f>
        <v/>
      </c>
      <c r="BC70" s="227" t="str">
        <f>IF(OR($B70=0,BC$27&lt;$C70,BC$27&gt;=$D70),"",INDEX(ordre,COUNTIF(BC$36:BC69,"&lt;&gt;")+1))</f>
        <v/>
      </c>
      <c r="BD70" s="227" t="str">
        <f>IF(OR($B70=0,BD$27&lt;$C70,BD$27&gt;=$D70),"",INDEX(ordre,COUNTIF(BD$36:BD69,"&lt;&gt;")+1))</f>
        <v/>
      </c>
      <c r="BE70" s="227" t="str">
        <f>IF(OR($B70=0,BE$27&lt;$C70,BE$27&gt;=$D70),"",INDEX(ordre,COUNTIF(BE$36:BE69,"&lt;&gt;")+1))</f>
        <v/>
      </c>
      <c r="BF70" s="227" t="str">
        <f>IF(OR($B70=0,BF$27&lt;$C70,BF$27&gt;=$D70),"",INDEX(ordre,COUNTIF(BF$36:BF69,"&lt;&gt;")+1))</f>
        <v/>
      </c>
      <c r="BG70" s="227" t="str">
        <f>IF(OR($B70=0,BG$27&lt;$C70,BG$27&gt;=$D70),"",INDEX(ordre,COUNTIF(BG$36:BG69,"&lt;&gt;")+1))</f>
        <v/>
      </c>
      <c r="BH70" s="227" t="str">
        <f>IF(OR($B70=0,BH$27&lt;$C70,BH$27&gt;=$D70),"",INDEX(ordre,COUNTIF(BH$36:BH69,"&lt;&gt;")+1))</f>
        <v/>
      </c>
      <c r="BI70" s="227" t="str">
        <f>IF(OR($B70=0,BI$27&lt;$C70,BI$27&gt;=$D70),"",INDEX(ordre,COUNTIF(BI$36:BI69,"&lt;&gt;")+1))</f>
        <v/>
      </c>
      <c r="BJ70" s="227" t="str">
        <f>IF(OR($B70=0,BJ$27&lt;$C70,BJ$27&gt;=$D70),"",INDEX(ordre,COUNTIF(BJ$36:BJ69,"&lt;&gt;")+1))</f>
        <v/>
      </c>
      <c r="BK70" s="227" t="str">
        <f>IF(OR($B70=0,BK$27&lt;$C70,BK$27&gt;=$D70),"",INDEX(ordre,COUNTIF(BK$36:BK69,"&lt;&gt;")+1))</f>
        <v/>
      </c>
      <c r="BL70" s="227" t="str">
        <f>IF(OR($B70=0,BL$27&lt;$C70,BL$27&gt;=$D70),"",INDEX(ordre,COUNTIF(BL$36:BL69,"&lt;&gt;")+1))</f>
        <v/>
      </c>
      <c r="BM70" s="227" t="str">
        <f>IF(OR($B70=0,BM$27&lt;$C70,BM$27&gt;=$D70),"",INDEX(ordre,COUNTIF(BM$36:BM69,"&lt;&gt;")+1))</f>
        <v/>
      </c>
      <c r="BN70" s="227" t="str">
        <f>IF(OR($B70=0,BN$27&lt;$C70,BN$27&gt;=$D70),"",INDEX(ordre,COUNTIF(BN$36:BN69,"&lt;&gt;")+1))</f>
        <v/>
      </c>
      <c r="BO70" s="227" t="str">
        <f>IF(OR($B70=0,BO$27&lt;$C70,BO$27&gt;=$D70),"",INDEX(ordre,COUNTIF(BO$36:BO69,"&lt;&gt;")+1))</f>
        <v/>
      </c>
      <c r="BP70" s="227" t="str">
        <f>IF(OR($B70=0,BP$27&lt;$C70,BP$27&gt;=$D70),"",INDEX(ordre,COUNTIF(BP$36:BP69,"&lt;&gt;")+1))</f>
        <v/>
      </c>
      <c r="BQ70" s="227" t="str">
        <f>IF(OR($B70=0,BQ$27&lt;$C70,BQ$27&gt;=$D70),"",INDEX(ordre,COUNTIF(BQ$36:BQ69,"&lt;&gt;")+1))</f>
        <v/>
      </c>
      <c r="BR70" s="227" t="str">
        <f>IF(OR($B70=0,BR$27&lt;$C70,BR$27&gt;=$D70),"",INDEX(ordre,COUNTIF(BR$36:BR69,"&lt;&gt;")+1))</f>
        <v/>
      </c>
      <c r="BS70" s="227" t="str">
        <f>IF(OR($B70=0,BS$27&lt;$C70,BS$27&gt;=$D70),"",INDEX(ordre,COUNTIF(BS$36:BS69,"&lt;&gt;")+1))</f>
        <v/>
      </c>
      <c r="BT70" s="227" t="str">
        <f>IF(OR($B70=0,BT$27&lt;$C70,BT$27&gt;=$D70),"",INDEX(ordre,COUNTIF(BT$36:BT69,"&lt;&gt;")+1))</f>
        <v/>
      </c>
      <c r="BU70" s="165">
        <f t="shared" si="3"/>
        <v>6.9441666666666671E-3</v>
      </c>
    </row>
    <row r="71" spans="1:73" ht="15.5" x14ac:dyDescent="0.35">
      <c r="A71" s="39"/>
      <c r="B71" s="139">
        <f>'Etat staff'!C67</f>
        <v>0</v>
      </c>
      <c r="C71" s="161">
        <f>'Etat staff'!A67</f>
        <v>0</v>
      </c>
      <c r="D71" s="162">
        <f>IF('Etat staff'!B67&lt;C71,'Etat staff'!B67+1,'Etat staff'!B67)</f>
        <v>0</v>
      </c>
      <c r="E71" s="203">
        <f t="shared" si="7"/>
        <v>1.0416666666666666E-2</v>
      </c>
      <c r="F71" s="44"/>
      <c r="G71" s="265"/>
      <c r="H71" s="227" t="str">
        <f>IF(OR($B71=0,H$27&lt;$C71,H$27&gt;=$D71),"",INDEX(ordre,COUNTIF(H$36:H70,"&lt;&gt;")+1))</f>
        <v/>
      </c>
      <c r="I71" s="227" t="str">
        <f>IF(OR($B71=0,I$27&lt;$C71,I$27&gt;=$D71),"",INDEX(ordre,COUNTIF(I$36:I70,"&lt;&gt;")+1))</f>
        <v/>
      </c>
      <c r="J71" s="227" t="str">
        <f>IF(OR($B71=0,J$27&lt;$C71,J$27&gt;=$D71),"",INDEX(ordre,COUNTIF(J$36:J70,"&lt;&gt;")+1))</f>
        <v/>
      </c>
      <c r="K71" s="227" t="str">
        <f>IF(OR($B71=0,K$27&lt;$C71,K$27&gt;=$D71),"",INDEX(ordre,COUNTIF(K$36:K70,"&lt;&gt;")+1))</f>
        <v/>
      </c>
      <c r="L71" s="227" t="str">
        <f>IF(OR($B71=0,L$27&lt;$C71,L$27&gt;=$D71),"",INDEX(ordre,COUNTIF(L$36:L70,"&lt;&gt;")+1))</f>
        <v/>
      </c>
      <c r="M71" s="227" t="str">
        <f>IF(OR($B71=0,M$27&lt;$C71,M$27&gt;=$D71),"",INDEX(ordre,COUNTIF(M$36:M70,"&lt;&gt;")+1))</f>
        <v/>
      </c>
      <c r="N71" s="227" t="str">
        <f>IF(OR($B71=0,N$27&lt;$C71,N$27&gt;=$D71),"",INDEX(ordre,COUNTIF(N$36:N70,"&lt;&gt;")+1))</f>
        <v/>
      </c>
      <c r="O71" s="227" t="str">
        <f>IF(OR($B71=0,O$27&lt;$C71,O$27&gt;=$D71),"",INDEX(ordre,COUNTIF(O$36:O70,"&lt;&gt;")+1))</f>
        <v/>
      </c>
      <c r="P71" s="227" t="str">
        <f>IF(OR($B71=0,P$27&lt;$C71,P$27&gt;=$D71),"",INDEX(ordre,COUNTIF(P$36:P70,"&lt;&gt;")+1))</f>
        <v/>
      </c>
      <c r="Q71" s="227" t="str">
        <f>IF(OR($B71=0,Q$27&lt;$C71,Q$27&gt;=$D71),"",INDEX(ordre,COUNTIF(Q$36:Q70,"&lt;&gt;")+1))</f>
        <v/>
      </c>
      <c r="R71" s="227" t="str">
        <f>IF(OR($B71=0,R$27&lt;$C71,R$27&gt;=$D71),"",INDEX(ordre,COUNTIF(R$36:R70,"&lt;&gt;")+1))</f>
        <v/>
      </c>
      <c r="S71" s="227" t="str">
        <f>IF(OR($B71=0,S$27&lt;$C71,S$27&gt;=$D71),"",INDEX(ordre,COUNTIF(S$36:S70,"&lt;&gt;")+1))</f>
        <v/>
      </c>
      <c r="T71" s="227" t="str">
        <f>IF(OR($B71=0,T$27&lt;$C71,T$27&gt;=$D71),"",INDEX(ordre,COUNTIF(T$36:T70,"&lt;&gt;")+1))</f>
        <v/>
      </c>
      <c r="U71" s="227" t="str">
        <f>IF(OR($B71=0,U$27&lt;$C71,U$27&gt;=$D71),"",INDEX(ordre,COUNTIF(U$36:U70,"&lt;&gt;")+1))</f>
        <v/>
      </c>
      <c r="V71" s="227" t="str">
        <f>IF(OR($B71=0,V$27&lt;$C71,V$27&gt;=$D71),"",INDEX(ordre,COUNTIF(V$36:V70,"&lt;&gt;")+1))</f>
        <v/>
      </c>
      <c r="W71" s="227" t="str">
        <f>IF(OR($B71=0,W$27&lt;$C71,W$27&gt;=$D71),"",INDEX(ordre,COUNTIF(W$36:W70,"&lt;&gt;")+1))</f>
        <v/>
      </c>
      <c r="X71" s="227" t="str">
        <f>IF(OR($B71=0,X$27&lt;$C71,X$27&gt;=$D71),"",INDEX(ordre,COUNTIF(X$36:X70,"&lt;&gt;")+1))</f>
        <v/>
      </c>
      <c r="Y71" s="227" t="str">
        <f>IF(OR($B71=0,Y$27&lt;$C71,Y$27&gt;=$D71),"",INDEX(ordre,COUNTIF(Y$36:Y70,"&lt;&gt;")+1))</f>
        <v/>
      </c>
      <c r="Z71" s="227" t="str">
        <f>IF(OR($B71=0,Z$27&lt;$C71,Z$27&gt;=$D71),"",INDEX(ordre,COUNTIF(Z$36:Z70,"&lt;&gt;")+1))</f>
        <v/>
      </c>
      <c r="AA71" s="227" t="str">
        <f>IF(OR($B71=0,AA$27&lt;$C71,AA$27&gt;=$D71),"",INDEX(ordre,COUNTIF(AA$36:AA70,"&lt;&gt;")+1))</f>
        <v/>
      </c>
      <c r="AB71" s="227" t="str">
        <f>IF(OR($B71=0,AB$27&lt;$C71,AB$27&gt;=$D71),"",INDEX(ordre,COUNTIF(AB$36:AB70,"&lt;&gt;")+1))</f>
        <v/>
      </c>
      <c r="AC71" s="227" t="str">
        <f>IF(OR($B71=0,AC$27&lt;$C71,AC$27&gt;=$D71),"",INDEX(ordre,COUNTIF(AC$36:AC70,"&lt;&gt;")+1))</f>
        <v/>
      </c>
      <c r="AD71" s="227" t="str">
        <f>IF(OR($B71=0,AD$27&lt;$C71,AD$27&gt;=$D71),"",INDEX(ordre,COUNTIF(AD$36:AD70,"&lt;&gt;")+1))</f>
        <v/>
      </c>
      <c r="AE71" s="227" t="str">
        <f>IF(OR($B71=0,AE$27&lt;$C71,AE$27&gt;=$D71),"",INDEX(ordre,COUNTIF(AE$36:AE70,"&lt;&gt;")+1))</f>
        <v/>
      </c>
      <c r="AF71" s="227" t="str">
        <f>IF(OR($B71=0,AF$27&lt;$C71,AF$27&gt;=$D71),"",INDEX(ordre,COUNTIF(AF$36:AF70,"&lt;&gt;")+1))</f>
        <v/>
      </c>
      <c r="AG71" s="227" t="str">
        <f>IF(OR($B71=0,AG$27&lt;$C71,AG$27&gt;=$D71),"",INDEX(ordre,COUNTIF(AG$36:AG70,"&lt;&gt;")+1))</f>
        <v/>
      </c>
      <c r="AH71" s="227" t="str">
        <f>IF(OR($B71=0,AH$27&lt;$C71,AH$27&gt;=$D71),"",INDEX(ordre,COUNTIF(AH$36:AH70,"&lt;&gt;")+1))</f>
        <v/>
      </c>
      <c r="AI71" s="227" t="str">
        <f>IF(OR($B71=0,AI$27&lt;$C71,AI$27&gt;=$D71),"",INDEX(ordre,COUNTIF(AI$36:AI70,"&lt;&gt;")+1))</f>
        <v/>
      </c>
      <c r="AJ71" s="227" t="str">
        <f>IF(OR($B71=0,AJ$27&lt;$C71,AJ$27&gt;=$D71),"",INDEX(ordre,COUNTIF(AJ$36:AJ70,"&lt;&gt;")+1))</f>
        <v/>
      </c>
      <c r="AK71" s="227" t="str">
        <f>IF(OR($B71=0,AK$27&lt;$C71,AK$27&gt;=$D71),"",INDEX(ordre,COUNTIF(AK$36:AK70,"&lt;&gt;")+1))</f>
        <v/>
      </c>
      <c r="AL71" s="227" t="str">
        <f>IF(OR($B71=0,AL$27&lt;$C71,AL$27&gt;=$D71),"",INDEX(ordre,COUNTIF(AL$36:AL70,"&lt;&gt;")+1))</f>
        <v/>
      </c>
      <c r="AM71" s="227" t="str">
        <f>IF(OR($B71=0,AM$27&lt;$C71,AM$27&gt;=$D71),"",INDEX(ordre,COUNTIF(AM$36:AM70,"&lt;&gt;")+1))</f>
        <v/>
      </c>
      <c r="AN71" s="227" t="str">
        <f>IF(OR($B71=0,AN$27&lt;$C71,AN$27&gt;=$D71),"",INDEX(ordre,COUNTIF(AN$36:AN70,"&lt;&gt;")+1))</f>
        <v/>
      </c>
      <c r="AO71" s="227" t="str">
        <f>IF(OR($B71=0,AO$27&lt;$C71,AO$27&gt;=$D71),"",INDEX(ordre,COUNTIF(AO$36:AO70,"&lt;&gt;")+1))</f>
        <v/>
      </c>
      <c r="AP71" s="227" t="str">
        <f>IF(OR($B71=0,AP$27&lt;$C71,AP$27&gt;=$D71),"",INDEX(ordre,COUNTIF(AP$36:AP70,"&lt;&gt;")+1))</f>
        <v/>
      </c>
      <c r="AQ71" s="227" t="str">
        <f>IF(OR($B71=0,AQ$27&lt;$C71,AQ$27&gt;=$D71),"",INDEX(ordre,COUNTIF(AQ$36:AQ70,"&lt;&gt;")+1))</f>
        <v/>
      </c>
      <c r="AR71" s="227" t="str">
        <f>IF(OR($B71=0,AR$27&lt;$C71,AR$27&gt;=$D71),"",INDEX(ordre,COUNTIF(AR$36:AR70,"&lt;&gt;")+1))</f>
        <v/>
      </c>
      <c r="AS71" s="227" t="str">
        <f>IF(OR($B71=0,AS$27&lt;$C71,AS$27&gt;=$D71),"",INDEX(ordre,COUNTIF(AS$36:AS70,"&lt;&gt;")+1))</f>
        <v/>
      </c>
      <c r="AT71" s="227" t="str">
        <f>IF(OR($B71=0,AT$27&lt;$C71,AT$27&gt;=$D71),"",INDEX(ordre,COUNTIF(AT$36:AT70,"&lt;&gt;")+1))</f>
        <v/>
      </c>
      <c r="AU71" s="227" t="str">
        <f>IF(OR($B71=0,AU$27&lt;$C71,AU$27&gt;=$D71),"",INDEX(ordre,COUNTIF(AU$36:AU70,"&lt;&gt;")+1))</f>
        <v/>
      </c>
      <c r="AV71" s="227" t="str">
        <f>IF(OR($B71=0,AV$27&lt;$C71,AV$27&gt;=$D71),"",INDEX(ordre,COUNTIF(AV$36:AV70,"&lt;&gt;")+1))</f>
        <v/>
      </c>
      <c r="AW71" s="227" t="str">
        <f>IF(OR($B71=0,AW$27&lt;$C71,AW$27&gt;=$D71),"",INDEX(ordre,COUNTIF(AW$36:AW70,"&lt;&gt;")+1))</f>
        <v/>
      </c>
      <c r="AX71" s="227" t="str">
        <f>IF(OR($B71=0,AX$27&lt;$C71,AX$27&gt;=$D71),"",INDEX(ordre,COUNTIF(AX$36:AX70,"&lt;&gt;")+1))</f>
        <v/>
      </c>
      <c r="AY71" s="227" t="str">
        <f>IF(OR($B71=0,AY$27&lt;$C71,AY$27&gt;=$D71),"",INDEX(ordre,COUNTIF(AY$36:AY70,"&lt;&gt;")+1))</f>
        <v/>
      </c>
      <c r="AZ71" s="227" t="str">
        <f>IF(OR($B71=0,AZ$27&lt;$C71,AZ$27&gt;=$D71),"",INDEX(ordre,COUNTIF(AZ$36:AZ70,"&lt;&gt;")+1))</f>
        <v/>
      </c>
      <c r="BA71" s="227" t="str">
        <f>IF(OR($B71=0,BA$27&lt;$C71,BA$27&gt;=$D71),"",INDEX(ordre,COUNTIF(BA$36:BA70,"&lt;&gt;")+1))</f>
        <v/>
      </c>
      <c r="BB71" s="227" t="str">
        <f>IF(OR($B71=0,BB$27&lt;$C71,BB$27&gt;=$D71),"",INDEX(ordre,COUNTIF(BB$36:BB70,"&lt;&gt;")+1))</f>
        <v/>
      </c>
      <c r="BC71" s="227" t="str">
        <f>IF(OR($B71=0,BC$27&lt;$C71,BC$27&gt;=$D71),"",INDEX(ordre,COUNTIF(BC$36:BC70,"&lt;&gt;")+1))</f>
        <v/>
      </c>
      <c r="BD71" s="227" t="str">
        <f>IF(OR($B71=0,BD$27&lt;$C71,BD$27&gt;=$D71),"",INDEX(ordre,COUNTIF(BD$36:BD70,"&lt;&gt;")+1))</f>
        <v/>
      </c>
      <c r="BE71" s="227" t="str">
        <f>IF(OR($B71=0,BE$27&lt;$C71,BE$27&gt;=$D71),"",INDEX(ordre,COUNTIF(BE$36:BE70,"&lt;&gt;")+1))</f>
        <v/>
      </c>
      <c r="BF71" s="227" t="str">
        <f>IF(OR($B71=0,BF$27&lt;$C71,BF$27&gt;=$D71),"",INDEX(ordre,COUNTIF(BF$36:BF70,"&lt;&gt;")+1))</f>
        <v/>
      </c>
      <c r="BG71" s="227" t="str">
        <f>IF(OR($B71=0,BG$27&lt;$C71,BG$27&gt;=$D71),"",INDEX(ordre,COUNTIF(BG$36:BG70,"&lt;&gt;")+1))</f>
        <v/>
      </c>
      <c r="BH71" s="227" t="str">
        <f>IF(OR($B71=0,BH$27&lt;$C71,BH$27&gt;=$D71),"",INDEX(ordre,COUNTIF(BH$36:BH70,"&lt;&gt;")+1))</f>
        <v/>
      </c>
      <c r="BI71" s="227" t="str">
        <f>IF(OR($B71=0,BI$27&lt;$C71,BI$27&gt;=$D71),"",INDEX(ordre,COUNTIF(BI$36:BI70,"&lt;&gt;")+1))</f>
        <v/>
      </c>
      <c r="BJ71" s="227" t="str">
        <f>IF(OR($B71=0,BJ$27&lt;$C71,BJ$27&gt;=$D71),"",INDEX(ordre,COUNTIF(BJ$36:BJ70,"&lt;&gt;")+1))</f>
        <v/>
      </c>
      <c r="BK71" s="227" t="str">
        <f>IF(OR($B71=0,BK$27&lt;$C71,BK$27&gt;=$D71),"",INDEX(ordre,COUNTIF(BK$36:BK70,"&lt;&gt;")+1))</f>
        <v/>
      </c>
      <c r="BL71" s="227" t="str">
        <f>IF(OR($B71=0,BL$27&lt;$C71,BL$27&gt;=$D71),"",INDEX(ordre,COUNTIF(BL$36:BL70,"&lt;&gt;")+1))</f>
        <v/>
      </c>
      <c r="BM71" s="227" t="str">
        <f>IF(OR($B71=0,BM$27&lt;$C71,BM$27&gt;=$D71),"",INDEX(ordre,COUNTIF(BM$36:BM70,"&lt;&gt;")+1))</f>
        <v/>
      </c>
      <c r="BN71" s="227" t="str">
        <f>IF(OR($B71=0,BN$27&lt;$C71,BN$27&gt;=$D71),"",INDEX(ordre,COUNTIF(BN$36:BN70,"&lt;&gt;")+1))</f>
        <v/>
      </c>
      <c r="BO71" s="227" t="str">
        <f>IF(OR($B71=0,BO$27&lt;$C71,BO$27&gt;=$D71),"",INDEX(ordre,COUNTIF(BO$36:BO70,"&lt;&gt;")+1))</f>
        <v/>
      </c>
      <c r="BP71" s="227" t="str">
        <f>IF(OR($B71=0,BP$27&lt;$C71,BP$27&gt;=$D71),"",INDEX(ordre,COUNTIF(BP$36:BP70,"&lt;&gt;")+1))</f>
        <v/>
      </c>
      <c r="BQ71" s="227" t="str">
        <f>IF(OR($B71=0,BQ$27&lt;$C71,BQ$27&gt;=$D71),"",INDEX(ordre,COUNTIF(BQ$36:BQ70,"&lt;&gt;")+1))</f>
        <v/>
      </c>
      <c r="BR71" s="227" t="str">
        <f>IF(OR($B71=0,BR$27&lt;$C71,BR$27&gt;=$D71),"",INDEX(ordre,COUNTIF(BR$36:BR70,"&lt;&gt;")+1))</f>
        <v/>
      </c>
      <c r="BS71" s="227" t="str">
        <f>IF(OR($B71=0,BS$27&lt;$C71,BS$27&gt;=$D71),"",INDEX(ordre,COUNTIF(BS$36:BS70,"&lt;&gt;")+1))</f>
        <v/>
      </c>
      <c r="BT71" s="227" t="str">
        <f>IF(OR($B71=0,BT$27&lt;$C71,BT$27&gt;=$D71),"",INDEX(ordre,COUNTIF(BT$36:BT70,"&lt;&gt;")+1))</f>
        <v/>
      </c>
      <c r="BU71" s="165">
        <f t="shared" si="3"/>
        <v>6.9441666666666671E-3</v>
      </c>
    </row>
    <row r="72" spans="1:73" ht="15.5" x14ac:dyDescent="0.35">
      <c r="A72" s="39"/>
      <c r="B72" s="139">
        <f>'Etat staff'!C68</f>
        <v>0</v>
      </c>
      <c r="C72" s="161">
        <f>'Etat staff'!A68</f>
        <v>0</v>
      </c>
      <c r="D72" s="162">
        <f>IF('Etat staff'!B68&lt;C72,'Etat staff'!B68+1,'Etat staff'!B68)</f>
        <v>0</v>
      </c>
      <c r="E72" s="203">
        <f t="shared" si="7"/>
        <v>1.0416666666666666E-2</v>
      </c>
      <c r="F72" s="44"/>
      <c r="G72" s="265"/>
      <c r="H72" s="227" t="str">
        <f>IF(OR($B72=0,H$27&lt;$C72,H$27&gt;=$D72),"",INDEX(ordre,COUNTIF(H$36:H71,"&lt;&gt;")+1))</f>
        <v/>
      </c>
      <c r="I72" s="227" t="str">
        <f>IF(OR($B72=0,I$27&lt;$C72,I$27&gt;=$D72),"",INDEX(ordre,COUNTIF(I$36:I71,"&lt;&gt;")+1))</f>
        <v/>
      </c>
      <c r="J72" s="227" t="str">
        <f>IF(OR($B72=0,J$27&lt;$C72,J$27&gt;=$D72),"",INDEX(ordre,COUNTIF(J$36:J71,"&lt;&gt;")+1))</f>
        <v/>
      </c>
      <c r="K72" s="227" t="str">
        <f>IF(OR($B72=0,K$27&lt;$C72,K$27&gt;=$D72),"",INDEX(ordre,COUNTIF(K$36:K71,"&lt;&gt;")+1))</f>
        <v/>
      </c>
      <c r="L72" s="227" t="str">
        <f>IF(OR($B72=0,L$27&lt;$C72,L$27&gt;=$D72),"",INDEX(ordre,COUNTIF(L$36:L71,"&lt;&gt;")+1))</f>
        <v/>
      </c>
      <c r="M72" s="227" t="str">
        <f>IF(OR($B72=0,M$27&lt;$C72,M$27&gt;=$D72),"",INDEX(ordre,COUNTIF(M$36:M71,"&lt;&gt;")+1))</f>
        <v/>
      </c>
      <c r="N72" s="227" t="str">
        <f>IF(OR($B72=0,N$27&lt;$C72,N$27&gt;=$D72),"",INDEX(ordre,COUNTIF(N$36:N71,"&lt;&gt;")+1))</f>
        <v/>
      </c>
      <c r="O72" s="227" t="str">
        <f>IF(OR($B72=0,O$27&lt;$C72,O$27&gt;=$D72),"",INDEX(ordre,COUNTIF(O$36:O71,"&lt;&gt;")+1))</f>
        <v/>
      </c>
      <c r="P72" s="227" t="str">
        <f>IF(OR($B72=0,P$27&lt;$C72,P$27&gt;=$D72),"",INDEX(ordre,COUNTIF(P$36:P71,"&lt;&gt;")+1))</f>
        <v/>
      </c>
      <c r="Q72" s="227" t="str">
        <f>IF(OR($B72=0,Q$27&lt;$C72,Q$27&gt;=$D72),"",INDEX(ordre,COUNTIF(Q$36:Q71,"&lt;&gt;")+1))</f>
        <v/>
      </c>
      <c r="R72" s="227" t="str">
        <f>IF(OR($B72=0,R$27&lt;$C72,R$27&gt;=$D72),"",INDEX(ordre,COUNTIF(R$36:R71,"&lt;&gt;")+1))</f>
        <v/>
      </c>
      <c r="S72" s="227" t="str">
        <f>IF(OR($B72=0,S$27&lt;$C72,S$27&gt;=$D72),"",INDEX(ordre,COUNTIF(S$36:S71,"&lt;&gt;")+1))</f>
        <v/>
      </c>
      <c r="T72" s="227" t="str">
        <f>IF(OR($B72=0,T$27&lt;$C72,T$27&gt;=$D72),"",INDEX(ordre,COUNTIF(T$36:T71,"&lt;&gt;")+1))</f>
        <v/>
      </c>
      <c r="U72" s="227" t="str">
        <f>IF(OR($B72=0,U$27&lt;$C72,U$27&gt;=$D72),"",INDEX(ordre,COUNTIF(U$36:U71,"&lt;&gt;")+1))</f>
        <v/>
      </c>
      <c r="V72" s="227" t="str">
        <f>IF(OR($B72=0,V$27&lt;$C72,V$27&gt;=$D72),"",INDEX(ordre,COUNTIF(V$36:V71,"&lt;&gt;")+1))</f>
        <v/>
      </c>
      <c r="W72" s="227" t="str">
        <f>IF(OR($B72=0,W$27&lt;$C72,W$27&gt;=$D72),"",INDEX(ordre,COUNTIF(W$36:W71,"&lt;&gt;")+1))</f>
        <v/>
      </c>
      <c r="X72" s="227" t="str">
        <f>IF(OR($B72=0,X$27&lt;$C72,X$27&gt;=$D72),"",INDEX(ordre,COUNTIF(X$36:X71,"&lt;&gt;")+1))</f>
        <v/>
      </c>
      <c r="Y72" s="227" t="str">
        <f>IF(OR($B72=0,Y$27&lt;$C72,Y$27&gt;=$D72),"",INDEX(ordre,COUNTIF(Y$36:Y71,"&lt;&gt;")+1))</f>
        <v/>
      </c>
      <c r="Z72" s="227" t="str">
        <f>IF(OR($B72=0,Z$27&lt;$C72,Z$27&gt;=$D72),"",INDEX(ordre,COUNTIF(Z$36:Z71,"&lt;&gt;")+1))</f>
        <v/>
      </c>
      <c r="AA72" s="227" t="str">
        <f>IF(OR($B72=0,AA$27&lt;$C72,AA$27&gt;=$D72),"",INDEX(ordre,COUNTIF(AA$36:AA71,"&lt;&gt;")+1))</f>
        <v/>
      </c>
      <c r="AB72" s="227" t="str">
        <f>IF(OR($B72=0,AB$27&lt;$C72,AB$27&gt;=$D72),"",INDEX(ordre,COUNTIF(AB$36:AB71,"&lt;&gt;")+1))</f>
        <v/>
      </c>
      <c r="AC72" s="227" t="str">
        <f>IF(OR($B72=0,AC$27&lt;$C72,AC$27&gt;=$D72),"",INDEX(ordre,COUNTIF(AC$36:AC71,"&lt;&gt;")+1))</f>
        <v/>
      </c>
      <c r="AD72" s="227" t="str">
        <f>IF(OR($B72=0,AD$27&lt;$C72,AD$27&gt;=$D72),"",INDEX(ordre,COUNTIF(AD$36:AD71,"&lt;&gt;")+1))</f>
        <v/>
      </c>
      <c r="AE72" s="227" t="str">
        <f>IF(OR($B72=0,AE$27&lt;$C72,AE$27&gt;=$D72),"",INDEX(ordre,COUNTIF(AE$36:AE71,"&lt;&gt;")+1))</f>
        <v/>
      </c>
      <c r="AF72" s="227" t="str">
        <f>IF(OR($B72=0,AF$27&lt;$C72,AF$27&gt;=$D72),"",INDEX(ordre,COUNTIF(AF$36:AF71,"&lt;&gt;")+1))</f>
        <v/>
      </c>
      <c r="AG72" s="227" t="str">
        <f>IF(OR($B72=0,AG$27&lt;$C72,AG$27&gt;=$D72),"",INDEX(ordre,COUNTIF(AG$36:AG71,"&lt;&gt;")+1))</f>
        <v/>
      </c>
      <c r="AH72" s="227" t="str">
        <f>IF(OR($B72=0,AH$27&lt;$C72,AH$27&gt;=$D72),"",INDEX(ordre,COUNTIF(AH$36:AH71,"&lt;&gt;")+1))</f>
        <v/>
      </c>
      <c r="AI72" s="227" t="str">
        <f>IF(OR($B72=0,AI$27&lt;$C72,AI$27&gt;=$D72),"",INDEX(ordre,COUNTIF(AI$36:AI71,"&lt;&gt;")+1))</f>
        <v/>
      </c>
      <c r="AJ72" s="227" t="str">
        <f>IF(OR($B72=0,AJ$27&lt;$C72,AJ$27&gt;=$D72),"",INDEX(ordre,COUNTIF(AJ$36:AJ71,"&lt;&gt;")+1))</f>
        <v/>
      </c>
      <c r="AK72" s="227" t="str">
        <f>IF(OR($B72=0,AK$27&lt;$C72,AK$27&gt;=$D72),"",INDEX(ordre,COUNTIF(AK$36:AK71,"&lt;&gt;")+1))</f>
        <v/>
      </c>
      <c r="AL72" s="227" t="str">
        <f>IF(OR($B72=0,AL$27&lt;$C72,AL$27&gt;=$D72),"",INDEX(ordre,COUNTIF(AL$36:AL71,"&lt;&gt;")+1))</f>
        <v/>
      </c>
      <c r="AM72" s="227" t="str">
        <f>IF(OR($B72=0,AM$27&lt;$C72,AM$27&gt;=$D72),"",INDEX(ordre,COUNTIF(AM$36:AM71,"&lt;&gt;")+1))</f>
        <v/>
      </c>
      <c r="AN72" s="227" t="str">
        <f>IF(OR($B72=0,AN$27&lt;$C72,AN$27&gt;=$D72),"",INDEX(ordre,COUNTIF(AN$36:AN71,"&lt;&gt;")+1))</f>
        <v/>
      </c>
      <c r="AO72" s="227" t="str">
        <f>IF(OR($B72=0,AO$27&lt;$C72,AO$27&gt;=$D72),"",INDEX(ordre,COUNTIF(AO$36:AO71,"&lt;&gt;")+1))</f>
        <v/>
      </c>
      <c r="AP72" s="227" t="str">
        <f>IF(OR($B72=0,AP$27&lt;$C72,AP$27&gt;=$D72),"",INDEX(ordre,COUNTIF(AP$36:AP71,"&lt;&gt;")+1))</f>
        <v/>
      </c>
      <c r="AQ72" s="227" t="str">
        <f>IF(OR($B72=0,AQ$27&lt;$C72,AQ$27&gt;=$D72),"",INDEX(ordre,COUNTIF(AQ$36:AQ71,"&lt;&gt;")+1))</f>
        <v/>
      </c>
      <c r="AR72" s="227" t="str">
        <f>IF(OR($B72=0,AR$27&lt;$C72,AR$27&gt;=$D72),"",INDEX(ordre,COUNTIF(AR$36:AR71,"&lt;&gt;")+1))</f>
        <v/>
      </c>
      <c r="AS72" s="227" t="str">
        <f>IF(OR($B72=0,AS$27&lt;$C72,AS$27&gt;=$D72),"",INDEX(ordre,COUNTIF(AS$36:AS71,"&lt;&gt;")+1))</f>
        <v/>
      </c>
      <c r="AT72" s="227" t="str">
        <f>IF(OR($B72=0,AT$27&lt;$C72,AT$27&gt;=$D72),"",INDEX(ordre,COUNTIF(AT$36:AT71,"&lt;&gt;")+1))</f>
        <v/>
      </c>
      <c r="AU72" s="227" t="str">
        <f>IF(OR($B72=0,AU$27&lt;$C72,AU$27&gt;=$D72),"",INDEX(ordre,COUNTIF(AU$36:AU71,"&lt;&gt;")+1))</f>
        <v/>
      </c>
      <c r="AV72" s="227" t="str">
        <f>IF(OR($B72=0,AV$27&lt;$C72,AV$27&gt;=$D72),"",INDEX(ordre,COUNTIF(AV$36:AV71,"&lt;&gt;")+1))</f>
        <v/>
      </c>
      <c r="AW72" s="227" t="str">
        <f>IF(OR($B72=0,AW$27&lt;$C72,AW$27&gt;=$D72),"",INDEX(ordre,COUNTIF(AW$36:AW71,"&lt;&gt;")+1))</f>
        <v/>
      </c>
      <c r="AX72" s="227" t="str">
        <f>IF(OR($B72=0,AX$27&lt;$C72,AX$27&gt;=$D72),"",INDEX(ordre,COUNTIF(AX$36:AX71,"&lt;&gt;")+1))</f>
        <v/>
      </c>
      <c r="AY72" s="227" t="str">
        <f>IF(OR($B72=0,AY$27&lt;$C72,AY$27&gt;=$D72),"",INDEX(ordre,COUNTIF(AY$36:AY71,"&lt;&gt;")+1))</f>
        <v/>
      </c>
      <c r="AZ72" s="227" t="str">
        <f>IF(OR($B72=0,AZ$27&lt;$C72,AZ$27&gt;=$D72),"",INDEX(ordre,COUNTIF(AZ$36:AZ71,"&lt;&gt;")+1))</f>
        <v/>
      </c>
      <c r="BA72" s="227" t="str">
        <f>IF(OR($B72=0,BA$27&lt;$C72,BA$27&gt;=$D72),"",INDEX(ordre,COUNTIF(BA$36:BA71,"&lt;&gt;")+1))</f>
        <v/>
      </c>
      <c r="BB72" s="227" t="str">
        <f>IF(OR($B72=0,BB$27&lt;$C72,BB$27&gt;=$D72),"",INDEX(ordre,COUNTIF(BB$36:BB71,"&lt;&gt;")+1))</f>
        <v/>
      </c>
      <c r="BC72" s="227" t="str">
        <f>IF(OR($B72=0,BC$27&lt;$C72,BC$27&gt;=$D72),"",INDEX(ordre,COUNTIF(BC$36:BC71,"&lt;&gt;")+1))</f>
        <v/>
      </c>
      <c r="BD72" s="227" t="str">
        <f>IF(OR($B72=0,BD$27&lt;$C72,BD$27&gt;=$D72),"",INDEX(ordre,COUNTIF(BD$36:BD71,"&lt;&gt;")+1))</f>
        <v/>
      </c>
      <c r="BE72" s="227" t="str">
        <f>IF(OR($B72=0,BE$27&lt;$C72,BE$27&gt;=$D72),"",INDEX(ordre,COUNTIF(BE$36:BE71,"&lt;&gt;")+1))</f>
        <v/>
      </c>
      <c r="BF72" s="227" t="str">
        <f>IF(OR($B72=0,BF$27&lt;$C72,BF$27&gt;=$D72),"",INDEX(ordre,COUNTIF(BF$36:BF71,"&lt;&gt;")+1))</f>
        <v/>
      </c>
      <c r="BG72" s="227" t="str">
        <f>IF(OR($B72=0,BG$27&lt;$C72,BG$27&gt;=$D72),"",INDEX(ordre,COUNTIF(BG$36:BG71,"&lt;&gt;")+1))</f>
        <v/>
      </c>
      <c r="BH72" s="227" t="str">
        <f>IF(OR($B72=0,BH$27&lt;$C72,BH$27&gt;=$D72),"",INDEX(ordre,COUNTIF(BH$36:BH71,"&lt;&gt;")+1))</f>
        <v/>
      </c>
      <c r="BI72" s="227" t="str">
        <f>IF(OR($B72=0,BI$27&lt;$C72,BI$27&gt;=$D72),"",INDEX(ordre,COUNTIF(BI$36:BI71,"&lt;&gt;")+1))</f>
        <v/>
      </c>
      <c r="BJ72" s="227" t="str">
        <f>IF(OR($B72=0,BJ$27&lt;$C72,BJ$27&gt;=$D72),"",INDEX(ordre,COUNTIF(BJ$36:BJ71,"&lt;&gt;")+1))</f>
        <v/>
      </c>
      <c r="BK72" s="227" t="str">
        <f>IF(OR($B72=0,BK$27&lt;$C72,BK$27&gt;=$D72),"",INDEX(ordre,COUNTIF(BK$36:BK71,"&lt;&gt;")+1))</f>
        <v/>
      </c>
      <c r="BL72" s="227" t="str">
        <f>IF(OR($B72=0,BL$27&lt;$C72,BL$27&gt;=$D72),"",INDEX(ordre,COUNTIF(BL$36:BL71,"&lt;&gt;")+1))</f>
        <v/>
      </c>
      <c r="BM72" s="227" t="str">
        <f>IF(OR($B72=0,BM$27&lt;$C72,BM$27&gt;=$D72),"",INDEX(ordre,COUNTIF(BM$36:BM71,"&lt;&gt;")+1))</f>
        <v/>
      </c>
      <c r="BN72" s="227" t="str">
        <f>IF(OR($B72=0,BN$27&lt;$C72,BN$27&gt;=$D72),"",INDEX(ordre,COUNTIF(BN$36:BN71,"&lt;&gt;")+1))</f>
        <v/>
      </c>
      <c r="BO72" s="227" t="str">
        <f>IF(OR($B72=0,BO$27&lt;$C72,BO$27&gt;=$D72),"",INDEX(ordre,COUNTIF(BO$36:BO71,"&lt;&gt;")+1))</f>
        <v/>
      </c>
      <c r="BP72" s="227" t="str">
        <f>IF(OR($B72=0,BP$27&lt;$C72,BP$27&gt;=$D72),"",INDEX(ordre,COUNTIF(BP$36:BP71,"&lt;&gt;")+1))</f>
        <v/>
      </c>
      <c r="BQ72" s="227" t="str">
        <f>IF(OR($B72=0,BQ$27&lt;$C72,BQ$27&gt;=$D72),"",INDEX(ordre,COUNTIF(BQ$36:BQ71,"&lt;&gt;")+1))</f>
        <v/>
      </c>
      <c r="BR72" s="227" t="str">
        <f>IF(OR($B72=0,BR$27&lt;$C72,BR$27&gt;=$D72),"",INDEX(ordre,COUNTIF(BR$36:BR71,"&lt;&gt;")+1))</f>
        <v/>
      </c>
      <c r="BS72" s="227" t="str">
        <f>IF(OR($B72=0,BS$27&lt;$C72,BS$27&gt;=$D72),"",INDEX(ordre,COUNTIF(BS$36:BS71,"&lt;&gt;")+1))</f>
        <v/>
      </c>
      <c r="BT72" s="227" t="str">
        <f>IF(OR($B72=0,BT$27&lt;$C72,BT$27&gt;=$D72),"",INDEX(ordre,COUNTIF(BT$36:BT71,"&lt;&gt;")+1))</f>
        <v/>
      </c>
      <c r="BU72" s="165">
        <f t="shared" si="3"/>
        <v>6.9441666666666671E-3</v>
      </c>
    </row>
    <row r="73" spans="1:73" ht="15.5" x14ac:dyDescent="0.35">
      <c r="A73" s="39"/>
      <c r="B73" s="139">
        <f>'Etat staff'!C69</f>
        <v>0</v>
      </c>
      <c r="C73" s="161">
        <f>'Etat staff'!A69</f>
        <v>0</v>
      </c>
      <c r="D73" s="162">
        <f>IF('Etat staff'!B69&lt;C73,'Etat staff'!B69+1,'Etat staff'!B69)</f>
        <v>0</v>
      </c>
      <c r="E73" s="203">
        <f t="shared" si="7"/>
        <v>1.0416666666666666E-2</v>
      </c>
      <c r="F73" s="44"/>
      <c r="G73" s="265"/>
      <c r="H73" s="227" t="str">
        <f>IF(OR($B73=0,H$27&lt;$C73,H$27&gt;=$D73),"",INDEX(ordre,COUNTIF(H$36:H72,"&lt;&gt;")+1))</f>
        <v/>
      </c>
      <c r="I73" s="227" t="str">
        <f>IF(OR($B73=0,I$27&lt;$C73,I$27&gt;=$D73),"",INDEX(ordre,COUNTIF(I$36:I72,"&lt;&gt;")+1))</f>
        <v/>
      </c>
      <c r="J73" s="227" t="str">
        <f>IF(OR($B73=0,J$27&lt;$C73,J$27&gt;=$D73),"",INDEX(ordre,COUNTIF(J$36:J72,"&lt;&gt;")+1))</f>
        <v/>
      </c>
      <c r="K73" s="227" t="str">
        <f>IF(OR($B73=0,K$27&lt;$C73,K$27&gt;=$D73),"",INDEX(ordre,COUNTIF(K$36:K72,"&lt;&gt;")+1))</f>
        <v/>
      </c>
      <c r="L73" s="227" t="str">
        <f>IF(OR($B73=0,L$27&lt;$C73,L$27&gt;=$D73),"",INDEX(ordre,COUNTIF(L$36:L72,"&lt;&gt;")+1))</f>
        <v/>
      </c>
      <c r="M73" s="227" t="str">
        <f>IF(OR($B73=0,M$27&lt;$C73,M$27&gt;=$D73),"",INDEX(ordre,COUNTIF(M$36:M72,"&lt;&gt;")+1))</f>
        <v/>
      </c>
      <c r="N73" s="227" t="str">
        <f>IF(OR($B73=0,N$27&lt;$C73,N$27&gt;=$D73),"",INDEX(ordre,COUNTIF(N$36:N72,"&lt;&gt;")+1))</f>
        <v/>
      </c>
      <c r="O73" s="227" t="str">
        <f>IF(OR($B73=0,O$27&lt;$C73,O$27&gt;=$D73),"",INDEX(ordre,COUNTIF(O$36:O72,"&lt;&gt;")+1))</f>
        <v/>
      </c>
      <c r="P73" s="227" t="str">
        <f>IF(OR($B73=0,P$27&lt;$C73,P$27&gt;=$D73),"",INDEX(ordre,COUNTIF(P$36:P72,"&lt;&gt;")+1))</f>
        <v/>
      </c>
      <c r="Q73" s="227" t="str">
        <f>IF(OR($B73=0,Q$27&lt;$C73,Q$27&gt;=$D73),"",INDEX(ordre,COUNTIF(Q$36:Q72,"&lt;&gt;")+1))</f>
        <v/>
      </c>
      <c r="R73" s="227" t="str">
        <f>IF(OR($B73=0,R$27&lt;$C73,R$27&gt;=$D73),"",INDEX(ordre,COUNTIF(R$36:R72,"&lt;&gt;")+1))</f>
        <v/>
      </c>
      <c r="S73" s="227" t="str">
        <f>IF(OR($B73=0,S$27&lt;$C73,S$27&gt;=$D73),"",INDEX(ordre,COUNTIF(S$36:S72,"&lt;&gt;")+1))</f>
        <v/>
      </c>
      <c r="T73" s="227" t="str">
        <f>IF(OR($B73=0,T$27&lt;$C73,T$27&gt;=$D73),"",INDEX(ordre,COUNTIF(T$36:T72,"&lt;&gt;")+1))</f>
        <v/>
      </c>
      <c r="U73" s="227" t="str">
        <f>IF(OR($B73=0,U$27&lt;$C73,U$27&gt;=$D73),"",INDEX(ordre,COUNTIF(U$36:U72,"&lt;&gt;")+1))</f>
        <v/>
      </c>
      <c r="V73" s="227" t="str">
        <f>IF(OR($B73=0,V$27&lt;$C73,V$27&gt;=$D73),"",INDEX(ordre,COUNTIF(V$36:V72,"&lt;&gt;")+1))</f>
        <v/>
      </c>
      <c r="W73" s="227" t="str">
        <f>IF(OR($B73=0,W$27&lt;$C73,W$27&gt;=$D73),"",INDEX(ordre,COUNTIF(W$36:W72,"&lt;&gt;")+1))</f>
        <v/>
      </c>
      <c r="X73" s="227" t="str">
        <f>IF(OR($B73=0,X$27&lt;$C73,X$27&gt;=$D73),"",INDEX(ordre,COUNTIF(X$36:X72,"&lt;&gt;")+1))</f>
        <v/>
      </c>
      <c r="Y73" s="227" t="str">
        <f>IF(OR($B73=0,Y$27&lt;$C73,Y$27&gt;=$D73),"",INDEX(ordre,COUNTIF(Y$36:Y72,"&lt;&gt;")+1))</f>
        <v/>
      </c>
      <c r="Z73" s="227" t="str">
        <f>IF(OR($B73=0,Z$27&lt;$C73,Z$27&gt;=$D73),"",INDEX(ordre,COUNTIF(Z$36:Z72,"&lt;&gt;")+1))</f>
        <v/>
      </c>
      <c r="AA73" s="227" t="str">
        <f>IF(OR($B73=0,AA$27&lt;$C73,AA$27&gt;=$D73),"",INDEX(ordre,COUNTIF(AA$36:AA72,"&lt;&gt;")+1))</f>
        <v/>
      </c>
      <c r="AB73" s="227" t="str">
        <f>IF(OR($B73=0,AB$27&lt;$C73,AB$27&gt;=$D73),"",INDEX(ordre,COUNTIF(AB$36:AB72,"&lt;&gt;")+1))</f>
        <v/>
      </c>
      <c r="AC73" s="227" t="str">
        <f>IF(OR($B73=0,AC$27&lt;$C73,AC$27&gt;=$D73),"",INDEX(ordre,COUNTIF(AC$36:AC72,"&lt;&gt;")+1))</f>
        <v/>
      </c>
      <c r="AD73" s="227" t="str">
        <f>IF(OR($B73=0,AD$27&lt;$C73,AD$27&gt;=$D73),"",INDEX(ordre,COUNTIF(AD$36:AD72,"&lt;&gt;")+1))</f>
        <v/>
      </c>
      <c r="AE73" s="227" t="str">
        <f>IF(OR($B73=0,AE$27&lt;$C73,AE$27&gt;=$D73),"",INDEX(ordre,COUNTIF(AE$36:AE72,"&lt;&gt;")+1))</f>
        <v/>
      </c>
      <c r="AF73" s="227" t="str">
        <f>IF(OR($B73=0,AF$27&lt;$C73,AF$27&gt;=$D73),"",INDEX(ordre,COUNTIF(AF$36:AF72,"&lt;&gt;")+1))</f>
        <v/>
      </c>
      <c r="AG73" s="227" t="str">
        <f>IF(OR($B73=0,AG$27&lt;$C73,AG$27&gt;=$D73),"",INDEX(ordre,COUNTIF(AG$36:AG72,"&lt;&gt;")+1))</f>
        <v/>
      </c>
      <c r="AH73" s="227" t="str">
        <f>IF(OR($B73=0,AH$27&lt;$C73,AH$27&gt;=$D73),"",INDEX(ordre,COUNTIF(AH$36:AH72,"&lt;&gt;")+1))</f>
        <v/>
      </c>
      <c r="AI73" s="227" t="str">
        <f>IF(OR($B73=0,AI$27&lt;$C73,AI$27&gt;=$D73),"",INDEX(ordre,COUNTIF(AI$36:AI72,"&lt;&gt;")+1))</f>
        <v/>
      </c>
      <c r="AJ73" s="227" t="str">
        <f>IF(OR($B73=0,AJ$27&lt;$C73,AJ$27&gt;=$D73),"",INDEX(ordre,COUNTIF(AJ$36:AJ72,"&lt;&gt;")+1))</f>
        <v/>
      </c>
      <c r="AK73" s="227" t="str">
        <f>IF(OR($B73=0,AK$27&lt;$C73,AK$27&gt;=$D73),"",INDEX(ordre,COUNTIF(AK$36:AK72,"&lt;&gt;")+1))</f>
        <v/>
      </c>
      <c r="AL73" s="227" t="str">
        <f>IF(OR($B73=0,AL$27&lt;$C73,AL$27&gt;=$D73),"",INDEX(ordre,COUNTIF(AL$36:AL72,"&lt;&gt;")+1))</f>
        <v/>
      </c>
      <c r="AM73" s="227" t="str">
        <f>IF(OR($B73=0,AM$27&lt;$C73,AM$27&gt;=$D73),"",INDEX(ordre,COUNTIF(AM$36:AM72,"&lt;&gt;")+1))</f>
        <v/>
      </c>
      <c r="AN73" s="227" t="str">
        <f>IF(OR($B73=0,AN$27&lt;$C73,AN$27&gt;=$D73),"",INDEX(ordre,COUNTIF(AN$36:AN72,"&lt;&gt;")+1))</f>
        <v/>
      </c>
      <c r="AO73" s="227" t="str">
        <f>IF(OR($B73=0,AO$27&lt;$C73,AO$27&gt;=$D73),"",INDEX(ordre,COUNTIF(AO$36:AO72,"&lt;&gt;")+1))</f>
        <v/>
      </c>
      <c r="AP73" s="227" t="str">
        <f>IF(OR($B73=0,AP$27&lt;$C73,AP$27&gt;=$D73),"",INDEX(ordre,COUNTIF(AP$36:AP72,"&lt;&gt;")+1))</f>
        <v/>
      </c>
      <c r="AQ73" s="227" t="str">
        <f>IF(OR($B73=0,AQ$27&lt;$C73,AQ$27&gt;=$D73),"",INDEX(ordre,COUNTIF(AQ$36:AQ72,"&lt;&gt;")+1))</f>
        <v/>
      </c>
      <c r="AR73" s="227" t="str">
        <f>IF(OR($B73=0,AR$27&lt;$C73,AR$27&gt;=$D73),"",INDEX(ordre,COUNTIF(AR$36:AR72,"&lt;&gt;")+1))</f>
        <v/>
      </c>
      <c r="AS73" s="227" t="str">
        <f>IF(OR($B73=0,AS$27&lt;$C73,AS$27&gt;=$D73),"",INDEX(ordre,COUNTIF(AS$36:AS72,"&lt;&gt;")+1))</f>
        <v/>
      </c>
      <c r="AT73" s="227" t="str">
        <f>IF(OR($B73=0,AT$27&lt;$C73,AT$27&gt;=$D73),"",INDEX(ordre,COUNTIF(AT$36:AT72,"&lt;&gt;")+1))</f>
        <v/>
      </c>
      <c r="AU73" s="227" t="str">
        <f>IF(OR($B73=0,AU$27&lt;$C73,AU$27&gt;=$D73),"",INDEX(ordre,COUNTIF(AU$36:AU72,"&lt;&gt;")+1))</f>
        <v/>
      </c>
      <c r="AV73" s="227" t="str">
        <f>IF(OR($B73=0,AV$27&lt;$C73,AV$27&gt;=$D73),"",INDEX(ordre,COUNTIF(AV$36:AV72,"&lt;&gt;")+1))</f>
        <v/>
      </c>
      <c r="AW73" s="227" t="str">
        <f>IF(OR($B73=0,AW$27&lt;$C73,AW$27&gt;=$D73),"",INDEX(ordre,COUNTIF(AW$36:AW72,"&lt;&gt;")+1))</f>
        <v/>
      </c>
      <c r="AX73" s="227" t="str">
        <f>IF(OR($B73=0,AX$27&lt;$C73,AX$27&gt;=$D73),"",INDEX(ordre,COUNTIF(AX$36:AX72,"&lt;&gt;")+1))</f>
        <v/>
      </c>
      <c r="AY73" s="227" t="str">
        <f>IF(OR($B73=0,AY$27&lt;$C73,AY$27&gt;=$D73),"",INDEX(ordre,COUNTIF(AY$36:AY72,"&lt;&gt;")+1))</f>
        <v/>
      </c>
      <c r="AZ73" s="227" t="str">
        <f>IF(OR($B73=0,AZ$27&lt;$C73,AZ$27&gt;=$D73),"",INDEX(ordre,COUNTIF(AZ$36:AZ72,"&lt;&gt;")+1))</f>
        <v/>
      </c>
      <c r="BA73" s="227" t="str">
        <f>IF(OR($B73=0,BA$27&lt;$C73,BA$27&gt;=$D73),"",INDEX(ordre,COUNTIF(BA$36:BA72,"&lt;&gt;")+1))</f>
        <v/>
      </c>
      <c r="BB73" s="227" t="str">
        <f>IF(OR($B73=0,BB$27&lt;$C73,BB$27&gt;=$D73),"",INDEX(ordre,COUNTIF(BB$36:BB72,"&lt;&gt;")+1))</f>
        <v/>
      </c>
      <c r="BC73" s="227" t="str">
        <f>IF(OR($B73=0,BC$27&lt;$C73,BC$27&gt;=$D73),"",INDEX(ordre,COUNTIF(BC$36:BC72,"&lt;&gt;")+1))</f>
        <v/>
      </c>
      <c r="BD73" s="227" t="str">
        <f>IF(OR($B73=0,BD$27&lt;$C73,BD$27&gt;=$D73),"",INDEX(ordre,COUNTIF(BD$36:BD72,"&lt;&gt;")+1))</f>
        <v/>
      </c>
      <c r="BE73" s="227" t="str">
        <f>IF(OR($B73=0,BE$27&lt;$C73,BE$27&gt;=$D73),"",INDEX(ordre,COUNTIF(BE$36:BE72,"&lt;&gt;")+1))</f>
        <v/>
      </c>
      <c r="BF73" s="227" t="str">
        <f>IF(OR($B73=0,BF$27&lt;$C73,BF$27&gt;=$D73),"",INDEX(ordre,COUNTIF(BF$36:BF72,"&lt;&gt;")+1))</f>
        <v/>
      </c>
      <c r="BG73" s="227" t="str">
        <f>IF(OR($B73=0,BG$27&lt;$C73,BG$27&gt;=$D73),"",INDEX(ordre,COUNTIF(BG$36:BG72,"&lt;&gt;")+1))</f>
        <v/>
      </c>
      <c r="BH73" s="227" t="str">
        <f>IF(OR($B73=0,BH$27&lt;$C73,BH$27&gt;=$D73),"",INDEX(ordre,COUNTIF(BH$36:BH72,"&lt;&gt;")+1))</f>
        <v/>
      </c>
      <c r="BI73" s="227" t="str">
        <f>IF(OR($B73=0,BI$27&lt;$C73,BI$27&gt;=$D73),"",INDEX(ordre,COUNTIF(BI$36:BI72,"&lt;&gt;")+1))</f>
        <v/>
      </c>
      <c r="BJ73" s="227" t="str">
        <f>IF(OR($B73=0,BJ$27&lt;$C73,BJ$27&gt;=$D73),"",INDEX(ordre,COUNTIF(BJ$36:BJ72,"&lt;&gt;")+1))</f>
        <v/>
      </c>
      <c r="BK73" s="227" t="str">
        <f>IF(OR($B73=0,BK$27&lt;$C73,BK$27&gt;=$D73),"",INDEX(ordre,COUNTIF(BK$36:BK72,"&lt;&gt;")+1))</f>
        <v/>
      </c>
      <c r="BL73" s="227" t="str">
        <f>IF(OR($B73=0,BL$27&lt;$C73,BL$27&gt;=$D73),"",INDEX(ordre,COUNTIF(BL$36:BL72,"&lt;&gt;")+1))</f>
        <v/>
      </c>
      <c r="BM73" s="227" t="str">
        <f>IF(OR($B73=0,BM$27&lt;$C73,BM$27&gt;=$D73),"",INDEX(ordre,COUNTIF(BM$36:BM72,"&lt;&gt;")+1))</f>
        <v/>
      </c>
      <c r="BN73" s="227" t="str">
        <f>IF(OR($B73=0,BN$27&lt;$C73,BN$27&gt;=$D73),"",INDEX(ordre,COUNTIF(BN$36:BN72,"&lt;&gt;")+1))</f>
        <v/>
      </c>
      <c r="BO73" s="227" t="str">
        <f>IF(OR($B73=0,BO$27&lt;$C73,BO$27&gt;=$D73),"",INDEX(ordre,COUNTIF(BO$36:BO72,"&lt;&gt;")+1))</f>
        <v/>
      </c>
      <c r="BP73" s="227" t="str">
        <f>IF(OR($B73=0,BP$27&lt;$C73,BP$27&gt;=$D73),"",INDEX(ordre,COUNTIF(BP$36:BP72,"&lt;&gt;")+1))</f>
        <v/>
      </c>
      <c r="BQ73" s="227" t="str">
        <f>IF(OR($B73=0,BQ$27&lt;$C73,BQ$27&gt;=$D73),"",INDEX(ordre,COUNTIF(BQ$36:BQ72,"&lt;&gt;")+1))</f>
        <v/>
      </c>
      <c r="BR73" s="227" t="str">
        <f>IF(OR($B73=0,BR$27&lt;$C73,BR$27&gt;=$D73),"",INDEX(ordre,COUNTIF(BR$36:BR72,"&lt;&gt;")+1))</f>
        <v/>
      </c>
      <c r="BS73" s="227" t="str">
        <f>IF(OR($B73=0,BS$27&lt;$C73,BS$27&gt;=$D73),"",INDEX(ordre,COUNTIF(BS$36:BS72,"&lt;&gt;")+1))</f>
        <v/>
      </c>
      <c r="BT73" s="227" t="str">
        <f>IF(OR($B73=0,BT$27&lt;$C73,BT$27&gt;=$D73),"",INDEX(ordre,COUNTIF(BT$36:BT72,"&lt;&gt;")+1))</f>
        <v/>
      </c>
      <c r="BU73" s="165">
        <f t="shared" si="3"/>
        <v>6.9441666666666671E-3</v>
      </c>
    </row>
    <row r="74" spans="1:73" ht="15.5" x14ac:dyDescent="0.35">
      <c r="A74" s="39"/>
      <c r="B74" s="139">
        <f>'Etat staff'!C70</f>
        <v>0</v>
      </c>
      <c r="C74" s="161">
        <f>'Etat staff'!A70</f>
        <v>0</v>
      </c>
      <c r="D74" s="162">
        <f>IF('Etat staff'!B70&lt;C74,'Etat staff'!B70+1,'Etat staff'!B70)</f>
        <v>0</v>
      </c>
      <c r="E74" s="203">
        <f t="shared" si="7"/>
        <v>1.0416666666666666E-2</v>
      </c>
      <c r="F74" s="44"/>
      <c r="G74" s="265"/>
      <c r="H74" s="227" t="str">
        <f>IF(OR($B74=0,H$27&lt;$C74,H$27&gt;=$D74),"",INDEX(ordre,COUNTIF(H$36:H73,"&lt;&gt;")+1))</f>
        <v/>
      </c>
      <c r="I74" s="227" t="str">
        <f>IF(OR($B74=0,I$27&lt;$C74,I$27&gt;=$D74),"",INDEX(ordre,COUNTIF(I$36:I73,"&lt;&gt;")+1))</f>
        <v/>
      </c>
      <c r="J74" s="227" t="str">
        <f>IF(OR($B74=0,J$27&lt;$C74,J$27&gt;=$D74),"",INDEX(ordre,COUNTIF(J$36:J73,"&lt;&gt;")+1))</f>
        <v/>
      </c>
      <c r="K74" s="227" t="str">
        <f>IF(OR($B74=0,K$27&lt;$C74,K$27&gt;=$D74),"",INDEX(ordre,COUNTIF(K$36:K73,"&lt;&gt;")+1))</f>
        <v/>
      </c>
      <c r="L74" s="227" t="str">
        <f>IF(OR($B74=0,L$27&lt;$C74,L$27&gt;=$D74),"",INDEX(ordre,COUNTIF(L$36:L73,"&lt;&gt;")+1))</f>
        <v/>
      </c>
      <c r="M74" s="227" t="str">
        <f>IF(OR($B74=0,M$27&lt;$C74,M$27&gt;=$D74),"",INDEX(ordre,COUNTIF(M$36:M73,"&lt;&gt;")+1))</f>
        <v/>
      </c>
      <c r="N74" s="227" t="str">
        <f>IF(OR($B74=0,N$27&lt;$C74,N$27&gt;=$D74),"",INDEX(ordre,COUNTIF(N$36:N73,"&lt;&gt;")+1))</f>
        <v/>
      </c>
      <c r="O74" s="227" t="str">
        <f>IF(OR($B74=0,O$27&lt;$C74,O$27&gt;=$D74),"",INDEX(ordre,COUNTIF(O$36:O73,"&lt;&gt;")+1))</f>
        <v/>
      </c>
      <c r="P74" s="227" t="str">
        <f>IF(OR($B74=0,P$27&lt;$C74,P$27&gt;=$D74),"",INDEX(ordre,COUNTIF(P$36:P73,"&lt;&gt;")+1))</f>
        <v/>
      </c>
      <c r="Q74" s="227" t="str">
        <f>IF(OR($B74=0,Q$27&lt;$C74,Q$27&gt;=$D74),"",INDEX(ordre,COUNTIF(Q$36:Q73,"&lt;&gt;")+1))</f>
        <v/>
      </c>
      <c r="R74" s="227" t="str">
        <f>IF(OR($B74=0,R$27&lt;$C74,R$27&gt;=$D74),"",INDEX(ordre,COUNTIF(R$36:R73,"&lt;&gt;")+1))</f>
        <v/>
      </c>
      <c r="S74" s="227" t="str">
        <f>IF(OR($B74=0,S$27&lt;$C74,S$27&gt;=$D74),"",INDEX(ordre,COUNTIF(S$36:S73,"&lt;&gt;")+1))</f>
        <v/>
      </c>
      <c r="T74" s="227" t="str">
        <f>IF(OR($B74=0,T$27&lt;$C74,T$27&gt;=$D74),"",INDEX(ordre,COUNTIF(T$36:T73,"&lt;&gt;")+1))</f>
        <v/>
      </c>
      <c r="U74" s="227" t="str">
        <f>IF(OR($B74=0,U$27&lt;$C74,U$27&gt;=$D74),"",INDEX(ordre,COUNTIF(U$36:U73,"&lt;&gt;")+1))</f>
        <v/>
      </c>
      <c r="V74" s="227" t="str">
        <f>IF(OR($B74=0,V$27&lt;$C74,V$27&gt;=$D74),"",INDEX(ordre,COUNTIF(V$36:V73,"&lt;&gt;")+1))</f>
        <v/>
      </c>
      <c r="W74" s="227" t="str">
        <f>IF(OR($B74=0,W$27&lt;$C74,W$27&gt;=$D74),"",INDEX(ordre,COUNTIF(W$36:W73,"&lt;&gt;")+1))</f>
        <v/>
      </c>
      <c r="X74" s="227" t="str">
        <f>IF(OR($B74=0,X$27&lt;$C74,X$27&gt;=$D74),"",INDEX(ordre,COUNTIF(X$36:X73,"&lt;&gt;")+1))</f>
        <v/>
      </c>
      <c r="Y74" s="227" t="str">
        <f>IF(OR($B74=0,Y$27&lt;$C74,Y$27&gt;=$D74),"",INDEX(ordre,COUNTIF(Y$36:Y73,"&lt;&gt;")+1))</f>
        <v/>
      </c>
      <c r="Z74" s="227" t="str">
        <f>IF(OR($B74=0,Z$27&lt;$C74,Z$27&gt;=$D74),"",INDEX(ordre,COUNTIF(Z$36:Z73,"&lt;&gt;")+1))</f>
        <v/>
      </c>
      <c r="AA74" s="227" t="str">
        <f>IF(OR($B74=0,AA$27&lt;$C74,AA$27&gt;=$D74),"",INDEX(ordre,COUNTIF(AA$36:AA73,"&lt;&gt;")+1))</f>
        <v/>
      </c>
      <c r="AB74" s="227" t="str">
        <f>IF(OR($B74=0,AB$27&lt;$C74,AB$27&gt;=$D74),"",INDEX(ordre,COUNTIF(AB$36:AB73,"&lt;&gt;")+1))</f>
        <v/>
      </c>
      <c r="AC74" s="227" t="str">
        <f>IF(OR($B74=0,AC$27&lt;$C74,AC$27&gt;=$D74),"",INDEX(ordre,COUNTIF(AC$36:AC73,"&lt;&gt;")+1))</f>
        <v/>
      </c>
      <c r="AD74" s="227" t="str">
        <f>IF(OR($B74=0,AD$27&lt;$C74,AD$27&gt;=$D74),"",INDEX(ordre,COUNTIF(AD$36:AD73,"&lt;&gt;")+1))</f>
        <v/>
      </c>
      <c r="AE74" s="227" t="str">
        <f>IF(OR($B74=0,AE$27&lt;$C74,AE$27&gt;=$D74),"",INDEX(ordre,COUNTIF(AE$36:AE73,"&lt;&gt;")+1))</f>
        <v/>
      </c>
      <c r="AF74" s="227" t="str">
        <f>IF(OR($B74=0,AF$27&lt;$C74,AF$27&gt;=$D74),"",INDEX(ordre,COUNTIF(AF$36:AF73,"&lt;&gt;")+1))</f>
        <v/>
      </c>
      <c r="AG74" s="227" t="str">
        <f>IF(OR($B74=0,AG$27&lt;$C74,AG$27&gt;=$D74),"",INDEX(ordre,COUNTIF(AG$36:AG73,"&lt;&gt;")+1))</f>
        <v/>
      </c>
      <c r="AH74" s="227" t="str">
        <f>IF(OR($B74=0,AH$27&lt;$C74,AH$27&gt;=$D74),"",INDEX(ordre,COUNTIF(AH$36:AH73,"&lt;&gt;")+1))</f>
        <v/>
      </c>
      <c r="AI74" s="227" t="str">
        <f>IF(OR($B74=0,AI$27&lt;$C74,AI$27&gt;=$D74),"",INDEX(ordre,COUNTIF(AI$36:AI73,"&lt;&gt;")+1))</f>
        <v/>
      </c>
      <c r="AJ74" s="227" t="str">
        <f>IF(OR($B74=0,AJ$27&lt;$C74,AJ$27&gt;=$D74),"",INDEX(ordre,COUNTIF(AJ$36:AJ73,"&lt;&gt;")+1))</f>
        <v/>
      </c>
      <c r="AK74" s="227" t="str">
        <f>IF(OR($B74=0,AK$27&lt;$C74,AK$27&gt;=$D74),"",INDEX(ordre,COUNTIF(AK$36:AK73,"&lt;&gt;")+1))</f>
        <v/>
      </c>
      <c r="AL74" s="227" t="str">
        <f>IF(OR($B74=0,AL$27&lt;$C74,AL$27&gt;=$D74),"",INDEX(ordre,COUNTIF(AL$36:AL73,"&lt;&gt;")+1))</f>
        <v/>
      </c>
      <c r="AM74" s="227" t="str">
        <f>IF(OR($B74=0,AM$27&lt;$C74,AM$27&gt;=$D74),"",INDEX(ordre,COUNTIF(AM$36:AM73,"&lt;&gt;")+1))</f>
        <v/>
      </c>
      <c r="AN74" s="227" t="str">
        <f>IF(OR($B74=0,AN$27&lt;$C74,AN$27&gt;=$D74),"",INDEX(ordre,COUNTIF(AN$36:AN73,"&lt;&gt;")+1))</f>
        <v/>
      </c>
      <c r="AO74" s="227" t="str">
        <f>IF(OR($B74=0,AO$27&lt;$C74,AO$27&gt;=$D74),"",INDEX(ordre,COUNTIF(AO$36:AO73,"&lt;&gt;")+1))</f>
        <v/>
      </c>
      <c r="AP74" s="227" t="str">
        <f>IF(OR($B74=0,AP$27&lt;$C74,AP$27&gt;=$D74),"",INDEX(ordre,COUNTIF(AP$36:AP73,"&lt;&gt;")+1))</f>
        <v/>
      </c>
      <c r="AQ74" s="227" t="str">
        <f>IF(OR($B74=0,AQ$27&lt;$C74,AQ$27&gt;=$D74),"",INDEX(ordre,COUNTIF(AQ$36:AQ73,"&lt;&gt;")+1))</f>
        <v/>
      </c>
      <c r="AR74" s="227" t="str">
        <f>IF(OR($B74=0,AR$27&lt;$C74,AR$27&gt;=$D74),"",INDEX(ordre,COUNTIF(AR$36:AR73,"&lt;&gt;")+1))</f>
        <v/>
      </c>
      <c r="AS74" s="227" t="str">
        <f>IF(OR($B74=0,AS$27&lt;$C74,AS$27&gt;=$D74),"",INDEX(ordre,COUNTIF(AS$36:AS73,"&lt;&gt;")+1))</f>
        <v/>
      </c>
      <c r="AT74" s="227" t="str">
        <f>IF(OR($B74=0,AT$27&lt;$C74,AT$27&gt;=$D74),"",INDEX(ordre,COUNTIF(AT$36:AT73,"&lt;&gt;")+1))</f>
        <v/>
      </c>
      <c r="AU74" s="227" t="str">
        <f>IF(OR($B74=0,AU$27&lt;$C74,AU$27&gt;=$D74),"",INDEX(ordre,COUNTIF(AU$36:AU73,"&lt;&gt;")+1))</f>
        <v/>
      </c>
      <c r="AV74" s="227" t="str">
        <f>IF(OR($B74=0,AV$27&lt;$C74,AV$27&gt;=$D74),"",INDEX(ordre,COUNTIF(AV$36:AV73,"&lt;&gt;")+1))</f>
        <v/>
      </c>
      <c r="AW74" s="227" t="str">
        <f>IF(OR($B74=0,AW$27&lt;$C74,AW$27&gt;=$D74),"",INDEX(ordre,COUNTIF(AW$36:AW73,"&lt;&gt;")+1))</f>
        <v/>
      </c>
      <c r="AX74" s="227" t="str">
        <f>IF(OR($B74=0,AX$27&lt;$C74,AX$27&gt;=$D74),"",INDEX(ordre,COUNTIF(AX$36:AX73,"&lt;&gt;")+1))</f>
        <v/>
      </c>
      <c r="AY74" s="227" t="str">
        <f>IF(OR($B74=0,AY$27&lt;$C74,AY$27&gt;=$D74),"",INDEX(ordre,COUNTIF(AY$36:AY73,"&lt;&gt;")+1))</f>
        <v/>
      </c>
      <c r="AZ74" s="227" t="str">
        <f>IF(OR($B74=0,AZ$27&lt;$C74,AZ$27&gt;=$D74),"",INDEX(ordre,COUNTIF(AZ$36:AZ73,"&lt;&gt;")+1))</f>
        <v/>
      </c>
      <c r="BA74" s="227" t="str">
        <f>IF(OR($B74=0,BA$27&lt;$C74,BA$27&gt;=$D74),"",INDEX(ordre,COUNTIF(BA$36:BA73,"&lt;&gt;")+1))</f>
        <v/>
      </c>
      <c r="BB74" s="227" t="str">
        <f>IF(OR($B74=0,BB$27&lt;$C74,BB$27&gt;=$D74),"",INDEX(ordre,COUNTIF(BB$36:BB73,"&lt;&gt;")+1))</f>
        <v/>
      </c>
      <c r="BC74" s="227" t="str">
        <f>IF(OR($B74=0,BC$27&lt;$C74,BC$27&gt;=$D74),"",INDEX(ordre,COUNTIF(BC$36:BC73,"&lt;&gt;")+1))</f>
        <v/>
      </c>
      <c r="BD74" s="227" t="str">
        <f>IF(OR($B74=0,BD$27&lt;$C74,BD$27&gt;=$D74),"",INDEX(ordre,COUNTIF(BD$36:BD73,"&lt;&gt;")+1))</f>
        <v/>
      </c>
      <c r="BE74" s="227" t="str">
        <f>IF(OR($B74=0,BE$27&lt;$C74,BE$27&gt;=$D74),"",INDEX(ordre,COUNTIF(BE$36:BE73,"&lt;&gt;")+1))</f>
        <v/>
      </c>
      <c r="BF74" s="227" t="str">
        <f>IF(OR($B74=0,BF$27&lt;$C74,BF$27&gt;=$D74),"",INDEX(ordre,COUNTIF(BF$36:BF73,"&lt;&gt;")+1))</f>
        <v/>
      </c>
      <c r="BG74" s="227" t="str">
        <f>IF(OR($B74=0,BG$27&lt;$C74,BG$27&gt;=$D74),"",INDEX(ordre,COUNTIF(BG$36:BG73,"&lt;&gt;")+1))</f>
        <v/>
      </c>
      <c r="BH74" s="227" t="str">
        <f>IF(OR($B74=0,BH$27&lt;$C74,BH$27&gt;=$D74),"",INDEX(ordre,COUNTIF(BH$36:BH73,"&lt;&gt;")+1))</f>
        <v/>
      </c>
      <c r="BI74" s="227" t="str">
        <f>IF(OR($B74=0,BI$27&lt;$C74,BI$27&gt;=$D74),"",INDEX(ordre,COUNTIF(BI$36:BI73,"&lt;&gt;")+1))</f>
        <v/>
      </c>
      <c r="BJ74" s="227" t="str">
        <f>IF(OR($B74=0,BJ$27&lt;$C74,BJ$27&gt;=$D74),"",INDEX(ordre,COUNTIF(BJ$36:BJ73,"&lt;&gt;")+1))</f>
        <v/>
      </c>
      <c r="BK74" s="227" t="str">
        <f>IF(OR($B74=0,BK$27&lt;$C74,BK$27&gt;=$D74),"",INDEX(ordre,COUNTIF(BK$36:BK73,"&lt;&gt;")+1))</f>
        <v/>
      </c>
      <c r="BL74" s="227" t="str">
        <f>IF(OR($B74=0,BL$27&lt;$C74,BL$27&gt;=$D74),"",INDEX(ordre,COUNTIF(BL$36:BL73,"&lt;&gt;")+1))</f>
        <v/>
      </c>
      <c r="BM74" s="227" t="str">
        <f>IF(OR($B74=0,BM$27&lt;$C74,BM$27&gt;=$D74),"",INDEX(ordre,COUNTIF(BM$36:BM73,"&lt;&gt;")+1))</f>
        <v/>
      </c>
      <c r="BN74" s="227" t="str">
        <f>IF(OR($B74=0,BN$27&lt;$C74,BN$27&gt;=$D74),"",INDEX(ordre,COUNTIF(BN$36:BN73,"&lt;&gt;")+1))</f>
        <v/>
      </c>
      <c r="BO74" s="227" t="str">
        <f>IF(OR($B74=0,BO$27&lt;$C74,BO$27&gt;=$D74),"",INDEX(ordre,COUNTIF(BO$36:BO73,"&lt;&gt;")+1))</f>
        <v/>
      </c>
      <c r="BP74" s="227" t="str">
        <f>IF(OR($B74=0,BP$27&lt;$C74,BP$27&gt;=$D74),"",INDEX(ordre,COUNTIF(BP$36:BP73,"&lt;&gt;")+1))</f>
        <v/>
      </c>
      <c r="BQ74" s="227" t="str">
        <f>IF(OR($B74=0,BQ$27&lt;$C74,BQ$27&gt;=$D74),"",INDEX(ordre,COUNTIF(BQ$36:BQ73,"&lt;&gt;")+1))</f>
        <v/>
      </c>
      <c r="BR74" s="227" t="str">
        <f>IF(OR($B74=0,BR$27&lt;$C74,BR$27&gt;=$D74),"",INDEX(ordre,COUNTIF(BR$36:BR73,"&lt;&gt;")+1))</f>
        <v/>
      </c>
      <c r="BS74" s="227" t="str">
        <f>IF(OR($B74=0,BS$27&lt;$C74,BS$27&gt;=$D74),"",INDEX(ordre,COUNTIF(BS$36:BS73,"&lt;&gt;")+1))</f>
        <v/>
      </c>
      <c r="BT74" s="227" t="str">
        <f>IF(OR($B74=0,BT$27&lt;$C74,BT$27&gt;=$D74),"",INDEX(ordre,COUNTIF(BT$36:BT73,"&lt;&gt;")+1))</f>
        <v/>
      </c>
      <c r="BU74" s="165">
        <f t="shared" si="3"/>
        <v>6.9441666666666671E-3</v>
      </c>
    </row>
    <row r="75" spans="1:73" ht="15.5" x14ac:dyDescent="0.35">
      <c r="A75" s="39"/>
      <c r="B75" s="139">
        <f>'Etat staff'!C71</f>
        <v>0</v>
      </c>
      <c r="C75" s="161">
        <f>'Etat staff'!A71</f>
        <v>0</v>
      </c>
      <c r="D75" s="162">
        <f>IF('Etat staff'!B71&lt;C75,'Etat staff'!B71+1,'Etat staff'!B71)</f>
        <v>0</v>
      </c>
      <c r="E75" s="203">
        <f t="shared" si="7"/>
        <v>1.0416666666666666E-2</v>
      </c>
      <c r="F75" s="44"/>
      <c r="G75" s="265"/>
      <c r="H75" s="227" t="str">
        <f>IF(OR($B75=0,H$27&lt;$C75,H$27&gt;=$D75),"",INDEX(ordre,COUNTIF(H$36:H74,"&lt;&gt;")+1))</f>
        <v/>
      </c>
      <c r="I75" s="227" t="str">
        <f>IF(OR($B75=0,I$27&lt;$C75,I$27&gt;=$D75),"",INDEX(ordre,COUNTIF(I$36:I74,"&lt;&gt;")+1))</f>
        <v/>
      </c>
      <c r="J75" s="227" t="str">
        <f>IF(OR($B75=0,J$27&lt;$C75,J$27&gt;=$D75),"",INDEX(ordre,COUNTIF(J$36:J74,"&lt;&gt;")+1))</f>
        <v/>
      </c>
      <c r="K75" s="227" t="str">
        <f>IF(OR($B75=0,K$27&lt;$C75,K$27&gt;=$D75),"",INDEX(ordre,COUNTIF(K$36:K74,"&lt;&gt;")+1))</f>
        <v/>
      </c>
      <c r="L75" s="227" t="str">
        <f>IF(OR($B75=0,L$27&lt;$C75,L$27&gt;=$D75),"",INDEX(ordre,COUNTIF(L$36:L74,"&lt;&gt;")+1))</f>
        <v/>
      </c>
      <c r="M75" s="227" t="str">
        <f>IF(OR($B75=0,M$27&lt;$C75,M$27&gt;=$D75),"",INDEX(ordre,COUNTIF(M$36:M74,"&lt;&gt;")+1))</f>
        <v/>
      </c>
      <c r="N75" s="227" t="str">
        <f>IF(OR($B75=0,N$27&lt;$C75,N$27&gt;=$D75),"",INDEX(ordre,COUNTIF(N$36:N74,"&lt;&gt;")+1))</f>
        <v/>
      </c>
      <c r="O75" s="227" t="str">
        <f>IF(OR($B75=0,O$27&lt;$C75,O$27&gt;=$D75),"",INDEX(ordre,COUNTIF(O$36:O74,"&lt;&gt;")+1))</f>
        <v/>
      </c>
      <c r="P75" s="227" t="str">
        <f>IF(OR($B75=0,P$27&lt;$C75,P$27&gt;=$D75),"",INDEX(ordre,COUNTIF(P$36:P74,"&lt;&gt;")+1))</f>
        <v/>
      </c>
      <c r="Q75" s="227" t="str">
        <f>IF(OR($B75=0,Q$27&lt;$C75,Q$27&gt;=$D75),"",INDEX(ordre,COUNTIF(Q$36:Q74,"&lt;&gt;")+1))</f>
        <v/>
      </c>
      <c r="R75" s="227" t="str">
        <f>IF(OR($B75=0,R$27&lt;$C75,R$27&gt;=$D75),"",INDEX(ordre,COUNTIF(R$36:R74,"&lt;&gt;")+1))</f>
        <v/>
      </c>
      <c r="S75" s="227" t="str">
        <f>IF(OR($B75=0,S$27&lt;$C75,S$27&gt;=$D75),"",INDEX(ordre,COUNTIF(S$36:S74,"&lt;&gt;")+1))</f>
        <v/>
      </c>
      <c r="T75" s="227" t="str">
        <f>IF(OR($B75=0,T$27&lt;$C75,T$27&gt;=$D75),"",INDEX(ordre,COUNTIF(T$36:T74,"&lt;&gt;")+1))</f>
        <v/>
      </c>
      <c r="U75" s="227" t="str">
        <f>IF(OR($B75=0,U$27&lt;$C75,U$27&gt;=$D75),"",INDEX(ordre,COUNTIF(U$36:U74,"&lt;&gt;")+1))</f>
        <v/>
      </c>
      <c r="V75" s="227" t="str">
        <f>IF(OR($B75=0,V$27&lt;$C75,V$27&gt;=$D75),"",INDEX(ordre,COUNTIF(V$36:V74,"&lt;&gt;")+1))</f>
        <v/>
      </c>
      <c r="W75" s="227" t="str">
        <f>IF(OR($B75=0,W$27&lt;$C75,W$27&gt;=$D75),"",INDEX(ordre,COUNTIF(W$36:W74,"&lt;&gt;")+1))</f>
        <v/>
      </c>
      <c r="X75" s="227" t="str">
        <f>IF(OR($B75=0,X$27&lt;$C75,X$27&gt;=$D75),"",INDEX(ordre,COUNTIF(X$36:X74,"&lt;&gt;")+1))</f>
        <v/>
      </c>
      <c r="Y75" s="227" t="str">
        <f>IF(OR($B75=0,Y$27&lt;$C75,Y$27&gt;=$D75),"",INDEX(ordre,COUNTIF(Y$36:Y74,"&lt;&gt;")+1))</f>
        <v/>
      </c>
      <c r="Z75" s="227" t="str">
        <f>IF(OR($B75=0,Z$27&lt;$C75,Z$27&gt;=$D75),"",INDEX(ordre,COUNTIF(Z$36:Z74,"&lt;&gt;")+1))</f>
        <v/>
      </c>
      <c r="AA75" s="227" t="str">
        <f>IF(OR($B75=0,AA$27&lt;$C75,AA$27&gt;=$D75),"",INDEX(ordre,COUNTIF(AA$36:AA74,"&lt;&gt;")+1))</f>
        <v/>
      </c>
      <c r="AB75" s="227" t="str">
        <f>IF(OR($B75=0,AB$27&lt;$C75,AB$27&gt;=$D75),"",INDEX(ordre,COUNTIF(AB$36:AB74,"&lt;&gt;")+1))</f>
        <v/>
      </c>
      <c r="AC75" s="227" t="str">
        <f>IF(OR($B75=0,AC$27&lt;$C75,AC$27&gt;=$D75),"",INDEX(ordre,COUNTIF(AC$36:AC74,"&lt;&gt;")+1))</f>
        <v/>
      </c>
      <c r="AD75" s="227" t="str">
        <f>IF(OR($B75=0,AD$27&lt;$C75,AD$27&gt;=$D75),"",INDEX(ordre,COUNTIF(AD$36:AD74,"&lt;&gt;")+1))</f>
        <v/>
      </c>
      <c r="AE75" s="227" t="str">
        <f>IF(OR($B75=0,AE$27&lt;$C75,AE$27&gt;=$D75),"",INDEX(ordre,COUNTIF(AE$36:AE74,"&lt;&gt;")+1))</f>
        <v/>
      </c>
      <c r="AF75" s="227" t="str">
        <f>IF(OR($B75=0,AF$27&lt;$C75,AF$27&gt;=$D75),"",INDEX(ordre,COUNTIF(AF$36:AF74,"&lt;&gt;")+1))</f>
        <v/>
      </c>
      <c r="AG75" s="227" t="str">
        <f>IF(OR($B75=0,AG$27&lt;$C75,AG$27&gt;=$D75),"",INDEX(ordre,COUNTIF(AG$36:AG74,"&lt;&gt;")+1))</f>
        <v/>
      </c>
      <c r="AH75" s="227" t="str">
        <f>IF(OR($B75=0,AH$27&lt;$C75,AH$27&gt;=$D75),"",INDEX(ordre,COUNTIF(AH$36:AH74,"&lt;&gt;")+1))</f>
        <v/>
      </c>
      <c r="AI75" s="227" t="str">
        <f>IF(OR($B75=0,AI$27&lt;$C75,AI$27&gt;=$D75),"",INDEX(ordre,COUNTIF(AI$36:AI74,"&lt;&gt;")+1))</f>
        <v/>
      </c>
      <c r="AJ75" s="227" t="str">
        <f>IF(OR($B75=0,AJ$27&lt;$C75,AJ$27&gt;=$D75),"",INDEX(ordre,COUNTIF(AJ$36:AJ74,"&lt;&gt;")+1))</f>
        <v/>
      </c>
      <c r="AK75" s="227" t="str">
        <f>IF(OR($B75=0,AK$27&lt;$C75,AK$27&gt;=$D75),"",INDEX(ordre,COUNTIF(AK$36:AK74,"&lt;&gt;")+1))</f>
        <v/>
      </c>
      <c r="AL75" s="227" t="str">
        <f>IF(OR($B75=0,AL$27&lt;$C75,AL$27&gt;=$D75),"",INDEX(ordre,COUNTIF(AL$36:AL74,"&lt;&gt;")+1))</f>
        <v/>
      </c>
      <c r="AM75" s="227" t="str">
        <f>IF(OR($B75=0,AM$27&lt;$C75,AM$27&gt;=$D75),"",INDEX(ordre,COUNTIF(AM$36:AM74,"&lt;&gt;")+1))</f>
        <v/>
      </c>
      <c r="AN75" s="227" t="str">
        <f>IF(OR($B75=0,AN$27&lt;$C75,AN$27&gt;=$D75),"",INDEX(ordre,COUNTIF(AN$36:AN74,"&lt;&gt;")+1))</f>
        <v/>
      </c>
      <c r="AO75" s="227" t="str">
        <f>IF(OR($B75=0,AO$27&lt;$C75,AO$27&gt;=$D75),"",INDEX(ordre,COUNTIF(AO$36:AO74,"&lt;&gt;")+1))</f>
        <v/>
      </c>
      <c r="AP75" s="227" t="str">
        <f>IF(OR($B75=0,AP$27&lt;$C75,AP$27&gt;=$D75),"",INDEX(ordre,COUNTIF(AP$36:AP74,"&lt;&gt;")+1))</f>
        <v/>
      </c>
      <c r="AQ75" s="227" t="str">
        <f>IF(OR($B75=0,AQ$27&lt;$C75,AQ$27&gt;=$D75),"",INDEX(ordre,COUNTIF(AQ$36:AQ74,"&lt;&gt;")+1))</f>
        <v/>
      </c>
      <c r="AR75" s="227" t="str">
        <f>IF(OR($B75=0,AR$27&lt;$C75,AR$27&gt;=$D75),"",INDEX(ordre,COUNTIF(AR$36:AR74,"&lt;&gt;")+1))</f>
        <v/>
      </c>
      <c r="AS75" s="227" t="str">
        <f>IF(OR($B75=0,AS$27&lt;$C75,AS$27&gt;=$D75),"",INDEX(ordre,COUNTIF(AS$36:AS74,"&lt;&gt;")+1))</f>
        <v/>
      </c>
      <c r="AT75" s="227" t="str">
        <f>IF(OR($B75=0,AT$27&lt;$C75,AT$27&gt;=$D75),"",INDEX(ordre,COUNTIF(AT$36:AT74,"&lt;&gt;")+1))</f>
        <v/>
      </c>
      <c r="AU75" s="227" t="str">
        <f>IF(OR($B75=0,AU$27&lt;$C75,AU$27&gt;=$D75),"",INDEX(ordre,COUNTIF(AU$36:AU74,"&lt;&gt;")+1))</f>
        <v/>
      </c>
      <c r="AV75" s="227" t="str">
        <f>IF(OR($B75=0,AV$27&lt;$C75,AV$27&gt;=$D75),"",INDEX(ordre,COUNTIF(AV$36:AV74,"&lt;&gt;")+1))</f>
        <v/>
      </c>
      <c r="AW75" s="227" t="str">
        <f>IF(OR($B75=0,AW$27&lt;$C75,AW$27&gt;=$D75),"",INDEX(ordre,COUNTIF(AW$36:AW74,"&lt;&gt;")+1))</f>
        <v/>
      </c>
      <c r="AX75" s="227" t="str">
        <f>IF(OR($B75=0,AX$27&lt;$C75,AX$27&gt;=$D75),"",INDEX(ordre,COUNTIF(AX$36:AX74,"&lt;&gt;")+1))</f>
        <v/>
      </c>
      <c r="AY75" s="227" t="str">
        <f>IF(OR($B75=0,AY$27&lt;$C75,AY$27&gt;=$D75),"",INDEX(ordre,COUNTIF(AY$36:AY74,"&lt;&gt;")+1))</f>
        <v/>
      </c>
      <c r="AZ75" s="227" t="str">
        <f>IF(OR($B75=0,AZ$27&lt;$C75,AZ$27&gt;=$D75),"",INDEX(ordre,COUNTIF(AZ$36:AZ74,"&lt;&gt;")+1))</f>
        <v/>
      </c>
      <c r="BA75" s="227" t="str">
        <f>IF(OR($B75=0,BA$27&lt;$C75,BA$27&gt;=$D75),"",INDEX(ordre,COUNTIF(BA$36:BA74,"&lt;&gt;")+1))</f>
        <v/>
      </c>
      <c r="BB75" s="227" t="str">
        <f>IF(OR($B75=0,BB$27&lt;$C75,BB$27&gt;=$D75),"",INDEX(ordre,COUNTIF(BB$36:BB74,"&lt;&gt;")+1))</f>
        <v/>
      </c>
      <c r="BC75" s="227" t="str">
        <f>IF(OR($B75=0,BC$27&lt;$C75,BC$27&gt;=$D75),"",INDEX(ordre,COUNTIF(BC$36:BC74,"&lt;&gt;")+1))</f>
        <v/>
      </c>
      <c r="BD75" s="227" t="str">
        <f>IF(OR($B75=0,BD$27&lt;$C75,BD$27&gt;=$D75),"",INDEX(ordre,COUNTIF(BD$36:BD74,"&lt;&gt;")+1))</f>
        <v/>
      </c>
      <c r="BE75" s="227" t="str">
        <f>IF(OR($B75=0,BE$27&lt;$C75,BE$27&gt;=$D75),"",INDEX(ordre,COUNTIF(BE$36:BE74,"&lt;&gt;")+1))</f>
        <v/>
      </c>
      <c r="BF75" s="227" t="str">
        <f>IF(OR($B75=0,BF$27&lt;$C75,BF$27&gt;=$D75),"",INDEX(ordre,COUNTIF(BF$36:BF74,"&lt;&gt;")+1))</f>
        <v/>
      </c>
      <c r="BG75" s="227" t="str">
        <f>IF(OR($B75=0,BG$27&lt;$C75,BG$27&gt;=$D75),"",INDEX(ordre,COUNTIF(BG$36:BG74,"&lt;&gt;")+1))</f>
        <v/>
      </c>
      <c r="BH75" s="227" t="str">
        <f>IF(OR($B75=0,BH$27&lt;$C75,BH$27&gt;=$D75),"",INDEX(ordre,COUNTIF(BH$36:BH74,"&lt;&gt;")+1))</f>
        <v/>
      </c>
      <c r="BI75" s="227" t="str">
        <f>IF(OR($B75=0,BI$27&lt;$C75,BI$27&gt;=$D75),"",INDEX(ordre,COUNTIF(BI$36:BI74,"&lt;&gt;")+1))</f>
        <v/>
      </c>
      <c r="BJ75" s="227" t="str">
        <f>IF(OR($B75=0,BJ$27&lt;$C75,BJ$27&gt;=$D75),"",INDEX(ordre,COUNTIF(BJ$36:BJ74,"&lt;&gt;")+1))</f>
        <v/>
      </c>
      <c r="BK75" s="227" t="str">
        <f>IF(OR($B75=0,BK$27&lt;$C75,BK$27&gt;=$D75),"",INDEX(ordre,COUNTIF(BK$36:BK74,"&lt;&gt;")+1))</f>
        <v/>
      </c>
      <c r="BL75" s="227" t="str">
        <f>IF(OR($B75=0,BL$27&lt;$C75,BL$27&gt;=$D75),"",INDEX(ordre,COUNTIF(BL$36:BL74,"&lt;&gt;")+1))</f>
        <v/>
      </c>
      <c r="BM75" s="227" t="str">
        <f>IF(OR($B75=0,BM$27&lt;$C75,BM$27&gt;=$D75),"",INDEX(ordre,COUNTIF(BM$36:BM74,"&lt;&gt;")+1))</f>
        <v/>
      </c>
      <c r="BN75" s="227" t="str">
        <f>IF(OR($B75=0,BN$27&lt;$C75,BN$27&gt;=$D75),"",INDEX(ordre,COUNTIF(BN$36:BN74,"&lt;&gt;")+1))</f>
        <v/>
      </c>
      <c r="BO75" s="227" t="str">
        <f>IF(OR($B75=0,BO$27&lt;$C75,BO$27&gt;=$D75),"",INDEX(ordre,COUNTIF(BO$36:BO74,"&lt;&gt;")+1))</f>
        <v/>
      </c>
      <c r="BP75" s="227" t="str">
        <f>IF(OR($B75=0,BP$27&lt;$C75,BP$27&gt;=$D75),"",INDEX(ordre,COUNTIF(BP$36:BP74,"&lt;&gt;")+1))</f>
        <v/>
      </c>
      <c r="BQ75" s="227" t="str">
        <f>IF(OR($B75=0,BQ$27&lt;$C75,BQ$27&gt;=$D75),"",INDEX(ordre,COUNTIF(BQ$36:BQ74,"&lt;&gt;")+1))</f>
        <v/>
      </c>
      <c r="BR75" s="227" t="str">
        <f>IF(OR($B75=0,BR$27&lt;$C75,BR$27&gt;=$D75),"",INDEX(ordre,COUNTIF(BR$36:BR74,"&lt;&gt;")+1))</f>
        <v/>
      </c>
      <c r="BS75" s="227" t="str">
        <f>IF(OR($B75=0,BS$27&lt;$C75,BS$27&gt;=$D75),"",INDEX(ordre,COUNTIF(BS$36:BS74,"&lt;&gt;")+1))</f>
        <v/>
      </c>
      <c r="BT75" s="227" t="str">
        <f>IF(OR($B75=0,BT$27&lt;$C75,BT$27&gt;=$D75),"",INDEX(ordre,COUNTIF(BT$36:BT74,"&lt;&gt;")+1))</f>
        <v/>
      </c>
      <c r="BU75" s="165">
        <f t="shared" si="3"/>
        <v>6.9441666666666671E-3</v>
      </c>
    </row>
    <row r="76" spans="1:73" ht="15.5" x14ac:dyDescent="0.35">
      <c r="A76" s="39"/>
      <c r="B76" s="139">
        <f>'Etat staff'!C72</f>
        <v>0</v>
      </c>
      <c r="C76" s="161">
        <f>'Etat staff'!A72</f>
        <v>0</v>
      </c>
      <c r="D76" s="162">
        <f>IF('Etat staff'!B72&lt;C76,'Etat staff'!B72+1,'Etat staff'!B72)</f>
        <v>0</v>
      </c>
      <c r="E76" s="203">
        <f t="shared" si="7"/>
        <v>1.0416666666666666E-2</v>
      </c>
      <c r="F76" s="44"/>
      <c r="G76" s="265"/>
      <c r="H76" s="227" t="str">
        <f>IF(OR($B76=0,H$27&lt;$C76,H$27&gt;=$D76),"",INDEX(ordre,COUNTIF(H$36:H75,"&lt;&gt;")+1))</f>
        <v/>
      </c>
      <c r="I76" s="227" t="str">
        <f>IF(OR($B76=0,I$27&lt;$C76,I$27&gt;=$D76),"",INDEX(ordre,COUNTIF(I$36:I75,"&lt;&gt;")+1))</f>
        <v/>
      </c>
      <c r="J76" s="227" t="str">
        <f>IF(OR($B76=0,J$27&lt;$C76,J$27&gt;=$D76),"",INDEX(ordre,COUNTIF(J$36:J75,"&lt;&gt;")+1))</f>
        <v/>
      </c>
      <c r="K76" s="227" t="str">
        <f>IF(OR($B76=0,K$27&lt;$C76,K$27&gt;=$D76),"",INDEX(ordre,COUNTIF(K$36:K75,"&lt;&gt;")+1))</f>
        <v/>
      </c>
      <c r="L76" s="227" t="str">
        <f>IF(OR($B76=0,L$27&lt;$C76,L$27&gt;=$D76),"",INDEX(ordre,COUNTIF(L$36:L75,"&lt;&gt;")+1))</f>
        <v/>
      </c>
      <c r="M76" s="227" t="str">
        <f>IF(OR($B76=0,M$27&lt;$C76,M$27&gt;=$D76),"",INDEX(ordre,COUNTIF(M$36:M75,"&lt;&gt;")+1))</f>
        <v/>
      </c>
      <c r="N76" s="227" t="str">
        <f>IF(OR($B76=0,N$27&lt;$C76,N$27&gt;=$D76),"",INDEX(ordre,COUNTIF(N$36:N75,"&lt;&gt;")+1))</f>
        <v/>
      </c>
      <c r="O76" s="227" t="str">
        <f>IF(OR($B76=0,O$27&lt;$C76,O$27&gt;=$D76),"",INDEX(ordre,COUNTIF(O$36:O75,"&lt;&gt;")+1))</f>
        <v/>
      </c>
      <c r="P76" s="227" t="str">
        <f>IF(OR($B76=0,P$27&lt;$C76,P$27&gt;=$D76),"",INDEX(ordre,COUNTIF(P$36:P75,"&lt;&gt;")+1))</f>
        <v/>
      </c>
      <c r="Q76" s="227" t="str">
        <f>IF(OR($B76=0,Q$27&lt;$C76,Q$27&gt;=$D76),"",INDEX(ordre,COUNTIF(Q$36:Q75,"&lt;&gt;")+1))</f>
        <v/>
      </c>
      <c r="R76" s="227" t="str">
        <f>IF(OR($B76=0,R$27&lt;$C76,R$27&gt;=$D76),"",INDEX(ordre,COUNTIF(R$36:R75,"&lt;&gt;")+1))</f>
        <v/>
      </c>
      <c r="S76" s="227" t="str">
        <f>IF(OR($B76=0,S$27&lt;$C76,S$27&gt;=$D76),"",INDEX(ordre,COUNTIF(S$36:S75,"&lt;&gt;")+1))</f>
        <v/>
      </c>
      <c r="T76" s="227" t="str">
        <f>IF(OR($B76=0,T$27&lt;$C76,T$27&gt;=$D76),"",INDEX(ordre,COUNTIF(T$36:T75,"&lt;&gt;")+1))</f>
        <v/>
      </c>
      <c r="U76" s="227" t="str">
        <f>IF(OR($B76=0,U$27&lt;$C76,U$27&gt;=$D76),"",INDEX(ordre,COUNTIF(U$36:U75,"&lt;&gt;")+1))</f>
        <v/>
      </c>
      <c r="V76" s="227" t="str">
        <f>IF(OR($B76=0,V$27&lt;$C76,V$27&gt;=$D76),"",INDEX(ordre,COUNTIF(V$36:V75,"&lt;&gt;")+1))</f>
        <v/>
      </c>
      <c r="W76" s="227" t="str">
        <f>IF(OR($B76=0,W$27&lt;$C76,W$27&gt;=$D76),"",INDEX(ordre,COUNTIF(W$36:W75,"&lt;&gt;")+1))</f>
        <v/>
      </c>
      <c r="X76" s="227" t="str">
        <f>IF(OR($B76=0,X$27&lt;$C76,X$27&gt;=$D76),"",INDEX(ordre,COUNTIF(X$36:X75,"&lt;&gt;")+1))</f>
        <v/>
      </c>
      <c r="Y76" s="227" t="str">
        <f>IF(OR($B76=0,Y$27&lt;$C76,Y$27&gt;=$D76),"",INDEX(ordre,COUNTIF(Y$36:Y75,"&lt;&gt;")+1))</f>
        <v/>
      </c>
      <c r="Z76" s="227" t="str">
        <f>IF(OR($B76=0,Z$27&lt;$C76,Z$27&gt;=$D76),"",INDEX(ordre,COUNTIF(Z$36:Z75,"&lt;&gt;")+1))</f>
        <v/>
      </c>
      <c r="AA76" s="227" t="str">
        <f>IF(OR($B76=0,AA$27&lt;$C76,AA$27&gt;=$D76),"",INDEX(ordre,COUNTIF(AA$36:AA75,"&lt;&gt;")+1))</f>
        <v/>
      </c>
      <c r="AB76" s="227" t="str">
        <f>IF(OR($B76=0,AB$27&lt;$C76,AB$27&gt;=$D76),"",INDEX(ordre,COUNTIF(AB$36:AB75,"&lt;&gt;")+1))</f>
        <v/>
      </c>
      <c r="AC76" s="227" t="str">
        <f>IF(OR($B76=0,AC$27&lt;$C76,AC$27&gt;=$D76),"",INDEX(ordre,COUNTIF(AC$36:AC75,"&lt;&gt;")+1))</f>
        <v/>
      </c>
      <c r="AD76" s="227" t="str">
        <f>IF(OR($B76=0,AD$27&lt;$C76,AD$27&gt;=$D76),"",INDEX(ordre,COUNTIF(AD$36:AD75,"&lt;&gt;")+1))</f>
        <v/>
      </c>
      <c r="AE76" s="227" t="str">
        <f>IF(OR($B76=0,AE$27&lt;$C76,AE$27&gt;=$D76),"",INDEX(ordre,COUNTIF(AE$36:AE75,"&lt;&gt;")+1))</f>
        <v/>
      </c>
      <c r="AF76" s="227" t="str">
        <f>IF(OR($B76=0,AF$27&lt;$C76,AF$27&gt;=$D76),"",INDEX(ordre,COUNTIF(AF$36:AF75,"&lt;&gt;")+1))</f>
        <v/>
      </c>
      <c r="AG76" s="227" t="str">
        <f>IF(OR($B76=0,AG$27&lt;$C76,AG$27&gt;=$D76),"",INDEX(ordre,COUNTIF(AG$36:AG75,"&lt;&gt;")+1))</f>
        <v/>
      </c>
      <c r="AH76" s="227" t="str">
        <f>IF(OR($B76=0,AH$27&lt;$C76,AH$27&gt;=$D76),"",INDEX(ordre,COUNTIF(AH$36:AH75,"&lt;&gt;")+1))</f>
        <v/>
      </c>
      <c r="AI76" s="227" t="str">
        <f>IF(OR($B76=0,AI$27&lt;$C76,AI$27&gt;=$D76),"",INDEX(ordre,COUNTIF(AI$36:AI75,"&lt;&gt;")+1))</f>
        <v/>
      </c>
      <c r="AJ76" s="227" t="str">
        <f>IF(OR($B76=0,AJ$27&lt;$C76,AJ$27&gt;=$D76),"",INDEX(ordre,COUNTIF(AJ$36:AJ75,"&lt;&gt;")+1))</f>
        <v/>
      </c>
      <c r="AK76" s="227" t="str">
        <f>IF(OR($B76=0,AK$27&lt;$C76,AK$27&gt;=$D76),"",INDEX(ordre,COUNTIF(AK$36:AK75,"&lt;&gt;")+1))</f>
        <v/>
      </c>
      <c r="AL76" s="227" t="str">
        <f>IF(OR($B76=0,AL$27&lt;$C76,AL$27&gt;=$D76),"",INDEX(ordre,COUNTIF(AL$36:AL75,"&lt;&gt;")+1))</f>
        <v/>
      </c>
      <c r="AM76" s="227" t="str">
        <f>IF(OR($B76=0,AM$27&lt;$C76,AM$27&gt;=$D76),"",INDEX(ordre,COUNTIF(AM$36:AM75,"&lt;&gt;")+1))</f>
        <v/>
      </c>
      <c r="AN76" s="227" t="str">
        <f>IF(OR($B76=0,AN$27&lt;$C76,AN$27&gt;=$D76),"",INDEX(ordre,COUNTIF(AN$36:AN75,"&lt;&gt;")+1))</f>
        <v/>
      </c>
      <c r="AO76" s="227" t="str">
        <f>IF(OR($B76=0,AO$27&lt;$C76,AO$27&gt;=$D76),"",INDEX(ordre,COUNTIF(AO$36:AO75,"&lt;&gt;")+1))</f>
        <v/>
      </c>
      <c r="AP76" s="227" t="str">
        <f>IF(OR($B76=0,AP$27&lt;$C76,AP$27&gt;=$D76),"",INDEX(ordre,COUNTIF(AP$36:AP75,"&lt;&gt;")+1))</f>
        <v/>
      </c>
      <c r="AQ76" s="227" t="str">
        <f>IF(OR($B76=0,AQ$27&lt;$C76,AQ$27&gt;=$D76),"",INDEX(ordre,COUNTIF(AQ$36:AQ75,"&lt;&gt;")+1))</f>
        <v/>
      </c>
      <c r="AR76" s="227" t="str">
        <f>IF(OR($B76=0,AR$27&lt;$C76,AR$27&gt;=$D76),"",INDEX(ordre,COUNTIF(AR$36:AR75,"&lt;&gt;")+1))</f>
        <v/>
      </c>
      <c r="AS76" s="227" t="str">
        <f>IF(OR($B76=0,AS$27&lt;$C76,AS$27&gt;=$D76),"",INDEX(ordre,COUNTIF(AS$36:AS75,"&lt;&gt;")+1))</f>
        <v/>
      </c>
      <c r="AT76" s="227" t="str">
        <f>IF(OR($B76=0,AT$27&lt;$C76,AT$27&gt;=$D76),"",INDEX(ordre,COUNTIF(AT$36:AT75,"&lt;&gt;")+1))</f>
        <v/>
      </c>
      <c r="AU76" s="227" t="str">
        <f>IF(OR($B76=0,AU$27&lt;$C76,AU$27&gt;=$D76),"",INDEX(ordre,COUNTIF(AU$36:AU75,"&lt;&gt;")+1))</f>
        <v/>
      </c>
      <c r="AV76" s="227" t="str">
        <f>IF(OR($B76=0,AV$27&lt;$C76,AV$27&gt;=$D76),"",INDEX(ordre,COUNTIF(AV$36:AV75,"&lt;&gt;")+1))</f>
        <v/>
      </c>
      <c r="AW76" s="227" t="str">
        <f>IF(OR($B76=0,AW$27&lt;$C76,AW$27&gt;=$D76),"",INDEX(ordre,COUNTIF(AW$36:AW75,"&lt;&gt;")+1))</f>
        <v/>
      </c>
      <c r="AX76" s="227" t="str">
        <f>IF(OR($B76=0,AX$27&lt;$C76,AX$27&gt;=$D76),"",INDEX(ordre,COUNTIF(AX$36:AX75,"&lt;&gt;")+1))</f>
        <v/>
      </c>
      <c r="AY76" s="227" t="str">
        <f>IF(OR($B76=0,AY$27&lt;$C76,AY$27&gt;=$D76),"",INDEX(ordre,COUNTIF(AY$36:AY75,"&lt;&gt;")+1))</f>
        <v/>
      </c>
      <c r="AZ76" s="227" t="str">
        <f>IF(OR($B76=0,AZ$27&lt;$C76,AZ$27&gt;=$D76),"",INDEX(ordre,COUNTIF(AZ$36:AZ75,"&lt;&gt;")+1))</f>
        <v/>
      </c>
      <c r="BA76" s="227" t="str">
        <f>IF(OR($B76=0,BA$27&lt;$C76,BA$27&gt;=$D76),"",INDEX(ordre,COUNTIF(BA$36:BA75,"&lt;&gt;")+1))</f>
        <v/>
      </c>
      <c r="BB76" s="227" t="str">
        <f>IF(OR($B76=0,BB$27&lt;$C76,BB$27&gt;=$D76),"",INDEX(ordre,COUNTIF(BB$36:BB75,"&lt;&gt;")+1))</f>
        <v/>
      </c>
      <c r="BC76" s="227" t="str">
        <f>IF(OR($B76=0,BC$27&lt;$C76,BC$27&gt;=$D76),"",INDEX(ordre,COUNTIF(BC$36:BC75,"&lt;&gt;")+1))</f>
        <v/>
      </c>
      <c r="BD76" s="227" t="str">
        <f>IF(OR($B76=0,BD$27&lt;$C76,BD$27&gt;=$D76),"",INDEX(ordre,COUNTIF(BD$36:BD75,"&lt;&gt;")+1))</f>
        <v/>
      </c>
      <c r="BE76" s="227" t="str">
        <f>IF(OR($B76=0,BE$27&lt;$C76,BE$27&gt;=$D76),"",INDEX(ordre,COUNTIF(BE$36:BE75,"&lt;&gt;")+1))</f>
        <v/>
      </c>
      <c r="BF76" s="227" t="str">
        <f>IF(OR($B76=0,BF$27&lt;$C76,BF$27&gt;=$D76),"",INDEX(ordre,COUNTIF(BF$36:BF75,"&lt;&gt;")+1))</f>
        <v/>
      </c>
      <c r="BG76" s="227" t="str">
        <f>IF(OR($B76=0,BG$27&lt;$C76,BG$27&gt;=$D76),"",INDEX(ordre,COUNTIF(BG$36:BG75,"&lt;&gt;")+1))</f>
        <v/>
      </c>
      <c r="BH76" s="227" t="str">
        <f>IF(OR($B76=0,BH$27&lt;$C76,BH$27&gt;=$D76),"",INDEX(ordre,COUNTIF(BH$36:BH75,"&lt;&gt;")+1))</f>
        <v/>
      </c>
      <c r="BI76" s="227" t="str">
        <f>IF(OR($B76=0,BI$27&lt;$C76,BI$27&gt;=$D76),"",INDEX(ordre,COUNTIF(BI$36:BI75,"&lt;&gt;")+1))</f>
        <v/>
      </c>
      <c r="BJ76" s="227" t="str">
        <f>IF(OR($B76=0,BJ$27&lt;$C76,BJ$27&gt;=$D76),"",INDEX(ordre,COUNTIF(BJ$36:BJ75,"&lt;&gt;")+1))</f>
        <v/>
      </c>
      <c r="BK76" s="227" t="str">
        <f>IF(OR($B76=0,BK$27&lt;$C76,BK$27&gt;=$D76),"",INDEX(ordre,COUNTIF(BK$36:BK75,"&lt;&gt;")+1))</f>
        <v/>
      </c>
      <c r="BL76" s="227" t="str">
        <f>IF(OR($B76=0,BL$27&lt;$C76,BL$27&gt;=$D76),"",INDEX(ordre,COUNTIF(BL$36:BL75,"&lt;&gt;")+1))</f>
        <v/>
      </c>
      <c r="BM76" s="227" t="str">
        <f>IF(OR($B76=0,BM$27&lt;$C76,BM$27&gt;=$D76),"",INDEX(ordre,COUNTIF(BM$36:BM75,"&lt;&gt;")+1))</f>
        <v/>
      </c>
      <c r="BN76" s="227" t="str">
        <f>IF(OR($B76=0,BN$27&lt;$C76,BN$27&gt;=$D76),"",INDEX(ordre,COUNTIF(BN$36:BN75,"&lt;&gt;")+1))</f>
        <v/>
      </c>
      <c r="BO76" s="227" t="str">
        <f>IF(OR($B76=0,BO$27&lt;$C76,BO$27&gt;=$D76),"",INDEX(ordre,COUNTIF(BO$36:BO75,"&lt;&gt;")+1))</f>
        <v/>
      </c>
      <c r="BP76" s="227" t="str">
        <f>IF(OR($B76=0,BP$27&lt;$C76,BP$27&gt;=$D76),"",INDEX(ordre,COUNTIF(BP$36:BP75,"&lt;&gt;")+1))</f>
        <v/>
      </c>
      <c r="BQ76" s="227" t="str">
        <f>IF(OR($B76=0,BQ$27&lt;$C76,BQ$27&gt;=$D76),"",INDEX(ordre,COUNTIF(BQ$36:BQ75,"&lt;&gt;")+1))</f>
        <v/>
      </c>
      <c r="BR76" s="227" t="str">
        <f>IF(OR($B76=0,BR$27&lt;$C76,BR$27&gt;=$D76),"",INDEX(ordre,COUNTIF(BR$36:BR75,"&lt;&gt;")+1))</f>
        <v/>
      </c>
      <c r="BS76" s="227" t="str">
        <f>IF(OR($B76=0,BS$27&lt;$C76,BS$27&gt;=$D76),"",INDEX(ordre,COUNTIF(BS$36:BS75,"&lt;&gt;")+1))</f>
        <v/>
      </c>
      <c r="BT76" s="227" t="str">
        <f>IF(OR($B76=0,BT$27&lt;$C76,BT$27&gt;=$D76),"",INDEX(ordre,COUNTIF(BT$36:BT75,"&lt;&gt;")+1))</f>
        <v/>
      </c>
      <c r="BU76" s="165">
        <f t="shared" si="3"/>
        <v>6.9441666666666671E-3</v>
      </c>
    </row>
    <row r="77" spans="1:73" ht="15.5" x14ac:dyDescent="0.35">
      <c r="A77" s="39"/>
      <c r="B77" s="139">
        <f>'Etat staff'!C73</f>
        <v>0</v>
      </c>
      <c r="C77" s="161">
        <f>'Etat staff'!A73</f>
        <v>0</v>
      </c>
      <c r="D77" s="162">
        <f>IF('Etat staff'!B73&lt;C77,'Etat staff'!B73+1,'Etat staff'!B73)</f>
        <v>0</v>
      </c>
      <c r="E77" s="203">
        <f t="shared" si="7"/>
        <v>1.0416666666666666E-2</v>
      </c>
      <c r="F77" s="44"/>
      <c r="G77" s="265"/>
      <c r="H77" s="227" t="str">
        <f>IF(OR($B77=0,H$27&lt;$C77,H$27&gt;=$D77),"",INDEX(ordre,COUNTIF(H$36:H76,"&lt;&gt;")+1))</f>
        <v/>
      </c>
      <c r="I77" s="227" t="str">
        <f>IF(OR($B77=0,I$27&lt;$C77,I$27&gt;=$D77),"",INDEX(ordre,COUNTIF(I$36:I76,"&lt;&gt;")+1))</f>
        <v/>
      </c>
      <c r="J77" s="227" t="str">
        <f>IF(OR($B77=0,J$27&lt;$C77,J$27&gt;=$D77),"",INDEX(ordre,COUNTIF(J$36:J76,"&lt;&gt;")+1))</f>
        <v/>
      </c>
      <c r="K77" s="227" t="str">
        <f>IF(OR($B77=0,K$27&lt;$C77,K$27&gt;=$D77),"",INDEX(ordre,COUNTIF(K$36:K76,"&lt;&gt;")+1))</f>
        <v/>
      </c>
      <c r="L77" s="227" t="str">
        <f>IF(OR($B77=0,L$27&lt;$C77,L$27&gt;=$D77),"",INDEX(ordre,COUNTIF(L$36:L76,"&lt;&gt;")+1))</f>
        <v/>
      </c>
      <c r="M77" s="227" t="str">
        <f>IF(OR($B77=0,M$27&lt;$C77,M$27&gt;=$D77),"",INDEX(ordre,COUNTIF(M$36:M76,"&lt;&gt;")+1))</f>
        <v/>
      </c>
      <c r="N77" s="227" t="str">
        <f>IF(OR($B77=0,N$27&lt;$C77,N$27&gt;=$D77),"",INDEX(ordre,COUNTIF(N$36:N76,"&lt;&gt;")+1))</f>
        <v/>
      </c>
      <c r="O77" s="227" t="str">
        <f>IF(OR($B77=0,O$27&lt;$C77,O$27&gt;=$D77),"",INDEX(ordre,COUNTIF(O$36:O76,"&lt;&gt;")+1))</f>
        <v/>
      </c>
      <c r="P77" s="227" t="str">
        <f>IF(OR($B77=0,P$27&lt;$C77,P$27&gt;=$D77),"",INDEX(ordre,COUNTIF(P$36:P76,"&lt;&gt;")+1))</f>
        <v/>
      </c>
      <c r="Q77" s="227" t="str">
        <f>IF(OR($B77=0,Q$27&lt;$C77,Q$27&gt;=$D77),"",INDEX(ordre,COUNTIF(Q$36:Q76,"&lt;&gt;")+1))</f>
        <v/>
      </c>
      <c r="R77" s="227" t="str">
        <f>IF(OR($B77=0,R$27&lt;$C77,R$27&gt;=$D77),"",INDEX(ordre,COUNTIF(R$36:R76,"&lt;&gt;")+1))</f>
        <v/>
      </c>
      <c r="S77" s="227" t="str">
        <f>IF(OR($B77=0,S$27&lt;$C77,S$27&gt;=$D77),"",INDEX(ordre,COUNTIF(S$36:S76,"&lt;&gt;")+1))</f>
        <v/>
      </c>
      <c r="T77" s="227" t="str">
        <f>IF(OR($B77=0,T$27&lt;$C77,T$27&gt;=$D77),"",INDEX(ordre,COUNTIF(T$36:T76,"&lt;&gt;")+1))</f>
        <v/>
      </c>
      <c r="U77" s="227" t="str">
        <f>IF(OR($B77=0,U$27&lt;$C77,U$27&gt;=$D77),"",INDEX(ordre,COUNTIF(U$36:U76,"&lt;&gt;")+1))</f>
        <v/>
      </c>
      <c r="V77" s="227" t="str">
        <f>IF(OR($B77=0,V$27&lt;$C77,V$27&gt;=$D77),"",INDEX(ordre,COUNTIF(V$36:V76,"&lt;&gt;")+1))</f>
        <v/>
      </c>
      <c r="W77" s="227" t="str">
        <f>IF(OR($B77=0,W$27&lt;$C77,W$27&gt;=$D77),"",INDEX(ordre,COUNTIF(W$36:W76,"&lt;&gt;")+1))</f>
        <v/>
      </c>
      <c r="X77" s="227" t="str">
        <f>IF(OR($B77=0,X$27&lt;$C77,X$27&gt;=$D77),"",INDEX(ordre,COUNTIF(X$36:X76,"&lt;&gt;")+1))</f>
        <v/>
      </c>
      <c r="Y77" s="227" t="str">
        <f>IF(OR($B77=0,Y$27&lt;$C77,Y$27&gt;=$D77),"",INDEX(ordre,COUNTIF(Y$36:Y76,"&lt;&gt;")+1))</f>
        <v/>
      </c>
      <c r="Z77" s="227" t="str">
        <f>IF(OR($B77=0,Z$27&lt;$C77,Z$27&gt;=$D77),"",INDEX(ordre,COUNTIF(Z$36:Z76,"&lt;&gt;")+1))</f>
        <v/>
      </c>
      <c r="AA77" s="227" t="str">
        <f>IF(OR($B77=0,AA$27&lt;$C77,AA$27&gt;=$D77),"",INDEX(ordre,COUNTIF(AA$36:AA76,"&lt;&gt;")+1))</f>
        <v/>
      </c>
      <c r="AB77" s="227" t="str">
        <f>IF(OR($B77=0,AB$27&lt;$C77,AB$27&gt;=$D77),"",INDEX(ordre,COUNTIF(AB$36:AB76,"&lt;&gt;")+1))</f>
        <v/>
      </c>
      <c r="AC77" s="227" t="str">
        <f>IF(OR($B77=0,AC$27&lt;$C77,AC$27&gt;=$D77),"",INDEX(ordre,COUNTIF(AC$36:AC76,"&lt;&gt;")+1))</f>
        <v/>
      </c>
      <c r="AD77" s="227" t="str">
        <f>IF(OR($B77=0,AD$27&lt;$C77,AD$27&gt;=$D77),"",INDEX(ordre,COUNTIF(AD$36:AD76,"&lt;&gt;")+1))</f>
        <v/>
      </c>
      <c r="AE77" s="227" t="str">
        <f>IF(OR($B77=0,AE$27&lt;$C77,AE$27&gt;=$D77),"",INDEX(ordre,COUNTIF(AE$36:AE76,"&lt;&gt;")+1))</f>
        <v/>
      </c>
      <c r="AF77" s="227" t="str">
        <f>IF(OR($B77=0,AF$27&lt;$C77,AF$27&gt;=$D77),"",INDEX(ordre,COUNTIF(AF$36:AF76,"&lt;&gt;")+1))</f>
        <v/>
      </c>
      <c r="AG77" s="227" t="str">
        <f>IF(OR($B77=0,AG$27&lt;$C77,AG$27&gt;=$D77),"",INDEX(ordre,COUNTIF(AG$36:AG76,"&lt;&gt;")+1))</f>
        <v/>
      </c>
      <c r="AH77" s="227" t="str">
        <f>IF(OR($B77=0,AH$27&lt;$C77,AH$27&gt;=$D77),"",INDEX(ordre,COUNTIF(AH$36:AH76,"&lt;&gt;")+1))</f>
        <v/>
      </c>
      <c r="AI77" s="227" t="str">
        <f>IF(OR($B77=0,AI$27&lt;$C77,AI$27&gt;=$D77),"",INDEX(ordre,COUNTIF(AI$36:AI76,"&lt;&gt;")+1))</f>
        <v/>
      </c>
      <c r="AJ77" s="227" t="str">
        <f>IF(OR($B77=0,AJ$27&lt;$C77,AJ$27&gt;=$D77),"",INDEX(ordre,COUNTIF(AJ$36:AJ76,"&lt;&gt;")+1))</f>
        <v/>
      </c>
      <c r="AK77" s="227" t="str">
        <f>IF(OR($B77=0,AK$27&lt;$C77,AK$27&gt;=$D77),"",INDEX(ordre,COUNTIF(AK$36:AK76,"&lt;&gt;")+1))</f>
        <v/>
      </c>
      <c r="AL77" s="227" t="str">
        <f>IF(OR($B77=0,AL$27&lt;$C77,AL$27&gt;=$D77),"",INDEX(ordre,COUNTIF(AL$36:AL76,"&lt;&gt;")+1))</f>
        <v/>
      </c>
      <c r="AM77" s="227" t="str">
        <f>IF(OR($B77=0,AM$27&lt;$C77,AM$27&gt;=$D77),"",INDEX(ordre,COUNTIF(AM$36:AM76,"&lt;&gt;")+1))</f>
        <v/>
      </c>
      <c r="AN77" s="227" t="str">
        <f>IF(OR($B77=0,AN$27&lt;$C77,AN$27&gt;=$D77),"",INDEX(ordre,COUNTIF(AN$36:AN76,"&lt;&gt;")+1))</f>
        <v/>
      </c>
      <c r="AO77" s="227" t="str">
        <f>IF(OR($B77=0,AO$27&lt;$C77,AO$27&gt;=$D77),"",INDEX(ordre,COUNTIF(AO$36:AO76,"&lt;&gt;")+1))</f>
        <v/>
      </c>
      <c r="AP77" s="227" t="str">
        <f>IF(OR($B77=0,AP$27&lt;$C77,AP$27&gt;=$D77),"",INDEX(ordre,COUNTIF(AP$36:AP76,"&lt;&gt;")+1))</f>
        <v/>
      </c>
      <c r="AQ77" s="227" t="str">
        <f>IF(OR($B77=0,AQ$27&lt;$C77,AQ$27&gt;=$D77),"",INDEX(ordre,COUNTIF(AQ$36:AQ76,"&lt;&gt;")+1))</f>
        <v/>
      </c>
      <c r="AR77" s="227" t="str">
        <f>IF(OR($B77=0,AR$27&lt;$C77,AR$27&gt;=$D77),"",INDEX(ordre,COUNTIF(AR$36:AR76,"&lt;&gt;")+1))</f>
        <v/>
      </c>
      <c r="AS77" s="227" t="str">
        <f>IF(OR($B77=0,AS$27&lt;$C77,AS$27&gt;=$D77),"",INDEX(ordre,COUNTIF(AS$36:AS76,"&lt;&gt;")+1))</f>
        <v/>
      </c>
      <c r="AT77" s="227" t="str">
        <f>IF(OR($B77=0,AT$27&lt;$C77,AT$27&gt;=$D77),"",INDEX(ordre,COUNTIF(AT$36:AT76,"&lt;&gt;")+1))</f>
        <v/>
      </c>
      <c r="AU77" s="227" t="str">
        <f>IF(OR($B77=0,AU$27&lt;$C77,AU$27&gt;=$D77),"",INDEX(ordre,COUNTIF(AU$36:AU76,"&lt;&gt;")+1))</f>
        <v/>
      </c>
      <c r="AV77" s="227" t="str">
        <f>IF(OR($B77=0,AV$27&lt;$C77,AV$27&gt;=$D77),"",INDEX(ordre,COUNTIF(AV$36:AV76,"&lt;&gt;")+1))</f>
        <v/>
      </c>
      <c r="AW77" s="227" t="str">
        <f>IF(OR($B77=0,AW$27&lt;$C77,AW$27&gt;=$D77),"",INDEX(ordre,COUNTIF(AW$36:AW76,"&lt;&gt;")+1))</f>
        <v/>
      </c>
      <c r="AX77" s="227" t="str">
        <f>IF(OR($B77=0,AX$27&lt;$C77,AX$27&gt;=$D77),"",INDEX(ordre,COUNTIF(AX$36:AX76,"&lt;&gt;")+1))</f>
        <v/>
      </c>
      <c r="AY77" s="227" t="str">
        <f>IF(OR($B77=0,AY$27&lt;$C77,AY$27&gt;=$D77),"",INDEX(ordre,COUNTIF(AY$36:AY76,"&lt;&gt;")+1))</f>
        <v/>
      </c>
      <c r="AZ77" s="227" t="str">
        <f>IF(OR($B77=0,AZ$27&lt;$C77,AZ$27&gt;=$D77),"",INDEX(ordre,COUNTIF(AZ$36:AZ76,"&lt;&gt;")+1))</f>
        <v/>
      </c>
      <c r="BA77" s="227" t="str">
        <f>IF(OR($B77=0,BA$27&lt;$C77,BA$27&gt;=$D77),"",INDEX(ordre,COUNTIF(BA$36:BA76,"&lt;&gt;")+1))</f>
        <v/>
      </c>
      <c r="BB77" s="227" t="str">
        <f>IF(OR($B77=0,BB$27&lt;$C77,BB$27&gt;=$D77),"",INDEX(ordre,COUNTIF(BB$36:BB76,"&lt;&gt;")+1))</f>
        <v/>
      </c>
      <c r="BC77" s="227" t="str">
        <f>IF(OR($B77=0,BC$27&lt;$C77,BC$27&gt;=$D77),"",INDEX(ordre,COUNTIF(BC$36:BC76,"&lt;&gt;")+1))</f>
        <v/>
      </c>
      <c r="BD77" s="227" t="str">
        <f>IF(OR($B77=0,BD$27&lt;$C77,BD$27&gt;=$D77),"",INDEX(ordre,COUNTIF(BD$36:BD76,"&lt;&gt;")+1))</f>
        <v/>
      </c>
      <c r="BE77" s="227" t="str">
        <f>IF(OR($B77=0,BE$27&lt;$C77,BE$27&gt;=$D77),"",INDEX(ordre,COUNTIF(BE$36:BE76,"&lt;&gt;")+1))</f>
        <v/>
      </c>
      <c r="BF77" s="227" t="str">
        <f>IF(OR($B77=0,BF$27&lt;$C77,BF$27&gt;=$D77),"",INDEX(ordre,COUNTIF(BF$36:BF76,"&lt;&gt;")+1))</f>
        <v/>
      </c>
      <c r="BG77" s="227" t="str">
        <f>IF(OR($B77=0,BG$27&lt;$C77,BG$27&gt;=$D77),"",INDEX(ordre,COUNTIF(BG$36:BG76,"&lt;&gt;")+1))</f>
        <v/>
      </c>
      <c r="BH77" s="227" t="str">
        <f>IF(OR($B77=0,BH$27&lt;$C77,BH$27&gt;=$D77),"",INDEX(ordre,COUNTIF(BH$36:BH76,"&lt;&gt;")+1))</f>
        <v/>
      </c>
      <c r="BI77" s="227" t="str">
        <f>IF(OR($B77=0,BI$27&lt;$C77,BI$27&gt;=$D77),"",INDEX(ordre,COUNTIF(BI$36:BI76,"&lt;&gt;")+1))</f>
        <v/>
      </c>
      <c r="BJ77" s="227" t="str">
        <f>IF(OR($B77=0,BJ$27&lt;$C77,BJ$27&gt;=$D77),"",INDEX(ordre,COUNTIF(BJ$36:BJ76,"&lt;&gt;")+1))</f>
        <v/>
      </c>
      <c r="BK77" s="227" t="str">
        <f>IF(OR($B77=0,BK$27&lt;$C77,BK$27&gt;=$D77),"",INDEX(ordre,COUNTIF(BK$36:BK76,"&lt;&gt;")+1))</f>
        <v/>
      </c>
      <c r="BL77" s="227" t="str">
        <f>IF(OR($B77=0,BL$27&lt;$C77,BL$27&gt;=$D77),"",INDEX(ordre,COUNTIF(BL$36:BL76,"&lt;&gt;")+1))</f>
        <v/>
      </c>
      <c r="BM77" s="227" t="str">
        <f>IF(OR($B77=0,BM$27&lt;$C77,BM$27&gt;=$D77),"",INDEX(ordre,COUNTIF(BM$36:BM76,"&lt;&gt;")+1))</f>
        <v/>
      </c>
      <c r="BN77" s="227" t="str">
        <f>IF(OR($B77=0,BN$27&lt;$C77,BN$27&gt;=$D77),"",INDEX(ordre,COUNTIF(BN$36:BN76,"&lt;&gt;")+1))</f>
        <v/>
      </c>
      <c r="BO77" s="227" t="str">
        <f>IF(OR($B77=0,BO$27&lt;$C77,BO$27&gt;=$D77),"",INDEX(ordre,COUNTIF(BO$36:BO76,"&lt;&gt;")+1))</f>
        <v/>
      </c>
      <c r="BP77" s="227" t="str">
        <f>IF(OR($B77=0,BP$27&lt;$C77,BP$27&gt;=$D77),"",INDEX(ordre,COUNTIF(BP$36:BP76,"&lt;&gt;")+1))</f>
        <v/>
      </c>
      <c r="BQ77" s="227" t="str">
        <f>IF(OR($B77=0,BQ$27&lt;$C77,BQ$27&gt;=$D77),"",INDEX(ordre,COUNTIF(BQ$36:BQ76,"&lt;&gt;")+1))</f>
        <v/>
      </c>
      <c r="BR77" s="227" t="str">
        <f>IF(OR($B77=0,BR$27&lt;$C77,BR$27&gt;=$D77),"",INDEX(ordre,COUNTIF(BR$36:BR76,"&lt;&gt;")+1))</f>
        <v/>
      </c>
      <c r="BS77" s="227" t="str">
        <f>IF(OR($B77=0,BS$27&lt;$C77,BS$27&gt;=$D77),"",INDEX(ordre,COUNTIF(BS$36:BS76,"&lt;&gt;")+1))</f>
        <v/>
      </c>
      <c r="BT77" s="227" t="str">
        <f>IF(OR($B77=0,BT$27&lt;$C77,BT$27&gt;=$D77),"",INDEX(ordre,COUNTIF(BT$36:BT76,"&lt;&gt;")+1))</f>
        <v/>
      </c>
      <c r="BU77" s="165">
        <f t="shared" si="3"/>
        <v>6.9441666666666671E-3</v>
      </c>
    </row>
    <row r="78" spans="1:73" ht="15.5" x14ac:dyDescent="0.35">
      <c r="A78" s="39"/>
      <c r="B78" s="139">
        <f>'Etat staff'!C74</f>
        <v>0</v>
      </c>
      <c r="C78" s="161">
        <f>'Etat staff'!A74</f>
        <v>0</v>
      </c>
      <c r="D78" s="162">
        <f>IF('Etat staff'!B74&lt;C78,'Etat staff'!B74+1,'Etat staff'!B74)</f>
        <v>0</v>
      </c>
      <c r="E78" s="203">
        <f t="shared" si="7"/>
        <v>1.0416666666666666E-2</v>
      </c>
      <c r="F78" s="44"/>
      <c r="G78" s="265"/>
      <c r="H78" s="227" t="str">
        <f>IF(OR($B78=0,H$27&lt;$C78,H$27&gt;=$D78),"",INDEX(ordre,COUNTIF(H$36:H77,"&lt;&gt;")+1))</f>
        <v/>
      </c>
      <c r="I78" s="227" t="str">
        <f>IF(OR($B78=0,I$27&lt;$C78,I$27&gt;=$D78),"",INDEX(ordre,COUNTIF(I$36:I77,"&lt;&gt;")+1))</f>
        <v/>
      </c>
      <c r="J78" s="227" t="str">
        <f>IF(OR($B78=0,J$27&lt;$C78,J$27&gt;=$D78),"",INDEX(ordre,COUNTIF(J$36:J77,"&lt;&gt;")+1))</f>
        <v/>
      </c>
      <c r="K78" s="227" t="str">
        <f>IF(OR($B78=0,K$27&lt;$C78,K$27&gt;=$D78),"",INDEX(ordre,COUNTIF(K$36:K77,"&lt;&gt;")+1))</f>
        <v/>
      </c>
      <c r="L78" s="227" t="str">
        <f>IF(OR($B78=0,L$27&lt;$C78,L$27&gt;=$D78),"",INDEX(ordre,COUNTIF(L$36:L77,"&lt;&gt;")+1))</f>
        <v/>
      </c>
      <c r="M78" s="227" t="str">
        <f>IF(OR($B78=0,M$27&lt;$C78,M$27&gt;=$D78),"",INDEX(ordre,COUNTIF(M$36:M77,"&lt;&gt;")+1))</f>
        <v/>
      </c>
      <c r="N78" s="227" t="str">
        <f>IF(OR($B78=0,N$27&lt;$C78,N$27&gt;=$D78),"",INDEX(ordre,COUNTIF(N$36:N77,"&lt;&gt;")+1))</f>
        <v/>
      </c>
      <c r="O78" s="227" t="str">
        <f>IF(OR($B78=0,O$27&lt;$C78,O$27&gt;=$D78),"",INDEX(ordre,COUNTIF(O$36:O77,"&lt;&gt;")+1))</f>
        <v/>
      </c>
      <c r="P78" s="227" t="str">
        <f>IF(OR($B78=0,P$27&lt;$C78,P$27&gt;=$D78),"",INDEX(ordre,COUNTIF(P$36:P77,"&lt;&gt;")+1))</f>
        <v/>
      </c>
      <c r="Q78" s="227" t="str">
        <f>IF(OR($B78=0,Q$27&lt;$C78,Q$27&gt;=$D78),"",INDEX(ordre,COUNTIF(Q$36:Q77,"&lt;&gt;")+1))</f>
        <v/>
      </c>
      <c r="R78" s="227" t="str">
        <f>IF(OR($B78=0,R$27&lt;$C78,R$27&gt;=$D78),"",INDEX(ordre,COUNTIF(R$36:R77,"&lt;&gt;")+1))</f>
        <v/>
      </c>
      <c r="S78" s="227" t="str">
        <f>IF(OR($B78=0,S$27&lt;$C78,S$27&gt;=$D78),"",INDEX(ordre,COUNTIF(S$36:S77,"&lt;&gt;")+1))</f>
        <v/>
      </c>
      <c r="T78" s="227" t="str">
        <f>IF(OR($B78=0,T$27&lt;$C78,T$27&gt;=$D78),"",INDEX(ordre,COUNTIF(T$36:T77,"&lt;&gt;")+1))</f>
        <v/>
      </c>
      <c r="U78" s="227" t="str">
        <f>IF(OR($B78=0,U$27&lt;$C78,U$27&gt;=$D78),"",INDEX(ordre,COUNTIF(U$36:U77,"&lt;&gt;")+1))</f>
        <v/>
      </c>
      <c r="V78" s="227" t="str">
        <f>IF(OR($B78=0,V$27&lt;$C78,V$27&gt;=$D78),"",INDEX(ordre,COUNTIF(V$36:V77,"&lt;&gt;")+1))</f>
        <v/>
      </c>
      <c r="W78" s="227" t="str">
        <f>IF(OR($B78=0,W$27&lt;$C78,W$27&gt;=$D78),"",INDEX(ordre,COUNTIF(W$36:W77,"&lt;&gt;")+1))</f>
        <v/>
      </c>
      <c r="X78" s="227" t="str">
        <f>IF(OR($B78=0,X$27&lt;$C78,X$27&gt;=$D78),"",INDEX(ordre,COUNTIF(X$36:X77,"&lt;&gt;")+1))</f>
        <v/>
      </c>
      <c r="Y78" s="227" t="str">
        <f>IF(OR($B78=0,Y$27&lt;$C78,Y$27&gt;=$D78),"",INDEX(ordre,COUNTIF(Y$36:Y77,"&lt;&gt;")+1))</f>
        <v/>
      </c>
      <c r="Z78" s="227" t="str">
        <f>IF(OR($B78=0,Z$27&lt;$C78,Z$27&gt;=$D78),"",INDEX(ordre,COUNTIF(Z$36:Z77,"&lt;&gt;")+1))</f>
        <v/>
      </c>
      <c r="AA78" s="227" t="str">
        <f>IF(OR($B78=0,AA$27&lt;$C78,AA$27&gt;=$D78),"",INDEX(ordre,COUNTIF(AA$36:AA77,"&lt;&gt;")+1))</f>
        <v/>
      </c>
      <c r="AB78" s="227" t="str">
        <f>IF(OR($B78=0,AB$27&lt;$C78,AB$27&gt;=$D78),"",INDEX(ordre,COUNTIF(AB$36:AB77,"&lt;&gt;")+1))</f>
        <v/>
      </c>
      <c r="AC78" s="227" t="str">
        <f>IF(OR($B78=0,AC$27&lt;$C78,AC$27&gt;=$D78),"",INDEX(ordre,COUNTIF(AC$36:AC77,"&lt;&gt;")+1))</f>
        <v/>
      </c>
      <c r="AD78" s="227" t="str">
        <f>IF(OR($B78=0,AD$27&lt;$C78,AD$27&gt;=$D78),"",INDEX(ordre,COUNTIF(AD$36:AD77,"&lt;&gt;")+1))</f>
        <v/>
      </c>
      <c r="AE78" s="227" t="str">
        <f>IF(OR($B78=0,AE$27&lt;$C78,AE$27&gt;=$D78),"",INDEX(ordre,COUNTIF(AE$36:AE77,"&lt;&gt;")+1))</f>
        <v/>
      </c>
      <c r="AF78" s="227" t="str">
        <f>IF(OR($B78=0,AF$27&lt;$C78,AF$27&gt;=$D78),"",INDEX(ordre,COUNTIF(AF$36:AF77,"&lt;&gt;")+1))</f>
        <v/>
      </c>
      <c r="AG78" s="227" t="str">
        <f>IF(OR($B78=0,AG$27&lt;$C78,AG$27&gt;=$D78),"",INDEX(ordre,COUNTIF(AG$36:AG77,"&lt;&gt;")+1))</f>
        <v/>
      </c>
      <c r="AH78" s="227" t="str">
        <f>IF(OR($B78=0,AH$27&lt;$C78,AH$27&gt;=$D78),"",INDEX(ordre,COUNTIF(AH$36:AH77,"&lt;&gt;")+1))</f>
        <v/>
      </c>
      <c r="AI78" s="227" t="str">
        <f>IF(OR($B78=0,AI$27&lt;$C78,AI$27&gt;=$D78),"",INDEX(ordre,COUNTIF(AI$36:AI77,"&lt;&gt;")+1))</f>
        <v/>
      </c>
      <c r="AJ78" s="227" t="str">
        <f>IF(OR($B78=0,AJ$27&lt;$C78,AJ$27&gt;=$D78),"",INDEX(ordre,COUNTIF(AJ$36:AJ77,"&lt;&gt;")+1))</f>
        <v/>
      </c>
      <c r="AK78" s="227" t="str">
        <f>IF(OR($B78=0,AK$27&lt;$C78,AK$27&gt;=$D78),"",INDEX(ordre,COUNTIF(AK$36:AK77,"&lt;&gt;")+1))</f>
        <v/>
      </c>
      <c r="AL78" s="227" t="str">
        <f>IF(OR($B78=0,AL$27&lt;$C78,AL$27&gt;=$D78),"",INDEX(ordre,COUNTIF(AL$36:AL77,"&lt;&gt;")+1))</f>
        <v/>
      </c>
      <c r="AM78" s="227" t="str">
        <f>IF(OR($B78=0,AM$27&lt;$C78,AM$27&gt;=$D78),"",INDEX(ordre,COUNTIF(AM$36:AM77,"&lt;&gt;")+1))</f>
        <v/>
      </c>
      <c r="AN78" s="227" t="str">
        <f>IF(OR($B78=0,AN$27&lt;$C78,AN$27&gt;=$D78),"",INDEX(ordre,COUNTIF(AN$36:AN77,"&lt;&gt;")+1))</f>
        <v/>
      </c>
      <c r="AO78" s="227" t="str">
        <f>IF(OR($B78=0,AO$27&lt;$C78,AO$27&gt;=$D78),"",INDEX(ordre,COUNTIF(AO$36:AO77,"&lt;&gt;")+1))</f>
        <v/>
      </c>
      <c r="AP78" s="227" t="str">
        <f>IF(OR($B78=0,AP$27&lt;$C78,AP$27&gt;=$D78),"",INDEX(ordre,COUNTIF(AP$36:AP77,"&lt;&gt;")+1))</f>
        <v/>
      </c>
      <c r="AQ78" s="227" t="str">
        <f>IF(OR($B78=0,AQ$27&lt;$C78,AQ$27&gt;=$D78),"",INDEX(ordre,COUNTIF(AQ$36:AQ77,"&lt;&gt;")+1))</f>
        <v/>
      </c>
      <c r="AR78" s="227" t="str">
        <f>IF(OR($B78=0,AR$27&lt;$C78,AR$27&gt;=$D78),"",INDEX(ordre,COUNTIF(AR$36:AR77,"&lt;&gt;")+1))</f>
        <v/>
      </c>
      <c r="AS78" s="227" t="str">
        <f>IF(OR($B78=0,AS$27&lt;$C78,AS$27&gt;=$D78),"",INDEX(ordre,COUNTIF(AS$36:AS77,"&lt;&gt;")+1))</f>
        <v/>
      </c>
      <c r="AT78" s="227" t="str">
        <f>IF(OR($B78=0,AT$27&lt;$C78,AT$27&gt;=$D78),"",INDEX(ordre,COUNTIF(AT$36:AT77,"&lt;&gt;")+1))</f>
        <v/>
      </c>
      <c r="AU78" s="227" t="str">
        <f>IF(OR($B78=0,AU$27&lt;$C78,AU$27&gt;=$D78),"",INDEX(ordre,COUNTIF(AU$36:AU77,"&lt;&gt;")+1))</f>
        <v/>
      </c>
      <c r="AV78" s="227" t="str">
        <f>IF(OR($B78=0,AV$27&lt;$C78,AV$27&gt;=$D78),"",INDEX(ordre,COUNTIF(AV$36:AV77,"&lt;&gt;")+1))</f>
        <v/>
      </c>
      <c r="AW78" s="227" t="str">
        <f>IF(OR($B78=0,AW$27&lt;$C78,AW$27&gt;=$D78),"",INDEX(ordre,COUNTIF(AW$36:AW77,"&lt;&gt;")+1))</f>
        <v/>
      </c>
      <c r="AX78" s="227" t="str">
        <f>IF(OR($B78=0,AX$27&lt;$C78,AX$27&gt;=$D78),"",INDEX(ordre,COUNTIF(AX$36:AX77,"&lt;&gt;")+1))</f>
        <v/>
      </c>
      <c r="AY78" s="227" t="str">
        <f>IF(OR($B78=0,AY$27&lt;$C78,AY$27&gt;=$D78),"",INDEX(ordre,COUNTIF(AY$36:AY77,"&lt;&gt;")+1))</f>
        <v/>
      </c>
      <c r="AZ78" s="227" t="str">
        <f>IF(OR($B78=0,AZ$27&lt;$C78,AZ$27&gt;=$D78),"",INDEX(ordre,COUNTIF(AZ$36:AZ77,"&lt;&gt;")+1))</f>
        <v/>
      </c>
      <c r="BA78" s="227" t="str">
        <f>IF(OR($B78=0,BA$27&lt;$C78,BA$27&gt;=$D78),"",INDEX(ordre,COUNTIF(BA$36:BA77,"&lt;&gt;")+1))</f>
        <v/>
      </c>
      <c r="BB78" s="227" t="str">
        <f>IF(OR($B78=0,BB$27&lt;$C78,BB$27&gt;=$D78),"",INDEX(ordre,COUNTIF(BB$36:BB77,"&lt;&gt;")+1))</f>
        <v/>
      </c>
      <c r="BC78" s="227" t="str">
        <f>IF(OR($B78=0,BC$27&lt;$C78,BC$27&gt;=$D78),"",INDEX(ordre,COUNTIF(BC$36:BC77,"&lt;&gt;")+1))</f>
        <v/>
      </c>
      <c r="BD78" s="227" t="str">
        <f>IF(OR($B78=0,BD$27&lt;$C78,BD$27&gt;=$D78),"",INDEX(ordre,COUNTIF(BD$36:BD77,"&lt;&gt;")+1))</f>
        <v/>
      </c>
      <c r="BE78" s="227" t="str">
        <f>IF(OR($B78=0,BE$27&lt;$C78,BE$27&gt;=$D78),"",INDEX(ordre,COUNTIF(BE$36:BE77,"&lt;&gt;")+1))</f>
        <v/>
      </c>
      <c r="BF78" s="227" t="str">
        <f>IF(OR($B78=0,BF$27&lt;$C78,BF$27&gt;=$D78),"",INDEX(ordre,COUNTIF(BF$36:BF77,"&lt;&gt;")+1))</f>
        <v/>
      </c>
      <c r="BG78" s="227" t="str">
        <f>IF(OR($B78=0,BG$27&lt;$C78,BG$27&gt;=$D78),"",INDEX(ordre,COUNTIF(BG$36:BG77,"&lt;&gt;")+1))</f>
        <v/>
      </c>
      <c r="BH78" s="227" t="str">
        <f>IF(OR($B78=0,BH$27&lt;$C78,BH$27&gt;=$D78),"",INDEX(ordre,COUNTIF(BH$36:BH77,"&lt;&gt;")+1))</f>
        <v/>
      </c>
      <c r="BI78" s="227" t="str">
        <f>IF(OR($B78=0,BI$27&lt;$C78,BI$27&gt;=$D78),"",INDEX(ordre,COUNTIF(BI$36:BI77,"&lt;&gt;")+1))</f>
        <v/>
      </c>
      <c r="BJ78" s="227" t="str">
        <f>IF(OR($B78=0,BJ$27&lt;$C78,BJ$27&gt;=$D78),"",INDEX(ordre,COUNTIF(BJ$36:BJ77,"&lt;&gt;")+1))</f>
        <v/>
      </c>
      <c r="BK78" s="227" t="str">
        <f>IF(OR($B78=0,BK$27&lt;$C78,BK$27&gt;=$D78),"",INDEX(ordre,COUNTIF(BK$36:BK77,"&lt;&gt;")+1))</f>
        <v/>
      </c>
      <c r="BL78" s="227" t="str">
        <f>IF(OR($B78=0,BL$27&lt;$C78,BL$27&gt;=$D78),"",INDEX(ordre,COUNTIF(BL$36:BL77,"&lt;&gt;")+1))</f>
        <v/>
      </c>
      <c r="BM78" s="227" t="str">
        <f>IF(OR($B78=0,BM$27&lt;$C78,BM$27&gt;=$D78),"",INDEX(ordre,COUNTIF(BM$36:BM77,"&lt;&gt;")+1))</f>
        <v/>
      </c>
      <c r="BN78" s="227" t="str">
        <f>IF(OR($B78=0,BN$27&lt;$C78,BN$27&gt;=$D78),"",INDEX(ordre,COUNTIF(BN$36:BN77,"&lt;&gt;")+1))</f>
        <v/>
      </c>
      <c r="BO78" s="227" t="str">
        <f>IF(OR($B78=0,BO$27&lt;$C78,BO$27&gt;=$D78),"",INDEX(ordre,COUNTIF(BO$36:BO77,"&lt;&gt;")+1))</f>
        <v/>
      </c>
      <c r="BP78" s="227" t="str">
        <f>IF(OR($B78=0,BP$27&lt;$C78,BP$27&gt;=$D78),"",INDEX(ordre,COUNTIF(BP$36:BP77,"&lt;&gt;")+1))</f>
        <v/>
      </c>
      <c r="BQ78" s="227" t="str">
        <f>IF(OR($B78=0,BQ$27&lt;$C78,BQ$27&gt;=$D78),"",INDEX(ordre,COUNTIF(BQ$36:BQ77,"&lt;&gt;")+1))</f>
        <v/>
      </c>
      <c r="BR78" s="227" t="str">
        <f>IF(OR($B78=0,BR$27&lt;$C78,BR$27&gt;=$D78),"",INDEX(ordre,COUNTIF(BR$36:BR77,"&lt;&gt;")+1))</f>
        <v/>
      </c>
      <c r="BS78" s="227" t="str">
        <f>IF(OR($B78=0,BS$27&lt;$C78,BS$27&gt;=$D78),"",INDEX(ordre,COUNTIF(BS$36:BS77,"&lt;&gt;")+1))</f>
        <v/>
      </c>
      <c r="BT78" s="227" t="str">
        <f>IF(OR($B78=0,BT$27&lt;$C78,BT$27&gt;=$D78),"",INDEX(ordre,COUNTIF(BT$36:BT77,"&lt;&gt;")+1))</f>
        <v/>
      </c>
      <c r="BU78" s="165">
        <f t="shared" si="3"/>
        <v>6.9441666666666671E-3</v>
      </c>
    </row>
    <row r="79" spans="1:73" ht="15.5" x14ac:dyDescent="0.35">
      <c r="A79" s="39"/>
      <c r="B79" s="139">
        <f>'Etat staff'!C75</f>
        <v>0</v>
      </c>
      <c r="C79" s="161">
        <f>'Etat staff'!A75</f>
        <v>0</v>
      </c>
      <c r="D79" s="162">
        <f>IF('Etat staff'!B75&lt;C79,'Etat staff'!B75+1,'Etat staff'!B75)</f>
        <v>0</v>
      </c>
      <c r="E79" s="203">
        <f t="shared" si="7"/>
        <v>1.0416666666666666E-2</v>
      </c>
      <c r="F79" s="44"/>
      <c r="G79" s="265"/>
      <c r="H79" s="227" t="str">
        <f>IF(OR($B79=0,H$27&lt;$C79,H$27&gt;=$D79),"",INDEX(ordre,COUNTIF(H$36:H78,"&lt;&gt;")+1))</f>
        <v/>
      </c>
      <c r="I79" s="227" t="str">
        <f>IF(OR($B79=0,I$27&lt;$C79,I$27&gt;=$D79),"",INDEX(ordre,COUNTIF(I$36:I78,"&lt;&gt;")+1))</f>
        <v/>
      </c>
      <c r="J79" s="227" t="str">
        <f>IF(OR($B79=0,J$27&lt;$C79,J$27&gt;=$D79),"",INDEX(ordre,COUNTIF(J$36:J78,"&lt;&gt;")+1))</f>
        <v/>
      </c>
      <c r="K79" s="227" t="str">
        <f>IF(OR($B79=0,K$27&lt;$C79,K$27&gt;=$D79),"",INDEX(ordre,COUNTIF(K$36:K78,"&lt;&gt;")+1))</f>
        <v/>
      </c>
      <c r="L79" s="227" t="str">
        <f>IF(OR($B79=0,L$27&lt;$C79,L$27&gt;=$D79),"",INDEX(ordre,COUNTIF(L$36:L78,"&lt;&gt;")+1))</f>
        <v/>
      </c>
      <c r="M79" s="227" t="str">
        <f>IF(OR($B79=0,M$27&lt;$C79,M$27&gt;=$D79),"",INDEX(ordre,COUNTIF(M$36:M78,"&lt;&gt;")+1))</f>
        <v/>
      </c>
      <c r="N79" s="227" t="str">
        <f>IF(OR($B79=0,N$27&lt;$C79,N$27&gt;=$D79),"",INDEX(ordre,COUNTIF(N$36:N78,"&lt;&gt;")+1))</f>
        <v/>
      </c>
      <c r="O79" s="227" t="str">
        <f>IF(OR($B79=0,O$27&lt;$C79,O$27&gt;=$D79),"",INDEX(ordre,COUNTIF(O$36:O78,"&lt;&gt;")+1))</f>
        <v/>
      </c>
      <c r="P79" s="227" t="str">
        <f>IF(OR($B79=0,P$27&lt;$C79,P$27&gt;=$D79),"",INDEX(ordre,COUNTIF(P$36:P78,"&lt;&gt;")+1))</f>
        <v/>
      </c>
      <c r="Q79" s="227" t="str">
        <f>IF(OR($B79=0,Q$27&lt;$C79,Q$27&gt;=$D79),"",INDEX(ordre,COUNTIF(Q$36:Q78,"&lt;&gt;")+1))</f>
        <v/>
      </c>
      <c r="R79" s="227" t="str">
        <f>IF(OR($B79=0,R$27&lt;$C79,R$27&gt;=$D79),"",INDEX(ordre,COUNTIF(R$36:R78,"&lt;&gt;")+1))</f>
        <v/>
      </c>
      <c r="S79" s="227" t="str">
        <f>IF(OR($B79=0,S$27&lt;$C79,S$27&gt;=$D79),"",INDEX(ordre,COUNTIF(S$36:S78,"&lt;&gt;")+1))</f>
        <v/>
      </c>
      <c r="T79" s="227" t="str">
        <f>IF(OR($B79=0,T$27&lt;$C79,T$27&gt;=$D79),"",INDEX(ordre,COUNTIF(T$36:T78,"&lt;&gt;")+1))</f>
        <v/>
      </c>
      <c r="U79" s="227" t="str">
        <f>IF(OR($B79=0,U$27&lt;$C79,U$27&gt;=$D79),"",INDEX(ordre,COUNTIF(U$36:U78,"&lt;&gt;")+1))</f>
        <v/>
      </c>
      <c r="V79" s="227" t="str">
        <f>IF(OR($B79=0,V$27&lt;$C79,V$27&gt;=$D79),"",INDEX(ordre,COUNTIF(V$36:V78,"&lt;&gt;")+1))</f>
        <v/>
      </c>
      <c r="W79" s="227" t="str">
        <f>IF(OR($B79=0,W$27&lt;$C79,W$27&gt;=$D79),"",INDEX(ordre,COUNTIF(W$36:W78,"&lt;&gt;")+1))</f>
        <v/>
      </c>
      <c r="X79" s="227" t="str">
        <f>IF(OR($B79=0,X$27&lt;$C79,X$27&gt;=$D79),"",INDEX(ordre,COUNTIF(X$36:X78,"&lt;&gt;")+1))</f>
        <v/>
      </c>
      <c r="Y79" s="227" t="str">
        <f>IF(OR($B79=0,Y$27&lt;$C79,Y$27&gt;=$D79),"",INDEX(ordre,COUNTIF(Y$36:Y78,"&lt;&gt;")+1))</f>
        <v/>
      </c>
      <c r="Z79" s="227" t="str">
        <f>IF(OR($B79=0,Z$27&lt;$C79,Z$27&gt;=$D79),"",INDEX(ordre,COUNTIF(Z$36:Z78,"&lt;&gt;")+1))</f>
        <v/>
      </c>
      <c r="AA79" s="227" t="str">
        <f>IF(OR($B79=0,AA$27&lt;$C79,AA$27&gt;=$D79),"",INDEX(ordre,COUNTIF(AA$36:AA78,"&lt;&gt;")+1))</f>
        <v/>
      </c>
      <c r="AB79" s="227" t="str">
        <f>IF(OR($B79=0,AB$27&lt;$C79,AB$27&gt;=$D79),"",INDEX(ordre,COUNTIF(AB$36:AB78,"&lt;&gt;")+1))</f>
        <v/>
      </c>
      <c r="AC79" s="227" t="str">
        <f>IF(OR($B79=0,AC$27&lt;$C79,AC$27&gt;=$D79),"",INDEX(ordre,COUNTIF(AC$36:AC78,"&lt;&gt;")+1))</f>
        <v/>
      </c>
      <c r="AD79" s="227" t="str">
        <f>IF(OR($B79=0,AD$27&lt;$C79,AD$27&gt;=$D79),"",INDEX(ordre,COUNTIF(AD$36:AD78,"&lt;&gt;")+1))</f>
        <v/>
      </c>
      <c r="AE79" s="227" t="str">
        <f>IF(OR($B79=0,AE$27&lt;$C79,AE$27&gt;=$D79),"",INDEX(ordre,COUNTIF(AE$36:AE78,"&lt;&gt;")+1))</f>
        <v/>
      </c>
      <c r="AF79" s="227" t="str">
        <f>IF(OR($B79=0,AF$27&lt;$C79,AF$27&gt;=$D79),"",INDEX(ordre,COUNTIF(AF$36:AF78,"&lt;&gt;")+1))</f>
        <v/>
      </c>
      <c r="AG79" s="227" t="str">
        <f>IF(OR($B79=0,AG$27&lt;$C79,AG$27&gt;=$D79),"",INDEX(ordre,COUNTIF(AG$36:AG78,"&lt;&gt;")+1))</f>
        <v/>
      </c>
      <c r="AH79" s="227" t="str">
        <f>IF(OR($B79=0,AH$27&lt;$C79,AH$27&gt;=$D79),"",INDEX(ordre,COUNTIF(AH$36:AH78,"&lt;&gt;")+1))</f>
        <v/>
      </c>
      <c r="AI79" s="227" t="str">
        <f>IF(OR($B79=0,AI$27&lt;$C79,AI$27&gt;=$D79),"",INDEX(ordre,COUNTIF(AI$36:AI78,"&lt;&gt;")+1))</f>
        <v/>
      </c>
      <c r="AJ79" s="227" t="str">
        <f>IF(OR($B79=0,AJ$27&lt;$C79,AJ$27&gt;=$D79),"",INDEX(ordre,COUNTIF(AJ$36:AJ78,"&lt;&gt;")+1))</f>
        <v/>
      </c>
      <c r="AK79" s="227" t="str">
        <f>IF(OR($B79=0,AK$27&lt;$C79,AK$27&gt;=$D79),"",INDEX(ordre,COUNTIF(AK$36:AK78,"&lt;&gt;")+1))</f>
        <v/>
      </c>
      <c r="AL79" s="227" t="str">
        <f>IF(OR($B79=0,AL$27&lt;$C79,AL$27&gt;=$D79),"",INDEX(ordre,COUNTIF(AL$36:AL78,"&lt;&gt;")+1))</f>
        <v/>
      </c>
      <c r="AM79" s="227" t="str">
        <f>IF(OR($B79=0,AM$27&lt;$C79,AM$27&gt;=$D79),"",INDEX(ordre,COUNTIF(AM$36:AM78,"&lt;&gt;")+1))</f>
        <v/>
      </c>
      <c r="AN79" s="227" t="str">
        <f>IF(OR($B79=0,AN$27&lt;$C79,AN$27&gt;=$D79),"",INDEX(ordre,COUNTIF(AN$36:AN78,"&lt;&gt;")+1))</f>
        <v/>
      </c>
      <c r="AO79" s="227" t="str">
        <f>IF(OR($B79=0,AO$27&lt;$C79,AO$27&gt;=$D79),"",INDEX(ordre,COUNTIF(AO$36:AO78,"&lt;&gt;")+1))</f>
        <v/>
      </c>
      <c r="AP79" s="227" t="str">
        <f>IF(OR($B79=0,AP$27&lt;$C79,AP$27&gt;=$D79),"",INDEX(ordre,COUNTIF(AP$36:AP78,"&lt;&gt;")+1))</f>
        <v/>
      </c>
      <c r="AQ79" s="227" t="str">
        <f>IF(OR($B79=0,AQ$27&lt;$C79,AQ$27&gt;=$D79),"",INDEX(ordre,COUNTIF(AQ$36:AQ78,"&lt;&gt;")+1))</f>
        <v/>
      </c>
      <c r="AR79" s="227" t="str">
        <f>IF(OR($B79=0,AR$27&lt;$C79,AR$27&gt;=$D79),"",INDEX(ordre,COUNTIF(AR$36:AR78,"&lt;&gt;")+1))</f>
        <v/>
      </c>
      <c r="AS79" s="227" t="str">
        <f>IF(OR($B79=0,AS$27&lt;$C79,AS$27&gt;=$D79),"",INDEX(ordre,COUNTIF(AS$36:AS78,"&lt;&gt;")+1))</f>
        <v/>
      </c>
      <c r="AT79" s="227" t="str">
        <f>IF(OR($B79=0,AT$27&lt;$C79,AT$27&gt;=$D79),"",INDEX(ordre,COUNTIF(AT$36:AT78,"&lt;&gt;")+1))</f>
        <v/>
      </c>
      <c r="AU79" s="227" t="str">
        <f>IF(OR($B79=0,AU$27&lt;$C79,AU$27&gt;=$D79),"",INDEX(ordre,COUNTIF(AU$36:AU78,"&lt;&gt;")+1))</f>
        <v/>
      </c>
      <c r="AV79" s="227" t="str">
        <f>IF(OR($B79=0,AV$27&lt;$C79,AV$27&gt;=$D79),"",INDEX(ordre,COUNTIF(AV$36:AV78,"&lt;&gt;")+1))</f>
        <v/>
      </c>
      <c r="AW79" s="227" t="str">
        <f>IF(OR($B79=0,AW$27&lt;$C79,AW$27&gt;=$D79),"",INDEX(ordre,COUNTIF(AW$36:AW78,"&lt;&gt;")+1))</f>
        <v/>
      </c>
      <c r="AX79" s="227" t="str">
        <f>IF(OR($B79=0,AX$27&lt;$C79,AX$27&gt;=$D79),"",INDEX(ordre,COUNTIF(AX$36:AX78,"&lt;&gt;")+1))</f>
        <v/>
      </c>
      <c r="AY79" s="227" t="str">
        <f>IF(OR($B79=0,AY$27&lt;$C79,AY$27&gt;=$D79),"",INDEX(ordre,COUNTIF(AY$36:AY78,"&lt;&gt;")+1))</f>
        <v/>
      </c>
      <c r="AZ79" s="227" t="str">
        <f>IF(OR($B79=0,AZ$27&lt;$C79,AZ$27&gt;=$D79),"",INDEX(ordre,COUNTIF(AZ$36:AZ78,"&lt;&gt;")+1))</f>
        <v/>
      </c>
      <c r="BA79" s="227" t="str">
        <f>IF(OR($B79=0,BA$27&lt;$C79,BA$27&gt;=$D79),"",INDEX(ordre,COUNTIF(BA$36:BA78,"&lt;&gt;")+1))</f>
        <v/>
      </c>
      <c r="BB79" s="227" t="str">
        <f>IF(OR($B79=0,BB$27&lt;$C79,BB$27&gt;=$D79),"",INDEX(ordre,COUNTIF(BB$36:BB78,"&lt;&gt;")+1))</f>
        <v/>
      </c>
      <c r="BC79" s="227" t="str">
        <f>IF(OR($B79=0,BC$27&lt;$C79,BC$27&gt;=$D79),"",INDEX(ordre,COUNTIF(BC$36:BC78,"&lt;&gt;")+1))</f>
        <v/>
      </c>
      <c r="BD79" s="227" t="str">
        <f>IF(OR($B79=0,BD$27&lt;$C79,BD$27&gt;=$D79),"",INDEX(ordre,COUNTIF(BD$36:BD78,"&lt;&gt;")+1))</f>
        <v/>
      </c>
      <c r="BE79" s="227" t="str">
        <f>IF(OR($B79=0,BE$27&lt;$C79,BE$27&gt;=$D79),"",INDEX(ordre,COUNTIF(BE$36:BE78,"&lt;&gt;")+1))</f>
        <v/>
      </c>
      <c r="BF79" s="227" t="str">
        <f>IF(OR($B79=0,BF$27&lt;$C79,BF$27&gt;=$D79),"",INDEX(ordre,COUNTIF(BF$36:BF78,"&lt;&gt;")+1))</f>
        <v/>
      </c>
      <c r="BG79" s="227" t="str">
        <f>IF(OR($B79=0,BG$27&lt;$C79,BG$27&gt;=$D79),"",INDEX(ordre,COUNTIF(BG$36:BG78,"&lt;&gt;")+1))</f>
        <v/>
      </c>
      <c r="BH79" s="227" t="str">
        <f>IF(OR($B79=0,BH$27&lt;$C79,BH$27&gt;=$D79),"",INDEX(ordre,COUNTIF(BH$36:BH78,"&lt;&gt;")+1))</f>
        <v/>
      </c>
      <c r="BI79" s="227" t="str">
        <f>IF(OR($B79=0,BI$27&lt;$C79,BI$27&gt;=$D79),"",INDEX(ordre,COUNTIF(BI$36:BI78,"&lt;&gt;")+1))</f>
        <v/>
      </c>
      <c r="BJ79" s="227" t="str">
        <f>IF(OR($B79=0,BJ$27&lt;$C79,BJ$27&gt;=$D79),"",INDEX(ordre,COUNTIF(BJ$36:BJ78,"&lt;&gt;")+1))</f>
        <v/>
      </c>
      <c r="BK79" s="227" t="str">
        <f>IF(OR($B79=0,BK$27&lt;$C79,BK$27&gt;=$D79),"",INDEX(ordre,COUNTIF(BK$36:BK78,"&lt;&gt;")+1))</f>
        <v/>
      </c>
      <c r="BL79" s="227" t="str">
        <f>IF(OR($B79=0,BL$27&lt;$C79,BL$27&gt;=$D79),"",INDEX(ordre,COUNTIF(BL$36:BL78,"&lt;&gt;")+1))</f>
        <v/>
      </c>
      <c r="BM79" s="227" t="str">
        <f>IF(OR($B79=0,BM$27&lt;$C79,BM$27&gt;=$D79),"",INDEX(ordre,COUNTIF(BM$36:BM78,"&lt;&gt;")+1))</f>
        <v/>
      </c>
      <c r="BN79" s="227" t="str">
        <f>IF(OR($B79=0,BN$27&lt;$C79,BN$27&gt;=$D79),"",INDEX(ordre,COUNTIF(BN$36:BN78,"&lt;&gt;")+1))</f>
        <v/>
      </c>
      <c r="BO79" s="227" t="str">
        <f>IF(OR($B79=0,BO$27&lt;$C79,BO$27&gt;=$D79),"",INDEX(ordre,COUNTIF(BO$36:BO78,"&lt;&gt;")+1))</f>
        <v/>
      </c>
      <c r="BP79" s="227" t="str">
        <f>IF(OR($B79=0,BP$27&lt;$C79,BP$27&gt;=$D79),"",INDEX(ordre,COUNTIF(BP$36:BP78,"&lt;&gt;")+1))</f>
        <v/>
      </c>
      <c r="BQ79" s="227" t="str">
        <f>IF(OR($B79=0,BQ$27&lt;$C79,BQ$27&gt;=$D79),"",INDEX(ordre,COUNTIF(BQ$36:BQ78,"&lt;&gt;")+1))</f>
        <v/>
      </c>
      <c r="BR79" s="227" t="str">
        <f>IF(OR($B79=0,BR$27&lt;$C79,BR$27&gt;=$D79),"",INDEX(ordre,COUNTIF(BR$36:BR78,"&lt;&gt;")+1))</f>
        <v/>
      </c>
      <c r="BS79" s="227" t="str">
        <f>IF(OR($B79=0,BS$27&lt;$C79,BS$27&gt;=$D79),"",INDEX(ordre,COUNTIF(BS$36:BS78,"&lt;&gt;")+1))</f>
        <v/>
      </c>
      <c r="BT79" s="227" t="str">
        <f>IF(OR($B79=0,BT$27&lt;$C79,BT$27&gt;=$D79),"",INDEX(ordre,COUNTIF(BT$36:BT78,"&lt;&gt;")+1))</f>
        <v/>
      </c>
      <c r="BU79" s="165">
        <f t="shared" si="3"/>
        <v>6.9441666666666671E-3</v>
      </c>
    </row>
    <row r="80" spans="1:73" ht="15.5" x14ac:dyDescent="0.35">
      <c r="A80" s="39"/>
      <c r="B80" s="139">
        <f>'Etat staff'!C76</f>
        <v>0</v>
      </c>
      <c r="C80" s="161">
        <f>'Etat staff'!A76</f>
        <v>0</v>
      </c>
      <c r="D80" s="162">
        <f>IF('Etat staff'!B76&lt;C80,'Etat staff'!B76+1,'Etat staff'!B76)</f>
        <v>0</v>
      </c>
      <c r="E80" s="203">
        <f t="shared" si="7"/>
        <v>1.0416666666666666E-2</v>
      </c>
      <c r="F80" s="44"/>
      <c r="G80" s="265"/>
      <c r="H80" s="227" t="str">
        <f>IF(OR($B80=0,H$27&lt;$C80,H$27&gt;=$D80),"",INDEX(ordre,COUNTIF(H$36:H79,"&lt;&gt;")+1))</f>
        <v/>
      </c>
      <c r="I80" s="227" t="str">
        <f>IF(OR($B80=0,I$27&lt;$C80,I$27&gt;=$D80),"",INDEX(ordre,COUNTIF(I$36:I79,"&lt;&gt;")+1))</f>
        <v/>
      </c>
      <c r="J80" s="227" t="str">
        <f>IF(OR($B80=0,J$27&lt;$C80,J$27&gt;=$D80),"",INDEX(ordre,COUNTIF(J$36:J79,"&lt;&gt;")+1))</f>
        <v/>
      </c>
      <c r="K80" s="227" t="str">
        <f>IF(OR($B80=0,K$27&lt;$C80,K$27&gt;=$D80),"",INDEX(ordre,COUNTIF(K$36:K79,"&lt;&gt;")+1))</f>
        <v/>
      </c>
      <c r="L80" s="227" t="str">
        <f>IF(OR($B80=0,L$27&lt;$C80,L$27&gt;=$D80),"",INDEX(ordre,COUNTIF(L$36:L79,"&lt;&gt;")+1))</f>
        <v/>
      </c>
      <c r="M80" s="227" t="str">
        <f>IF(OR($B80=0,M$27&lt;$C80,M$27&gt;=$D80),"",INDEX(ordre,COUNTIF(M$36:M79,"&lt;&gt;")+1))</f>
        <v/>
      </c>
      <c r="N80" s="227" t="str">
        <f>IF(OR($B80=0,N$27&lt;$C80,N$27&gt;=$D80),"",INDEX(ordre,COUNTIF(N$36:N79,"&lt;&gt;")+1))</f>
        <v/>
      </c>
      <c r="O80" s="227" t="str">
        <f>IF(OR($B80=0,O$27&lt;$C80,O$27&gt;=$D80),"",INDEX(ordre,COUNTIF(O$36:O79,"&lt;&gt;")+1))</f>
        <v/>
      </c>
      <c r="P80" s="227" t="str">
        <f>IF(OR($B80=0,P$27&lt;$C80,P$27&gt;=$D80),"",INDEX(ordre,COUNTIF(P$36:P79,"&lt;&gt;")+1))</f>
        <v/>
      </c>
      <c r="Q80" s="227" t="str">
        <f>IF(OR($B80=0,Q$27&lt;$C80,Q$27&gt;=$D80),"",INDEX(ordre,COUNTIF(Q$36:Q79,"&lt;&gt;")+1))</f>
        <v/>
      </c>
      <c r="R80" s="227" t="str">
        <f>IF(OR($B80=0,R$27&lt;$C80,R$27&gt;=$D80),"",INDEX(ordre,COUNTIF(R$36:R79,"&lt;&gt;")+1))</f>
        <v/>
      </c>
      <c r="S80" s="227" t="str">
        <f>IF(OR($B80=0,S$27&lt;$C80,S$27&gt;=$D80),"",INDEX(ordre,COUNTIF(S$36:S79,"&lt;&gt;")+1))</f>
        <v/>
      </c>
      <c r="T80" s="227" t="str">
        <f>IF(OR($B80=0,T$27&lt;$C80,T$27&gt;=$D80),"",INDEX(ordre,COUNTIF(T$36:T79,"&lt;&gt;")+1))</f>
        <v/>
      </c>
      <c r="U80" s="227" t="str">
        <f>IF(OR($B80=0,U$27&lt;$C80,U$27&gt;=$D80),"",INDEX(ordre,COUNTIF(U$36:U79,"&lt;&gt;")+1))</f>
        <v/>
      </c>
      <c r="V80" s="227" t="str">
        <f>IF(OR($B80=0,V$27&lt;$C80,V$27&gt;=$D80),"",INDEX(ordre,COUNTIF(V$36:V79,"&lt;&gt;")+1))</f>
        <v/>
      </c>
      <c r="W80" s="227" t="str">
        <f>IF(OR($B80=0,W$27&lt;$C80,W$27&gt;=$D80),"",INDEX(ordre,COUNTIF(W$36:W79,"&lt;&gt;")+1))</f>
        <v/>
      </c>
      <c r="X80" s="227" t="str">
        <f>IF(OR($B80=0,X$27&lt;$C80,X$27&gt;=$D80),"",INDEX(ordre,COUNTIF(X$36:X79,"&lt;&gt;")+1))</f>
        <v/>
      </c>
      <c r="Y80" s="227" t="str">
        <f>IF(OR($B80=0,Y$27&lt;$C80,Y$27&gt;=$D80),"",INDEX(ordre,COUNTIF(Y$36:Y79,"&lt;&gt;")+1))</f>
        <v/>
      </c>
      <c r="Z80" s="227" t="str">
        <f>IF(OR($B80=0,Z$27&lt;$C80,Z$27&gt;=$D80),"",INDEX(ordre,COUNTIF(Z$36:Z79,"&lt;&gt;")+1))</f>
        <v/>
      </c>
      <c r="AA80" s="227" t="str">
        <f>IF(OR($B80=0,AA$27&lt;$C80,AA$27&gt;=$D80),"",INDEX(ordre,COUNTIF(AA$36:AA79,"&lt;&gt;")+1))</f>
        <v/>
      </c>
      <c r="AB80" s="227" t="str">
        <f>IF(OR($B80=0,AB$27&lt;$C80,AB$27&gt;=$D80),"",INDEX(ordre,COUNTIF(AB$36:AB79,"&lt;&gt;")+1))</f>
        <v/>
      </c>
      <c r="AC80" s="227" t="str">
        <f>IF(OR($B80=0,AC$27&lt;$C80,AC$27&gt;=$D80),"",INDEX(ordre,COUNTIF(AC$36:AC79,"&lt;&gt;")+1))</f>
        <v/>
      </c>
      <c r="AD80" s="227" t="str">
        <f>IF(OR($B80=0,AD$27&lt;$C80,AD$27&gt;=$D80),"",INDEX(ordre,COUNTIF(AD$36:AD79,"&lt;&gt;")+1))</f>
        <v/>
      </c>
      <c r="AE80" s="227" t="str">
        <f>IF(OR($B80=0,AE$27&lt;$C80,AE$27&gt;=$D80),"",INDEX(ordre,COUNTIF(AE$36:AE79,"&lt;&gt;")+1))</f>
        <v/>
      </c>
      <c r="AF80" s="227" t="str">
        <f>IF(OR($B80=0,AF$27&lt;$C80,AF$27&gt;=$D80),"",INDEX(ordre,COUNTIF(AF$36:AF79,"&lt;&gt;")+1))</f>
        <v/>
      </c>
      <c r="AG80" s="227" t="str">
        <f>IF(OR($B80=0,AG$27&lt;$C80,AG$27&gt;=$D80),"",INDEX(ordre,COUNTIF(AG$36:AG79,"&lt;&gt;")+1))</f>
        <v/>
      </c>
      <c r="AH80" s="227" t="str">
        <f>IF(OR($B80=0,AH$27&lt;$C80,AH$27&gt;=$D80),"",INDEX(ordre,COUNTIF(AH$36:AH79,"&lt;&gt;")+1))</f>
        <v/>
      </c>
      <c r="AI80" s="227" t="str">
        <f>IF(OR($B80=0,AI$27&lt;$C80,AI$27&gt;=$D80),"",INDEX(ordre,COUNTIF(AI$36:AI79,"&lt;&gt;")+1))</f>
        <v/>
      </c>
      <c r="AJ80" s="227" t="str">
        <f>IF(OR($B80=0,AJ$27&lt;$C80,AJ$27&gt;=$D80),"",INDEX(ordre,COUNTIF(AJ$36:AJ79,"&lt;&gt;")+1))</f>
        <v/>
      </c>
      <c r="AK80" s="227" t="str">
        <f>IF(OR($B80=0,AK$27&lt;$C80,AK$27&gt;=$D80),"",INDEX(ordre,COUNTIF(AK$36:AK79,"&lt;&gt;")+1))</f>
        <v/>
      </c>
      <c r="AL80" s="227" t="str">
        <f>IF(OR($B80=0,AL$27&lt;$C80,AL$27&gt;=$D80),"",INDEX(ordre,COUNTIF(AL$36:AL79,"&lt;&gt;")+1))</f>
        <v/>
      </c>
      <c r="AM80" s="227" t="str">
        <f>IF(OR($B80=0,AM$27&lt;$C80,AM$27&gt;=$D80),"",INDEX(ordre,COUNTIF(AM$36:AM79,"&lt;&gt;")+1))</f>
        <v/>
      </c>
      <c r="AN80" s="227" t="str">
        <f>IF(OR($B80=0,AN$27&lt;$C80,AN$27&gt;=$D80),"",INDEX(ordre,COUNTIF(AN$36:AN79,"&lt;&gt;")+1))</f>
        <v/>
      </c>
      <c r="AO80" s="227" t="str">
        <f>IF(OR($B80=0,AO$27&lt;$C80,AO$27&gt;=$D80),"",INDEX(ordre,COUNTIF(AO$36:AO79,"&lt;&gt;")+1))</f>
        <v/>
      </c>
      <c r="AP80" s="227" t="str">
        <f>IF(OR($B80=0,AP$27&lt;$C80,AP$27&gt;=$D80),"",INDEX(ordre,COUNTIF(AP$36:AP79,"&lt;&gt;")+1))</f>
        <v/>
      </c>
      <c r="AQ80" s="227" t="str">
        <f>IF(OR($B80=0,AQ$27&lt;$C80,AQ$27&gt;=$D80),"",INDEX(ordre,COUNTIF(AQ$36:AQ79,"&lt;&gt;")+1))</f>
        <v/>
      </c>
      <c r="AR80" s="227" t="str">
        <f>IF(OR($B80=0,AR$27&lt;$C80,AR$27&gt;=$D80),"",INDEX(ordre,COUNTIF(AR$36:AR79,"&lt;&gt;")+1))</f>
        <v/>
      </c>
      <c r="AS80" s="227" t="str">
        <f>IF(OR($B80=0,AS$27&lt;$C80,AS$27&gt;=$D80),"",INDEX(ordre,COUNTIF(AS$36:AS79,"&lt;&gt;")+1))</f>
        <v/>
      </c>
      <c r="AT80" s="227" t="str">
        <f>IF(OR($B80=0,AT$27&lt;$C80,AT$27&gt;=$D80),"",INDEX(ordre,COUNTIF(AT$36:AT79,"&lt;&gt;")+1))</f>
        <v/>
      </c>
      <c r="AU80" s="227" t="str">
        <f>IF(OR($B80=0,AU$27&lt;$C80,AU$27&gt;=$D80),"",INDEX(ordre,COUNTIF(AU$36:AU79,"&lt;&gt;")+1))</f>
        <v/>
      </c>
      <c r="AV80" s="227" t="str">
        <f>IF(OR($B80=0,AV$27&lt;$C80,AV$27&gt;=$D80),"",INDEX(ordre,COUNTIF(AV$36:AV79,"&lt;&gt;")+1))</f>
        <v/>
      </c>
      <c r="AW80" s="227" t="str">
        <f>IF(OR($B80=0,AW$27&lt;$C80,AW$27&gt;=$D80),"",INDEX(ordre,COUNTIF(AW$36:AW79,"&lt;&gt;")+1))</f>
        <v/>
      </c>
      <c r="AX80" s="227" t="str">
        <f>IF(OR($B80=0,AX$27&lt;$C80,AX$27&gt;=$D80),"",INDEX(ordre,COUNTIF(AX$36:AX79,"&lt;&gt;")+1))</f>
        <v/>
      </c>
      <c r="AY80" s="227" t="str">
        <f>IF(OR($B80=0,AY$27&lt;$C80,AY$27&gt;=$D80),"",INDEX(ordre,COUNTIF(AY$36:AY79,"&lt;&gt;")+1))</f>
        <v/>
      </c>
      <c r="AZ80" s="227" t="str">
        <f>IF(OR($B80=0,AZ$27&lt;$C80,AZ$27&gt;=$D80),"",INDEX(ordre,COUNTIF(AZ$36:AZ79,"&lt;&gt;")+1))</f>
        <v/>
      </c>
      <c r="BA80" s="227" t="str">
        <f>IF(OR($B80=0,BA$27&lt;$C80,BA$27&gt;=$D80),"",INDEX(ordre,COUNTIF(BA$36:BA79,"&lt;&gt;")+1))</f>
        <v/>
      </c>
      <c r="BB80" s="227" t="str">
        <f>IF(OR($B80=0,BB$27&lt;$C80,BB$27&gt;=$D80),"",INDEX(ordre,COUNTIF(BB$36:BB79,"&lt;&gt;")+1))</f>
        <v/>
      </c>
      <c r="BC80" s="227" t="str">
        <f>IF(OR($B80=0,BC$27&lt;$C80,BC$27&gt;=$D80),"",INDEX(ordre,COUNTIF(BC$36:BC79,"&lt;&gt;")+1))</f>
        <v/>
      </c>
      <c r="BD80" s="227" t="str">
        <f>IF(OR($B80=0,BD$27&lt;$C80,BD$27&gt;=$D80),"",INDEX(ordre,COUNTIF(BD$36:BD79,"&lt;&gt;")+1))</f>
        <v/>
      </c>
      <c r="BE80" s="227" t="str">
        <f>IF(OR($B80=0,BE$27&lt;$C80,BE$27&gt;=$D80),"",INDEX(ordre,COUNTIF(BE$36:BE79,"&lt;&gt;")+1))</f>
        <v/>
      </c>
      <c r="BF80" s="227" t="str">
        <f>IF(OR($B80=0,BF$27&lt;$C80,BF$27&gt;=$D80),"",INDEX(ordre,COUNTIF(BF$36:BF79,"&lt;&gt;")+1))</f>
        <v/>
      </c>
      <c r="BG80" s="227" t="str">
        <f>IF(OR($B80=0,BG$27&lt;$C80,BG$27&gt;=$D80),"",INDEX(ordre,COUNTIF(BG$36:BG79,"&lt;&gt;")+1))</f>
        <v/>
      </c>
      <c r="BH80" s="227" t="str">
        <f>IF(OR($B80=0,BH$27&lt;$C80,BH$27&gt;=$D80),"",INDEX(ordre,COUNTIF(BH$36:BH79,"&lt;&gt;")+1))</f>
        <v/>
      </c>
      <c r="BI80" s="227" t="str">
        <f>IF(OR($B80=0,BI$27&lt;$C80,BI$27&gt;=$D80),"",INDEX(ordre,COUNTIF(BI$36:BI79,"&lt;&gt;")+1))</f>
        <v/>
      </c>
      <c r="BJ80" s="227" t="str">
        <f>IF(OR($B80=0,BJ$27&lt;$C80,BJ$27&gt;=$D80),"",INDEX(ordre,COUNTIF(BJ$36:BJ79,"&lt;&gt;")+1))</f>
        <v/>
      </c>
      <c r="BK80" s="227" t="str">
        <f>IF(OR($B80=0,BK$27&lt;$C80,BK$27&gt;=$D80),"",INDEX(ordre,COUNTIF(BK$36:BK79,"&lt;&gt;")+1))</f>
        <v/>
      </c>
      <c r="BL80" s="227" t="str">
        <f>IF(OR($B80=0,BL$27&lt;$C80,BL$27&gt;=$D80),"",INDEX(ordre,COUNTIF(BL$36:BL79,"&lt;&gt;")+1))</f>
        <v/>
      </c>
      <c r="BM80" s="227" t="str">
        <f>IF(OR($B80=0,BM$27&lt;$C80,BM$27&gt;=$D80),"",INDEX(ordre,COUNTIF(BM$36:BM79,"&lt;&gt;")+1))</f>
        <v/>
      </c>
      <c r="BN80" s="227" t="str">
        <f>IF(OR($B80=0,BN$27&lt;$C80,BN$27&gt;=$D80),"",INDEX(ordre,COUNTIF(BN$36:BN79,"&lt;&gt;")+1))</f>
        <v/>
      </c>
      <c r="BO80" s="227" t="str">
        <f>IF(OR($B80=0,BO$27&lt;$C80,BO$27&gt;=$D80),"",INDEX(ordre,COUNTIF(BO$36:BO79,"&lt;&gt;")+1))</f>
        <v/>
      </c>
      <c r="BP80" s="227" t="str">
        <f>IF(OR($B80=0,BP$27&lt;$C80,BP$27&gt;=$D80),"",INDEX(ordre,COUNTIF(BP$36:BP79,"&lt;&gt;")+1))</f>
        <v/>
      </c>
      <c r="BQ80" s="227" t="str">
        <f>IF(OR($B80=0,BQ$27&lt;$C80,BQ$27&gt;=$D80),"",INDEX(ordre,COUNTIF(BQ$36:BQ79,"&lt;&gt;")+1))</f>
        <v/>
      </c>
      <c r="BR80" s="227" t="str">
        <f>IF(OR($B80=0,BR$27&lt;$C80,BR$27&gt;=$D80),"",INDEX(ordre,COUNTIF(BR$36:BR79,"&lt;&gt;")+1))</f>
        <v/>
      </c>
      <c r="BS80" s="227" t="str">
        <f>IF(OR($B80=0,BS$27&lt;$C80,BS$27&gt;=$D80),"",INDEX(ordre,COUNTIF(BS$36:BS79,"&lt;&gt;")+1))</f>
        <v/>
      </c>
      <c r="BT80" s="227" t="str">
        <f>IF(OR($B80=0,BT$27&lt;$C80,BT$27&gt;=$D80),"",INDEX(ordre,COUNTIF(BT$36:BT79,"&lt;&gt;")+1))</f>
        <v/>
      </c>
      <c r="BU80" s="165">
        <f t="shared" si="3"/>
        <v>6.9441666666666671E-3</v>
      </c>
    </row>
    <row r="81" spans="1:73" ht="15.5" x14ac:dyDescent="0.35">
      <c r="A81" s="39"/>
      <c r="B81" s="139">
        <f>'Etat staff'!C77</f>
        <v>0</v>
      </c>
      <c r="C81" s="161">
        <f>'Etat staff'!A77</f>
        <v>0</v>
      </c>
      <c r="D81" s="162">
        <f>IF('Etat staff'!B77&lt;C81,'Etat staff'!B77+1,'Etat staff'!B77)</f>
        <v>0</v>
      </c>
      <c r="E81" s="203">
        <f t="shared" si="7"/>
        <v>1.0416666666666666E-2</v>
      </c>
      <c r="F81" s="44"/>
      <c r="G81" s="265"/>
      <c r="H81" s="227" t="str">
        <f>IF(OR($B81=0,H$27&lt;$C81,H$27&gt;=$D81),"",INDEX(ordre,COUNTIF(H$36:H80,"&lt;&gt;")+1))</f>
        <v/>
      </c>
      <c r="I81" s="227" t="str">
        <f>IF(OR($B81=0,I$27&lt;$C81,I$27&gt;=$D81),"",INDEX(ordre,COUNTIF(I$36:I80,"&lt;&gt;")+1))</f>
        <v/>
      </c>
      <c r="J81" s="227" t="str">
        <f>IF(OR($B81=0,J$27&lt;$C81,J$27&gt;=$D81),"",INDEX(ordre,COUNTIF(J$36:J80,"&lt;&gt;")+1))</f>
        <v/>
      </c>
      <c r="K81" s="227" t="str">
        <f>IF(OR($B81=0,K$27&lt;$C81,K$27&gt;=$D81),"",INDEX(ordre,COUNTIF(K$36:K80,"&lt;&gt;")+1))</f>
        <v/>
      </c>
      <c r="L81" s="227" t="str">
        <f>IF(OR($B81=0,L$27&lt;$C81,L$27&gt;=$D81),"",INDEX(ordre,COUNTIF(L$36:L80,"&lt;&gt;")+1))</f>
        <v/>
      </c>
      <c r="M81" s="227" t="str">
        <f>IF(OR($B81=0,M$27&lt;$C81,M$27&gt;=$D81),"",INDEX(ordre,COUNTIF(M$36:M80,"&lt;&gt;")+1))</f>
        <v/>
      </c>
      <c r="N81" s="227" t="str">
        <f>IF(OR($B81=0,N$27&lt;$C81,N$27&gt;=$D81),"",INDEX(ordre,COUNTIF(N$36:N80,"&lt;&gt;")+1))</f>
        <v/>
      </c>
      <c r="O81" s="227" t="str">
        <f>IF(OR($B81=0,O$27&lt;$C81,O$27&gt;=$D81),"",INDEX(ordre,COUNTIF(O$36:O80,"&lt;&gt;")+1))</f>
        <v/>
      </c>
      <c r="P81" s="227" t="str">
        <f>IF(OR($B81=0,P$27&lt;$C81,P$27&gt;=$D81),"",INDEX(ordre,COUNTIF(P$36:P80,"&lt;&gt;")+1))</f>
        <v/>
      </c>
      <c r="Q81" s="227" t="str">
        <f>IF(OR($B81=0,Q$27&lt;$C81,Q$27&gt;=$D81),"",INDEX(ordre,COUNTIF(Q$36:Q80,"&lt;&gt;")+1))</f>
        <v/>
      </c>
      <c r="R81" s="227" t="str">
        <f>IF(OR($B81=0,R$27&lt;$C81,R$27&gt;=$D81),"",INDEX(ordre,COUNTIF(R$36:R80,"&lt;&gt;")+1))</f>
        <v/>
      </c>
      <c r="S81" s="227" t="str">
        <f>IF(OR($B81=0,S$27&lt;$C81,S$27&gt;=$D81),"",INDEX(ordre,COUNTIF(S$36:S80,"&lt;&gt;")+1))</f>
        <v/>
      </c>
      <c r="T81" s="227" t="str">
        <f>IF(OR($B81=0,T$27&lt;$C81,T$27&gt;=$D81),"",INDEX(ordre,COUNTIF(T$36:T80,"&lt;&gt;")+1))</f>
        <v/>
      </c>
      <c r="U81" s="227" t="str">
        <f>IF(OR($B81=0,U$27&lt;$C81,U$27&gt;=$D81),"",INDEX(ordre,COUNTIF(U$36:U80,"&lt;&gt;")+1))</f>
        <v/>
      </c>
      <c r="V81" s="227" t="str">
        <f>IF(OR($B81=0,V$27&lt;$C81,V$27&gt;=$D81),"",INDEX(ordre,COUNTIF(V$36:V80,"&lt;&gt;")+1))</f>
        <v/>
      </c>
      <c r="W81" s="227" t="str">
        <f>IF(OR($B81=0,W$27&lt;$C81,W$27&gt;=$D81),"",INDEX(ordre,COUNTIF(W$36:W80,"&lt;&gt;")+1))</f>
        <v/>
      </c>
      <c r="X81" s="227" t="str">
        <f>IF(OR($B81=0,X$27&lt;$C81,X$27&gt;=$D81),"",INDEX(ordre,COUNTIF(X$36:X80,"&lt;&gt;")+1))</f>
        <v/>
      </c>
      <c r="Y81" s="227" t="str">
        <f>IF(OR($B81=0,Y$27&lt;$C81,Y$27&gt;=$D81),"",INDEX(ordre,COUNTIF(Y$36:Y80,"&lt;&gt;")+1))</f>
        <v/>
      </c>
      <c r="Z81" s="227" t="str">
        <f>IF(OR($B81=0,Z$27&lt;$C81,Z$27&gt;=$D81),"",INDEX(ordre,COUNTIF(Z$36:Z80,"&lt;&gt;")+1))</f>
        <v/>
      </c>
      <c r="AA81" s="227" t="str">
        <f>IF(OR($B81=0,AA$27&lt;$C81,AA$27&gt;=$D81),"",INDEX(ordre,COUNTIF(AA$36:AA80,"&lt;&gt;")+1))</f>
        <v/>
      </c>
      <c r="AB81" s="227" t="str">
        <f>IF(OR($B81=0,AB$27&lt;$C81,AB$27&gt;=$D81),"",INDEX(ordre,COUNTIF(AB$36:AB80,"&lt;&gt;")+1))</f>
        <v/>
      </c>
      <c r="AC81" s="227" t="str">
        <f>IF(OR($B81=0,AC$27&lt;$C81,AC$27&gt;=$D81),"",INDEX(ordre,COUNTIF(AC$36:AC80,"&lt;&gt;")+1))</f>
        <v/>
      </c>
      <c r="AD81" s="227" t="str">
        <f>IF(OR($B81=0,AD$27&lt;$C81,AD$27&gt;=$D81),"",INDEX(ordre,COUNTIF(AD$36:AD80,"&lt;&gt;")+1))</f>
        <v/>
      </c>
      <c r="AE81" s="227" t="str">
        <f>IF(OR($B81=0,AE$27&lt;$C81,AE$27&gt;=$D81),"",INDEX(ordre,COUNTIF(AE$36:AE80,"&lt;&gt;")+1))</f>
        <v/>
      </c>
      <c r="AF81" s="227" t="str">
        <f>IF(OR($B81=0,AF$27&lt;$C81,AF$27&gt;=$D81),"",INDEX(ordre,COUNTIF(AF$36:AF80,"&lt;&gt;")+1))</f>
        <v/>
      </c>
      <c r="AG81" s="227" t="str">
        <f>IF(OR($B81=0,AG$27&lt;$C81,AG$27&gt;=$D81),"",INDEX(ordre,COUNTIF(AG$36:AG80,"&lt;&gt;")+1))</f>
        <v/>
      </c>
      <c r="AH81" s="227" t="str">
        <f>IF(OR($B81=0,AH$27&lt;$C81,AH$27&gt;=$D81),"",INDEX(ordre,COUNTIF(AH$36:AH80,"&lt;&gt;")+1))</f>
        <v/>
      </c>
      <c r="AI81" s="227" t="str">
        <f>IF(OR($B81=0,AI$27&lt;$C81,AI$27&gt;=$D81),"",INDEX(ordre,COUNTIF(AI$36:AI80,"&lt;&gt;")+1))</f>
        <v/>
      </c>
      <c r="AJ81" s="227" t="str">
        <f>IF(OR($B81=0,AJ$27&lt;$C81,AJ$27&gt;=$D81),"",INDEX(ordre,COUNTIF(AJ$36:AJ80,"&lt;&gt;")+1))</f>
        <v/>
      </c>
      <c r="AK81" s="227" t="str">
        <f>IF(OR($B81=0,AK$27&lt;$C81,AK$27&gt;=$D81),"",INDEX(ordre,COUNTIF(AK$36:AK80,"&lt;&gt;")+1))</f>
        <v/>
      </c>
      <c r="AL81" s="227" t="str">
        <f>IF(OR($B81=0,AL$27&lt;$C81,AL$27&gt;=$D81),"",INDEX(ordre,COUNTIF(AL$36:AL80,"&lt;&gt;")+1))</f>
        <v/>
      </c>
      <c r="AM81" s="227" t="str">
        <f>IF(OR($B81=0,AM$27&lt;$C81,AM$27&gt;=$D81),"",INDEX(ordre,COUNTIF(AM$36:AM80,"&lt;&gt;")+1))</f>
        <v/>
      </c>
      <c r="AN81" s="227" t="str">
        <f>IF(OR($B81=0,AN$27&lt;$C81,AN$27&gt;=$D81),"",INDEX(ordre,COUNTIF(AN$36:AN80,"&lt;&gt;")+1))</f>
        <v/>
      </c>
      <c r="AO81" s="227" t="str">
        <f>IF(OR($B81=0,AO$27&lt;$C81,AO$27&gt;=$D81),"",INDEX(ordre,COUNTIF(AO$36:AO80,"&lt;&gt;")+1))</f>
        <v/>
      </c>
      <c r="AP81" s="227" t="str">
        <f>IF(OR($B81=0,AP$27&lt;$C81,AP$27&gt;=$D81),"",INDEX(ordre,COUNTIF(AP$36:AP80,"&lt;&gt;")+1))</f>
        <v/>
      </c>
      <c r="AQ81" s="227" t="str">
        <f>IF(OR($B81=0,AQ$27&lt;$C81,AQ$27&gt;=$D81),"",INDEX(ordre,COUNTIF(AQ$36:AQ80,"&lt;&gt;")+1))</f>
        <v/>
      </c>
      <c r="AR81" s="227" t="str">
        <f>IF(OR($B81=0,AR$27&lt;$C81,AR$27&gt;=$D81),"",INDEX(ordre,COUNTIF(AR$36:AR80,"&lt;&gt;")+1))</f>
        <v/>
      </c>
      <c r="AS81" s="227" t="str">
        <f>IF(OR($B81=0,AS$27&lt;$C81,AS$27&gt;=$D81),"",INDEX(ordre,COUNTIF(AS$36:AS80,"&lt;&gt;")+1))</f>
        <v/>
      </c>
      <c r="AT81" s="227" t="str">
        <f>IF(OR($B81=0,AT$27&lt;$C81,AT$27&gt;=$D81),"",INDEX(ordre,COUNTIF(AT$36:AT80,"&lt;&gt;")+1))</f>
        <v/>
      </c>
      <c r="AU81" s="227" t="str">
        <f>IF(OR($B81=0,AU$27&lt;$C81,AU$27&gt;=$D81),"",INDEX(ordre,COUNTIF(AU$36:AU80,"&lt;&gt;")+1))</f>
        <v/>
      </c>
      <c r="AV81" s="227" t="str">
        <f>IF(OR($B81=0,AV$27&lt;$C81,AV$27&gt;=$D81),"",INDEX(ordre,COUNTIF(AV$36:AV80,"&lt;&gt;")+1))</f>
        <v/>
      </c>
      <c r="AW81" s="227" t="str">
        <f>IF(OR($B81=0,AW$27&lt;$C81,AW$27&gt;=$D81),"",INDEX(ordre,COUNTIF(AW$36:AW80,"&lt;&gt;")+1))</f>
        <v/>
      </c>
      <c r="AX81" s="227" t="str">
        <f>IF(OR($B81=0,AX$27&lt;$C81,AX$27&gt;=$D81),"",INDEX(ordre,COUNTIF(AX$36:AX80,"&lt;&gt;")+1))</f>
        <v/>
      </c>
      <c r="AY81" s="227" t="str">
        <f>IF(OR($B81=0,AY$27&lt;$C81,AY$27&gt;=$D81),"",INDEX(ordre,COUNTIF(AY$36:AY80,"&lt;&gt;")+1))</f>
        <v/>
      </c>
      <c r="AZ81" s="227" t="str">
        <f>IF(OR($B81=0,AZ$27&lt;$C81,AZ$27&gt;=$D81),"",INDEX(ordre,COUNTIF(AZ$36:AZ80,"&lt;&gt;")+1))</f>
        <v/>
      </c>
      <c r="BA81" s="227" t="str">
        <f>IF(OR($B81=0,BA$27&lt;$C81,BA$27&gt;=$D81),"",INDEX(ordre,COUNTIF(BA$36:BA80,"&lt;&gt;")+1))</f>
        <v/>
      </c>
      <c r="BB81" s="227" t="str">
        <f>IF(OR($B81=0,BB$27&lt;$C81,BB$27&gt;=$D81),"",INDEX(ordre,COUNTIF(BB$36:BB80,"&lt;&gt;")+1))</f>
        <v/>
      </c>
      <c r="BC81" s="227" t="str">
        <f>IF(OR($B81=0,BC$27&lt;$C81,BC$27&gt;=$D81),"",INDEX(ordre,COUNTIF(BC$36:BC80,"&lt;&gt;")+1))</f>
        <v/>
      </c>
      <c r="BD81" s="227" t="str">
        <f>IF(OR($B81=0,BD$27&lt;$C81,BD$27&gt;=$D81),"",INDEX(ordre,COUNTIF(BD$36:BD80,"&lt;&gt;")+1))</f>
        <v/>
      </c>
      <c r="BE81" s="227" t="str">
        <f>IF(OR($B81=0,BE$27&lt;$C81,BE$27&gt;=$D81),"",INDEX(ordre,COUNTIF(BE$36:BE80,"&lt;&gt;")+1))</f>
        <v/>
      </c>
      <c r="BF81" s="227" t="str">
        <f>IF(OR($B81=0,BF$27&lt;$C81,BF$27&gt;=$D81),"",INDEX(ordre,COUNTIF(BF$36:BF80,"&lt;&gt;")+1))</f>
        <v/>
      </c>
      <c r="BG81" s="227" t="str">
        <f>IF(OR($B81=0,BG$27&lt;$C81,BG$27&gt;=$D81),"",INDEX(ordre,COUNTIF(BG$36:BG80,"&lt;&gt;")+1))</f>
        <v/>
      </c>
      <c r="BH81" s="227" t="str">
        <f>IF(OR($B81=0,BH$27&lt;$C81,BH$27&gt;=$D81),"",INDEX(ordre,COUNTIF(BH$36:BH80,"&lt;&gt;")+1))</f>
        <v/>
      </c>
      <c r="BI81" s="227" t="str">
        <f>IF(OR($B81=0,BI$27&lt;$C81,BI$27&gt;=$D81),"",INDEX(ordre,COUNTIF(BI$36:BI80,"&lt;&gt;")+1))</f>
        <v/>
      </c>
      <c r="BJ81" s="227" t="str">
        <f>IF(OR($B81=0,BJ$27&lt;$C81,BJ$27&gt;=$D81),"",INDEX(ordre,COUNTIF(BJ$36:BJ80,"&lt;&gt;")+1))</f>
        <v/>
      </c>
      <c r="BK81" s="227" t="str">
        <f>IF(OR($B81=0,BK$27&lt;$C81,BK$27&gt;=$D81),"",INDEX(ordre,COUNTIF(BK$36:BK80,"&lt;&gt;")+1))</f>
        <v/>
      </c>
      <c r="BL81" s="227" t="str">
        <f>IF(OR($B81=0,BL$27&lt;$C81,BL$27&gt;=$D81),"",INDEX(ordre,COUNTIF(BL$36:BL80,"&lt;&gt;")+1))</f>
        <v/>
      </c>
      <c r="BM81" s="227" t="str">
        <f>IF(OR($B81=0,BM$27&lt;$C81,BM$27&gt;=$D81),"",INDEX(ordre,COUNTIF(BM$36:BM80,"&lt;&gt;")+1))</f>
        <v/>
      </c>
      <c r="BN81" s="227" t="str">
        <f>IF(OR($B81=0,BN$27&lt;$C81,BN$27&gt;=$D81),"",INDEX(ordre,COUNTIF(BN$36:BN80,"&lt;&gt;")+1))</f>
        <v/>
      </c>
      <c r="BO81" s="227" t="str">
        <f>IF(OR($B81=0,BO$27&lt;$C81,BO$27&gt;=$D81),"",INDEX(ordre,COUNTIF(BO$36:BO80,"&lt;&gt;")+1))</f>
        <v/>
      </c>
      <c r="BP81" s="227" t="str">
        <f>IF(OR($B81=0,BP$27&lt;$C81,BP$27&gt;=$D81),"",INDEX(ordre,COUNTIF(BP$36:BP80,"&lt;&gt;")+1))</f>
        <v/>
      </c>
      <c r="BQ81" s="227" t="str">
        <f>IF(OR($B81=0,BQ$27&lt;$C81,BQ$27&gt;=$D81),"",INDEX(ordre,COUNTIF(BQ$36:BQ80,"&lt;&gt;")+1))</f>
        <v/>
      </c>
      <c r="BR81" s="227" t="str">
        <f>IF(OR($B81=0,BR$27&lt;$C81,BR$27&gt;=$D81),"",INDEX(ordre,COUNTIF(BR$36:BR80,"&lt;&gt;")+1))</f>
        <v/>
      </c>
      <c r="BS81" s="227" t="str">
        <f>IF(OR($B81=0,BS$27&lt;$C81,BS$27&gt;=$D81),"",INDEX(ordre,COUNTIF(BS$36:BS80,"&lt;&gt;")+1))</f>
        <v/>
      </c>
      <c r="BT81" s="227" t="str">
        <f>IF(OR($B81=0,BT$27&lt;$C81,BT$27&gt;=$D81),"",INDEX(ordre,COUNTIF(BT$36:BT80,"&lt;&gt;")+1))</f>
        <v/>
      </c>
      <c r="BU81" s="165">
        <f t="shared" si="3"/>
        <v>6.9441666666666671E-3</v>
      </c>
    </row>
    <row r="82" spans="1:73" ht="15.5" x14ac:dyDescent="0.35">
      <c r="A82" s="39"/>
      <c r="B82" s="139">
        <f>'Etat staff'!C78</f>
        <v>0</v>
      </c>
      <c r="C82" s="161">
        <f>'Etat staff'!A78</f>
        <v>0</v>
      </c>
      <c r="D82" s="162">
        <f>IF('Etat staff'!B78&lt;C82,'Etat staff'!B78+1,'Etat staff'!B78)</f>
        <v>0</v>
      </c>
      <c r="E82" s="203">
        <f t="shared" si="7"/>
        <v>1.0416666666666666E-2</v>
      </c>
      <c r="F82" s="44"/>
      <c r="G82" s="265"/>
      <c r="H82" s="227" t="str">
        <f>IF(OR($B82=0,H$27&lt;$C82,H$27&gt;=$D82),"",INDEX(ordre,COUNTIF(H$36:H81,"&lt;&gt;")+1))</f>
        <v/>
      </c>
      <c r="I82" s="227" t="str">
        <f>IF(OR($B82=0,I$27&lt;$C82,I$27&gt;=$D82),"",INDEX(ordre,COUNTIF(I$36:I81,"&lt;&gt;")+1))</f>
        <v/>
      </c>
      <c r="J82" s="227" t="str">
        <f>IF(OR($B82=0,J$27&lt;$C82,J$27&gt;=$D82),"",INDEX(ordre,COUNTIF(J$36:J81,"&lt;&gt;")+1))</f>
        <v/>
      </c>
      <c r="K82" s="227" t="str">
        <f>IF(OR($B82=0,K$27&lt;$C82,K$27&gt;=$D82),"",INDEX(ordre,COUNTIF(K$36:K81,"&lt;&gt;")+1))</f>
        <v/>
      </c>
      <c r="L82" s="227" t="str">
        <f>IF(OR($B82=0,L$27&lt;$C82,L$27&gt;=$D82),"",INDEX(ordre,COUNTIF(L$36:L81,"&lt;&gt;")+1))</f>
        <v/>
      </c>
      <c r="M82" s="227" t="str">
        <f>IF(OR($B82=0,M$27&lt;$C82,M$27&gt;=$D82),"",INDEX(ordre,COUNTIF(M$36:M81,"&lt;&gt;")+1))</f>
        <v/>
      </c>
      <c r="N82" s="227" t="str">
        <f>IF(OR($B82=0,N$27&lt;$C82,N$27&gt;=$D82),"",INDEX(ordre,COUNTIF(N$36:N81,"&lt;&gt;")+1))</f>
        <v/>
      </c>
      <c r="O82" s="227" t="str">
        <f>IF(OR($B82=0,O$27&lt;$C82,O$27&gt;=$D82),"",INDEX(ordre,COUNTIF(O$36:O81,"&lt;&gt;")+1))</f>
        <v/>
      </c>
      <c r="P82" s="227" t="str">
        <f>IF(OR($B82=0,P$27&lt;$C82,P$27&gt;=$D82),"",INDEX(ordre,COUNTIF(P$36:P81,"&lt;&gt;")+1))</f>
        <v/>
      </c>
      <c r="Q82" s="227" t="str">
        <f>IF(OR($B82=0,Q$27&lt;$C82,Q$27&gt;=$D82),"",INDEX(ordre,COUNTIF(Q$36:Q81,"&lt;&gt;")+1))</f>
        <v/>
      </c>
      <c r="R82" s="227" t="str">
        <f>IF(OR($B82=0,R$27&lt;$C82,R$27&gt;=$D82),"",INDEX(ordre,COUNTIF(R$36:R81,"&lt;&gt;")+1))</f>
        <v/>
      </c>
      <c r="S82" s="227" t="str">
        <f>IF(OR($B82=0,S$27&lt;$C82,S$27&gt;=$D82),"",INDEX(ordre,COUNTIF(S$36:S81,"&lt;&gt;")+1))</f>
        <v/>
      </c>
      <c r="T82" s="227" t="str">
        <f>IF(OR($B82=0,T$27&lt;$C82,T$27&gt;=$D82),"",INDEX(ordre,COUNTIF(T$36:T81,"&lt;&gt;")+1))</f>
        <v/>
      </c>
      <c r="U82" s="227" t="str">
        <f>IF(OR($B82=0,U$27&lt;$C82,U$27&gt;=$D82),"",INDEX(ordre,COUNTIF(U$36:U81,"&lt;&gt;")+1))</f>
        <v/>
      </c>
      <c r="V82" s="227" t="str">
        <f>IF(OR($B82=0,V$27&lt;$C82,V$27&gt;=$D82),"",INDEX(ordre,COUNTIF(V$36:V81,"&lt;&gt;")+1))</f>
        <v/>
      </c>
      <c r="W82" s="227" t="str">
        <f>IF(OR($B82=0,W$27&lt;$C82,W$27&gt;=$D82),"",INDEX(ordre,COUNTIF(W$36:W81,"&lt;&gt;")+1))</f>
        <v/>
      </c>
      <c r="X82" s="227" t="str">
        <f>IF(OR($B82=0,X$27&lt;$C82,X$27&gt;=$D82),"",INDEX(ordre,COUNTIF(X$36:X81,"&lt;&gt;")+1))</f>
        <v/>
      </c>
      <c r="Y82" s="227" t="str">
        <f>IF(OR($B82=0,Y$27&lt;$C82,Y$27&gt;=$D82),"",INDEX(ordre,COUNTIF(Y$36:Y81,"&lt;&gt;")+1))</f>
        <v/>
      </c>
      <c r="Z82" s="227" t="str">
        <f>IF(OR($B82=0,Z$27&lt;$C82,Z$27&gt;=$D82),"",INDEX(ordre,COUNTIF(Z$36:Z81,"&lt;&gt;")+1))</f>
        <v/>
      </c>
      <c r="AA82" s="227" t="str">
        <f>IF(OR($B82=0,AA$27&lt;$C82,AA$27&gt;=$D82),"",INDEX(ordre,COUNTIF(AA$36:AA81,"&lt;&gt;")+1))</f>
        <v/>
      </c>
      <c r="AB82" s="227" t="str">
        <f>IF(OR($B82=0,AB$27&lt;$C82,AB$27&gt;=$D82),"",INDEX(ordre,COUNTIF(AB$36:AB81,"&lt;&gt;")+1))</f>
        <v/>
      </c>
      <c r="AC82" s="227" t="str">
        <f>IF(OR($B82=0,AC$27&lt;$C82,AC$27&gt;=$D82),"",INDEX(ordre,COUNTIF(AC$36:AC81,"&lt;&gt;")+1))</f>
        <v/>
      </c>
      <c r="AD82" s="227" t="str">
        <f>IF(OR($B82=0,AD$27&lt;$C82,AD$27&gt;=$D82),"",INDEX(ordre,COUNTIF(AD$36:AD81,"&lt;&gt;")+1))</f>
        <v/>
      </c>
      <c r="AE82" s="227" t="str">
        <f>IF(OR($B82=0,AE$27&lt;$C82,AE$27&gt;=$D82),"",INDEX(ordre,COUNTIF(AE$36:AE81,"&lt;&gt;")+1))</f>
        <v/>
      </c>
      <c r="AF82" s="227" t="str">
        <f>IF(OR($B82=0,AF$27&lt;$C82,AF$27&gt;=$D82),"",INDEX(ordre,COUNTIF(AF$36:AF81,"&lt;&gt;")+1))</f>
        <v/>
      </c>
      <c r="AG82" s="227" t="str">
        <f>IF(OR($B82=0,AG$27&lt;$C82,AG$27&gt;=$D82),"",INDEX(ordre,COUNTIF(AG$36:AG81,"&lt;&gt;")+1))</f>
        <v/>
      </c>
      <c r="AH82" s="227" t="str">
        <f>IF(OR($B82=0,AH$27&lt;$C82,AH$27&gt;=$D82),"",INDEX(ordre,COUNTIF(AH$36:AH81,"&lt;&gt;")+1))</f>
        <v/>
      </c>
      <c r="AI82" s="227" t="str">
        <f>IF(OR($B82=0,AI$27&lt;$C82,AI$27&gt;=$D82),"",INDEX(ordre,COUNTIF(AI$36:AI81,"&lt;&gt;")+1))</f>
        <v/>
      </c>
      <c r="AJ82" s="227" t="str">
        <f>IF(OR($B82=0,AJ$27&lt;$C82,AJ$27&gt;=$D82),"",INDEX(ordre,COUNTIF(AJ$36:AJ81,"&lt;&gt;")+1))</f>
        <v/>
      </c>
      <c r="AK82" s="227" t="str">
        <f>IF(OR($B82=0,AK$27&lt;$C82,AK$27&gt;=$D82),"",INDEX(ordre,COUNTIF(AK$36:AK81,"&lt;&gt;")+1))</f>
        <v/>
      </c>
      <c r="AL82" s="227" t="str">
        <f>IF(OR($B82=0,AL$27&lt;$C82,AL$27&gt;=$D82),"",INDEX(ordre,COUNTIF(AL$36:AL81,"&lt;&gt;")+1))</f>
        <v/>
      </c>
      <c r="AM82" s="227" t="str">
        <f>IF(OR($B82=0,AM$27&lt;$C82,AM$27&gt;=$D82),"",INDEX(ordre,COUNTIF(AM$36:AM81,"&lt;&gt;")+1))</f>
        <v/>
      </c>
      <c r="AN82" s="227" t="str">
        <f>IF(OR($B82=0,AN$27&lt;$C82,AN$27&gt;=$D82),"",INDEX(ordre,COUNTIF(AN$36:AN81,"&lt;&gt;")+1))</f>
        <v/>
      </c>
      <c r="AO82" s="227" t="str">
        <f>IF(OR($B82=0,AO$27&lt;$C82,AO$27&gt;=$D82),"",INDEX(ordre,COUNTIF(AO$36:AO81,"&lt;&gt;")+1))</f>
        <v/>
      </c>
      <c r="AP82" s="227" t="str">
        <f>IF(OR($B82=0,AP$27&lt;$C82,AP$27&gt;=$D82),"",INDEX(ordre,COUNTIF(AP$36:AP81,"&lt;&gt;")+1))</f>
        <v/>
      </c>
      <c r="AQ82" s="227" t="str">
        <f>IF(OR($B82=0,AQ$27&lt;$C82,AQ$27&gt;=$D82),"",INDEX(ordre,COUNTIF(AQ$36:AQ81,"&lt;&gt;")+1))</f>
        <v/>
      </c>
      <c r="AR82" s="227" t="str">
        <f>IF(OR($B82=0,AR$27&lt;$C82,AR$27&gt;=$D82),"",INDEX(ordre,COUNTIF(AR$36:AR81,"&lt;&gt;")+1))</f>
        <v/>
      </c>
      <c r="AS82" s="227" t="str">
        <f>IF(OR($B82=0,AS$27&lt;$C82,AS$27&gt;=$D82),"",INDEX(ordre,COUNTIF(AS$36:AS81,"&lt;&gt;")+1))</f>
        <v/>
      </c>
      <c r="AT82" s="227" t="str">
        <f>IF(OR($B82=0,AT$27&lt;$C82,AT$27&gt;=$D82),"",INDEX(ordre,COUNTIF(AT$36:AT81,"&lt;&gt;")+1))</f>
        <v/>
      </c>
      <c r="AU82" s="227" t="str">
        <f>IF(OR($B82=0,AU$27&lt;$C82,AU$27&gt;=$D82),"",INDEX(ordre,COUNTIF(AU$36:AU81,"&lt;&gt;")+1))</f>
        <v/>
      </c>
      <c r="AV82" s="227" t="str">
        <f>IF(OR($B82=0,AV$27&lt;$C82,AV$27&gt;=$D82),"",INDEX(ordre,COUNTIF(AV$36:AV81,"&lt;&gt;")+1))</f>
        <v/>
      </c>
      <c r="AW82" s="227" t="str">
        <f>IF(OR($B82=0,AW$27&lt;$C82,AW$27&gt;=$D82),"",INDEX(ordre,COUNTIF(AW$36:AW81,"&lt;&gt;")+1))</f>
        <v/>
      </c>
      <c r="AX82" s="227" t="str">
        <f>IF(OR($B82=0,AX$27&lt;$C82,AX$27&gt;=$D82),"",INDEX(ordre,COUNTIF(AX$36:AX81,"&lt;&gt;")+1))</f>
        <v/>
      </c>
      <c r="AY82" s="227" t="str">
        <f>IF(OR($B82=0,AY$27&lt;$C82,AY$27&gt;=$D82),"",INDEX(ordre,COUNTIF(AY$36:AY81,"&lt;&gt;")+1))</f>
        <v/>
      </c>
      <c r="AZ82" s="227" t="str">
        <f>IF(OR($B82=0,AZ$27&lt;$C82,AZ$27&gt;=$D82),"",INDEX(ordre,COUNTIF(AZ$36:AZ81,"&lt;&gt;")+1))</f>
        <v/>
      </c>
      <c r="BA82" s="227" t="str">
        <f>IF(OR($B82=0,BA$27&lt;$C82,BA$27&gt;=$D82),"",INDEX(ordre,COUNTIF(BA$36:BA81,"&lt;&gt;")+1))</f>
        <v/>
      </c>
      <c r="BB82" s="227" t="str">
        <f>IF(OR($B82=0,BB$27&lt;$C82,BB$27&gt;=$D82),"",INDEX(ordre,COUNTIF(BB$36:BB81,"&lt;&gt;")+1))</f>
        <v/>
      </c>
      <c r="BC82" s="227" t="str">
        <f>IF(OR($B82=0,BC$27&lt;$C82,BC$27&gt;=$D82),"",INDEX(ordre,COUNTIF(BC$36:BC81,"&lt;&gt;")+1))</f>
        <v/>
      </c>
      <c r="BD82" s="227" t="str">
        <f>IF(OR($B82=0,BD$27&lt;$C82,BD$27&gt;=$D82),"",INDEX(ordre,COUNTIF(BD$36:BD81,"&lt;&gt;")+1))</f>
        <v/>
      </c>
      <c r="BE82" s="227" t="str">
        <f>IF(OR($B82=0,BE$27&lt;$C82,BE$27&gt;=$D82),"",INDEX(ordre,COUNTIF(BE$36:BE81,"&lt;&gt;")+1))</f>
        <v/>
      </c>
      <c r="BF82" s="227" t="str">
        <f>IF(OR($B82=0,BF$27&lt;$C82,BF$27&gt;=$D82),"",INDEX(ordre,COUNTIF(BF$36:BF81,"&lt;&gt;")+1))</f>
        <v/>
      </c>
      <c r="BG82" s="227" t="str">
        <f>IF(OR($B82=0,BG$27&lt;$C82,BG$27&gt;=$D82),"",INDEX(ordre,COUNTIF(BG$36:BG81,"&lt;&gt;")+1))</f>
        <v/>
      </c>
      <c r="BH82" s="227" t="str">
        <f>IF(OR($B82=0,BH$27&lt;$C82,BH$27&gt;=$D82),"",INDEX(ordre,COUNTIF(BH$36:BH81,"&lt;&gt;")+1))</f>
        <v/>
      </c>
      <c r="BI82" s="227" t="str">
        <f>IF(OR($B82=0,BI$27&lt;$C82,BI$27&gt;=$D82),"",INDEX(ordre,COUNTIF(BI$36:BI81,"&lt;&gt;")+1))</f>
        <v/>
      </c>
      <c r="BJ82" s="227" t="str">
        <f>IF(OR($B82=0,BJ$27&lt;$C82,BJ$27&gt;=$D82),"",INDEX(ordre,COUNTIF(BJ$36:BJ81,"&lt;&gt;")+1))</f>
        <v/>
      </c>
      <c r="BK82" s="227" t="str">
        <f>IF(OR($B82=0,BK$27&lt;$C82,BK$27&gt;=$D82),"",INDEX(ordre,COUNTIF(BK$36:BK81,"&lt;&gt;")+1))</f>
        <v/>
      </c>
      <c r="BL82" s="227" t="str">
        <f>IF(OR($B82=0,BL$27&lt;$C82,BL$27&gt;=$D82),"",INDEX(ordre,COUNTIF(BL$36:BL81,"&lt;&gt;")+1))</f>
        <v/>
      </c>
      <c r="BM82" s="227" t="str">
        <f>IF(OR($B82=0,BM$27&lt;$C82,BM$27&gt;=$D82),"",INDEX(ordre,COUNTIF(BM$36:BM81,"&lt;&gt;")+1))</f>
        <v/>
      </c>
      <c r="BN82" s="227" t="str">
        <f>IF(OR($B82=0,BN$27&lt;$C82,BN$27&gt;=$D82),"",INDEX(ordre,COUNTIF(BN$36:BN81,"&lt;&gt;")+1))</f>
        <v/>
      </c>
      <c r="BO82" s="227" t="str">
        <f>IF(OR($B82=0,BO$27&lt;$C82,BO$27&gt;=$D82),"",INDEX(ordre,COUNTIF(BO$36:BO81,"&lt;&gt;")+1))</f>
        <v/>
      </c>
      <c r="BP82" s="227" t="str">
        <f>IF(OR($B82=0,BP$27&lt;$C82,BP$27&gt;=$D82),"",INDEX(ordre,COUNTIF(BP$36:BP81,"&lt;&gt;")+1))</f>
        <v/>
      </c>
      <c r="BQ82" s="227" t="str">
        <f>IF(OR($B82=0,BQ$27&lt;$C82,BQ$27&gt;=$D82),"",INDEX(ordre,COUNTIF(BQ$36:BQ81,"&lt;&gt;")+1))</f>
        <v/>
      </c>
      <c r="BR82" s="227" t="str">
        <f>IF(OR($B82=0,BR$27&lt;$C82,BR$27&gt;=$D82),"",INDEX(ordre,COUNTIF(BR$36:BR81,"&lt;&gt;")+1))</f>
        <v/>
      </c>
      <c r="BS82" s="227" t="str">
        <f>IF(OR($B82=0,BS$27&lt;$C82,BS$27&gt;=$D82),"",INDEX(ordre,COUNTIF(BS$36:BS81,"&lt;&gt;")+1))</f>
        <v/>
      </c>
      <c r="BT82" s="227" t="str">
        <f>IF(OR($B82=0,BT$27&lt;$C82,BT$27&gt;=$D82),"",INDEX(ordre,COUNTIF(BT$36:BT81,"&lt;&gt;")+1))</f>
        <v/>
      </c>
      <c r="BU82" s="165">
        <f t="shared" si="3"/>
        <v>6.9441666666666671E-3</v>
      </c>
    </row>
    <row r="83" spans="1:73" ht="15.5" x14ac:dyDescent="0.35">
      <c r="A83" s="39"/>
      <c r="B83" s="139">
        <f>'Etat staff'!C79</f>
        <v>0</v>
      </c>
      <c r="C83" s="161">
        <f>'Etat staff'!A79</f>
        <v>0</v>
      </c>
      <c r="D83" s="162">
        <f>IF('Etat staff'!B79&lt;C83,'Etat staff'!B79+1,'Etat staff'!B79)</f>
        <v>0</v>
      </c>
      <c r="E83" s="203">
        <f t="shared" si="7"/>
        <v>1.0416666666666666E-2</v>
      </c>
      <c r="F83" s="44"/>
      <c r="G83" s="265"/>
      <c r="H83" s="227" t="str">
        <f>IF(OR($B83=0,H$27&lt;$C83,H$27&gt;=$D83),"",INDEX(ordre,COUNTIF(H$36:H82,"&lt;&gt;")+1))</f>
        <v/>
      </c>
      <c r="I83" s="227" t="str">
        <f>IF(OR($B83=0,I$27&lt;$C83,I$27&gt;=$D83),"",INDEX(ordre,COUNTIF(I$36:I82,"&lt;&gt;")+1))</f>
        <v/>
      </c>
      <c r="J83" s="227" t="str">
        <f>IF(OR($B83=0,J$27&lt;$C83,J$27&gt;=$D83),"",INDEX(ordre,COUNTIF(J$36:J82,"&lt;&gt;")+1))</f>
        <v/>
      </c>
      <c r="K83" s="227" t="str">
        <f>IF(OR($B83=0,K$27&lt;$C83,K$27&gt;=$D83),"",INDEX(ordre,COUNTIF(K$36:K82,"&lt;&gt;")+1))</f>
        <v/>
      </c>
      <c r="L83" s="227" t="str">
        <f>IF(OR($B83=0,L$27&lt;$C83,L$27&gt;=$D83),"",INDEX(ordre,COUNTIF(L$36:L82,"&lt;&gt;")+1))</f>
        <v/>
      </c>
      <c r="M83" s="227" t="str">
        <f>IF(OR($B83=0,M$27&lt;$C83,M$27&gt;=$D83),"",INDEX(ordre,COUNTIF(M$36:M82,"&lt;&gt;")+1))</f>
        <v/>
      </c>
      <c r="N83" s="227" t="str">
        <f>IF(OR($B83=0,N$27&lt;$C83,N$27&gt;=$D83),"",INDEX(ordre,COUNTIF(N$36:N82,"&lt;&gt;")+1))</f>
        <v/>
      </c>
      <c r="O83" s="227" t="str">
        <f>IF(OR($B83=0,O$27&lt;$C83,O$27&gt;=$D83),"",INDEX(ordre,COUNTIF(O$36:O82,"&lt;&gt;")+1))</f>
        <v/>
      </c>
      <c r="P83" s="227" t="str">
        <f>IF(OR($B83=0,P$27&lt;$C83,P$27&gt;=$D83),"",INDEX(ordre,COUNTIF(P$36:P82,"&lt;&gt;")+1))</f>
        <v/>
      </c>
      <c r="Q83" s="227" t="str">
        <f>IF(OR($B83=0,Q$27&lt;$C83,Q$27&gt;=$D83),"",INDEX(ordre,COUNTIF(Q$36:Q82,"&lt;&gt;")+1))</f>
        <v/>
      </c>
      <c r="R83" s="227" t="str">
        <f>IF(OR($B83=0,R$27&lt;$C83,R$27&gt;=$D83),"",INDEX(ordre,COUNTIF(R$36:R82,"&lt;&gt;")+1))</f>
        <v/>
      </c>
      <c r="S83" s="227" t="str">
        <f>IF(OR($B83=0,S$27&lt;$C83,S$27&gt;=$D83),"",INDEX(ordre,COUNTIF(S$36:S82,"&lt;&gt;")+1))</f>
        <v/>
      </c>
      <c r="T83" s="227" t="str">
        <f>IF(OR($B83=0,T$27&lt;$C83,T$27&gt;=$D83),"",INDEX(ordre,COUNTIF(T$36:T82,"&lt;&gt;")+1))</f>
        <v/>
      </c>
      <c r="U83" s="227" t="str">
        <f>IF(OR($B83=0,U$27&lt;$C83,U$27&gt;=$D83),"",INDEX(ordre,COUNTIF(U$36:U82,"&lt;&gt;")+1))</f>
        <v/>
      </c>
      <c r="V83" s="227" t="str">
        <f>IF(OR($B83=0,V$27&lt;$C83,V$27&gt;=$D83),"",INDEX(ordre,COUNTIF(V$36:V82,"&lt;&gt;")+1))</f>
        <v/>
      </c>
      <c r="W83" s="227" t="str">
        <f>IF(OR($B83=0,W$27&lt;$C83,W$27&gt;=$D83),"",INDEX(ordre,COUNTIF(W$36:W82,"&lt;&gt;")+1))</f>
        <v/>
      </c>
      <c r="X83" s="227" t="str">
        <f>IF(OR($B83=0,X$27&lt;$C83,X$27&gt;=$D83),"",INDEX(ordre,COUNTIF(X$36:X82,"&lt;&gt;")+1))</f>
        <v/>
      </c>
      <c r="Y83" s="227" t="str">
        <f>IF(OR($B83=0,Y$27&lt;$C83,Y$27&gt;=$D83),"",INDEX(ordre,COUNTIF(Y$36:Y82,"&lt;&gt;")+1))</f>
        <v/>
      </c>
      <c r="Z83" s="227" t="str">
        <f>IF(OR($B83=0,Z$27&lt;$C83,Z$27&gt;=$D83),"",INDEX(ordre,COUNTIF(Z$36:Z82,"&lt;&gt;")+1))</f>
        <v/>
      </c>
      <c r="AA83" s="227" t="str">
        <f>IF(OR($B83=0,AA$27&lt;$C83,AA$27&gt;=$D83),"",INDEX(ordre,COUNTIF(AA$36:AA82,"&lt;&gt;")+1))</f>
        <v/>
      </c>
      <c r="AB83" s="227" t="str">
        <f>IF(OR($B83=0,AB$27&lt;$C83,AB$27&gt;=$D83),"",INDEX(ordre,COUNTIF(AB$36:AB82,"&lt;&gt;")+1))</f>
        <v/>
      </c>
      <c r="AC83" s="227" t="str">
        <f>IF(OR($B83=0,AC$27&lt;$C83,AC$27&gt;=$D83),"",INDEX(ordre,COUNTIF(AC$36:AC82,"&lt;&gt;")+1))</f>
        <v/>
      </c>
      <c r="AD83" s="227" t="str">
        <f>IF(OR($B83=0,AD$27&lt;$C83,AD$27&gt;=$D83),"",INDEX(ordre,COUNTIF(AD$36:AD82,"&lt;&gt;")+1))</f>
        <v/>
      </c>
      <c r="AE83" s="227" t="str">
        <f>IF(OR($B83=0,AE$27&lt;$C83,AE$27&gt;=$D83),"",INDEX(ordre,COUNTIF(AE$36:AE82,"&lt;&gt;")+1))</f>
        <v/>
      </c>
      <c r="AF83" s="227" t="str">
        <f>IF(OR($B83=0,AF$27&lt;$C83,AF$27&gt;=$D83),"",INDEX(ordre,COUNTIF(AF$36:AF82,"&lt;&gt;")+1))</f>
        <v/>
      </c>
      <c r="AG83" s="227" t="str">
        <f>IF(OR($B83=0,AG$27&lt;$C83,AG$27&gt;=$D83),"",INDEX(ordre,COUNTIF(AG$36:AG82,"&lt;&gt;")+1))</f>
        <v/>
      </c>
      <c r="AH83" s="227" t="str">
        <f>IF(OR($B83=0,AH$27&lt;$C83,AH$27&gt;=$D83),"",INDEX(ordre,COUNTIF(AH$36:AH82,"&lt;&gt;")+1))</f>
        <v/>
      </c>
      <c r="AI83" s="227" t="str">
        <f>IF(OR($B83=0,AI$27&lt;$C83,AI$27&gt;=$D83),"",INDEX(ordre,COUNTIF(AI$36:AI82,"&lt;&gt;")+1))</f>
        <v/>
      </c>
      <c r="AJ83" s="227" t="str">
        <f>IF(OR($B83=0,AJ$27&lt;$C83,AJ$27&gt;=$D83),"",INDEX(ordre,COUNTIF(AJ$36:AJ82,"&lt;&gt;")+1))</f>
        <v/>
      </c>
      <c r="AK83" s="227" t="str">
        <f>IF(OR($B83=0,AK$27&lt;$C83,AK$27&gt;=$D83),"",INDEX(ordre,COUNTIF(AK$36:AK82,"&lt;&gt;")+1))</f>
        <v/>
      </c>
      <c r="AL83" s="227" t="str">
        <f>IF(OR($B83=0,AL$27&lt;$C83,AL$27&gt;=$D83),"",INDEX(ordre,COUNTIF(AL$36:AL82,"&lt;&gt;")+1))</f>
        <v/>
      </c>
      <c r="AM83" s="227" t="str">
        <f>IF(OR($B83=0,AM$27&lt;$C83,AM$27&gt;=$D83),"",INDEX(ordre,COUNTIF(AM$36:AM82,"&lt;&gt;")+1))</f>
        <v/>
      </c>
      <c r="AN83" s="227" t="str">
        <f>IF(OR($B83=0,AN$27&lt;$C83,AN$27&gt;=$D83),"",INDEX(ordre,COUNTIF(AN$36:AN82,"&lt;&gt;")+1))</f>
        <v/>
      </c>
      <c r="AO83" s="227" t="str">
        <f>IF(OR($B83=0,AO$27&lt;$C83,AO$27&gt;=$D83),"",INDEX(ordre,COUNTIF(AO$36:AO82,"&lt;&gt;")+1))</f>
        <v/>
      </c>
      <c r="AP83" s="227" t="str">
        <f>IF(OR($B83=0,AP$27&lt;$C83,AP$27&gt;=$D83),"",INDEX(ordre,COUNTIF(AP$36:AP82,"&lt;&gt;")+1))</f>
        <v/>
      </c>
      <c r="AQ83" s="227" t="str">
        <f>IF(OR($B83=0,AQ$27&lt;$C83,AQ$27&gt;=$D83),"",INDEX(ordre,COUNTIF(AQ$36:AQ82,"&lt;&gt;")+1))</f>
        <v/>
      </c>
      <c r="AR83" s="227" t="str">
        <f>IF(OR($B83=0,AR$27&lt;$C83,AR$27&gt;=$D83),"",INDEX(ordre,COUNTIF(AR$36:AR82,"&lt;&gt;")+1))</f>
        <v/>
      </c>
      <c r="AS83" s="227" t="str">
        <f>IF(OR($B83=0,AS$27&lt;$C83,AS$27&gt;=$D83),"",INDEX(ordre,COUNTIF(AS$36:AS82,"&lt;&gt;")+1))</f>
        <v/>
      </c>
      <c r="AT83" s="227" t="str">
        <f>IF(OR($B83=0,AT$27&lt;$C83,AT$27&gt;=$D83),"",INDEX(ordre,COUNTIF(AT$36:AT82,"&lt;&gt;")+1))</f>
        <v/>
      </c>
      <c r="AU83" s="227" t="str">
        <f>IF(OR($B83=0,AU$27&lt;$C83,AU$27&gt;=$D83),"",INDEX(ordre,COUNTIF(AU$36:AU82,"&lt;&gt;")+1))</f>
        <v/>
      </c>
      <c r="AV83" s="227" t="str">
        <f>IF(OR($B83=0,AV$27&lt;$C83,AV$27&gt;=$D83),"",INDEX(ordre,COUNTIF(AV$36:AV82,"&lt;&gt;")+1))</f>
        <v/>
      </c>
      <c r="AW83" s="227" t="str">
        <f>IF(OR($B83=0,AW$27&lt;$C83,AW$27&gt;=$D83),"",INDEX(ordre,COUNTIF(AW$36:AW82,"&lt;&gt;")+1))</f>
        <v/>
      </c>
      <c r="AX83" s="227" t="str">
        <f>IF(OR($B83=0,AX$27&lt;$C83,AX$27&gt;=$D83),"",INDEX(ordre,COUNTIF(AX$36:AX82,"&lt;&gt;")+1))</f>
        <v/>
      </c>
      <c r="AY83" s="227" t="str">
        <f>IF(OR($B83=0,AY$27&lt;$C83,AY$27&gt;=$D83),"",INDEX(ordre,COUNTIF(AY$36:AY82,"&lt;&gt;")+1))</f>
        <v/>
      </c>
      <c r="AZ83" s="227" t="str">
        <f>IF(OR($B83=0,AZ$27&lt;$C83,AZ$27&gt;=$D83),"",INDEX(ordre,COUNTIF(AZ$36:AZ82,"&lt;&gt;")+1))</f>
        <v/>
      </c>
      <c r="BA83" s="227" t="str">
        <f>IF(OR($B83=0,BA$27&lt;$C83,BA$27&gt;=$D83),"",INDEX(ordre,COUNTIF(BA$36:BA82,"&lt;&gt;")+1))</f>
        <v/>
      </c>
      <c r="BB83" s="227" t="str">
        <f>IF(OR($B83=0,BB$27&lt;$C83,BB$27&gt;=$D83),"",INDEX(ordre,COUNTIF(BB$36:BB82,"&lt;&gt;")+1))</f>
        <v/>
      </c>
      <c r="BC83" s="227" t="str">
        <f>IF(OR($B83=0,BC$27&lt;$C83,BC$27&gt;=$D83),"",INDEX(ordre,COUNTIF(BC$36:BC82,"&lt;&gt;")+1))</f>
        <v/>
      </c>
      <c r="BD83" s="227" t="str">
        <f>IF(OR($B83=0,BD$27&lt;$C83,BD$27&gt;=$D83),"",INDEX(ordre,COUNTIF(BD$36:BD82,"&lt;&gt;")+1))</f>
        <v/>
      </c>
      <c r="BE83" s="227" t="str">
        <f>IF(OR($B83=0,BE$27&lt;$C83,BE$27&gt;=$D83),"",INDEX(ordre,COUNTIF(BE$36:BE82,"&lt;&gt;")+1))</f>
        <v/>
      </c>
      <c r="BF83" s="227" t="str">
        <f>IF(OR($B83=0,BF$27&lt;$C83,BF$27&gt;=$D83),"",INDEX(ordre,COUNTIF(BF$36:BF82,"&lt;&gt;")+1))</f>
        <v/>
      </c>
      <c r="BG83" s="227" t="str">
        <f>IF(OR($B83=0,BG$27&lt;$C83,BG$27&gt;=$D83),"",INDEX(ordre,COUNTIF(BG$36:BG82,"&lt;&gt;")+1))</f>
        <v/>
      </c>
      <c r="BH83" s="227" t="str">
        <f>IF(OR($B83=0,BH$27&lt;$C83,BH$27&gt;=$D83),"",INDEX(ordre,COUNTIF(BH$36:BH82,"&lt;&gt;")+1))</f>
        <v/>
      </c>
      <c r="BI83" s="227" t="str">
        <f>IF(OR($B83=0,BI$27&lt;$C83,BI$27&gt;=$D83),"",INDEX(ordre,COUNTIF(BI$36:BI82,"&lt;&gt;")+1))</f>
        <v/>
      </c>
      <c r="BJ83" s="227" t="str">
        <f>IF(OR($B83=0,BJ$27&lt;$C83,BJ$27&gt;=$D83),"",INDEX(ordre,COUNTIF(BJ$36:BJ82,"&lt;&gt;")+1))</f>
        <v/>
      </c>
      <c r="BK83" s="227" t="str">
        <f>IF(OR($B83=0,BK$27&lt;$C83,BK$27&gt;=$D83),"",INDEX(ordre,COUNTIF(BK$36:BK82,"&lt;&gt;")+1))</f>
        <v/>
      </c>
      <c r="BL83" s="227" t="str">
        <f>IF(OR($B83=0,BL$27&lt;$C83,BL$27&gt;=$D83),"",INDEX(ordre,COUNTIF(BL$36:BL82,"&lt;&gt;")+1))</f>
        <v/>
      </c>
      <c r="BM83" s="227" t="str">
        <f>IF(OR($B83=0,BM$27&lt;$C83,BM$27&gt;=$D83),"",INDEX(ordre,COUNTIF(BM$36:BM82,"&lt;&gt;")+1))</f>
        <v/>
      </c>
      <c r="BN83" s="227" t="str">
        <f>IF(OR($B83=0,BN$27&lt;$C83,BN$27&gt;=$D83),"",INDEX(ordre,COUNTIF(BN$36:BN82,"&lt;&gt;")+1))</f>
        <v/>
      </c>
      <c r="BO83" s="227" t="str">
        <f>IF(OR($B83=0,BO$27&lt;$C83,BO$27&gt;=$D83),"",INDEX(ordre,COUNTIF(BO$36:BO82,"&lt;&gt;")+1))</f>
        <v/>
      </c>
      <c r="BP83" s="227" t="str">
        <f>IF(OR($B83=0,BP$27&lt;$C83,BP$27&gt;=$D83),"",INDEX(ordre,COUNTIF(BP$36:BP82,"&lt;&gt;")+1))</f>
        <v/>
      </c>
      <c r="BQ83" s="227" t="str">
        <f>IF(OR($B83=0,BQ$27&lt;$C83,BQ$27&gt;=$D83),"",INDEX(ordre,COUNTIF(BQ$36:BQ82,"&lt;&gt;")+1))</f>
        <v/>
      </c>
      <c r="BR83" s="227" t="str">
        <f>IF(OR($B83=0,BR$27&lt;$C83,BR$27&gt;=$D83),"",INDEX(ordre,COUNTIF(BR$36:BR82,"&lt;&gt;")+1))</f>
        <v/>
      </c>
      <c r="BS83" s="227" t="str">
        <f>IF(OR($B83=0,BS$27&lt;$C83,BS$27&gt;=$D83),"",INDEX(ordre,COUNTIF(BS$36:BS82,"&lt;&gt;")+1))</f>
        <v/>
      </c>
      <c r="BT83" s="227" t="str">
        <f>IF(OR($B83=0,BT$27&lt;$C83,BT$27&gt;=$D83),"",INDEX(ordre,COUNTIF(BT$36:BT82,"&lt;&gt;")+1))</f>
        <v/>
      </c>
      <c r="BU83" s="165">
        <f t="shared" si="3"/>
        <v>6.9441666666666671E-3</v>
      </c>
    </row>
    <row r="84" spans="1:73" ht="15.5" x14ac:dyDescent="0.35">
      <c r="A84" s="39"/>
      <c r="B84" s="139">
        <f>'Etat staff'!C80</f>
        <v>0</v>
      </c>
      <c r="C84" s="161">
        <f>'Etat staff'!A80</f>
        <v>0</v>
      </c>
      <c r="D84" s="162">
        <f>IF('Etat staff'!B80&lt;C84,'Etat staff'!B80+1,'Etat staff'!B80)</f>
        <v>0</v>
      </c>
      <c r="E84" s="203">
        <f t="shared" si="7"/>
        <v>1.0416666666666666E-2</v>
      </c>
      <c r="F84" s="44"/>
      <c r="G84" s="265"/>
      <c r="H84" s="227" t="str">
        <f>IF(OR($B84=0,H$27&lt;$C84,H$27&gt;=$D84),"",INDEX(ordre,COUNTIF(H$36:H83,"&lt;&gt;")+1))</f>
        <v/>
      </c>
      <c r="I84" s="227" t="str">
        <f>IF(OR($B84=0,I$27&lt;$C84,I$27&gt;=$D84),"",INDEX(ordre,COUNTIF(I$36:I83,"&lt;&gt;")+1))</f>
        <v/>
      </c>
      <c r="J84" s="227" t="str">
        <f>IF(OR($B84=0,J$27&lt;$C84,J$27&gt;=$D84),"",INDEX(ordre,COUNTIF(J$36:J83,"&lt;&gt;")+1))</f>
        <v/>
      </c>
      <c r="K84" s="227" t="str">
        <f>IF(OR($B84=0,K$27&lt;$C84,K$27&gt;=$D84),"",INDEX(ordre,COUNTIF(K$36:K83,"&lt;&gt;")+1))</f>
        <v/>
      </c>
      <c r="L84" s="227" t="str">
        <f>IF(OR($B84=0,L$27&lt;$C84,L$27&gt;=$D84),"",INDEX(ordre,COUNTIF(L$36:L83,"&lt;&gt;")+1))</f>
        <v/>
      </c>
      <c r="M84" s="227" t="str">
        <f>IF(OR($B84=0,M$27&lt;$C84,M$27&gt;=$D84),"",INDEX(ordre,COUNTIF(M$36:M83,"&lt;&gt;")+1))</f>
        <v/>
      </c>
      <c r="N84" s="227" t="str">
        <f>IF(OR($B84=0,N$27&lt;$C84,N$27&gt;=$D84),"",INDEX(ordre,COUNTIF(N$36:N83,"&lt;&gt;")+1))</f>
        <v/>
      </c>
      <c r="O84" s="227" t="str">
        <f>IF(OR($B84=0,O$27&lt;$C84,O$27&gt;=$D84),"",INDEX(ordre,COUNTIF(O$36:O83,"&lt;&gt;")+1))</f>
        <v/>
      </c>
      <c r="P84" s="227" t="str">
        <f>IF(OR($B84=0,P$27&lt;$C84,P$27&gt;=$D84),"",INDEX(ordre,COUNTIF(P$36:P83,"&lt;&gt;")+1))</f>
        <v/>
      </c>
      <c r="Q84" s="227" t="str">
        <f>IF(OR($B84=0,Q$27&lt;$C84,Q$27&gt;=$D84),"",INDEX(ordre,COUNTIF(Q$36:Q83,"&lt;&gt;")+1))</f>
        <v/>
      </c>
      <c r="R84" s="227" t="str">
        <f>IF(OR($B84=0,R$27&lt;$C84,R$27&gt;=$D84),"",INDEX(ordre,COUNTIF(R$36:R83,"&lt;&gt;")+1))</f>
        <v/>
      </c>
      <c r="S84" s="227" t="str">
        <f>IF(OR($B84=0,S$27&lt;$C84,S$27&gt;=$D84),"",INDEX(ordre,COUNTIF(S$36:S83,"&lt;&gt;")+1))</f>
        <v/>
      </c>
      <c r="T84" s="227" t="str">
        <f>IF(OR($B84=0,T$27&lt;$C84,T$27&gt;=$D84),"",INDEX(ordre,COUNTIF(T$36:T83,"&lt;&gt;")+1))</f>
        <v/>
      </c>
      <c r="U84" s="227" t="str">
        <f>IF(OR($B84=0,U$27&lt;$C84,U$27&gt;=$D84),"",INDEX(ordre,COUNTIF(U$36:U83,"&lt;&gt;")+1))</f>
        <v/>
      </c>
      <c r="V84" s="227" t="str">
        <f>IF(OR($B84=0,V$27&lt;$C84,V$27&gt;=$D84),"",INDEX(ordre,COUNTIF(V$36:V83,"&lt;&gt;")+1))</f>
        <v/>
      </c>
      <c r="W84" s="227" t="str">
        <f>IF(OR($B84=0,W$27&lt;$C84,W$27&gt;=$D84),"",INDEX(ordre,COUNTIF(W$36:W83,"&lt;&gt;")+1))</f>
        <v/>
      </c>
      <c r="X84" s="227" t="str">
        <f>IF(OR($B84=0,X$27&lt;$C84,X$27&gt;=$D84),"",INDEX(ordre,COUNTIF(X$36:X83,"&lt;&gt;")+1))</f>
        <v/>
      </c>
      <c r="Y84" s="227" t="str">
        <f>IF(OR($B84=0,Y$27&lt;$C84,Y$27&gt;=$D84),"",INDEX(ordre,COUNTIF(Y$36:Y83,"&lt;&gt;")+1))</f>
        <v/>
      </c>
      <c r="Z84" s="227" t="str">
        <f>IF(OR($B84=0,Z$27&lt;$C84,Z$27&gt;=$D84),"",INDEX(ordre,COUNTIF(Z$36:Z83,"&lt;&gt;")+1))</f>
        <v/>
      </c>
      <c r="AA84" s="227" t="str">
        <f>IF(OR($B84=0,AA$27&lt;$C84,AA$27&gt;=$D84),"",INDEX(ordre,COUNTIF(AA$36:AA83,"&lt;&gt;")+1))</f>
        <v/>
      </c>
      <c r="AB84" s="227" t="str">
        <f>IF(OR($B84=0,AB$27&lt;$C84,AB$27&gt;=$D84),"",INDEX(ordre,COUNTIF(AB$36:AB83,"&lt;&gt;")+1))</f>
        <v/>
      </c>
      <c r="AC84" s="227" t="str">
        <f>IF(OR($B84=0,AC$27&lt;$C84,AC$27&gt;=$D84),"",INDEX(ordre,COUNTIF(AC$36:AC83,"&lt;&gt;")+1))</f>
        <v/>
      </c>
      <c r="AD84" s="227" t="str">
        <f>IF(OR($B84=0,AD$27&lt;$C84,AD$27&gt;=$D84),"",INDEX(ordre,COUNTIF(AD$36:AD83,"&lt;&gt;")+1))</f>
        <v/>
      </c>
      <c r="AE84" s="227" t="str">
        <f>IF(OR($B84=0,AE$27&lt;$C84,AE$27&gt;=$D84),"",INDEX(ordre,COUNTIF(AE$36:AE83,"&lt;&gt;")+1))</f>
        <v/>
      </c>
      <c r="AF84" s="227" t="str">
        <f>IF(OR($B84=0,AF$27&lt;$C84,AF$27&gt;=$D84),"",INDEX(ordre,COUNTIF(AF$36:AF83,"&lt;&gt;")+1))</f>
        <v/>
      </c>
      <c r="AG84" s="227" t="str">
        <f>IF(OR($B84=0,AG$27&lt;$C84,AG$27&gt;=$D84),"",INDEX(ordre,COUNTIF(AG$36:AG83,"&lt;&gt;")+1))</f>
        <v/>
      </c>
      <c r="AH84" s="227" t="str">
        <f>IF(OR($B84=0,AH$27&lt;$C84,AH$27&gt;=$D84),"",INDEX(ordre,COUNTIF(AH$36:AH83,"&lt;&gt;")+1))</f>
        <v/>
      </c>
      <c r="AI84" s="227" t="str">
        <f>IF(OR($B84=0,AI$27&lt;$C84,AI$27&gt;=$D84),"",INDEX(ordre,COUNTIF(AI$36:AI83,"&lt;&gt;")+1))</f>
        <v/>
      </c>
      <c r="AJ84" s="227" t="str">
        <f>IF(OR($B84=0,AJ$27&lt;$C84,AJ$27&gt;=$D84),"",INDEX(ordre,COUNTIF(AJ$36:AJ83,"&lt;&gt;")+1))</f>
        <v/>
      </c>
      <c r="AK84" s="227" t="str">
        <f>IF(OR($B84=0,AK$27&lt;$C84,AK$27&gt;=$D84),"",INDEX(ordre,COUNTIF(AK$36:AK83,"&lt;&gt;")+1))</f>
        <v/>
      </c>
      <c r="AL84" s="227" t="str">
        <f>IF(OR($B84=0,AL$27&lt;$C84,AL$27&gt;=$D84),"",INDEX(ordre,COUNTIF(AL$36:AL83,"&lt;&gt;")+1))</f>
        <v/>
      </c>
      <c r="AM84" s="227" t="str">
        <f>IF(OR($B84=0,AM$27&lt;$C84,AM$27&gt;=$D84),"",INDEX(ordre,COUNTIF(AM$36:AM83,"&lt;&gt;")+1))</f>
        <v/>
      </c>
      <c r="AN84" s="227" t="str">
        <f>IF(OR($B84=0,AN$27&lt;$C84,AN$27&gt;=$D84),"",INDEX(ordre,COUNTIF(AN$36:AN83,"&lt;&gt;")+1))</f>
        <v/>
      </c>
      <c r="AO84" s="227" t="str">
        <f>IF(OR($B84=0,AO$27&lt;$C84,AO$27&gt;=$D84),"",INDEX(ordre,COUNTIF(AO$36:AO83,"&lt;&gt;")+1))</f>
        <v/>
      </c>
      <c r="AP84" s="227" t="str">
        <f>IF(OR($B84=0,AP$27&lt;$C84,AP$27&gt;=$D84),"",INDEX(ordre,COUNTIF(AP$36:AP83,"&lt;&gt;")+1))</f>
        <v/>
      </c>
      <c r="AQ84" s="227" t="str">
        <f>IF(OR($B84=0,AQ$27&lt;$C84,AQ$27&gt;=$D84),"",INDEX(ordre,COUNTIF(AQ$36:AQ83,"&lt;&gt;")+1))</f>
        <v/>
      </c>
      <c r="AR84" s="227" t="str">
        <f>IF(OR($B84=0,AR$27&lt;$C84,AR$27&gt;=$D84),"",INDEX(ordre,COUNTIF(AR$36:AR83,"&lt;&gt;")+1))</f>
        <v/>
      </c>
      <c r="AS84" s="227" t="str">
        <f>IF(OR($B84=0,AS$27&lt;$C84,AS$27&gt;=$D84),"",INDEX(ordre,COUNTIF(AS$36:AS83,"&lt;&gt;")+1))</f>
        <v/>
      </c>
      <c r="AT84" s="227" t="str">
        <f>IF(OR($B84=0,AT$27&lt;$C84,AT$27&gt;=$D84),"",INDEX(ordre,COUNTIF(AT$36:AT83,"&lt;&gt;")+1))</f>
        <v/>
      </c>
      <c r="AU84" s="227" t="str">
        <f>IF(OR($B84=0,AU$27&lt;$C84,AU$27&gt;=$D84),"",INDEX(ordre,COUNTIF(AU$36:AU83,"&lt;&gt;")+1))</f>
        <v/>
      </c>
      <c r="AV84" s="227" t="str">
        <f>IF(OR($B84=0,AV$27&lt;$C84,AV$27&gt;=$D84),"",INDEX(ordre,COUNTIF(AV$36:AV83,"&lt;&gt;")+1))</f>
        <v/>
      </c>
      <c r="AW84" s="227" t="str">
        <f>IF(OR($B84=0,AW$27&lt;$C84,AW$27&gt;=$D84),"",INDEX(ordre,COUNTIF(AW$36:AW83,"&lt;&gt;")+1))</f>
        <v/>
      </c>
      <c r="AX84" s="227" t="str">
        <f>IF(OR($B84=0,AX$27&lt;$C84,AX$27&gt;=$D84),"",INDEX(ordre,COUNTIF(AX$36:AX83,"&lt;&gt;")+1))</f>
        <v/>
      </c>
      <c r="AY84" s="227" t="str">
        <f>IF(OR($B84=0,AY$27&lt;$C84,AY$27&gt;=$D84),"",INDEX(ordre,COUNTIF(AY$36:AY83,"&lt;&gt;")+1))</f>
        <v/>
      </c>
      <c r="AZ84" s="227" t="str">
        <f>IF(OR($B84=0,AZ$27&lt;$C84,AZ$27&gt;=$D84),"",INDEX(ordre,COUNTIF(AZ$36:AZ83,"&lt;&gt;")+1))</f>
        <v/>
      </c>
      <c r="BA84" s="227" t="str">
        <f>IF(OR($B84=0,BA$27&lt;$C84,BA$27&gt;=$D84),"",INDEX(ordre,COUNTIF(BA$36:BA83,"&lt;&gt;")+1))</f>
        <v/>
      </c>
      <c r="BB84" s="227" t="str">
        <f>IF(OR($B84=0,BB$27&lt;$C84,BB$27&gt;=$D84),"",INDEX(ordre,COUNTIF(BB$36:BB83,"&lt;&gt;")+1))</f>
        <v/>
      </c>
      <c r="BC84" s="227" t="str">
        <f>IF(OR($B84=0,BC$27&lt;$C84,BC$27&gt;=$D84),"",INDEX(ordre,COUNTIF(BC$36:BC83,"&lt;&gt;")+1))</f>
        <v/>
      </c>
      <c r="BD84" s="227" t="str">
        <f>IF(OR($B84=0,BD$27&lt;$C84,BD$27&gt;=$D84),"",INDEX(ordre,COUNTIF(BD$36:BD83,"&lt;&gt;")+1))</f>
        <v/>
      </c>
      <c r="BE84" s="227" t="str">
        <f>IF(OR($B84=0,BE$27&lt;$C84,BE$27&gt;=$D84),"",INDEX(ordre,COUNTIF(BE$36:BE83,"&lt;&gt;")+1))</f>
        <v/>
      </c>
      <c r="BF84" s="227" t="str">
        <f>IF(OR($B84=0,BF$27&lt;$C84,BF$27&gt;=$D84),"",INDEX(ordre,COUNTIF(BF$36:BF83,"&lt;&gt;")+1))</f>
        <v/>
      </c>
      <c r="BG84" s="227" t="str">
        <f>IF(OR($B84=0,BG$27&lt;$C84,BG$27&gt;=$D84),"",INDEX(ordre,COUNTIF(BG$36:BG83,"&lt;&gt;")+1))</f>
        <v/>
      </c>
      <c r="BH84" s="227" t="str">
        <f>IF(OR($B84=0,BH$27&lt;$C84,BH$27&gt;=$D84),"",INDEX(ordre,COUNTIF(BH$36:BH83,"&lt;&gt;")+1))</f>
        <v/>
      </c>
      <c r="BI84" s="227" t="str">
        <f>IF(OR($B84=0,BI$27&lt;$C84,BI$27&gt;=$D84),"",INDEX(ordre,COUNTIF(BI$36:BI83,"&lt;&gt;")+1))</f>
        <v/>
      </c>
      <c r="BJ84" s="227" t="str">
        <f>IF(OR($B84=0,BJ$27&lt;$C84,BJ$27&gt;=$D84),"",INDEX(ordre,COUNTIF(BJ$36:BJ83,"&lt;&gt;")+1))</f>
        <v/>
      </c>
      <c r="BK84" s="227" t="str">
        <f>IF(OR($B84=0,BK$27&lt;$C84,BK$27&gt;=$D84),"",INDEX(ordre,COUNTIF(BK$36:BK83,"&lt;&gt;")+1))</f>
        <v/>
      </c>
      <c r="BL84" s="227" t="str">
        <f>IF(OR($B84=0,BL$27&lt;$C84,BL$27&gt;=$D84),"",INDEX(ordre,COUNTIF(BL$36:BL83,"&lt;&gt;")+1))</f>
        <v/>
      </c>
      <c r="BM84" s="227" t="str">
        <f>IF(OR($B84=0,BM$27&lt;$C84,BM$27&gt;=$D84),"",INDEX(ordre,COUNTIF(BM$36:BM83,"&lt;&gt;")+1))</f>
        <v/>
      </c>
      <c r="BN84" s="227" t="str">
        <f>IF(OR($B84=0,BN$27&lt;$C84,BN$27&gt;=$D84),"",INDEX(ordre,COUNTIF(BN$36:BN83,"&lt;&gt;")+1))</f>
        <v/>
      </c>
      <c r="BO84" s="227" t="str">
        <f>IF(OR($B84=0,BO$27&lt;$C84,BO$27&gt;=$D84),"",INDEX(ordre,COUNTIF(BO$36:BO83,"&lt;&gt;")+1))</f>
        <v/>
      </c>
      <c r="BP84" s="227" t="str">
        <f>IF(OR($B84=0,BP$27&lt;$C84,BP$27&gt;=$D84),"",INDEX(ordre,COUNTIF(BP$36:BP83,"&lt;&gt;")+1))</f>
        <v/>
      </c>
      <c r="BQ84" s="227" t="str">
        <f>IF(OR($B84=0,BQ$27&lt;$C84,BQ$27&gt;=$D84),"",INDEX(ordre,COUNTIF(BQ$36:BQ83,"&lt;&gt;")+1))</f>
        <v/>
      </c>
      <c r="BR84" s="227" t="str">
        <f>IF(OR($B84=0,BR$27&lt;$C84,BR$27&gt;=$D84),"",INDEX(ordre,COUNTIF(BR$36:BR83,"&lt;&gt;")+1))</f>
        <v/>
      </c>
      <c r="BS84" s="227" t="str">
        <f>IF(OR($B84=0,BS$27&lt;$C84,BS$27&gt;=$D84),"",INDEX(ordre,COUNTIF(BS$36:BS83,"&lt;&gt;")+1))</f>
        <v/>
      </c>
      <c r="BT84" s="227" t="str">
        <f>IF(OR($B84=0,BT$27&lt;$C84,BT$27&gt;=$D84),"",INDEX(ordre,COUNTIF(BT$36:BT83,"&lt;&gt;")+1))</f>
        <v/>
      </c>
      <c r="BU84" s="165">
        <f t="shared" si="3"/>
        <v>6.9441666666666671E-3</v>
      </c>
    </row>
    <row r="85" spans="1:73" ht="15.5" x14ac:dyDescent="0.35">
      <c r="A85" s="39"/>
      <c r="B85" s="139">
        <f>'Etat staff'!C81</f>
        <v>0</v>
      </c>
      <c r="C85" s="161">
        <f>'Etat staff'!A81</f>
        <v>0</v>
      </c>
      <c r="D85" s="162">
        <f>IF('Etat staff'!B81&lt;C85,'Etat staff'!B81+1,'Etat staff'!B81)</f>
        <v>0</v>
      </c>
      <c r="E85" s="203">
        <f t="shared" si="7"/>
        <v>1.0416666666666666E-2</v>
      </c>
      <c r="F85" s="44"/>
      <c r="G85" s="265"/>
      <c r="H85" s="227" t="str">
        <f>IF(OR($B85=0,H$27&lt;$C85,H$27&gt;=$D85),"",INDEX(ordre,COUNTIF(H$36:H84,"&lt;&gt;")+1))</f>
        <v/>
      </c>
      <c r="I85" s="227" t="str">
        <f>IF(OR($B85=0,I$27&lt;$C85,I$27&gt;=$D85),"",INDEX(ordre,COUNTIF(I$36:I84,"&lt;&gt;")+1))</f>
        <v/>
      </c>
      <c r="J85" s="227" t="str">
        <f>IF(OR($B85=0,J$27&lt;$C85,J$27&gt;=$D85),"",INDEX(ordre,COUNTIF(J$36:J84,"&lt;&gt;")+1))</f>
        <v/>
      </c>
      <c r="K85" s="227" t="str">
        <f>IF(OR($B85=0,K$27&lt;$C85,K$27&gt;=$D85),"",INDEX(ordre,COUNTIF(K$36:K84,"&lt;&gt;")+1))</f>
        <v/>
      </c>
      <c r="L85" s="227" t="str">
        <f>IF(OR($B85=0,L$27&lt;$C85,L$27&gt;=$D85),"",INDEX(ordre,COUNTIF(L$36:L84,"&lt;&gt;")+1))</f>
        <v/>
      </c>
      <c r="M85" s="227" t="str">
        <f>IF(OR($B85=0,M$27&lt;$C85,M$27&gt;=$D85),"",INDEX(ordre,COUNTIF(M$36:M84,"&lt;&gt;")+1))</f>
        <v/>
      </c>
      <c r="N85" s="227" t="str">
        <f>IF(OR($B85=0,N$27&lt;$C85,N$27&gt;=$D85),"",INDEX(ordre,COUNTIF(N$36:N84,"&lt;&gt;")+1))</f>
        <v/>
      </c>
      <c r="O85" s="227" t="str">
        <f>IF(OR($B85=0,O$27&lt;$C85,O$27&gt;=$D85),"",INDEX(ordre,COUNTIF(O$36:O84,"&lt;&gt;")+1))</f>
        <v/>
      </c>
      <c r="P85" s="227" t="str">
        <f>IF(OR($B85=0,P$27&lt;$C85,P$27&gt;=$D85),"",INDEX(ordre,COUNTIF(P$36:P84,"&lt;&gt;")+1))</f>
        <v/>
      </c>
      <c r="Q85" s="227" t="str">
        <f>IF(OR($B85=0,Q$27&lt;$C85,Q$27&gt;=$D85),"",INDEX(ordre,COUNTIF(Q$36:Q84,"&lt;&gt;")+1))</f>
        <v/>
      </c>
      <c r="R85" s="227" t="str">
        <f>IF(OR($B85=0,R$27&lt;$C85,R$27&gt;=$D85),"",INDEX(ordre,COUNTIF(R$36:R84,"&lt;&gt;")+1))</f>
        <v/>
      </c>
      <c r="S85" s="227" t="str">
        <f>IF(OR($B85=0,S$27&lt;$C85,S$27&gt;=$D85),"",INDEX(ordre,COUNTIF(S$36:S84,"&lt;&gt;")+1))</f>
        <v/>
      </c>
      <c r="T85" s="227" t="str">
        <f>IF(OR($B85=0,T$27&lt;$C85,T$27&gt;=$D85),"",INDEX(ordre,COUNTIF(T$36:T84,"&lt;&gt;")+1))</f>
        <v/>
      </c>
      <c r="U85" s="227" t="str">
        <f>IF(OR($B85=0,U$27&lt;$C85,U$27&gt;=$D85),"",INDEX(ordre,COUNTIF(U$36:U84,"&lt;&gt;")+1))</f>
        <v/>
      </c>
      <c r="V85" s="227" t="str">
        <f>IF(OR($B85=0,V$27&lt;$C85,V$27&gt;=$D85),"",INDEX(ordre,COUNTIF(V$36:V84,"&lt;&gt;")+1))</f>
        <v/>
      </c>
      <c r="W85" s="227" t="str">
        <f>IF(OR($B85=0,W$27&lt;$C85,W$27&gt;=$D85),"",INDEX(ordre,COUNTIF(W$36:W84,"&lt;&gt;")+1))</f>
        <v/>
      </c>
      <c r="X85" s="227" t="str">
        <f>IF(OR($B85=0,X$27&lt;$C85,X$27&gt;=$D85),"",INDEX(ordre,COUNTIF(X$36:X84,"&lt;&gt;")+1))</f>
        <v/>
      </c>
      <c r="Y85" s="227" t="str">
        <f>IF(OR($B85=0,Y$27&lt;$C85,Y$27&gt;=$D85),"",INDEX(ordre,COUNTIF(Y$36:Y84,"&lt;&gt;")+1))</f>
        <v/>
      </c>
      <c r="Z85" s="227" t="str">
        <f>IF(OR($B85=0,Z$27&lt;$C85,Z$27&gt;=$D85),"",INDEX(ordre,COUNTIF(Z$36:Z84,"&lt;&gt;")+1))</f>
        <v/>
      </c>
      <c r="AA85" s="227" t="str">
        <f>IF(OR($B85=0,AA$27&lt;$C85,AA$27&gt;=$D85),"",INDEX(ordre,COUNTIF(AA$36:AA84,"&lt;&gt;")+1))</f>
        <v/>
      </c>
      <c r="AB85" s="227" t="str">
        <f>IF(OR($B85=0,AB$27&lt;$C85,AB$27&gt;=$D85),"",INDEX(ordre,COUNTIF(AB$36:AB84,"&lt;&gt;")+1))</f>
        <v/>
      </c>
      <c r="AC85" s="227" t="str">
        <f>IF(OR($B85=0,AC$27&lt;$C85,AC$27&gt;=$D85),"",INDEX(ordre,COUNTIF(AC$36:AC84,"&lt;&gt;")+1))</f>
        <v/>
      </c>
      <c r="AD85" s="227" t="str">
        <f>IF(OR($B85=0,AD$27&lt;$C85,AD$27&gt;=$D85),"",INDEX(ordre,COUNTIF(AD$36:AD84,"&lt;&gt;")+1))</f>
        <v/>
      </c>
      <c r="AE85" s="227" t="str">
        <f>IF(OR($B85=0,AE$27&lt;$C85,AE$27&gt;=$D85),"",INDEX(ordre,COUNTIF(AE$36:AE84,"&lt;&gt;")+1))</f>
        <v/>
      </c>
      <c r="AF85" s="227" t="str">
        <f>IF(OR($B85=0,AF$27&lt;$C85,AF$27&gt;=$D85),"",INDEX(ordre,COUNTIF(AF$36:AF84,"&lt;&gt;")+1))</f>
        <v/>
      </c>
      <c r="AG85" s="227" t="str">
        <f>IF(OR($B85=0,AG$27&lt;$C85,AG$27&gt;=$D85),"",INDEX(ordre,COUNTIF(AG$36:AG84,"&lt;&gt;")+1))</f>
        <v/>
      </c>
      <c r="AH85" s="227" t="str">
        <f>IF(OR($B85=0,AH$27&lt;$C85,AH$27&gt;=$D85),"",INDEX(ordre,COUNTIF(AH$36:AH84,"&lt;&gt;")+1))</f>
        <v/>
      </c>
      <c r="AI85" s="227" t="str">
        <f>IF(OR($B85=0,AI$27&lt;$C85,AI$27&gt;=$D85),"",INDEX(ordre,COUNTIF(AI$36:AI84,"&lt;&gt;")+1))</f>
        <v/>
      </c>
      <c r="AJ85" s="227" t="str">
        <f>IF(OR($B85=0,AJ$27&lt;$C85,AJ$27&gt;=$D85),"",INDEX(ordre,COUNTIF(AJ$36:AJ84,"&lt;&gt;")+1))</f>
        <v/>
      </c>
      <c r="AK85" s="227" t="str">
        <f>IF(OR($B85=0,AK$27&lt;$C85,AK$27&gt;=$D85),"",INDEX(ordre,COUNTIF(AK$36:AK84,"&lt;&gt;")+1))</f>
        <v/>
      </c>
      <c r="AL85" s="227" t="str">
        <f>IF(OR($B85=0,AL$27&lt;$C85,AL$27&gt;=$D85),"",INDEX(ordre,COUNTIF(AL$36:AL84,"&lt;&gt;")+1))</f>
        <v/>
      </c>
      <c r="AM85" s="227" t="str">
        <f>IF(OR($B85=0,AM$27&lt;$C85,AM$27&gt;=$D85),"",INDEX(ordre,COUNTIF(AM$36:AM84,"&lt;&gt;")+1))</f>
        <v/>
      </c>
      <c r="AN85" s="227" t="str">
        <f>IF(OR($B85=0,AN$27&lt;$C85,AN$27&gt;=$D85),"",INDEX(ordre,COUNTIF(AN$36:AN84,"&lt;&gt;")+1))</f>
        <v/>
      </c>
      <c r="AO85" s="227" t="str">
        <f>IF(OR($B85=0,AO$27&lt;$C85,AO$27&gt;=$D85),"",INDEX(ordre,COUNTIF(AO$36:AO84,"&lt;&gt;")+1))</f>
        <v/>
      </c>
      <c r="AP85" s="227" t="str">
        <f>IF(OR($B85=0,AP$27&lt;$C85,AP$27&gt;=$D85),"",INDEX(ordre,COUNTIF(AP$36:AP84,"&lt;&gt;")+1))</f>
        <v/>
      </c>
      <c r="AQ85" s="227" t="str">
        <f>IF(OR($B85=0,AQ$27&lt;$C85,AQ$27&gt;=$D85),"",INDEX(ordre,COUNTIF(AQ$36:AQ84,"&lt;&gt;")+1))</f>
        <v/>
      </c>
      <c r="AR85" s="227" t="str">
        <f>IF(OR($B85=0,AR$27&lt;$C85,AR$27&gt;=$D85),"",INDEX(ordre,COUNTIF(AR$36:AR84,"&lt;&gt;")+1))</f>
        <v/>
      </c>
      <c r="AS85" s="227" t="str">
        <f>IF(OR($B85=0,AS$27&lt;$C85,AS$27&gt;=$D85),"",INDEX(ordre,COUNTIF(AS$36:AS84,"&lt;&gt;")+1))</f>
        <v/>
      </c>
      <c r="AT85" s="227" t="str">
        <f>IF(OR($B85=0,AT$27&lt;$C85,AT$27&gt;=$D85),"",INDEX(ordre,COUNTIF(AT$36:AT84,"&lt;&gt;")+1))</f>
        <v/>
      </c>
      <c r="AU85" s="227" t="str">
        <f>IF(OR($B85=0,AU$27&lt;$C85,AU$27&gt;=$D85),"",INDEX(ordre,COUNTIF(AU$36:AU84,"&lt;&gt;")+1))</f>
        <v/>
      </c>
      <c r="AV85" s="227" t="str">
        <f>IF(OR($B85=0,AV$27&lt;$C85,AV$27&gt;=$D85),"",INDEX(ordre,COUNTIF(AV$36:AV84,"&lt;&gt;")+1))</f>
        <v/>
      </c>
      <c r="AW85" s="227" t="str">
        <f>IF(OR($B85=0,AW$27&lt;$C85,AW$27&gt;=$D85),"",INDEX(ordre,COUNTIF(AW$36:AW84,"&lt;&gt;")+1))</f>
        <v/>
      </c>
      <c r="AX85" s="227" t="str">
        <f>IF(OR($B85=0,AX$27&lt;$C85,AX$27&gt;=$D85),"",INDEX(ordre,COUNTIF(AX$36:AX84,"&lt;&gt;")+1))</f>
        <v/>
      </c>
      <c r="AY85" s="227" t="str">
        <f>IF(OR($B85=0,AY$27&lt;$C85,AY$27&gt;=$D85),"",INDEX(ordre,COUNTIF(AY$36:AY84,"&lt;&gt;")+1))</f>
        <v/>
      </c>
      <c r="AZ85" s="227" t="str">
        <f>IF(OR($B85=0,AZ$27&lt;$C85,AZ$27&gt;=$D85),"",INDEX(ordre,COUNTIF(AZ$36:AZ84,"&lt;&gt;")+1))</f>
        <v/>
      </c>
      <c r="BA85" s="227" t="str">
        <f>IF(OR($B85=0,BA$27&lt;$C85,BA$27&gt;=$D85),"",INDEX(ordre,COUNTIF(BA$36:BA84,"&lt;&gt;")+1))</f>
        <v/>
      </c>
      <c r="BB85" s="227" t="str">
        <f>IF(OR($B85=0,BB$27&lt;$C85,BB$27&gt;=$D85),"",INDEX(ordre,COUNTIF(BB$36:BB84,"&lt;&gt;")+1))</f>
        <v/>
      </c>
      <c r="BC85" s="227" t="str">
        <f>IF(OR($B85=0,BC$27&lt;$C85,BC$27&gt;=$D85),"",INDEX(ordre,COUNTIF(BC$36:BC84,"&lt;&gt;")+1))</f>
        <v/>
      </c>
      <c r="BD85" s="227" t="str">
        <f>IF(OR($B85=0,BD$27&lt;$C85,BD$27&gt;=$D85),"",INDEX(ordre,COUNTIF(BD$36:BD84,"&lt;&gt;")+1))</f>
        <v/>
      </c>
      <c r="BE85" s="227" t="str">
        <f>IF(OR($B85=0,BE$27&lt;$C85,BE$27&gt;=$D85),"",INDEX(ordre,COUNTIF(BE$36:BE84,"&lt;&gt;")+1))</f>
        <v/>
      </c>
      <c r="BF85" s="227" t="str">
        <f>IF(OR($B85=0,BF$27&lt;$C85,BF$27&gt;=$D85),"",INDEX(ordre,COUNTIF(BF$36:BF84,"&lt;&gt;")+1))</f>
        <v/>
      </c>
      <c r="BG85" s="227" t="str">
        <f>IF(OR($B85=0,BG$27&lt;$C85,BG$27&gt;=$D85),"",INDEX(ordre,COUNTIF(BG$36:BG84,"&lt;&gt;")+1))</f>
        <v/>
      </c>
      <c r="BH85" s="227" t="str">
        <f>IF(OR($B85=0,BH$27&lt;$C85,BH$27&gt;=$D85),"",INDEX(ordre,COUNTIF(BH$36:BH84,"&lt;&gt;")+1))</f>
        <v/>
      </c>
      <c r="BI85" s="227" t="str">
        <f>IF(OR($B85=0,BI$27&lt;$C85,BI$27&gt;=$D85),"",INDEX(ordre,COUNTIF(BI$36:BI84,"&lt;&gt;")+1))</f>
        <v/>
      </c>
      <c r="BJ85" s="227" t="str">
        <f>IF(OR($B85=0,BJ$27&lt;$C85,BJ$27&gt;=$D85),"",INDEX(ordre,COUNTIF(BJ$36:BJ84,"&lt;&gt;")+1))</f>
        <v/>
      </c>
      <c r="BK85" s="227" t="str">
        <f>IF(OR($B85=0,BK$27&lt;$C85,BK$27&gt;=$D85),"",INDEX(ordre,COUNTIF(BK$36:BK84,"&lt;&gt;")+1))</f>
        <v/>
      </c>
      <c r="BL85" s="227" t="str">
        <f>IF(OR($B85=0,BL$27&lt;$C85,BL$27&gt;=$D85),"",INDEX(ordre,COUNTIF(BL$36:BL84,"&lt;&gt;")+1))</f>
        <v/>
      </c>
      <c r="BM85" s="227" t="str">
        <f>IF(OR($B85=0,BM$27&lt;$C85,BM$27&gt;=$D85),"",INDEX(ordre,COUNTIF(BM$36:BM84,"&lt;&gt;")+1))</f>
        <v/>
      </c>
      <c r="BN85" s="227" t="str">
        <f>IF(OR($B85=0,BN$27&lt;$C85,BN$27&gt;=$D85),"",INDEX(ordre,COUNTIF(BN$36:BN84,"&lt;&gt;")+1))</f>
        <v/>
      </c>
      <c r="BO85" s="227" t="str">
        <f>IF(OR($B85=0,BO$27&lt;$C85,BO$27&gt;=$D85),"",INDEX(ordre,COUNTIF(BO$36:BO84,"&lt;&gt;")+1))</f>
        <v/>
      </c>
      <c r="BP85" s="227" t="str">
        <f>IF(OR($B85=0,BP$27&lt;$C85,BP$27&gt;=$D85),"",INDEX(ordre,COUNTIF(BP$36:BP84,"&lt;&gt;")+1))</f>
        <v/>
      </c>
      <c r="BQ85" s="227" t="str">
        <f>IF(OR($B85=0,BQ$27&lt;$C85,BQ$27&gt;=$D85),"",INDEX(ordre,COUNTIF(BQ$36:BQ84,"&lt;&gt;")+1))</f>
        <v/>
      </c>
      <c r="BR85" s="227" t="str">
        <f>IF(OR($B85=0,BR$27&lt;$C85,BR$27&gt;=$D85),"",INDEX(ordre,COUNTIF(BR$36:BR84,"&lt;&gt;")+1))</f>
        <v/>
      </c>
      <c r="BS85" s="227" t="str">
        <f>IF(OR($B85=0,BS$27&lt;$C85,BS$27&gt;=$D85),"",INDEX(ordre,COUNTIF(BS$36:BS84,"&lt;&gt;")+1))</f>
        <v/>
      </c>
      <c r="BT85" s="227" t="str">
        <f>IF(OR($B85=0,BT$27&lt;$C85,BT$27&gt;=$D85),"",INDEX(ordre,COUNTIF(BT$36:BT84,"&lt;&gt;")+1))</f>
        <v/>
      </c>
      <c r="BU85" s="165">
        <f t="shared" si="3"/>
        <v>6.9441666666666671E-3</v>
      </c>
    </row>
    <row r="86" spans="1:73" ht="15.5" x14ac:dyDescent="0.35">
      <c r="A86" s="39"/>
      <c r="B86" s="139">
        <f>'Etat staff'!C82</f>
        <v>0</v>
      </c>
      <c r="C86" s="161">
        <f>'Etat staff'!A82</f>
        <v>0</v>
      </c>
      <c r="D86" s="162">
        <f>IF('Etat staff'!B82&lt;C86,'Etat staff'!B82+1,'Etat staff'!B82)</f>
        <v>0</v>
      </c>
      <c r="E86" s="203">
        <f t="shared" si="7"/>
        <v>1.0416666666666666E-2</v>
      </c>
      <c r="F86" s="44"/>
      <c r="G86" s="265"/>
      <c r="H86" s="227" t="str">
        <f>IF(OR($B86=0,H$27&lt;$C86,H$27&gt;=$D86),"",INDEX(ordre,COUNTIF(H$36:H85,"&lt;&gt;")+1))</f>
        <v/>
      </c>
      <c r="I86" s="227" t="str">
        <f>IF(OR($B86=0,I$27&lt;$C86,I$27&gt;=$D86),"",INDEX(ordre,COUNTIF(I$36:I85,"&lt;&gt;")+1))</f>
        <v/>
      </c>
      <c r="J86" s="227" t="str">
        <f>IF(OR($B86=0,J$27&lt;$C86,J$27&gt;=$D86),"",INDEX(ordre,COUNTIF(J$36:J85,"&lt;&gt;")+1))</f>
        <v/>
      </c>
      <c r="K86" s="227" t="str">
        <f>IF(OR($B86=0,K$27&lt;$C86,K$27&gt;=$D86),"",INDEX(ordre,COUNTIF(K$36:K85,"&lt;&gt;")+1))</f>
        <v/>
      </c>
      <c r="L86" s="227" t="str">
        <f>IF(OR($B86=0,L$27&lt;$C86,L$27&gt;=$D86),"",INDEX(ordre,COUNTIF(L$36:L85,"&lt;&gt;")+1))</f>
        <v/>
      </c>
      <c r="M86" s="227" t="str">
        <f>IF(OR($B86=0,M$27&lt;$C86,M$27&gt;=$D86),"",INDEX(ordre,COUNTIF(M$36:M85,"&lt;&gt;")+1))</f>
        <v/>
      </c>
      <c r="N86" s="227" t="str">
        <f>IF(OR($B86=0,N$27&lt;$C86,N$27&gt;=$D86),"",INDEX(ordre,COUNTIF(N$36:N85,"&lt;&gt;")+1))</f>
        <v/>
      </c>
      <c r="O86" s="227" t="str">
        <f>IF(OR($B86=0,O$27&lt;$C86,O$27&gt;=$D86),"",INDEX(ordre,COUNTIF(O$36:O85,"&lt;&gt;")+1))</f>
        <v/>
      </c>
      <c r="P86" s="227" t="str">
        <f>IF(OR($B86=0,P$27&lt;$C86,P$27&gt;=$D86),"",INDEX(ordre,COUNTIF(P$36:P85,"&lt;&gt;")+1))</f>
        <v/>
      </c>
      <c r="Q86" s="227" t="str">
        <f>IF(OR($B86=0,Q$27&lt;$C86,Q$27&gt;=$D86),"",INDEX(ordre,COUNTIF(Q$36:Q85,"&lt;&gt;")+1))</f>
        <v/>
      </c>
      <c r="R86" s="227" t="str">
        <f>IF(OR($B86=0,R$27&lt;$C86,R$27&gt;=$D86),"",INDEX(ordre,COUNTIF(R$36:R85,"&lt;&gt;")+1))</f>
        <v/>
      </c>
      <c r="S86" s="227" t="str">
        <f>IF(OR($B86=0,S$27&lt;$C86,S$27&gt;=$D86),"",INDEX(ordre,COUNTIF(S$36:S85,"&lt;&gt;")+1))</f>
        <v/>
      </c>
      <c r="T86" s="227" t="str">
        <f>IF(OR($B86=0,T$27&lt;$C86,T$27&gt;=$D86),"",INDEX(ordre,COUNTIF(T$36:T85,"&lt;&gt;")+1))</f>
        <v/>
      </c>
      <c r="U86" s="227" t="str">
        <f>IF(OR($B86=0,U$27&lt;$C86,U$27&gt;=$D86),"",INDEX(ordre,COUNTIF(U$36:U85,"&lt;&gt;")+1))</f>
        <v/>
      </c>
      <c r="V86" s="227" t="str">
        <f>IF(OR($B86=0,V$27&lt;$C86,V$27&gt;=$D86),"",INDEX(ordre,COUNTIF(V$36:V85,"&lt;&gt;")+1))</f>
        <v/>
      </c>
      <c r="W86" s="227" t="str">
        <f>IF(OR($B86=0,W$27&lt;$C86,W$27&gt;=$D86),"",INDEX(ordre,COUNTIF(W$36:W85,"&lt;&gt;")+1))</f>
        <v/>
      </c>
      <c r="X86" s="227" t="str">
        <f>IF(OR($B86=0,X$27&lt;$C86,X$27&gt;=$D86),"",INDEX(ordre,COUNTIF(X$36:X85,"&lt;&gt;")+1))</f>
        <v/>
      </c>
      <c r="Y86" s="227" t="str">
        <f>IF(OR($B86=0,Y$27&lt;$C86,Y$27&gt;=$D86),"",INDEX(ordre,COUNTIF(Y$36:Y85,"&lt;&gt;")+1))</f>
        <v/>
      </c>
      <c r="Z86" s="227" t="str">
        <f>IF(OR($B86=0,Z$27&lt;$C86,Z$27&gt;=$D86),"",INDEX(ordre,COUNTIF(Z$36:Z85,"&lt;&gt;")+1))</f>
        <v/>
      </c>
      <c r="AA86" s="227" t="str">
        <f>IF(OR($B86=0,AA$27&lt;$C86,AA$27&gt;=$D86),"",INDEX(ordre,COUNTIF(AA$36:AA85,"&lt;&gt;")+1))</f>
        <v/>
      </c>
      <c r="AB86" s="227" t="str">
        <f>IF(OR($B86=0,AB$27&lt;$C86,AB$27&gt;=$D86),"",INDEX(ordre,COUNTIF(AB$36:AB85,"&lt;&gt;")+1))</f>
        <v/>
      </c>
      <c r="AC86" s="227" t="str">
        <f>IF(OR($B86=0,AC$27&lt;$C86,AC$27&gt;=$D86),"",INDEX(ordre,COUNTIF(AC$36:AC85,"&lt;&gt;")+1))</f>
        <v/>
      </c>
      <c r="AD86" s="227" t="str">
        <f>IF(OR($B86=0,AD$27&lt;$C86,AD$27&gt;=$D86),"",INDEX(ordre,COUNTIF(AD$36:AD85,"&lt;&gt;")+1))</f>
        <v/>
      </c>
      <c r="AE86" s="227" t="str">
        <f>IF(OR($B86=0,AE$27&lt;$C86,AE$27&gt;=$D86),"",INDEX(ordre,COUNTIF(AE$36:AE85,"&lt;&gt;")+1))</f>
        <v/>
      </c>
      <c r="AF86" s="227" t="str">
        <f>IF(OR($B86=0,AF$27&lt;$C86,AF$27&gt;=$D86),"",INDEX(ordre,COUNTIF(AF$36:AF85,"&lt;&gt;")+1))</f>
        <v/>
      </c>
      <c r="AG86" s="227" t="str">
        <f>IF(OR($B86=0,AG$27&lt;$C86,AG$27&gt;=$D86),"",INDEX(ordre,COUNTIF(AG$36:AG85,"&lt;&gt;")+1))</f>
        <v/>
      </c>
      <c r="AH86" s="227" t="str">
        <f>IF(OR($B86=0,AH$27&lt;$C86,AH$27&gt;=$D86),"",INDEX(ordre,COUNTIF(AH$36:AH85,"&lt;&gt;")+1))</f>
        <v/>
      </c>
      <c r="AI86" s="227" t="str">
        <f>IF(OR($B86=0,AI$27&lt;$C86,AI$27&gt;=$D86),"",INDEX(ordre,COUNTIF(AI$36:AI85,"&lt;&gt;")+1))</f>
        <v/>
      </c>
      <c r="AJ86" s="227" t="str">
        <f>IF(OR($B86=0,AJ$27&lt;$C86,AJ$27&gt;=$D86),"",INDEX(ordre,COUNTIF(AJ$36:AJ85,"&lt;&gt;")+1))</f>
        <v/>
      </c>
      <c r="AK86" s="227" t="str">
        <f>IF(OR($B86=0,AK$27&lt;$C86,AK$27&gt;=$D86),"",INDEX(ordre,COUNTIF(AK$36:AK85,"&lt;&gt;")+1))</f>
        <v/>
      </c>
      <c r="AL86" s="227" t="str">
        <f>IF(OR($B86=0,AL$27&lt;$C86,AL$27&gt;=$D86),"",INDEX(ordre,COUNTIF(AL$36:AL85,"&lt;&gt;")+1))</f>
        <v/>
      </c>
      <c r="AM86" s="227" t="str">
        <f>IF(OR($B86=0,AM$27&lt;$C86,AM$27&gt;=$D86),"",INDEX(ordre,COUNTIF(AM$36:AM85,"&lt;&gt;")+1))</f>
        <v/>
      </c>
      <c r="AN86" s="227" t="str">
        <f>IF(OR($B86=0,AN$27&lt;$C86,AN$27&gt;=$D86),"",INDEX(ordre,COUNTIF(AN$36:AN85,"&lt;&gt;")+1))</f>
        <v/>
      </c>
      <c r="AO86" s="227" t="str">
        <f>IF(OR($B86=0,AO$27&lt;$C86,AO$27&gt;=$D86),"",INDEX(ordre,COUNTIF(AO$36:AO85,"&lt;&gt;")+1))</f>
        <v/>
      </c>
      <c r="AP86" s="227" t="str">
        <f>IF(OR($B86=0,AP$27&lt;$C86,AP$27&gt;=$D86),"",INDEX(ordre,COUNTIF(AP$36:AP85,"&lt;&gt;")+1))</f>
        <v/>
      </c>
      <c r="AQ86" s="227" t="str">
        <f>IF(OR($B86=0,AQ$27&lt;$C86,AQ$27&gt;=$D86),"",INDEX(ordre,COUNTIF(AQ$36:AQ85,"&lt;&gt;")+1))</f>
        <v/>
      </c>
      <c r="AR86" s="227" t="str">
        <f>IF(OR($B86=0,AR$27&lt;$C86,AR$27&gt;=$D86),"",INDEX(ordre,COUNTIF(AR$36:AR85,"&lt;&gt;")+1))</f>
        <v/>
      </c>
      <c r="AS86" s="227" t="str">
        <f>IF(OR($B86=0,AS$27&lt;$C86,AS$27&gt;=$D86),"",INDEX(ordre,COUNTIF(AS$36:AS85,"&lt;&gt;")+1))</f>
        <v/>
      </c>
      <c r="AT86" s="227" t="str">
        <f>IF(OR($B86=0,AT$27&lt;$C86,AT$27&gt;=$D86),"",INDEX(ordre,COUNTIF(AT$36:AT85,"&lt;&gt;")+1))</f>
        <v/>
      </c>
      <c r="AU86" s="227" t="str">
        <f>IF(OR($B86=0,AU$27&lt;$C86,AU$27&gt;=$D86),"",INDEX(ordre,COUNTIF(AU$36:AU85,"&lt;&gt;")+1))</f>
        <v/>
      </c>
      <c r="AV86" s="227" t="str">
        <f>IF(OR($B86=0,AV$27&lt;$C86,AV$27&gt;=$D86),"",INDEX(ordre,COUNTIF(AV$36:AV85,"&lt;&gt;")+1))</f>
        <v/>
      </c>
      <c r="AW86" s="227" t="str">
        <f>IF(OR($B86=0,AW$27&lt;$C86,AW$27&gt;=$D86),"",INDEX(ordre,COUNTIF(AW$36:AW85,"&lt;&gt;")+1))</f>
        <v/>
      </c>
      <c r="AX86" s="227" t="str">
        <f>IF(OR($B86=0,AX$27&lt;$C86,AX$27&gt;=$D86),"",INDEX(ordre,COUNTIF(AX$36:AX85,"&lt;&gt;")+1))</f>
        <v/>
      </c>
      <c r="AY86" s="227" t="str">
        <f>IF(OR($B86=0,AY$27&lt;$C86,AY$27&gt;=$D86),"",INDEX(ordre,COUNTIF(AY$36:AY85,"&lt;&gt;")+1))</f>
        <v/>
      </c>
      <c r="AZ86" s="227" t="str">
        <f>IF(OR($B86=0,AZ$27&lt;$C86,AZ$27&gt;=$D86),"",INDEX(ordre,COUNTIF(AZ$36:AZ85,"&lt;&gt;")+1))</f>
        <v/>
      </c>
      <c r="BA86" s="227" t="str">
        <f>IF(OR($B86=0,BA$27&lt;$C86,BA$27&gt;=$D86),"",INDEX(ordre,COUNTIF(BA$36:BA85,"&lt;&gt;")+1))</f>
        <v/>
      </c>
      <c r="BB86" s="227" t="str">
        <f>IF(OR($B86=0,BB$27&lt;$C86,BB$27&gt;=$D86),"",INDEX(ordre,COUNTIF(BB$36:BB85,"&lt;&gt;")+1))</f>
        <v/>
      </c>
      <c r="BC86" s="227" t="str">
        <f>IF(OR($B86=0,BC$27&lt;$C86,BC$27&gt;=$D86),"",INDEX(ordre,COUNTIF(BC$36:BC85,"&lt;&gt;")+1))</f>
        <v/>
      </c>
      <c r="BD86" s="227" t="str">
        <f>IF(OR($B86=0,BD$27&lt;$C86,BD$27&gt;=$D86),"",INDEX(ordre,COUNTIF(BD$36:BD85,"&lt;&gt;")+1))</f>
        <v/>
      </c>
      <c r="BE86" s="227" t="str">
        <f>IF(OR($B86=0,BE$27&lt;$C86,BE$27&gt;=$D86),"",INDEX(ordre,COUNTIF(BE$36:BE85,"&lt;&gt;")+1))</f>
        <v/>
      </c>
      <c r="BF86" s="227" t="str">
        <f>IF(OR($B86=0,BF$27&lt;$C86,BF$27&gt;=$D86),"",INDEX(ordre,COUNTIF(BF$36:BF85,"&lt;&gt;")+1))</f>
        <v/>
      </c>
      <c r="BG86" s="227" t="str">
        <f>IF(OR($B86=0,BG$27&lt;$C86,BG$27&gt;=$D86),"",INDEX(ordre,COUNTIF(BG$36:BG85,"&lt;&gt;")+1))</f>
        <v/>
      </c>
      <c r="BH86" s="227" t="str">
        <f>IF(OR($B86=0,BH$27&lt;$C86,BH$27&gt;=$D86),"",INDEX(ordre,COUNTIF(BH$36:BH85,"&lt;&gt;")+1))</f>
        <v/>
      </c>
      <c r="BI86" s="227" t="str">
        <f>IF(OR($B86=0,BI$27&lt;$C86,BI$27&gt;=$D86),"",INDEX(ordre,COUNTIF(BI$36:BI85,"&lt;&gt;")+1))</f>
        <v/>
      </c>
      <c r="BJ86" s="227" t="str">
        <f>IF(OR($B86=0,BJ$27&lt;$C86,BJ$27&gt;=$D86),"",INDEX(ordre,COUNTIF(BJ$36:BJ85,"&lt;&gt;")+1))</f>
        <v/>
      </c>
      <c r="BK86" s="227" t="str">
        <f>IF(OR($B86=0,BK$27&lt;$C86,BK$27&gt;=$D86),"",INDEX(ordre,COUNTIF(BK$36:BK85,"&lt;&gt;")+1))</f>
        <v/>
      </c>
      <c r="BL86" s="227" t="str">
        <f>IF(OR($B86=0,BL$27&lt;$C86,BL$27&gt;=$D86),"",INDEX(ordre,COUNTIF(BL$36:BL85,"&lt;&gt;")+1))</f>
        <v/>
      </c>
      <c r="BM86" s="227" t="str">
        <f>IF(OR($B86=0,BM$27&lt;$C86,BM$27&gt;=$D86),"",INDEX(ordre,COUNTIF(BM$36:BM85,"&lt;&gt;")+1))</f>
        <v/>
      </c>
      <c r="BN86" s="227" t="str">
        <f>IF(OR($B86=0,BN$27&lt;$C86,BN$27&gt;=$D86),"",INDEX(ordre,COUNTIF(BN$36:BN85,"&lt;&gt;")+1))</f>
        <v/>
      </c>
      <c r="BO86" s="227" t="str">
        <f>IF(OR($B86=0,BO$27&lt;$C86,BO$27&gt;=$D86),"",INDEX(ordre,COUNTIF(BO$36:BO85,"&lt;&gt;")+1))</f>
        <v/>
      </c>
      <c r="BP86" s="227" t="str">
        <f>IF(OR($B86=0,BP$27&lt;$C86,BP$27&gt;=$D86),"",INDEX(ordre,COUNTIF(BP$36:BP85,"&lt;&gt;")+1))</f>
        <v/>
      </c>
      <c r="BQ86" s="227" t="str">
        <f>IF(OR($B86=0,BQ$27&lt;$C86,BQ$27&gt;=$D86),"",INDEX(ordre,COUNTIF(BQ$36:BQ85,"&lt;&gt;")+1))</f>
        <v/>
      </c>
      <c r="BR86" s="227" t="str">
        <f>IF(OR($B86=0,BR$27&lt;$C86,BR$27&gt;=$D86),"",INDEX(ordre,COUNTIF(BR$36:BR85,"&lt;&gt;")+1))</f>
        <v/>
      </c>
      <c r="BS86" s="227" t="str">
        <f>IF(OR($B86=0,BS$27&lt;$C86,BS$27&gt;=$D86),"",INDEX(ordre,COUNTIF(BS$36:BS85,"&lt;&gt;")+1))</f>
        <v/>
      </c>
      <c r="BT86" s="227" t="str">
        <f>IF(OR($B86=0,BT$27&lt;$C86,BT$27&gt;=$D86),"",INDEX(ordre,COUNTIF(BT$36:BT85,"&lt;&gt;")+1))</f>
        <v/>
      </c>
      <c r="BU86" s="165">
        <f t="shared" si="3"/>
        <v>6.9441666666666671E-3</v>
      </c>
    </row>
    <row r="87" spans="1:73" ht="15.5" x14ac:dyDescent="0.35">
      <c r="A87" s="39"/>
      <c r="B87" s="139">
        <f>'Etat staff'!C83</f>
        <v>0</v>
      </c>
      <c r="C87" s="161">
        <f>'Etat staff'!A83</f>
        <v>0</v>
      </c>
      <c r="D87" s="162">
        <f>IF('Etat staff'!B83&lt;C87,'Etat staff'!B83+1,'Etat staff'!B83)</f>
        <v>0</v>
      </c>
      <c r="E87" s="203">
        <f t="shared" si="7"/>
        <v>1.0416666666666666E-2</v>
      </c>
      <c r="F87" s="44"/>
      <c r="G87" s="265"/>
      <c r="H87" s="227" t="str">
        <f>IF(OR($B87=0,H$27&lt;$C87,H$27&gt;=$D87),"",INDEX(ordre,COUNTIF(H$36:H86,"&lt;&gt;")+1))</f>
        <v/>
      </c>
      <c r="I87" s="227" t="str">
        <f>IF(OR($B87=0,I$27&lt;$C87,I$27&gt;=$D87),"",INDEX(ordre,COUNTIF(I$36:I86,"&lt;&gt;")+1))</f>
        <v/>
      </c>
      <c r="J87" s="227" t="str">
        <f>IF(OR($B87=0,J$27&lt;$C87,J$27&gt;=$D87),"",INDEX(ordre,COUNTIF(J$36:J86,"&lt;&gt;")+1))</f>
        <v/>
      </c>
      <c r="K87" s="227" t="str">
        <f>IF(OR($B87=0,K$27&lt;$C87,K$27&gt;=$D87),"",INDEX(ordre,COUNTIF(K$36:K86,"&lt;&gt;")+1))</f>
        <v/>
      </c>
      <c r="L87" s="227" t="str">
        <f>IF(OR($B87=0,L$27&lt;$C87,L$27&gt;=$D87),"",INDEX(ordre,COUNTIF(L$36:L86,"&lt;&gt;")+1))</f>
        <v/>
      </c>
      <c r="M87" s="227" t="str">
        <f>IF(OR($B87=0,M$27&lt;$C87,M$27&gt;=$D87),"",INDEX(ordre,COUNTIF(M$36:M86,"&lt;&gt;")+1))</f>
        <v/>
      </c>
      <c r="N87" s="227" t="str">
        <f>IF(OR($B87=0,N$27&lt;$C87,N$27&gt;=$D87),"",INDEX(ordre,COUNTIF(N$36:N86,"&lt;&gt;")+1))</f>
        <v/>
      </c>
      <c r="O87" s="227" t="str">
        <f>IF(OR($B87=0,O$27&lt;$C87,O$27&gt;=$D87),"",INDEX(ordre,COUNTIF(O$36:O86,"&lt;&gt;")+1))</f>
        <v/>
      </c>
      <c r="P87" s="227" t="str">
        <f>IF(OR($B87=0,P$27&lt;$C87,P$27&gt;=$D87),"",INDEX(ordre,COUNTIF(P$36:P86,"&lt;&gt;")+1))</f>
        <v/>
      </c>
      <c r="Q87" s="227" t="str">
        <f>IF(OR($B87=0,Q$27&lt;$C87,Q$27&gt;=$D87),"",INDEX(ordre,COUNTIF(Q$36:Q86,"&lt;&gt;")+1))</f>
        <v/>
      </c>
      <c r="R87" s="227" t="str">
        <f>IF(OR($B87=0,R$27&lt;$C87,R$27&gt;=$D87),"",INDEX(ordre,COUNTIF(R$36:R86,"&lt;&gt;")+1))</f>
        <v/>
      </c>
      <c r="S87" s="227" t="str">
        <f>IF(OR($B87=0,S$27&lt;$C87,S$27&gt;=$D87),"",INDEX(ordre,COUNTIF(S$36:S86,"&lt;&gt;")+1))</f>
        <v/>
      </c>
      <c r="T87" s="227" t="str">
        <f>IF(OR($B87=0,T$27&lt;$C87,T$27&gt;=$D87),"",INDEX(ordre,COUNTIF(T$36:T86,"&lt;&gt;")+1))</f>
        <v/>
      </c>
      <c r="U87" s="227" t="str">
        <f>IF(OR($B87=0,U$27&lt;$C87,U$27&gt;=$D87),"",INDEX(ordre,COUNTIF(U$36:U86,"&lt;&gt;")+1))</f>
        <v/>
      </c>
      <c r="V87" s="227" t="str">
        <f>IF(OR($B87=0,V$27&lt;$C87,V$27&gt;=$D87),"",INDEX(ordre,COUNTIF(V$36:V86,"&lt;&gt;")+1))</f>
        <v/>
      </c>
      <c r="W87" s="227" t="str">
        <f>IF(OR($B87=0,W$27&lt;$C87,W$27&gt;=$D87),"",INDEX(ordre,COUNTIF(W$36:W86,"&lt;&gt;")+1))</f>
        <v/>
      </c>
      <c r="X87" s="227" t="str">
        <f>IF(OR($B87=0,X$27&lt;$C87,X$27&gt;=$D87),"",INDEX(ordre,COUNTIF(X$36:X86,"&lt;&gt;")+1))</f>
        <v/>
      </c>
      <c r="Y87" s="227" t="str">
        <f>IF(OR($B87=0,Y$27&lt;$C87,Y$27&gt;=$D87),"",INDEX(ordre,COUNTIF(Y$36:Y86,"&lt;&gt;")+1))</f>
        <v/>
      </c>
      <c r="Z87" s="227" t="str">
        <f>IF(OR($B87=0,Z$27&lt;$C87,Z$27&gt;=$D87),"",INDEX(ordre,COUNTIF(Z$36:Z86,"&lt;&gt;")+1))</f>
        <v/>
      </c>
      <c r="AA87" s="227" t="str">
        <f>IF(OR($B87=0,AA$27&lt;$C87,AA$27&gt;=$D87),"",INDEX(ordre,COUNTIF(AA$36:AA86,"&lt;&gt;")+1))</f>
        <v/>
      </c>
      <c r="AB87" s="227" t="str">
        <f>IF(OR($B87=0,AB$27&lt;$C87,AB$27&gt;=$D87),"",INDEX(ordre,COUNTIF(AB$36:AB86,"&lt;&gt;")+1))</f>
        <v/>
      </c>
      <c r="AC87" s="227" t="str">
        <f>IF(OR($B87=0,AC$27&lt;$C87,AC$27&gt;=$D87),"",INDEX(ordre,COUNTIF(AC$36:AC86,"&lt;&gt;")+1))</f>
        <v/>
      </c>
      <c r="AD87" s="227" t="str">
        <f>IF(OR($B87=0,AD$27&lt;$C87,AD$27&gt;=$D87),"",INDEX(ordre,COUNTIF(AD$36:AD86,"&lt;&gt;")+1))</f>
        <v/>
      </c>
      <c r="AE87" s="227" t="str">
        <f>IF(OR($B87=0,AE$27&lt;$C87,AE$27&gt;=$D87),"",INDEX(ordre,COUNTIF(AE$36:AE86,"&lt;&gt;")+1))</f>
        <v/>
      </c>
      <c r="AF87" s="227" t="str">
        <f>IF(OR($B87=0,AF$27&lt;$C87,AF$27&gt;=$D87),"",INDEX(ordre,COUNTIF(AF$36:AF86,"&lt;&gt;")+1))</f>
        <v/>
      </c>
      <c r="AG87" s="227" t="str">
        <f>IF(OR($B87=0,AG$27&lt;$C87,AG$27&gt;=$D87),"",INDEX(ordre,COUNTIF(AG$36:AG86,"&lt;&gt;")+1))</f>
        <v/>
      </c>
      <c r="AH87" s="227" t="str">
        <f>IF(OR($B87=0,AH$27&lt;$C87,AH$27&gt;=$D87),"",INDEX(ordre,COUNTIF(AH$36:AH86,"&lt;&gt;")+1))</f>
        <v/>
      </c>
      <c r="AI87" s="227" t="str">
        <f>IF(OR($B87=0,AI$27&lt;$C87,AI$27&gt;=$D87),"",INDEX(ordre,COUNTIF(AI$36:AI86,"&lt;&gt;")+1))</f>
        <v/>
      </c>
      <c r="AJ87" s="227" t="str">
        <f>IF(OR($B87=0,AJ$27&lt;$C87,AJ$27&gt;=$D87),"",INDEX(ordre,COUNTIF(AJ$36:AJ86,"&lt;&gt;")+1))</f>
        <v/>
      </c>
      <c r="AK87" s="227" t="str">
        <f>IF(OR($B87=0,AK$27&lt;$C87,AK$27&gt;=$D87),"",INDEX(ordre,COUNTIF(AK$36:AK86,"&lt;&gt;")+1))</f>
        <v/>
      </c>
      <c r="AL87" s="227" t="str">
        <f>IF(OR($B87=0,AL$27&lt;$C87,AL$27&gt;=$D87),"",INDEX(ordre,COUNTIF(AL$36:AL86,"&lt;&gt;")+1))</f>
        <v/>
      </c>
      <c r="AM87" s="227" t="str">
        <f>IF(OR($B87=0,AM$27&lt;$C87,AM$27&gt;=$D87),"",INDEX(ordre,COUNTIF(AM$36:AM86,"&lt;&gt;")+1))</f>
        <v/>
      </c>
      <c r="AN87" s="227" t="str">
        <f>IF(OR($B87=0,AN$27&lt;$C87,AN$27&gt;=$D87),"",INDEX(ordre,COUNTIF(AN$36:AN86,"&lt;&gt;")+1))</f>
        <v/>
      </c>
      <c r="AO87" s="227" t="str">
        <f>IF(OR($B87=0,AO$27&lt;$C87,AO$27&gt;=$D87),"",INDEX(ordre,COUNTIF(AO$36:AO86,"&lt;&gt;")+1))</f>
        <v/>
      </c>
      <c r="AP87" s="227" t="str">
        <f>IF(OR($B87=0,AP$27&lt;$C87,AP$27&gt;=$D87),"",INDEX(ordre,COUNTIF(AP$36:AP86,"&lt;&gt;")+1))</f>
        <v/>
      </c>
      <c r="AQ87" s="227" t="str">
        <f>IF(OR($B87=0,AQ$27&lt;$C87,AQ$27&gt;=$D87),"",INDEX(ordre,COUNTIF(AQ$36:AQ86,"&lt;&gt;")+1))</f>
        <v/>
      </c>
      <c r="AR87" s="227" t="str">
        <f>IF(OR($B87=0,AR$27&lt;$C87,AR$27&gt;=$D87),"",INDEX(ordre,COUNTIF(AR$36:AR86,"&lt;&gt;")+1))</f>
        <v/>
      </c>
      <c r="AS87" s="227" t="str">
        <f>IF(OR($B87=0,AS$27&lt;$C87,AS$27&gt;=$D87),"",INDEX(ordre,COUNTIF(AS$36:AS86,"&lt;&gt;")+1))</f>
        <v/>
      </c>
      <c r="AT87" s="227" t="str">
        <f>IF(OR($B87=0,AT$27&lt;$C87,AT$27&gt;=$D87),"",INDEX(ordre,COUNTIF(AT$36:AT86,"&lt;&gt;")+1))</f>
        <v/>
      </c>
      <c r="AU87" s="227" t="str">
        <f>IF(OR($B87=0,AU$27&lt;$C87,AU$27&gt;=$D87),"",INDEX(ordre,COUNTIF(AU$36:AU86,"&lt;&gt;")+1))</f>
        <v/>
      </c>
      <c r="AV87" s="227" t="str">
        <f>IF(OR($B87=0,AV$27&lt;$C87,AV$27&gt;=$D87),"",INDEX(ordre,COUNTIF(AV$36:AV86,"&lt;&gt;")+1))</f>
        <v/>
      </c>
      <c r="AW87" s="227" t="str">
        <f>IF(OR($B87=0,AW$27&lt;$C87,AW$27&gt;=$D87),"",INDEX(ordre,COUNTIF(AW$36:AW86,"&lt;&gt;")+1))</f>
        <v/>
      </c>
      <c r="AX87" s="227" t="str">
        <f>IF(OR($B87=0,AX$27&lt;$C87,AX$27&gt;=$D87),"",INDEX(ordre,COUNTIF(AX$36:AX86,"&lt;&gt;")+1))</f>
        <v/>
      </c>
      <c r="AY87" s="227" t="str">
        <f>IF(OR($B87=0,AY$27&lt;$C87,AY$27&gt;=$D87),"",INDEX(ordre,COUNTIF(AY$36:AY86,"&lt;&gt;")+1))</f>
        <v/>
      </c>
      <c r="AZ87" s="227" t="str">
        <f>IF(OR($B87=0,AZ$27&lt;$C87,AZ$27&gt;=$D87),"",INDEX(ordre,COUNTIF(AZ$36:AZ86,"&lt;&gt;")+1))</f>
        <v/>
      </c>
      <c r="BA87" s="227" t="str">
        <f>IF(OR($B87=0,BA$27&lt;$C87,BA$27&gt;=$D87),"",INDEX(ordre,COUNTIF(BA$36:BA86,"&lt;&gt;")+1))</f>
        <v/>
      </c>
      <c r="BB87" s="227" t="str">
        <f>IF(OR($B87=0,BB$27&lt;$C87,BB$27&gt;=$D87),"",INDEX(ordre,COUNTIF(BB$36:BB86,"&lt;&gt;")+1))</f>
        <v/>
      </c>
      <c r="BC87" s="227" t="str">
        <f>IF(OR($B87=0,BC$27&lt;$C87,BC$27&gt;=$D87),"",INDEX(ordre,COUNTIF(BC$36:BC86,"&lt;&gt;")+1))</f>
        <v/>
      </c>
      <c r="BD87" s="227" t="str">
        <f>IF(OR($B87=0,BD$27&lt;$C87,BD$27&gt;=$D87),"",INDEX(ordre,COUNTIF(BD$36:BD86,"&lt;&gt;")+1))</f>
        <v/>
      </c>
      <c r="BE87" s="227" t="str">
        <f>IF(OR($B87=0,BE$27&lt;$C87,BE$27&gt;=$D87),"",INDEX(ordre,COUNTIF(BE$36:BE86,"&lt;&gt;")+1))</f>
        <v/>
      </c>
      <c r="BF87" s="227" t="str">
        <f>IF(OR($B87=0,BF$27&lt;$C87,BF$27&gt;=$D87),"",INDEX(ordre,COUNTIF(BF$36:BF86,"&lt;&gt;")+1))</f>
        <v/>
      </c>
      <c r="BG87" s="227" t="str">
        <f>IF(OR($B87=0,BG$27&lt;$C87,BG$27&gt;=$D87),"",INDEX(ordre,COUNTIF(BG$36:BG86,"&lt;&gt;")+1))</f>
        <v/>
      </c>
      <c r="BH87" s="227" t="str">
        <f>IF(OR($B87=0,BH$27&lt;$C87,BH$27&gt;=$D87),"",INDEX(ordre,COUNTIF(BH$36:BH86,"&lt;&gt;")+1))</f>
        <v/>
      </c>
      <c r="BI87" s="227" t="str">
        <f>IF(OR($B87=0,BI$27&lt;$C87,BI$27&gt;=$D87),"",INDEX(ordre,COUNTIF(BI$36:BI86,"&lt;&gt;")+1))</f>
        <v/>
      </c>
      <c r="BJ87" s="227" t="str">
        <f>IF(OR($B87=0,BJ$27&lt;$C87,BJ$27&gt;=$D87),"",INDEX(ordre,COUNTIF(BJ$36:BJ86,"&lt;&gt;")+1))</f>
        <v/>
      </c>
      <c r="BK87" s="227" t="str">
        <f>IF(OR($B87=0,BK$27&lt;$C87,BK$27&gt;=$D87),"",INDEX(ordre,COUNTIF(BK$36:BK86,"&lt;&gt;")+1))</f>
        <v/>
      </c>
      <c r="BL87" s="227" t="str">
        <f>IF(OR($B87=0,BL$27&lt;$C87,BL$27&gt;=$D87),"",INDEX(ordre,COUNTIF(BL$36:BL86,"&lt;&gt;")+1))</f>
        <v/>
      </c>
      <c r="BM87" s="227" t="str">
        <f>IF(OR($B87=0,BM$27&lt;$C87,BM$27&gt;=$D87),"",INDEX(ordre,COUNTIF(BM$36:BM86,"&lt;&gt;")+1))</f>
        <v/>
      </c>
      <c r="BN87" s="227" t="str">
        <f>IF(OR($B87=0,BN$27&lt;$C87,BN$27&gt;=$D87),"",INDEX(ordre,COUNTIF(BN$36:BN86,"&lt;&gt;")+1))</f>
        <v/>
      </c>
      <c r="BO87" s="227" t="str">
        <f>IF(OR($B87=0,BO$27&lt;$C87,BO$27&gt;=$D87),"",INDEX(ordre,COUNTIF(BO$36:BO86,"&lt;&gt;")+1))</f>
        <v/>
      </c>
      <c r="BP87" s="227" t="str">
        <f>IF(OR($B87=0,BP$27&lt;$C87,BP$27&gt;=$D87),"",INDEX(ordre,COUNTIF(BP$36:BP86,"&lt;&gt;")+1))</f>
        <v/>
      </c>
      <c r="BQ87" s="227" t="str">
        <f>IF(OR($B87=0,BQ$27&lt;$C87,BQ$27&gt;=$D87),"",INDEX(ordre,COUNTIF(BQ$36:BQ86,"&lt;&gt;")+1))</f>
        <v/>
      </c>
      <c r="BR87" s="227" t="str">
        <f>IF(OR($B87=0,BR$27&lt;$C87,BR$27&gt;=$D87),"",INDEX(ordre,COUNTIF(BR$36:BR86,"&lt;&gt;")+1))</f>
        <v/>
      </c>
      <c r="BS87" s="227" t="str">
        <f>IF(OR($B87=0,BS$27&lt;$C87,BS$27&gt;=$D87),"",INDEX(ordre,COUNTIF(BS$36:BS86,"&lt;&gt;")+1))</f>
        <v/>
      </c>
      <c r="BT87" s="227" t="str">
        <f>IF(OR($B87=0,BT$27&lt;$C87,BT$27&gt;=$D87),"",INDEX(ordre,COUNTIF(BT$36:BT86,"&lt;&gt;")+1))</f>
        <v/>
      </c>
      <c r="BU87" s="165">
        <f t="shared" si="3"/>
        <v>6.9441666666666671E-3</v>
      </c>
    </row>
    <row r="88" spans="1:73" ht="15.5" x14ac:dyDescent="0.35">
      <c r="A88" s="39"/>
      <c r="B88" s="139">
        <f>'Etat staff'!C84</f>
        <v>0</v>
      </c>
      <c r="C88" s="161">
        <f>'Etat staff'!A84</f>
        <v>0</v>
      </c>
      <c r="D88" s="162">
        <f>IF('Etat staff'!B84&lt;C88,'Etat staff'!B84+1,'Etat staff'!B84)</f>
        <v>0</v>
      </c>
      <c r="E88" s="203">
        <f t="shared" si="7"/>
        <v>1.0416666666666666E-2</v>
      </c>
      <c r="F88" s="44"/>
      <c r="G88" s="265"/>
      <c r="H88" s="227" t="str">
        <f>IF(OR($B88=0,H$27&lt;$C88,H$27&gt;=$D88),"",INDEX(ordre,COUNTIF(H$36:H87,"&lt;&gt;")+1))</f>
        <v/>
      </c>
      <c r="I88" s="227" t="str">
        <f>IF(OR($B88=0,I$27&lt;$C88,I$27&gt;=$D88),"",INDEX(ordre,COUNTIF(I$36:I87,"&lt;&gt;")+1))</f>
        <v/>
      </c>
      <c r="J88" s="227" t="str">
        <f>IF(OR($B88=0,J$27&lt;$C88,J$27&gt;=$D88),"",INDEX(ordre,COUNTIF(J$36:J87,"&lt;&gt;")+1))</f>
        <v/>
      </c>
      <c r="K88" s="227" t="str">
        <f>IF(OR($B88=0,K$27&lt;$C88,K$27&gt;=$D88),"",INDEX(ordre,COUNTIF(K$36:K87,"&lt;&gt;")+1))</f>
        <v/>
      </c>
      <c r="L88" s="227" t="str">
        <f>IF(OR($B88=0,L$27&lt;$C88,L$27&gt;=$D88),"",INDEX(ordre,COUNTIF(L$36:L87,"&lt;&gt;")+1))</f>
        <v/>
      </c>
      <c r="M88" s="227" t="str">
        <f>IF(OR($B88=0,M$27&lt;$C88,M$27&gt;=$D88),"",INDEX(ordre,COUNTIF(M$36:M87,"&lt;&gt;")+1))</f>
        <v/>
      </c>
      <c r="N88" s="227" t="str">
        <f>IF(OR($B88=0,N$27&lt;$C88,N$27&gt;=$D88),"",INDEX(ordre,COUNTIF(N$36:N87,"&lt;&gt;")+1))</f>
        <v/>
      </c>
      <c r="O88" s="227" t="str">
        <f>IF(OR($B88=0,O$27&lt;$C88,O$27&gt;=$D88),"",INDEX(ordre,COUNTIF(O$36:O87,"&lt;&gt;")+1))</f>
        <v/>
      </c>
      <c r="P88" s="227" t="str">
        <f>IF(OR($B88=0,P$27&lt;$C88,P$27&gt;=$D88),"",INDEX(ordre,COUNTIF(P$36:P87,"&lt;&gt;")+1))</f>
        <v/>
      </c>
      <c r="Q88" s="227" t="str">
        <f>IF(OR($B88=0,Q$27&lt;$C88,Q$27&gt;=$D88),"",INDEX(ordre,COUNTIF(Q$36:Q87,"&lt;&gt;")+1))</f>
        <v/>
      </c>
      <c r="R88" s="227" t="str">
        <f>IF(OR($B88=0,R$27&lt;$C88,R$27&gt;=$D88),"",INDEX(ordre,COUNTIF(R$36:R87,"&lt;&gt;")+1))</f>
        <v/>
      </c>
      <c r="S88" s="227" t="str">
        <f>IF(OR($B88=0,S$27&lt;$C88,S$27&gt;=$D88),"",INDEX(ordre,COUNTIF(S$36:S87,"&lt;&gt;")+1))</f>
        <v/>
      </c>
      <c r="T88" s="227" t="str">
        <f>IF(OR($B88=0,T$27&lt;$C88,T$27&gt;=$D88),"",INDEX(ordre,COUNTIF(T$36:T87,"&lt;&gt;")+1))</f>
        <v/>
      </c>
      <c r="U88" s="227" t="str">
        <f>IF(OR($B88=0,U$27&lt;$C88,U$27&gt;=$D88),"",INDEX(ordre,COUNTIF(U$36:U87,"&lt;&gt;")+1))</f>
        <v/>
      </c>
      <c r="V88" s="227" t="str">
        <f>IF(OR($B88=0,V$27&lt;$C88,V$27&gt;=$D88),"",INDEX(ordre,COUNTIF(V$36:V87,"&lt;&gt;")+1))</f>
        <v/>
      </c>
      <c r="W88" s="227" t="str">
        <f>IF(OR($B88=0,W$27&lt;$C88,W$27&gt;=$D88),"",INDEX(ordre,COUNTIF(W$36:W87,"&lt;&gt;")+1))</f>
        <v/>
      </c>
      <c r="X88" s="227" t="str">
        <f>IF(OR($B88=0,X$27&lt;$C88,X$27&gt;=$D88),"",INDEX(ordre,COUNTIF(X$36:X87,"&lt;&gt;")+1))</f>
        <v/>
      </c>
      <c r="Y88" s="227" t="str">
        <f>IF(OR($B88=0,Y$27&lt;$C88,Y$27&gt;=$D88),"",INDEX(ordre,COUNTIF(Y$36:Y87,"&lt;&gt;")+1))</f>
        <v/>
      </c>
      <c r="Z88" s="227" t="str">
        <f>IF(OR($B88=0,Z$27&lt;$C88,Z$27&gt;=$D88),"",INDEX(ordre,COUNTIF(Z$36:Z87,"&lt;&gt;")+1))</f>
        <v/>
      </c>
      <c r="AA88" s="227" t="str">
        <f>IF(OR($B88=0,AA$27&lt;$C88,AA$27&gt;=$D88),"",INDEX(ordre,COUNTIF(AA$36:AA87,"&lt;&gt;")+1))</f>
        <v/>
      </c>
      <c r="AB88" s="227" t="str">
        <f>IF(OR($B88=0,AB$27&lt;$C88,AB$27&gt;=$D88),"",INDEX(ordre,COUNTIF(AB$36:AB87,"&lt;&gt;")+1))</f>
        <v/>
      </c>
      <c r="AC88" s="227" t="str">
        <f>IF(OR($B88=0,AC$27&lt;$C88,AC$27&gt;=$D88),"",INDEX(ordre,COUNTIF(AC$36:AC87,"&lt;&gt;")+1))</f>
        <v/>
      </c>
      <c r="AD88" s="227" t="str">
        <f>IF(OR($B88=0,AD$27&lt;$C88,AD$27&gt;=$D88),"",INDEX(ordre,COUNTIF(AD$36:AD87,"&lt;&gt;")+1))</f>
        <v/>
      </c>
      <c r="AE88" s="227" t="str">
        <f>IF(OR($B88=0,AE$27&lt;$C88,AE$27&gt;=$D88),"",INDEX(ordre,COUNTIF(AE$36:AE87,"&lt;&gt;")+1))</f>
        <v/>
      </c>
      <c r="AF88" s="227" t="str">
        <f>IF(OR($B88=0,AF$27&lt;$C88,AF$27&gt;=$D88),"",INDEX(ordre,COUNTIF(AF$36:AF87,"&lt;&gt;")+1))</f>
        <v/>
      </c>
      <c r="AG88" s="227" t="str">
        <f>IF(OR($B88=0,AG$27&lt;$C88,AG$27&gt;=$D88),"",INDEX(ordre,COUNTIF(AG$36:AG87,"&lt;&gt;")+1))</f>
        <v/>
      </c>
      <c r="AH88" s="227" t="str">
        <f>IF(OR($B88=0,AH$27&lt;$C88,AH$27&gt;=$D88),"",INDEX(ordre,COUNTIF(AH$36:AH87,"&lt;&gt;")+1))</f>
        <v/>
      </c>
      <c r="AI88" s="227" t="str">
        <f>IF(OR($B88=0,AI$27&lt;$C88,AI$27&gt;=$D88),"",INDEX(ordre,COUNTIF(AI$36:AI87,"&lt;&gt;")+1))</f>
        <v/>
      </c>
      <c r="AJ88" s="227" t="str">
        <f>IF(OR($B88=0,AJ$27&lt;$C88,AJ$27&gt;=$D88),"",INDEX(ordre,COUNTIF(AJ$36:AJ87,"&lt;&gt;")+1))</f>
        <v/>
      </c>
      <c r="AK88" s="227" t="str">
        <f>IF(OR($B88=0,AK$27&lt;$C88,AK$27&gt;=$D88),"",INDEX(ordre,COUNTIF(AK$36:AK87,"&lt;&gt;")+1))</f>
        <v/>
      </c>
      <c r="AL88" s="227" t="str">
        <f>IF(OR($B88=0,AL$27&lt;$C88,AL$27&gt;=$D88),"",INDEX(ordre,COUNTIF(AL$36:AL87,"&lt;&gt;")+1))</f>
        <v/>
      </c>
      <c r="AM88" s="227" t="str">
        <f>IF(OR($B88=0,AM$27&lt;$C88,AM$27&gt;=$D88),"",INDEX(ordre,COUNTIF(AM$36:AM87,"&lt;&gt;")+1))</f>
        <v/>
      </c>
      <c r="AN88" s="227" t="str">
        <f>IF(OR($B88=0,AN$27&lt;$C88,AN$27&gt;=$D88),"",INDEX(ordre,COUNTIF(AN$36:AN87,"&lt;&gt;")+1))</f>
        <v/>
      </c>
      <c r="AO88" s="227" t="str">
        <f>IF(OR($B88=0,AO$27&lt;$C88,AO$27&gt;=$D88),"",INDEX(ordre,COUNTIF(AO$36:AO87,"&lt;&gt;")+1))</f>
        <v/>
      </c>
      <c r="AP88" s="227" t="str">
        <f>IF(OR($B88=0,AP$27&lt;$C88,AP$27&gt;=$D88),"",INDEX(ordre,COUNTIF(AP$36:AP87,"&lt;&gt;")+1))</f>
        <v/>
      </c>
      <c r="AQ88" s="227" t="str">
        <f>IF(OR($B88=0,AQ$27&lt;$C88,AQ$27&gt;=$D88),"",INDEX(ordre,COUNTIF(AQ$36:AQ87,"&lt;&gt;")+1))</f>
        <v/>
      </c>
      <c r="AR88" s="227" t="str">
        <f>IF(OR($B88=0,AR$27&lt;$C88,AR$27&gt;=$D88),"",INDEX(ordre,COUNTIF(AR$36:AR87,"&lt;&gt;")+1))</f>
        <v/>
      </c>
      <c r="AS88" s="227" t="str">
        <f>IF(OR($B88=0,AS$27&lt;$C88,AS$27&gt;=$D88),"",INDEX(ordre,COUNTIF(AS$36:AS87,"&lt;&gt;")+1))</f>
        <v/>
      </c>
      <c r="AT88" s="227" t="str">
        <f>IF(OR($B88=0,AT$27&lt;$C88,AT$27&gt;=$D88),"",INDEX(ordre,COUNTIF(AT$36:AT87,"&lt;&gt;")+1))</f>
        <v/>
      </c>
      <c r="AU88" s="227" t="str">
        <f>IF(OR($B88=0,AU$27&lt;$C88,AU$27&gt;=$D88),"",INDEX(ordre,COUNTIF(AU$36:AU87,"&lt;&gt;")+1))</f>
        <v/>
      </c>
      <c r="AV88" s="227" t="str">
        <f>IF(OR($B88=0,AV$27&lt;$C88,AV$27&gt;=$D88),"",INDEX(ordre,COUNTIF(AV$36:AV87,"&lt;&gt;")+1))</f>
        <v/>
      </c>
      <c r="AW88" s="227" t="str">
        <f>IF(OR($B88=0,AW$27&lt;$C88,AW$27&gt;=$D88),"",INDEX(ordre,COUNTIF(AW$36:AW87,"&lt;&gt;")+1))</f>
        <v/>
      </c>
      <c r="AX88" s="227" t="str">
        <f>IF(OR($B88=0,AX$27&lt;$C88,AX$27&gt;=$D88),"",INDEX(ordre,COUNTIF(AX$36:AX87,"&lt;&gt;")+1))</f>
        <v/>
      </c>
      <c r="AY88" s="227" t="str">
        <f>IF(OR($B88=0,AY$27&lt;$C88,AY$27&gt;=$D88),"",INDEX(ordre,COUNTIF(AY$36:AY87,"&lt;&gt;")+1))</f>
        <v/>
      </c>
      <c r="AZ88" s="227" t="str">
        <f>IF(OR($B88=0,AZ$27&lt;$C88,AZ$27&gt;=$D88),"",INDEX(ordre,COUNTIF(AZ$36:AZ87,"&lt;&gt;")+1))</f>
        <v/>
      </c>
      <c r="BA88" s="227" t="str">
        <f>IF(OR($B88=0,BA$27&lt;$C88,BA$27&gt;=$D88),"",INDEX(ordre,COUNTIF(BA$36:BA87,"&lt;&gt;")+1))</f>
        <v/>
      </c>
      <c r="BB88" s="227" t="str">
        <f>IF(OR($B88=0,BB$27&lt;$C88,BB$27&gt;=$D88),"",INDEX(ordre,COUNTIF(BB$36:BB87,"&lt;&gt;")+1))</f>
        <v/>
      </c>
      <c r="BC88" s="227" t="str">
        <f>IF(OR($B88=0,BC$27&lt;$C88,BC$27&gt;=$D88),"",INDEX(ordre,COUNTIF(BC$36:BC87,"&lt;&gt;")+1))</f>
        <v/>
      </c>
      <c r="BD88" s="227" t="str">
        <f>IF(OR($B88=0,BD$27&lt;$C88,BD$27&gt;=$D88),"",INDEX(ordre,COUNTIF(BD$36:BD87,"&lt;&gt;")+1))</f>
        <v/>
      </c>
      <c r="BE88" s="227" t="str">
        <f>IF(OR($B88=0,BE$27&lt;$C88,BE$27&gt;=$D88),"",INDEX(ordre,COUNTIF(BE$36:BE87,"&lt;&gt;")+1))</f>
        <v/>
      </c>
      <c r="BF88" s="227" t="str">
        <f>IF(OR($B88=0,BF$27&lt;$C88,BF$27&gt;=$D88),"",INDEX(ordre,COUNTIF(BF$36:BF87,"&lt;&gt;")+1))</f>
        <v/>
      </c>
      <c r="BG88" s="227" t="str">
        <f>IF(OR($B88=0,BG$27&lt;$C88,BG$27&gt;=$D88),"",INDEX(ordre,COUNTIF(BG$36:BG87,"&lt;&gt;")+1))</f>
        <v/>
      </c>
      <c r="BH88" s="227" t="str">
        <f>IF(OR($B88=0,BH$27&lt;$C88,BH$27&gt;=$D88),"",INDEX(ordre,COUNTIF(BH$36:BH87,"&lt;&gt;")+1))</f>
        <v/>
      </c>
      <c r="BI88" s="227" t="str">
        <f>IF(OR($B88=0,BI$27&lt;$C88,BI$27&gt;=$D88),"",INDEX(ordre,COUNTIF(BI$36:BI87,"&lt;&gt;")+1))</f>
        <v/>
      </c>
      <c r="BJ88" s="227" t="str">
        <f>IF(OR($B88=0,BJ$27&lt;$C88,BJ$27&gt;=$D88),"",INDEX(ordre,COUNTIF(BJ$36:BJ87,"&lt;&gt;")+1))</f>
        <v/>
      </c>
      <c r="BK88" s="227" t="str">
        <f>IF(OR($B88=0,BK$27&lt;$C88,BK$27&gt;=$D88),"",INDEX(ordre,COUNTIF(BK$36:BK87,"&lt;&gt;")+1))</f>
        <v/>
      </c>
      <c r="BL88" s="227" t="str">
        <f>IF(OR($B88=0,BL$27&lt;$C88,BL$27&gt;=$D88),"",INDEX(ordre,COUNTIF(BL$36:BL87,"&lt;&gt;")+1))</f>
        <v/>
      </c>
      <c r="BM88" s="227" t="str">
        <f>IF(OR($B88=0,BM$27&lt;$C88,BM$27&gt;=$D88),"",INDEX(ordre,COUNTIF(BM$36:BM87,"&lt;&gt;")+1))</f>
        <v/>
      </c>
      <c r="BN88" s="227" t="str">
        <f>IF(OR($B88=0,BN$27&lt;$C88,BN$27&gt;=$D88),"",INDEX(ordre,COUNTIF(BN$36:BN87,"&lt;&gt;")+1))</f>
        <v/>
      </c>
      <c r="BO88" s="227" t="str">
        <f>IF(OR($B88=0,BO$27&lt;$C88,BO$27&gt;=$D88),"",INDEX(ordre,COUNTIF(BO$36:BO87,"&lt;&gt;")+1))</f>
        <v/>
      </c>
      <c r="BP88" s="227" t="str">
        <f>IF(OR($B88=0,BP$27&lt;$C88,BP$27&gt;=$D88),"",INDEX(ordre,COUNTIF(BP$36:BP87,"&lt;&gt;")+1))</f>
        <v/>
      </c>
      <c r="BQ88" s="227" t="str">
        <f>IF(OR($B88=0,BQ$27&lt;$C88,BQ$27&gt;=$D88),"",INDEX(ordre,COUNTIF(BQ$36:BQ87,"&lt;&gt;")+1))</f>
        <v/>
      </c>
      <c r="BR88" s="227" t="str">
        <f>IF(OR($B88=0,BR$27&lt;$C88,BR$27&gt;=$D88),"",INDEX(ordre,COUNTIF(BR$36:BR87,"&lt;&gt;")+1))</f>
        <v/>
      </c>
      <c r="BS88" s="227" t="str">
        <f>IF(OR($B88=0,BS$27&lt;$C88,BS$27&gt;=$D88),"",INDEX(ordre,COUNTIF(BS$36:BS87,"&lt;&gt;")+1))</f>
        <v/>
      </c>
      <c r="BT88" s="227" t="str">
        <f>IF(OR($B88=0,BT$27&lt;$C88,BT$27&gt;=$D88),"",INDEX(ordre,COUNTIF(BT$36:BT87,"&lt;&gt;")+1))</f>
        <v/>
      </c>
      <c r="BU88" s="165">
        <f t="shared" si="3"/>
        <v>6.9441666666666671E-3</v>
      </c>
    </row>
    <row r="89" spans="1:73" ht="15.5" x14ac:dyDescent="0.35">
      <c r="A89" s="39"/>
      <c r="B89" s="139">
        <f>'Etat staff'!C85</f>
        <v>0</v>
      </c>
      <c r="C89" s="161">
        <f>'Etat staff'!A85</f>
        <v>0</v>
      </c>
      <c r="D89" s="162">
        <f>IF('Etat staff'!B85&lt;C89,'Etat staff'!B85+1,'Etat staff'!B85)</f>
        <v>0</v>
      </c>
      <c r="E89" s="203">
        <f t="shared" si="7"/>
        <v>1.0416666666666666E-2</v>
      </c>
      <c r="F89" s="44"/>
      <c r="G89" s="265"/>
      <c r="H89" s="227" t="str">
        <f>IF(OR($B89=0,H$27&lt;$C89,H$27&gt;=$D89),"",INDEX(ordre,COUNTIF(H$36:H88,"&lt;&gt;")+1))</f>
        <v/>
      </c>
      <c r="I89" s="227" t="str">
        <f>IF(OR($B89=0,I$27&lt;$C89,I$27&gt;=$D89),"",INDEX(ordre,COUNTIF(I$36:I88,"&lt;&gt;")+1))</f>
        <v/>
      </c>
      <c r="J89" s="227" t="str">
        <f>IF(OR($B89=0,J$27&lt;$C89,J$27&gt;=$D89),"",INDEX(ordre,COUNTIF(J$36:J88,"&lt;&gt;")+1))</f>
        <v/>
      </c>
      <c r="K89" s="227" t="str">
        <f>IF(OR($B89=0,K$27&lt;$C89,K$27&gt;=$D89),"",INDEX(ordre,COUNTIF(K$36:K88,"&lt;&gt;")+1))</f>
        <v/>
      </c>
      <c r="L89" s="227" t="str">
        <f>IF(OR($B89=0,L$27&lt;$C89,L$27&gt;=$D89),"",INDEX(ordre,COUNTIF(L$36:L88,"&lt;&gt;")+1))</f>
        <v/>
      </c>
      <c r="M89" s="227" t="str">
        <f>IF(OR($B89=0,M$27&lt;$C89,M$27&gt;=$D89),"",INDEX(ordre,COUNTIF(M$36:M88,"&lt;&gt;")+1))</f>
        <v/>
      </c>
      <c r="N89" s="227" t="str">
        <f>IF(OR($B89=0,N$27&lt;$C89,N$27&gt;=$D89),"",INDEX(ordre,COUNTIF(N$36:N88,"&lt;&gt;")+1))</f>
        <v/>
      </c>
      <c r="O89" s="227" t="str">
        <f>IF(OR($B89=0,O$27&lt;$C89,O$27&gt;=$D89),"",INDEX(ordre,COUNTIF(O$36:O88,"&lt;&gt;")+1))</f>
        <v/>
      </c>
      <c r="P89" s="227" t="str">
        <f>IF(OR($B89=0,P$27&lt;$C89,P$27&gt;=$D89),"",INDEX(ordre,COUNTIF(P$36:P88,"&lt;&gt;")+1))</f>
        <v/>
      </c>
      <c r="Q89" s="227" t="str">
        <f>IF(OR($B89=0,Q$27&lt;$C89,Q$27&gt;=$D89),"",INDEX(ordre,COUNTIF(Q$36:Q88,"&lt;&gt;")+1))</f>
        <v/>
      </c>
      <c r="R89" s="227" t="str">
        <f>IF(OR($B89=0,R$27&lt;$C89,R$27&gt;=$D89),"",INDEX(ordre,COUNTIF(R$36:R88,"&lt;&gt;")+1))</f>
        <v/>
      </c>
      <c r="S89" s="227" t="str">
        <f>IF(OR($B89=0,S$27&lt;$C89,S$27&gt;=$D89),"",INDEX(ordre,COUNTIF(S$36:S88,"&lt;&gt;")+1))</f>
        <v/>
      </c>
      <c r="T89" s="227" t="str">
        <f>IF(OR($B89=0,T$27&lt;$C89,T$27&gt;=$D89),"",INDEX(ordre,COUNTIF(T$36:T88,"&lt;&gt;")+1))</f>
        <v/>
      </c>
      <c r="U89" s="227" t="str">
        <f>IF(OR($B89=0,U$27&lt;$C89,U$27&gt;=$D89),"",INDEX(ordre,COUNTIF(U$36:U88,"&lt;&gt;")+1))</f>
        <v/>
      </c>
      <c r="V89" s="227" t="str">
        <f>IF(OR($B89=0,V$27&lt;$C89,V$27&gt;=$D89),"",INDEX(ordre,COUNTIF(V$36:V88,"&lt;&gt;")+1))</f>
        <v/>
      </c>
      <c r="W89" s="227" t="str">
        <f>IF(OR($B89=0,W$27&lt;$C89,W$27&gt;=$D89),"",INDEX(ordre,COUNTIF(W$36:W88,"&lt;&gt;")+1))</f>
        <v/>
      </c>
      <c r="X89" s="227" t="str">
        <f>IF(OR($B89=0,X$27&lt;$C89,X$27&gt;=$D89),"",INDEX(ordre,COUNTIF(X$36:X88,"&lt;&gt;")+1))</f>
        <v/>
      </c>
      <c r="Y89" s="227" t="str">
        <f>IF(OR($B89=0,Y$27&lt;$C89,Y$27&gt;=$D89),"",INDEX(ordre,COUNTIF(Y$36:Y88,"&lt;&gt;")+1))</f>
        <v/>
      </c>
      <c r="Z89" s="227" t="str">
        <f>IF(OR($B89=0,Z$27&lt;$C89,Z$27&gt;=$D89),"",INDEX(ordre,COUNTIF(Z$36:Z88,"&lt;&gt;")+1))</f>
        <v/>
      </c>
      <c r="AA89" s="227" t="str">
        <f>IF(OR($B89=0,AA$27&lt;$C89,AA$27&gt;=$D89),"",INDEX(ordre,COUNTIF(AA$36:AA88,"&lt;&gt;")+1))</f>
        <v/>
      </c>
      <c r="AB89" s="227" t="str">
        <f>IF(OR($B89=0,AB$27&lt;$C89,AB$27&gt;=$D89),"",INDEX(ordre,COUNTIF(AB$36:AB88,"&lt;&gt;")+1))</f>
        <v/>
      </c>
      <c r="AC89" s="227" t="str">
        <f>IF(OR($B89=0,AC$27&lt;$C89,AC$27&gt;=$D89),"",INDEX(ordre,COUNTIF(AC$36:AC88,"&lt;&gt;")+1))</f>
        <v/>
      </c>
      <c r="AD89" s="227" t="str">
        <f>IF(OR($B89=0,AD$27&lt;$C89,AD$27&gt;=$D89),"",INDEX(ordre,COUNTIF(AD$36:AD88,"&lt;&gt;")+1))</f>
        <v/>
      </c>
      <c r="AE89" s="227" t="str">
        <f>IF(OR($B89=0,AE$27&lt;$C89,AE$27&gt;=$D89),"",INDEX(ordre,COUNTIF(AE$36:AE88,"&lt;&gt;")+1))</f>
        <v/>
      </c>
      <c r="AF89" s="227" t="str">
        <f>IF(OR($B89=0,AF$27&lt;$C89,AF$27&gt;=$D89),"",INDEX(ordre,COUNTIF(AF$36:AF88,"&lt;&gt;")+1))</f>
        <v/>
      </c>
      <c r="AG89" s="227" t="str">
        <f>IF(OR($B89=0,AG$27&lt;$C89,AG$27&gt;=$D89),"",INDEX(ordre,COUNTIF(AG$36:AG88,"&lt;&gt;")+1))</f>
        <v/>
      </c>
      <c r="AH89" s="227" t="str">
        <f>IF(OR($B89=0,AH$27&lt;$C89,AH$27&gt;=$D89),"",INDEX(ordre,COUNTIF(AH$36:AH88,"&lt;&gt;")+1))</f>
        <v/>
      </c>
      <c r="AI89" s="227" t="str">
        <f>IF(OR($B89=0,AI$27&lt;$C89,AI$27&gt;=$D89),"",INDEX(ordre,COUNTIF(AI$36:AI88,"&lt;&gt;")+1))</f>
        <v/>
      </c>
      <c r="AJ89" s="227" t="str">
        <f>IF(OR($B89=0,AJ$27&lt;$C89,AJ$27&gt;=$D89),"",INDEX(ordre,COUNTIF(AJ$36:AJ88,"&lt;&gt;")+1))</f>
        <v/>
      </c>
      <c r="AK89" s="227" t="str">
        <f>IF(OR($B89=0,AK$27&lt;$C89,AK$27&gt;=$D89),"",INDEX(ordre,COUNTIF(AK$36:AK88,"&lt;&gt;")+1))</f>
        <v/>
      </c>
      <c r="AL89" s="227" t="str">
        <f>IF(OR($B89=0,AL$27&lt;$C89,AL$27&gt;=$D89),"",INDEX(ordre,COUNTIF(AL$36:AL88,"&lt;&gt;")+1))</f>
        <v/>
      </c>
      <c r="AM89" s="227" t="str">
        <f>IF(OR($B89=0,AM$27&lt;$C89,AM$27&gt;=$D89),"",INDEX(ordre,COUNTIF(AM$36:AM88,"&lt;&gt;")+1))</f>
        <v/>
      </c>
      <c r="AN89" s="227" t="str">
        <f>IF(OR($B89=0,AN$27&lt;$C89,AN$27&gt;=$D89),"",INDEX(ordre,COUNTIF(AN$36:AN88,"&lt;&gt;")+1))</f>
        <v/>
      </c>
      <c r="AO89" s="227" t="str">
        <f>IF(OR($B89=0,AO$27&lt;$C89,AO$27&gt;=$D89),"",INDEX(ordre,COUNTIF(AO$36:AO88,"&lt;&gt;")+1))</f>
        <v/>
      </c>
      <c r="AP89" s="227" t="str">
        <f>IF(OR($B89=0,AP$27&lt;$C89,AP$27&gt;=$D89),"",INDEX(ordre,COUNTIF(AP$36:AP88,"&lt;&gt;")+1))</f>
        <v/>
      </c>
      <c r="AQ89" s="227" t="str">
        <f>IF(OR($B89=0,AQ$27&lt;$C89,AQ$27&gt;=$D89),"",INDEX(ordre,COUNTIF(AQ$36:AQ88,"&lt;&gt;")+1))</f>
        <v/>
      </c>
      <c r="AR89" s="227" t="str">
        <f>IF(OR($B89=0,AR$27&lt;$C89,AR$27&gt;=$D89),"",INDEX(ordre,COUNTIF(AR$36:AR88,"&lt;&gt;")+1))</f>
        <v/>
      </c>
      <c r="AS89" s="227" t="str">
        <f>IF(OR($B89=0,AS$27&lt;$C89,AS$27&gt;=$D89),"",INDEX(ordre,COUNTIF(AS$36:AS88,"&lt;&gt;")+1))</f>
        <v/>
      </c>
      <c r="AT89" s="227" t="str">
        <f>IF(OR($B89=0,AT$27&lt;$C89,AT$27&gt;=$D89),"",INDEX(ordre,COUNTIF(AT$36:AT88,"&lt;&gt;")+1))</f>
        <v/>
      </c>
      <c r="AU89" s="227" t="str">
        <f>IF(OR($B89=0,AU$27&lt;$C89,AU$27&gt;=$D89),"",INDEX(ordre,COUNTIF(AU$36:AU88,"&lt;&gt;")+1))</f>
        <v/>
      </c>
      <c r="AV89" s="227" t="str">
        <f>IF(OR($B89=0,AV$27&lt;$C89,AV$27&gt;=$D89),"",INDEX(ordre,COUNTIF(AV$36:AV88,"&lt;&gt;")+1))</f>
        <v/>
      </c>
      <c r="AW89" s="227" t="str">
        <f>IF(OR($B89=0,AW$27&lt;$C89,AW$27&gt;=$D89),"",INDEX(ordre,COUNTIF(AW$36:AW88,"&lt;&gt;")+1))</f>
        <v/>
      </c>
      <c r="AX89" s="227" t="str">
        <f>IF(OR($B89=0,AX$27&lt;$C89,AX$27&gt;=$D89),"",INDEX(ordre,COUNTIF(AX$36:AX88,"&lt;&gt;")+1))</f>
        <v/>
      </c>
      <c r="AY89" s="227" t="str">
        <f>IF(OR($B89=0,AY$27&lt;$C89,AY$27&gt;=$D89),"",INDEX(ordre,COUNTIF(AY$36:AY88,"&lt;&gt;")+1))</f>
        <v/>
      </c>
      <c r="AZ89" s="227" t="str">
        <f>IF(OR($B89=0,AZ$27&lt;$C89,AZ$27&gt;=$D89),"",INDEX(ordre,COUNTIF(AZ$36:AZ88,"&lt;&gt;")+1))</f>
        <v/>
      </c>
      <c r="BA89" s="227" t="str">
        <f>IF(OR($B89=0,BA$27&lt;$C89,BA$27&gt;=$D89),"",INDEX(ordre,COUNTIF(BA$36:BA88,"&lt;&gt;")+1))</f>
        <v/>
      </c>
      <c r="BB89" s="227" t="str">
        <f>IF(OR($B89=0,BB$27&lt;$C89,BB$27&gt;=$D89),"",INDEX(ordre,COUNTIF(BB$36:BB88,"&lt;&gt;")+1))</f>
        <v/>
      </c>
      <c r="BC89" s="227" t="str">
        <f>IF(OR($B89=0,BC$27&lt;$C89,BC$27&gt;=$D89),"",INDEX(ordre,COUNTIF(BC$36:BC88,"&lt;&gt;")+1))</f>
        <v/>
      </c>
      <c r="BD89" s="227" t="str">
        <f>IF(OR($B89=0,BD$27&lt;$C89,BD$27&gt;=$D89),"",INDEX(ordre,COUNTIF(BD$36:BD88,"&lt;&gt;")+1))</f>
        <v/>
      </c>
      <c r="BE89" s="227" t="str">
        <f>IF(OR($B89=0,BE$27&lt;$C89,BE$27&gt;=$D89),"",INDEX(ordre,COUNTIF(BE$36:BE88,"&lt;&gt;")+1))</f>
        <v/>
      </c>
      <c r="BF89" s="227" t="str">
        <f>IF(OR($B89=0,BF$27&lt;$C89,BF$27&gt;=$D89),"",INDEX(ordre,COUNTIF(BF$36:BF88,"&lt;&gt;")+1))</f>
        <v/>
      </c>
      <c r="BG89" s="227" t="str">
        <f>IF(OR($B89=0,BG$27&lt;$C89,BG$27&gt;=$D89),"",INDEX(ordre,COUNTIF(BG$36:BG88,"&lt;&gt;")+1))</f>
        <v/>
      </c>
      <c r="BH89" s="227" t="str">
        <f>IF(OR($B89=0,BH$27&lt;$C89,BH$27&gt;=$D89),"",INDEX(ordre,COUNTIF(BH$36:BH88,"&lt;&gt;")+1))</f>
        <v/>
      </c>
      <c r="BI89" s="227" t="str">
        <f>IF(OR($B89=0,BI$27&lt;$C89,BI$27&gt;=$D89),"",INDEX(ordre,COUNTIF(BI$36:BI88,"&lt;&gt;")+1))</f>
        <v/>
      </c>
      <c r="BJ89" s="227" t="str">
        <f>IF(OR($B89=0,BJ$27&lt;$C89,BJ$27&gt;=$D89),"",INDEX(ordre,COUNTIF(BJ$36:BJ88,"&lt;&gt;")+1))</f>
        <v/>
      </c>
      <c r="BK89" s="227" t="str">
        <f>IF(OR($B89=0,BK$27&lt;$C89,BK$27&gt;=$D89),"",INDEX(ordre,COUNTIF(BK$36:BK88,"&lt;&gt;")+1))</f>
        <v/>
      </c>
      <c r="BL89" s="227" t="str">
        <f>IF(OR($B89=0,BL$27&lt;$C89,BL$27&gt;=$D89),"",INDEX(ordre,COUNTIF(BL$36:BL88,"&lt;&gt;")+1))</f>
        <v/>
      </c>
      <c r="BM89" s="227" t="str">
        <f>IF(OR($B89=0,BM$27&lt;$C89,BM$27&gt;=$D89),"",INDEX(ordre,COUNTIF(BM$36:BM88,"&lt;&gt;")+1))</f>
        <v/>
      </c>
      <c r="BN89" s="227" t="str">
        <f>IF(OR($B89=0,BN$27&lt;$C89,BN$27&gt;=$D89),"",INDEX(ordre,COUNTIF(BN$36:BN88,"&lt;&gt;")+1))</f>
        <v/>
      </c>
      <c r="BO89" s="227" t="str">
        <f>IF(OR($B89=0,BO$27&lt;$C89,BO$27&gt;=$D89),"",INDEX(ordre,COUNTIF(BO$36:BO88,"&lt;&gt;")+1))</f>
        <v/>
      </c>
      <c r="BP89" s="227" t="str">
        <f>IF(OR($B89=0,BP$27&lt;$C89,BP$27&gt;=$D89),"",INDEX(ordre,COUNTIF(BP$36:BP88,"&lt;&gt;")+1))</f>
        <v/>
      </c>
      <c r="BQ89" s="227" t="str">
        <f>IF(OR($B89=0,BQ$27&lt;$C89,BQ$27&gt;=$D89),"",INDEX(ordre,COUNTIF(BQ$36:BQ88,"&lt;&gt;")+1))</f>
        <v/>
      </c>
      <c r="BR89" s="227" t="str">
        <f>IF(OR($B89=0,BR$27&lt;$C89,BR$27&gt;=$D89),"",INDEX(ordre,COUNTIF(BR$36:BR88,"&lt;&gt;")+1))</f>
        <v/>
      </c>
      <c r="BS89" s="227" t="str">
        <f>IF(OR($B89=0,BS$27&lt;$C89,BS$27&gt;=$D89),"",INDEX(ordre,COUNTIF(BS$36:BS88,"&lt;&gt;")+1))</f>
        <v/>
      </c>
      <c r="BT89" s="227" t="str">
        <f>IF(OR($B89=0,BT$27&lt;$C89,BT$27&gt;=$D89),"",INDEX(ordre,COUNTIF(BT$36:BT88,"&lt;&gt;")+1))</f>
        <v/>
      </c>
      <c r="BU89" s="165">
        <f t="shared" si="3"/>
        <v>6.9441666666666671E-3</v>
      </c>
    </row>
    <row r="90" spans="1:73" ht="15.5" x14ac:dyDescent="0.35">
      <c r="A90" s="39"/>
      <c r="B90" s="139">
        <f>'Etat staff'!C86</f>
        <v>0</v>
      </c>
      <c r="C90" s="161">
        <f>'Etat staff'!A86</f>
        <v>0</v>
      </c>
      <c r="D90" s="162">
        <f>IF('Etat staff'!B86&lt;C90,'Etat staff'!B86+1,'Etat staff'!B86)</f>
        <v>0</v>
      </c>
      <c r="E90" s="203">
        <f t="shared" si="7"/>
        <v>1.0416666666666666E-2</v>
      </c>
      <c r="F90" s="44"/>
      <c r="G90" s="265"/>
      <c r="H90" s="227" t="str">
        <f>IF(OR($B90=0,H$27&lt;$C90,H$27&gt;=$D90),"",INDEX(ordre,COUNTIF(H$36:H89,"&lt;&gt;")+1))</f>
        <v/>
      </c>
      <c r="I90" s="227" t="str">
        <f>IF(OR($B90=0,I$27&lt;$C90,I$27&gt;=$D90),"",INDEX(ordre,COUNTIF(I$36:I89,"&lt;&gt;")+1))</f>
        <v/>
      </c>
      <c r="J90" s="227" t="str">
        <f>IF(OR($B90=0,J$27&lt;$C90,J$27&gt;=$D90),"",INDEX(ordre,COUNTIF(J$36:J89,"&lt;&gt;")+1))</f>
        <v/>
      </c>
      <c r="K90" s="227" t="str">
        <f>IF(OR($B90=0,K$27&lt;$C90,K$27&gt;=$D90),"",INDEX(ordre,COUNTIF(K$36:K89,"&lt;&gt;")+1))</f>
        <v/>
      </c>
      <c r="L90" s="227" t="str">
        <f>IF(OR($B90=0,L$27&lt;$C90,L$27&gt;=$D90),"",INDEX(ordre,COUNTIF(L$36:L89,"&lt;&gt;")+1))</f>
        <v/>
      </c>
      <c r="M90" s="227" t="str">
        <f>IF(OR($B90=0,M$27&lt;$C90,M$27&gt;=$D90),"",INDEX(ordre,COUNTIF(M$36:M89,"&lt;&gt;")+1))</f>
        <v/>
      </c>
      <c r="N90" s="227" t="str">
        <f>IF(OR($B90=0,N$27&lt;$C90,N$27&gt;=$D90),"",INDEX(ordre,COUNTIF(N$36:N89,"&lt;&gt;")+1))</f>
        <v/>
      </c>
      <c r="O90" s="227" t="str">
        <f>IF(OR($B90=0,O$27&lt;$C90,O$27&gt;=$D90),"",INDEX(ordre,COUNTIF(O$36:O89,"&lt;&gt;")+1))</f>
        <v/>
      </c>
      <c r="P90" s="227" t="str">
        <f>IF(OR($B90=0,P$27&lt;$C90,P$27&gt;=$D90),"",INDEX(ordre,COUNTIF(P$36:P89,"&lt;&gt;")+1))</f>
        <v/>
      </c>
      <c r="Q90" s="227" t="str">
        <f>IF(OR($B90=0,Q$27&lt;$C90,Q$27&gt;=$D90),"",INDEX(ordre,COUNTIF(Q$36:Q89,"&lt;&gt;")+1))</f>
        <v/>
      </c>
      <c r="R90" s="227" t="str">
        <f>IF(OR($B90=0,R$27&lt;$C90,R$27&gt;=$D90),"",INDEX(ordre,COUNTIF(R$36:R89,"&lt;&gt;")+1))</f>
        <v/>
      </c>
      <c r="S90" s="227" t="str">
        <f>IF(OR($B90=0,S$27&lt;$C90,S$27&gt;=$D90),"",INDEX(ordre,COUNTIF(S$36:S89,"&lt;&gt;")+1))</f>
        <v/>
      </c>
      <c r="T90" s="227" t="str">
        <f>IF(OR($B90=0,T$27&lt;$C90,T$27&gt;=$D90),"",INDEX(ordre,COUNTIF(T$36:T89,"&lt;&gt;")+1))</f>
        <v/>
      </c>
      <c r="U90" s="227" t="str">
        <f>IF(OR($B90=0,U$27&lt;$C90,U$27&gt;=$D90),"",INDEX(ordre,COUNTIF(U$36:U89,"&lt;&gt;")+1))</f>
        <v/>
      </c>
      <c r="V90" s="227" t="str">
        <f>IF(OR($B90=0,V$27&lt;$C90,V$27&gt;=$D90),"",INDEX(ordre,COUNTIF(V$36:V89,"&lt;&gt;")+1))</f>
        <v/>
      </c>
      <c r="W90" s="227" t="str">
        <f>IF(OR($B90=0,W$27&lt;$C90,W$27&gt;=$D90),"",INDEX(ordre,COUNTIF(W$36:W89,"&lt;&gt;")+1))</f>
        <v/>
      </c>
      <c r="X90" s="227" t="str">
        <f>IF(OR($B90=0,X$27&lt;$C90,X$27&gt;=$D90),"",INDEX(ordre,COUNTIF(X$36:X89,"&lt;&gt;")+1))</f>
        <v/>
      </c>
      <c r="Y90" s="227" t="str">
        <f>IF(OR($B90=0,Y$27&lt;$C90,Y$27&gt;=$D90),"",INDEX(ordre,COUNTIF(Y$36:Y89,"&lt;&gt;")+1))</f>
        <v/>
      </c>
      <c r="Z90" s="227" t="str">
        <f>IF(OR($B90=0,Z$27&lt;$C90,Z$27&gt;=$D90),"",INDEX(ordre,COUNTIF(Z$36:Z89,"&lt;&gt;")+1))</f>
        <v/>
      </c>
      <c r="AA90" s="227" t="str">
        <f>IF(OR($B90=0,AA$27&lt;$C90,AA$27&gt;=$D90),"",INDEX(ordre,COUNTIF(AA$36:AA89,"&lt;&gt;")+1))</f>
        <v/>
      </c>
      <c r="AB90" s="227" t="str">
        <f>IF(OR($B90=0,AB$27&lt;$C90,AB$27&gt;=$D90),"",INDEX(ordre,COUNTIF(AB$36:AB89,"&lt;&gt;")+1))</f>
        <v/>
      </c>
      <c r="AC90" s="227" t="str">
        <f>IF(OR($B90=0,AC$27&lt;$C90,AC$27&gt;=$D90),"",INDEX(ordre,COUNTIF(AC$36:AC89,"&lt;&gt;")+1))</f>
        <v/>
      </c>
      <c r="AD90" s="227" t="str">
        <f>IF(OR($B90=0,AD$27&lt;$C90,AD$27&gt;=$D90),"",INDEX(ordre,COUNTIF(AD$36:AD89,"&lt;&gt;")+1))</f>
        <v/>
      </c>
      <c r="AE90" s="227" t="str">
        <f>IF(OR($B90=0,AE$27&lt;$C90,AE$27&gt;=$D90),"",INDEX(ordre,COUNTIF(AE$36:AE89,"&lt;&gt;")+1))</f>
        <v/>
      </c>
      <c r="AF90" s="227" t="str">
        <f>IF(OR($B90=0,AF$27&lt;$C90,AF$27&gt;=$D90),"",INDEX(ordre,COUNTIF(AF$36:AF89,"&lt;&gt;")+1))</f>
        <v/>
      </c>
      <c r="AG90" s="227" t="str">
        <f>IF(OR($B90=0,AG$27&lt;$C90,AG$27&gt;=$D90),"",INDEX(ordre,COUNTIF(AG$36:AG89,"&lt;&gt;")+1))</f>
        <v/>
      </c>
      <c r="AH90" s="227" t="str">
        <f>IF(OR($B90=0,AH$27&lt;$C90,AH$27&gt;=$D90),"",INDEX(ordre,COUNTIF(AH$36:AH89,"&lt;&gt;")+1))</f>
        <v/>
      </c>
      <c r="AI90" s="227" t="str">
        <f>IF(OR($B90=0,AI$27&lt;$C90,AI$27&gt;=$D90),"",INDEX(ordre,COUNTIF(AI$36:AI89,"&lt;&gt;")+1))</f>
        <v/>
      </c>
      <c r="AJ90" s="227" t="str">
        <f>IF(OR($B90=0,AJ$27&lt;$C90,AJ$27&gt;=$D90),"",INDEX(ordre,COUNTIF(AJ$36:AJ89,"&lt;&gt;")+1))</f>
        <v/>
      </c>
      <c r="AK90" s="227" t="str">
        <f>IF(OR($B90=0,AK$27&lt;$C90,AK$27&gt;=$D90),"",INDEX(ordre,COUNTIF(AK$36:AK89,"&lt;&gt;")+1))</f>
        <v/>
      </c>
      <c r="AL90" s="227" t="str">
        <f>IF(OR($B90=0,AL$27&lt;$C90,AL$27&gt;=$D90),"",INDEX(ordre,COUNTIF(AL$36:AL89,"&lt;&gt;")+1))</f>
        <v/>
      </c>
      <c r="AM90" s="227" t="str">
        <f>IF(OR($B90=0,AM$27&lt;$C90,AM$27&gt;=$D90),"",INDEX(ordre,COUNTIF(AM$36:AM89,"&lt;&gt;")+1))</f>
        <v/>
      </c>
      <c r="AN90" s="227" t="str">
        <f>IF(OR($B90=0,AN$27&lt;$C90,AN$27&gt;=$D90),"",INDEX(ordre,COUNTIF(AN$36:AN89,"&lt;&gt;")+1))</f>
        <v/>
      </c>
      <c r="AO90" s="227" t="str">
        <f>IF(OR($B90=0,AO$27&lt;$C90,AO$27&gt;=$D90),"",INDEX(ordre,COUNTIF(AO$36:AO89,"&lt;&gt;")+1))</f>
        <v/>
      </c>
      <c r="AP90" s="227" t="str">
        <f>IF(OR($B90=0,AP$27&lt;$C90,AP$27&gt;=$D90),"",INDEX(ordre,COUNTIF(AP$36:AP89,"&lt;&gt;")+1))</f>
        <v/>
      </c>
      <c r="AQ90" s="227" t="str">
        <f>IF(OR($B90=0,AQ$27&lt;$C90,AQ$27&gt;=$D90),"",INDEX(ordre,COUNTIF(AQ$36:AQ89,"&lt;&gt;")+1))</f>
        <v/>
      </c>
      <c r="AR90" s="227" t="str">
        <f>IF(OR($B90=0,AR$27&lt;$C90,AR$27&gt;=$D90),"",INDEX(ordre,COUNTIF(AR$36:AR89,"&lt;&gt;")+1))</f>
        <v/>
      </c>
      <c r="AS90" s="227" t="str">
        <f>IF(OR($B90=0,AS$27&lt;$C90,AS$27&gt;=$D90),"",INDEX(ordre,COUNTIF(AS$36:AS89,"&lt;&gt;")+1))</f>
        <v/>
      </c>
      <c r="AT90" s="227" t="str">
        <f>IF(OR($B90=0,AT$27&lt;$C90,AT$27&gt;=$D90),"",INDEX(ordre,COUNTIF(AT$36:AT89,"&lt;&gt;")+1))</f>
        <v/>
      </c>
      <c r="AU90" s="227" t="str">
        <f>IF(OR($B90=0,AU$27&lt;$C90,AU$27&gt;=$D90),"",INDEX(ordre,COUNTIF(AU$36:AU89,"&lt;&gt;")+1))</f>
        <v/>
      </c>
      <c r="AV90" s="227" t="str">
        <f>IF(OR($B90=0,AV$27&lt;$C90,AV$27&gt;=$D90),"",INDEX(ordre,COUNTIF(AV$36:AV89,"&lt;&gt;")+1))</f>
        <v/>
      </c>
      <c r="AW90" s="227" t="str">
        <f>IF(OR($B90=0,AW$27&lt;$C90,AW$27&gt;=$D90),"",INDEX(ordre,COUNTIF(AW$36:AW89,"&lt;&gt;")+1))</f>
        <v/>
      </c>
      <c r="AX90" s="227" t="str">
        <f>IF(OR($B90=0,AX$27&lt;$C90,AX$27&gt;=$D90),"",INDEX(ordre,COUNTIF(AX$36:AX89,"&lt;&gt;")+1))</f>
        <v/>
      </c>
      <c r="AY90" s="227" t="str">
        <f>IF(OR($B90=0,AY$27&lt;$C90,AY$27&gt;=$D90),"",INDEX(ordre,COUNTIF(AY$36:AY89,"&lt;&gt;")+1))</f>
        <v/>
      </c>
      <c r="AZ90" s="227" t="str">
        <f>IF(OR($B90=0,AZ$27&lt;$C90,AZ$27&gt;=$D90),"",INDEX(ordre,COUNTIF(AZ$36:AZ89,"&lt;&gt;")+1))</f>
        <v/>
      </c>
      <c r="BA90" s="227" t="str">
        <f>IF(OR($B90=0,BA$27&lt;$C90,BA$27&gt;=$D90),"",INDEX(ordre,COUNTIF(BA$36:BA89,"&lt;&gt;")+1))</f>
        <v/>
      </c>
      <c r="BB90" s="227" t="str">
        <f>IF(OR($B90=0,BB$27&lt;$C90,BB$27&gt;=$D90),"",INDEX(ordre,COUNTIF(BB$36:BB89,"&lt;&gt;")+1))</f>
        <v/>
      </c>
      <c r="BC90" s="227" t="str">
        <f>IF(OR($B90=0,BC$27&lt;$C90,BC$27&gt;=$D90),"",INDEX(ordre,COUNTIF(BC$36:BC89,"&lt;&gt;")+1))</f>
        <v/>
      </c>
      <c r="BD90" s="227" t="str">
        <f>IF(OR($B90=0,BD$27&lt;$C90,BD$27&gt;=$D90),"",INDEX(ordre,COUNTIF(BD$36:BD89,"&lt;&gt;")+1))</f>
        <v/>
      </c>
      <c r="BE90" s="227" t="str">
        <f>IF(OR($B90=0,BE$27&lt;$C90,BE$27&gt;=$D90),"",INDEX(ordre,COUNTIF(BE$36:BE89,"&lt;&gt;")+1))</f>
        <v/>
      </c>
      <c r="BF90" s="227" t="str">
        <f>IF(OR($B90=0,BF$27&lt;$C90,BF$27&gt;=$D90),"",INDEX(ordre,COUNTIF(BF$36:BF89,"&lt;&gt;")+1))</f>
        <v/>
      </c>
      <c r="BG90" s="227" t="str">
        <f>IF(OR($B90=0,BG$27&lt;$C90,BG$27&gt;=$D90),"",INDEX(ordre,COUNTIF(BG$36:BG89,"&lt;&gt;")+1))</f>
        <v/>
      </c>
      <c r="BH90" s="227" t="str">
        <f>IF(OR($B90=0,BH$27&lt;$C90,BH$27&gt;=$D90),"",INDEX(ordre,COUNTIF(BH$36:BH89,"&lt;&gt;")+1))</f>
        <v/>
      </c>
      <c r="BI90" s="227" t="str">
        <f>IF(OR($B90=0,BI$27&lt;$C90,BI$27&gt;=$D90),"",INDEX(ordre,COUNTIF(BI$36:BI89,"&lt;&gt;")+1))</f>
        <v/>
      </c>
      <c r="BJ90" s="227" t="str">
        <f>IF(OR($B90=0,BJ$27&lt;$C90,BJ$27&gt;=$D90),"",INDEX(ordre,COUNTIF(BJ$36:BJ89,"&lt;&gt;")+1))</f>
        <v/>
      </c>
      <c r="BK90" s="227" t="str">
        <f>IF(OR($B90=0,BK$27&lt;$C90,BK$27&gt;=$D90),"",INDEX(ordre,COUNTIF(BK$36:BK89,"&lt;&gt;")+1))</f>
        <v/>
      </c>
      <c r="BL90" s="227" t="str">
        <f>IF(OR($B90=0,BL$27&lt;$C90,BL$27&gt;=$D90),"",INDEX(ordre,COUNTIF(BL$36:BL89,"&lt;&gt;")+1))</f>
        <v/>
      </c>
      <c r="BM90" s="227" t="str">
        <f>IF(OR($B90=0,BM$27&lt;$C90,BM$27&gt;=$D90),"",INDEX(ordre,COUNTIF(BM$36:BM89,"&lt;&gt;")+1))</f>
        <v/>
      </c>
      <c r="BN90" s="227" t="str">
        <f>IF(OR($B90=0,BN$27&lt;$C90,BN$27&gt;=$D90),"",INDEX(ordre,COUNTIF(BN$36:BN89,"&lt;&gt;")+1))</f>
        <v/>
      </c>
      <c r="BO90" s="227" t="str">
        <f>IF(OR($B90=0,BO$27&lt;$C90,BO$27&gt;=$D90),"",INDEX(ordre,COUNTIF(BO$36:BO89,"&lt;&gt;")+1))</f>
        <v/>
      </c>
      <c r="BP90" s="227" t="str">
        <f>IF(OR($B90=0,BP$27&lt;$C90,BP$27&gt;=$D90),"",INDEX(ordre,COUNTIF(BP$36:BP89,"&lt;&gt;")+1))</f>
        <v/>
      </c>
      <c r="BQ90" s="227" t="str">
        <f>IF(OR($B90=0,BQ$27&lt;$C90,BQ$27&gt;=$D90),"",INDEX(ordre,COUNTIF(BQ$36:BQ89,"&lt;&gt;")+1))</f>
        <v/>
      </c>
      <c r="BR90" s="227" t="str">
        <f>IF(OR($B90=0,BR$27&lt;$C90,BR$27&gt;=$D90),"",INDEX(ordre,COUNTIF(BR$36:BR89,"&lt;&gt;")+1))</f>
        <v/>
      </c>
      <c r="BS90" s="227" t="str">
        <f>IF(OR($B90=0,BS$27&lt;$C90,BS$27&gt;=$D90),"",INDEX(ordre,COUNTIF(BS$36:BS89,"&lt;&gt;")+1))</f>
        <v/>
      </c>
      <c r="BT90" s="227" t="str">
        <f>IF(OR($B90=0,BT$27&lt;$C90,BT$27&gt;=$D90),"",INDEX(ordre,COUNTIF(BT$36:BT89,"&lt;&gt;")+1))</f>
        <v/>
      </c>
      <c r="BU90" s="165">
        <f t="shared" si="3"/>
        <v>6.9441666666666671E-3</v>
      </c>
    </row>
    <row r="91" spans="1:73" ht="15.5" x14ac:dyDescent="0.35">
      <c r="A91" s="39"/>
      <c r="B91" s="139">
        <f>'Etat staff'!C87</f>
        <v>0</v>
      </c>
      <c r="C91" s="161">
        <f>'Etat staff'!A87</f>
        <v>0</v>
      </c>
      <c r="D91" s="162">
        <f>IF('Etat staff'!B87&lt;C91,'Etat staff'!B87+1,'Etat staff'!B87)</f>
        <v>0</v>
      </c>
      <c r="E91" s="203">
        <f t="shared" si="7"/>
        <v>1.0416666666666666E-2</v>
      </c>
      <c r="F91" s="44"/>
      <c r="G91" s="265"/>
      <c r="H91" s="227" t="str">
        <f>IF(OR($B91=0,H$27&lt;$C91,H$27&gt;=$D91),"",INDEX(ordre,COUNTIF(H$36:H90,"&lt;&gt;")+1))</f>
        <v/>
      </c>
      <c r="I91" s="227" t="str">
        <f>IF(OR($B91=0,I$27&lt;$C91,I$27&gt;=$D91),"",INDEX(ordre,COUNTIF(I$36:I90,"&lt;&gt;")+1))</f>
        <v/>
      </c>
      <c r="J91" s="227" t="str">
        <f>IF(OR($B91=0,J$27&lt;$C91,J$27&gt;=$D91),"",INDEX(ordre,COUNTIF(J$36:J90,"&lt;&gt;")+1))</f>
        <v/>
      </c>
      <c r="K91" s="227" t="str">
        <f>IF(OR($B91=0,K$27&lt;$C91,K$27&gt;=$D91),"",INDEX(ordre,COUNTIF(K$36:K90,"&lt;&gt;")+1))</f>
        <v/>
      </c>
      <c r="L91" s="227" t="str">
        <f>IF(OR($B91=0,L$27&lt;$C91,L$27&gt;=$D91),"",INDEX(ordre,COUNTIF(L$36:L90,"&lt;&gt;")+1))</f>
        <v/>
      </c>
      <c r="M91" s="227" t="str">
        <f>IF(OR($B91=0,M$27&lt;$C91,M$27&gt;=$D91),"",INDEX(ordre,COUNTIF(M$36:M90,"&lt;&gt;")+1))</f>
        <v/>
      </c>
      <c r="N91" s="227" t="str">
        <f>IF(OR($B91=0,N$27&lt;$C91,N$27&gt;=$D91),"",INDEX(ordre,COUNTIF(N$36:N90,"&lt;&gt;")+1))</f>
        <v/>
      </c>
      <c r="O91" s="227" t="str">
        <f>IF(OR($B91=0,O$27&lt;$C91,O$27&gt;=$D91),"",INDEX(ordre,COUNTIF(O$36:O90,"&lt;&gt;")+1))</f>
        <v/>
      </c>
      <c r="P91" s="227" t="str">
        <f>IF(OR($B91=0,P$27&lt;$C91,P$27&gt;=$D91),"",INDEX(ordre,COUNTIF(P$36:P90,"&lt;&gt;")+1))</f>
        <v/>
      </c>
      <c r="Q91" s="227" t="str">
        <f>IF(OR($B91=0,Q$27&lt;$C91,Q$27&gt;=$D91),"",INDEX(ordre,COUNTIF(Q$36:Q90,"&lt;&gt;")+1))</f>
        <v/>
      </c>
      <c r="R91" s="227" t="str">
        <f>IF(OR($B91=0,R$27&lt;$C91,R$27&gt;=$D91),"",INDEX(ordre,COUNTIF(R$36:R90,"&lt;&gt;")+1))</f>
        <v/>
      </c>
      <c r="S91" s="227" t="str">
        <f>IF(OR($B91=0,S$27&lt;$C91,S$27&gt;=$D91),"",INDEX(ordre,COUNTIF(S$36:S90,"&lt;&gt;")+1))</f>
        <v/>
      </c>
      <c r="T91" s="227" t="str">
        <f>IF(OR($B91=0,T$27&lt;$C91,T$27&gt;=$D91),"",INDEX(ordre,COUNTIF(T$36:T90,"&lt;&gt;")+1))</f>
        <v/>
      </c>
      <c r="U91" s="227" t="str">
        <f>IF(OR($B91=0,U$27&lt;$C91,U$27&gt;=$D91),"",INDEX(ordre,COUNTIF(U$36:U90,"&lt;&gt;")+1))</f>
        <v/>
      </c>
      <c r="V91" s="227" t="str">
        <f>IF(OR($B91=0,V$27&lt;$C91,V$27&gt;=$D91),"",INDEX(ordre,COUNTIF(V$36:V90,"&lt;&gt;")+1))</f>
        <v/>
      </c>
      <c r="W91" s="227" t="str">
        <f>IF(OR($B91=0,W$27&lt;$C91,W$27&gt;=$D91),"",INDEX(ordre,COUNTIF(W$36:W90,"&lt;&gt;")+1))</f>
        <v/>
      </c>
      <c r="X91" s="227" t="str">
        <f>IF(OR($B91=0,X$27&lt;$C91,X$27&gt;=$D91),"",INDEX(ordre,COUNTIF(X$36:X90,"&lt;&gt;")+1))</f>
        <v/>
      </c>
      <c r="Y91" s="227" t="str">
        <f>IF(OR($B91=0,Y$27&lt;$C91,Y$27&gt;=$D91),"",INDEX(ordre,COUNTIF(Y$36:Y90,"&lt;&gt;")+1))</f>
        <v/>
      </c>
      <c r="Z91" s="227" t="str">
        <f>IF(OR($B91=0,Z$27&lt;$C91,Z$27&gt;=$D91),"",INDEX(ordre,COUNTIF(Z$36:Z90,"&lt;&gt;")+1))</f>
        <v/>
      </c>
      <c r="AA91" s="227" t="str">
        <f>IF(OR($B91=0,AA$27&lt;$C91,AA$27&gt;=$D91),"",INDEX(ordre,COUNTIF(AA$36:AA90,"&lt;&gt;")+1))</f>
        <v/>
      </c>
      <c r="AB91" s="227" t="str">
        <f>IF(OR($B91=0,AB$27&lt;$C91,AB$27&gt;=$D91),"",INDEX(ordre,COUNTIF(AB$36:AB90,"&lt;&gt;")+1))</f>
        <v/>
      </c>
      <c r="AC91" s="227" t="str">
        <f>IF(OR($B91=0,AC$27&lt;$C91,AC$27&gt;=$D91),"",INDEX(ordre,COUNTIF(AC$36:AC90,"&lt;&gt;")+1))</f>
        <v/>
      </c>
      <c r="AD91" s="227" t="str">
        <f>IF(OR($B91=0,AD$27&lt;$C91,AD$27&gt;=$D91),"",INDEX(ordre,COUNTIF(AD$36:AD90,"&lt;&gt;")+1))</f>
        <v/>
      </c>
      <c r="AE91" s="227" t="str">
        <f>IF(OR($B91=0,AE$27&lt;$C91,AE$27&gt;=$D91),"",INDEX(ordre,COUNTIF(AE$36:AE90,"&lt;&gt;")+1))</f>
        <v/>
      </c>
      <c r="AF91" s="227" t="str">
        <f>IF(OR($B91=0,AF$27&lt;$C91,AF$27&gt;=$D91),"",INDEX(ordre,COUNTIF(AF$36:AF90,"&lt;&gt;")+1))</f>
        <v/>
      </c>
      <c r="AG91" s="227" t="str">
        <f>IF(OR($B91=0,AG$27&lt;$C91,AG$27&gt;=$D91),"",INDEX(ordre,COUNTIF(AG$36:AG90,"&lt;&gt;")+1))</f>
        <v/>
      </c>
      <c r="AH91" s="227" t="str">
        <f>IF(OR($B91=0,AH$27&lt;$C91,AH$27&gt;=$D91),"",INDEX(ordre,COUNTIF(AH$36:AH90,"&lt;&gt;")+1))</f>
        <v/>
      </c>
      <c r="AI91" s="227" t="str">
        <f>IF(OR($B91=0,AI$27&lt;$C91,AI$27&gt;=$D91),"",INDEX(ordre,COUNTIF(AI$36:AI90,"&lt;&gt;")+1))</f>
        <v/>
      </c>
      <c r="AJ91" s="227" t="str">
        <f>IF(OR($B91=0,AJ$27&lt;$C91,AJ$27&gt;=$D91),"",INDEX(ordre,COUNTIF(AJ$36:AJ90,"&lt;&gt;")+1))</f>
        <v/>
      </c>
      <c r="AK91" s="227" t="str">
        <f>IF(OR($B91=0,AK$27&lt;$C91,AK$27&gt;=$D91),"",INDEX(ordre,COUNTIF(AK$36:AK90,"&lt;&gt;")+1))</f>
        <v/>
      </c>
      <c r="AL91" s="227" t="str">
        <f>IF(OR($B91=0,AL$27&lt;$C91,AL$27&gt;=$D91),"",INDEX(ordre,COUNTIF(AL$36:AL90,"&lt;&gt;")+1))</f>
        <v/>
      </c>
      <c r="AM91" s="227" t="str">
        <f>IF(OR($B91=0,AM$27&lt;$C91,AM$27&gt;=$D91),"",INDEX(ordre,COUNTIF(AM$36:AM90,"&lt;&gt;")+1))</f>
        <v/>
      </c>
      <c r="AN91" s="227" t="str">
        <f>IF(OR($B91=0,AN$27&lt;$C91,AN$27&gt;=$D91),"",INDEX(ordre,COUNTIF(AN$36:AN90,"&lt;&gt;")+1))</f>
        <v/>
      </c>
      <c r="AO91" s="227" t="str">
        <f>IF(OR($B91=0,AO$27&lt;$C91,AO$27&gt;=$D91),"",INDEX(ordre,COUNTIF(AO$36:AO90,"&lt;&gt;")+1))</f>
        <v/>
      </c>
      <c r="AP91" s="227" t="str">
        <f>IF(OR($B91=0,AP$27&lt;$C91,AP$27&gt;=$D91),"",INDEX(ordre,COUNTIF(AP$36:AP90,"&lt;&gt;")+1))</f>
        <v/>
      </c>
      <c r="AQ91" s="227" t="str">
        <f>IF(OR($B91=0,AQ$27&lt;$C91,AQ$27&gt;=$D91),"",INDEX(ordre,COUNTIF(AQ$36:AQ90,"&lt;&gt;")+1))</f>
        <v/>
      </c>
      <c r="AR91" s="227" t="str">
        <f>IF(OR($B91=0,AR$27&lt;$C91,AR$27&gt;=$D91),"",INDEX(ordre,COUNTIF(AR$36:AR90,"&lt;&gt;")+1))</f>
        <v/>
      </c>
      <c r="AS91" s="227" t="str">
        <f>IF(OR($B91=0,AS$27&lt;$C91,AS$27&gt;=$D91),"",INDEX(ordre,COUNTIF(AS$36:AS90,"&lt;&gt;")+1))</f>
        <v/>
      </c>
      <c r="AT91" s="227" t="str">
        <f>IF(OR($B91=0,AT$27&lt;$C91,AT$27&gt;=$D91),"",INDEX(ordre,COUNTIF(AT$36:AT90,"&lt;&gt;")+1))</f>
        <v/>
      </c>
      <c r="AU91" s="227" t="str">
        <f>IF(OR($B91=0,AU$27&lt;$C91,AU$27&gt;=$D91),"",INDEX(ordre,COUNTIF(AU$36:AU90,"&lt;&gt;")+1))</f>
        <v/>
      </c>
      <c r="AV91" s="227" t="str">
        <f>IF(OR($B91=0,AV$27&lt;$C91,AV$27&gt;=$D91),"",INDEX(ordre,COUNTIF(AV$36:AV90,"&lt;&gt;")+1))</f>
        <v/>
      </c>
      <c r="AW91" s="227" t="str">
        <f>IF(OR($B91=0,AW$27&lt;$C91,AW$27&gt;=$D91),"",INDEX(ordre,COUNTIF(AW$36:AW90,"&lt;&gt;")+1))</f>
        <v/>
      </c>
      <c r="AX91" s="227" t="str">
        <f>IF(OR($B91=0,AX$27&lt;$C91,AX$27&gt;=$D91),"",INDEX(ordre,COUNTIF(AX$36:AX90,"&lt;&gt;")+1))</f>
        <v/>
      </c>
      <c r="AY91" s="227" t="str">
        <f>IF(OR($B91=0,AY$27&lt;$C91,AY$27&gt;=$D91),"",INDEX(ordre,COUNTIF(AY$36:AY90,"&lt;&gt;")+1))</f>
        <v/>
      </c>
      <c r="AZ91" s="227" t="str">
        <f>IF(OR($B91=0,AZ$27&lt;$C91,AZ$27&gt;=$D91),"",INDEX(ordre,COUNTIF(AZ$36:AZ90,"&lt;&gt;")+1))</f>
        <v/>
      </c>
      <c r="BA91" s="227" t="str">
        <f>IF(OR($B91=0,BA$27&lt;$C91,BA$27&gt;=$D91),"",INDEX(ordre,COUNTIF(BA$36:BA90,"&lt;&gt;")+1))</f>
        <v/>
      </c>
      <c r="BB91" s="227" t="str">
        <f>IF(OR($B91=0,BB$27&lt;$C91,BB$27&gt;=$D91),"",INDEX(ordre,COUNTIF(BB$36:BB90,"&lt;&gt;")+1))</f>
        <v/>
      </c>
      <c r="BC91" s="227" t="str">
        <f>IF(OR($B91=0,BC$27&lt;$C91,BC$27&gt;=$D91),"",INDEX(ordre,COUNTIF(BC$36:BC90,"&lt;&gt;")+1))</f>
        <v/>
      </c>
      <c r="BD91" s="227" t="str">
        <f>IF(OR($B91=0,BD$27&lt;$C91,BD$27&gt;=$D91),"",INDEX(ordre,COUNTIF(BD$36:BD90,"&lt;&gt;")+1))</f>
        <v/>
      </c>
      <c r="BE91" s="227" t="str">
        <f>IF(OR($B91=0,BE$27&lt;$C91,BE$27&gt;=$D91),"",INDEX(ordre,COUNTIF(BE$36:BE90,"&lt;&gt;")+1))</f>
        <v/>
      </c>
      <c r="BF91" s="227" t="str">
        <f>IF(OR($B91=0,BF$27&lt;$C91,BF$27&gt;=$D91),"",INDEX(ordre,COUNTIF(BF$36:BF90,"&lt;&gt;")+1))</f>
        <v/>
      </c>
      <c r="BG91" s="227" t="str">
        <f>IF(OR($B91=0,BG$27&lt;$C91,BG$27&gt;=$D91),"",INDEX(ordre,COUNTIF(BG$36:BG90,"&lt;&gt;")+1))</f>
        <v/>
      </c>
      <c r="BH91" s="227" t="str">
        <f>IF(OR($B91=0,BH$27&lt;$C91,BH$27&gt;=$D91),"",INDEX(ordre,COUNTIF(BH$36:BH90,"&lt;&gt;")+1))</f>
        <v/>
      </c>
      <c r="BI91" s="227" t="str">
        <f>IF(OR($B91=0,BI$27&lt;$C91,BI$27&gt;=$D91),"",INDEX(ordre,COUNTIF(BI$36:BI90,"&lt;&gt;")+1))</f>
        <v/>
      </c>
      <c r="BJ91" s="227" t="str">
        <f>IF(OR($B91=0,BJ$27&lt;$C91,BJ$27&gt;=$D91),"",INDEX(ordre,COUNTIF(BJ$36:BJ90,"&lt;&gt;")+1))</f>
        <v/>
      </c>
      <c r="BK91" s="227" t="str">
        <f>IF(OR($B91=0,BK$27&lt;$C91,BK$27&gt;=$D91),"",INDEX(ordre,COUNTIF(BK$36:BK90,"&lt;&gt;")+1))</f>
        <v/>
      </c>
      <c r="BL91" s="227" t="str">
        <f>IF(OR($B91=0,BL$27&lt;$C91,BL$27&gt;=$D91),"",INDEX(ordre,COUNTIF(BL$36:BL90,"&lt;&gt;")+1))</f>
        <v/>
      </c>
      <c r="BM91" s="227" t="str">
        <f>IF(OR($B91=0,BM$27&lt;$C91,BM$27&gt;=$D91),"",INDEX(ordre,COUNTIF(BM$36:BM90,"&lt;&gt;")+1))</f>
        <v/>
      </c>
      <c r="BN91" s="227" t="str">
        <f>IF(OR($B91=0,BN$27&lt;$C91,BN$27&gt;=$D91),"",INDEX(ordre,COUNTIF(BN$36:BN90,"&lt;&gt;")+1))</f>
        <v/>
      </c>
      <c r="BO91" s="227" t="str">
        <f>IF(OR($B91=0,BO$27&lt;$C91,BO$27&gt;=$D91),"",INDEX(ordre,COUNTIF(BO$36:BO90,"&lt;&gt;")+1))</f>
        <v/>
      </c>
      <c r="BP91" s="227" t="str">
        <f>IF(OR($B91=0,BP$27&lt;$C91,BP$27&gt;=$D91),"",INDEX(ordre,COUNTIF(BP$36:BP90,"&lt;&gt;")+1))</f>
        <v/>
      </c>
      <c r="BQ91" s="227" t="str">
        <f>IF(OR($B91=0,BQ$27&lt;$C91,BQ$27&gt;=$D91),"",INDEX(ordre,COUNTIF(BQ$36:BQ90,"&lt;&gt;")+1))</f>
        <v/>
      </c>
      <c r="BR91" s="227" t="str">
        <f>IF(OR($B91=0,BR$27&lt;$C91,BR$27&gt;=$D91),"",INDEX(ordre,COUNTIF(BR$36:BR90,"&lt;&gt;")+1))</f>
        <v/>
      </c>
      <c r="BS91" s="227" t="str">
        <f>IF(OR($B91=0,BS$27&lt;$C91,BS$27&gt;=$D91),"",INDEX(ordre,COUNTIF(BS$36:BS90,"&lt;&gt;")+1))</f>
        <v/>
      </c>
      <c r="BT91" s="227" t="str">
        <f>IF(OR($B91=0,BT$27&lt;$C91,BT$27&gt;=$D91),"",INDEX(ordre,COUNTIF(BT$36:BT90,"&lt;&gt;")+1))</f>
        <v/>
      </c>
      <c r="BU91" s="165">
        <f t="shared" si="3"/>
        <v>6.9441666666666671E-3</v>
      </c>
    </row>
    <row r="92" spans="1:73" ht="15.5" x14ac:dyDescent="0.35">
      <c r="A92" s="39"/>
      <c r="B92" s="139">
        <f>'Etat staff'!C88</f>
        <v>0</v>
      </c>
      <c r="C92" s="161">
        <f>'Etat staff'!A88</f>
        <v>0</v>
      </c>
      <c r="D92" s="162">
        <f>IF('Etat staff'!B88&lt;C92,'Etat staff'!B88+1,'Etat staff'!B88)</f>
        <v>0</v>
      </c>
      <c r="E92" s="203">
        <f t="shared" si="7"/>
        <v>1.0416666666666666E-2</v>
      </c>
      <c r="F92" s="44"/>
      <c r="G92" s="265"/>
      <c r="H92" s="227" t="str">
        <f>IF(OR($B92=0,H$27&lt;$C92,H$27&gt;=$D92),"",INDEX(ordre,COUNTIF(H$36:H91,"&lt;&gt;")+1))</f>
        <v/>
      </c>
      <c r="I92" s="227" t="str">
        <f>IF(OR($B92=0,I$27&lt;$C92,I$27&gt;=$D92),"",INDEX(ordre,COUNTIF(I$36:I91,"&lt;&gt;")+1))</f>
        <v/>
      </c>
      <c r="J92" s="227" t="str">
        <f>IF(OR($B92=0,J$27&lt;$C92,J$27&gt;=$D92),"",INDEX(ordre,COUNTIF(J$36:J91,"&lt;&gt;")+1))</f>
        <v/>
      </c>
      <c r="K92" s="227" t="str">
        <f>IF(OR($B92=0,K$27&lt;$C92,K$27&gt;=$D92),"",INDEX(ordre,COUNTIF(K$36:K91,"&lt;&gt;")+1))</f>
        <v/>
      </c>
      <c r="L92" s="227" t="str">
        <f>IF(OR($B92=0,L$27&lt;$C92,L$27&gt;=$D92),"",INDEX(ordre,COUNTIF(L$36:L91,"&lt;&gt;")+1))</f>
        <v/>
      </c>
      <c r="M92" s="227" t="str">
        <f>IF(OR($B92=0,M$27&lt;$C92,M$27&gt;=$D92),"",INDEX(ordre,COUNTIF(M$36:M91,"&lt;&gt;")+1))</f>
        <v/>
      </c>
      <c r="N92" s="227" t="str">
        <f>IF(OR($B92=0,N$27&lt;$C92,N$27&gt;=$D92),"",INDEX(ordre,COUNTIF(N$36:N91,"&lt;&gt;")+1))</f>
        <v/>
      </c>
      <c r="O92" s="227" t="str">
        <f>IF(OR($B92=0,O$27&lt;$C92,O$27&gt;=$D92),"",INDEX(ordre,COUNTIF(O$36:O91,"&lt;&gt;")+1))</f>
        <v/>
      </c>
      <c r="P92" s="227" t="str">
        <f>IF(OR($B92=0,P$27&lt;$C92,P$27&gt;=$D92),"",INDEX(ordre,COUNTIF(P$36:P91,"&lt;&gt;")+1))</f>
        <v/>
      </c>
      <c r="Q92" s="227" t="str">
        <f>IF(OR($B92=0,Q$27&lt;$C92,Q$27&gt;=$D92),"",INDEX(ordre,COUNTIF(Q$36:Q91,"&lt;&gt;")+1))</f>
        <v/>
      </c>
      <c r="R92" s="227" t="str">
        <f>IF(OR($B92=0,R$27&lt;$C92,R$27&gt;=$D92),"",INDEX(ordre,COUNTIF(R$36:R91,"&lt;&gt;")+1))</f>
        <v/>
      </c>
      <c r="S92" s="227" t="str">
        <f>IF(OR($B92=0,S$27&lt;$C92,S$27&gt;=$D92),"",INDEX(ordre,COUNTIF(S$36:S91,"&lt;&gt;")+1))</f>
        <v/>
      </c>
      <c r="T92" s="227" t="str">
        <f>IF(OR($B92=0,T$27&lt;$C92,T$27&gt;=$D92),"",INDEX(ordre,COUNTIF(T$36:T91,"&lt;&gt;")+1))</f>
        <v/>
      </c>
      <c r="U92" s="227" t="str">
        <f>IF(OR($B92=0,U$27&lt;$C92,U$27&gt;=$D92),"",INDEX(ordre,COUNTIF(U$36:U91,"&lt;&gt;")+1))</f>
        <v/>
      </c>
      <c r="V92" s="227" t="str">
        <f>IF(OR($B92=0,V$27&lt;$C92,V$27&gt;=$D92),"",INDEX(ordre,COUNTIF(V$36:V91,"&lt;&gt;")+1))</f>
        <v/>
      </c>
      <c r="W92" s="227" t="str">
        <f>IF(OR($B92=0,W$27&lt;$C92,W$27&gt;=$D92),"",INDEX(ordre,COUNTIF(W$36:W91,"&lt;&gt;")+1))</f>
        <v/>
      </c>
      <c r="X92" s="227" t="str">
        <f>IF(OR($B92=0,X$27&lt;$C92,X$27&gt;=$D92),"",INDEX(ordre,COUNTIF(X$36:X91,"&lt;&gt;")+1))</f>
        <v/>
      </c>
      <c r="Y92" s="227" t="str">
        <f>IF(OR($B92=0,Y$27&lt;$C92,Y$27&gt;=$D92),"",INDEX(ordre,COUNTIF(Y$36:Y91,"&lt;&gt;")+1))</f>
        <v/>
      </c>
      <c r="Z92" s="227" t="str">
        <f>IF(OR($B92=0,Z$27&lt;$C92,Z$27&gt;=$D92),"",INDEX(ordre,COUNTIF(Z$36:Z91,"&lt;&gt;")+1))</f>
        <v/>
      </c>
      <c r="AA92" s="227" t="str">
        <f>IF(OR($B92=0,AA$27&lt;$C92,AA$27&gt;=$D92),"",INDEX(ordre,COUNTIF(AA$36:AA91,"&lt;&gt;")+1))</f>
        <v/>
      </c>
      <c r="AB92" s="227" t="str">
        <f>IF(OR($B92=0,AB$27&lt;$C92,AB$27&gt;=$D92),"",INDEX(ordre,COUNTIF(AB$36:AB91,"&lt;&gt;")+1))</f>
        <v/>
      </c>
      <c r="AC92" s="227" t="str">
        <f>IF(OR($B92=0,AC$27&lt;$C92,AC$27&gt;=$D92),"",INDEX(ordre,COUNTIF(AC$36:AC91,"&lt;&gt;")+1))</f>
        <v/>
      </c>
      <c r="AD92" s="227" t="str">
        <f>IF(OR($B92=0,AD$27&lt;$C92,AD$27&gt;=$D92),"",INDEX(ordre,COUNTIF(AD$36:AD91,"&lt;&gt;")+1))</f>
        <v/>
      </c>
      <c r="AE92" s="227" t="str">
        <f>IF(OR($B92=0,AE$27&lt;$C92,AE$27&gt;=$D92),"",INDEX(ordre,COUNTIF(AE$36:AE91,"&lt;&gt;")+1))</f>
        <v/>
      </c>
      <c r="AF92" s="227" t="str">
        <f>IF(OR($B92=0,AF$27&lt;$C92,AF$27&gt;=$D92),"",INDEX(ordre,COUNTIF(AF$36:AF91,"&lt;&gt;")+1))</f>
        <v/>
      </c>
      <c r="AG92" s="227" t="str">
        <f>IF(OR($B92=0,AG$27&lt;$C92,AG$27&gt;=$D92),"",INDEX(ordre,COUNTIF(AG$36:AG91,"&lt;&gt;")+1))</f>
        <v/>
      </c>
      <c r="AH92" s="227" t="str">
        <f>IF(OR($B92=0,AH$27&lt;$C92,AH$27&gt;=$D92),"",INDEX(ordre,COUNTIF(AH$36:AH91,"&lt;&gt;")+1))</f>
        <v/>
      </c>
      <c r="AI92" s="227" t="str">
        <f>IF(OR($B92=0,AI$27&lt;$C92,AI$27&gt;=$D92),"",INDEX(ordre,COUNTIF(AI$36:AI91,"&lt;&gt;")+1))</f>
        <v/>
      </c>
      <c r="AJ92" s="227" t="str">
        <f>IF(OR($B92=0,AJ$27&lt;$C92,AJ$27&gt;=$D92),"",INDEX(ordre,COUNTIF(AJ$36:AJ91,"&lt;&gt;")+1))</f>
        <v/>
      </c>
      <c r="AK92" s="227" t="str">
        <f>IF(OR($B92=0,AK$27&lt;$C92,AK$27&gt;=$D92),"",INDEX(ordre,COUNTIF(AK$36:AK91,"&lt;&gt;")+1))</f>
        <v/>
      </c>
      <c r="AL92" s="227" t="str">
        <f>IF(OR($B92=0,AL$27&lt;$C92,AL$27&gt;=$D92),"",INDEX(ordre,COUNTIF(AL$36:AL91,"&lt;&gt;")+1))</f>
        <v/>
      </c>
      <c r="AM92" s="227" t="str">
        <f>IF(OR($B92=0,AM$27&lt;$C92,AM$27&gt;=$D92),"",INDEX(ordre,COUNTIF(AM$36:AM91,"&lt;&gt;")+1))</f>
        <v/>
      </c>
      <c r="AN92" s="227" t="str">
        <f>IF(OR($B92=0,AN$27&lt;$C92,AN$27&gt;=$D92),"",INDEX(ordre,COUNTIF(AN$36:AN91,"&lt;&gt;")+1))</f>
        <v/>
      </c>
      <c r="AO92" s="227" t="str">
        <f>IF(OR($B92=0,AO$27&lt;$C92,AO$27&gt;=$D92),"",INDEX(ordre,COUNTIF(AO$36:AO91,"&lt;&gt;")+1))</f>
        <v/>
      </c>
      <c r="AP92" s="227" t="str">
        <f>IF(OR($B92=0,AP$27&lt;$C92,AP$27&gt;=$D92),"",INDEX(ordre,COUNTIF(AP$36:AP91,"&lt;&gt;")+1))</f>
        <v/>
      </c>
      <c r="AQ92" s="227" t="str">
        <f>IF(OR($B92=0,AQ$27&lt;$C92,AQ$27&gt;=$D92),"",INDEX(ordre,COUNTIF(AQ$36:AQ91,"&lt;&gt;")+1))</f>
        <v/>
      </c>
      <c r="AR92" s="227" t="str">
        <f>IF(OR($B92=0,AR$27&lt;$C92,AR$27&gt;=$D92),"",INDEX(ordre,COUNTIF(AR$36:AR91,"&lt;&gt;")+1))</f>
        <v/>
      </c>
      <c r="AS92" s="227" t="str">
        <f>IF(OR($B92=0,AS$27&lt;$C92,AS$27&gt;=$D92),"",INDEX(ordre,COUNTIF(AS$36:AS91,"&lt;&gt;")+1))</f>
        <v/>
      </c>
      <c r="AT92" s="227" t="str">
        <f>IF(OR($B92=0,AT$27&lt;$C92,AT$27&gt;=$D92),"",INDEX(ordre,COUNTIF(AT$36:AT91,"&lt;&gt;")+1))</f>
        <v/>
      </c>
      <c r="AU92" s="227" t="str">
        <f>IF(OR($B92=0,AU$27&lt;$C92,AU$27&gt;=$D92),"",INDEX(ordre,COUNTIF(AU$36:AU91,"&lt;&gt;")+1))</f>
        <v/>
      </c>
      <c r="AV92" s="227" t="str">
        <f>IF(OR($B92=0,AV$27&lt;$C92,AV$27&gt;=$D92),"",INDEX(ordre,COUNTIF(AV$36:AV91,"&lt;&gt;")+1))</f>
        <v/>
      </c>
      <c r="AW92" s="227" t="str">
        <f>IF(OR($B92=0,AW$27&lt;$C92,AW$27&gt;=$D92),"",INDEX(ordre,COUNTIF(AW$36:AW91,"&lt;&gt;")+1))</f>
        <v/>
      </c>
      <c r="AX92" s="227" t="str">
        <f>IF(OR($B92=0,AX$27&lt;$C92,AX$27&gt;=$D92),"",INDEX(ordre,COUNTIF(AX$36:AX91,"&lt;&gt;")+1))</f>
        <v/>
      </c>
      <c r="AY92" s="227" t="str">
        <f>IF(OR($B92=0,AY$27&lt;$C92,AY$27&gt;=$D92),"",INDEX(ordre,COUNTIF(AY$36:AY91,"&lt;&gt;")+1))</f>
        <v/>
      </c>
      <c r="AZ92" s="227" t="str">
        <f>IF(OR($B92=0,AZ$27&lt;$C92,AZ$27&gt;=$D92),"",INDEX(ordre,COUNTIF(AZ$36:AZ91,"&lt;&gt;")+1))</f>
        <v/>
      </c>
      <c r="BA92" s="227" t="str">
        <f>IF(OR($B92=0,BA$27&lt;$C92,BA$27&gt;=$D92),"",INDEX(ordre,COUNTIF(BA$36:BA91,"&lt;&gt;")+1))</f>
        <v/>
      </c>
      <c r="BB92" s="227" t="str">
        <f>IF(OR($B92=0,BB$27&lt;$C92,BB$27&gt;=$D92),"",INDEX(ordre,COUNTIF(BB$36:BB91,"&lt;&gt;")+1))</f>
        <v/>
      </c>
      <c r="BC92" s="227" t="str">
        <f>IF(OR($B92=0,BC$27&lt;$C92,BC$27&gt;=$D92),"",INDEX(ordre,COUNTIF(BC$36:BC91,"&lt;&gt;")+1))</f>
        <v/>
      </c>
      <c r="BD92" s="227" t="str">
        <f>IF(OR($B92=0,BD$27&lt;$C92,BD$27&gt;=$D92),"",INDEX(ordre,COUNTIF(BD$36:BD91,"&lt;&gt;")+1))</f>
        <v/>
      </c>
      <c r="BE92" s="227" t="str">
        <f>IF(OR($B92=0,BE$27&lt;$C92,BE$27&gt;=$D92),"",INDEX(ordre,COUNTIF(BE$36:BE91,"&lt;&gt;")+1))</f>
        <v/>
      </c>
      <c r="BF92" s="227" t="str">
        <f>IF(OR($B92=0,BF$27&lt;$C92,BF$27&gt;=$D92),"",INDEX(ordre,COUNTIF(BF$36:BF91,"&lt;&gt;")+1))</f>
        <v/>
      </c>
      <c r="BG92" s="227" t="str">
        <f>IF(OR($B92=0,BG$27&lt;$C92,BG$27&gt;=$D92),"",INDEX(ordre,COUNTIF(BG$36:BG91,"&lt;&gt;")+1))</f>
        <v/>
      </c>
      <c r="BH92" s="227" t="str">
        <f>IF(OR($B92=0,BH$27&lt;$C92,BH$27&gt;=$D92),"",INDEX(ordre,COUNTIF(BH$36:BH91,"&lt;&gt;")+1))</f>
        <v/>
      </c>
      <c r="BI92" s="227" t="str">
        <f>IF(OR($B92=0,BI$27&lt;$C92,BI$27&gt;=$D92),"",INDEX(ordre,COUNTIF(BI$36:BI91,"&lt;&gt;")+1))</f>
        <v/>
      </c>
      <c r="BJ92" s="227" t="str">
        <f>IF(OR($B92=0,BJ$27&lt;$C92,BJ$27&gt;=$D92),"",INDEX(ordre,COUNTIF(BJ$36:BJ91,"&lt;&gt;")+1))</f>
        <v/>
      </c>
      <c r="BK92" s="227" t="str">
        <f>IF(OR($B92=0,BK$27&lt;$C92,BK$27&gt;=$D92),"",INDEX(ordre,COUNTIF(BK$36:BK91,"&lt;&gt;")+1))</f>
        <v/>
      </c>
      <c r="BL92" s="227" t="str">
        <f>IF(OR($B92=0,BL$27&lt;$C92,BL$27&gt;=$D92),"",INDEX(ordre,COUNTIF(BL$36:BL91,"&lt;&gt;")+1))</f>
        <v/>
      </c>
      <c r="BM92" s="227" t="str">
        <f>IF(OR($B92=0,BM$27&lt;$C92,BM$27&gt;=$D92),"",INDEX(ordre,COUNTIF(BM$36:BM91,"&lt;&gt;")+1))</f>
        <v/>
      </c>
      <c r="BN92" s="227" t="str">
        <f>IF(OR($B92=0,BN$27&lt;$C92,BN$27&gt;=$D92),"",INDEX(ordre,COUNTIF(BN$36:BN91,"&lt;&gt;")+1))</f>
        <v/>
      </c>
      <c r="BO92" s="227" t="str">
        <f>IF(OR($B92=0,BO$27&lt;$C92,BO$27&gt;=$D92),"",INDEX(ordre,COUNTIF(BO$36:BO91,"&lt;&gt;")+1))</f>
        <v/>
      </c>
      <c r="BP92" s="227" t="str">
        <f>IF(OR($B92=0,BP$27&lt;$C92,BP$27&gt;=$D92),"",INDEX(ordre,COUNTIF(BP$36:BP91,"&lt;&gt;")+1))</f>
        <v/>
      </c>
      <c r="BQ92" s="227" t="str">
        <f>IF(OR($B92=0,BQ$27&lt;$C92,BQ$27&gt;=$D92),"",INDEX(ordre,COUNTIF(BQ$36:BQ91,"&lt;&gt;")+1))</f>
        <v/>
      </c>
      <c r="BR92" s="227" t="str">
        <f>IF(OR($B92=0,BR$27&lt;$C92,BR$27&gt;=$D92),"",INDEX(ordre,COUNTIF(BR$36:BR91,"&lt;&gt;")+1))</f>
        <v/>
      </c>
      <c r="BS92" s="227" t="str">
        <f>IF(OR($B92=0,BS$27&lt;$C92,BS$27&gt;=$D92),"",INDEX(ordre,COUNTIF(BS$36:BS91,"&lt;&gt;")+1))</f>
        <v/>
      </c>
      <c r="BT92" s="227" t="str">
        <f>IF(OR($B92=0,BT$27&lt;$C92,BT$27&gt;=$D92),"",INDEX(ordre,COUNTIF(BT$36:BT91,"&lt;&gt;")+1))</f>
        <v/>
      </c>
      <c r="BU92" s="165">
        <f t="shared" si="3"/>
        <v>6.9441666666666671E-3</v>
      </c>
    </row>
    <row r="93" spans="1:73" ht="15.5" x14ac:dyDescent="0.35">
      <c r="A93" s="39"/>
      <c r="B93" s="139">
        <f>'Etat staff'!C89</f>
        <v>0</v>
      </c>
      <c r="C93" s="161">
        <f>'Etat staff'!A89</f>
        <v>0</v>
      </c>
      <c r="D93" s="162">
        <f>IF('Etat staff'!B89&lt;C93,'Etat staff'!B89+1,'Etat staff'!B89)</f>
        <v>0</v>
      </c>
      <c r="E93" s="203">
        <f t="shared" si="7"/>
        <v>1.0416666666666666E-2</v>
      </c>
      <c r="F93" s="44"/>
      <c r="G93" s="265"/>
      <c r="H93" s="227" t="str">
        <f>IF(OR($B93=0,H$27&lt;$C93,H$27&gt;=$D93),"",INDEX(ordre,COUNTIF(H$36:H92,"&lt;&gt;")+1))</f>
        <v/>
      </c>
      <c r="I93" s="227" t="str">
        <f>IF(OR($B93=0,I$27&lt;$C93,I$27&gt;=$D93),"",INDEX(ordre,COUNTIF(I$36:I92,"&lt;&gt;")+1))</f>
        <v/>
      </c>
      <c r="J93" s="227" t="str">
        <f>IF(OR($B93=0,J$27&lt;$C93,J$27&gt;=$D93),"",INDEX(ordre,COUNTIF(J$36:J92,"&lt;&gt;")+1))</f>
        <v/>
      </c>
      <c r="K93" s="227" t="str">
        <f>IF(OR($B93=0,K$27&lt;$C93,K$27&gt;=$D93),"",INDEX(ordre,COUNTIF(K$36:K92,"&lt;&gt;")+1))</f>
        <v/>
      </c>
      <c r="L93" s="227" t="str">
        <f>IF(OR($B93=0,L$27&lt;$C93,L$27&gt;=$D93),"",INDEX(ordre,COUNTIF(L$36:L92,"&lt;&gt;")+1))</f>
        <v/>
      </c>
      <c r="M93" s="227" t="str">
        <f>IF(OR($B93=0,M$27&lt;$C93,M$27&gt;=$D93),"",INDEX(ordre,COUNTIF(M$36:M92,"&lt;&gt;")+1))</f>
        <v/>
      </c>
      <c r="N93" s="227" t="str">
        <f>IF(OR($B93=0,N$27&lt;$C93,N$27&gt;=$D93),"",INDEX(ordre,COUNTIF(N$36:N92,"&lt;&gt;")+1))</f>
        <v/>
      </c>
      <c r="O93" s="227" t="str">
        <f>IF(OR($B93=0,O$27&lt;$C93,O$27&gt;=$D93),"",INDEX(ordre,COUNTIF(O$36:O92,"&lt;&gt;")+1))</f>
        <v/>
      </c>
      <c r="P93" s="227" t="str">
        <f>IF(OR($B93=0,P$27&lt;$C93,P$27&gt;=$D93),"",INDEX(ordre,COUNTIF(P$36:P92,"&lt;&gt;")+1))</f>
        <v/>
      </c>
      <c r="Q93" s="227" t="str">
        <f>IF(OR($B93=0,Q$27&lt;$C93,Q$27&gt;=$D93),"",INDEX(ordre,COUNTIF(Q$36:Q92,"&lt;&gt;")+1))</f>
        <v/>
      </c>
      <c r="R93" s="227" t="str">
        <f>IF(OR($B93=0,R$27&lt;$C93,R$27&gt;=$D93),"",INDEX(ordre,COUNTIF(R$36:R92,"&lt;&gt;")+1))</f>
        <v/>
      </c>
      <c r="S93" s="227" t="str">
        <f>IF(OR($B93=0,S$27&lt;$C93,S$27&gt;=$D93),"",INDEX(ordre,COUNTIF(S$36:S92,"&lt;&gt;")+1))</f>
        <v/>
      </c>
      <c r="T93" s="227" t="str">
        <f>IF(OR($B93=0,T$27&lt;$C93,T$27&gt;=$D93),"",INDEX(ordre,COUNTIF(T$36:T92,"&lt;&gt;")+1))</f>
        <v/>
      </c>
      <c r="U93" s="227" t="str">
        <f>IF(OR($B93=0,U$27&lt;$C93,U$27&gt;=$D93),"",INDEX(ordre,COUNTIF(U$36:U92,"&lt;&gt;")+1))</f>
        <v/>
      </c>
      <c r="V93" s="227" t="str">
        <f>IF(OR($B93=0,V$27&lt;$C93,V$27&gt;=$D93),"",INDEX(ordre,COUNTIF(V$36:V92,"&lt;&gt;")+1))</f>
        <v/>
      </c>
      <c r="W93" s="227" t="str">
        <f>IF(OR($B93=0,W$27&lt;$C93,W$27&gt;=$D93),"",INDEX(ordre,COUNTIF(W$36:W92,"&lt;&gt;")+1))</f>
        <v/>
      </c>
      <c r="X93" s="227" t="str">
        <f>IF(OR($B93=0,X$27&lt;$C93,X$27&gt;=$D93),"",INDEX(ordre,COUNTIF(X$36:X92,"&lt;&gt;")+1))</f>
        <v/>
      </c>
      <c r="Y93" s="227" t="str">
        <f>IF(OR($B93=0,Y$27&lt;$C93,Y$27&gt;=$D93),"",INDEX(ordre,COUNTIF(Y$36:Y92,"&lt;&gt;")+1))</f>
        <v/>
      </c>
      <c r="Z93" s="227" t="str">
        <f>IF(OR($B93=0,Z$27&lt;$C93,Z$27&gt;=$D93),"",INDEX(ordre,COUNTIF(Z$36:Z92,"&lt;&gt;")+1))</f>
        <v/>
      </c>
      <c r="AA93" s="227" t="str">
        <f>IF(OR($B93=0,AA$27&lt;$C93,AA$27&gt;=$D93),"",INDEX(ordre,COUNTIF(AA$36:AA92,"&lt;&gt;")+1))</f>
        <v/>
      </c>
      <c r="AB93" s="227" t="str">
        <f>IF(OR($B93=0,AB$27&lt;$C93,AB$27&gt;=$D93),"",INDEX(ordre,COUNTIF(AB$36:AB92,"&lt;&gt;")+1))</f>
        <v/>
      </c>
      <c r="AC93" s="227" t="str">
        <f>IF(OR($B93=0,AC$27&lt;$C93,AC$27&gt;=$D93),"",INDEX(ordre,COUNTIF(AC$36:AC92,"&lt;&gt;")+1))</f>
        <v/>
      </c>
      <c r="AD93" s="227" t="str">
        <f>IF(OR($B93=0,AD$27&lt;$C93,AD$27&gt;=$D93),"",INDEX(ordre,COUNTIF(AD$36:AD92,"&lt;&gt;")+1))</f>
        <v/>
      </c>
      <c r="AE93" s="227" t="str">
        <f>IF(OR($B93=0,AE$27&lt;$C93,AE$27&gt;=$D93),"",INDEX(ordre,COUNTIF(AE$36:AE92,"&lt;&gt;")+1))</f>
        <v/>
      </c>
      <c r="AF93" s="227" t="str">
        <f>IF(OR($B93=0,AF$27&lt;$C93,AF$27&gt;=$D93),"",INDEX(ordre,COUNTIF(AF$36:AF92,"&lt;&gt;")+1))</f>
        <v/>
      </c>
      <c r="AG93" s="227" t="str">
        <f>IF(OR($B93=0,AG$27&lt;$C93,AG$27&gt;=$D93),"",INDEX(ordre,COUNTIF(AG$36:AG92,"&lt;&gt;")+1))</f>
        <v/>
      </c>
      <c r="AH93" s="227" t="str">
        <f>IF(OR($B93=0,AH$27&lt;$C93,AH$27&gt;=$D93),"",INDEX(ordre,COUNTIF(AH$36:AH92,"&lt;&gt;")+1))</f>
        <v/>
      </c>
      <c r="AI93" s="227" t="str">
        <f>IF(OR($B93=0,AI$27&lt;$C93,AI$27&gt;=$D93),"",INDEX(ordre,COUNTIF(AI$36:AI92,"&lt;&gt;")+1))</f>
        <v/>
      </c>
      <c r="AJ93" s="227" t="str">
        <f>IF(OR($B93=0,AJ$27&lt;$C93,AJ$27&gt;=$D93),"",INDEX(ordre,COUNTIF(AJ$36:AJ92,"&lt;&gt;")+1))</f>
        <v/>
      </c>
      <c r="AK93" s="227" t="str">
        <f>IF(OR($B93=0,AK$27&lt;$C93,AK$27&gt;=$D93),"",INDEX(ordre,COUNTIF(AK$36:AK92,"&lt;&gt;")+1))</f>
        <v/>
      </c>
      <c r="AL93" s="227" t="str">
        <f>IF(OR($B93=0,AL$27&lt;$C93,AL$27&gt;=$D93),"",INDEX(ordre,COUNTIF(AL$36:AL92,"&lt;&gt;")+1))</f>
        <v/>
      </c>
      <c r="AM93" s="227" t="str">
        <f>IF(OR($B93=0,AM$27&lt;$C93,AM$27&gt;=$D93),"",INDEX(ordre,COUNTIF(AM$36:AM92,"&lt;&gt;")+1))</f>
        <v/>
      </c>
      <c r="AN93" s="227" t="str">
        <f>IF(OR($B93=0,AN$27&lt;$C93,AN$27&gt;=$D93),"",INDEX(ordre,COUNTIF(AN$36:AN92,"&lt;&gt;")+1))</f>
        <v/>
      </c>
      <c r="AO93" s="227" t="str">
        <f>IF(OR($B93=0,AO$27&lt;$C93,AO$27&gt;=$D93),"",INDEX(ordre,COUNTIF(AO$36:AO92,"&lt;&gt;")+1))</f>
        <v/>
      </c>
      <c r="AP93" s="227" t="str">
        <f>IF(OR($B93=0,AP$27&lt;$C93,AP$27&gt;=$D93),"",INDEX(ordre,COUNTIF(AP$36:AP92,"&lt;&gt;")+1))</f>
        <v/>
      </c>
      <c r="AQ93" s="227" t="str">
        <f>IF(OR($B93=0,AQ$27&lt;$C93,AQ$27&gt;=$D93),"",INDEX(ordre,COUNTIF(AQ$36:AQ92,"&lt;&gt;")+1))</f>
        <v/>
      </c>
      <c r="AR93" s="227" t="str">
        <f>IF(OR($B93=0,AR$27&lt;$C93,AR$27&gt;=$D93),"",INDEX(ordre,COUNTIF(AR$36:AR92,"&lt;&gt;")+1))</f>
        <v/>
      </c>
      <c r="AS93" s="227" t="str">
        <f>IF(OR($B93=0,AS$27&lt;$C93,AS$27&gt;=$D93),"",INDEX(ordre,COUNTIF(AS$36:AS92,"&lt;&gt;")+1))</f>
        <v/>
      </c>
      <c r="AT93" s="227" t="str">
        <f>IF(OR($B93=0,AT$27&lt;$C93,AT$27&gt;=$D93),"",INDEX(ordre,COUNTIF(AT$36:AT92,"&lt;&gt;")+1))</f>
        <v/>
      </c>
      <c r="AU93" s="227" t="str">
        <f>IF(OR($B93=0,AU$27&lt;$C93,AU$27&gt;=$D93),"",INDEX(ordre,COUNTIF(AU$36:AU92,"&lt;&gt;")+1))</f>
        <v/>
      </c>
      <c r="AV93" s="227" t="str">
        <f>IF(OR($B93=0,AV$27&lt;$C93,AV$27&gt;=$D93),"",INDEX(ordre,COUNTIF(AV$36:AV92,"&lt;&gt;")+1))</f>
        <v/>
      </c>
      <c r="AW93" s="227" t="str">
        <f>IF(OR($B93=0,AW$27&lt;$C93,AW$27&gt;=$D93),"",INDEX(ordre,COUNTIF(AW$36:AW92,"&lt;&gt;")+1))</f>
        <v/>
      </c>
      <c r="AX93" s="227" t="str">
        <f>IF(OR($B93=0,AX$27&lt;$C93,AX$27&gt;=$D93),"",INDEX(ordre,COUNTIF(AX$36:AX92,"&lt;&gt;")+1))</f>
        <v/>
      </c>
      <c r="AY93" s="227" t="str">
        <f>IF(OR($B93=0,AY$27&lt;$C93,AY$27&gt;=$D93),"",INDEX(ordre,COUNTIF(AY$36:AY92,"&lt;&gt;")+1))</f>
        <v/>
      </c>
      <c r="AZ93" s="227" t="str">
        <f>IF(OR($B93=0,AZ$27&lt;$C93,AZ$27&gt;=$D93),"",INDEX(ordre,COUNTIF(AZ$36:AZ92,"&lt;&gt;")+1))</f>
        <v/>
      </c>
      <c r="BA93" s="227" t="str">
        <f>IF(OR($B93=0,BA$27&lt;$C93,BA$27&gt;=$D93),"",INDEX(ordre,COUNTIF(BA$36:BA92,"&lt;&gt;")+1))</f>
        <v/>
      </c>
      <c r="BB93" s="227" t="str">
        <f>IF(OR($B93=0,BB$27&lt;$C93,BB$27&gt;=$D93),"",INDEX(ordre,COUNTIF(BB$36:BB92,"&lt;&gt;")+1))</f>
        <v/>
      </c>
      <c r="BC93" s="227" t="str">
        <f>IF(OR($B93=0,BC$27&lt;$C93,BC$27&gt;=$D93),"",INDEX(ordre,COUNTIF(BC$36:BC92,"&lt;&gt;")+1))</f>
        <v/>
      </c>
      <c r="BD93" s="227" t="str">
        <f>IF(OR($B93=0,BD$27&lt;$C93,BD$27&gt;=$D93),"",INDEX(ordre,COUNTIF(BD$36:BD92,"&lt;&gt;")+1))</f>
        <v/>
      </c>
      <c r="BE93" s="227" t="str">
        <f>IF(OR($B93=0,BE$27&lt;$C93,BE$27&gt;=$D93),"",INDEX(ordre,COUNTIF(BE$36:BE92,"&lt;&gt;")+1))</f>
        <v/>
      </c>
      <c r="BF93" s="227" t="str">
        <f>IF(OR($B93=0,BF$27&lt;$C93,BF$27&gt;=$D93),"",INDEX(ordre,COUNTIF(BF$36:BF92,"&lt;&gt;")+1))</f>
        <v/>
      </c>
      <c r="BG93" s="227" t="str">
        <f>IF(OR($B93=0,BG$27&lt;$C93,BG$27&gt;=$D93),"",INDEX(ordre,COUNTIF(BG$36:BG92,"&lt;&gt;")+1))</f>
        <v/>
      </c>
      <c r="BH93" s="227" t="str">
        <f>IF(OR($B93=0,BH$27&lt;$C93,BH$27&gt;=$D93),"",INDEX(ordre,COUNTIF(BH$36:BH92,"&lt;&gt;")+1))</f>
        <v/>
      </c>
      <c r="BI93" s="227" t="str">
        <f>IF(OR($B93=0,BI$27&lt;$C93,BI$27&gt;=$D93),"",INDEX(ordre,COUNTIF(BI$36:BI92,"&lt;&gt;")+1))</f>
        <v/>
      </c>
      <c r="BJ93" s="227" t="str">
        <f>IF(OR($B93=0,BJ$27&lt;$C93,BJ$27&gt;=$D93),"",INDEX(ordre,COUNTIF(BJ$36:BJ92,"&lt;&gt;")+1))</f>
        <v/>
      </c>
      <c r="BK93" s="227" t="str">
        <f>IF(OR($B93=0,BK$27&lt;$C93,BK$27&gt;=$D93),"",INDEX(ordre,COUNTIF(BK$36:BK92,"&lt;&gt;")+1))</f>
        <v/>
      </c>
      <c r="BL93" s="227" t="str">
        <f>IF(OR($B93=0,BL$27&lt;$C93,BL$27&gt;=$D93),"",INDEX(ordre,COUNTIF(BL$36:BL92,"&lt;&gt;")+1))</f>
        <v/>
      </c>
      <c r="BM93" s="227" t="str">
        <f>IF(OR($B93=0,BM$27&lt;$C93,BM$27&gt;=$D93),"",INDEX(ordre,COUNTIF(BM$36:BM92,"&lt;&gt;")+1))</f>
        <v/>
      </c>
      <c r="BN93" s="227" t="str">
        <f>IF(OR($B93=0,BN$27&lt;$C93,BN$27&gt;=$D93),"",INDEX(ordre,COUNTIF(BN$36:BN92,"&lt;&gt;")+1))</f>
        <v/>
      </c>
      <c r="BO93" s="227" t="str">
        <f>IF(OR($B93=0,BO$27&lt;$C93,BO$27&gt;=$D93),"",INDEX(ordre,COUNTIF(BO$36:BO92,"&lt;&gt;")+1))</f>
        <v/>
      </c>
      <c r="BP93" s="227" t="str">
        <f>IF(OR($B93=0,BP$27&lt;$C93,BP$27&gt;=$D93),"",INDEX(ordre,COUNTIF(BP$36:BP92,"&lt;&gt;")+1))</f>
        <v/>
      </c>
      <c r="BQ93" s="227" t="str">
        <f>IF(OR($B93=0,BQ$27&lt;$C93,BQ$27&gt;=$D93),"",INDEX(ordre,COUNTIF(BQ$36:BQ92,"&lt;&gt;")+1))</f>
        <v/>
      </c>
      <c r="BR93" s="227" t="str">
        <f>IF(OR($B93=0,BR$27&lt;$C93,BR$27&gt;=$D93),"",INDEX(ordre,COUNTIF(BR$36:BR92,"&lt;&gt;")+1))</f>
        <v/>
      </c>
      <c r="BS93" s="227" t="str">
        <f>IF(OR($B93=0,BS$27&lt;$C93,BS$27&gt;=$D93),"",INDEX(ordre,COUNTIF(BS$36:BS92,"&lt;&gt;")+1))</f>
        <v/>
      </c>
      <c r="BT93" s="227" t="str">
        <f>IF(OR($B93=0,BT$27&lt;$C93,BT$27&gt;=$D93),"",INDEX(ordre,COUNTIF(BT$36:BT92,"&lt;&gt;")+1))</f>
        <v/>
      </c>
      <c r="BU93" s="165">
        <f t="shared" si="3"/>
        <v>6.9441666666666671E-3</v>
      </c>
    </row>
    <row r="94" spans="1:73" ht="15.5" x14ac:dyDescent="0.35">
      <c r="A94" s="39"/>
      <c r="B94" s="139">
        <f>'Etat staff'!C90</f>
        <v>0</v>
      </c>
      <c r="C94" s="161">
        <f>'Etat staff'!A90</f>
        <v>0</v>
      </c>
      <c r="D94" s="162">
        <f>IF('Etat staff'!B90&lt;C94,'Etat staff'!B90+1,'Etat staff'!B90)</f>
        <v>0</v>
      </c>
      <c r="E94" s="203">
        <f t="shared" si="7"/>
        <v>1.0416666666666666E-2</v>
      </c>
      <c r="F94" s="44"/>
      <c r="G94" s="265"/>
      <c r="H94" s="227" t="str">
        <f>IF(OR($B94=0,H$27&lt;$C94,H$27&gt;=$D94),"",INDEX(ordre,COUNTIF(H$36:H93,"&lt;&gt;")+1))</f>
        <v/>
      </c>
      <c r="I94" s="227" t="str">
        <f>IF(OR($B94=0,I$27&lt;$C94,I$27&gt;=$D94),"",INDEX(ordre,COUNTIF(I$36:I93,"&lt;&gt;")+1))</f>
        <v/>
      </c>
      <c r="J94" s="227" t="str">
        <f>IF(OR($B94=0,J$27&lt;$C94,J$27&gt;=$D94),"",INDEX(ordre,COUNTIF(J$36:J93,"&lt;&gt;")+1))</f>
        <v/>
      </c>
      <c r="K94" s="227" t="str">
        <f>IF(OR($B94=0,K$27&lt;$C94,K$27&gt;=$D94),"",INDEX(ordre,COUNTIF(K$36:K93,"&lt;&gt;")+1))</f>
        <v/>
      </c>
      <c r="L94" s="227" t="str">
        <f>IF(OR($B94=0,L$27&lt;$C94,L$27&gt;=$D94),"",INDEX(ordre,COUNTIF(L$36:L93,"&lt;&gt;")+1))</f>
        <v/>
      </c>
      <c r="M94" s="227" t="str">
        <f>IF(OR($B94=0,M$27&lt;$C94,M$27&gt;=$D94),"",INDEX(ordre,COUNTIF(M$36:M93,"&lt;&gt;")+1))</f>
        <v/>
      </c>
      <c r="N94" s="227" t="str">
        <f>IF(OR($B94=0,N$27&lt;$C94,N$27&gt;=$D94),"",INDEX(ordre,COUNTIF(N$36:N93,"&lt;&gt;")+1))</f>
        <v/>
      </c>
      <c r="O94" s="227" t="str">
        <f>IF(OR($B94=0,O$27&lt;$C94,O$27&gt;=$D94),"",INDEX(ordre,COUNTIF(O$36:O93,"&lt;&gt;")+1))</f>
        <v/>
      </c>
      <c r="P94" s="227" t="str">
        <f>IF(OR($B94=0,P$27&lt;$C94,P$27&gt;=$D94),"",INDEX(ordre,COUNTIF(P$36:P93,"&lt;&gt;")+1))</f>
        <v/>
      </c>
      <c r="Q94" s="227" t="str">
        <f>IF(OR($B94=0,Q$27&lt;$C94,Q$27&gt;=$D94),"",INDEX(ordre,COUNTIF(Q$36:Q93,"&lt;&gt;")+1))</f>
        <v/>
      </c>
      <c r="R94" s="227" t="str">
        <f>IF(OR($B94=0,R$27&lt;$C94,R$27&gt;=$D94),"",INDEX(ordre,COUNTIF(R$36:R93,"&lt;&gt;")+1))</f>
        <v/>
      </c>
      <c r="S94" s="227" t="str">
        <f>IF(OR($B94=0,S$27&lt;$C94,S$27&gt;=$D94),"",INDEX(ordre,COUNTIF(S$36:S93,"&lt;&gt;")+1))</f>
        <v/>
      </c>
      <c r="T94" s="227" t="str">
        <f>IF(OR($B94=0,T$27&lt;$C94,T$27&gt;=$D94),"",INDEX(ordre,COUNTIF(T$36:T93,"&lt;&gt;")+1))</f>
        <v/>
      </c>
      <c r="U94" s="227" t="str">
        <f>IF(OR($B94=0,U$27&lt;$C94,U$27&gt;=$D94),"",INDEX(ordre,COUNTIF(U$36:U93,"&lt;&gt;")+1))</f>
        <v/>
      </c>
      <c r="V94" s="227" t="str">
        <f>IF(OR($B94=0,V$27&lt;$C94,V$27&gt;=$D94),"",INDEX(ordre,COUNTIF(V$36:V93,"&lt;&gt;")+1))</f>
        <v/>
      </c>
      <c r="W94" s="227" t="str">
        <f>IF(OR($B94=0,W$27&lt;$C94,W$27&gt;=$D94),"",INDEX(ordre,COUNTIF(W$36:W93,"&lt;&gt;")+1))</f>
        <v/>
      </c>
      <c r="X94" s="227" t="str">
        <f>IF(OR($B94=0,X$27&lt;$C94,X$27&gt;=$D94),"",INDEX(ordre,COUNTIF(X$36:X93,"&lt;&gt;")+1))</f>
        <v/>
      </c>
      <c r="Y94" s="227" t="str">
        <f>IF(OR($B94=0,Y$27&lt;$C94,Y$27&gt;=$D94),"",INDEX(ordre,COUNTIF(Y$36:Y93,"&lt;&gt;")+1))</f>
        <v/>
      </c>
      <c r="Z94" s="227" t="str">
        <f>IF(OR($B94=0,Z$27&lt;$C94,Z$27&gt;=$D94),"",INDEX(ordre,COUNTIF(Z$36:Z93,"&lt;&gt;")+1))</f>
        <v/>
      </c>
      <c r="AA94" s="227" t="str">
        <f>IF(OR($B94=0,AA$27&lt;$C94,AA$27&gt;=$D94),"",INDEX(ordre,COUNTIF(AA$36:AA93,"&lt;&gt;")+1))</f>
        <v/>
      </c>
      <c r="AB94" s="227" t="str">
        <f>IF(OR($B94=0,AB$27&lt;$C94,AB$27&gt;=$D94),"",INDEX(ordre,COUNTIF(AB$36:AB93,"&lt;&gt;")+1))</f>
        <v/>
      </c>
      <c r="AC94" s="227" t="str">
        <f>IF(OR($B94=0,AC$27&lt;$C94,AC$27&gt;=$D94),"",INDEX(ordre,COUNTIF(AC$36:AC93,"&lt;&gt;")+1))</f>
        <v/>
      </c>
      <c r="AD94" s="227" t="str">
        <f>IF(OR($B94=0,AD$27&lt;$C94,AD$27&gt;=$D94),"",INDEX(ordre,COUNTIF(AD$36:AD93,"&lt;&gt;")+1))</f>
        <v/>
      </c>
      <c r="AE94" s="227" t="str">
        <f>IF(OR($B94=0,AE$27&lt;$C94,AE$27&gt;=$D94),"",INDEX(ordre,COUNTIF(AE$36:AE93,"&lt;&gt;")+1))</f>
        <v/>
      </c>
      <c r="AF94" s="227" t="str">
        <f>IF(OR($B94=0,AF$27&lt;$C94,AF$27&gt;=$D94),"",INDEX(ordre,COUNTIF(AF$36:AF93,"&lt;&gt;")+1))</f>
        <v/>
      </c>
      <c r="AG94" s="227" t="str">
        <f>IF(OR($B94=0,AG$27&lt;$C94,AG$27&gt;=$D94),"",INDEX(ordre,COUNTIF(AG$36:AG93,"&lt;&gt;")+1))</f>
        <v/>
      </c>
      <c r="AH94" s="227" t="str">
        <f>IF(OR($B94=0,AH$27&lt;$C94,AH$27&gt;=$D94),"",INDEX(ordre,COUNTIF(AH$36:AH93,"&lt;&gt;")+1))</f>
        <v/>
      </c>
      <c r="AI94" s="227" t="str">
        <f>IF(OR($B94=0,AI$27&lt;$C94,AI$27&gt;=$D94),"",INDEX(ordre,COUNTIF(AI$36:AI93,"&lt;&gt;")+1))</f>
        <v/>
      </c>
      <c r="AJ94" s="227" t="str">
        <f>IF(OR($B94=0,AJ$27&lt;$C94,AJ$27&gt;=$D94),"",INDEX(ordre,COUNTIF(AJ$36:AJ93,"&lt;&gt;")+1))</f>
        <v/>
      </c>
      <c r="AK94" s="227" t="str">
        <f>IF(OR($B94=0,AK$27&lt;$C94,AK$27&gt;=$D94),"",INDEX(ordre,COUNTIF(AK$36:AK93,"&lt;&gt;")+1))</f>
        <v/>
      </c>
      <c r="AL94" s="227" t="str">
        <f>IF(OR($B94=0,AL$27&lt;$C94,AL$27&gt;=$D94),"",INDEX(ordre,COUNTIF(AL$36:AL93,"&lt;&gt;")+1))</f>
        <v/>
      </c>
      <c r="AM94" s="227" t="str">
        <f>IF(OR($B94=0,AM$27&lt;$C94,AM$27&gt;=$D94),"",INDEX(ordre,COUNTIF(AM$36:AM93,"&lt;&gt;")+1))</f>
        <v/>
      </c>
      <c r="AN94" s="227" t="str">
        <f>IF(OR($B94=0,AN$27&lt;$C94,AN$27&gt;=$D94),"",INDEX(ordre,COUNTIF(AN$36:AN93,"&lt;&gt;")+1))</f>
        <v/>
      </c>
      <c r="AO94" s="227" t="str">
        <f>IF(OR($B94=0,AO$27&lt;$C94,AO$27&gt;=$D94),"",INDEX(ordre,COUNTIF(AO$36:AO93,"&lt;&gt;")+1))</f>
        <v/>
      </c>
      <c r="AP94" s="227" t="str">
        <f>IF(OR($B94=0,AP$27&lt;$C94,AP$27&gt;=$D94),"",INDEX(ordre,COUNTIF(AP$36:AP93,"&lt;&gt;")+1))</f>
        <v/>
      </c>
      <c r="AQ94" s="227" t="str">
        <f>IF(OR($B94=0,AQ$27&lt;$C94,AQ$27&gt;=$D94),"",INDEX(ordre,COUNTIF(AQ$36:AQ93,"&lt;&gt;")+1))</f>
        <v/>
      </c>
      <c r="AR94" s="227" t="str">
        <f>IF(OR($B94=0,AR$27&lt;$C94,AR$27&gt;=$D94),"",INDEX(ordre,COUNTIF(AR$36:AR93,"&lt;&gt;")+1))</f>
        <v/>
      </c>
      <c r="AS94" s="227" t="str">
        <f>IF(OR($B94=0,AS$27&lt;$C94,AS$27&gt;=$D94),"",INDEX(ordre,COUNTIF(AS$36:AS93,"&lt;&gt;")+1))</f>
        <v/>
      </c>
      <c r="AT94" s="227" t="str">
        <f>IF(OR($B94=0,AT$27&lt;$C94,AT$27&gt;=$D94),"",INDEX(ordre,COUNTIF(AT$36:AT93,"&lt;&gt;")+1))</f>
        <v/>
      </c>
      <c r="AU94" s="227" t="str">
        <f>IF(OR($B94=0,AU$27&lt;$C94,AU$27&gt;=$D94),"",INDEX(ordre,COUNTIF(AU$36:AU93,"&lt;&gt;")+1))</f>
        <v/>
      </c>
      <c r="AV94" s="227" t="str">
        <f>IF(OR($B94=0,AV$27&lt;$C94,AV$27&gt;=$D94),"",INDEX(ordre,COUNTIF(AV$36:AV93,"&lt;&gt;")+1))</f>
        <v/>
      </c>
      <c r="AW94" s="227" t="str">
        <f>IF(OR($B94=0,AW$27&lt;$C94,AW$27&gt;=$D94),"",INDEX(ordre,COUNTIF(AW$36:AW93,"&lt;&gt;")+1))</f>
        <v/>
      </c>
      <c r="AX94" s="227" t="str">
        <f>IF(OR($B94=0,AX$27&lt;$C94,AX$27&gt;=$D94),"",INDEX(ordre,COUNTIF(AX$36:AX93,"&lt;&gt;")+1))</f>
        <v/>
      </c>
      <c r="AY94" s="227" t="str">
        <f>IF(OR($B94=0,AY$27&lt;$C94,AY$27&gt;=$D94),"",INDEX(ordre,COUNTIF(AY$36:AY93,"&lt;&gt;")+1))</f>
        <v/>
      </c>
      <c r="AZ94" s="227" t="str">
        <f>IF(OR($B94=0,AZ$27&lt;$C94,AZ$27&gt;=$D94),"",INDEX(ordre,COUNTIF(AZ$36:AZ93,"&lt;&gt;")+1))</f>
        <v/>
      </c>
      <c r="BA94" s="227" t="str">
        <f>IF(OR($B94=0,BA$27&lt;$C94,BA$27&gt;=$D94),"",INDEX(ordre,COUNTIF(BA$36:BA93,"&lt;&gt;")+1))</f>
        <v/>
      </c>
      <c r="BB94" s="227" t="str">
        <f>IF(OR($B94=0,BB$27&lt;$C94,BB$27&gt;=$D94),"",INDEX(ordre,COUNTIF(BB$36:BB93,"&lt;&gt;")+1))</f>
        <v/>
      </c>
      <c r="BC94" s="227" t="str">
        <f>IF(OR($B94=0,BC$27&lt;$C94,BC$27&gt;=$D94),"",INDEX(ordre,COUNTIF(BC$36:BC93,"&lt;&gt;")+1))</f>
        <v/>
      </c>
      <c r="BD94" s="227" t="str">
        <f>IF(OR($B94=0,BD$27&lt;$C94,BD$27&gt;=$D94),"",INDEX(ordre,COUNTIF(BD$36:BD93,"&lt;&gt;")+1))</f>
        <v/>
      </c>
      <c r="BE94" s="227" t="str">
        <f>IF(OR($B94=0,BE$27&lt;$C94,BE$27&gt;=$D94),"",INDEX(ordre,COUNTIF(BE$36:BE93,"&lt;&gt;")+1))</f>
        <v/>
      </c>
      <c r="BF94" s="227" t="str">
        <f>IF(OR($B94=0,BF$27&lt;$C94,BF$27&gt;=$D94),"",INDEX(ordre,COUNTIF(BF$36:BF93,"&lt;&gt;")+1))</f>
        <v/>
      </c>
      <c r="BG94" s="227" t="str">
        <f>IF(OR($B94=0,BG$27&lt;$C94,BG$27&gt;=$D94),"",INDEX(ordre,COUNTIF(BG$36:BG93,"&lt;&gt;")+1))</f>
        <v/>
      </c>
      <c r="BH94" s="227" t="str">
        <f>IF(OR($B94=0,BH$27&lt;$C94,BH$27&gt;=$D94),"",INDEX(ordre,COUNTIF(BH$36:BH93,"&lt;&gt;")+1))</f>
        <v/>
      </c>
      <c r="BI94" s="227" t="str">
        <f>IF(OR($B94=0,BI$27&lt;$C94,BI$27&gt;=$D94),"",INDEX(ordre,COUNTIF(BI$36:BI93,"&lt;&gt;")+1))</f>
        <v/>
      </c>
      <c r="BJ94" s="227" t="str">
        <f>IF(OR($B94=0,BJ$27&lt;$C94,BJ$27&gt;=$D94),"",INDEX(ordre,COUNTIF(BJ$36:BJ93,"&lt;&gt;")+1))</f>
        <v/>
      </c>
      <c r="BK94" s="227" t="str">
        <f>IF(OR($B94=0,BK$27&lt;$C94,BK$27&gt;=$D94),"",INDEX(ordre,COUNTIF(BK$36:BK93,"&lt;&gt;")+1))</f>
        <v/>
      </c>
      <c r="BL94" s="227" t="str">
        <f>IF(OR($B94=0,BL$27&lt;$C94,BL$27&gt;=$D94),"",INDEX(ordre,COUNTIF(BL$36:BL93,"&lt;&gt;")+1))</f>
        <v/>
      </c>
      <c r="BM94" s="227" t="str">
        <f>IF(OR($B94=0,BM$27&lt;$C94,BM$27&gt;=$D94),"",INDEX(ordre,COUNTIF(BM$36:BM93,"&lt;&gt;")+1))</f>
        <v/>
      </c>
      <c r="BN94" s="227" t="str">
        <f>IF(OR($B94=0,BN$27&lt;$C94,BN$27&gt;=$D94),"",INDEX(ordre,COUNTIF(BN$36:BN93,"&lt;&gt;")+1))</f>
        <v/>
      </c>
      <c r="BO94" s="227" t="str">
        <f>IF(OR($B94=0,BO$27&lt;$C94,BO$27&gt;=$D94),"",INDEX(ordre,COUNTIF(BO$36:BO93,"&lt;&gt;")+1))</f>
        <v/>
      </c>
      <c r="BP94" s="227" t="str">
        <f>IF(OR($B94=0,BP$27&lt;$C94,BP$27&gt;=$D94),"",INDEX(ordre,COUNTIF(BP$36:BP93,"&lt;&gt;")+1))</f>
        <v/>
      </c>
      <c r="BQ94" s="227" t="str">
        <f>IF(OR($B94=0,BQ$27&lt;$C94,BQ$27&gt;=$D94),"",INDEX(ordre,COUNTIF(BQ$36:BQ93,"&lt;&gt;")+1))</f>
        <v/>
      </c>
      <c r="BR94" s="227" t="str">
        <f>IF(OR($B94=0,BR$27&lt;$C94,BR$27&gt;=$D94),"",INDEX(ordre,COUNTIF(BR$36:BR93,"&lt;&gt;")+1))</f>
        <v/>
      </c>
      <c r="BS94" s="227" t="str">
        <f>IF(OR($B94=0,BS$27&lt;$C94,BS$27&gt;=$D94),"",INDEX(ordre,COUNTIF(BS$36:BS93,"&lt;&gt;")+1))</f>
        <v/>
      </c>
      <c r="BT94" s="227" t="str">
        <f>IF(OR($B94=0,BT$27&lt;$C94,BT$27&gt;=$D94),"",INDEX(ordre,COUNTIF(BT$36:BT93,"&lt;&gt;")+1))</f>
        <v/>
      </c>
      <c r="BU94" s="165">
        <f t="shared" si="3"/>
        <v>6.9441666666666671E-3</v>
      </c>
    </row>
    <row r="95" spans="1:73" ht="15.5" x14ac:dyDescent="0.35">
      <c r="A95" s="39"/>
      <c r="B95" s="139">
        <f>'Etat staff'!C91</f>
        <v>0</v>
      </c>
      <c r="C95" s="161">
        <f>'Etat staff'!A91</f>
        <v>0</v>
      </c>
      <c r="D95" s="162">
        <f>IF('Etat staff'!B91&lt;C95,'Etat staff'!B91+1,'Etat staff'!B91)</f>
        <v>0</v>
      </c>
      <c r="E95" s="203">
        <f t="shared" si="7"/>
        <v>1.0416666666666666E-2</v>
      </c>
      <c r="F95" s="44"/>
      <c r="G95" s="265"/>
      <c r="H95" s="227" t="str">
        <f>IF(OR($B95=0,H$27&lt;$C95,H$27&gt;=$D95),"",INDEX(ordre,COUNTIF(H$36:H94,"&lt;&gt;")+1))</f>
        <v/>
      </c>
      <c r="I95" s="227" t="str">
        <f>IF(OR($B95=0,I$27&lt;$C95,I$27&gt;=$D95),"",INDEX(ordre,COUNTIF(I$36:I94,"&lt;&gt;")+1))</f>
        <v/>
      </c>
      <c r="J95" s="227" t="str">
        <f>IF(OR($B95=0,J$27&lt;$C95,J$27&gt;=$D95),"",INDEX(ordre,COUNTIF(J$36:J94,"&lt;&gt;")+1))</f>
        <v/>
      </c>
      <c r="K95" s="227" t="str">
        <f>IF(OR($B95=0,K$27&lt;$C95,K$27&gt;=$D95),"",INDEX(ordre,COUNTIF(K$36:K94,"&lt;&gt;")+1))</f>
        <v/>
      </c>
      <c r="L95" s="227" t="str">
        <f>IF(OR($B95=0,L$27&lt;$C95,L$27&gt;=$D95),"",INDEX(ordre,COUNTIF(L$36:L94,"&lt;&gt;")+1))</f>
        <v/>
      </c>
      <c r="M95" s="227" t="str">
        <f>IF(OR($B95=0,M$27&lt;$C95,M$27&gt;=$D95),"",INDEX(ordre,COUNTIF(M$36:M94,"&lt;&gt;")+1))</f>
        <v/>
      </c>
      <c r="N95" s="227" t="str">
        <f>IF(OR($B95=0,N$27&lt;$C95,N$27&gt;=$D95),"",INDEX(ordre,COUNTIF(N$36:N94,"&lt;&gt;")+1))</f>
        <v/>
      </c>
      <c r="O95" s="227" t="str">
        <f>IF(OR($B95=0,O$27&lt;$C95,O$27&gt;=$D95),"",INDEX(ordre,COUNTIF(O$36:O94,"&lt;&gt;")+1))</f>
        <v/>
      </c>
      <c r="P95" s="227" t="str">
        <f>IF(OR($B95=0,P$27&lt;$C95,P$27&gt;=$D95),"",INDEX(ordre,COUNTIF(P$36:P94,"&lt;&gt;")+1))</f>
        <v/>
      </c>
      <c r="Q95" s="227" t="str">
        <f>IF(OR($B95=0,Q$27&lt;$C95,Q$27&gt;=$D95),"",INDEX(ordre,COUNTIF(Q$36:Q94,"&lt;&gt;")+1))</f>
        <v/>
      </c>
      <c r="R95" s="227" t="str">
        <f>IF(OR($B95=0,R$27&lt;$C95,R$27&gt;=$D95),"",INDEX(ordre,COUNTIF(R$36:R94,"&lt;&gt;")+1))</f>
        <v/>
      </c>
      <c r="S95" s="227" t="str">
        <f>IF(OR($B95=0,S$27&lt;$C95,S$27&gt;=$D95),"",INDEX(ordre,COUNTIF(S$36:S94,"&lt;&gt;")+1))</f>
        <v/>
      </c>
      <c r="T95" s="227" t="str">
        <f>IF(OR($B95=0,T$27&lt;$C95,T$27&gt;=$D95),"",INDEX(ordre,COUNTIF(T$36:T94,"&lt;&gt;")+1))</f>
        <v/>
      </c>
      <c r="U95" s="227" t="str">
        <f>IF(OR($B95=0,U$27&lt;$C95,U$27&gt;=$D95),"",INDEX(ordre,COUNTIF(U$36:U94,"&lt;&gt;")+1))</f>
        <v/>
      </c>
      <c r="V95" s="227" t="str">
        <f>IF(OR($B95=0,V$27&lt;$C95,V$27&gt;=$D95),"",INDEX(ordre,COUNTIF(V$36:V94,"&lt;&gt;")+1))</f>
        <v/>
      </c>
      <c r="W95" s="227" t="str">
        <f>IF(OR($B95=0,W$27&lt;$C95,W$27&gt;=$D95),"",INDEX(ordre,COUNTIF(W$36:W94,"&lt;&gt;")+1))</f>
        <v/>
      </c>
      <c r="X95" s="227" t="str">
        <f>IF(OR($B95=0,X$27&lt;$C95,X$27&gt;=$D95),"",INDEX(ordre,COUNTIF(X$36:X94,"&lt;&gt;")+1))</f>
        <v/>
      </c>
      <c r="Y95" s="227" t="str">
        <f>IF(OR($B95=0,Y$27&lt;$C95,Y$27&gt;=$D95),"",INDEX(ordre,COUNTIF(Y$36:Y94,"&lt;&gt;")+1))</f>
        <v/>
      </c>
      <c r="Z95" s="227" t="str">
        <f>IF(OR($B95=0,Z$27&lt;$C95,Z$27&gt;=$D95),"",INDEX(ordre,COUNTIF(Z$36:Z94,"&lt;&gt;")+1))</f>
        <v/>
      </c>
      <c r="AA95" s="227" t="str">
        <f>IF(OR($B95=0,AA$27&lt;$C95,AA$27&gt;=$D95),"",INDEX(ordre,COUNTIF(AA$36:AA94,"&lt;&gt;")+1))</f>
        <v/>
      </c>
      <c r="AB95" s="227" t="str">
        <f>IF(OR($B95=0,AB$27&lt;$C95,AB$27&gt;=$D95),"",INDEX(ordre,COUNTIF(AB$36:AB94,"&lt;&gt;")+1))</f>
        <v/>
      </c>
      <c r="AC95" s="227" t="str">
        <f>IF(OR($B95=0,AC$27&lt;$C95,AC$27&gt;=$D95),"",INDEX(ordre,COUNTIF(AC$36:AC94,"&lt;&gt;")+1))</f>
        <v/>
      </c>
      <c r="AD95" s="227" t="str">
        <f>IF(OR($B95=0,AD$27&lt;$C95,AD$27&gt;=$D95),"",INDEX(ordre,COUNTIF(AD$36:AD94,"&lt;&gt;")+1))</f>
        <v/>
      </c>
      <c r="AE95" s="227" t="str">
        <f>IF(OR($B95=0,AE$27&lt;$C95,AE$27&gt;=$D95),"",INDEX(ordre,COUNTIF(AE$36:AE94,"&lt;&gt;")+1))</f>
        <v/>
      </c>
      <c r="AF95" s="227" t="str">
        <f>IF(OR($B95=0,AF$27&lt;$C95,AF$27&gt;=$D95),"",INDEX(ordre,COUNTIF(AF$36:AF94,"&lt;&gt;")+1))</f>
        <v/>
      </c>
      <c r="AG95" s="227" t="str">
        <f>IF(OR($B95=0,AG$27&lt;$C95,AG$27&gt;=$D95),"",INDEX(ordre,COUNTIF(AG$36:AG94,"&lt;&gt;")+1))</f>
        <v/>
      </c>
      <c r="AH95" s="227" t="str">
        <f>IF(OR($B95=0,AH$27&lt;$C95,AH$27&gt;=$D95),"",INDEX(ordre,COUNTIF(AH$36:AH94,"&lt;&gt;")+1))</f>
        <v/>
      </c>
      <c r="AI95" s="227" t="str">
        <f>IF(OR($B95=0,AI$27&lt;$C95,AI$27&gt;=$D95),"",INDEX(ordre,COUNTIF(AI$36:AI94,"&lt;&gt;")+1))</f>
        <v/>
      </c>
      <c r="AJ95" s="227" t="str">
        <f>IF(OR($B95=0,AJ$27&lt;$C95,AJ$27&gt;=$D95),"",INDEX(ordre,COUNTIF(AJ$36:AJ94,"&lt;&gt;")+1))</f>
        <v/>
      </c>
      <c r="AK95" s="227" t="str">
        <f>IF(OR($B95=0,AK$27&lt;$C95,AK$27&gt;=$D95),"",INDEX(ordre,COUNTIF(AK$36:AK94,"&lt;&gt;")+1))</f>
        <v/>
      </c>
      <c r="AL95" s="227" t="str">
        <f>IF(OR($B95=0,AL$27&lt;$C95,AL$27&gt;=$D95),"",INDEX(ordre,COUNTIF(AL$36:AL94,"&lt;&gt;")+1))</f>
        <v/>
      </c>
      <c r="AM95" s="227" t="str">
        <f>IF(OR($B95=0,AM$27&lt;$C95,AM$27&gt;=$D95),"",INDEX(ordre,COUNTIF(AM$36:AM94,"&lt;&gt;")+1))</f>
        <v/>
      </c>
      <c r="AN95" s="227" t="str">
        <f>IF(OR($B95=0,AN$27&lt;$C95,AN$27&gt;=$D95),"",INDEX(ordre,COUNTIF(AN$36:AN94,"&lt;&gt;")+1))</f>
        <v/>
      </c>
      <c r="AO95" s="227" t="str">
        <f>IF(OR($B95=0,AO$27&lt;$C95,AO$27&gt;=$D95),"",INDEX(ordre,COUNTIF(AO$36:AO94,"&lt;&gt;")+1))</f>
        <v/>
      </c>
      <c r="AP95" s="227" t="str">
        <f>IF(OR($B95=0,AP$27&lt;$C95,AP$27&gt;=$D95),"",INDEX(ordre,COUNTIF(AP$36:AP94,"&lt;&gt;")+1))</f>
        <v/>
      </c>
      <c r="AQ95" s="227" t="str">
        <f>IF(OR($B95=0,AQ$27&lt;$C95,AQ$27&gt;=$D95),"",INDEX(ordre,COUNTIF(AQ$36:AQ94,"&lt;&gt;")+1))</f>
        <v/>
      </c>
      <c r="AR95" s="227" t="str">
        <f>IF(OR($B95=0,AR$27&lt;$C95,AR$27&gt;=$D95),"",INDEX(ordre,COUNTIF(AR$36:AR94,"&lt;&gt;")+1))</f>
        <v/>
      </c>
      <c r="AS95" s="227" t="str">
        <f>IF(OR($B95=0,AS$27&lt;$C95,AS$27&gt;=$D95),"",INDEX(ordre,COUNTIF(AS$36:AS94,"&lt;&gt;")+1))</f>
        <v/>
      </c>
      <c r="AT95" s="227" t="str">
        <f>IF(OR($B95=0,AT$27&lt;$C95,AT$27&gt;=$D95),"",INDEX(ordre,COUNTIF(AT$36:AT94,"&lt;&gt;")+1))</f>
        <v/>
      </c>
      <c r="AU95" s="227" t="str">
        <f>IF(OR($B95=0,AU$27&lt;$C95,AU$27&gt;=$D95),"",INDEX(ordre,COUNTIF(AU$36:AU94,"&lt;&gt;")+1))</f>
        <v/>
      </c>
      <c r="AV95" s="227" t="str">
        <f>IF(OR($B95=0,AV$27&lt;$C95,AV$27&gt;=$D95),"",INDEX(ordre,COUNTIF(AV$36:AV94,"&lt;&gt;")+1))</f>
        <v/>
      </c>
      <c r="AW95" s="227" t="str">
        <f>IF(OR($B95=0,AW$27&lt;$C95,AW$27&gt;=$D95),"",INDEX(ordre,COUNTIF(AW$36:AW94,"&lt;&gt;")+1))</f>
        <v/>
      </c>
      <c r="AX95" s="227" t="str">
        <f>IF(OR($B95=0,AX$27&lt;$C95,AX$27&gt;=$D95),"",INDEX(ordre,COUNTIF(AX$36:AX94,"&lt;&gt;")+1))</f>
        <v/>
      </c>
      <c r="AY95" s="227" t="str">
        <f>IF(OR($B95=0,AY$27&lt;$C95,AY$27&gt;=$D95),"",INDEX(ordre,COUNTIF(AY$36:AY94,"&lt;&gt;")+1))</f>
        <v/>
      </c>
      <c r="AZ95" s="227" t="str">
        <f>IF(OR($B95=0,AZ$27&lt;$C95,AZ$27&gt;=$D95),"",INDEX(ordre,COUNTIF(AZ$36:AZ94,"&lt;&gt;")+1))</f>
        <v/>
      </c>
      <c r="BA95" s="227" t="str">
        <f>IF(OR($B95=0,BA$27&lt;$C95,BA$27&gt;=$D95),"",INDEX(ordre,COUNTIF(BA$36:BA94,"&lt;&gt;")+1))</f>
        <v/>
      </c>
      <c r="BB95" s="227" t="str">
        <f>IF(OR($B95=0,BB$27&lt;$C95,BB$27&gt;=$D95),"",INDEX(ordre,COUNTIF(BB$36:BB94,"&lt;&gt;")+1))</f>
        <v/>
      </c>
      <c r="BC95" s="227" t="str">
        <f>IF(OR($B95=0,BC$27&lt;$C95,BC$27&gt;=$D95),"",INDEX(ordre,COUNTIF(BC$36:BC94,"&lt;&gt;")+1))</f>
        <v/>
      </c>
      <c r="BD95" s="227" t="str">
        <f>IF(OR($B95=0,BD$27&lt;$C95,BD$27&gt;=$D95),"",INDEX(ordre,COUNTIF(BD$36:BD94,"&lt;&gt;")+1))</f>
        <v/>
      </c>
      <c r="BE95" s="227" t="str">
        <f>IF(OR($B95=0,BE$27&lt;$C95,BE$27&gt;=$D95),"",INDEX(ordre,COUNTIF(BE$36:BE94,"&lt;&gt;")+1))</f>
        <v/>
      </c>
      <c r="BF95" s="227" t="str">
        <f>IF(OR($B95=0,BF$27&lt;$C95,BF$27&gt;=$D95),"",INDEX(ordre,COUNTIF(BF$36:BF94,"&lt;&gt;")+1))</f>
        <v/>
      </c>
      <c r="BG95" s="227" t="str">
        <f>IF(OR($B95=0,BG$27&lt;$C95,BG$27&gt;=$D95),"",INDEX(ordre,COUNTIF(BG$36:BG94,"&lt;&gt;")+1))</f>
        <v/>
      </c>
      <c r="BH95" s="227" t="str">
        <f>IF(OR($B95=0,BH$27&lt;$C95,BH$27&gt;=$D95),"",INDEX(ordre,COUNTIF(BH$36:BH94,"&lt;&gt;")+1))</f>
        <v/>
      </c>
      <c r="BI95" s="227" t="str">
        <f>IF(OR($B95=0,BI$27&lt;$C95,BI$27&gt;=$D95),"",INDEX(ordre,COUNTIF(BI$36:BI94,"&lt;&gt;")+1))</f>
        <v/>
      </c>
      <c r="BJ95" s="227" t="str">
        <f>IF(OR($B95=0,BJ$27&lt;$C95,BJ$27&gt;=$D95),"",INDEX(ordre,COUNTIF(BJ$36:BJ94,"&lt;&gt;")+1))</f>
        <v/>
      </c>
      <c r="BK95" s="227" t="str">
        <f>IF(OR($B95=0,BK$27&lt;$C95,BK$27&gt;=$D95),"",INDEX(ordre,COUNTIF(BK$36:BK94,"&lt;&gt;")+1))</f>
        <v/>
      </c>
      <c r="BL95" s="227" t="str">
        <f>IF(OR($B95=0,BL$27&lt;$C95,BL$27&gt;=$D95),"",INDEX(ordre,COUNTIF(BL$36:BL94,"&lt;&gt;")+1))</f>
        <v/>
      </c>
      <c r="BM95" s="227" t="str">
        <f>IF(OR($B95=0,BM$27&lt;$C95,BM$27&gt;=$D95),"",INDEX(ordre,COUNTIF(BM$36:BM94,"&lt;&gt;")+1))</f>
        <v/>
      </c>
      <c r="BN95" s="227" t="str">
        <f>IF(OR($B95=0,BN$27&lt;$C95,BN$27&gt;=$D95),"",INDEX(ordre,COUNTIF(BN$36:BN94,"&lt;&gt;")+1))</f>
        <v/>
      </c>
      <c r="BO95" s="227" t="str">
        <f>IF(OR($B95=0,BO$27&lt;$C95,BO$27&gt;=$D95),"",INDEX(ordre,COUNTIF(BO$36:BO94,"&lt;&gt;")+1))</f>
        <v/>
      </c>
      <c r="BP95" s="227" t="str">
        <f>IF(OR($B95=0,BP$27&lt;$C95,BP$27&gt;=$D95),"",INDEX(ordre,COUNTIF(BP$36:BP94,"&lt;&gt;")+1))</f>
        <v/>
      </c>
      <c r="BQ95" s="227" t="str">
        <f>IF(OR($B95=0,BQ$27&lt;$C95,BQ$27&gt;=$D95),"",INDEX(ordre,COUNTIF(BQ$36:BQ94,"&lt;&gt;")+1))</f>
        <v/>
      </c>
      <c r="BR95" s="227" t="str">
        <f>IF(OR($B95=0,BR$27&lt;$C95,BR$27&gt;=$D95),"",INDEX(ordre,COUNTIF(BR$36:BR94,"&lt;&gt;")+1))</f>
        <v/>
      </c>
      <c r="BS95" s="227" t="str">
        <f>IF(OR($B95=0,BS$27&lt;$C95,BS$27&gt;=$D95),"",INDEX(ordre,COUNTIF(BS$36:BS94,"&lt;&gt;")+1))</f>
        <v/>
      </c>
      <c r="BT95" s="227" t="str">
        <f>IF(OR($B95=0,BT$27&lt;$C95,BT$27&gt;=$D95),"",INDEX(ordre,COUNTIF(BT$36:BT94,"&lt;&gt;")+1))</f>
        <v/>
      </c>
      <c r="BU95" s="165">
        <f t="shared" si="3"/>
        <v>6.9441666666666671E-3</v>
      </c>
    </row>
    <row r="96" spans="1:73" ht="15.5" x14ac:dyDescent="0.35">
      <c r="A96" s="39"/>
      <c r="B96" s="139">
        <f>'Etat staff'!C92</f>
        <v>0</v>
      </c>
      <c r="C96" s="161">
        <f>'Etat staff'!A92</f>
        <v>0</v>
      </c>
      <c r="D96" s="162">
        <f>IF('Etat staff'!B92&lt;C96,'Etat staff'!B92+1,'Etat staff'!B92)</f>
        <v>0</v>
      </c>
      <c r="E96" s="203">
        <f t="shared" si="7"/>
        <v>1.0416666666666666E-2</v>
      </c>
      <c r="F96" s="44"/>
      <c r="G96" s="265"/>
      <c r="H96" s="227" t="str">
        <f>IF(OR($B96=0,H$27&lt;$C96,H$27&gt;=$D96),"",INDEX(ordre,COUNTIF(H$36:H95,"&lt;&gt;")+1))</f>
        <v/>
      </c>
      <c r="I96" s="227" t="str">
        <f>IF(OR($B96=0,I$27&lt;$C96,I$27&gt;=$D96),"",INDEX(ordre,COUNTIF(I$36:I95,"&lt;&gt;")+1))</f>
        <v/>
      </c>
      <c r="J96" s="227" t="str">
        <f>IF(OR($B96=0,J$27&lt;$C96,J$27&gt;=$D96),"",INDEX(ordre,COUNTIF(J$36:J95,"&lt;&gt;")+1))</f>
        <v/>
      </c>
      <c r="K96" s="227" t="str">
        <f>IF(OR($B96=0,K$27&lt;$C96,K$27&gt;=$D96),"",INDEX(ordre,COUNTIF(K$36:K95,"&lt;&gt;")+1))</f>
        <v/>
      </c>
      <c r="L96" s="227" t="str">
        <f>IF(OR($B96=0,L$27&lt;$C96,L$27&gt;=$D96),"",INDEX(ordre,COUNTIF(L$36:L95,"&lt;&gt;")+1))</f>
        <v/>
      </c>
      <c r="M96" s="227" t="str">
        <f>IF(OR($B96=0,M$27&lt;$C96,M$27&gt;=$D96),"",INDEX(ordre,COUNTIF(M$36:M95,"&lt;&gt;")+1))</f>
        <v/>
      </c>
      <c r="N96" s="227" t="str">
        <f>IF(OR($B96=0,N$27&lt;$C96,N$27&gt;=$D96),"",INDEX(ordre,COUNTIF(N$36:N95,"&lt;&gt;")+1))</f>
        <v/>
      </c>
      <c r="O96" s="227" t="str">
        <f>IF(OR($B96=0,O$27&lt;$C96,O$27&gt;=$D96),"",INDEX(ordre,COUNTIF(O$36:O95,"&lt;&gt;")+1))</f>
        <v/>
      </c>
      <c r="P96" s="227" t="str">
        <f>IF(OR($B96=0,P$27&lt;$C96,P$27&gt;=$D96),"",INDEX(ordre,COUNTIF(P$36:P95,"&lt;&gt;")+1))</f>
        <v/>
      </c>
      <c r="Q96" s="227" t="str">
        <f>IF(OR($B96=0,Q$27&lt;$C96,Q$27&gt;=$D96),"",INDEX(ordre,COUNTIF(Q$36:Q95,"&lt;&gt;")+1))</f>
        <v/>
      </c>
      <c r="R96" s="227" t="str">
        <f>IF(OR($B96=0,R$27&lt;$C96,R$27&gt;=$D96),"",INDEX(ordre,COUNTIF(R$36:R95,"&lt;&gt;")+1))</f>
        <v/>
      </c>
      <c r="S96" s="227" t="str">
        <f>IF(OR($B96=0,S$27&lt;$C96,S$27&gt;=$D96),"",INDEX(ordre,COUNTIF(S$36:S95,"&lt;&gt;")+1))</f>
        <v/>
      </c>
      <c r="T96" s="227" t="str">
        <f>IF(OR($B96=0,T$27&lt;$C96,T$27&gt;=$D96),"",INDEX(ordre,COUNTIF(T$36:T95,"&lt;&gt;")+1))</f>
        <v/>
      </c>
      <c r="U96" s="227" t="str">
        <f>IF(OR($B96=0,U$27&lt;$C96,U$27&gt;=$D96),"",INDEX(ordre,COUNTIF(U$36:U95,"&lt;&gt;")+1))</f>
        <v/>
      </c>
      <c r="V96" s="227" t="str">
        <f>IF(OR($B96=0,V$27&lt;$C96,V$27&gt;=$D96),"",INDEX(ordre,COUNTIF(V$36:V95,"&lt;&gt;")+1))</f>
        <v/>
      </c>
      <c r="W96" s="227" t="str">
        <f>IF(OR($B96=0,W$27&lt;$C96,W$27&gt;=$D96),"",INDEX(ordre,COUNTIF(W$36:W95,"&lt;&gt;")+1))</f>
        <v/>
      </c>
      <c r="X96" s="227" t="str">
        <f>IF(OR($B96=0,X$27&lt;$C96,X$27&gt;=$D96),"",INDEX(ordre,COUNTIF(X$36:X95,"&lt;&gt;")+1))</f>
        <v/>
      </c>
      <c r="Y96" s="227" t="str">
        <f>IF(OR($B96=0,Y$27&lt;$C96,Y$27&gt;=$D96),"",INDEX(ordre,COUNTIF(Y$36:Y95,"&lt;&gt;")+1))</f>
        <v/>
      </c>
      <c r="Z96" s="227" t="str">
        <f>IF(OR($B96=0,Z$27&lt;$C96,Z$27&gt;=$D96),"",INDEX(ordre,COUNTIF(Z$36:Z95,"&lt;&gt;")+1))</f>
        <v/>
      </c>
      <c r="AA96" s="227" t="str">
        <f>IF(OR($B96=0,AA$27&lt;$C96,AA$27&gt;=$D96),"",INDEX(ordre,COUNTIF(AA$36:AA95,"&lt;&gt;")+1))</f>
        <v/>
      </c>
      <c r="AB96" s="227" t="str">
        <f>IF(OR($B96=0,AB$27&lt;$C96,AB$27&gt;=$D96),"",INDEX(ordre,COUNTIF(AB$36:AB95,"&lt;&gt;")+1))</f>
        <v/>
      </c>
      <c r="AC96" s="227" t="str">
        <f>IF(OR($B96=0,AC$27&lt;$C96,AC$27&gt;=$D96),"",INDEX(ordre,COUNTIF(AC$36:AC95,"&lt;&gt;")+1))</f>
        <v/>
      </c>
      <c r="AD96" s="227" t="str">
        <f>IF(OR($B96=0,AD$27&lt;$C96,AD$27&gt;=$D96),"",INDEX(ordre,COUNTIF(AD$36:AD95,"&lt;&gt;")+1))</f>
        <v/>
      </c>
      <c r="AE96" s="227" t="str">
        <f>IF(OR($B96=0,AE$27&lt;$C96,AE$27&gt;=$D96),"",INDEX(ordre,COUNTIF(AE$36:AE95,"&lt;&gt;")+1))</f>
        <v/>
      </c>
      <c r="AF96" s="227" t="str">
        <f>IF(OR($B96=0,AF$27&lt;$C96,AF$27&gt;=$D96),"",INDEX(ordre,COUNTIF(AF$36:AF95,"&lt;&gt;")+1))</f>
        <v/>
      </c>
      <c r="AG96" s="227" t="str">
        <f>IF(OR($B96=0,AG$27&lt;$C96,AG$27&gt;=$D96),"",INDEX(ordre,COUNTIF(AG$36:AG95,"&lt;&gt;")+1))</f>
        <v/>
      </c>
      <c r="AH96" s="227" t="str">
        <f>IF(OR($B96=0,AH$27&lt;$C96,AH$27&gt;=$D96),"",INDEX(ordre,COUNTIF(AH$36:AH95,"&lt;&gt;")+1))</f>
        <v/>
      </c>
      <c r="AI96" s="227" t="str">
        <f>IF(OR($B96=0,AI$27&lt;$C96,AI$27&gt;=$D96),"",INDEX(ordre,COUNTIF(AI$36:AI95,"&lt;&gt;")+1))</f>
        <v/>
      </c>
      <c r="AJ96" s="227" t="str">
        <f>IF(OR($B96=0,AJ$27&lt;$C96,AJ$27&gt;=$D96),"",INDEX(ordre,COUNTIF(AJ$36:AJ95,"&lt;&gt;")+1))</f>
        <v/>
      </c>
      <c r="AK96" s="227" t="str">
        <f>IF(OR($B96=0,AK$27&lt;$C96,AK$27&gt;=$D96),"",INDEX(ordre,COUNTIF(AK$36:AK95,"&lt;&gt;")+1))</f>
        <v/>
      </c>
      <c r="AL96" s="227" t="str">
        <f>IF(OR($B96=0,AL$27&lt;$C96,AL$27&gt;=$D96),"",INDEX(ordre,COUNTIF(AL$36:AL95,"&lt;&gt;")+1))</f>
        <v/>
      </c>
      <c r="AM96" s="227" t="str">
        <f>IF(OR($B96=0,AM$27&lt;$C96,AM$27&gt;=$D96),"",INDEX(ordre,COUNTIF(AM$36:AM95,"&lt;&gt;")+1))</f>
        <v/>
      </c>
      <c r="AN96" s="227" t="str">
        <f>IF(OR($B96=0,AN$27&lt;$C96,AN$27&gt;=$D96),"",INDEX(ordre,COUNTIF(AN$36:AN95,"&lt;&gt;")+1))</f>
        <v/>
      </c>
      <c r="AO96" s="227" t="str">
        <f>IF(OR($B96=0,AO$27&lt;$C96,AO$27&gt;=$D96),"",INDEX(ordre,COUNTIF(AO$36:AO95,"&lt;&gt;")+1))</f>
        <v/>
      </c>
      <c r="AP96" s="227" t="str">
        <f>IF(OR($B96=0,AP$27&lt;$C96,AP$27&gt;=$D96),"",INDEX(ordre,COUNTIF(AP$36:AP95,"&lt;&gt;")+1))</f>
        <v/>
      </c>
      <c r="AQ96" s="227" t="str">
        <f>IF(OR($B96=0,AQ$27&lt;$C96,AQ$27&gt;=$D96),"",INDEX(ordre,COUNTIF(AQ$36:AQ95,"&lt;&gt;")+1))</f>
        <v/>
      </c>
      <c r="AR96" s="227" t="str">
        <f>IF(OR($B96=0,AR$27&lt;$C96,AR$27&gt;=$D96),"",INDEX(ordre,COUNTIF(AR$36:AR95,"&lt;&gt;")+1))</f>
        <v/>
      </c>
      <c r="AS96" s="227" t="str">
        <f>IF(OR($B96=0,AS$27&lt;$C96,AS$27&gt;=$D96),"",INDEX(ordre,COUNTIF(AS$36:AS95,"&lt;&gt;")+1))</f>
        <v/>
      </c>
      <c r="AT96" s="227" t="str">
        <f>IF(OR($B96=0,AT$27&lt;$C96,AT$27&gt;=$D96),"",INDEX(ordre,COUNTIF(AT$36:AT95,"&lt;&gt;")+1))</f>
        <v/>
      </c>
      <c r="AU96" s="227" t="str">
        <f>IF(OR($B96=0,AU$27&lt;$C96,AU$27&gt;=$D96),"",INDEX(ordre,COUNTIF(AU$36:AU95,"&lt;&gt;")+1))</f>
        <v/>
      </c>
      <c r="AV96" s="227" t="str">
        <f>IF(OR($B96=0,AV$27&lt;$C96,AV$27&gt;=$D96),"",INDEX(ordre,COUNTIF(AV$36:AV95,"&lt;&gt;")+1))</f>
        <v/>
      </c>
      <c r="AW96" s="227" t="str">
        <f>IF(OR($B96=0,AW$27&lt;$C96,AW$27&gt;=$D96),"",INDEX(ordre,COUNTIF(AW$36:AW95,"&lt;&gt;")+1))</f>
        <v/>
      </c>
      <c r="AX96" s="227" t="str">
        <f>IF(OR($B96=0,AX$27&lt;$C96,AX$27&gt;=$D96),"",INDEX(ordre,COUNTIF(AX$36:AX95,"&lt;&gt;")+1))</f>
        <v/>
      </c>
      <c r="AY96" s="227" t="str">
        <f>IF(OR($B96=0,AY$27&lt;$C96,AY$27&gt;=$D96),"",INDEX(ordre,COUNTIF(AY$36:AY95,"&lt;&gt;")+1))</f>
        <v/>
      </c>
      <c r="AZ96" s="227" t="str">
        <f>IF(OR($B96=0,AZ$27&lt;$C96,AZ$27&gt;=$D96),"",INDEX(ordre,COUNTIF(AZ$36:AZ95,"&lt;&gt;")+1))</f>
        <v/>
      </c>
      <c r="BA96" s="227" t="str">
        <f>IF(OR($B96=0,BA$27&lt;$C96,BA$27&gt;=$D96),"",INDEX(ordre,COUNTIF(BA$36:BA95,"&lt;&gt;")+1))</f>
        <v/>
      </c>
      <c r="BB96" s="227" t="str">
        <f>IF(OR($B96=0,BB$27&lt;$C96,BB$27&gt;=$D96),"",INDEX(ordre,COUNTIF(BB$36:BB95,"&lt;&gt;")+1))</f>
        <v/>
      </c>
      <c r="BC96" s="227" t="str">
        <f>IF(OR($B96=0,BC$27&lt;$C96,BC$27&gt;=$D96),"",INDEX(ordre,COUNTIF(BC$36:BC95,"&lt;&gt;")+1))</f>
        <v/>
      </c>
      <c r="BD96" s="227" t="str">
        <f>IF(OR($B96=0,BD$27&lt;$C96,BD$27&gt;=$D96),"",INDEX(ordre,COUNTIF(BD$36:BD95,"&lt;&gt;")+1))</f>
        <v/>
      </c>
      <c r="BE96" s="227" t="str">
        <f>IF(OR($B96=0,BE$27&lt;$C96,BE$27&gt;=$D96),"",INDEX(ordre,COUNTIF(BE$36:BE95,"&lt;&gt;")+1))</f>
        <v/>
      </c>
      <c r="BF96" s="227" t="str">
        <f>IF(OR($B96=0,BF$27&lt;$C96,BF$27&gt;=$D96),"",INDEX(ordre,COUNTIF(BF$36:BF95,"&lt;&gt;")+1))</f>
        <v/>
      </c>
      <c r="BG96" s="227" t="str">
        <f>IF(OR($B96=0,BG$27&lt;$C96,BG$27&gt;=$D96),"",INDEX(ordre,COUNTIF(BG$36:BG95,"&lt;&gt;")+1))</f>
        <v/>
      </c>
      <c r="BH96" s="227" t="str">
        <f>IF(OR($B96=0,BH$27&lt;$C96,BH$27&gt;=$D96),"",INDEX(ordre,COUNTIF(BH$36:BH95,"&lt;&gt;")+1))</f>
        <v/>
      </c>
      <c r="BI96" s="227" t="str">
        <f>IF(OR($B96=0,BI$27&lt;$C96,BI$27&gt;=$D96),"",INDEX(ordre,COUNTIF(BI$36:BI95,"&lt;&gt;")+1))</f>
        <v/>
      </c>
      <c r="BJ96" s="227" t="str">
        <f>IF(OR($B96=0,BJ$27&lt;$C96,BJ$27&gt;=$D96),"",INDEX(ordre,COUNTIF(BJ$36:BJ95,"&lt;&gt;")+1))</f>
        <v/>
      </c>
      <c r="BK96" s="227" t="str">
        <f>IF(OR($B96=0,BK$27&lt;$C96,BK$27&gt;=$D96),"",INDEX(ordre,COUNTIF(BK$36:BK95,"&lt;&gt;")+1))</f>
        <v/>
      </c>
      <c r="BL96" s="227" t="str">
        <f>IF(OR($B96=0,BL$27&lt;$C96,BL$27&gt;=$D96),"",INDEX(ordre,COUNTIF(BL$36:BL95,"&lt;&gt;")+1))</f>
        <v/>
      </c>
      <c r="BM96" s="227" t="str">
        <f>IF(OR($B96=0,BM$27&lt;$C96,BM$27&gt;=$D96),"",INDEX(ordre,COUNTIF(BM$36:BM95,"&lt;&gt;")+1))</f>
        <v/>
      </c>
      <c r="BN96" s="227" t="str">
        <f>IF(OR($B96=0,BN$27&lt;$C96,BN$27&gt;=$D96),"",INDEX(ordre,COUNTIF(BN$36:BN95,"&lt;&gt;")+1))</f>
        <v/>
      </c>
      <c r="BO96" s="227" t="str">
        <f>IF(OR($B96=0,BO$27&lt;$C96,BO$27&gt;=$D96),"",INDEX(ordre,COUNTIF(BO$36:BO95,"&lt;&gt;")+1))</f>
        <v/>
      </c>
      <c r="BP96" s="227" t="str">
        <f>IF(OR($B96=0,BP$27&lt;$C96,BP$27&gt;=$D96),"",INDEX(ordre,COUNTIF(BP$36:BP95,"&lt;&gt;")+1))</f>
        <v/>
      </c>
      <c r="BQ96" s="227" t="str">
        <f>IF(OR($B96=0,BQ$27&lt;$C96,BQ$27&gt;=$D96),"",INDEX(ordre,COUNTIF(BQ$36:BQ95,"&lt;&gt;")+1))</f>
        <v/>
      </c>
      <c r="BR96" s="227" t="str">
        <f>IF(OR($B96=0,BR$27&lt;$C96,BR$27&gt;=$D96),"",INDEX(ordre,COUNTIF(BR$36:BR95,"&lt;&gt;")+1))</f>
        <v/>
      </c>
      <c r="BS96" s="227" t="str">
        <f>IF(OR($B96=0,BS$27&lt;$C96,BS$27&gt;=$D96),"",INDEX(ordre,COUNTIF(BS$36:BS95,"&lt;&gt;")+1))</f>
        <v/>
      </c>
      <c r="BT96" s="227" t="str">
        <f>IF(OR($B96=0,BT$27&lt;$C96,BT$27&gt;=$D96),"",INDEX(ordre,COUNTIF(BT$36:BT95,"&lt;&gt;")+1))</f>
        <v/>
      </c>
      <c r="BU96" s="165">
        <f t="shared" si="3"/>
        <v>6.9441666666666671E-3</v>
      </c>
    </row>
    <row r="97" spans="1:73" ht="15.5" x14ac:dyDescent="0.35">
      <c r="A97" s="39"/>
      <c r="B97" s="139">
        <f>'Etat staff'!C93</f>
        <v>0</v>
      </c>
      <c r="C97" s="161">
        <f>'Etat staff'!A93</f>
        <v>0</v>
      </c>
      <c r="D97" s="162">
        <f>IF('Etat staff'!B93&lt;C97,'Etat staff'!B93+1,'Etat staff'!B93)</f>
        <v>0</v>
      </c>
      <c r="E97" s="203">
        <f t="shared" si="7"/>
        <v>1.0416666666666666E-2</v>
      </c>
      <c r="F97" s="44"/>
      <c r="G97" s="265"/>
      <c r="H97" s="227" t="str">
        <f>IF(OR($B97=0,H$27&lt;$C97,H$27&gt;=$D97),"",INDEX(ordre,COUNTIF(H$36:H96,"&lt;&gt;")+1))</f>
        <v/>
      </c>
      <c r="I97" s="227" t="str">
        <f>IF(OR($B97=0,I$27&lt;$C97,I$27&gt;=$D97),"",INDEX(ordre,COUNTIF(I$36:I96,"&lt;&gt;")+1))</f>
        <v/>
      </c>
      <c r="J97" s="227" t="str">
        <f>IF(OR($B97=0,J$27&lt;$C97,J$27&gt;=$D97),"",INDEX(ordre,COUNTIF(J$36:J96,"&lt;&gt;")+1))</f>
        <v/>
      </c>
      <c r="K97" s="227" t="str">
        <f>IF(OR($B97=0,K$27&lt;$C97,K$27&gt;=$D97),"",INDEX(ordre,COUNTIF(K$36:K96,"&lt;&gt;")+1))</f>
        <v/>
      </c>
      <c r="L97" s="227" t="str">
        <f>IF(OR($B97=0,L$27&lt;$C97,L$27&gt;=$D97),"",INDEX(ordre,COUNTIF(L$36:L96,"&lt;&gt;")+1))</f>
        <v/>
      </c>
      <c r="M97" s="227" t="str">
        <f>IF(OR($B97=0,M$27&lt;$C97,M$27&gt;=$D97),"",INDEX(ordre,COUNTIF(M$36:M96,"&lt;&gt;")+1))</f>
        <v/>
      </c>
      <c r="N97" s="227" t="str">
        <f>IF(OR($B97=0,N$27&lt;$C97,N$27&gt;=$D97),"",INDEX(ordre,COUNTIF(N$36:N96,"&lt;&gt;")+1))</f>
        <v/>
      </c>
      <c r="O97" s="227" t="str">
        <f>IF(OR($B97=0,O$27&lt;$C97,O$27&gt;=$D97),"",INDEX(ordre,COUNTIF(O$36:O96,"&lt;&gt;")+1))</f>
        <v/>
      </c>
      <c r="P97" s="227" t="str">
        <f>IF(OR($B97=0,P$27&lt;$C97,P$27&gt;=$D97),"",INDEX(ordre,COUNTIF(P$36:P96,"&lt;&gt;")+1))</f>
        <v/>
      </c>
      <c r="Q97" s="227" t="str">
        <f>IF(OR($B97=0,Q$27&lt;$C97,Q$27&gt;=$D97),"",INDEX(ordre,COUNTIF(Q$36:Q96,"&lt;&gt;")+1))</f>
        <v/>
      </c>
      <c r="R97" s="227" t="str">
        <f>IF(OR($B97=0,R$27&lt;$C97,R$27&gt;=$D97),"",INDEX(ordre,COUNTIF(R$36:R96,"&lt;&gt;")+1))</f>
        <v/>
      </c>
      <c r="S97" s="227" t="str">
        <f>IF(OR($B97=0,S$27&lt;$C97,S$27&gt;=$D97),"",INDEX(ordre,COUNTIF(S$36:S96,"&lt;&gt;")+1))</f>
        <v/>
      </c>
      <c r="T97" s="227" t="str">
        <f>IF(OR($B97=0,T$27&lt;$C97,T$27&gt;=$D97),"",INDEX(ordre,COUNTIF(T$36:T96,"&lt;&gt;")+1))</f>
        <v/>
      </c>
      <c r="U97" s="227" t="str">
        <f>IF(OR($B97=0,U$27&lt;$C97,U$27&gt;=$D97),"",INDEX(ordre,COUNTIF(U$36:U96,"&lt;&gt;")+1))</f>
        <v/>
      </c>
      <c r="V97" s="227" t="str">
        <f>IF(OR($B97=0,V$27&lt;$C97,V$27&gt;=$D97),"",INDEX(ordre,COUNTIF(V$36:V96,"&lt;&gt;")+1))</f>
        <v/>
      </c>
      <c r="W97" s="227" t="str">
        <f>IF(OR($B97=0,W$27&lt;$C97,W$27&gt;=$D97),"",INDEX(ordre,COUNTIF(W$36:W96,"&lt;&gt;")+1))</f>
        <v/>
      </c>
      <c r="X97" s="227" t="str">
        <f>IF(OR($B97=0,X$27&lt;$C97,X$27&gt;=$D97),"",INDEX(ordre,COUNTIF(X$36:X96,"&lt;&gt;")+1))</f>
        <v/>
      </c>
      <c r="Y97" s="227" t="str">
        <f>IF(OR($B97=0,Y$27&lt;$C97,Y$27&gt;=$D97),"",INDEX(ordre,COUNTIF(Y$36:Y96,"&lt;&gt;")+1))</f>
        <v/>
      </c>
      <c r="Z97" s="227" t="str">
        <f>IF(OR($B97=0,Z$27&lt;$C97,Z$27&gt;=$D97),"",INDEX(ordre,COUNTIF(Z$36:Z96,"&lt;&gt;")+1))</f>
        <v/>
      </c>
      <c r="AA97" s="227" t="str">
        <f>IF(OR($B97=0,AA$27&lt;$C97,AA$27&gt;=$D97),"",INDEX(ordre,COUNTIF(AA$36:AA96,"&lt;&gt;")+1))</f>
        <v/>
      </c>
      <c r="AB97" s="227" t="str">
        <f>IF(OR($B97=0,AB$27&lt;$C97,AB$27&gt;=$D97),"",INDEX(ordre,COUNTIF(AB$36:AB96,"&lt;&gt;")+1))</f>
        <v/>
      </c>
      <c r="AC97" s="227" t="str">
        <f>IF(OR($B97=0,AC$27&lt;$C97,AC$27&gt;=$D97),"",INDEX(ordre,COUNTIF(AC$36:AC96,"&lt;&gt;")+1))</f>
        <v/>
      </c>
      <c r="AD97" s="227" t="str">
        <f>IF(OR($B97=0,AD$27&lt;$C97,AD$27&gt;=$D97),"",INDEX(ordre,COUNTIF(AD$36:AD96,"&lt;&gt;")+1))</f>
        <v/>
      </c>
      <c r="AE97" s="227" t="str">
        <f>IF(OR($B97=0,AE$27&lt;$C97,AE$27&gt;=$D97),"",INDEX(ordre,COUNTIF(AE$36:AE96,"&lt;&gt;")+1))</f>
        <v/>
      </c>
      <c r="AF97" s="227" t="str">
        <f>IF(OR($B97=0,AF$27&lt;$C97,AF$27&gt;=$D97),"",INDEX(ordre,COUNTIF(AF$36:AF96,"&lt;&gt;")+1))</f>
        <v/>
      </c>
      <c r="AG97" s="227" t="str">
        <f>IF(OR($B97=0,AG$27&lt;$C97,AG$27&gt;=$D97),"",INDEX(ordre,COUNTIF(AG$36:AG96,"&lt;&gt;")+1))</f>
        <v/>
      </c>
      <c r="AH97" s="227" t="str">
        <f>IF(OR($B97=0,AH$27&lt;$C97,AH$27&gt;=$D97),"",INDEX(ordre,COUNTIF(AH$36:AH96,"&lt;&gt;")+1))</f>
        <v/>
      </c>
      <c r="AI97" s="227" t="str">
        <f>IF(OR($B97=0,AI$27&lt;$C97,AI$27&gt;=$D97),"",INDEX(ordre,COUNTIF(AI$36:AI96,"&lt;&gt;")+1))</f>
        <v/>
      </c>
      <c r="AJ97" s="227" t="str">
        <f>IF(OR($B97=0,AJ$27&lt;$C97,AJ$27&gt;=$D97),"",INDEX(ordre,COUNTIF(AJ$36:AJ96,"&lt;&gt;")+1))</f>
        <v/>
      </c>
      <c r="AK97" s="227" t="str">
        <f>IF(OR($B97=0,AK$27&lt;$C97,AK$27&gt;=$D97),"",INDEX(ordre,COUNTIF(AK$36:AK96,"&lt;&gt;")+1))</f>
        <v/>
      </c>
      <c r="AL97" s="227" t="str">
        <f>IF(OR($B97=0,AL$27&lt;$C97,AL$27&gt;=$D97),"",INDEX(ordre,COUNTIF(AL$36:AL96,"&lt;&gt;")+1))</f>
        <v/>
      </c>
      <c r="AM97" s="227" t="str">
        <f>IF(OR($B97=0,AM$27&lt;$C97,AM$27&gt;=$D97),"",INDEX(ordre,COUNTIF(AM$36:AM96,"&lt;&gt;")+1))</f>
        <v/>
      </c>
      <c r="AN97" s="227" t="str">
        <f>IF(OR($B97=0,AN$27&lt;$C97,AN$27&gt;=$D97),"",INDEX(ordre,COUNTIF(AN$36:AN96,"&lt;&gt;")+1))</f>
        <v/>
      </c>
      <c r="AO97" s="227" t="str">
        <f>IF(OR($B97=0,AO$27&lt;$C97,AO$27&gt;=$D97),"",INDEX(ordre,COUNTIF(AO$36:AO96,"&lt;&gt;")+1))</f>
        <v/>
      </c>
      <c r="AP97" s="227" t="str">
        <f>IF(OR($B97=0,AP$27&lt;$C97,AP$27&gt;=$D97),"",INDEX(ordre,COUNTIF(AP$36:AP96,"&lt;&gt;")+1))</f>
        <v/>
      </c>
      <c r="AQ97" s="227" t="str">
        <f>IF(OR($B97=0,AQ$27&lt;$C97,AQ$27&gt;=$D97),"",INDEX(ordre,COUNTIF(AQ$36:AQ96,"&lt;&gt;")+1))</f>
        <v/>
      </c>
      <c r="AR97" s="227" t="str">
        <f>IF(OR($B97=0,AR$27&lt;$C97,AR$27&gt;=$D97),"",INDEX(ordre,COUNTIF(AR$36:AR96,"&lt;&gt;")+1))</f>
        <v/>
      </c>
      <c r="AS97" s="227" t="str">
        <f>IF(OR($B97=0,AS$27&lt;$C97,AS$27&gt;=$D97),"",INDEX(ordre,COUNTIF(AS$36:AS96,"&lt;&gt;")+1))</f>
        <v/>
      </c>
      <c r="AT97" s="227" t="str">
        <f>IF(OR($B97=0,AT$27&lt;$C97,AT$27&gt;=$D97),"",INDEX(ordre,COUNTIF(AT$36:AT96,"&lt;&gt;")+1))</f>
        <v/>
      </c>
      <c r="AU97" s="227" t="str">
        <f>IF(OR($B97=0,AU$27&lt;$C97,AU$27&gt;=$D97),"",INDEX(ordre,COUNTIF(AU$36:AU96,"&lt;&gt;")+1))</f>
        <v/>
      </c>
      <c r="AV97" s="227" t="str">
        <f>IF(OR($B97=0,AV$27&lt;$C97,AV$27&gt;=$D97),"",INDEX(ordre,COUNTIF(AV$36:AV96,"&lt;&gt;")+1))</f>
        <v/>
      </c>
      <c r="AW97" s="227" t="str">
        <f>IF(OR($B97=0,AW$27&lt;$C97,AW$27&gt;=$D97),"",INDEX(ordre,COUNTIF(AW$36:AW96,"&lt;&gt;")+1))</f>
        <v/>
      </c>
      <c r="AX97" s="227" t="str">
        <f>IF(OR($B97=0,AX$27&lt;$C97,AX$27&gt;=$D97),"",INDEX(ordre,COUNTIF(AX$36:AX96,"&lt;&gt;")+1))</f>
        <v/>
      </c>
      <c r="AY97" s="227" t="str">
        <f>IF(OR($B97=0,AY$27&lt;$C97,AY$27&gt;=$D97),"",INDEX(ordre,COUNTIF(AY$36:AY96,"&lt;&gt;")+1))</f>
        <v/>
      </c>
      <c r="AZ97" s="227" t="str">
        <f>IF(OR($B97=0,AZ$27&lt;$C97,AZ$27&gt;=$D97),"",INDEX(ordre,COUNTIF(AZ$36:AZ96,"&lt;&gt;")+1))</f>
        <v/>
      </c>
      <c r="BA97" s="227" t="str">
        <f>IF(OR($B97=0,BA$27&lt;$C97,BA$27&gt;=$D97),"",INDEX(ordre,COUNTIF(BA$36:BA96,"&lt;&gt;")+1))</f>
        <v/>
      </c>
      <c r="BB97" s="227" t="str">
        <f>IF(OR($B97=0,BB$27&lt;$C97,BB$27&gt;=$D97),"",INDEX(ordre,COUNTIF(BB$36:BB96,"&lt;&gt;")+1))</f>
        <v/>
      </c>
      <c r="BC97" s="227" t="str">
        <f>IF(OR($B97=0,BC$27&lt;$C97,BC$27&gt;=$D97),"",INDEX(ordre,COUNTIF(BC$36:BC96,"&lt;&gt;")+1))</f>
        <v/>
      </c>
      <c r="BD97" s="227" t="str">
        <f>IF(OR($B97=0,BD$27&lt;$C97,BD$27&gt;=$D97),"",INDEX(ordre,COUNTIF(BD$36:BD96,"&lt;&gt;")+1))</f>
        <v/>
      </c>
      <c r="BE97" s="227" t="str">
        <f>IF(OR($B97=0,BE$27&lt;$C97,BE$27&gt;=$D97),"",INDEX(ordre,COUNTIF(BE$36:BE96,"&lt;&gt;")+1))</f>
        <v/>
      </c>
      <c r="BF97" s="227" t="str">
        <f>IF(OR($B97=0,BF$27&lt;$C97,BF$27&gt;=$D97),"",INDEX(ordre,COUNTIF(BF$36:BF96,"&lt;&gt;")+1))</f>
        <v/>
      </c>
      <c r="BG97" s="227" t="str">
        <f>IF(OR($B97=0,BG$27&lt;$C97,BG$27&gt;=$D97),"",INDEX(ordre,COUNTIF(BG$36:BG96,"&lt;&gt;")+1))</f>
        <v/>
      </c>
      <c r="BH97" s="227" t="str">
        <f>IF(OR($B97=0,BH$27&lt;$C97,BH$27&gt;=$D97),"",INDEX(ordre,COUNTIF(BH$36:BH96,"&lt;&gt;")+1))</f>
        <v/>
      </c>
      <c r="BI97" s="227" t="str">
        <f>IF(OR($B97=0,BI$27&lt;$C97,BI$27&gt;=$D97),"",INDEX(ordre,COUNTIF(BI$36:BI96,"&lt;&gt;")+1))</f>
        <v/>
      </c>
      <c r="BJ97" s="227" t="str">
        <f>IF(OR($B97=0,BJ$27&lt;$C97,BJ$27&gt;=$D97),"",INDEX(ordre,COUNTIF(BJ$36:BJ96,"&lt;&gt;")+1))</f>
        <v/>
      </c>
      <c r="BK97" s="227" t="str">
        <f>IF(OR($B97=0,BK$27&lt;$C97,BK$27&gt;=$D97),"",INDEX(ordre,COUNTIF(BK$36:BK96,"&lt;&gt;")+1))</f>
        <v/>
      </c>
      <c r="BL97" s="227" t="str">
        <f>IF(OR($B97=0,BL$27&lt;$C97,BL$27&gt;=$D97),"",INDEX(ordre,COUNTIF(BL$36:BL96,"&lt;&gt;")+1))</f>
        <v/>
      </c>
      <c r="BM97" s="227" t="str">
        <f>IF(OR($B97=0,BM$27&lt;$C97,BM$27&gt;=$D97),"",INDEX(ordre,COUNTIF(BM$36:BM96,"&lt;&gt;")+1))</f>
        <v/>
      </c>
      <c r="BN97" s="227" t="str">
        <f>IF(OR($B97=0,BN$27&lt;$C97,BN$27&gt;=$D97),"",INDEX(ordre,COUNTIF(BN$36:BN96,"&lt;&gt;")+1))</f>
        <v/>
      </c>
      <c r="BO97" s="227" t="str">
        <f>IF(OR($B97=0,BO$27&lt;$C97,BO$27&gt;=$D97),"",INDEX(ordre,COUNTIF(BO$36:BO96,"&lt;&gt;")+1))</f>
        <v/>
      </c>
      <c r="BP97" s="227" t="str">
        <f>IF(OR($B97=0,BP$27&lt;$C97,BP$27&gt;=$D97),"",INDEX(ordre,COUNTIF(BP$36:BP96,"&lt;&gt;")+1))</f>
        <v/>
      </c>
      <c r="BQ97" s="227" t="str">
        <f>IF(OR($B97=0,BQ$27&lt;$C97,BQ$27&gt;=$D97),"",INDEX(ordre,COUNTIF(BQ$36:BQ96,"&lt;&gt;")+1))</f>
        <v/>
      </c>
      <c r="BR97" s="227" t="str">
        <f>IF(OR($B97=0,BR$27&lt;$C97,BR$27&gt;=$D97),"",INDEX(ordre,COUNTIF(BR$36:BR96,"&lt;&gt;")+1))</f>
        <v/>
      </c>
      <c r="BS97" s="227" t="str">
        <f>IF(OR($B97=0,BS$27&lt;$C97,BS$27&gt;=$D97),"",INDEX(ordre,COUNTIF(BS$36:BS96,"&lt;&gt;")+1))</f>
        <v/>
      </c>
      <c r="BT97" s="227" t="str">
        <f>IF(OR($B97=0,BT$27&lt;$C97,BT$27&gt;=$D97),"",INDEX(ordre,COUNTIF(BT$36:BT96,"&lt;&gt;")+1))</f>
        <v/>
      </c>
      <c r="BU97" s="165">
        <f t="shared" si="3"/>
        <v>6.9441666666666671E-3</v>
      </c>
    </row>
    <row r="98" spans="1:73" ht="15.5" x14ac:dyDescent="0.35">
      <c r="A98" s="39"/>
      <c r="B98" s="139">
        <f>'Etat staff'!C94</f>
        <v>0</v>
      </c>
      <c r="C98" s="161">
        <f>'Etat staff'!A94</f>
        <v>0</v>
      </c>
      <c r="D98" s="162">
        <f>IF('Etat staff'!B94&lt;C98,'Etat staff'!B94+1,'Etat staff'!B94)</f>
        <v>0</v>
      </c>
      <c r="E98" s="203">
        <f t="shared" si="7"/>
        <v>1.0416666666666666E-2</v>
      </c>
      <c r="F98" s="44"/>
      <c r="G98" s="265"/>
      <c r="H98" s="227" t="str">
        <f>IF(OR($B98=0,H$27&lt;$C98,H$27&gt;=$D98),"",INDEX(ordre,COUNTIF(H$36:H97,"&lt;&gt;")+1))</f>
        <v/>
      </c>
      <c r="I98" s="227" t="str">
        <f>IF(OR($B98=0,I$27&lt;$C98,I$27&gt;=$D98),"",INDEX(ordre,COUNTIF(I$36:I97,"&lt;&gt;")+1))</f>
        <v/>
      </c>
      <c r="J98" s="227" t="str">
        <f>IF(OR($B98=0,J$27&lt;$C98,J$27&gt;=$D98),"",INDEX(ordre,COUNTIF(J$36:J97,"&lt;&gt;")+1))</f>
        <v/>
      </c>
      <c r="K98" s="227" t="str">
        <f>IF(OR($B98=0,K$27&lt;$C98,K$27&gt;=$D98),"",INDEX(ordre,COUNTIF(K$36:K97,"&lt;&gt;")+1))</f>
        <v/>
      </c>
      <c r="L98" s="227" t="str">
        <f>IF(OR($B98=0,L$27&lt;$C98,L$27&gt;=$D98),"",INDEX(ordre,COUNTIF(L$36:L97,"&lt;&gt;")+1))</f>
        <v/>
      </c>
      <c r="M98" s="227" t="str">
        <f>IF(OR($B98=0,M$27&lt;$C98,M$27&gt;=$D98),"",INDEX(ordre,COUNTIF(M$36:M97,"&lt;&gt;")+1))</f>
        <v/>
      </c>
      <c r="N98" s="227" t="str">
        <f>IF(OR($B98=0,N$27&lt;$C98,N$27&gt;=$D98),"",INDEX(ordre,COUNTIF(N$36:N97,"&lt;&gt;")+1))</f>
        <v/>
      </c>
      <c r="O98" s="227" t="str">
        <f>IF(OR($B98=0,O$27&lt;$C98,O$27&gt;=$D98),"",INDEX(ordre,COUNTIF(O$36:O97,"&lt;&gt;")+1))</f>
        <v/>
      </c>
      <c r="P98" s="227" t="str">
        <f>IF(OR($B98=0,P$27&lt;$C98,P$27&gt;=$D98),"",INDEX(ordre,COUNTIF(P$36:P97,"&lt;&gt;")+1))</f>
        <v/>
      </c>
      <c r="Q98" s="227" t="str">
        <f>IF(OR($B98=0,Q$27&lt;$C98,Q$27&gt;=$D98),"",INDEX(ordre,COUNTIF(Q$36:Q97,"&lt;&gt;")+1))</f>
        <v/>
      </c>
      <c r="R98" s="227" t="str">
        <f>IF(OR($B98=0,R$27&lt;$C98,R$27&gt;=$D98),"",INDEX(ordre,COUNTIF(R$36:R97,"&lt;&gt;")+1))</f>
        <v/>
      </c>
      <c r="S98" s="227" t="str">
        <f>IF(OR($B98=0,S$27&lt;$C98,S$27&gt;=$D98),"",INDEX(ordre,COUNTIF(S$36:S97,"&lt;&gt;")+1))</f>
        <v/>
      </c>
      <c r="T98" s="227" t="str">
        <f>IF(OR($B98=0,T$27&lt;$C98,T$27&gt;=$D98),"",INDEX(ordre,COUNTIF(T$36:T97,"&lt;&gt;")+1))</f>
        <v/>
      </c>
      <c r="U98" s="227" t="str">
        <f>IF(OR($B98=0,U$27&lt;$C98,U$27&gt;=$D98),"",INDEX(ordre,COUNTIF(U$36:U97,"&lt;&gt;")+1))</f>
        <v/>
      </c>
      <c r="V98" s="227" t="str">
        <f>IF(OR($B98=0,V$27&lt;$C98,V$27&gt;=$D98),"",INDEX(ordre,COUNTIF(V$36:V97,"&lt;&gt;")+1))</f>
        <v/>
      </c>
      <c r="W98" s="227" t="str">
        <f>IF(OR($B98=0,W$27&lt;$C98,W$27&gt;=$D98),"",INDEX(ordre,COUNTIF(W$36:W97,"&lt;&gt;")+1))</f>
        <v/>
      </c>
      <c r="X98" s="227" t="str">
        <f>IF(OR($B98=0,X$27&lt;$C98,X$27&gt;=$D98),"",INDEX(ordre,COUNTIF(X$36:X97,"&lt;&gt;")+1))</f>
        <v/>
      </c>
      <c r="Y98" s="227" t="str">
        <f>IF(OR($B98=0,Y$27&lt;$C98,Y$27&gt;=$D98),"",INDEX(ordre,COUNTIF(Y$36:Y97,"&lt;&gt;")+1))</f>
        <v/>
      </c>
      <c r="Z98" s="227" t="str">
        <f>IF(OR($B98=0,Z$27&lt;$C98,Z$27&gt;=$D98),"",INDEX(ordre,COUNTIF(Z$36:Z97,"&lt;&gt;")+1))</f>
        <v/>
      </c>
      <c r="AA98" s="227" t="str">
        <f>IF(OR($B98=0,AA$27&lt;$C98,AA$27&gt;=$D98),"",INDEX(ordre,COUNTIF(AA$36:AA97,"&lt;&gt;")+1))</f>
        <v/>
      </c>
      <c r="AB98" s="227" t="str">
        <f>IF(OR($B98=0,AB$27&lt;$C98,AB$27&gt;=$D98),"",INDEX(ordre,COUNTIF(AB$36:AB97,"&lt;&gt;")+1))</f>
        <v/>
      </c>
      <c r="AC98" s="227" t="str">
        <f>IF(OR($B98=0,AC$27&lt;$C98,AC$27&gt;=$D98),"",INDEX(ordre,COUNTIF(AC$36:AC97,"&lt;&gt;")+1))</f>
        <v/>
      </c>
      <c r="AD98" s="227" t="str">
        <f>IF(OR($B98=0,AD$27&lt;$C98,AD$27&gt;=$D98),"",INDEX(ordre,COUNTIF(AD$36:AD97,"&lt;&gt;")+1))</f>
        <v/>
      </c>
      <c r="AE98" s="227" t="str">
        <f>IF(OR($B98=0,AE$27&lt;$C98,AE$27&gt;=$D98),"",INDEX(ordre,COUNTIF(AE$36:AE97,"&lt;&gt;")+1))</f>
        <v/>
      </c>
      <c r="AF98" s="227" t="str">
        <f>IF(OR($B98=0,AF$27&lt;$C98,AF$27&gt;=$D98),"",INDEX(ordre,COUNTIF(AF$36:AF97,"&lt;&gt;")+1))</f>
        <v/>
      </c>
      <c r="AG98" s="227" t="str">
        <f>IF(OR($B98=0,AG$27&lt;$C98,AG$27&gt;=$D98),"",INDEX(ordre,COUNTIF(AG$36:AG97,"&lt;&gt;")+1))</f>
        <v/>
      </c>
      <c r="AH98" s="227" t="str">
        <f>IF(OR($B98=0,AH$27&lt;$C98,AH$27&gt;=$D98),"",INDEX(ordre,COUNTIF(AH$36:AH97,"&lt;&gt;")+1))</f>
        <v/>
      </c>
      <c r="AI98" s="227" t="str">
        <f>IF(OR($B98=0,AI$27&lt;$C98,AI$27&gt;=$D98),"",INDEX(ordre,COUNTIF(AI$36:AI97,"&lt;&gt;")+1))</f>
        <v/>
      </c>
      <c r="AJ98" s="227" t="str">
        <f>IF(OR($B98=0,AJ$27&lt;$C98,AJ$27&gt;=$D98),"",INDEX(ordre,COUNTIF(AJ$36:AJ97,"&lt;&gt;")+1))</f>
        <v/>
      </c>
      <c r="AK98" s="227" t="str">
        <f>IF(OR($B98=0,AK$27&lt;$C98,AK$27&gt;=$D98),"",INDEX(ordre,COUNTIF(AK$36:AK97,"&lt;&gt;")+1))</f>
        <v/>
      </c>
      <c r="AL98" s="227" t="str">
        <f>IF(OR($B98=0,AL$27&lt;$C98,AL$27&gt;=$D98),"",INDEX(ordre,COUNTIF(AL$36:AL97,"&lt;&gt;")+1))</f>
        <v/>
      </c>
      <c r="AM98" s="227" t="str">
        <f>IF(OR($B98=0,AM$27&lt;$C98,AM$27&gt;=$D98),"",INDEX(ordre,COUNTIF(AM$36:AM97,"&lt;&gt;")+1))</f>
        <v/>
      </c>
      <c r="AN98" s="227" t="str">
        <f>IF(OR($B98=0,AN$27&lt;$C98,AN$27&gt;=$D98),"",INDEX(ordre,COUNTIF(AN$36:AN97,"&lt;&gt;")+1))</f>
        <v/>
      </c>
      <c r="AO98" s="227" t="str">
        <f>IF(OR($B98=0,AO$27&lt;$C98,AO$27&gt;=$D98),"",INDEX(ordre,COUNTIF(AO$36:AO97,"&lt;&gt;")+1))</f>
        <v/>
      </c>
      <c r="AP98" s="227" t="str">
        <f>IF(OR($B98=0,AP$27&lt;$C98,AP$27&gt;=$D98),"",INDEX(ordre,COUNTIF(AP$36:AP97,"&lt;&gt;")+1))</f>
        <v/>
      </c>
      <c r="AQ98" s="227" t="str">
        <f>IF(OR($B98=0,AQ$27&lt;$C98,AQ$27&gt;=$D98),"",INDEX(ordre,COUNTIF(AQ$36:AQ97,"&lt;&gt;")+1))</f>
        <v/>
      </c>
      <c r="AR98" s="227" t="str">
        <f>IF(OR($B98=0,AR$27&lt;$C98,AR$27&gt;=$D98),"",INDEX(ordre,COUNTIF(AR$36:AR97,"&lt;&gt;")+1))</f>
        <v/>
      </c>
      <c r="AS98" s="227" t="str">
        <f>IF(OR($B98=0,AS$27&lt;$C98,AS$27&gt;=$D98),"",INDEX(ordre,COUNTIF(AS$36:AS97,"&lt;&gt;")+1))</f>
        <v/>
      </c>
      <c r="AT98" s="227" t="str">
        <f>IF(OR($B98=0,AT$27&lt;$C98,AT$27&gt;=$D98),"",INDEX(ordre,COUNTIF(AT$36:AT97,"&lt;&gt;")+1))</f>
        <v/>
      </c>
      <c r="AU98" s="227" t="str">
        <f>IF(OR($B98=0,AU$27&lt;$C98,AU$27&gt;=$D98),"",INDEX(ordre,COUNTIF(AU$36:AU97,"&lt;&gt;")+1))</f>
        <v/>
      </c>
      <c r="AV98" s="227" t="str">
        <f>IF(OR($B98=0,AV$27&lt;$C98,AV$27&gt;=$D98),"",INDEX(ordre,COUNTIF(AV$36:AV97,"&lt;&gt;")+1))</f>
        <v/>
      </c>
      <c r="AW98" s="227" t="str">
        <f>IF(OR($B98=0,AW$27&lt;$C98,AW$27&gt;=$D98),"",INDEX(ordre,COUNTIF(AW$36:AW97,"&lt;&gt;")+1))</f>
        <v/>
      </c>
      <c r="AX98" s="227" t="str">
        <f>IF(OR($B98=0,AX$27&lt;$C98,AX$27&gt;=$D98),"",INDEX(ordre,COUNTIF(AX$36:AX97,"&lt;&gt;")+1))</f>
        <v/>
      </c>
      <c r="AY98" s="227" t="str">
        <f>IF(OR($B98=0,AY$27&lt;$C98,AY$27&gt;=$D98),"",INDEX(ordre,COUNTIF(AY$36:AY97,"&lt;&gt;")+1))</f>
        <v/>
      </c>
      <c r="AZ98" s="227" t="str">
        <f>IF(OR($B98=0,AZ$27&lt;$C98,AZ$27&gt;=$D98),"",INDEX(ordre,COUNTIF(AZ$36:AZ97,"&lt;&gt;")+1))</f>
        <v/>
      </c>
      <c r="BA98" s="227" t="str">
        <f>IF(OR($B98=0,BA$27&lt;$C98,BA$27&gt;=$D98),"",INDEX(ordre,COUNTIF(BA$36:BA97,"&lt;&gt;")+1))</f>
        <v/>
      </c>
      <c r="BB98" s="227" t="str">
        <f>IF(OR($B98=0,BB$27&lt;$C98,BB$27&gt;=$D98),"",INDEX(ordre,COUNTIF(BB$36:BB97,"&lt;&gt;")+1))</f>
        <v/>
      </c>
      <c r="BC98" s="227" t="str">
        <f>IF(OR($B98=0,BC$27&lt;$C98,BC$27&gt;=$D98),"",INDEX(ordre,COUNTIF(BC$36:BC97,"&lt;&gt;")+1))</f>
        <v/>
      </c>
      <c r="BD98" s="227" t="str">
        <f>IF(OR($B98=0,BD$27&lt;$C98,BD$27&gt;=$D98),"",INDEX(ordre,COUNTIF(BD$36:BD97,"&lt;&gt;")+1))</f>
        <v/>
      </c>
      <c r="BE98" s="227" t="str">
        <f>IF(OR($B98=0,BE$27&lt;$C98,BE$27&gt;=$D98),"",INDEX(ordre,COUNTIF(BE$36:BE97,"&lt;&gt;")+1))</f>
        <v/>
      </c>
      <c r="BF98" s="227" t="str">
        <f>IF(OR($B98=0,BF$27&lt;$C98,BF$27&gt;=$D98),"",INDEX(ordre,COUNTIF(BF$36:BF97,"&lt;&gt;")+1))</f>
        <v/>
      </c>
      <c r="BG98" s="227" t="str">
        <f>IF(OR($B98=0,BG$27&lt;$C98,BG$27&gt;=$D98),"",INDEX(ordre,COUNTIF(BG$36:BG97,"&lt;&gt;")+1))</f>
        <v/>
      </c>
      <c r="BH98" s="227" t="str">
        <f>IF(OR($B98=0,BH$27&lt;$C98,BH$27&gt;=$D98),"",INDEX(ordre,COUNTIF(BH$36:BH97,"&lt;&gt;")+1))</f>
        <v/>
      </c>
      <c r="BI98" s="227" t="str">
        <f>IF(OR($B98=0,BI$27&lt;$C98,BI$27&gt;=$D98),"",INDEX(ordre,COUNTIF(BI$36:BI97,"&lt;&gt;")+1))</f>
        <v/>
      </c>
      <c r="BJ98" s="227" t="str">
        <f>IF(OR($B98=0,BJ$27&lt;$C98,BJ$27&gt;=$D98),"",INDEX(ordre,COUNTIF(BJ$36:BJ97,"&lt;&gt;")+1))</f>
        <v/>
      </c>
      <c r="BK98" s="227" t="str">
        <f>IF(OR($B98=0,BK$27&lt;$C98,BK$27&gt;=$D98),"",INDEX(ordre,COUNTIF(BK$36:BK97,"&lt;&gt;")+1))</f>
        <v/>
      </c>
      <c r="BL98" s="227" t="str">
        <f>IF(OR($B98=0,BL$27&lt;$C98,BL$27&gt;=$D98),"",INDEX(ordre,COUNTIF(BL$36:BL97,"&lt;&gt;")+1))</f>
        <v/>
      </c>
      <c r="BM98" s="227" t="str">
        <f>IF(OR($B98=0,BM$27&lt;$C98,BM$27&gt;=$D98),"",INDEX(ordre,COUNTIF(BM$36:BM97,"&lt;&gt;")+1))</f>
        <v/>
      </c>
      <c r="BN98" s="227" t="str">
        <f>IF(OR($B98=0,BN$27&lt;$C98,BN$27&gt;=$D98),"",INDEX(ordre,COUNTIF(BN$36:BN97,"&lt;&gt;")+1))</f>
        <v/>
      </c>
      <c r="BO98" s="227" t="str">
        <f>IF(OR($B98=0,BO$27&lt;$C98,BO$27&gt;=$D98),"",INDEX(ordre,COUNTIF(BO$36:BO97,"&lt;&gt;")+1))</f>
        <v/>
      </c>
      <c r="BP98" s="227" t="str">
        <f>IF(OR($B98=0,BP$27&lt;$C98,BP$27&gt;=$D98),"",INDEX(ordre,COUNTIF(BP$36:BP97,"&lt;&gt;")+1))</f>
        <v/>
      </c>
      <c r="BQ98" s="227" t="str">
        <f>IF(OR($B98=0,BQ$27&lt;$C98,BQ$27&gt;=$D98),"",INDEX(ordre,COUNTIF(BQ$36:BQ97,"&lt;&gt;")+1))</f>
        <v/>
      </c>
      <c r="BR98" s="227" t="str">
        <f>IF(OR($B98=0,BR$27&lt;$C98,BR$27&gt;=$D98),"",INDEX(ordre,COUNTIF(BR$36:BR97,"&lt;&gt;")+1))</f>
        <v/>
      </c>
      <c r="BS98" s="227" t="str">
        <f>IF(OR($B98=0,BS$27&lt;$C98,BS$27&gt;=$D98),"",INDEX(ordre,COUNTIF(BS$36:BS97,"&lt;&gt;")+1))</f>
        <v/>
      </c>
      <c r="BT98" s="227" t="str">
        <f>IF(OR($B98=0,BT$27&lt;$C98,BT$27&gt;=$D98),"",INDEX(ordre,COUNTIF(BT$36:BT97,"&lt;&gt;")+1))</f>
        <v/>
      </c>
      <c r="BU98" s="165">
        <f t="shared" si="3"/>
        <v>6.9441666666666671E-3</v>
      </c>
    </row>
    <row r="99" spans="1:73" ht="15.5" x14ac:dyDescent="0.35">
      <c r="A99" s="39"/>
      <c r="B99" s="139">
        <f>'Etat staff'!C95</f>
        <v>0</v>
      </c>
      <c r="C99" s="161">
        <f>'Etat staff'!A95</f>
        <v>0</v>
      </c>
      <c r="D99" s="162">
        <f>IF('Etat staff'!B95&lt;C99,'Etat staff'!B95+1,'Etat staff'!B95)</f>
        <v>0</v>
      </c>
      <c r="E99" s="203">
        <f t="shared" si="7"/>
        <v>1.0416666666666666E-2</v>
      </c>
      <c r="F99" s="44"/>
      <c r="G99" s="265"/>
      <c r="H99" s="227" t="str">
        <f>IF(OR($B99=0,H$27&lt;$C99,H$27&gt;=$D99),"",INDEX(ordre,COUNTIF(H$36:H98,"&lt;&gt;")+1))</f>
        <v/>
      </c>
      <c r="I99" s="227" t="str">
        <f>IF(OR($B99=0,I$27&lt;$C99,I$27&gt;=$D99),"",INDEX(ordre,COUNTIF(I$36:I98,"&lt;&gt;")+1))</f>
        <v/>
      </c>
      <c r="J99" s="227" t="str">
        <f>IF(OR($B99=0,J$27&lt;$C99,J$27&gt;=$D99),"",INDEX(ordre,COUNTIF(J$36:J98,"&lt;&gt;")+1))</f>
        <v/>
      </c>
      <c r="K99" s="227" t="str">
        <f>IF(OR($B99=0,K$27&lt;$C99,K$27&gt;=$D99),"",INDEX(ordre,COUNTIF(K$36:K98,"&lt;&gt;")+1))</f>
        <v/>
      </c>
      <c r="L99" s="227" t="str">
        <f>IF(OR($B99=0,L$27&lt;$C99,L$27&gt;=$D99),"",INDEX(ordre,COUNTIF(L$36:L98,"&lt;&gt;")+1))</f>
        <v/>
      </c>
      <c r="M99" s="227" t="str">
        <f>IF(OR($B99=0,M$27&lt;$C99,M$27&gt;=$D99),"",INDEX(ordre,COUNTIF(M$36:M98,"&lt;&gt;")+1))</f>
        <v/>
      </c>
      <c r="N99" s="227" t="str">
        <f>IF(OR($B99=0,N$27&lt;$C99,N$27&gt;=$D99),"",INDEX(ordre,COUNTIF(N$36:N98,"&lt;&gt;")+1))</f>
        <v/>
      </c>
      <c r="O99" s="227" t="str">
        <f>IF(OR($B99=0,O$27&lt;$C99,O$27&gt;=$D99),"",INDEX(ordre,COUNTIF(O$36:O98,"&lt;&gt;")+1))</f>
        <v/>
      </c>
      <c r="P99" s="227" t="str">
        <f>IF(OR($B99=0,P$27&lt;$C99,P$27&gt;=$D99),"",INDEX(ordre,COUNTIF(P$36:P98,"&lt;&gt;")+1))</f>
        <v/>
      </c>
      <c r="Q99" s="227" t="str">
        <f>IF(OR($B99=0,Q$27&lt;$C99,Q$27&gt;=$D99),"",INDEX(ordre,COUNTIF(Q$36:Q98,"&lt;&gt;")+1))</f>
        <v/>
      </c>
      <c r="R99" s="227" t="str">
        <f>IF(OR($B99=0,R$27&lt;$C99,R$27&gt;=$D99),"",INDEX(ordre,COUNTIF(R$36:R98,"&lt;&gt;")+1))</f>
        <v/>
      </c>
      <c r="S99" s="227" t="str">
        <f>IF(OR($B99=0,S$27&lt;$C99,S$27&gt;=$D99),"",INDEX(ordre,COUNTIF(S$36:S98,"&lt;&gt;")+1))</f>
        <v/>
      </c>
      <c r="T99" s="227" t="str">
        <f>IF(OR($B99=0,T$27&lt;$C99,T$27&gt;=$D99),"",INDEX(ordre,COUNTIF(T$36:T98,"&lt;&gt;")+1))</f>
        <v/>
      </c>
      <c r="U99" s="227" t="str">
        <f>IF(OR($B99=0,U$27&lt;$C99,U$27&gt;=$D99),"",INDEX(ordre,COUNTIF(U$36:U98,"&lt;&gt;")+1))</f>
        <v/>
      </c>
      <c r="V99" s="227" t="str">
        <f>IF(OR($B99=0,V$27&lt;$C99,V$27&gt;=$D99),"",INDEX(ordre,COUNTIF(V$36:V98,"&lt;&gt;")+1))</f>
        <v/>
      </c>
      <c r="W99" s="227" t="str">
        <f>IF(OR($B99=0,W$27&lt;$C99,W$27&gt;=$D99),"",INDEX(ordre,COUNTIF(W$36:W98,"&lt;&gt;")+1))</f>
        <v/>
      </c>
      <c r="X99" s="227" t="str">
        <f>IF(OR($B99=0,X$27&lt;$C99,X$27&gt;=$D99),"",INDEX(ordre,COUNTIF(X$36:X98,"&lt;&gt;")+1))</f>
        <v/>
      </c>
      <c r="Y99" s="227" t="str">
        <f>IF(OR($B99=0,Y$27&lt;$C99,Y$27&gt;=$D99),"",INDEX(ordre,COUNTIF(Y$36:Y98,"&lt;&gt;")+1))</f>
        <v/>
      </c>
      <c r="Z99" s="227" t="str">
        <f>IF(OR($B99=0,Z$27&lt;$C99,Z$27&gt;=$D99),"",INDEX(ordre,COUNTIF(Z$36:Z98,"&lt;&gt;")+1))</f>
        <v/>
      </c>
      <c r="AA99" s="227" t="str">
        <f>IF(OR($B99=0,AA$27&lt;$C99,AA$27&gt;=$D99),"",INDEX(ordre,COUNTIF(AA$36:AA98,"&lt;&gt;")+1))</f>
        <v/>
      </c>
      <c r="AB99" s="227" t="str">
        <f>IF(OR($B99=0,AB$27&lt;$C99,AB$27&gt;=$D99),"",INDEX(ordre,COUNTIF(AB$36:AB98,"&lt;&gt;")+1))</f>
        <v/>
      </c>
      <c r="AC99" s="227" t="str">
        <f>IF(OR($B99=0,AC$27&lt;$C99,AC$27&gt;=$D99),"",INDEX(ordre,COUNTIF(AC$36:AC98,"&lt;&gt;")+1))</f>
        <v/>
      </c>
      <c r="AD99" s="227" t="str">
        <f>IF(OR($B99=0,AD$27&lt;$C99,AD$27&gt;=$D99),"",INDEX(ordre,COUNTIF(AD$36:AD98,"&lt;&gt;")+1))</f>
        <v/>
      </c>
      <c r="AE99" s="227" t="str">
        <f>IF(OR($B99=0,AE$27&lt;$C99,AE$27&gt;=$D99),"",INDEX(ordre,COUNTIF(AE$36:AE98,"&lt;&gt;")+1))</f>
        <v/>
      </c>
      <c r="AF99" s="227" t="str">
        <f>IF(OR($B99=0,AF$27&lt;$C99,AF$27&gt;=$D99),"",INDEX(ordre,COUNTIF(AF$36:AF98,"&lt;&gt;")+1))</f>
        <v/>
      </c>
      <c r="AG99" s="227" t="str">
        <f>IF(OR($B99=0,AG$27&lt;$C99,AG$27&gt;=$D99),"",INDEX(ordre,COUNTIF(AG$36:AG98,"&lt;&gt;")+1))</f>
        <v/>
      </c>
      <c r="AH99" s="227" t="str">
        <f>IF(OR($B99=0,AH$27&lt;$C99,AH$27&gt;=$D99),"",INDEX(ordre,COUNTIF(AH$36:AH98,"&lt;&gt;")+1))</f>
        <v/>
      </c>
      <c r="AI99" s="227" t="str">
        <f>IF(OR($B99=0,AI$27&lt;$C99,AI$27&gt;=$D99),"",INDEX(ordre,COUNTIF(AI$36:AI98,"&lt;&gt;")+1))</f>
        <v/>
      </c>
      <c r="AJ99" s="227" t="str">
        <f>IF(OR($B99=0,AJ$27&lt;$C99,AJ$27&gt;=$D99),"",INDEX(ordre,COUNTIF(AJ$36:AJ98,"&lt;&gt;")+1))</f>
        <v/>
      </c>
      <c r="AK99" s="227" t="str">
        <f>IF(OR($B99=0,AK$27&lt;$C99,AK$27&gt;=$D99),"",INDEX(ordre,COUNTIF(AK$36:AK98,"&lt;&gt;")+1))</f>
        <v/>
      </c>
      <c r="AL99" s="227" t="str">
        <f>IF(OR($B99=0,AL$27&lt;$C99,AL$27&gt;=$D99),"",INDEX(ordre,COUNTIF(AL$36:AL98,"&lt;&gt;")+1))</f>
        <v/>
      </c>
      <c r="AM99" s="227" t="str">
        <f>IF(OR($B99=0,AM$27&lt;$C99,AM$27&gt;=$D99),"",INDEX(ordre,COUNTIF(AM$36:AM98,"&lt;&gt;")+1))</f>
        <v/>
      </c>
      <c r="AN99" s="227" t="str">
        <f>IF(OR($B99=0,AN$27&lt;$C99,AN$27&gt;=$D99),"",INDEX(ordre,COUNTIF(AN$36:AN98,"&lt;&gt;")+1))</f>
        <v/>
      </c>
      <c r="AO99" s="227" t="str">
        <f>IF(OR($B99=0,AO$27&lt;$C99,AO$27&gt;=$D99),"",INDEX(ordre,COUNTIF(AO$36:AO98,"&lt;&gt;")+1))</f>
        <v/>
      </c>
      <c r="AP99" s="227" t="str">
        <f>IF(OR($B99=0,AP$27&lt;$C99,AP$27&gt;=$D99),"",INDEX(ordre,COUNTIF(AP$36:AP98,"&lt;&gt;")+1))</f>
        <v/>
      </c>
      <c r="AQ99" s="227" t="str">
        <f>IF(OR($B99=0,AQ$27&lt;$C99,AQ$27&gt;=$D99),"",INDEX(ordre,COUNTIF(AQ$36:AQ98,"&lt;&gt;")+1))</f>
        <v/>
      </c>
      <c r="AR99" s="227" t="str">
        <f>IF(OR($B99=0,AR$27&lt;$C99,AR$27&gt;=$D99),"",INDEX(ordre,COUNTIF(AR$36:AR98,"&lt;&gt;")+1))</f>
        <v/>
      </c>
      <c r="AS99" s="227" t="str">
        <f>IF(OR($B99=0,AS$27&lt;$C99,AS$27&gt;=$D99),"",INDEX(ordre,COUNTIF(AS$36:AS98,"&lt;&gt;")+1))</f>
        <v/>
      </c>
      <c r="AT99" s="227" t="str">
        <f>IF(OR($B99=0,AT$27&lt;$C99,AT$27&gt;=$D99),"",INDEX(ordre,COUNTIF(AT$36:AT98,"&lt;&gt;")+1))</f>
        <v/>
      </c>
      <c r="AU99" s="227" t="str">
        <f>IF(OR($B99=0,AU$27&lt;$C99,AU$27&gt;=$D99),"",INDEX(ordre,COUNTIF(AU$36:AU98,"&lt;&gt;")+1))</f>
        <v/>
      </c>
      <c r="AV99" s="227" t="str">
        <f>IF(OR($B99=0,AV$27&lt;$C99,AV$27&gt;=$D99),"",INDEX(ordre,COUNTIF(AV$36:AV98,"&lt;&gt;")+1))</f>
        <v/>
      </c>
      <c r="AW99" s="227" t="str">
        <f>IF(OR($B99=0,AW$27&lt;$C99,AW$27&gt;=$D99),"",INDEX(ordre,COUNTIF(AW$36:AW98,"&lt;&gt;")+1))</f>
        <v/>
      </c>
      <c r="AX99" s="227" t="str">
        <f>IF(OR($B99=0,AX$27&lt;$C99,AX$27&gt;=$D99),"",INDEX(ordre,COUNTIF(AX$36:AX98,"&lt;&gt;")+1))</f>
        <v/>
      </c>
      <c r="AY99" s="227" t="str">
        <f>IF(OR($B99=0,AY$27&lt;$C99,AY$27&gt;=$D99),"",INDEX(ordre,COUNTIF(AY$36:AY98,"&lt;&gt;")+1))</f>
        <v/>
      </c>
      <c r="AZ99" s="227" t="str">
        <f>IF(OR($B99=0,AZ$27&lt;$C99,AZ$27&gt;=$D99),"",INDEX(ordre,COUNTIF(AZ$36:AZ98,"&lt;&gt;")+1))</f>
        <v/>
      </c>
      <c r="BA99" s="227" t="str">
        <f>IF(OR($B99=0,BA$27&lt;$C99,BA$27&gt;=$D99),"",INDEX(ordre,COUNTIF(BA$36:BA98,"&lt;&gt;")+1))</f>
        <v/>
      </c>
      <c r="BB99" s="227" t="str">
        <f>IF(OR($B99=0,BB$27&lt;$C99,BB$27&gt;=$D99),"",INDEX(ordre,COUNTIF(BB$36:BB98,"&lt;&gt;")+1))</f>
        <v/>
      </c>
      <c r="BC99" s="227" t="str">
        <f>IF(OR($B99=0,BC$27&lt;$C99,BC$27&gt;=$D99),"",INDEX(ordre,COUNTIF(BC$36:BC98,"&lt;&gt;")+1))</f>
        <v/>
      </c>
      <c r="BD99" s="227" t="str">
        <f>IF(OR($B99=0,BD$27&lt;$C99,BD$27&gt;=$D99),"",INDEX(ordre,COUNTIF(BD$36:BD98,"&lt;&gt;")+1))</f>
        <v/>
      </c>
      <c r="BE99" s="227" t="str">
        <f>IF(OR($B99=0,BE$27&lt;$C99,BE$27&gt;=$D99),"",INDEX(ordre,COUNTIF(BE$36:BE98,"&lt;&gt;")+1))</f>
        <v/>
      </c>
      <c r="BF99" s="227" t="str">
        <f>IF(OR($B99=0,BF$27&lt;$C99,BF$27&gt;=$D99),"",INDEX(ordre,COUNTIF(BF$36:BF98,"&lt;&gt;")+1))</f>
        <v/>
      </c>
      <c r="BG99" s="227" t="str">
        <f>IF(OR($B99=0,BG$27&lt;$C99,BG$27&gt;=$D99),"",INDEX(ordre,COUNTIF(BG$36:BG98,"&lt;&gt;")+1))</f>
        <v/>
      </c>
      <c r="BH99" s="227" t="str">
        <f>IF(OR($B99=0,BH$27&lt;$C99,BH$27&gt;=$D99),"",INDEX(ordre,COUNTIF(BH$36:BH98,"&lt;&gt;")+1))</f>
        <v/>
      </c>
      <c r="BI99" s="227" t="str">
        <f>IF(OR($B99=0,BI$27&lt;$C99,BI$27&gt;=$D99),"",INDEX(ordre,COUNTIF(BI$36:BI98,"&lt;&gt;")+1))</f>
        <v/>
      </c>
      <c r="BJ99" s="227" t="str">
        <f>IF(OR($B99=0,BJ$27&lt;$C99,BJ$27&gt;=$D99),"",INDEX(ordre,COUNTIF(BJ$36:BJ98,"&lt;&gt;")+1))</f>
        <v/>
      </c>
      <c r="BK99" s="227" t="str">
        <f>IF(OR($B99=0,BK$27&lt;$C99,BK$27&gt;=$D99),"",INDEX(ordre,COUNTIF(BK$36:BK98,"&lt;&gt;")+1))</f>
        <v/>
      </c>
      <c r="BL99" s="227" t="str">
        <f>IF(OR($B99=0,BL$27&lt;$C99,BL$27&gt;=$D99),"",INDEX(ordre,COUNTIF(BL$36:BL98,"&lt;&gt;")+1))</f>
        <v/>
      </c>
      <c r="BM99" s="227" t="str">
        <f>IF(OR($B99=0,BM$27&lt;$C99,BM$27&gt;=$D99),"",INDEX(ordre,COUNTIF(BM$36:BM98,"&lt;&gt;")+1))</f>
        <v/>
      </c>
      <c r="BN99" s="227" t="str">
        <f>IF(OR($B99=0,BN$27&lt;$C99,BN$27&gt;=$D99),"",INDEX(ordre,COUNTIF(BN$36:BN98,"&lt;&gt;")+1))</f>
        <v/>
      </c>
      <c r="BO99" s="227" t="str">
        <f>IF(OR($B99=0,BO$27&lt;$C99,BO$27&gt;=$D99),"",INDEX(ordre,COUNTIF(BO$36:BO98,"&lt;&gt;")+1))</f>
        <v/>
      </c>
      <c r="BP99" s="227" t="str">
        <f>IF(OR($B99=0,BP$27&lt;$C99,BP$27&gt;=$D99),"",INDEX(ordre,COUNTIF(BP$36:BP98,"&lt;&gt;")+1))</f>
        <v/>
      </c>
      <c r="BQ99" s="227" t="str">
        <f>IF(OR($B99=0,BQ$27&lt;$C99,BQ$27&gt;=$D99),"",INDEX(ordre,COUNTIF(BQ$36:BQ98,"&lt;&gt;")+1))</f>
        <v/>
      </c>
      <c r="BR99" s="227" t="str">
        <f>IF(OR($B99=0,BR$27&lt;$C99,BR$27&gt;=$D99),"",INDEX(ordre,COUNTIF(BR$36:BR98,"&lt;&gt;")+1))</f>
        <v/>
      </c>
      <c r="BS99" s="227" t="str">
        <f>IF(OR($B99=0,BS$27&lt;$C99,BS$27&gt;=$D99),"",INDEX(ordre,COUNTIF(BS$36:BS98,"&lt;&gt;")+1))</f>
        <v/>
      </c>
      <c r="BT99" s="227" t="str">
        <f>IF(OR($B99=0,BT$27&lt;$C99,BT$27&gt;=$D99),"",INDEX(ordre,COUNTIF(BT$36:BT98,"&lt;&gt;")+1))</f>
        <v/>
      </c>
      <c r="BU99" s="165">
        <f t="shared" si="3"/>
        <v>6.9441666666666671E-3</v>
      </c>
    </row>
    <row r="100" spans="1:73" ht="15.5" x14ac:dyDescent="0.35">
      <c r="A100" s="39"/>
      <c r="B100" s="139">
        <f>'Etat staff'!C96</f>
        <v>0</v>
      </c>
      <c r="C100" s="161">
        <f>'Etat staff'!A96</f>
        <v>0</v>
      </c>
      <c r="D100" s="162">
        <f>IF('Etat staff'!B96&lt;C100,'Etat staff'!B96+1,'Etat staff'!B96)</f>
        <v>0</v>
      </c>
      <c r="E100" s="203">
        <f t="shared" ref="E100:E127" si="10">IF(BU100*24&lt;5.75,0.25/24,IF(BU100*24&lt;6.75,0.5/24,IF(BU100*24&lt;9,1/24,IF(BU100*24&lt;13.25,1.25/24,1.5/24))))</f>
        <v>1.0416666666666666E-2</v>
      </c>
      <c r="F100" s="44"/>
      <c r="G100" s="265"/>
      <c r="H100" s="227" t="str">
        <f>IF(OR($B100=0,H$27&lt;$C100,H$27&gt;=$D100),"",INDEX(ordre,COUNTIF(H$36:H99,"&lt;&gt;")+1))</f>
        <v/>
      </c>
      <c r="I100" s="227" t="str">
        <f>IF(OR($B100=0,I$27&lt;$C100,I$27&gt;=$D100),"",INDEX(ordre,COUNTIF(I$36:I99,"&lt;&gt;")+1))</f>
        <v/>
      </c>
      <c r="J100" s="227" t="str">
        <f>IF(OR($B100=0,J$27&lt;$C100,J$27&gt;=$D100),"",INDEX(ordre,COUNTIF(J$36:J99,"&lt;&gt;")+1))</f>
        <v/>
      </c>
      <c r="K100" s="227" t="str">
        <f>IF(OR($B100=0,K$27&lt;$C100,K$27&gt;=$D100),"",INDEX(ordre,COUNTIF(K$36:K99,"&lt;&gt;")+1))</f>
        <v/>
      </c>
      <c r="L100" s="227" t="str">
        <f>IF(OR($B100=0,L$27&lt;$C100,L$27&gt;=$D100),"",INDEX(ordre,COUNTIF(L$36:L99,"&lt;&gt;")+1))</f>
        <v/>
      </c>
      <c r="M100" s="227" t="str">
        <f>IF(OR($B100=0,M$27&lt;$C100,M$27&gt;=$D100),"",INDEX(ordre,COUNTIF(M$36:M99,"&lt;&gt;")+1))</f>
        <v/>
      </c>
      <c r="N100" s="227" t="str">
        <f>IF(OR($B100=0,N$27&lt;$C100,N$27&gt;=$D100),"",INDEX(ordre,COUNTIF(N$36:N99,"&lt;&gt;")+1))</f>
        <v/>
      </c>
      <c r="O100" s="227" t="str">
        <f>IF(OR($B100=0,O$27&lt;$C100,O$27&gt;=$D100),"",INDEX(ordre,COUNTIF(O$36:O99,"&lt;&gt;")+1))</f>
        <v/>
      </c>
      <c r="P100" s="227" t="str">
        <f>IF(OR($B100=0,P$27&lt;$C100,P$27&gt;=$D100),"",INDEX(ordre,COUNTIF(P$36:P99,"&lt;&gt;")+1))</f>
        <v/>
      </c>
      <c r="Q100" s="227" t="str">
        <f>IF(OR($B100=0,Q$27&lt;$C100,Q$27&gt;=$D100),"",INDEX(ordre,COUNTIF(Q$36:Q99,"&lt;&gt;")+1))</f>
        <v/>
      </c>
      <c r="R100" s="227" t="str">
        <f>IF(OR($B100=0,R$27&lt;$C100,R$27&gt;=$D100),"",INDEX(ordre,COUNTIF(R$36:R99,"&lt;&gt;")+1))</f>
        <v/>
      </c>
      <c r="S100" s="227" t="str">
        <f>IF(OR($B100=0,S$27&lt;$C100,S$27&gt;=$D100),"",INDEX(ordre,COUNTIF(S$36:S99,"&lt;&gt;")+1))</f>
        <v/>
      </c>
      <c r="T100" s="227" t="str">
        <f>IF(OR($B100=0,T$27&lt;$C100,T$27&gt;=$D100),"",INDEX(ordre,COUNTIF(T$36:T99,"&lt;&gt;")+1))</f>
        <v/>
      </c>
      <c r="U100" s="227" t="str">
        <f>IF(OR($B100=0,U$27&lt;$C100,U$27&gt;=$D100),"",INDEX(ordre,COUNTIF(U$36:U99,"&lt;&gt;")+1))</f>
        <v/>
      </c>
      <c r="V100" s="227" t="str">
        <f>IF(OR($B100=0,V$27&lt;$C100,V$27&gt;=$D100),"",INDEX(ordre,COUNTIF(V$36:V99,"&lt;&gt;")+1))</f>
        <v/>
      </c>
      <c r="W100" s="227" t="str">
        <f>IF(OR($B100=0,W$27&lt;$C100,W$27&gt;=$D100),"",INDEX(ordre,COUNTIF(W$36:W99,"&lt;&gt;")+1))</f>
        <v/>
      </c>
      <c r="X100" s="227" t="str">
        <f>IF(OR($B100=0,X$27&lt;$C100,X$27&gt;=$D100),"",INDEX(ordre,COUNTIF(X$36:X99,"&lt;&gt;")+1))</f>
        <v/>
      </c>
      <c r="Y100" s="227" t="str">
        <f>IF(OR($B100=0,Y$27&lt;$C100,Y$27&gt;=$D100),"",INDEX(ordre,COUNTIF(Y$36:Y99,"&lt;&gt;")+1))</f>
        <v/>
      </c>
      <c r="Z100" s="227" t="str">
        <f>IF(OR($B100=0,Z$27&lt;$C100,Z$27&gt;=$D100),"",INDEX(ordre,COUNTIF(Z$36:Z99,"&lt;&gt;")+1))</f>
        <v/>
      </c>
      <c r="AA100" s="227" t="str">
        <f>IF(OR($B100=0,AA$27&lt;$C100,AA$27&gt;=$D100),"",INDEX(ordre,COUNTIF(AA$36:AA99,"&lt;&gt;")+1))</f>
        <v/>
      </c>
      <c r="AB100" s="227" t="str">
        <f>IF(OR($B100=0,AB$27&lt;$C100,AB$27&gt;=$D100),"",INDEX(ordre,COUNTIF(AB$36:AB99,"&lt;&gt;")+1))</f>
        <v/>
      </c>
      <c r="AC100" s="227" t="str">
        <f>IF(OR($B100=0,AC$27&lt;$C100,AC$27&gt;=$D100),"",INDEX(ordre,COUNTIF(AC$36:AC99,"&lt;&gt;")+1))</f>
        <v/>
      </c>
      <c r="AD100" s="227" t="str">
        <f>IF(OR($B100=0,AD$27&lt;$C100,AD$27&gt;=$D100),"",INDEX(ordre,COUNTIF(AD$36:AD99,"&lt;&gt;")+1))</f>
        <v/>
      </c>
      <c r="AE100" s="227" t="str">
        <f>IF(OR($B100=0,AE$27&lt;$C100,AE$27&gt;=$D100),"",INDEX(ordre,COUNTIF(AE$36:AE99,"&lt;&gt;")+1))</f>
        <v/>
      </c>
      <c r="AF100" s="227" t="str">
        <f>IF(OR($B100=0,AF$27&lt;$C100,AF$27&gt;=$D100),"",INDEX(ordre,COUNTIF(AF$36:AF99,"&lt;&gt;")+1))</f>
        <v/>
      </c>
      <c r="AG100" s="227" t="str">
        <f>IF(OR($B100=0,AG$27&lt;$C100,AG$27&gt;=$D100),"",INDEX(ordre,COUNTIF(AG$36:AG99,"&lt;&gt;")+1))</f>
        <v/>
      </c>
      <c r="AH100" s="227" t="str">
        <f>IF(OR($B100=0,AH$27&lt;$C100,AH$27&gt;=$D100),"",INDEX(ordre,COUNTIF(AH$36:AH99,"&lt;&gt;")+1))</f>
        <v/>
      </c>
      <c r="AI100" s="227" t="str">
        <f>IF(OR($B100=0,AI$27&lt;$C100,AI$27&gt;=$D100),"",INDEX(ordre,COUNTIF(AI$36:AI99,"&lt;&gt;")+1))</f>
        <v/>
      </c>
      <c r="AJ100" s="227" t="str">
        <f>IF(OR($B100=0,AJ$27&lt;$C100,AJ$27&gt;=$D100),"",INDEX(ordre,COUNTIF(AJ$36:AJ99,"&lt;&gt;")+1))</f>
        <v/>
      </c>
      <c r="AK100" s="227" t="str">
        <f>IF(OR($B100=0,AK$27&lt;$C100,AK$27&gt;=$D100),"",INDEX(ordre,COUNTIF(AK$36:AK99,"&lt;&gt;")+1))</f>
        <v/>
      </c>
      <c r="AL100" s="227" t="str">
        <f>IF(OR($B100=0,AL$27&lt;$C100,AL$27&gt;=$D100),"",INDEX(ordre,COUNTIF(AL$36:AL99,"&lt;&gt;")+1))</f>
        <v/>
      </c>
      <c r="AM100" s="227" t="str">
        <f>IF(OR($B100=0,AM$27&lt;$C100,AM$27&gt;=$D100),"",INDEX(ordre,COUNTIF(AM$36:AM99,"&lt;&gt;")+1))</f>
        <v/>
      </c>
      <c r="AN100" s="227" t="str">
        <f>IF(OR($B100=0,AN$27&lt;$C100,AN$27&gt;=$D100),"",INDEX(ordre,COUNTIF(AN$36:AN99,"&lt;&gt;")+1))</f>
        <v/>
      </c>
      <c r="AO100" s="227" t="str">
        <f>IF(OR($B100=0,AO$27&lt;$C100,AO$27&gt;=$D100),"",INDEX(ordre,COUNTIF(AO$36:AO99,"&lt;&gt;")+1))</f>
        <v/>
      </c>
      <c r="AP100" s="227" t="str">
        <f>IF(OR($B100=0,AP$27&lt;$C100,AP$27&gt;=$D100),"",INDEX(ordre,COUNTIF(AP$36:AP99,"&lt;&gt;")+1))</f>
        <v/>
      </c>
      <c r="AQ100" s="227" t="str">
        <f>IF(OR($B100=0,AQ$27&lt;$C100,AQ$27&gt;=$D100),"",INDEX(ordre,COUNTIF(AQ$36:AQ99,"&lt;&gt;")+1))</f>
        <v/>
      </c>
      <c r="AR100" s="227" t="str">
        <f>IF(OR($B100=0,AR$27&lt;$C100,AR$27&gt;=$D100),"",INDEX(ordre,COUNTIF(AR$36:AR99,"&lt;&gt;")+1))</f>
        <v/>
      </c>
      <c r="AS100" s="227" t="str">
        <f>IF(OR($B100=0,AS$27&lt;$C100,AS$27&gt;=$D100),"",INDEX(ordre,COUNTIF(AS$36:AS99,"&lt;&gt;")+1))</f>
        <v/>
      </c>
      <c r="AT100" s="227" t="str">
        <f>IF(OR($B100=0,AT$27&lt;$C100,AT$27&gt;=$D100),"",INDEX(ordre,COUNTIF(AT$36:AT99,"&lt;&gt;")+1))</f>
        <v/>
      </c>
      <c r="AU100" s="227" t="str">
        <f>IF(OR($B100=0,AU$27&lt;$C100,AU$27&gt;=$D100),"",INDEX(ordre,COUNTIF(AU$36:AU99,"&lt;&gt;")+1))</f>
        <v/>
      </c>
      <c r="AV100" s="227" t="str">
        <f>IF(OR($B100=0,AV$27&lt;$C100,AV$27&gt;=$D100),"",INDEX(ordre,COUNTIF(AV$36:AV99,"&lt;&gt;")+1))</f>
        <v/>
      </c>
      <c r="AW100" s="227" t="str">
        <f>IF(OR($B100=0,AW$27&lt;$C100,AW$27&gt;=$D100),"",INDEX(ordre,COUNTIF(AW$36:AW99,"&lt;&gt;")+1))</f>
        <v/>
      </c>
      <c r="AX100" s="227" t="str">
        <f>IF(OR($B100=0,AX$27&lt;$C100,AX$27&gt;=$D100),"",INDEX(ordre,COUNTIF(AX$36:AX99,"&lt;&gt;")+1))</f>
        <v/>
      </c>
      <c r="AY100" s="227" t="str">
        <f>IF(OR($B100=0,AY$27&lt;$C100,AY$27&gt;=$D100),"",INDEX(ordre,COUNTIF(AY$36:AY99,"&lt;&gt;")+1))</f>
        <v/>
      </c>
      <c r="AZ100" s="227" t="str">
        <f>IF(OR($B100=0,AZ$27&lt;$C100,AZ$27&gt;=$D100),"",INDEX(ordre,COUNTIF(AZ$36:AZ99,"&lt;&gt;")+1))</f>
        <v/>
      </c>
      <c r="BA100" s="227" t="str">
        <f>IF(OR($B100=0,BA$27&lt;$C100,BA$27&gt;=$D100),"",INDEX(ordre,COUNTIF(BA$36:BA99,"&lt;&gt;")+1))</f>
        <v/>
      </c>
      <c r="BB100" s="227" t="str">
        <f>IF(OR($B100=0,BB$27&lt;$C100,BB$27&gt;=$D100),"",INDEX(ordre,COUNTIF(BB$36:BB99,"&lt;&gt;")+1))</f>
        <v/>
      </c>
      <c r="BC100" s="227" t="str">
        <f>IF(OR($B100=0,BC$27&lt;$C100,BC$27&gt;=$D100),"",INDEX(ordre,COUNTIF(BC$36:BC99,"&lt;&gt;")+1))</f>
        <v/>
      </c>
      <c r="BD100" s="227" t="str">
        <f>IF(OR($B100=0,BD$27&lt;$C100,BD$27&gt;=$D100),"",INDEX(ordre,COUNTIF(BD$36:BD99,"&lt;&gt;")+1))</f>
        <v/>
      </c>
      <c r="BE100" s="227" t="str">
        <f>IF(OR($B100=0,BE$27&lt;$C100,BE$27&gt;=$D100),"",INDEX(ordre,COUNTIF(BE$36:BE99,"&lt;&gt;")+1))</f>
        <v/>
      </c>
      <c r="BF100" s="227" t="str">
        <f>IF(OR($B100=0,BF$27&lt;$C100,BF$27&gt;=$D100),"",INDEX(ordre,COUNTIF(BF$36:BF99,"&lt;&gt;")+1))</f>
        <v/>
      </c>
      <c r="BG100" s="227" t="str">
        <f>IF(OR($B100=0,BG$27&lt;$C100,BG$27&gt;=$D100),"",INDEX(ordre,COUNTIF(BG$36:BG99,"&lt;&gt;")+1))</f>
        <v/>
      </c>
      <c r="BH100" s="227" t="str">
        <f>IF(OR($B100=0,BH$27&lt;$C100,BH$27&gt;=$D100),"",INDEX(ordre,COUNTIF(BH$36:BH99,"&lt;&gt;")+1))</f>
        <v/>
      </c>
      <c r="BI100" s="227" t="str">
        <f>IF(OR($B100=0,BI$27&lt;$C100,BI$27&gt;=$D100),"",INDEX(ordre,COUNTIF(BI$36:BI99,"&lt;&gt;")+1))</f>
        <v/>
      </c>
      <c r="BJ100" s="227" t="str">
        <f>IF(OR($B100=0,BJ$27&lt;$C100,BJ$27&gt;=$D100),"",INDEX(ordre,COUNTIF(BJ$36:BJ99,"&lt;&gt;")+1))</f>
        <v/>
      </c>
      <c r="BK100" s="227" t="str">
        <f>IF(OR($B100=0,BK$27&lt;$C100,BK$27&gt;=$D100),"",INDEX(ordre,COUNTIF(BK$36:BK99,"&lt;&gt;")+1))</f>
        <v/>
      </c>
      <c r="BL100" s="227" t="str">
        <f>IF(OR($B100=0,BL$27&lt;$C100,BL$27&gt;=$D100),"",INDEX(ordre,COUNTIF(BL$36:BL99,"&lt;&gt;")+1))</f>
        <v/>
      </c>
      <c r="BM100" s="227" t="str">
        <f>IF(OR($B100=0,BM$27&lt;$C100,BM$27&gt;=$D100),"",INDEX(ordre,COUNTIF(BM$36:BM99,"&lt;&gt;")+1))</f>
        <v/>
      </c>
      <c r="BN100" s="227" t="str">
        <f>IF(OR($B100=0,BN$27&lt;$C100,BN$27&gt;=$D100),"",INDEX(ordre,COUNTIF(BN$36:BN99,"&lt;&gt;")+1))</f>
        <v/>
      </c>
      <c r="BO100" s="227" t="str">
        <f>IF(OR($B100=0,BO$27&lt;$C100,BO$27&gt;=$D100),"",INDEX(ordre,COUNTIF(BO$36:BO99,"&lt;&gt;")+1))</f>
        <v/>
      </c>
      <c r="BP100" s="227" t="str">
        <f>IF(OR($B100=0,BP$27&lt;$C100,BP$27&gt;=$D100),"",INDEX(ordre,COUNTIF(BP$36:BP99,"&lt;&gt;")+1))</f>
        <v/>
      </c>
      <c r="BQ100" s="227" t="str">
        <f>IF(OR($B100=0,BQ$27&lt;$C100,BQ$27&gt;=$D100),"",INDEX(ordre,COUNTIF(BQ$36:BQ99,"&lt;&gt;")+1))</f>
        <v/>
      </c>
      <c r="BR100" s="227" t="str">
        <f>IF(OR($B100=0,BR$27&lt;$C100,BR$27&gt;=$D100),"",INDEX(ordre,COUNTIF(BR$36:BR99,"&lt;&gt;")+1))</f>
        <v/>
      </c>
      <c r="BS100" s="227" t="str">
        <f>IF(OR($B100=0,BS$27&lt;$C100,BS$27&gt;=$D100),"",INDEX(ordre,COUNTIF(BS$36:BS99,"&lt;&gt;")+1))</f>
        <v/>
      </c>
      <c r="BT100" s="227" t="str">
        <f>IF(OR($B100=0,BT$27&lt;$C100,BT$27&gt;=$D100),"",INDEX(ordre,COUNTIF(BT$36:BT99,"&lt;&gt;")+1))</f>
        <v/>
      </c>
      <c r="BU100" s="165">
        <f t="shared" si="3"/>
        <v>6.9441666666666671E-3</v>
      </c>
    </row>
    <row r="101" spans="1:73" ht="15.5" x14ac:dyDescent="0.35">
      <c r="A101" s="39"/>
      <c r="B101" s="139">
        <f>'Etat staff'!C97</f>
        <v>0</v>
      </c>
      <c r="C101" s="161">
        <f>'Etat staff'!A97</f>
        <v>0</v>
      </c>
      <c r="D101" s="162">
        <f>IF('Etat staff'!B97&lt;C101,'Etat staff'!B97+1,'Etat staff'!B97)</f>
        <v>0</v>
      </c>
      <c r="E101" s="203">
        <f t="shared" si="10"/>
        <v>1.0416666666666666E-2</v>
      </c>
      <c r="F101" s="44"/>
      <c r="G101" s="265"/>
      <c r="H101" s="227" t="str">
        <f>IF(OR($B101=0,H$27&lt;$C101,H$27&gt;=$D101),"",INDEX(ordre,COUNTIF(H$36:H100,"&lt;&gt;")+1))</f>
        <v/>
      </c>
      <c r="I101" s="227" t="str">
        <f>IF(OR($B101=0,I$27&lt;$C101,I$27&gt;=$D101),"",INDEX(ordre,COUNTIF(I$36:I100,"&lt;&gt;")+1))</f>
        <v/>
      </c>
      <c r="J101" s="227" t="str">
        <f>IF(OR($B101=0,J$27&lt;$C101,J$27&gt;=$D101),"",INDEX(ordre,COUNTIF(J$36:J100,"&lt;&gt;")+1))</f>
        <v/>
      </c>
      <c r="K101" s="227" t="str">
        <f>IF(OR($B101=0,K$27&lt;$C101,K$27&gt;=$D101),"",INDEX(ordre,COUNTIF(K$36:K100,"&lt;&gt;")+1))</f>
        <v/>
      </c>
      <c r="L101" s="227" t="str">
        <f>IF(OR($B101=0,L$27&lt;$C101,L$27&gt;=$D101),"",INDEX(ordre,COUNTIF(L$36:L100,"&lt;&gt;")+1))</f>
        <v/>
      </c>
      <c r="M101" s="227" t="str">
        <f>IF(OR($B101=0,M$27&lt;$C101,M$27&gt;=$D101),"",INDEX(ordre,COUNTIF(M$36:M100,"&lt;&gt;")+1))</f>
        <v/>
      </c>
      <c r="N101" s="227" t="str">
        <f>IF(OR($B101=0,N$27&lt;$C101,N$27&gt;=$D101),"",INDEX(ordre,COUNTIF(N$36:N100,"&lt;&gt;")+1))</f>
        <v/>
      </c>
      <c r="O101" s="227" t="str">
        <f>IF(OR($B101=0,O$27&lt;$C101,O$27&gt;=$D101),"",INDEX(ordre,COUNTIF(O$36:O100,"&lt;&gt;")+1))</f>
        <v/>
      </c>
      <c r="P101" s="227" t="str">
        <f>IF(OR($B101=0,P$27&lt;$C101,P$27&gt;=$D101),"",INDEX(ordre,COUNTIF(P$36:P100,"&lt;&gt;")+1))</f>
        <v/>
      </c>
      <c r="Q101" s="227" t="str">
        <f>IF(OR($B101=0,Q$27&lt;$C101,Q$27&gt;=$D101),"",INDEX(ordre,COUNTIF(Q$36:Q100,"&lt;&gt;")+1))</f>
        <v/>
      </c>
      <c r="R101" s="227" t="str">
        <f>IF(OR($B101=0,R$27&lt;$C101,R$27&gt;=$D101),"",INDEX(ordre,COUNTIF(R$36:R100,"&lt;&gt;")+1))</f>
        <v/>
      </c>
      <c r="S101" s="227" t="str">
        <f>IF(OR($B101=0,S$27&lt;$C101,S$27&gt;=$D101),"",INDEX(ordre,COUNTIF(S$36:S100,"&lt;&gt;")+1))</f>
        <v/>
      </c>
      <c r="T101" s="227" t="str">
        <f>IF(OR($B101=0,T$27&lt;$C101,T$27&gt;=$D101),"",INDEX(ordre,COUNTIF(T$36:T100,"&lt;&gt;")+1))</f>
        <v/>
      </c>
      <c r="U101" s="227" t="str">
        <f>IF(OR($B101=0,U$27&lt;$C101,U$27&gt;=$D101),"",INDEX(ordre,COUNTIF(U$36:U100,"&lt;&gt;")+1))</f>
        <v/>
      </c>
      <c r="V101" s="227" t="str">
        <f>IF(OR($B101=0,V$27&lt;$C101,V$27&gt;=$D101),"",INDEX(ordre,COUNTIF(V$36:V100,"&lt;&gt;")+1))</f>
        <v/>
      </c>
      <c r="W101" s="227" t="str">
        <f>IF(OR($B101=0,W$27&lt;$C101,W$27&gt;=$D101),"",INDEX(ordre,COUNTIF(W$36:W100,"&lt;&gt;")+1))</f>
        <v/>
      </c>
      <c r="X101" s="227" t="str">
        <f>IF(OR($B101=0,X$27&lt;$C101,X$27&gt;=$D101),"",INDEX(ordre,COUNTIF(X$36:X100,"&lt;&gt;")+1))</f>
        <v/>
      </c>
      <c r="Y101" s="227" t="str">
        <f>IF(OR($B101=0,Y$27&lt;$C101,Y$27&gt;=$D101),"",INDEX(ordre,COUNTIF(Y$36:Y100,"&lt;&gt;")+1))</f>
        <v/>
      </c>
      <c r="Z101" s="227" t="str">
        <f>IF(OR($B101=0,Z$27&lt;$C101,Z$27&gt;=$D101),"",INDEX(ordre,COUNTIF(Z$36:Z100,"&lt;&gt;")+1))</f>
        <v/>
      </c>
      <c r="AA101" s="227" t="str">
        <f>IF(OR($B101=0,AA$27&lt;$C101,AA$27&gt;=$D101),"",INDEX(ordre,COUNTIF(AA$36:AA100,"&lt;&gt;")+1))</f>
        <v/>
      </c>
      <c r="AB101" s="227" t="str">
        <f>IF(OR($B101=0,AB$27&lt;$C101,AB$27&gt;=$D101),"",INDEX(ordre,COUNTIF(AB$36:AB100,"&lt;&gt;")+1))</f>
        <v/>
      </c>
      <c r="AC101" s="227" t="str">
        <f>IF(OR($B101=0,AC$27&lt;$C101,AC$27&gt;=$D101),"",INDEX(ordre,COUNTIF(AC$36:AC100,"&lt;&gt;")+1))</f>
        <v/>
      </c>
      <c r="AD101" s="227" t="str">
        <f>IF(OR($B101=0,AD$27&lt;$C101,AD$27&gt;=$D101),"",INDEX(ordre,COUNTIF(AD$36:AD100,"&lt;&gt;")+1))</f>
        <v/>
      </c>
      <c r="AE101" s="227" t="str">
        <f>IF(OR($B101=0,AE$27&lt;$C101,AE$27&gt;=$D101),"",INDEX(ordre,COUNTIF(AE$36:AE100,"&lt;&gt;")+1))</f>
        <v/>
      </c>
      <c r="AF101" s="227" t="str">
        <f>IF(OR($B101=0,AF$27&lt;$C101,AF$27&gt;=$D101),"",INDEX(ordre,COUNTIF(AF$36:AF100,"&lt;&gt;")+1))</f>
        <v/>
      </c>
      <c r="AG101" s="227" t="str">
        <f>IF(OR($B101=0,AG$27&lt;$C101,AG$27&gt;=$D101),"",INDEX(ordre,COUNTIF(AG$36:AG100,"&lt;&gt;")+1))</f>
        <v/>
      </c>
      <c r="AH101" s="227" t="str">
        <f>IF(OR($B101=0,AH$27&lt;$C101,AH$27&gt;=$D101),"",INDEX(ordre,COUNTIF(AH$36:AH100,"&lt;&gt;")+1))</f>
        <v/>
      </c>
      <c r="AI101" s="227" t="str">
        <f>IF(OR($B101=0,AI$27&lt;$C101,AI$27&gt;=$D101),"",INDEX(ordre,COUNTIF(AI$36:AI100,"&lt;&gt;")+1))</f>
        <v/>
      </c>
      <c r="AJ101" s="227" t="str">
        <f>IF(OR($B101=0,AJ$27&lt;$C101,AJ$27&gt;=$D101),"",INDEX(ordre,COUNTIF(AJ$36:AJ100,"&lt;&gt;")+1))</f>
        <v/>
      </c>
      <c r="AK101" s="227" t="str">
        <f>IF(OR($B101=0,AK$27&lt;$C101,AK$27&gt;=$D101),"",INDEX(ordre,COUNTIF(AK$36:AK100,"&lt;&gt;")+1))</f>
        <v/>
      </c>
      <c r="AL101" s="227" t="str">
        <f>IF(OR($B101=0,AL$27&lt;$C101,AL$27&gt;=$D101),"",INDEX(ordre,COUNTIF(AL$36:AL100,"&lt;&gt;")+1))</f>
        <v/>
      </c>
      <c r="AM101" s="227" t="str">
        <f>IF(OR($B101=0,AM$27&lt;$C101,AM$27&gt;=$D101),"",INDEX(ordre,COUNTIF(AM$36:AM100,"&lt;&gt;")+1))</f>
        <v/>
      </c>
      <c r="AN101" s="227" t="str">
        <f>IF(OR($B101=0,AN$27&lt;$C101,AN$27&gt;=$D101),"",INDEX(ordre,COUNTIF(AN$36:AN100,"&lt;&gt;")+1))</f>
        <v/>
      </c>
      <c r="AO101" s="227" t="str">
        <f>IF(OR($B101=0,AO$27&lt;$C101,AO$27&gt;=$D101),"",INDEX(ordre,COUNTIF(AO$36:AO100,"&lt;&gt;")+1))</f>
        <v/>
      </c>
      <c r="AP101" s="227" t="str">
        <f>IF(OR($B101=0,AP$27&lt;$C101,AP$27&gt;=$D101),"",INDEX(ordre,COUNTIF(AP$36:AP100,"&lt;&gt;")+1))</f>
        <v/>
      </c>
      <c r="AQ101" s="227" t="str">
        <f>IF(OR($B101=0,AQ$27&lt;$C101,AQ$27&gt;=$D101),"",INDEX(ordre,COUNTIF(AQ$36:AQ100,"&lt;&gt;")+1))</f>
        <v/>
      </c>
      <c r="AR101" s="227" t="str">
        <f>IF(OR($B101=0,AR$27&lt;$C101,AR$27&gt;=$D101),"",INDEX(ordre,COUNTIF(AR$36:AR100,"&lt;&gt;")+1))</f>
        <v/>
      </c>
      <c r="AS101" s="227" t="str">
        <f>IF(OR($B101=0,AS$27&lt;$C101,AS$27&gt;=$D101),"",INDEX(ordre,COUNTIF(AS$36:AS100,"&lt;&gt;")+1))</f>
        <v/>
      </c>
      <c r="AT101" s="227" t="str">
        <f>IF(OR($B101=0,AT$27&lt;$C101,AT$27&gt;=$D101),"",INDEX(ordre,COUNTIF(AT$36:AT100,"&lt;&gt;")+1))</f>
        <v/>
      </c>
      <c r="AU101" s="227" t="str">
        <f>IF(OR($B101=0,AU$27&lt;$C101,AU$27&gt;=$D101),"",INDEX(ordre,COUNTIF(AU$36:AU100,"&lt;&gt;")+1))</f>
        <v/>
      </c>
      <c r="AV101" s="227" t="str">
        <f>IF(OR($B101=0,AV$27&lt;$C101,AV$27&gt;=$D101),"",INDEX(ordre,COUNTIF(AV$36:AV100,"&lt;&gt;")+1))</f>
        <v/>
      </c>
      <c r="AW101" s="227" t="str">
        <f>IF(OR($B101=0,AW$27&lt;$C101,AW$27&gt;=$D101),"",INDEX(ordre,COUNTIF(AW$36:AW100,"&lt;&gt;")+1))</f>
        <v/>
      </c>
      <c r="AX101" s="227" t="str">
        <f>IF(OR($B101=0,AX$27&lt;$C101,AX$27&gt;=$D101),"",INDEX(ordre,COUNTIF(AX$36:AX100,"&lt;&gt;")+1))</f>
        <v/>
      </c>
      <c r="AY101" s="227" t="str">
        <f>IF(OR($B101=0,AY$27&lt;$C101,AY$27&gt;=$D101),"",INDEX(ordre,COUNTIF(AY$36:AY100,"&lt;&gt;")+1))</f>
        <v/>
      </c>
      <c r="AZ101" s="227" t="str">
        <f>IF(OR($B101=0,AZ$27&lt;$C101,AZ$27&gt;=$D101),"",INDEX(ordre,COUNTIF(AZ$36:AZ100,"&lt;&gt;")+1))</f>
        <v/>
      </c>
      <c r="BA101" s="227" t="str">
        <f>IF(OR($B101=0,BA$27&lt;$C101,BA$27&gt;=$D101),"",INDEX(ordre,COUNTIF(BA$36:BA100,"&lt;&gt;")+1))</f>
        <v/>
      </c>
      <c r="BB101" s="227" t="str">
        <f>IF(OR($B101=0,BB$27&lt;$C101,BB$27&gt;=$D101),"",INDEX(ordre,COUNTIF(BB$36:BB100,"&lt;&gt;")+1))</f>
        <v/>
      </c>
      <c r="BC101" s="227" t="str">
        <f>IF(OR($B101=0,BC$27&lt;$C101,BC$27&gt;=$D101),"",INDEX(ordre,COUNTIF(BC$36:BC100,"&lt;&gt;")+1))</f>
        <v/>
      </c>
      <c r="BD101" s="227" t="str">
        <f>IF(OR($B101=0,BD$27&lt;$C101,BD$27&gt;=$D101),"",INDEX(ordre,COUNTIF(BD$36:BD100,"&lt;&gt;")+1))</f>
        <v/>
      </c>
      <c r="BE101" s="227" t="str">
        <f>IF(OR($B101=0,BE$27&lt;$C101,BE$27&gt;=$D101),"",INDEX(ordre,COUNTIF(BE$36:BE100,"&lt;&gt;")+1))</f>
        <v/>
      </c>
      <c r="BF101" s="227" t="str">
        <f>IF(OR($B101=0,BF$27&lt;$C101,BF$27&gt;=$D101),"",INDEX(ordre,COUNTIF(BF$36:BF100,"&lt;&gt;")+1))</f>
        <v/>
      </c>
      <c r="BG101" s="227" t="str">
        <f>IF(OR($B101=0,BG$27&lt;$C101,BG$27&gt;=$D101),"",INDEX(ordre,COUNTIF(BG$36:BG100,"&lt;&gt;")+1))</f>
        <v/>
      </c>
      <c r="BH101" s="227" t="str">
        <f>IF(OR($B101=0,BH$27&lt;$C101,BH$27&gt;=$D101),"",INDEX(ordre,COUNTIF(BH$36:BH100,"&lt;&gt;")+1))</f>
        <v/>
      </c>
      <c r="BI101" s="227" t="str">
        <f>IF(OR($B101=0,BI$27&lt;$C101,BI$27&gt;=$D101),"",INDEX(ordre,COUNTIF(BI$36:BI100,"&lt;&gt;")+1))</f>
        <v/>
      </c>
      <c r="BJ101" s="227" t="str">
        <f>IF(OR($B101=0,BJ$27&lt;$C101,BJ$27&gt;=$D101),"",INDEX(ordre,COUNTIF(BJ$36:BJ100,"&lt;&gt;")+1))</f>
        <v/>
      </c>
      <c r="BK101" s="227" t="str">
        <f>IF(OR($B101=0,BK$27&lt;$C101,BK$27&gt;=$D101),"",INDEX(ordre,COUNTIF(BK$36:BK100,"&lt;&gt;")+1))</f>
        <v/>
      </c>
      <c r="BL101" s="227" t="str">
        <f>IF(OR($B101=0,BL$27&lt;$C101,BL$27&gt;=$D101),"",INDEX(ordre,COUNTIF(BL$36:BL100,"&lt;&gt;")+1))</f>
        <v/>
      </c>
      <c r="BM101" s="227" t="str">
        <f>IF(OR($B101=0,BM$27&lt;$C101,BM$27&gt;=$D101),"",INDEX(ordre,COUNTIF(BM$36:BM100,"&lt;&gt;")+1))</f>
        <v/>
      </c>
      <c r="BN101" s="227" t="str">
        <f>IF(OR($B101=0,BN$27&lt;$C101,BN$27&gt;=$D101),"",INDEX(ordre,COUNTIF(BN$36:BN100,"&lt;&gt;")+1))</f>
        <v/>
      </c>
      <c r="BO101" s="227" t="str">
        <f>IF(OR($B101=0,BO$27&lt;$C101,BO$27&gt;=$D101),"",INDEX(ordre,COUNTIF(BO$36:BO100,"&lt;&gt;")+1))</f>
        <v/>
      </c>
      <c r="BP101" s="227" t="str">
        <f>IF(OR($B101=0,BP$27&lt;$C101,BP$27&gt;=$D101),"",INDEX(ordre,COUNTIF(BP$36:BP100,"&lt;&gt;")+1))</f>
        <v/>
      </c>
      <c r="BQ101" s="227" t="str">
        <f>IF(OR($B101=0,BQ$27&lt;$C101,BQ$27&gt;=$D101),"",INDEX(ordre,COUNTIF(BQ$36:BQ100,"&lt;&gt;")+1))</f>
        <v/>
      </c>
      <c r="BR101" s="227" t="str">
        <f>IF(OR($B101=0,BR$27&lt;$C101,BR$27&gt;=$D101),"",INDEX(ordre,COUNTIF(BR$36:BR100,"&lt;&gt;")+1))</f>
        <v/>
      </c>
      <c r="BS101" s="227" t="str">
        <f>IF(OR($B101=0,BS$27&lt;$C101,BS$27&gt;=$D101),"",INDEX(ordre,COUNTIF(BS$36:BS100,"&lt;&gt;")+1))</f>
        <v/>
      </c>
      <c r="BT101" s="227" t="str">
        <f>IF(OR($B101=0,BT$27&lt;$C101,BT$27&gt;=$D101),"",INDEX(ordre,COUNTIF(BT$36:BT100,"&lt;&gt;")+1))</f>
        <v/>
      </c>
      <c r="BU101" s="165">
        <f t="shared" si="3"/>
        <v>6.9441666666666671E-3</v>
      </c>
    </row>
    <row r="102" spans="1:73" ht="15.5" x14ac:dyDescent="0.35">
      <c r="A102" s="39"/>
      <c r="B102" s="139">
        <f>'Etat staff'!C98</f>
        <v>0</v>
      </c>
      <c r="C102" s="161">
        <f>'Etat staff'!A98</f>
        <v>0</v>
      </c>
      <c r="D102" s="162">
        <f>IF('Etat staff'!B98&lt;C102,'Etat staff'!B98+1,'Etat staff'!B98)</f>
        <v>0</v>
      </c>
      <c r="E102" s="203">
        <f t="shared" si="10"/>
        <v>1.0416666666666666E-2</v>
      </c>
      <c r="F102" s="44"/>
      <c r="G102" s="265"/>
      <c r="H102" s="227" t="str">
        <f>IF(OR($B102=0,H$27&lt;$C102,H$27&gt;=$D102),"",INDEX(ordre,COUNTIF(H$36:H101,"&lt;&gt;")+1))</f>
        <v/>
      </c>
      <c r="I102" s="227" t="str">
        <f>IF(OR($B102=0,I$27&lt;$C102,I$27&gt;=$D102),"",INDEX(ordre,COUNTIF(I$36:I101,"&lt;&gt;")+1))</f>
        <v/>
      </c>
      <c r="J102" s="227" t="str">
        <f>IF(OR($B102=0,J$27&lt;$C102,J$27&gt;=$D102),"",INDEX(ordre,COUNTIF(J$36:J101,"&lt;&gt;")+1))</f>
        <v/>
      </c>
      <c r="K102" s="227" t="str">
        <f>IF(OR($B102=0,K$27&lt;$C102,K$27&gt;=$D102),"",INDEX(ordre,COUNTIF(K$36:K101,"&lt;&gt;")+1))</f>
        <v/>
      </c>
      <c r="L102" s="227" t="str">
        <f>IF(OR($B102=0,L$27&lt;$C102,L$27&gt;=$D102),"",INDEX(ordre,COUNTIF(L$36:L101,"&lt;&gt;")+1))</f>
        <v/>
      </c>
      <c r="M102" s="227" t="str">
        <f>IF(OR($B102=0,M$27&lt;$C102,M$27&gt;=$D102),"",INDEX(ordre,COUNTIF(M$36:M101,"&lt;&gt;")+1))</f>
        <v/>
      </c>
      <c r="N102" s="227" t="str">
        <f>IF(OR($B102=0,N$27&lt;$C102,N$27&gt;=$D102),"",INDEX(ordre,COUNTIF(N$36:N101,"&lt;&gt;")+1))</f>
        <v/>
      </c>
      <c r="O102" s="227" t="str">
        <f>IF(OR($B102=0,O$27&lt;$C102,O$27&gt;=$D102),"",INDEX(ordre,COUNTIF(O$36:O101,"&lt;&gt;")+1))</f>
        <v/>
      </c>
      <c r="P102" s="227" t="str">
        <f>IF(OR($B102=0,P$27&lt;$C102,P$27&gt;=$D102),"",INDEX(ordre,COUNTIF(P$36:P101,"&lt;&gt;")+1))</f>
        <v/>
      </c>
      <c r="Q102" s="227" t="str">
        <f>IF(OR($B102=0,Q$27&lt;$C102,Q$27&gt;=$D102),"",INDEX(ordre,COUNTIF(Q$36:Q101,"&lt;&gt;")+1))</f>
        <v/>
      </c>
      <c r="R102" s="227" t="str">
        <f>IF(OR($B102=0,R$27&lt;$C102,R$27&gt;=$D102),"",INDEX(ordre,COUNTIF(R$36:R101,"&lt;&gt;")+1))</f>
        <v/>
      </c>
      <c r="S102" s="227" t="str">
        <f>IF(OR($B102=0,S$27&lt;$C102,S$27&gt;=$D102),"",INDEX(ordre,COUNTIF(S$36:S101,"&lt;&gt;")+1))</f>
        <v/>
      </c>
      <c r="T102" s="227" t="str">
        <f>IF(OR($B102=0,T$27&lt;$C102,T$27&gt;=$D102),"",INDEX(ordre,COUNTIF(T$36:T101,"&lt;&gt;")+1))</f>
        <v/>
      </c>
      <c r="U102" s="227" t="str">
        <f>IF(OR($B102=0,U$27&lt;$C102,U$27&gt;=$D102),"",INDEX(ordre,COUNTIF(U$36:U101,"&lt;&gt;")+1))</f>
        <v/>
      </c>
      <c r="V102" s="227" t="str">
        <f>IF(OR($B102=0,V$27&lt;$C102,V$27&gt;=$D102),"",INDEX(ordre,COUNTIF(V$36:V101,"&lt;&gt;")+1))</f>
        <v/>
      </c>
      <c r="W102" s="227" t="str">
        <f>IF(OR($B102=0,W$27&lt;$C102,W$27&gt;=$D102),"",INDEX(ordre,COUNTIF(W$36:W101,"&lt;&gt;")+1))</f>
        <v/>
      </c>
      <c r="X102" s="227" t="str">
        <f>IF(OR($B102=0,X$27&lt;$C102,X$27&gt;=$D102),"",INDEX(ordre,COUNTIF(X$36:X101,"&lt;&gt;")+1))</f>
        <v/>
      </c>
      <c r="Y102" s="227" t="str">
        <f>IF(OR($B102=0,Y$27&lt;$C102,Y$27&gt;=$D102),"",INDEX(ordre,COUNTIF(Y$36:Y101,"&lt;&gt;")+1))</f>
        <v/>
      </c>
      <c r="Z102" s="227" t="str">
        <f>IF(OR($B102=0,Z$27&lt;$C102,Z$27&gt;=$D102),"",INDEX(ordre,COUNTIF(Z$36:Z101,"&lt;&gt;")+1))</f>
        <v/>
      </c>
      <c r="AA102" s="227" t="str">
        <f>IF(OR($B102=0,AA$27&lt;$C102,AA$27&gt;=$D102),"",INDEX(ordre,COUNTIF(AA$36:AA101,"&lt;&gt;")+1))</f>
        <v/>
      </c>
      <c r="AB102" s="227" t="str">
        <f>IF(OR($B102=0,AB$27&lt;$C102,AB$27&gt;=$D102),"",INDEX(ordre,COUNTIF(AB$36:AB101,"&lt;&gt;")+1))</f>
        <v/>
      </c>
      <c r="AC102" s="227" t="str">
        <f>IF(OR($B102=0,AC$27&lt;$C102,AC$27&gt;=$D102),"",INDEX(ordre,COUNTIF(AC$36:AC101,"&lt;&gt;")+1))</f>
        <v/>
      </c>
      <c r="AD102" s="227" t="str">
        <f>IF(OR($B102=0,AD$27&lt;$C102,AD$27&gt;=$D102),"",INDEX(ordre,COUNTIF(AD$36:AD101,"&lt;&gt;")+1))</f>
        <v/>
      </c>
      <c r="AE102" s="227" t="str">
        <f>IF(OR($B102=0,AE$27&lt;$C102,AE$27&gt;=$D102),"",INDEX(ordre,COUNTIF(AE$36:AE101,"&lt;&gt;")+1))</f>
        <v/>
      </c>
      <c r="AF102" s="227" t="str">
        <f>IF(OR($B102=0,AF$27&lt;$C102,AF$27&gt;=$D102),"",INDEX(ordre,COUNTIF(AF$36:AF101,"&lt;&gt;")+1))</f>
        <v/>
      </c>
      <c r="AG102" s="227" t="str">
        <f>IF(OR($B102=0,AG$27&lt;$C102,AG$27&gt;=$D102),"",INDEX(ordre,COUNTIF(AG$36:AG101,"&lt;&gt;")+1))</f>
        <v/>
      </c>
      <c r="AH102" s="227" t="str">
        <f>IF(OR($B102=0,AH$27&lt;$C102,AH$27&gt;=$D102),"",INDEX(ordre,COUNTIF(AH$36:AH101,"&lt;&gt;")+1))</f>
        <v/>
      </c>
      <c r="AI102" s="227" t="str">
        <f>IF(OR($B102=0,AI$27&lt;$C102,AI$27&gt;=$D102),"",INDEX(ordre,COUNTIF(AI$36:AI101,"&lt;&gt;")+1))</f>
        <v/>
      </c>
      <c r="AJ102" s="227" t="str">
        <f>IF(OR($B102=0,AJ$27&lt;$C102,AJ$27&gt;=$D102),"",INDEX(ordre,COUNTIF(AJ$36:AJ101,"&lt;&gt;")+1))</f>
        <v/>
      </c>
      <c r="AK102" s="227" t="str">
        <f>IF(OR($B102=0,AK$27&lt;$C102,AK$27&gt;=$D102),"",INDEX(ordre,COUNTIF(AK$36:AK101,"&lt;&gt;")+1))</f>
        <v/>
      </c>
      <c r="AL102" s="227" t="str">
        <f>IF(OR($B102=0,AL$27&lt;$C102,AL$27&gt;=$D102),"",INDEX(ordre,COUNTIF(AL$36:AL101,"&lt;&gt;")+1))</f>
        <v/>
      </c>
      <c r="AM102" s="227" t="str">
        <f>IF(OR($B102=0,AM$27&lt;$C102,AM$27&gt;=$D102),"",INDEX(ordre,COUNTIF(AM$36:AM101,"&lt;&gt;")+1))</f>
        <v/>
      </c>
      <c r="AN102" s="227" t="str">
        <f>IF(OR($B102=0,AN$27&lt;$C102,AN$27&gt;=$D102),"",INDEX(ordre,COUNTIF(AN$36:AN101,"&lt;&gt;")+1))</f>
        <v/>
      </c>
      <c r="AO102" s="227" t="str">
        <f>IF(OR($B102=0,AO$27&lt;$C102,AO$27&gt;=$D102),"",INDEX(ordre,COUNTIF(AO$36:AO101,"&lt;&gt;")+1))</f>
        <v/>
      </c>
      <c r="AP102" s="227" t="str">
        <f>IF(OR($B102=0,AP$27&lt;$C102,AP$27&gt;=$D102),"",INDEX(ordre,COUNTIF(AP$36:AP101,"&lt;&gt;")+1))</f>
        <v/>
      </c>
      <c r="AQ102" s="227" t="str">
        <f>IF(OR($B102=0,AQ$27&lt;$C102,AQ$27&gt;=$D102),"",INDEX(ordre,COUNTIF(AQ$36:AQ101,"&lt;&gt;")+1))</f>
        <v/>
      </c>
      <c r="AR102" s="227" t="str">
        <f>IF(OR($B102=0,AR$27&lt;$C102,AR$27&gt;=$D102),"",INDEX(ordre,COUNTIF(AR$36:AR101,"&lt;&gt;")+1))</f>
        <v/>
      </c>
      <c r="AS102" s="227" t="str">
        <f>IF(OR($B102=0,AS$27&lt;$C102,AS$27&gt;=$D102),"",INDEX(ordre,COUNTIF(AS$36:AS101,"&lt;&gt;")+1))</f>
        <v/>
      </c>
      <c r="AT102" s="227" t="str">
        <f>IF(OR($B102=0,AT$27&lt;$C102,AT$27&gt;=$D102),"",INDEX(ordre,COUNTIF(AT$36:AT101,"&lt;&gt;")+1))</f>
        <v/>
      </c>
      <c r="AU102" s="227" t="str">
        <f>IF(OR($B102=0,AU$27&lt;$C102,AU$27&gt;=$D102),"",INDEX(ordre,COUNTIF(AU$36:AU101,"&lt;&gt;")+1))</f>
        <v/>
      </c>
      <c r="AV102" s="227" t="str">
        <f>IF(OR($B102=0,AV$27&lt;$C102,AV$27&gt;=$D102),"",INDEX(ordre,COUNTIF(AV$36:AV101,"&lt;&gt;")+1))</f>
        <v/>
      </c>
      <c r="AW102" s="227" t="str">
        <f>IF(OR($B102=0,AW$27&lt;$C102,AW$27&gt;=$D102),"",INDEX(ordre,COUNTIF(AW$36:AW101,"&lt;&gt;")+1))</f>
        <v/>
      </c>
      <c r="AX102" s="227" t="str">
        <f>IF(OR($B102=0,AX$27&lt;$C102,AX$27&gt;=$D102),"",INDEX(ordre,COUNTIF(AX$36:AX101,"&lt;&gt;")+1))</f>
        <v/>
      </c>
      <c r="AY102" s="227" t="str">
        <f>IF(OR($B102=0,AY$27&lt;$C102,AY$27&gt;=$D102),"",INDEX(ordre,COUNTIF(AY$36:AY101,"&lt;&gt;")+1))</f>
        <v/>
      </c>
      <c r="AZ102" s="227" t="str">
        <f>IF(OR($B102=0,AZ$27&lt;$C102,AZ$27&gt;=$D102),"",INDEX(ordre,COUNTIF(AZ$36:AZ101,"&lt;&gt;")+1))</f>
        <v/>
      </c>
      <c r="BA102" s="227" t="str">
        <f>IF(OR($B102=0,BA$27&lt;$C102,BA$27&gt;=$D102),"",INDEX(ordre,COUNTIF(BA$36:BA101,"&lt;&gt;")+1))</f>
        <v/>
      </c>
      <c r="BB102" s="227" t="str">
        <f>IF(OR($B102=0,BB$27&lt;$C102,BB$27&gt;=$D102),"",INDEX(ordre,COUNTIF(BB$36:BB101,"&lt;&gt;")+1))</f>
        <v/>
      </c>
      <c r="BC102" s="227" t="str">
        <f>IF(OR($B102=0,BC$27&lt;$C102,BC$27&gt;=$D102),"",INDEX(ordre,COUNTIF(BC$36:BC101,"&lt;&gt;")+1))</f>
        <v/>
      </c>
      <c r="BD102" s="227" t="str">
        <f>IF(OR($B102=0,BD$27&lt;$C102,BD$27&gt;=$D102),"",INDEX(ordre,COUNTIF(BD$36:BD101,"&lt;&gt;")+1))</f>
        <v/>
      </c>
      <c r="BE102" s="227" t="str">
        <f>IF(OR($B102=0,BE$27&lt;$C102,BE$27&gt;=$D102),"",INDEX(ordre,COUNTIF(BE$36:BE101,"&lt;&gt;")+1))</f>
        <v/>
      </c>
      <c r="BF102" s="227" t="str">
        <f>IF(OR($B102=0,BF$27&lt;$C102,BF$27&gt;=$D102),"",INDEX(ordre,COUNTIF(BF$36:BF101,"&lt;&gt;")+1))</f>
        <v/>
      </c>
      <c r="BG102" s="227" t="str">
        <f>IF(OR($B102=0,BG$27&lt;$C102,BG$27&gt;=$D102),"",INDEX(ordre,COUNTIF(BG$36:BG101,"&lt;&gt;")+1))</f>
        <v/>
      </c>
      <c r="BH102" s="227" t="str">
        <f>IF(OR($B102=0,BH$27&lt;$C102,BH$27&gt;=$D102),"",INDEX(ordre,COUNTIF(BH$36:BH101,"&lt;&gt;")+1))</f>
        <v/>
      </c>
      <c r="BI102" s="227" t="str">
        <f>IF(OR($B102=0,BI$27&lt;$C102,BI$27&gt;=$D102),"",INDEX(ordre,COUNTIF(BI$36:BI101,"&lt;&gt;")+1))</f>
        <v/>
      </c>
      <c r="BJ102" s="227" t="str">
        <f>IF(OR($B102=0,BJ$27&lt;$C102,BJ$27&gt;=$D102),"",INDEX(ordre,COUNTIF(BJ$36:BJ101,"&lt;&gt;")+1))</f>
        <v/>
      </c>
      <c r="BK102" s="227" t="str">
        <f>IF(OR($B102=0,BK$27&lt;$C102,BK$27&gt;=$D102),"",INDEX(ordre,COUNTIF(BK$36:BK101,"&lt;&gt;")+1))</f>
        <v/>
      </c>
      <c r="BL102" s="227" t="str">
        <f>IF(OR($B102=0,BL$27&lt;$C102,BL$27&gt;=$D102),"",INDEX(ordre,COUNTIF(BL$36:BL101,"&lt;&gt;")+1))</f>
        <v/>
      </c>
      <c r="BM102" s="227" t="str">
        <f>IF(OR($B102=0,BM$27&lt;$C102,BM$27&gt;=$D102),"",INDEX(ordre,COUNTIF(BM$36:BM101,"&lt;&gt;")+1))</f>
        <v/>
      </c>
      <c r="BN102" s="227" t="str">
        <f>IF(OR($B102=0,BN$27&lt;$C102,BN$27&gt;=$D102),"",INDEX(ordre,COUNTIF(BN$36:BN101,"&lt;&gt;")+1))</f>
        <v/>
      </c>
      <c r="BO102" s="227" t="str">
        <f>IF(OR($B102=0,BO$27&lt;$C102,BO$27&gt;=$D102),"",INDEX(ordre,COUNTIF(BO$36:BO101,"&lt;&gt;")+1))</f>
        <v/>
      </c>
      <c r="BP102" s="227" t="str">
        <f>IF(OR($B102=0,BP$27&lt;$C102,BP$27&gt;=$D102),"",INDEX(ordre,COUNTIF(BP$36:BP101,"&lt;&gt;")+1))</f>
        <v/>
      </c>
      <c r="BQ102" s="227" t="str">
        <f>IF(OR($B102=0,BQ$27&lt;$C102,BQ$27&gt;=$D102),"",INDEX(ordre,COUNTIF(BQ$36:BQ101,"&lt;&gt;")+1))</f>
        <v/>
      </c>
      <c r="BR102" s="227" t="str">
        <f>IF(OR($B102=0,BR$27&lt;$C102,BR$27&gt;=$D102),"",INDEX(ordre,COUNTIF(BR$36:BR101,"&lt;&gt;")+1))</f>
        <v/>
      </c>
      <c r="BS102" s="227" t="str">
        <f>IF(OR($B102=0,BS$27&lt;$C102,BS$27&gt;=$D102),"",INDEX(ordre,COUNTIF(BS$36:BS101,"&lt;&gt;")+1))</f>
        <v/>
      </c>
      <c r="BT102" s="227" t="str">
        <f>IF(OR($B102=0,BT$27&lt;$C102,BT$27&gt;=$D102),"",INDEX(ordre,COUNTIF(BT$36:BT101,"&lt;&gt;")+1))</f>
        <v/>
      </c>
      <c r="BU102" s="165">
        <f t="shared" si="3"/>
        <v>6.9441666666666671E-3</v>
      </c>
    </row>
    <row r="103" spans="1:73" ht="15.5" x14ac:dyDescent="0.35">
      <c r="A103" s="39"/>
      <c r="B103" s="139">
        <f>'Etat staff'!C99</f>
        <v>0</v>
      </c>
      <c r="C103" s="161">
        <f>'Etat staff'!A99</f>
        <v>0</v>
      </c>
      <c r="D103" s="162">
        <f>IF('Etat staff'!B99&lt;C103,'Etat staff'!B99+1,'Etat staff'!B99)</f>
        <v>0</v>
      </c>
      <c r="E103" s="203">
        <f t="shared" si="10"/>
        <v>1.0416666666666666E-2</v>
      </c>
      <c r="F103" s="44"/>
      <c r="G103" s="265"/>
      <c r="H103" s="227" t="str">
        <f>IF(OR($B103=0,H$27&lt;$C103,H$27&gt;=$D103),"",INDEX(ordre,COUNTIF(H$36:H102,"&lt;&gt;")+1))</f>
        <v/>
      </c>
      <c r="I103" s="227" t="str">
        <f>IF(OR($B103=0,I$27&lt;$C103,I$27&gt;=$D103),"",INDEX(ordre,COUNTIF(I$36:I102,"&lt;&gt;")+1))</f>
        <v/>
      </c>
      <c r="J103" s="227" t="str">
        <f>IF(OR($B103=0,J$27&lt;$C103,J$27&gt;=$D103),"",INDEX(ordre,COUNTIF(J$36:J102,"&lt;&gt;")+1))</f>
        <v/>
      </c>
      <c r="K103" s="227" t="str">
        <f>IF(OR($B103=0,K$27&lt;$C103,K$27&gt;=$D103),"",INDEX(ordre,COUNTIF(K$36:K102,"&lt;&gt;")+1))</f>
        <v/>
      </c>
      <c r="L103" s="227" t="str">
        <f>IF(OR($B103=0,L$27&lt;$C103,L$27&gt;=$D103),"",INDEX(ordre,COUNTIF(L$36:L102,"&lt;&gt;")+1))</f>
        <v/>
      </c>
      <c r="M103" s="227" t="str">
        <f>IF(OR($B103=0,M$27&lt;$C103,M$27&gt;=$D103),"",INDEX(ordre,COUNTIF(M$36:M102,"&lt;&gt;")+1))</f>
        <v/>
      </c>
      <c r="N103" s="227" t="str">
        <f>IF(OR($B103=0,N$27&lt;$C103,N$27&gt;=$D103),"",INDEX(ordre,COUNTIF(N$36:N102,"&lt;&gt;")+1))</f>
        <v/>
      </c>
      <c r="O103" s="227" t="str">
        <f>IF(OR($B103=0,O$27&lt;$C103,O$27&gt;=$D103),"",INDEX(ordre,COUNTIF(O$36:O102,"&lt;&gt;")+1))</f>
        <v/>
      </c>
      <c r="P103" s="227" t="str">
        <f>IF(OR($B103=0,P$27&lt;$C103,P$27&gt;=$D103),"",INDEX(ordre,COUNTIF(P$36:P102,"&lt;&gt;")+1))</f>
        <v/>
      </c>
      <c r="Q103" s="227" t="str">
        <f>IF(OR($B103=0,Q$27&lt;$C103,Q$27&gt;=$D103),"",INDEX(ordre,COUNTIF(Q$36:Q102,"&lt;&gt;")+1))</f>
        <v/>
      </c>
      <c r="R103" s="227" t="str">
        <f>IF(OR($B103=0,R$27&lt;$C103,R$27&gt;=$D103),"",INDEX(ordre,COUNTIF(R$36:R102,"&lt;&gt;")+1))</f>
        <v/>
      </c>
      <c r="S103" s="227" t="str">
        <f>IF(OR($B103=0,S$27&lt;$C103,S$27&gt;=$D103),"",INDEX(ordre,COUNTIF(S$36:S102,"&lt;&gt;")+1))</f>
        <v/>
      </c>
      <c r="T103" s="227" t="str">
        <f>IF(OR($B103=0,T$27&lt;$C103,T$27&gt;=$D103),"",INDEX(ordre,COUNTIF(T$36:T102,"&lt;&gt;")+1))</f>
        <v/>
      </c>
      <c r="U103" s="227" t="str">
        <f>IF(OR($B103=0,U$27&lt;$C103,U$27&gt;=$D103),"",INDEX(ordre,COUNTIF(U$36:U102,"&lt;&gt;")+1))</f>
        <v/>
      </c>
      <c r="V103" s="227" t="str">
        <f>IF(OR($B103=0,V$27&lt;$C103,V$27&gt;=$D103),"",INDEX(ordre,COUNTIF(V$36:V102,"&lt;&gt;")+1))</f>
        <v/>
      </c>
      <c r="W103" s="227" t="str">
        <f>IF(OR($B103=0,W$27&lt;$C103,W$27&gt;=$D103),"",INDEX(ordre,COUNTIF(W$36:W102,"&lt;&gt;")+1))</f>
        <v/>
      </c>
      <c r="X103" s="227" t="str">
        <f>IF(OR($B103=0,X$27&lt;$C103,X$27&gt;=$D103),"",INDEX(ordre,COUNTIF(X$36:X102,"&lt;&gt;")+1))</f>
        <v/>
      </c>
      <c r="Y103" s="227" t="str">
        <f>IF(OR($B103=0,Y$27&lt;$C103,Y$27&gt;=$D103),"",INDEX(ordre,COUNTIF(Y$36:Y102,"&lt;&gt;")+1))</f>
        <v/>
      </c>
      <c r="Z103" s="227" t="str">
        <f>IF(OR($B103=0,Z$27&lt;$C103,Z$27&gt;=$D103),"",INDEX(ordre,COUNTIF(Z$36:Z102,"&lt;&gt;")+1))</f>
        <v/>
      </c>
      <c r="AA103" s="227" t="str">
        <f>IF(OR($B103=0,AA$27&lt;$C103,AA$27&gt;=$D103),"",INDEX(ordre,COUNTIF(AA$36:AA102,"&lt;&gt;")+1))</f>
        <v/>
      </c>
      <c r="AB103" s="227" t="str">
        <f>IF(OR($B103=0,AB$27&lt;$C103,AB$27&gt;=$D103),"",INDEX(ordre,COUNTIF(AB$36:AB102,"&lt;&gt;")+1))</f>
        <v/>
      </c>
      <c r="AC103" s="227" t="str">
        <f>IF(OR($B103=0,AC$27&lt;$C103,AC$27&gt;=$D103),"",INDEX(ordre,COUNTIF(AC$36:AC102,"&lt;&gt;")+1))</f>
        <v/>
      </c>
      <c r="AD103" s="227" t="str">
        <f>IF(OR($B103=0,AD$27&lt;$C103,AD$27&gt;=$D103),"",INDEX(ordre,COUNTIF(AD$36:AD102,"&lt;&gt;")+1))</f>
        <v/>
      </c>
      <c r="AE103" s="227" t="str">
        <f>IF(OR($B103=0,AE$27&lt;$C103,AE$27&gt;=$D103),"",INDEX(ordre,COUNTIF(AE$36:AE102,"&lt;&gt;")+1))</f>
        <v/>
      </c>
      <c r="AF103" s="227" t="str">
        <f>IF(OR($B103=0,AF$27&lt;$C103,AF$27&gt;=$D103),"",INDEX(ordre,COUNTIF(AF$36:AF102,"&lt;&gt;")+1))</f>
        <v/>
      </c>
      <c r="AG103" s="227" t="str">
        <f>IF(OR($B103=0,AG$27&lt;$C103,AG$27&gt;=$D103),"",INDEX(ordre,COUNTIF(AG$36:AG102,"&lt;&gt;")+1))</f>
        <v/>
      </c>
      <c r="AH103" s="227" t="str">
        <f>IF(OR($B103=0,AH$27&lt;$C103,AH$27&gt;=$D103),"",INDEX(ordre,COUNTIF(AH$36:AH102,"&lt;&gt;")+1))</f>
        <v/>
      </c>
      <c r="AI103" s="227" t="str">
        <f>IF(OR($B103=0,AI$27&lt;$C103,AI$27&gt;=$D103),"",INDEX(ordre,COUNTIF(AI$36:AI102,"&lt;&gt;")+1))</f>
        <v/>
      </c>
      <c r="AJ103" s="227" t="str">
        <f>IF(OR($B103=0,AJ$27&lt;$C103,AJ$27&gt;=$D103),"",INDEX(ordre,COUNTIF(AJ$36:AJ102,"&lt;&gt;")+1))</f>
        <v/>
      </c>
      <c r="AK103" s="227" t="str">
        <f>IF(OR($B103=0,AK$27&lt;$C103,AK$27&gt;=$D103),"",INDEX(ordre,COUNTIF(AK$36:AK102,"&lt;&gt;")+1))</f>
        <v/>
      </c>
      <c r="AL103" s="227" t="str">
        <f>IF(OR($B103=0,AL$27&lt;$C103,AL$27&gt;=$D103),"",INDEX(ordre,COUNTIF(AL$36:AL102,"&lt;&gt;")+1))</f>
        <v/>
      </c>
      <c r="AM103" s="227" t="str">
        <f>IF(OR($B103=0,AM$27&lt;$C103,AM$27&gt;=$D103),"",INDEX(ordre,COUNTIF(AM$36:AM102,"&lt;&gt;")+1))</f>
        <v/>
      </c>
      <c r="AN103" s="227" t="str">
        <f>IF(OR($B103=0,AN$27&lt;$C103,AN$27&gt;=$D103),"",INDEX(ordre,COUNTIF(AN$36:AN102,"&lt;&gt;")+1))</f>
        <v/>
      </c>
      <c r="AO103" s="227" t="str">
        <f>IF(OR($B103=0,AO$27&lt;$C103,AO$27&gt;=$D103),"",INDEX(ordre,COUNTIF(AO$36:AO102,"&lt;&gt;")+1))</f>
        <v/>
      </c>
      <c r="AP103" s="227" t="str">
        <f>IF(OR($B103=0,AP$27&lt;$C103,AP$27&gt;=$D103),"",INDEX(ordre,COUNTIF(AP$36:AP102,"&lt;&gt;")+1))</f>
        <v/>
      </c>
      <c r="AQ103" s="227" t="str">
        <f>IF(OR($B103=0,AQ$27&lt;$C103,AQ$27&gt;=$D103),"",INDEX(ordre,COUNTIF(AQ$36:AQ102,"&lt;&gt;")+1))</f>
        <v/>
      </c>
      <c r="AR103" s="227" t="str">
        <f>IF(OR($B103=0,AR$27&lt;$C103,AR$27&gt;=$D103),"",INDEX(ordre,COUNTIF(AR$36:AR102,"&lt;&gt;")+1))</f>
        <v/>
      </c>
      <c r="AS103" s="227" t="str">
        <f>IF(OR($B103=0,AS$27&lt;$C103,AS$27&gt;=$D103),"",INDEX(ordre,COUNTIF(AS$36:AS102,"&lt;&gt;")+1))</f>
        <v/>
      </c>
      <c r="AT103" s="227" t="str">
        <f>IF(OR($B103=0,AT$27&lt;$C103,AT$27&gt;=$D103),"",INDEX(ordre,COUNTIF(AT$36:AT102,"&lt;&gt;")+1))</f>
        <v/>
      </c>
      <c r="AU103" s="227" t="str">
        <f>IF(OR($B103=0,AU$27&lt;$C103,AU$27&gt;=$D103),"",INDEX(ordre,COUNTIF(AU$36:AU102,"&lt;&gt;")+1))</f>
        <v/>
      </c>
      <c r="AV103" s="227" t="str">
        <f>IF(OR($B103=0,AV$27&lt;$C103,AV$27&gt;=$D103),"",INDEX(ordre,COUNTIF(AV$36:AV102,"&lt;&gt;")+1))</f>
        <v/>
      </c>
      <c r="AW103" s="227" t="str">
        <f>IF(OR($B103=0,AW$27&lt;$C103,AW$27&gt;=$D103),"",INDEX(ordre,COUNTIF(AW$36:AW102,"&lt;&gt;")+1))</f>
        <v/>
      </c>
      <c r="AX103" s="227" t="str">
        <f>IF(OR($B103=0,AX$27&lt;$C103,AX$27&gt;=$D103),"",INDEX(ordre,COUNTIF(AX$36:AX102,"&lt;&gt;")+1))</f>
        <v/>
      </c>
      <c r="AY103" s="227" t="str">
        <f>IF(OR($B103=0,AY$27&lt;$C103,AY$27&gt;=$D103),"",INDEX(ordre,COUNTIF(AY$36:AY102,"&lt;&gt;")+1))</f>
        <v/>
      </c>
      <c r="AZ103" s="227" t="str">
        <f>IF(OR($B103=0,AZ$27&lt;$C103,AZ$27&gt;=$D103),"",INDEX(ordre,COUNTIF(AZ$36:AZ102,"&lt;&gt;")+1))</f>
        <v/>
      </c>
      <c r="BA103" s="227" t="str">
        <f>IF(OR($B103=0,BA$27&lt;$C103,BA$27&gt;=$D103),"",INDEX(ordre,COUNTIF(BA$36:BA102,"&lt;&gt;")+1))</f>
        <v/>
      </c>
      <c r="BB103" s="227" t="str">
        <f>IF(OR($B103=0,BB$27&lt;$C103,BB$27&gt;=$D103),"",INDEX(ordre,COUNTIF(BB$36:BB102,"&lt;&gt;")+1))</f>
        <v/>
      </c>
      <c r="BC103" s="227" t="str">
        <f>IF(OR($B103=0,BC$27&lt;$C103,BC$27&gt;=$D103),"",INDEX(ordre,COUNTIF(BC$36:BC102,"&lt;&gt;")+1))</f>
        <v/>
      </c>
      <c r="BD103" s="227" t="str">
        <f>IF(OR($B103=0,BD$27&lt;$C103,BD$27&gt;=$D103),"",INDEX(ordre,COUNTIF(BD$36:BD102,"&lt;&gt;")+1))</f>
        <v/>
      </c>
      <c r="BE103" s="227" t="str">
        <f>IF(OR($B103=0,BE$27&lt;$C103,BE$27&gt;=$D103),"",INDEX(ordre,COUNTIF(BE$36:BE102,"&lt;&gt;")+1))</f>
        <v/>
      </c>
      <c r="BF103" s="227" t="str">
        <f>IF(OR($B103=0,BF$27&lt;$C103,BF$27&gt;=$D103),"",INDEX(ordre,COUNTIF(BF$36:BF102,"&lt;&gt;")+1))</f>
        <v/>
      </c>
      <c r="BG103" s="227" t="str">
        <f>IF(OR($B103=0,BG$27&lt;$C103,BG$27&gt;=$D103),"",INDEX(ordre,COUNTIF(BG$36:BG102,"&lt;&gt;")+1))</f>
        <v/>
      </c>
      <c r="BH103" s="227" t="str">
        <f>IF(OR($B103=0,BH$27&lt;$C103,BH$27&gt;=$D103),"",INDEX(ordre,COUNTIF(BH$36:BH102,"&lt;&gt;")+1))</f>
        <v/>
      </c>
      <c r="BI103" s="227" t="str">
        <f>IF(OR($B103=0,BI$27&lt;$C103,BI$27&gt;=$D103),"",INDEX(ordre,COUNTIF(BI$36:BI102,"&lt;&gt;")+1))</f>
        <v/>
      </c>
      <c r="BJ103" s="227" t="str">
        <f>IF(OR($B103=0,BJ$27&lt;$C103,BJ$27&gt;=$D103),"",INDEX(ordre,COUNTIF(BJ$36:BJ102,"&lt;&gt;")+1))</f>
        <v/>
      </c>
      <c r="BK103" s="227" t="str">
        <f>IF(OR($B103=0,BK$27&lt;$C103,BK$27&gt;=$D103),"",INDEX(ordre,COUNTIF(BK$36:BK102,"&lt;&gt;")+1))</f>
        <v/>
      </c>
      <c r="BL103" s="227" t="str">
        <f>IF(OR($B103=0,BL$27&lt;$C103,BL$27&gt;=$D103),"",INDEX(ordre,COUNTIF(BL$36:BL102,"&lt;&gt;")+1))</f>
        <v/>
      </c>
      <c r="BM103" s="227" t="str">
        <f>IF(OR($B103=0,BM$27&lt;$C103,BM$27&gt;=$D103),"",INDEX(ordre,COUNTIF(BM$36:BM102,"&lt;&gt;")+1))</f>
        <v/>
      </c>
      <c r="BN103" s="227" t="str">
        <f>IF(OR($B103=0,BN$27&lt;$C103,BN$27&gt;=$D103),"",INDEX(ordre,COUNTIF(BN$36:BN102,"&lt;&gt;")+1))</f>
        <v/>
      </c>
      <c r="BO103" s="227" t="str">
        <f>IF(OR($B103=0,BO$27&lt;$C103,BO$27&gt;=$D103),"",INDEX(ordre,COUNTIF(BO$36:BO102,"&lt;&gt;")+1))</f>
        <v/>
      </c>
      <c r="BP103" s="227" t="str">
        <f>IF(OR($B103=0,BP$27&lt;$C103,BP$27&gt;=$D103),"",INDEX(ordre,COUNTIF(BP$36:BP102,"&lt;&gt;")+1))</f>
        <v/>
      </c>
      <c r="BQ103" s="227" t="str">
        <f>IF(OR($B103=0,BQ$27&lt;$C103,BQ$27&gt;=$D103),"",INDEX(ordre,COUNTIF(BQ$36:BQ102,"&lt;&gt;")+1))</f>
        <v/>
      </c>
      <c r="BR103" s="227" t="str">
        <f>IF(OR($B103=0,BR$27&lt;$C103,BR$27&gt;=$D103),"",INDEX(ordre,COUNTIF(BR$36:BR102,"&lt;&gt;")+1))</f>
        <v/>
      </c>
      <c r="BS103" s="227" t="str">
        <f>IF(OR($B103=0,BS$27&lt;$C103,BS$27&gt;=$D103),"",INDEX(ordre,COUNTIF(BS$36:BS102,"&lt;&gt;")+1))</f>
        <v/>
      </c>
      <c r="BT103" s="227" t="str">
        <f>IF(OR($B103=0,BT$27&lt;$C103,BT$27&gt;=$D103),"",INDEX(ordre,COUNTIF(BT$36:BT102,"&lt;&gt;")+1))</f>
        <v/>
      </c>
      <c r="BU103" s="165">
        <f t="shared" si="3"/>
        <v>6.9441666666666671E-3</v>
      </c>
    </row>
    <row r="104" spans="1:73" ht="15.5" x14ac:dyDescent="0.35">
      <c r="A104" s="39"/>
      <c r="B104" s="139">
        <f>'Etat staff'!C100</f>
        <v>0</v>
      </c>
      <c r="C104" s="161">
        <f>'Etat staff'!A100</f>
        <v>0</v>
      </c>
      <c r="D104" s="162">
        <f>IF('Etat staff'!B100&lt;C104,'Etat staff'!B100+1,'Etat staff'!B100)</f>
        <v>0</v>
      </c>
      <c r="E104" s="203">
        <f t="shared" si="10"/>
        <v>1.0416666666666666E-2</v>
      </c>
      <c r="F104" s="44"/>
      <c r="G104" s="265"/>
      <c r="H104" s="227" t="str">
        <f>IF(OR($B104=0,H$27&lt;$C104,H$27&gt;=$D104),"",INDEX(ordre,COUNTIF(H$36:H103,"&lt;&gt;")+1))</f>
        <v/>
      </c>
      <c r="I104" s="227" t="str">
        <f>IF(OR($B104=0,I$27&lt;$C104,I$27&gt;=$D104),"",INDEX(ordre,COUNTIF(I$36:I103,"&lt;&gt;")+1))</f>
        <v/>
      </c>
      <c r="J104" s="227" t="str">
        <f>IF(OR($B104=0,J$27&lt;$C104,J$27&gt;=$D104),"",INDEX(ordre,COUNTIF(J$36:J103,"&lt;&gt;")+1))</f>
        <v/>
      </c>
      <c r="K104" s="227" t="str">
        <f>IF(OR($B104=0,K$27&lt;$C104,K$27&gt;=$D104),"",INDEX(ordre,COUNTIF(K$36:K103,"&lt;&gt;")+1))</f>
        <v/>
      </c>
      <c r="L104" s="227" t="str">
        <f>IF(OR($B104=0,L$27&lt;$C104,L$27&gt;=$D104),"",INDEX(ordre,COUNTIF(L$36:L103,"&lt;&gt;")+1))</f>
        <v/>
      </c>
      <c r="M104" s="227" t="str">
        <f>IF(OR($B104=0,M$27&lt;$C104,M$27&gt;=$D104),"",INDEX(ordre,COUNTIF(M$36:M103,"&lt;&gt;")+1))</f>
        <v/>
      </c>
      <c r="N104" s="227" t="str">
        <f>IF(OR($B104=0,N$27&lt;$C104,N$27&gt;=$D104),"",INDEX(ordre,COUNTIF(N$36:N103,"&lt;&gt;")+1))</f>
        <v/>
      </c>
      <c r="O104" s="227" t="str">
        <f>IF(OR($B104=0,O$27&lt;$C104,O$27&gt;=$D104),"",INDEX(ordre,COUNTIF(O$36:O103,"&lt;&gt;")+1))</f>
        <v/>
      </c>
      <c r="P104" s="227" t="str">
        <f>IF(OR($B104=0,P$27&lt;$C104,P$27&gt;=$D104),"",INDEX(ordre,COUNTIF(P$36:P103,"&lt;&gt;")+1))</f>
        <v/>
      </c>
      <c r="Q104" s="227" t="str">
        <f>IF(OR($B104=0,Q$27&lt;$C104,Q$27&gt;=$D104),"",INDEX(ordre,COUNTIF(Q$36:Q103,"&lt;&gt;")+1))</f>
        <v/>
      </c>
      <c r="R104" s="227" t="str">
        <f>IF(OR($B104=0,R$27&lt;$C104,R$27&gt;=$D104),"",INDEX(ordre,COUNTIF(R$36:R103,"&lt;&gt;")+1))</f>
        <v/>
      </c>
      <c r="S104" s="227" t="str">
        <f>IF(OR($B104=0,S$27&lt;$C104,S$27&gt;=$D104),"",INDEX(ordre,COUNTIF(S$36:S103,"&lt;&gt;")+1))</f>
        <v/>
      </c>
      <c r="T104" s="227" t="str">
        <f>IF(OR($B104=0,T$27&lt;$C104,T$27&gt;=$D104),"",INDEX(ordre,COUNTIF(T$36:T103,"&lt;&gt;")+1))</f>
        <v/>
      </c>
      <c r="U104" s="227" t="str">
        <f>IF(OR($B104=0,U$27&lt;$C104,U$27&gt;=$D104),"",INDEX(ordre,COUNTIF(U$36:U103,"&lt;&gt;")+1))</f>
        <v/>
      </c>
      <c r="V104" s="227" t="str">
        <f>IF(OR($B104=0,V$27&lt;$C104,V$27&gt;=$D104),"",INDEX(ordre,COUNTIF(V$36:V103,"&lt;&gt;")+1))</f>
        <v/>
      </c>
      <c r="W104" s="227" t="str">
        <f>IF(OR($B104=0,W$27&lt;$C104,W$27&gt;=$D104),"",INDEX(ordre,COUNTIF(W$36:W103,"&lt;&gt;")+1))</f>
        <v/>
      </c>
      <c r="X104" s="227" t="str">
        <f>IF(OR($B104=0,X$27&lt;$C104,X$27&gt;=$D104),"",INDEX(ordre,COUNTIF(X$36:X103,"&lt;&gt;")+1))</f>
        <v/>
      </c>
      <c r="Y104" s="227" t="str">
        <f>IF(OR($B104=0,Y$27&lt;$C104,Y$27&gt;=$D104),"",INDEX(ordre,COUNTIF(Y$36:Y103,"&lt;&gt;")+1))</f>
        <v/>
      </c>
      <c r="Z104" s="227" t="str">
        <f>IF(OR($B104=0,Z$27&lt;$C104,Z$27&gt;=$D104),"",INDEX(ordre,COUNTIF(Z$36:Z103,"&lt;&gt;")+1))</f>
        <v/>
      </c>
      <c r="AA104" s="227" t="str">
        <f>IF(OR($B104=0,AA$27&lt;$C104,AA$27&gt;=$D104),"",INDEX(ordre,COUNTIF(AA$36:AA103,"&lt;&gt;")+1))</f>
        <v/>
      </c>
      <c r="AB104" s="227" t="str">
        <f>IF(OR($B104=0,AB$27&lt;$C104,AB$27&gt;=$D104),"",INDEX(ordre,COUNTIF(AB$36:AB103,"&lt;&gt;")+1))</f>
        <v/>
      </c>
      <c r="AC104" s="227" t="str">
        <f>IF(OR($B104=0,AC$27&lt;$C104,AC$27&gt;=$D104),"",INDEX(ordre,COUNTIF(AC$36:AC103,"&lt;&gt;")+1))</f>
        <v/>
      </c>
      <c r="AD104" s="227" t="str">
        <f>IF(OR($B104=0,AD$27&lt;$C104,AD$27&gt;=$D104),"",INDEX(ordre,COUNTIF(AD$36:AD103,"&lt;&gt;")+1))</f>
        <v/>
      </c>
      <c r="AE104" s="227" t="str">
        <f>IF(OR($B104=0,AE$27&lt;$C104,AE$27&gt;=$D104),"",INDEX(ordre,COUNTIF(AE$36:AE103,"&lt;&gt;")+1))</f>
        <v/>
      </c>
      <c r="AF104" s="227" t="str">
        <f>IF(OR($B104=0,AF$27&lt;$C104,AF$27&gt;=$D104),"",INDEX(ordre,COUNTIF(AF$36:AF103,"&lt;&gt;")+1))</f>
        <v/>
      </c>
      <c r="AG104" s="227" t="str">
        <f>IF(OR($B104=0,AG$27&lt;$C104,AG$27&gt;=$D104),"",INDEX(ordre,COUNTIF(AG$36:AG103,"&lt;&gt;")+1))</f>
        <v/>
      </c>
      <c r="AH104" s="227" t="str">
        <f>IF(OR($B104=0,AH$27&lt;$C104,AH$27&gt;=$D104),"",INDEX(ordre,COUNTIF(AH$36:AH103,"&lt;&gt;")+1))</f>
        <v/>
      </c>
      <c r="AI104" s="227" t="str">
        <f>IF(OR($B104=0,AI$27&lt;$C104,AI$27&gt;=$D104),"",INDEX(ordre,COUNTIF(AI$36:AI103,"&lt;&gt;")+1))</f>
        <v/>
      </c>
      <c r="AJ104" s="227" t="str">
        <f>IF(OR($B104=0,AJ$27&lt;$C104,AJ$27&gt;=$D104),"",INDEX(ordre,COUNTIF(AJ$36:AJ103,"&lt;&gt;")+1))</f>
        <v/>
      </c>
      <c r="AK104" s="227" t="str">
        <f>IF(OR($B104=0,AK$27&lt;$C104,AK$27&gt;=$D104),"",INDEX(ordre,COUNTIF(AK$36:AK103,"&lt;&gt;")+1))</f>
        <v/>
      </c>
      <c r="AL104" s="227" t="str">
        <f>IF(OR($B104=0,AL$27&lt;$C104,AL$27&gt;=$D104),"",INDEX(ordre,COUNTIF(AL$36:AL103,"&lt;&gt;")+1))</f>
        <v/>
      </c>
      <c r="AM104" s="227" t="str">
        <f>IF(OR($B104=0,AM$27&lt;$C104,AM$27&gt;=$D104),"",INDEX(ordre,COUNTIF(AM$36:AM103,"&lt;&gt;")+1))</f>
        <v/>
      </c>
      <c r="AN104" s="227" t="str">
        <f>IF(OR($B104=0,AN$27&lt;$C104,AN$27&gt;=$D104),"",INDEX(ordre,COUNTIF(AN$36:AN103,"&lt;&gt;")+1))</f>
        <v/>
      </c>
      <c r="AO104" s="227" t="str">
        <f>IF(OR($B104=0,AO$27&lt;$C104,AO$27&gt;=$D104),"",INDEX(ordre,COUNTIF(AO$36:AO103,"&lt;&gt;")+1))</f>
        <v/>
      </c>
      <c r="AP104" s="227" t="str">
        <f>IF(OR($B104=0,AP$27&lt;$C104,AP$27&gt;=$D104),"",INDEX(ordre,COUNTIF(AP$36:AP103,"&lt;&gt;")+1))</f>
        <v/>
      </c>
      <c r="AQ104" s="227" t="str">
        <f>IF(OR($B104=0,AQ$27&lt;$C104,AQ$27&gt;=$D104),"",INDEX(ordre,COUNTIF(AQ$36:AQ103,"&lt;&gt;")+1))</f>
        <v/>
      </c>
      <c r="AR104" s="227" t="str">
        <f>IF(OR($B104=0,AR$27&lt;$C104,AR$27&gt;=$D104),"",INDEX(ordre,COUNTIF(AR$36:AR103,"&lt;&gt;")+1))</f>
        <v/>
      </c>
      <c r="AS104" s="227" t="str">
        <f>IF(OR($B104=0,AS$27&lt;$C104,AS$27&gt;=$D104),"",INDEX(ordre,COUNTIF(AS$36:AS103,"&lt;&gt;")+1))</f>
        <v/>
      </c>
      <c r="AT104" s="227" t="str">
        <f>IF(OR($B104=0,AT$27&lt;$C104,AT$27&gt;=$D104),"",INDEX(ordre,COUNTIF(AT$36:AT103,"&lt;&gt;")+1))</f>
        <v/>
      </c>
      <c r="AU104" s="227" t="str">
        <f>IF(OR($B104=0,AU$27&lt;$C104,AU$27&gt;=$D104),"",INDEX(ordre,COUNTIF(AU$36:AU103,"&lt;&gt;")+1))</f>
        <v/>
      </c>
      <c r="AV104" s="227" t="str">
        <f>IF(OR($B104=0,AV$27&lt;$C104,AV$27&gt;=$D104),"",INDEX(ordre,COUNTIF(AV$36:AV103,"&lt;&gt;")+1))</f>
        <v/>
      </c>
      <c r="AW104" s="227" t="str">
        <f>IF(OR($B104=0,AW$27&lt;$C104,AW$27&gt;=$D104),"",INDEX(ordre,COUNTIF(AW$36:AW103,"&lt;&gt;")+1))</f>
        <v/>
      </c>
      <c r="AX104" s="227" t="str">
        <f>IF(OR($B104=0,AX$27&lt;$C104,AX$27&gt;=$D104),"",INDEX(ordre,COUNTIF(AX$36:AX103,"&lt;&gt;")+1))</f>
        <v/>
      </c>
      <c r="AY104" s="227" t="str">
        <f>IF(OR($B104=0,AY$27&lt;$C104,AY$27&gt;=$D104),"",INDEX(ordre,COUNTIF(AY$36:AY103,"&lt;&gt;")+1))</f>
        <v/>
      </c>
      <c r="AZ104" s="227" t="str">
        <f>IF(OR($B104=0,AZ$27&lt;$C104,AZ$27&gt;=$D104),"",INDEX(ordre,COUNTIF(AZ$36:AZ103,"&lt;&gt;")+1))</f>
        <v/>
      </c>
      <c r="BA104" s="227" t="str">
        <f>IF(OR($B104=0,BA$27&lt;$C104,BA$27&gt;=$D104),"",INDEX(ordre,COUNTIF(BA$36:BA103,"&lt;&gt;")+1))</f>
        <v/>
      </c>
      <c r="BB104" s="227" t="str">
        <f>IF(OR($B104=0,BB$27&lt;$C104,BB$27&gt;=$D104),"",INDEX(ordre,COUNTIF(BB$36:BB103,"&lt;&gt;")+1))</f>
        <v/>
      </c>
      <c r="BC104" s="227" t="str">
        <f>IF(OR($B104=0,BC$27&lt;$C104,BC$27&gt;=$D104),"",INDEX(ordre,COUNTIF(BC$36:BC103,"&lt;&gt;")+1))</f>
        <v/>
      </c>
      <c r="BD104" s="227" t="str">
        <f>IF(OR($B104=0,BD$27&lt;$C104,BD$27&gt;=$D104),"",INDEX(ordre,COUNTIF(BD$36:BD103,"&lt;&gt;")+1))</f>
        <v/>
      </c>
      <c r="BE104" s="227" t="str">
        <f>IF(OR($B104=0,BE$27&lt;$C104,BE$27&gt;=$D104),"",INDEX(ordre,COUNTIF(BE$36:BE103,"&lt;&gt;")+1))</f>
        <v/>
      </c>
      <c r="BF104" s="227" t="str">
        <f>IF(OR($B104=0,BF$27&lt;$C104,BF$27&gt;=$D104),"",INDEX(ordre,COUNTIF(BF$36:BF103,"&lt;&gt;")+1))</f>
        <v/>
      </c>
      <c r="BG104" s="227" t="str">
        <f>IF(OR($B104=0,BG$27&lt;$C104,BG$27&gt;=$D104),"",INDEX(ordre,COUNTIF(BG$36:BG103,"&lt;&gt;")+1))</f>
        <v/>
      </c>
      <c r="BH104" s="227" t="str">
        <f>IF(OR($B104=0,BH$27&lt;$C104,BH$27&gt;=$D104),"",INDEX(ordre,COUNTIF(BH$36:BH103,"&lt;&gt;")+1))</f>
        <v/>
      </c>
      <c r="BI104" s="227" t="str">
        <f>IF(OR($B104=0,BI$27&lt;$C104,BI$27&gt;=$D104),"",INDEX(ordre,COUNTIF(BI$36:BI103,"&lt;&gt;")+1))</f>
        <v/>
      </c>
      <c r="BJ104" s="227" t="str">
        <f>IF(OR($B104=0,BJ$27&lt;$C104,BJ$27&gt;=$D104),"",INDEX(ordre,COUNTIF(BJ$36:BJ103,"&lt;&gt;")+1))</f>
        <v/>
      </c>
      <c r="BK104" s="227" t="str">
        <f>IF(OR($B104=0,BK$27&lt;$C104,BK$27&gt;=$D104),"",INDEX(ordre,COUNTIF(BK$36:BK103,"&lt;&gt;")+1))</f>
        <v/>
      </c>
      <c r="BL104" s="227" t="str">
        <f>IF(OR($B104=0,BL$27&lt;$C104,BL$27&gt;=$D104),"",INDEX(ordre,COUNTIF(BL$36:BL103,"&lt;&gt;")+1))</f>
        <v/>
      </c>
      <c r="BM104" s="227" t="str">
        <f>IF(OR($B104=0,BM$27&lt;$C104,BM$27&gt;=$D104),"",INDEX(ordre,COUNTIF(BM$36:BM103,"&lt;&gt;")+1))</f>
        <v/>
      </c>
      <c r="BN104" s="227" t="str">
        <f>IF(OR($B104=0,BN$27&lt;$C104,BN$27&gt;=$D104),"",INDEX(ordre,COUNTIF(BN$36:BN103,"&lt;&gt;")+1))</f>
        <v/>
      </c>
      <c r="BO104" s="227" t="str">
        <f>IF(OR($B104=0,BO$27&lt;$C104,BO$27&gt;=$D104),"",INDEX(ordre,COUNTIF(BO$36:BO103,"&lt;&gt;")+1))</f>
        <v/>
      </c>
      <c r="BP104" s="227" t="str">
        <f>IF(OR($B104=0,BP$27&lt;$C104,BP$27&gt;=$D104),"",INDEX(ordre,COUNTIF(BP$36:BP103,"&lt;&gt;")+1))</f>
        <v/>
      </c>
      <c r="BQ104" s="227" t="str">
        <f>IF(OR($B104=0,BQ$27&lt;$C104,BQ$27&gt;=$D104),"",INDEX(ordre,COUNTIF(BQ$36:BQ103,"&lt;&gt;")+1))</f>
        <v/>
      </c>
      <c r="BR104" s="227" t="str">
        <f>IF(OR($B104=0,BR$27&lt;$C104,BR$27&gt;=$D104),"",INDEX(ordre,COUNTIF(BR$36:BR103,"&lt;&gt;")+1))</f>
        <v/>
      </c>
      <c r="BS104" s="227" t="str">
        <f>IF(OR($B104=0,BS$27&lt;$C104,BS$27&gt;=$D104),"",INDEX(ordre,COUNTIF(BS$36:BS103,"&lt;&gt;")+1))</f>
        <v/>
      </c>
      <c r="BT104" s="227" t="str">
        <f>IF(OR($B104=0,BT$27&lt;$C104,BT$27&gt;=$D104),"",INDEX(ordre,COUNTIF(BT$36:BT103,"&lt;&gt;")+1))</f>
        <v/>
      </c>
      <c r="BU104" s="165">
        <f t="shared" si="3"/>
        <v>6.9441666666666671E-3</v>
      </c>
    </row>
    <row r="105" spans="1:73" ht="15.5" x14ac:dyDescent="0.35">
      <c r="A105" s="39"/>
      <c r="B105" s="139">
        <f>'Etat staff'!C101</f>
        <v>0</v>
      </c>
      <c r="C105" s="161">
        <f>'Etat staff'!A101</f>
        <v>0</v>
      </c>
      <c r="D105" s="162">
        <f>IF('Etat staff'!B101&lt;C105,'Etat staff'!B101+1,'Etat staff'!B101)</f>
        <v>0</v>
      </c>
      <c r="E105" s="203">
        <f t="shared" si="10"/>
        <v>1.0416666666666666E-2</v>
      </c>
      <c r="F105" s="44"/>
      <c r="G105" s="265"/>
      <c r="H105" s="227" t="str">
        <f>IF(OR($B105=0,H$27&lt;$C105,H$27&gt;=$D105),"",INDEX(ordre,COUNTIF(H$36:H104,"&lt;&gt;")+1))</f>
        <v/>
      </c>
      <c r="I105" s="227" t="str">
        <f>IF(OR($B105=0,I$27&lt;$C105,I$27&gt;=$D105),"",INDEX(ordre,COUNTIF(I$36:I104,"&lt;&gt;")+1))</f>
        <v/>
      </c>
      <c r="J105" s="227" t="str">
        <f>IF(OR($B105=0,J$27&lt;$C105,J$27&gt;=$D105),"",INDEX(ordre,COUNTIF(J$36:J104,"&lt;&gt;")+1))</f>
        <v/>
      </c>
      <c r="K105" s="227" t="str">
        <f>IF(OR($B105=0,K$27&lt;$C105,K$27&gt;=$D105),"",INDEX(ordre,COUNTIF(K$36:K104,"&lt;&gt;")+1))</f>
        <v/>
      </c>
      <c r="L105" s="227" t="str">
        <f>IF(OR($B105=0,L$27&lt;$C105,L$27&gt;=$D105),"",INDEX(ordre,COUNTIF(L$36:L104,"&lt;&gt;")+1))</f>
        <v/>
      </c>
      <c r="M105" s="227" t="str">
        <f>IF(OR($B105=0,M$27&lt;$C105,M$27&gt;=$D105),"",INDEX(ordre,COUNTIF(M$36:M104,"&lt;&gt;")+1))</f>
        <v/>
      </c>
      <c r="N105" s="227" t="str">
        <f>IF(OR($B105=0,N$27&lt;$C105,N$27&gt;=$D105),"",INDEX(ordre,COUNTIF(N$36:N104,"&lt;&gt;")+1))</f>
        <v/>
      </c>
      <c r="O105" s="227" t="str">
        <f>IF(OR($B105=0,O$27&lt;$C105,O$27&gt;=$D105),"",INDEX(ordre,COUNTIF(O$36:O104,"&lt;&gt;")+1))</f>
        <v/>
      </c>
      <c r="P105" s="227" t="str">
        <f>IF(OR($B105=0,P$27&lt;$C105,P$27&gt;=$D105),"",INDEX(ordre,COUNTIF(P$36:P104,"&lt;&gt;")+1))</f>
        <v/>
      </c>
      <c r="Q105" s="227" t="str">
        <f>IF(OR($B105=0,Q$27&lt;$C105,Q$27&gt;=$D105),"",INDEX(ordre,COUNTIF(Q$36:Q104,"&lt;&gt;")+1))</f>
        <v/>
      </c>
      <c r="R105" s="227" t="str">
        <f>IF(OR($B105=0,R$27&lt;$C105,R$27&gt;=$D105),"",INDEX(ordre,COUNTIF(R$36:R104,"&lt;&gt;")+1))</f>
        <v/>
      </c>
      <c r="S105" s="227" t="str">
        <f>IF(OR($B105=0,S$27&lt;$C105,S$27&gt;=$D105),"",INDEX(ordre,COUNTIF(S$36:S104,"&lt;&gt;")+1))</f>
        <v/>
      </c>
      <c r="T105" s="227" t="str">
        <f>IF(OR($B105=0,T$27&lt;$C105,T$27&gt;=$D105),"",INDEX(ordre,COUNTIF(T$36:T104,"&lt;&gt;")+1))</f>
        <v/>
      </c>
      <c r="U105" s="227" t="str">
        <f>IF(OR($B105=0,U$27&lt;$C105,U$27&gt;=$D105),"",INDEX(ordre,COUNTIF(U$36:U104,"&lt;&gt;")+1))</f>
        <v/>
      </c>
      <c r="V105" s="227" t="str">
        <f>IF(OR($B105=0,V$27&lt;$C105,V$27&gt;=$D105),"",INDEX(ordre,COUNTIF(V$36:V104,"&lt;&gt;")+1))</f>
        <v/>
      </c>
      <c r="W105" s="227" t="str">
        <f>IF(OR($B105=0,W$27&lt;$C105,W$27&gt;=$D105),"",INDEX(ordre,COUNTIF(W$36:W104,"&lt;&gt;")+1))</f>
        <v/>
      </c>
      <c r="X105" s="227" t="str">
        <f>IF(OR($B105=0,X$27&lt;$C105,X$27&gt;=$D105),"",INDEX(ordre,COUNTIF(X$36:X104,"&lt;&gt;")+1))</f>
        <v/>
      </c>
      <c r="Y105" s="227" t="str">
        <f>IF(OR($B105=0,Y$27&lt;$C105,Y$27&gt;=$D105),"",INDEX(ordre,COUNTIF(Y$36:Y104,"&lt;&gt;")+1))</f>
        <v/>
      </c>
      <c r="Z105" s="227" t="str">
        <f>IF(OR($B105=0,Z$27&lt;$C105,Z$27&gt;=$D105),"",INDEX(ordre,COUNTIF(Z$36:Z104,"&lt;&gt;")+1))</f>
        <v/>
      </c>
      <c r="AA105" s="227" t="str">
        <f>IF(OR($B105=0,AA$27&lt;$C105,AA$27&gt;=$D105),"",INDEX(ordre,COUNTIF(AA$36:AA104,"&lt;&gt;")+1))</f>
        <v/>
      </c>
      <c r="AB105" s="227" t="str">
        <f>IF(OR($B105=0,AB$27&lt;$C105,AB$27&gt;=$D105),"",INDEX(ordre,COUNTIF(AB$36:AB104,"&lt;&gt;")+1))</f>
        <v/>
      </c>
      <c r="AC105" s="227" t="str">
        <f>IF(OR($B105=0,AC$27&lt;$C105,AC$27&gt;=$D105),"",INDEX(ordre,COUNTIF(AC$36:AC104,"&lt;&gt;")+1))</f>
        <v/>
      </c>
      <c r="AD105" s="227" t="str">
        <f>IF(OR($B105=0,AD$27&lt;$C105,AD$27&gt;=$D105),"",INDEX(ordre,COUNTIF(AD$36:AD104,"&lt;&gt;")+1))</f>
        <v/>
      </c>
      <c r="AE105" s="227" t="str">
        <f>IF(OR($B105=0,AE$27&lt;$C105,AE$27&gt;=$D105),"",INDEX(ordre,COUNTIF(AE$36:AE104,"&lt;&gt;")+1))</f>
        <v/>
      </c>
      <c r="AF105" s="227" t="str">
        <f>IF(OR($B105=0,AF$27&lt;$C105,AF$27&gt;=$D105),"",INDEX(ordre,COUNTIF(AF$36:AF104,"&lt;&gt;")+1))</f>
        <v/>
      </c>
      <c r="AG105" s="227" t="str">
        <f>IF(OR($B105=0,AG$27&lt;$C105,AG$27&gt;=$D105),"",INDEX(ordre,COUNTIF(AG$36:AG104,"&lt;&gt;")+1))</f>
        <v/>
      </c>
      <c r="AH105" s="227" t="str">
        <f>IF(OR($B105=0,AH$27&lt;$C105,AH$27&gt;=$D105),"",INDEX(ordre,COUNTIF(AH$36:AH104,"&lt;&gt;")+1))</f>
        <v/>
      </c>
      <c r="AI105" s="227" t="str">
        <f>IF(OR($B105=0,AI$27&lt;$C105,AI$27&gt;=$D105),"",INDEX(ordre,COUNTIF(AI$36:AI104,"&lt;&gt;")+1))</f>
        <v/>
      </c>
      <c r="AJ105" s="227" t="str">
        <f>IF(OR($B105=0,AJ$27&lt;$C105,AJ$27&gt;=$D105),"",INDEX(ordre,COUNTIF(AJ$36:AJ104,"&lt;&gt;")+1))</f>
        <v/>
      </c>
      <c r="AK105" s="227" t="str">
        <f>IF(OR($B105=0,AK$27&lt;$C105,AK$27&gt;=$D105),"",INDEX(ordre,COUNTIF(AK$36:AK104,"&lt;&gt;")+1))</f>
        <v/>
      </c>
      <c r="AL105" s="227" t="str">
        <f>IF(OR($B105=0,AL$27&lt;$C105,AL$27&gt;=$D105),"",INDEX(ordre,COUNTIF(AL$36:AL104,"&lt;&gt;")+1))</f>
        <v/>
      </c>
      <c r="AM105" s="227" t="str">
        <f>IF(OR($B105=0,AM$27&lt;$C105,AM$27&gt;=$D105),"",INDEX(ordre,COUNTIF(AM$36:AM104,"&lt;&gt;")+1))</f>
        <v/>
      </c>
      <c r="AN105" s="227" t="str">
        <f>IF(OR($B105=0,AN$27&lt;$C105,AN$27&gt;=$D105),"",INDEX(ordre,COUNTIF(AN$36:AN104,"&lt;&gt;")+1))</f>
        <v/>
      </c>
      <c r="AO105" s="227" t="str">
        <f>IF(OR($B105=0,AO$27&lt;$C105,AO$27&gt;=$D105),"",INDEX(ordre,COUNTIF(AO$36:AO104,"&lt;&gt;")+1))</f>
        <v/>
      </c>
      <c r="AP105" s="227" t="str">
        <f>IF(OR($B105=0,AP$27&lt;$C105,AP$27&gt;=$D105),"",INDEX(ordre,COUNTIF(AP$36:AP104,"&lt;&gt;")+1))</f>
        <v/>
      </c>
      <c r="AQ105" s="227" t="str">
        <f>IF(OR($B105=0,AQ$27&lt;$C105,AQ$27&gt;=$D105),"",INDEX(ordre,COUNTIF(AQ$36:AQ104,"&lt;&gt;")+1))</f>
        <v/>
      </c>
      <c r="AR105" s="227" t="str">
        <f>IF(OR($B105=0,AR$27&lt;$C105,AR$27&gt;=$D105),"",INDEX(ordre,COUNTIF(AR$36:AR104,"&lt;&gt;")+1))</f>
        <v/>
      </c>
      <c r="AS105" s="227" t="str">
        <f>IF(OR($B105=0,AS$27&lt;$C105,AS$27&gt;=$D105),"",INDEX(ordre,COUNTIF(AS$36:AS104,"&lt;&gt;")+1))</f>
        <v/>
      </c>
      <c r="AT105" s="227" t="str">
        <f>IF(OR($B105=0,AT$27&lt;$C105,AT$27&gt;=$D105),"",INDEX(ordre,COUNTIF(AT$36:AT104,"&lt;&gt;")+1))</f>
        <v/>
      </c>
      <c r="AU105" s="227" t="str">
        <f>IF(OR($B105=0,AU$27&lt;$C105,AU$27&gt;=$D105),"",INDEX(ordre,COUNTIF(AU$36:AU104,"&lt;&gt;")+1))</f>
        <v/>
      </c>
      <c r="AV105" s="227" t="str">
        <f>IF(OR($B105=0,AV$27&lt;$C105,AV$27&gt;=$D105),"",INDEX(ordre,COUNTIF(AV$36:AV104,"&lt;&gt;")+1))</f>
        <v/>
      </c>
      <c r="AW105" s="227" t="str">
        <f>IF(OR($B105=0,AW$27&lt;$C105,AW$27&gt;=$D105),"",INDEX(ordre,COUNTIF(AW$36:AW104,"&lt;&gt;")+1))</f>
        <v/>
      </c>
      <c r="AX105" s="227" t="str">
        <f>IF(OR($B105=0,AX$27&lt;$C105,AX$27&gt;=$D105),"",INDEX(ordre,COUNTIF(AX$36:AX104,"&lt;&gt;")+1))</f>
        <v/>
      </c>
      <c r="AY105" s="227" t="str">
        <f>IF(OR($B105=0,AY$27&lt;$C105,AY$27&gt;=$D105),"",INDEX(ordre,COUNTIF(AY$36:AY104,"&lt;&gt;")+1))</f>
        <v/>
      </c>
      <c r="AZ105" s="227" t="str">
        <f>IF(OR($B105=0,AZ$27&lt;$C105,AZ$27&gt;=$D105),"",INDEX(ordre,COUNTIF(AZ$36:AZ104,"&lt;&gt;")+1))</f>
        <v/>
      </c>
      <c r="BA105" s="227" t="str">
        <f>IF(OR($B105=0,BA$27&lt;$C105,BA$27&gt;=$D105),"",INDEX(ordre,COUNTIF(BA$36:BA104,"&lt;&gt;")+1))</f>
        <v/>
      </c>
      <c r="BB105" s="227" t="str">
        <f>IF(OR($B105=0,BB$27&lt;$C105,BB$27&gt;=$D105),"",INDEX(ordre,COUNTIF(BB$36:BB104,"&lt;&gt;")+1))</f>
        <v/>
      </c>
      <c r="BC105" s="227" t="str">
        <f>IF(OR($B105=0,BC$27&lt;$C105,BC$27&gt;=$D105),"",INDEX(ordre,COUNTIF(BC$36:BC104,"&lt;&gt;")+1))</f>
        <v/>
      </c>
      <c r="BD105" s="227" t="str">
        <f>IF(OR($B105=0,BD$27&lt;$C105,BD$27&gt;=$D105),"",INDEX(ordre,COUNTIF(BD$36:BD104,"&lt;&gt;")+1))</f>
        <v/>
      </c>
      <c r="BE105" s="227" t="str">
        <f>IF(OR($B105=0,BE$27&lt;$C105,BE$27&gt;=$D105),"",INDEX(ordre,COUNTIF(BE$36:BE104,"&lt;&gt;")+1))</f>
        <v/>
      </c>
      <c r="BF105" s="227" t="str">
        <f>IF(OR($B105=0,BF$27&lt;$C105,BF$27&gt;=$D105),"",INDEX(ordre,COUNTIF(BF$36:BF104,"&lt;&gt;")+1))</f>
        <v/>
      </c>
      <c r="BG105" s="227" t="str">
        <f>IF(OR($B105=0,BG$27&lt;$C105,BG$27&gt;=$D105),"",INDEX(ordre,COUNTIF(BG$36:BG104,"&lt;&gt;")+1))</f>
        <v/>
      </c>
      <c r="BH105" s="227" t="str">
        <f>IF(OR($B105=0,BH$27&lt;$C105,BH$27&gt;=$D105),"",INDEX(ordre,COUNTIF(BH$36:BH104,"&lt;&gt;")+1))</f>
        <v/>
      </c>
      <c r="BI105" s="227" t="str">
        <f>IF(OR($B105=0,BI$27&lt;$C105,BI$27&gt;=$D105),"",INDEX(ordre,COUNTIF(BI$36:BI104,"&lt;&gt;")+1))</f>
        <v/>
      </c>
      <c r="BJ105" s="227" t="str">
        <f>IF(OR($B105=0,BJ$27&lt;$C105,BJ$27&gt;=$D105),"",INDEX(ordre,COUNTIF(BJ$36:BJ104,"&lt;&gt;")+1))</f>
        <v/>
      </c>
      <c r="BK105" s="227" t="str">
        <f>IF(OR($B105=0,BK$27&lt;$C105,BK$27&gt;=$D105),"",INDEX(ordre,COUNTIF(BK$36:BK104,"&lt;&gt;")+1))</f>
        <v/>
      </c>
      <c r="BL105" s="227" t="str">
        <f>IF(OR($B105=0,BL$27&lt;$C105,BL$27&gt;=$D105),"",INDEX(ordre,COUNTIF(BL$36:BL104,"&lt;&gt;")+1))</f>
        <v/>
      </c>
      <c r="BM105" s="227" t="str">
        <f>IF(OR($B105=0,BM$27&lt;$C105,BM$27&gt;=$D105),"",INDEX(ordre,COUNTIF(BM$36:BM104,"&lt;&gt;")+1))</f>
        <v/>
      </c>
      <c r="BN105" s="227" t="str">
        <f>IF(OR($B105=0,BN$27&lt;$C105,BN$27&gt;=$D105),"",INDEX(ordre,COUNTIF(BN$36:BN104,"&lt;&gt;")+1))</f>
        <v/>
      </c>
      <c r="BO105" s="227" t="str">
        <f>IF(OR($B105=0,BO$27&lt;$C105,BO$27&gt;=$D105),"",INDEX(ordre,COUNTIF(BO$36:BO104,"&lt;&gt;")+1))</f>
        <v/>
      </c>
      <c r="BP105" s="227" t="str">
        <f>IF(OR($B105=0,BP$27&lt;$C105,BP$27&gt;=$D105),"",INDEX(ordre,COUNTIF(BP$36:BP104,"&lt;&gt;")+1))</f>
        <v/>
      </c>
      <c r="BQ105" s="227" t="str">
        <f>IF(OR($B105=0,BQ$27&lt;$C105,BQ$27&gt;=$D105),"",INDEX(ordre,COUNTIF(BQ$36:BQ104,"&lt;&gt;")+1))</f>
        <v/>
      </c>
      <c r="BR105" s="227" t="str">
        <f>IF(OR($B105=0,BR$27&lt;$C105,BR$27&gt;=$D105),"",INDEX(ordre,COUNTIF(BR$36:BR104,"&lt;&gt;")+1))</f>
        <v/>
      </c>
      <c r="BS105" s="227" t="str">
        <f>IF(OR($B105=0,BS$27&lt;$C105,BS$27&gt;=$D105),"",INDEX(ordre,COUNTIF(BS$36:BS104,"&lt;&gt;")+1))</f>
        <v/>
      </c>
      <c r="BT105" s="227" t="str">
        <f>IF(OR($B105=0,BT$27&lt;$C105,BT$27&gt;=$D105),"",INDEX(ordre,COUNTIF(BT$36:BT104,"&lt;&gt;")+1))</f>
        <v/>
      </c>
      <c r="BU105" s="165">
        <f t="shared" si="3"/>
        <v>6.9441666666666671E-3</v>
      </c>
    </row>
    <row r="106" spans="1:73" ht="15.5" x14ac:dyDescent="0.35">
      <c r="A106" s="39"/>
      <c r="B106" s="139">
        <f>'Etat staff'!C102</f>
        <v>0</v>
      </c>
      <c r="C106" s="161">
        <f>'Etat staff'!A102</f>
        <v>0</v>
      </c>
      <c r="D106" s="162">
        <f>IF('Etat staff'!B102&lt;C106,'Etat staff'!B102+1,'Etat staff'!B102)</f>
        <v>0</v>
      </c>
      <c r="E106" s="203">
        <f t="shared" si="10"/>
        <v>1.0416666666666666E-2</v>
      </c>
      <c r="F106" s="44"/>
      <c r="G106" s="265"/>
      <c r="H106" s="227" t="str">
        <f>IF(OR($B106=0,H$27&lt;$C106,H$27&gt;=$D106),"",INDEX(ordre,COUNTIF(H$36:H105,"&lt;&gt;")+1))</f>
        <v/>
      </c>
      <c r="I106" s="227" t="str">
        <f>IF(OR($B106=0,I$27&lt;$C106,I$27&gt;=$D106),"",INDEX(ordre,COUNTIF(I$36:I105,"&lt;&gt;")+1))</f>
        <v/>
      </c>
      <c r="J106" s="227" t="str">
        <f>IF(OR($B106=0,J$27&lt;$C106,J$27&gt;=$D106),"",INDEX(ordre,COUNTIF(J$36:J105,"&lt;&gt;")+1))</f>
        <v/>
      </c>
      <c r="K106" s="227" t="str">
        <f>IF(OR($B106=0,K$27&lt;$C106,K$27&gt;=$D106),"",INDEX(ordre,COUNTIF(K$36:K105,"&lt;&gt;")+1))</f>
        <v/>
      </c>
      <c r="L106" s="227" t="str">
        <f>IF(OR($B106=0,L$27&lt;$C106,L$27&gt;=$D106),"",INDEX(ordre,COUNTIF(L$36:L105,"&lt;&gt;")+1))</f>
        <v/>
      </c>
      <c r="M106" s="227" t="str">
        <f>IF(OR($B106=0,M$27&lt;$C106,M$27&gt;=$D106),"",INDEX(ordre,COUNTIF(M$36:M105,"&lt;&gt;")+1))</f>
        <v/>
      </c>
      <c r="N106" s="227" t="str">
        <f>IF(OR($B106=0,N$27&lt;$C106,N$27&gt;=$D106),"",INDEX(ordre,COUNTIF(N$36:N105,"&lt;&gt;")+1))</f>
        <v/>
      </c>
      <c r="O106" s="227" t="str">
        <f>IF(OR($B106=0,O$27&lt;$C106,O$27&gt;=$D106),"",INDEX(ordre,COUNTIF(O$36:O105,"&lt;&gt;")+1))</f>
        <v/>
      </c>
      <c r="P106" s="227" t="str">
        <f>IF(OR($B106=0,P$27&lt;$C106,P$27&gt;=$D106),"",INDEX(ordre,COUNTIF(P$36:P105,"&lt;&gt;")+1))</f>
        <v/>
      </c>
      <c r="Q106" s="227" t="str">
        <f>IF(OR($B106=0,Q$27&lt;$C106,Q$27&gt;=$D106),"",INDEX(ordre,COUNTIF(Q$36:Q105,"&lt;&gt;")+1))</f>
        <v/>
      </c>
      <c r="R106" s="227" t="str">
        <f>IF(OR($B106=0,R$27&lt;$C106,R$27&gt;=$D106),"",INDEX(ordre,COUNTIF(R$36:R105,"&lt;&gt;")+1))</f>
        <v/>
      </c>
      <c r="S106" s="227" t="str">
        <f>IF(OR($B106=0,S$27&lt;$C106,S$27&gt;=$D106),"",INDEX(ordre,COUNTIF(S$36:S105,"&lt;&gt;")+1))</f>
        <v/>
      </c>
      <c r="T106" s="227" t="str">
        <f>IF(OR($B106=0,T$27&lt;$C106,T$27&gt;=$D106),"",INDEX(ordre,COUNTIF(T$36:T105,"&lt;&gt;")+1))</f>
        <v/>
      </c>
      <c r="U106" s="227" t="str">
        <f>IF(OR($B106=0,U$27&lt;$C106,U$27&gt;=$D106),"",INDEX(ordre,COUNTIF(U$36:U105,"&lt;&gt;")+1))</f>
        <v/>
      </c>
      <c r="V106" s="227" t="str">
        <f>IF(OR($B106=0,V$27&lt;$C106,V$27&gt;=$D106),"",INDEX(ordre,COUNTIF(V$36:V105,"&lt;&gt;")+1))</f>
        <v/>
      </c>
      <c r="W106" s="227" t="str">
        <f>IF(OR($B106=0,W$27&lt;$C106,W$27&gt;=$D106),"",INDEX(ordre,COUNTIF(W$36:W105,"&lt;&gt;")+1))</f>
        <v/>
      </c>
      <c r="X106" s="227" t="str">
        <f>IF(OR($B106=0,X$27&lt;$C106,X$27&gt;=$D106),"",INDEX(ordre,COUNTIF(X$36:X105,"&lt;&gt;")+1))</f>
        <v/>
      </c>
      <c r="Y106" s="227" t="str">
        <f>IF(OR($B106=0,Y$27&lt;$C106,Y$27&gt;=$D106),"",INDEX(ordre,COUNTIF(Y$36:Y105,"&lt;&gt;")+1))</f>
        <v/>
      </c>
      <c r="Z106" s="227" t="str">
        <f>IF(OR($B106=0,Z$27&lt;$C106,Z$27&gt;=$D106),"",INDEX(ordre,COUNTIF(Z$36:Z105,"&lt;&gt;")+1))</f>
        <v/>
      </c>
      <c r="AA106" s="227" t="str">
        <f>IF(OR($B106=0,AA$27&lt;$C106,AA$27&gt;=$D106),"",INDEX(ordre,COUNTIF(AA$36:AA105,"&lt;&gt;")+1))</f>
        <v/>
      </c>
      <c r="AB106" s="227" t="str">
        <f>IF(OR($B106=0,AB$27&lt;$C106,AB$27&gt;=$D106),"",INDEX(ordre,COUNTIF(AB$36:AB105,"&lt;&gt;")+1))</f>
        <v/>
      </c>
      <c r="AC106" s="227" t="str">
        <f>IF(OR($B106=0,AC$27&lt;$C106,AC$27&gt;=$D106),"",INDEX(ordre,COUNTIF(AC$36:AC105,"&lt;&gt;")+1))</f>
        <v/>
      </c>
      <c r="AD106" s="227" t="str">
        <f>IF(OR($B106=0,AD$27&lt;$C106,AD$27&gt;=$D106),"",INDEX(ordre,COUNTIF(AD$36:AD105,"&lt;&gt;")+1))</f>
        <v/>
      </c>
      <c r="AE106" s="227" t="str">
        <f>IF(OR($B106=0,AE$27&lt;$C106,AE$27&gt;=$D106),"",INDEX(ordre,COUNTIF(AE$36:AE105,"&lt;&gt;")+1))</f>
        <v/>
      </c>
      <c r="AF106" s="227" t="str">
        <f>IF(OR($B106=0,AF$27&lt;$C106,AF$27&gt;=$D106),"",INDEX(ordre,COUNTIF(AF$36:AF105,"&lt;&gt;")+1))</f>
        <v/>
      </c>
      <c r="AG106" s="227" t="str">
        <f>IF(OR($B106=0,AG$27&lt;$C106,AG$27&gt;=$D106),"",INDEX(ordre,COUNTIF(AG$36:AG105,"&lt;&gt;")+1))</f>
        <v/>
      </c>
      <c r="AH106" s="227" t="str">
        <f>IF(OR($B106=0,AH$27&lt;$C106,AH$27&gt;=$D106),"",INDEX(ordre,COUNTIF(AH$36:AH105,"&lt;&gt;")+1))</f>
        <v/>
      </c>
      <c r="AI106" s="227" t="str">
        <f>IF(OR($B106=0,AI$27&lt;$C106,AI$27&gt;=$D106),"",INDEX(ordre,COUNTIF(AI$36:AI105,"&lt;&gt;")+1))</f>
        <v/>
      </c>
      <c r="AJ106" s="227" t="str">
        <f>IF(OR($B106=0,AJ$27&lt;$C106,AJ$27&gt;=$D106),"",INDEX(ordre,COUNTIF(AJ$36:AJ105,"&lt;&gt;")+1))</f>
        <v/>
      </c>
      <c r="AK106" s="227" t="str">
        <f>IF(OR($B106=0,AK$27&lt;$C106,AK$27&gt;=$D106),"",INDEX(ordre,COUNTIF(AK$36:AK105,"&lt;&gt;")+1))</f>
        <v/>
      </c>
      <c r="AL106" s="227" t="str">
        <f>IF(OR($B106=0,AL$27&lt;$C106,AL$27&gt;=$D106),"",INDEX(ordre,COUNTIF(AL$36:AL105,"&lt;&gt;")+1))</f>
        <v/>
      </c>
      <c r="AM106" s="227" t="str">
        <f>IF(OR($B106=0,AM$27&lt;$C106,AM$27&gt;=$D106),"",INDEX(ordre,COUNTIF(AM$36:AM105,"&lt;&gt;")+1))</f>
        <v/>
      </c>
      <c r="AN106" s="227" t="str">
        <f>IF(OR($B106=0,AN$27&lt;$C106,AN$27&gt;=$D106),"",INDEX(ordre,COUNTIF(AN$36:AN105,"&lt;&gt;")+1))</f>
        <v/>
      </c>
      <c r="AO106" s="227" t="str">
        <f>IF(OR($B106=0,AO$27&lt;$C106,AO$27&gt;=$D106),"",INDEX(ordre,COUNTIF(AO$36:AO105,"&lt;&gt;")+1))</f>
        <v/>
      </c>
      <c r="AP106" s="227" t="str">
        <f>IF(OR($B106=0,AP$27&lt;$C106,AP$27&gt;=$D106),"",INDEX(ordre,COUNTIF(AP$36:AP105,"&lt;&gt;")+1))</f>
        <v/>
      </c>
      <c r="AQ106" s="227" t="str">
        <f>IF(OR($B106=0,AQ$27&lt;$C106,AQ$27&gt;=$D106),"",INDEX(ordre,COUNTIF(AQ$36:AQ105,"&lt;&gt;")+1))</f>
        <v/>
      </c>
      <c r="AR106" s="227" t="str">
        <f>IF(OR($B106=0,AR$27&lt;$C106,AR$27&gt;=$D106),"",INDEX(ordre,COUNTIF(AR$36:AR105,"&lt;&gt;")+1))</f>
        <v/>
      </c>
      <c r="AS106" s="227" t="str">
        <f>IF(OR($B106=0,AS$27&lt;$C106,AS$27&gt;=$D106),"",INDEX(ordre,COUNTIF(AS$36:AS105,"&lt;&gt;")+1))</f>
        <v/>
      </c>
      <c r="AT106" s="227" t="str">
        <f>IF(OR($B106=0,AT$27&lt;$C106,AT$27&gt;=$D106),"",INDEX(ordre,COUNTIF(AT$36:AT105,"&lt;&gt;")+1))</f>
        <v/>
      </c>
      <c r="AU106" s="227" t="str">
        <f>IF(OR($B106=0,AU$27&lt;$C106,AU$27&gt;=$D106),"",INDEX(ordre,COUNTIF(AU$36:AU105,"&lt;&gt;")+1))</f>
        <v/>
      </c>
      <c r="AV106" s="227" t="str">
        <f>IF(OR($B106=0,AV$27&lt;$C106,AV$27&gt;=$D106),"",INDEX(ordre,COUNTIF(AV$36:AV105,"&lt;&gt;")+1))</f>
        <v/>
      </c>
      <c r="AW106" s="227" t="str">
        <f>IF(OR($B106=0,AW$27&lt;$C106,AW$27&gt;=$D106),"",INDEX(ordre,COUNTIF(AW$36:AW105,"&lt;&gt;")+1))</f>
        <v/>
      </c>
      <c r="AX106" s="227" t="str">
        <f>IF(OR($B106=0,AX$27&lt;$C106,AX$27&gt;=$D106),"",INDEX(ordre,COUNTIF(AX$36:AX105,"&lt;&gt;")+1))</f>
        <v/>
      </c>
      <c r="AY106" s="227" t="str">
        <f>IF(OR($B106=0,AY$27&lt;$C106,AY$27&gt;=$D106),"",INDEX(ordre,COUNTIF(AY$36:AY105,"&lt;&gt;")+1))</f>
        <v/>
      </c>
      <c r="AZ106" s="227" t="str">
        <f>IF(OR($B106=0,AZ$27&lt;$C106,AZ$27&gt;=$D106),"",INDEX(ordre,COUNTIF(AZ$36:AZ105,"&lt;&gt;")+1))</f>
        <v/>
      </c>
      <c r="BA106" s="227" t="str">
        <f>IF(OR($B106=0,BA$27&lt;$C106,BA$27&gt;=$D106),"",INDEX(ordre,COUNTIF(BA$36:BA105,"&lt;&gt;")+1))</f>
        <v/>
      </c>
      <c r="BB106" s="227" t="str">
        <f>IF(OR($B106=0,BB$27&lt;$C106,BB$27&gt;=$D106),"",INDEX(ordre,COUNTIF(BB$36:BB105,"&lt;&gt;")+1))</f>
        <v/>
      </c>
      <c r="BC106" s="227" t="str">
        <f>IF(OR($B106=0,BC$27&lt;$C106,BC$27&gt;=$D106),"",INDEX(ordre,COUNTIF(BC$36:BC105,"&lt;&gt;")+1))</f>
        <v/>
      </c>
      <c r="BD106" s="227" t="str">
        <f>IF(OR($B106=0,BD$27&lt;$C106,BD$27&gt;=$D106),"",INDEX(ordre,COUNTIF(BD$36:BD105,"&lt;&gt;")+1))</f>
        <v/>
      </c>
      <c r="BE106" s="227" t="str">
        <f>IF(OR($B106=0,BE$27&lt;$C106,BE$27&gt;=$D106),"",INDEX(ordre,COUNTIF(BE$36:BE105,"&lt;&gt;")+1))</f>
        <v/>
      </c>
      <c r="BF106" s="227" t="str">
        <f>IF(OR($B106=0,BF$27&lt;$C106,BF$27&gt;=$D106),"",INDEX(ordre,COUNTIF(BF$36:BF105,"&lt;&gt;")+1))</f>
        <v/>
      </c>
      <c r="BG106" s="227" t="str">
        <f>IF(OR($B106=0,BG$27&lt;$C106,BG$27&gt;=$D106),"",INDEX(ordre,COUNTIF(BG$36:BG105,"&lt;&gt;")+1))</f>
        <v/>
      </c>
      <c r="BH106" s="227" t="str">
        <f>IF(OR($B106=0,BH$27&lt;$C106,BH$27&gt;=$D106),"",INDEX(ordre,COUNTIF(BH$36:BH105,"&lt;&gt;")+1))</f>
        <v/>
      </c>
      <c r="BI106" s="227" t="str">
        <f>IF(OR($B106=0,BI$27&lt;$C106,BI$27&gt;=$D106),"",INDEX(ordre,COUNTIF(BI$36:BI105,"&lt;&gt;")+1))</f>
        <v/>
      </c>
      <c r="BJ106" s="227" t="str">
        <f>IF(OR($B106=0,BJ$27&lt;$C106,BJ$27&gt;=$D106),"",INDEX(ordre,COUNTIF(BJ$36:BJ105,"&lt;&gt;")+1))</f>
        <v/>
      </c>
      <c r="BK106" s="227" t="str">
        <f>IF(OR($B106=0,BK$27&lt;$C106,BK$27&gt;=$D106),"",INDEX(ordre,COUNTIF(BK$36:BK105,"&lt;&gt;")+1))</f>
        <v/>
      </c>
      <c r="BL106" s="227" t="str">
        <f>IF(OR($B106=0,BL$27&lt;$C106,BL$27&gt;=$D106),"",INDEX(ordre,COUNTIF(BL$36:BL105,"&lt;&gt;")+1))</f>
        <v/>
      </c>
      <c r="BM106" s="227" t="str">
        <f>IF(OR($B106=0,BM$27&lt;$C106,BM$27&gt;=$D106),"",INDEX(ordre,COUNTIF(BM$36:BM105,"&lt;&gt;")+1))</f>
        <v/>
      </c>
      <c r="BN106" s="227" t="str">
        <f>IF(OR($B106=0,BN$27&lt;$C106,BN$27&gt;=$D106),"",INDEX(ordre,COUNTIF(BN$36:BN105,"&lt;&gt;")+1))</f>
        <v/>
      </c>
      <c r="BO106" s="227" t="str">
        <f>IF(OR($B106=0,BO$27&lt;$C106,BO$27&gt;=$D106),"",INDEX(ordre,COUNTIF(BO$36:BO105,"&lt;&gt;")+1))</f>
        <v/>
      </c>
      <c r="BP106" s="227" t="str">
        <f>IF(OR($B106=0,BP$27&lt;$C106,BP$27&gt;=$D106),"",INDEX(ordre,COUNTIF(BP$36:BP105,"&lt;&gt;")+1))</f>
        <v/>
      </c>
      <c r="BQ106" s="227" t="str">
        <f>IF(OR($B106=0,BQ$27&lt;$C106,BQ$27&gt;=$D106),"",INDEX(ordre,COUNTIF(BQ$36:BQ105,"&lt;&gt;")+1))</f>
        <v/>
      </c>
      <c r="BR106" s="227" t="str">
        <f>IF(OR($B106=0,BR$27&lt;$C106,BR$27&gt;=$D106),"",INDEX(ordre,COUNTIF(BR$36:BR105,"&lt;&gt;")+1))</f>
        <v/>
      </c>
      <c r="BS106" s="227" t="str">
        <f>IF(OR($B106=0,BS$27&lt;$C106,BS$27&gt;=$D106),"",INDEX(ordre,COUNTIF(BS$36:BS105,"&lt;&gt;")+1))</f>
        <v/>
      </c>
      <c r="BT106" s="227" t="str">
        <f>IF(OR($B106=0,BT$27&lt;$C106,BT$27&gt;=$D106),"",INDEX(ordre,COUNTIF(BT$36:BT105,"&lt;&gt;")+1))</f>
        <v/>
      </c>
      <c r="BU106" s="165">
        <f t="shared" si="3"/>
        <v>6.9441666666666671E-3</v>
      </c>
    </row>
    <row r="107" spans="1:73" ht="15.5" x14ac:dyDescent="0.35">
      <c r="A107" s="39"/>
      <c r="B107" s="139">
        <f>'Etat staff'!C103</f>
        <v>0</v>
      </c>
      <c r="C107" s="161">
        <f>'Etat staff'!A103</f>
        <v>0</v>
      </c>
      <c r="D107" s="162">
        <f>IF('Etat staff'!B103&lt;C107,'Etat staff'!B103+1,'Etat staff'!B103)</f>
        <v>0</v>
      </c>
      <c r="E107" s="203">
        <f t="shared" si="10"/>
        <v>1.0416666666666666E-2</v>
      </c>
      <c r="F107" s="44"/>
      <c r="G107" s="265"/>
      <c r="H107" s="227" t="str">
        <f>IF(OR($B107=0,H$27&lt;$C107,H$27&gt;=$D107),"",INDEX(ordre,COUNTIF(H$36:H106,"&lt;&gt;")+1))</f>
        <v/>
      </c>
      <c r="I107" s="227" t="str">
        <f>IF(OR($B107=0,I$27&lt;$C107,I$27&gt;=$D107),"",INDEX(ordre,COUNTIF(I$36:I106,"&lt;&gt;")+1))</f>
        <v/>
      </c>
      <c r="J107" s="227" t="str">
        <f>IF(OR($B107=0,J$27&lt;$C107,J$27&gt;=$D107),"",INDEX(ordre,COUNTIF(J$36:J106,"&lt;&gt;")+1))</f>
        <v/>
      </c>
      <c r="K107" s="227" t="str">
        <f>IF(OR($B107=0,K$27&lt;$C107,K$27&gt;=$D107),"",INDEX(ordre,COUNTIF(K$36:K106,"&lt;&gt;")+1))</f>
        <v/>
      </c>
      <c r="L107" s="227" t="str">
        <f>IF(OR($B107=0,L$27&lt;$C107,L$27&gt;=$D107),"",INDEX(ordre,COUNTIF(L$36:L106,"&lt;&gt;")+1))</f>
        <v/>
      </c>
      <c r="M107" s="227" t="str">
        <f>IF(OR($B107=0,M$27&lt;$C107,M$27&gt;=$D107),"",INDEX(ordre,COUNTIF(M$36:M106,"&lt;&gt;")+1))</f>
        <v/>
      </c>
      <c r="N107" s="227" t="str">
        <f>IF(OR($B107=0,N$27&lt;$C107,N$27&gt;=$D107),"",INDEX(ordre,COUNTIF(N$36:N106,"&lt;&gt;")+1))</f>
        <v/>
      </c>
      <c r="O107" s="227" t="str">
        <f>IF(OR($B107=0,O$27&lt;$C107,O$27&gt;=$D107),"",INDEX(ordre,COUNTIF(O$36:O106,"&lt;&gt;")+1))</f>
        <v/>
      </c>
      <c r="P107" s="227" t="str">
        <f>IF(OR($B107=0,P$27&lt;$C107,P$27&gt;=$D107),"",INDEX(ordre,COUNTIF(P$36:P106,"&lt;&gt;")+1))</f>
        <v/>
      </c>
      <c r="Q107" s="227" t="str">
        <f>IF(OR($B107=0,Q$27&lt;$C107,Q$27&gt;=$D107),"",INDEX(ordre,COUNTIF(Q$36:Q106,"&lt;&gt;")+1))</f>
        <v/>
      </c>
      <c r="R107" s="227" t="str">
        <f>IF(OR($B107=0,R$27&lt;$C107,R$27&gt;=$D107),"",INDEX(ordre,COUNTIF(R$36:R106,"&lt;&gt;")+1))</f>
        <v/>
      </c>
      <c r="S107" s="227" t="str">
        <f>IF(OR($B107=0,S$27&lt;$C107,S$27&gt;=$D107),"",INDEX(ordre,COUNTIF(S$36:S106,"&lt;&gt;")+1))</f>
        <v/>
      </c>
      <c r="T107" s="227" t="str">
        <f>IF(OR($B107=0,T$27&lt;$C107,T$27&gt;=$D107),"",INDEX(ordre,COUNTIF(T$36:T106,"&lt;&gt;")+1))</f>
        <v/>
      </c>
      <c r="U107" s="227" t="str">
        <f>IF(OR($B107=0,U$27&lt;$C107,U$27&gt;=$D107),"",INDEX(ordre,COUNTIF(U$36:U106,"&lt;&gt;")+1))</f>
        <v/>
      </c>
      <c r="V107" s="227" t="str">
        <f>IF(OR($B107=0,V$27&lt;$C107,V$27&gt;=$D107),"",INDEX(ordre,COUNTIF(V$36:V106,"&lt;&gt;")+1))</f>
        <v/>
      </c>
      <c r="W107" s="227" t="str">
        <f>IF(OR($B107=0,W$27&lt;$C107,W$27&gt;=$D107),"",INDEX(ordre,COUNTIF(W$36:W106,"&lt;&gt;")+1))</f>
        <v/>
      </c>
      <c r="X107" s="227" t="str">
        <f>IF(OR($B107=0,X$27&lt;$C107,X$27&gt;=$D107),"",INDEX(ordre,COUNTIF(X$36:X106,"&lt;&gt;")+1))</f>
        <v/>
      </c>
      <c r="Y107" s="227" t="str">
        <f>IF(OR($B107=0,Y$27&lt;$C107,Y$27&gt;=$D107),"",INDEX(ordre,COUNTIF(Y$36:Y106,"&lt;&gt;")+1))</f>
        <v/>
      </c>
      <c r="Z107" s="227" t="str">
        <f>IF(OR($B107=0,Z$27&lt;$C107,Z$27&gt;=$D107),"",INDEX(ordre,COUNTIF(Z$36:Z106,"&lt;&gt;")+1))</f>
        <v/>
      </c>
      <c r="AA107" s="227" t="str">
        <f>IF(OR($B107=0,AA$27&lt;$C107,AA$27&gt;=$D107),"",INDEX(ordre,COUNTIF(AA$36:AA106,"&lt;&gt;")+1))</f>
        <v/>
      </c>
      <c r="AB107" s="227" t="str">
        <f>IF(OR($B107=0,AB$27&lt;$C107,AB$27&gt;=$D107),"",INDEX(ordre,COUNTIF(AB$36:AB106,"&lt;&gt;")+1))</f>
        <v/>
      </c>
      <c r="AC107" s="227" t="str">
        <f>IF(OR($B107=0,AC$27&lt;$C107,AC$27&gt;=$D107),"",INDEX(ordre,COUNTIF(AC$36:AC106,"&lt;&gt;")+1))</f>
        <v/>
      </c>
      <c r="AD107" s="227" t="str">
        <f>IF(OR($B107=0,AD$27&lt;$C107,AD$27&gt;=$D107),"",INDEX(ordre,COUNTIF(AD$36:AD106,"&lt;&gt;")+1))</f>
        <v/>
      </c>
      <c r="AE107" s="227" t="str">
        <f>IF(OR($B107=0,AE$27&lt;$C107,AE$27&gt;=$D107),"",INDEX(ordre,COUNTIF(AE$36:AE106,"&lt;&gt;")+1))</f>
        <v/>
      </c>
      <c r="AF107" s="227" t="str">
        <f>IF(OR($B107=0,AF$27&lt;$C107,AF$27&gt;=$D107),"",INDEX(ordre,COUNTIF(AF$36:AF106,"&lt;&gt;")+1))</f>
        <v/>
      </c>
      <c r="AG107" s="227" t="str">
        <f>IF(OR($B107=0,AG$27&lt;$C107,AG$27&gt;=$D107),"",INDEX(ordre,COUNTIF(AG$36:AG106,"&lt;&gt;")+1))</f>
        <v/>
      </c>
      <c r="AH107" s="227" t="str">
        <f>IF(OR($B107=0,AH$27&lt;$C107,AH$27&gt;=$D107),"",INDEX(ordre,COUNTIF(AH$36:AH106,"&lt;&gt;")+1))</f>
        <v/>
      </c>
      <c r="AI107" s="227" t="str">
        <f>IF(OR($B107=0,AI$27&lt;$C107,AI$27&gt;=$D107),"",INDEX(ordre,COUNTIF(AI$36:AI106,"&lt;&gt;")+1))</f>
        <v/>
      </c>
      <c r="AJ107" s="227" t="str">
        <f>IF(OR($B107=0,AJ$27&lt;$C107,AJ$27&gt;=$D107),"",INDEX(ordre,COUNTIF(AJ$36:AJ106,"&lt;&gt;")+1))</f>
        <v/>
      </c>
      <c r="AK107" s="227" t="str">
        <f>IF(OR($B107=0,AK$27&lt;$C107,AK$27&gt;=$D107),"",INDEX(ordre,COUNTIF(AK$36:AK106,"&lt;&gt;")+1))</f>
        <v/>
      </c>
      <c r="AL107" s="227" t="str">
        <f>IF(OR($B107=0,AL$27&lt;$C107,AL$27&gt;=$D107),"",INDEX(ordre,COUNTIF(AL$36:AL106,"&lt;&gt;")+1))</f>
        <v/>
      </c>
      <c r="AM107" s="227" t="str">
        <f>IF(OR($B107=0,AM$27&lt;$C107,AM$27&gt;=$D107),"",INDEX(ordre,COUNTIF(AM$36:AM106,"&lt;&gt;")+1))</f>
        <v/>
      </c>
      <c r="AN107" s="227" t="str">
        <f>IF(OR($B107=0,AN$27&lt;$C107,AN$27&gt;=$D107),"",INDEX(ordre,COUNTIF(AN$36:AN106,"&lt;&gt;")+1))</f>
        <v/>
      </c>
      <c r="AO107" s="227" t="str">
        <f>IF(OR($B107=0,AO$27&lt;$C107,AO$27&gt;=$D107),"",INDEX(ordre,COUNTIF(AO$36:AO106,"&lt;&gt;")+1))</f>
        <v/>
      </c>
      <c r="AP107" s="227" t="str">
        <f>IF(OR($B107=0,AP$27&lt;$C107,AP$27&gt;=$D107),"",INDEX(ordre,COUNTIF(AP$36:AP106,"&lt;&gt;")+1))</f>
        <v/>
      </c>
      <c r="AQ107" s="227" t="str">
        <f>IF(OR($B107=0,AQ$27&lt;$C107,AQ$27&gt;=$D107),"",INDEX(ordre,COUNTIF(AQ$36:AQ106,"&lt;&gt;")+1))</f>
        <v/>
      </c>
      <c r="AR107" s="227" t="str">
        <f>IF(OR($B107=0,AR$27&lt;$C107,AR$27&gt;=$D107),"",INDEX(ordre,COUNTIF(AR$36:AR106,"&lt;&gt;")+1))</f>
        <v/>
      </c>
      <c r="AS107" s="227" t="str">
        <f>IF(OR($B107=0,AS$27&lt;$C107,AS$27&gt;=$D107),"",INDEX(ordre,COUNTIF(AS$36:AS106,"&lt;&gt;")+1))</f>
        <v/>
      </c>
      <c r="AT107" s="227" t="str">
        <f>IF(OR($B107=0,AT$27&lt;$C107,AT$27&gt;=$D107),"",INDEX(ordre,COUNTIF(AT$36:AT106,"&lt;&gt;")+1))</f>
        <v/>
      </c>
      <c r="AU107" s="227" t="str">
        <f>IF(OR($B107=0,AU$27&lt;$C107,AU$27&gt;=$D107),"",INDEX(ordre,COUNTIF(AU$36:AU106,"&lt;&gt;")+1))</f>
        <v/>
      </c>
      <c r="AV107" s="227" t="str">
        <f>IF(OR($B107=0,AV$27&lt;$C107,AV$27&gt;=$D107),"",INDEX(ordre,COUNTIF(AV$36:AV106,"&lt;&gt;")+1))</f>
        <v/>
      </c>
      <c r="AW107" s="227" t="str">
        <f>IF(OR($B107=0,AW$27&lt;$C107,AW$27&gt;=$D107),"",INDEX(ordre,COUNTIF(AW$36:AW106,"&lt;&gt;")+1))</f>
        <v/>
      </c>
      <c r="AX107" s="227" t="str">
        <f>IF(OR($B107=0,AX$27&lt;$C107,AX$27&gt;=$D107),"",INDEX(ordre,COUNTIF(AX$36:AX106,"&lt;&gt;")+1))</f>
        <v/>
      </c>
      <c r="AY107" s="227" t="str">
        <f>IF(OR($B107=0,AY$27&lt;$C107,AY$27&gt;=$D107),"",INDEX(ordre,COUNTIF(AY$36:AY106,"&lt;&gt;")+1))</f>
        <v/>
      </c>
      <c r="AZ107" s="227" t="str">
        <f>IF(OR($B107=0,AZ$27&lt;$C107,AZ$27&gt;=$D107),"",INDEX(ordre,COUNTIF(AZ$36:AZ106,"&lt;&gt;")+1))</f>
        <v/>
      </c>
      <c r="BA107" s="227" t="str">
        <f>IF(OR($B107=0,BA$27&lt;$C107,BA$27&gt;=$D107),"",INDEX(ordre,COUNTIF(BA$36:BA106,"&lt;&gt;")+1))</f>
        <v/>
      </c>
      <c r="BB107" s="227" t="str">
        <f>IF(OR($B107=0,BB$27&lt;$C107,BB$27&gt;=$D107),"",INDEX(ordre,COUNTIF(BB$36:BB106,"&lt;&gt;")+1))</f>
        <v/>
      </c>
      <c r="BC107" s="227" t="str">
        <f>IF(OR($B107=0,BC$27&lt;$C107,BC$27&gt;=$D107),"",INDEX(ordre,COUNTIF(BC$36:BC106,"&lt;&gt;")+1))</f>
        <v/>
      </c>
      <c r="BD107" s="227" t="str">
        <f>IF(OR($B107=0,BD$27&lt;$C107,BD$27&gt;=$D107),"",INDEX(ordre,COUNTIF(BD$36:BD106,"&lt;&gt;")+1))</f>
        <v/>
      </c>
      <c r="BE107" s="227" t="str">
        <f>IF(OR($B107=0,BE$27&lt;$C107,BE$27&gt;=$D107),"",INDEX(ordre,COUNTIF(BE$36:BE106,"&lt;&gt;")+1))</f>
        <v/>
      </c>
      <c r="BF107" s="227" t="str">
        <f>IF(OR($B107=0,BF$27&lt;$C107,BF$27&gt;=$D107),"",INDEX(ordre,COUNTIF(BF$36:BF106,"&lt;&gt;")+1))</f>
        <v/>
      </c>
      <c r="BG107" s="227" t="str">
        <f>IF(OR($B107=0,BG$27&lt;$C107,BG$27&gt;=$D107),"",INDEX(ordre,COUNTIF(BG$36:BG106,"&lt;&gt;")+1))</f>
        <v/>
      </c>
      <c r="BH107" s="227" t="str">
        <f>IF(OR($B107=0,BH$27&lt;$C107,BH$27&gt;=$D107),"",INDEX(ordre,COUNTIF(BH$36:BH106,"&lt;&gt;")+1))</f>
        <v/>
      </c>
      <c r="BI107" s="227" t="str">
        <f>IF(OR($B107=0,BI$27&lt;$C107,BI$27&gt;=$D107),"",INDEX(ordre,COUNTIF(BI$36:BI106,"&lt;&gt;")+1))</f>
        <v/>
      </c>
      <c r="BJ107" s="227" t="str">
        <f>IF(OR($B107=0,BJ$27&lt;$C107,BJ$27&gt;=$D107),"",INDEX(ordre,COUNTIF(BJ$36:BJ106,"&lt;&gt;")+1))</f>
        <v/>
      </c>
      <c r="BK107" s="227" t="str">
        <f>IF(OR($B107=0,BK$27&lt;$C107,BK$27&gt;=$D107),"",INDEX(ordre,COUNTIF(BK$36:BK106,"&lt;&gt;")+1))</f>
        <v/>
      </c>
      <c r="BL107" s="227" t="str">
        <f>IF(OR($B107=0,BL$27&lt;$C107,BL$27&gt;=$D107),"",INDEX(ordre,COUNTIF(BL$36:BL106,"&lt;&gt;")+1))</f>
        <v/>
      </c>
      <c r="BM107" s="227" t="str">
        <f>IF(OR($B107=0,BM$27&lt;$C107,BM$27&gt;=$D107),"",INDEX(ordre,COUNTIF(BM$36:BM106,"&lt;&gt;")+1))</f>
        <v/>
      </c>
      <c r="BN107" s="227" t="str">
        <f>IF(OR($B107=0,BN$27&lt;$C107,BN$27&gt;=$D107),"",INDEX(ordre,COUNTIF(BN$36:BN106,"&lt;&gt;")+1))</f>
        <v/>
      </c>
      <c r="BO107" s="227" t="str">
        <f>IF(OR($B107=0,BO$27&lt;$C107,BO$27&gt;=$D107),"",INDEX(ordre,COUNTIF(BO$36:BO106,"&lt;&gt;")+1))</f>
        <v/>
      </c>
      <c r="BP107" s="227" t="str">
        <f>IF(OR($B107=0,BP$27&lt;$C107,BP$27&gt;=$D107),"",INDEX(ordre,COUNTIF(BP$36:BP106,"&lt;&gt;")+1))</f>
        <v/>
      </c>
      <c r="BQ107" s="227" t="str">
        <f>IF(OR($B107=0,BQ$27&lt;$C107,BQ$27&gt;=$D107),"",INDEX(ordre,COUNTIF(BQ$36:BQ106,"&lt;&gt;")+1))</f>
        <v/>
      </c>
      <c r="BR107" s="227" t="str">
        <f>IF(OR($B107=0,BR$27&lt;$C107,BR$27&gt;=$D107),"",INDEX(ordre,COUNTIF(BR$36:BR106,"&lt;&gt;")+1))</f>
        <v/>
      </c>
      <c r="BS107" s="227" t="str">
        <f>IF(OR($B107=0,BS$27&lt;$C107,BS$27&gt;=$D107),"",INDEX(ordre,COUNTIF(BS$36:BS106,"&lt;&gt;")+1))</f>
        <v/>
      </c>
      <c r="BT107" s="227" t="str">
        <f>IF(OR($B107=0,BT$27&lt;$C107,BT$27&gt;=$D107),"",INDEX(ordre,COUNTIF(BT$36:BT106,"&lt;&gt;")+1))</f>
        <v/>
      </c>
      <c r="BU107" s="165">
        <f t="shared" si="3"/>
        <v>6.9441666666666671E-3</v>
      </c>
    </row>
    <row r="108" spans="1:73" ht="15.5" x14ac:dyDescent="0.35">
      <c r="A108" s="39"/>
      <c r="B108" s="139">
        <f>'Etat staff'!C104</f>
        <v>0</v>
      </c>
      <c r="C108" s="161">
        <f>'Etat staff'!A104</f>
        <v>0</v>
      </c>
      <c r="D108" s="162">
        <f>IF('Etat staff'!B104&lt;C108,'Etat staff'!B104+1,'Etat staff'!B104)</f>
        <v>0</v>
      </c>
      <c r="E108" s="203">
        <f t="shared" si="10"/>
        <v>1.0416666666666666E-2</v>
      </c>
      <c r="F108" s="44"/>
      <c r="G108" s="265"/>
      <c r="H108" s="227" t="str">
        <f>IF(OR($B108=0,H$27&lt;$C108,H$27&gt;=$D108),"",INDEX(ordre,COUNTIF(H$36:H107,"&lt;&gt;")+1))</f>
        <v/>
      </c>
      <c r="I108" s="227" t="str">
        <f>IF(OR($B108=0,I$27&lt;$C108,I$27&gt;=$D108),"",INDEX(ordre,COUNTIF(I$36:I107,"&lt;&gt;")+1))</f>
        <v/>
      </c>
      <c r="J108" s="227" t="str">
        <f>IF(OR($B108=0,J$27&lt;$C108,J$27&gt;=$D108),"",INDEX(ordre,COUNTIF(J$36:J107,"&lt;&gt;")+1))</f>
        <v/>
      </c>
      <c r="K108" s="227" t="str">
        <f>IF(OR($B108=0,K$27&lt;$C108,K$27&gt;=$D108),"",INDEX(ordre,COUNTIF(K$36:K107,"&lt;&gt;")+1))</f>
        <v/>
      </c>
      <c r="L108" s="227" t="str">
        <f>IF(OR($B108=0,L$27&lt;$C108,L$27&gt;=$D108),"",INDEX(ordre,COUNTIF(L$36:L107,"&lt;&gt;")+1))</f>
        <v/>
      </c>
      <c r="M108" s="227" t="str">
        <f>IF(OR($B108=0,M$27&lt;$C108,M$27&gt;=$D108),"",INDEX(ordre,COUNTIF(M$36:M107,"&lt;&gt;")+1))</f>
        <v/>
      </c>
      <c r="N108" s="227" t="str">
        <f>IF(OR($B108=0,N$27&lt;$C108,N$27&gt;=$D108),"",INDEX(ordre,COUNTIF(N$36:N107,"&lt;&gt;")+1))</f>
        <v/>
      </c>
      <c r="O108" s="227" t="str">
        <f>IF(OR($B108=0,O$27&lt;$C108,O$27&gt;=$D108),"",INDEX(ordre,COUNTIF(O$36:O107,"&lt;&gt;")+1))</f>
        <v/>
      </c>
      <c r="P108" s="227" t="str">
        <f>IF(OR($B108=0,P$27&lt;$C108,P$27&gt;=$D108),"",INDEX(ordre,COUNTIF(P$36:P107,"&lt;&gt;")+1))</f>
        <v/>
      </c>
      <c r="Q108" s="227" t="str">
        <f>IF(OR($B108=0,Q$27&lt;$C108,Q$27&gt;=$D108),"",INDEX(ordre,COUNTIF(Q$36:Q107,"&lt;&gt;")+1))</f>
        <v/>
      </c>
      <c r="R108" s="227" t="str">
        <f>IF(OR($B108=0,R$27&lt;$C108,R$27&gt;=$D108),"",INDEX(ordre,COUNTIF(R$36:R107,"&lt;&gt;")+1))</f>
        <v/>
      </c>
      <c r="S108" s="227" t="str">
        <f>IF(OR($B108=0,S$27&lt;$C108,S$27&gt;=$D108),"",INDEX(ordre,COUNTIF(S$36:S107,"&lt;&gt;")+1))</f>
        <v/>
      </c>
      <c r="T108" s="227" t="str">
        <f>IF(OR($B108=0,T$27&lt;$C108,T$27&gt;=$D108),"",INDEX(ordre,COUNTIF(T$36:T107,"&lt;&gt;")+1))</f>
        <v/>
      </c>
      <c r="U108" s="227" t="str">
        <f>IF(OR($B108=0,U$27&lt;$C108,U$27&gt;=$D108),"",INDEX(ordre,COUNTIF(U$36:U107,"&lt;&gt;")+1))</f>
        <v/>
      </c>
      <c r="V108" s="227" t="str">
        <f>IF(OR($B108=0,V$27&lt;$C108,V$27&gt;=$D108),"",INDEX(ordre,COUNTIF(V$36:V107,"&lt;&gt;")+1))</f>
        <v/>
      </c>
      <c r="W108" s="227" t="str">
        <f>IF(OR($B108=0,W$27&lt;$C108,W$27&gt;=$D108),"",INDEX(ordre,COUNTIF(W$36:W107,"&lt;&gt;")+1))</f>
        <v/>
      </c>
      <c r="X108" s="227" t="str">
        <f>IF(OR($B108=0,X$27&lt;$C108,X$27&gt;=$D108),"",INDEX(ordre,COUNTIF(X$36:X107,"&lt;&gt;")+1))</f>
        <v/>
      </c>
      <c r="Y108" s="227" t="str">
        <f>IF(OR($B108=0,Y$27&lt;$C108,Y$27&gt;=$D108),"",INDEX(ordre,COUNTIF(Y$36:Y107,"&lt;&gt;")+1))</f>
        <v/>
      </c>
      <c r="Z108" s="227" t="str">
        <f>IF(OR($B108=0,Z$27&lt;$C108,Z$27&gt;=$D108),"",INDEX(ordre,COUNTIF(Z$36:Z107,"&lt;&gt;")+1))</f>
        <v/>
      </c>
      <c r="AA108" s="227" t="str">
        <f>IF(OR($B108=0,AA$27&lt;$C108,AA$27&gt;=$D108),"",INDEX(ordre,COUNTIF(AA$36:AA107,"&lt;&gt;")+1))</f>
        <v/>
      </c>
      <c r="AB108" s="227" t="str">
        <f>IF(OR($B108=0,AB$27&lt;$C108,AB$27&gt;=$D108),"",INDEX(ordre,COUNTIF(AB$36:AB107,"&lt;&gt;")+1))</f>
        <v/>
      </c>
      <c r="AC108" s="227" t="str">
        <f>IF(OR($B108=0,AC$27&lt;$C108,AC$27&gt;=$D108),"",INDEX(ordre,COUNTIF(AC$36:AC107,"&lt;&gt;")+1))</f>
        <v/>
      </c>
      <c r="AD108" s="227" t="str">
        <f>IF(OR($B108=0,AD$27&lt;$C108,AD$27&gt;=$D108),"",INDEX(ordre,COUNTIF(AD$36:AD107,"&lt;&gt;")+1))</f>
        <v/>
      </c>
      <c r="AE108" s="227" t="str">
        <f>IF(OR($B108=0,AE$27&lt;$C108,AE$27&gt;=$D108),"",INDEX(ordre,COUNTIF(AE$36:AE107,"&lt;&gt;")+1))</f>
        <v/>
      </c>
      <c r="AF108" s="227" t="str">
        <f>IF(OR($B108=0,AF$27&lt;$C108,AF$27&gt;=$D108),"",INDEX(ordre,COUNTIF(AF$36:AF107,"&lt;&gt;")+1))</f>
        <v/>
      </c>
      <c r="AG108" s="227" t="str">
        <f>IF(OR($B108=0,AG$27&lt;$C108,AG$27&gt;=$D108),"",INDEX(ordre,COUNTIF(AG$36:AG107,"&lt;&gt;")+1))</f>
        <v/>
      </c>
      <c r="AH108" s="227" t="str">
        <f>IF(OR($B108=0,AH$27&lt;$C108,AH$27&gt;=$D108),"",INDEX(ordre,COUNTIF(AH$36:AH107,"&lt;&gt;")+1))</f>
        <v/>
      </c>
      <c r="AI108" s="227" t="str">
        <f>IF(OR($B108=0,AI$27&lt;$C108,AI$27&gt;=$D108),"",INDEX(ordre,COUNTIF(AI$36:AI107,"&lt;&gt;")+1))</f>
        <v/>
      </c>
      <c r="AJ108" s="227" t="str">
        <f>IF(OR($B108=0,AJ$27&lt;$C108,AJ$27&gt;=$D108),"",INDEX(ordre,COUNTIF(AJ$36:AJ107,"&lt;&gt;")+1))</f>
        <v/>
      </c>
      <c r="AK108" s="227" t="str">
        <f>IF(OR($B108=0,AK$27&lt;$C108,AK$27&gt;=$D108),"",INDEX(ordre,COUNTIF(AK$36:AK107,"&lt;&gt;")+1))</f>
        <v/>
      </c>
      <c r="AL108" s="227" t="str">
        <f>IF(OR($B108=0,AL$27&lt;$C108,AL$27&gt;=$D108),"",INDEX(ordre,COUNTIF(AL$36:AL107,"&lt;&gt;")+1))</f>
        <v/>
      </c>
      <c r="AM108" s="227" t="str">
        <f>IF(OR($B108=0,AM$27&lt;$C108,AM$27&gt;=$D108),"",INDEX(ordre,COUNTIF(AM$36:AM107,"&lt;&gt;")+1))</f>
        <v/>
      </c>
      <c r="AN108" s="227" t="str">
        <f>IF(OR($B108=0,AN$27&lt;$C108,AN$27&gt;=$D108),"",INDEX(ordre,COUNTIF(AN$36:AN107,"&lt;&gt;")+1))</f>
        <v/>
      </c>
      <c r="AO108" s="227" t="str">
        <f>IF(OR($B108=0,AO$27&lt;$C108,AO$27&gt;=$D108),"",INDEX(ordre,COUNTIF(AO$36:AO107,"&lt;&gt;")+1))</f>
        <v/>
      </c>
      <c r="AP108" s="227" t="str">
        <f>IF(OR($B108=0,AP$27&lt;$C108,AP$27&gt;=$D108),"",INDEX(ordre,COUNTIF(AP$36:AP107,"&lt;&gt;")+1))</f>
        <v/>
      </c>
      <c r="AQ108" s="227" t="str">
        <f>IF(OR($B108=0,AQ$27&lt;$C108,AQ$27&gt;=$D108),"",INDEX(ordre,COUNTIF(AQ$36:AQ107,"&lt;&gt;")+1))</f>
        <v/>
      </c>
      <c r="AR108" s="227" t="str">
        <f>IF(OR($B108=0,AR$27&lt;$C108,AR$27&gt;=$D108),"",INDEX(ordre,COUNTIF(AR$36:AR107,"&lt;&gt;")+1))</f>
        <v/>
      </c>
      <c r="AS108" s="227" t="str">
        <f>IF(OR($B108=0,AS$27&lt;$C108,AS$27&gt;=$D108),"",INDEX(ordre,COUNTIF(AS$36:AS107,"&lt;&gt;")+1))</f>
        <v/>
      </c>
      <c r="AT108" s="227" t="str">
        <f>IF(OR($B108=0,AT$27&lt;$C108,AT$27&gt;=$D108),"",INDEX(ordre,COUNTIF(AT$36:AT107,"&lt;&gt;")+1))</f>
        <v/>
      </c>
      <c r="AU108" s="227" t="str">
        <f>IF(OR($B108=0,AU$27&lt;$C108,AU$27&gt;=$D108),"",INDEX(ordre,COUNTIF(AU$36:AU107,"&lt;&gt;")+1))</f>
        <v/>
      </c>
      <c r="AV108" s="227" t="str">
        <f>IF(OR($B108=0,AV$27&lt;$C108,AV$27&gt;=$D108),"",INDEX(ordre,COUNTIF(AV$36:AV107,"&lt;&gt;")+1))</f>
        <v/>
      </c>
      <c r="AW108" s="227" t="str">
        <f>IF(OR($B108=0,AW$27&lt;$C108,AW$27&gt;=$D108),"",INDEX(ordre,COUNTIF(AW$36:AW107,"&lt;&gt;")+1))</f>
        <v/>
      </c>
      <c r="AX108" s="227" t="str">
        <f>IF(OR($B108=0,AX$27&lt;$C108,AX$27&gt;=$D108),"",INDEX(ordre,COUNTIF(AX$36:AX107,"&lt;&gt;")+1))</f>
        <v/>
      </c>
      <c r="AY108" s="227" t="str">
        <f>IF(OR($B108=0,AY$27&lt;$C108,AY$27&gt;=$D108),"",INDEX(ordre,COUNTIF(AY$36:AY107,"&lt;&gt;")+1))</f>
        <v/>
      </c>
      <c r="AZ108" s="227" t="str">
        <f>IF(OR($B108=0,AZ$27&lt;$C108,AZ$27&gt;=$D108),"",INDEX(ordre,COUNTIF(AZ$36:AZ107,"&lt;&gt;")+1))</f>
        <v/>
      </c>
      <c r="BA108" s="227" t="str">
        <f>IF(OR($B108=0,BA$27&lt;$C108,BA$27&gt;=$D108),"",INDEX(ordre,COUNTIF(BA$36:BA107,"&lt;&gt;")+1))</f>
        <v/>
      </c>
      <c r="BB108" s="227" t="str">
        <f>IF(OR($B108=0,BB$27&lt;$C108,BB$27&gt;=$D108),"",INDEX(ordre,COUNTIF(BB$36:BB107,"&lt;&gt;")+1))</f>
        <v/>
      </c>
      <c r="BC108" s="227" t="str">
        <f>IF(OR($B108=0,BC$27&lt;$C108,BC$27&gt;=$D108),"",INDEX(ordre,COUNTIF(BC$36:BC107,"&lt;&gt;")+1))</f>
        <v/>
      </c>
      <c r="BD108" s="227" t="str">
        <f>IF(OR($B108=0,BD$27&lt;$C108,BD$27&gt;=$D108),"",INDEX(ordre,COUNTIF(BD$36:BD107,"&lt;&gt;")+1))</f>
        <v/>
      </c>
      <c r="BE108" s="227" t="str">
        <f>IF(OR($B108=0,BE$27&lt;$C108,BE$27&gt;=$D108),"",INDEX(ordre,COUNTIF(BE$36:BE107,"&lt;&gt;")+1))</f>
        <v/>
      </c>
      <c r="BF108" s="227" t="str">
        <f>IF(OR($B108=0,BF$27&lt;$C108,BF$27&gt;=$D108),"",INDEX(ordre,COUNTIF(BF$36:BF107,"&lt;&gt;")+1))</f>
        <v/>
      </c>
      <c r="BG108" s="227" t="str">
        <f>IF(OR($B108=0,BG$27&lt;$C108,BG$27&gt;=$D108),"",INDEX(ordre,COUNTIF(BG$36:BG107,"&lt;&gt;")+1))</f>
        <v/>
      </c>
      <c r="BH108" s="227" t="str">
        <f>IF(OR($B108=0,BH$27&lt;$C108,BH$27&gt;=$D108),"",INDEX(ordre,COUNTIF(BH$36:BH107,"&lt;&gt;")+1))</f>
        <v/>
      </c>
      <c r="BI108" s="227" t="str">
        <f>IF(OR($B108=0,BI$27&lt;$C108,BI$27&gt;=$D108),"",INDEX(ordre,COUNTIF(BI$36:BI107,"&lt;&gt;")+1))</f>
        <v/>
      </c>
      <c r="BJ108" s="227" t="str">
        <f>IF(OR($B108=0,BJ$27&lt;$C108,BJ$27&gt;=$D108),"",INDEX(ordre,COUNTIF(BJ$36:BJ107,"&lt;&gt;")+1))</f>
        <v/>
      </c>
      <c r="BK108" s="227" t="str">
        <f>IF(OR($B108=0,BK$27&lt;$C108,BK$27&gt;=$D108),"",INDEX(ordre,COUNTIF(BK$36:BK107,"&lt;&gt;")+1))</f>
        <v/>
      </c>
      <c r="BL108" s="227" t="str">
        <f>IF(OR($B108=0,BL$27&lt;$C108,BL$27&gt;=$D108),"",INDEX(ordre,COUNTIF(BL$36:BL107,"&lt;&gt;")+1))</f>
        <v/>
      </c>
      <c r="BM108" s="227" t="str">
        <f>IF(OR($B108=0,BM$27&lt;$C108,BM$27&gt;=$D108),"",INDEX(ordre,COUNTIF(BM$36:BM107,"&lt;&gt;")+1))</f>
        <v/>
      </c>
      <c r="BN108" s="227" t="str">
        <f>IF(OR($B108=0,BN$27&lt;$C108,BN$27&gt;=$D108),"",INDEX(ordre,COUNTIF(BN$36:BN107,"&lt;&gt;")+1))</f>
        <v/>
      </c>
      <c r="BO108" s="227" t="str">
        <f>IF(OR($B108=0,BO$27&lt;$C108,BO$27&gt;=$D108),"",INDEX(ordre,COUNTIF(BO$36:BO107,"&lt;&gt;")+1))</f>
        <v/>
      </c>
      <c r="BP108" s="227" t="str">
        <f>IF(OR($B108=0,BP$27&lt;$C108,BP$27&gt;=$D108),"",INDEX(ordre,COUNTIF(BP$36:BP107,"&lt;&gt;")+1))</f>
        <v/>
      </c>
      <c r="BQ108" s="227" t="str">
        <f>IF(OR($B108=0,BQ$27&lt;$C108,BQ$27&gt;=$D108),"",INDEX(ordre,COUNTIF(BQ$36:BQ107,"&lt;&gt;")+1))</f>
        <v/>
      </c>
      <c r="BR108" s="227" t="str">
        <f>IF(OR($B108=0,BR$27&lt;$C108,BR$27&gt;=$D108),"",INDEX(ordre,COUNTIF(BR$36:BR107,"&lt;&gt;")+1))</f>
        <v/>
      </c>
      <c r="BS108" s="227" t="str">
        <f>IF(OR($B108=0,BS$27&lt;$C108,BS$27&gt;=$D108),"",INDEX(ordre,COUNTIF(BS$36:BS107,"&lt;&gt;")+1))</f>
        <v/>
      </c>
      <c r="BT108" s="227" t="str">
        <f>IF(OR($B108=0,BT$27&lt;$C108,BT$27&gt;=$D108),"",INDEX(ordre,COUNTIF(BT$36:BT107,"&lt;&gt;")+1))</f>
        <v/>
      </c>
      <c r="BU108" s="165">
        <f t="shared" si="3"/>
        <v>6.9441666666666671E-3</v>
      </c>
    </row>
    <row r="109" spans="1:73" ht="15.5" x14ac:dyDescent="0.35">
      <c r="A109" s="39"/>
      <c r="B109" s="139">
        <f>'Etat staff'!C105</f>
        <v>0</v>
      </c>
      <c r="C109" s="161">
        <f>'Etat staff'!A105</f>
        <v>0</v>
      </c>
      <c r="D109" s="162">
        <f>IF('Etat staff'!B105&lt;C109,'Etat staff'!B105+1,'Etat staff'!B105)</f>
        <v>0</v>
      </c>
      <c r="E109" s="203">
        <f t="shared" si="10"/>
        <v>1.0416666666666666E-2</v>
      </c>
      <c r="F109" s="44"/>
      <c r="G109" s="265"/>
      <c r="H109" s="227" t="str">
        <f>IF(OR($B109=0,H$27&lt;$C109,H$27&gt;=$D109),"",INDEX(ordre,COUNTIF(H$36:H108,"&lt;&gt;")+1))</f>
        <v/>
      </c>
      <c r="I109" s="227" t="str">
        <f>IF(OR($B109=0,I$27&lt;$C109,I$27&gt;=$D109),"",INDEX(ordre,COUNTIF(I$36:I108,"&lt;&gt;")+1))</f>
        <v/>
      </c>
      <c r="J109" s="227" t="str">
        <f>IF(OR($B109=0,J$27&lt;$C109,J$27&gt;=$D109),"",INDEX(ordre,COUNTIF(J$36:J108,"&lt;&gt;")+1))</f>
        <v/>
      </c>
      <c r="K109" s="227" t="str">
        <f>IF(OR($B109=0,K$27&lt;$C109,K$27&gt;=$D109),"",INDEX(ordre,COUNTIF(K$36:K108,"&lt;&gt;")+1))</f>
        <v/>
      </c>
      <c r="L109" s="227" t="str">
        <f>IF(OR($B109=0,L$27&lt;$C109,L$27&gt;=$D109),"",INDEX(ordre,COUNTIF(L$36:L108,"&lt;&gt;")+1))</f>
        <v/>
      </c>
      <c r="M109" s="227" t="str">
        <f>IF(OR($B109=0,M$27&lt;$C109,M$27&gt;=$D109),"",INDEX(ordre,COUNTIF(M$36:M108,"&lt;&gt;")+1))</f>
        <v/>
      </c>
      <c r="N109" s="227" t="str">
        <f>IF(OR($B109=0,N$27&lt;$C109,N$27&gt;=$D109),"",INDEX(ordre,COUNTIF(N$36:N108,"&lt;&gt;")+1))</f>
        <v/>
      </c>
      <c r="O109" s="227" t="str">
        <f>IF(OR($B109=0,O$27&lt;$C109,O$27&gt;=$D109),"",INDEX(ordre,COUNTIF(O$36:O108,"&lt;&gt;")+1))</f>
        <v/>
      </c>
      <c r="P109" s="227" t="str">
        <f>IF(OR($B109=0,P$27&lt;$C109,P$27&gt;=$D109),"",INDEX(ordre,COUNTIF(P$36:P108,"&lt;&gt;")+1))</f>
        <v/>
      </c>
      <c r="Q109" s="227" t="str">
        <f>IF(OR($B109=0,Q$27&lt;$C109,Q$27&gt;=$D109),"",INDEX(ordre,COUNTIF(Q$36:Q108,"&lt;&gt;")+1))</f>
        <v/>
      </c>
      <c r="R109" s="227" t="str">
        <f>IF(OR($B109=0,R$27&lt;$C109,R$27&gt;=$D109),"",INDEX(ordre,COUNTIF(R$36:R108,"&lt;&gt;")+1))</f>
        <v/>
      </c>
      <c r="S109" s="227" t="str">
        <f>IF(OR($B109=0,S$27&lt;$C109,S$27&gt;=$D109),"",INDEX(ordre,COUNTIF(S$36:S108,"&lt;&gt;")+1))</f>
        <v/>
      </c>
      <c r="T109" s="227" t="str">
        <f>IF(OR($B109=0,T$27&lt;$C109,T$27&gt;=$D109),"",INDEX(ordre,COUNTIF(T$36:T108,"&lt;&gt;")+1))</f>
        <v/>
      </c>
      <c r="U109" s="227" t="str">
        <f>IF(OR($B109=0,U$27&lt;$C109,U$27&gt;=$D109),"",INDEX(ordre,COUNTIF(U$36:U108,"&lt;&gt;")+1))</f>
        <v/>
      </c>
      <c r="V109" s="227" t="str">
        <f>IF(OR($B109=0,V$27&lt;$C109,V$27&gt;=$D109),"",INDEX(ordre,COUNTIF(V$36:V108,"&lt;&gt;")+1))</f>
        <v/>
      </c>
      <c r="W109" s="227" t="str">
        <f>IF(OR($B109=0,W$27&lt;$C109,W$27&gt;=$D109),"",INDEX(ordre,COUNTIF(W$36:W108,"&lt;&gt;")+1))</f>
        <v/>
      </c>
      <c r="X109" s="227" t="str">
        <f>IF(OR($B109=0,X$27&lt;$C109,X$27&gt;=$D109),"",INDEX(ordre,COUNTIF(X$36:X108,"&lt;&gt;")+1))</f>
        <v/>
      </c>
      <c r="Y109" s="227" t="str">
        <f>IF(OR($B109=0,Y$27&lt;$C109,Y$27&gt;=$D109),"",INDEX(ordre,COUNTIF(Y$36:Y108,"&lt;&gt;")+1))</f>
        <v/>
      </c>
      <c r="Z109" s="227" t="str">
        <f>IF(OR($B109=0,Z$27&lt;$C109,Z$27&gt;=$D109),"",INDEX(ordre,COUNTIF(Z$36:Z108,"&lt;&gt;")+1))</f>
        <v/>
      </c>
      <c r="AA109" s="227" t="str">
        <f>IF(OR($B109=0,AA$27&lt;$C109,AA$27&gt;=$D109),"",INDEX(ordre,COUNTIF(AA$36:AA108,"&lt;&gt;")+1))</f>
        <v/>
      </c>
      <c r="AB109" s="227" t="str">
        <f>IF(OR($B109=0,AB$27&lt;$C109,AB$27&gt;=$D109),"",INDEX(ordre,COUNTIF(AB$36:AB108,"&lt;&gt;")+1))</f>
        <v/>
      </c>
      <c r="AC109" s="227" t="str">
        <f>IF(OR($B109=0,AC$27&lt;$C109,AC$27&gt;=$D109),"",INDEX(ordre,COUNTIF(AC$36:AC108,"&lt;&gt;")+1))</f>
        <v/>
      </c>
      <c r="AD109" s="227" t="str">
        <f>IF(OR($B109=0,AD$27&lt;$C109,AD$27&gt;=$D109),"",INDEX(ordre,COUNTIF(AD$36:AD108,"&lt;&gt;")+1))</f>
        <v/>
      </c>
      <c r="AE109" s="227" t="str">
        <f>IF(OR($B109=0,AE$27&lt;$C109,AE$27&gt;=$D109),"",INDEX(ordre,COUNTIF(AE$36:AE108,"&lt;&gt;")+1))</f>
        <v/>
      </c>
      <c r="AF109" s="227" t="str">
        <f>IF(OR($B109=0,AF$27&lt;$C109,AF$27&gt;=$D109),"",INDEX(ordre,COUNTIF(AF$36:AF108,"&lt;&gt;")+1))</f>
        <v/>
      </c>
      <c r="AG109" s="227" t="str">
        <f>IF(OR($B109=0,AG$27&lt;$C109,AG$27&gt;=$D109),"",INDEX(ordre,COUNTIF(AG$36:AG108,"&lt;&gt;")+1))</f>
        <v/>
      </c>
      <c r="AH109" s="227" t="str">
        <f>IF(OR($B109=0,AH$27&lt;$C109,AH$27&gt;=$D109),"",INDEX(ordre,COUNTIF(AH$36:AH108,"&lt;&gt;")+1))</f>
        <v/>
      </c>
      <c r="AI109" s="227" t="str">
        <f>IF(OR($B109=0,AI$27&lt;$C109,AI$27&gt;=$D109),"",INDEX(ordre,COUNTIF(AI$36:AI108,"&lt;&gt;")+1))</f>
        <v/>
      </c>
      <c r="AJ109" s="227" t="str">
        <f>IF(OR($B109=0,AJ$27&lt;$C109,AJ$27&gt;=$D109),"",INDEX(ordre,COUNTIF(AJ$36:AJ108,"&lt;&gt;")+1))</f>
        <v/>
      </c>
      <c r="AK109" s="227" t="str">
        <f>IF(OR($B109=0,AK$27&lt;$C109,AK$27&gt;=$D109),"",INDEX(ordre,COUNTIF(AK$36:AK108,"&lt;&gt;")+1))</f>
        <v/>
      </c>
      <c r="AL109" s="227" t="str">
        <f>IF(OR($B109=0,AL$27&lt;$C109,AL$27&gt;=$D109),"",INDEX(ordre,COUNTIF(AL$36:AL108,"&lt;&gt;")+1))</f>
        <v/>
      </c>
      <c r="AM109" s="227" t="str">
        <f>IF(OR($B109=0,AM$27&lt;$C109,AM$27&gt;=$D109),"",INDEX(ordre,COUNTIF(AM$36:AM108,"&lt;&gt;")+1))</f>
        <v/>
      </c>
      <c r="AN109" s="227" t="str">
        <f>IF(OR($B109=0,AN$27&lt;$C109,AN$27&gt;=$D109),"",INDEX(ordre,COUNTIF(AN$36:AN108,"&lt;&gt;")+1))</f>
        <v/>
      </c>
      <c r="AO109" s="227" t="str">
        <f>IF(OR($B109=0,AO$27&lt;$C109,AO$27&gt;=$D109),"",INDEX(ordre,COUNTIF(AO$36:AO108,"&lt;&gt;")+1))</f>
        <v/>
      </c>
      <c r="AP109" s="227" t="str">
        <f>IF(OR($B109=0,AP$27&lt;$C109,AP$27&gt;=$D109),"",INDEX(ordre,COUNTIF(AP$36:AP108,"&lt;&gt;")+1))</f>
        <v/>
      </c>
      <c r="AQ109" s="227" t="str">
        <f>IF(OR($B109=0,AQ$27&lt;$C109,AQ$27&gt;=$D109),"",INDEX(ordre,COUNTIF(AQ$36:AQ108,"&lt;&gt;")+1))</f>
        <v/>
      </c>
      <c r="AR109" s="227" t="str">
        <f>IF(OR($B109=0,AR$27&lt;$C109,AR$27&gt;=$D109),"",INDEX(ordre,COUNTIF(AR$36:AR108,"&lt;&gt;")+1))</f>
        <v/>
      </c>
      <c r="AS109" s="227" t="str">
        <f>IF(OR($B109=0,AS$27&lt;$C109,AS$27&gt;=$D109),"",INDEX(ordre,COUNTIF(AS$36:AS108,"&lt;&gt;")+1))</f>
        <v/>
      </c>
      <c r="AT109" s="227" t="str">
        <f>IF(OR($B109=0,AT$27&lt;$C109,AT$27&gt;=$D109),"",INDEX(ordre,COUNTIF(AT$36:AT108,"&lt;&gt;")+1))</f>
        <v/>
      </c>
      <c r="AU109" s="227" t="str">
        <f>IF(OR($B109=0,AU$27&lt;$C109,AU$27&gt;=$D109),"",INDEX(ordre,COUNTIF(AU$36:AU108,"&lt;&gt;")+1))</f>
        <v/>
      </c>
      <c r="AV109" s="227" t="str">
        <f>IF(OR($B109=0,AV$27&lt;$C109,AV$27&gt;=$D109),"",INDEX(ordre,COUNTIF(AV$36:AV108,"&lt;&gt;")+1))</f>
        <v/>
      </c>
      <c r="AW109" s="227" t="str">
        <f>IF(OR($B109=0,AW$27&lt;$C109,AW$27&gt;=$D109),"",INDEX(ordre,COUNTIF(AW$36:AW108,"&lt;&gt;")+1))</f>
        <v/>
      </c>
      <c r="AX109" s="227" t="str">
        <f>IF(OR($B109=0,AX$27&lt;$C109,AX$27&gt;=$D109),"",INDEX(ordre,COUNTIF(AX$36:AX108,"&lt;&gt;")+1))</f>
        <v/>
      </c>
      <c r="AY109" s="227" t="str">
        <f>IF(OR($B109=0,AY$27&lt;$C109,AY$27&gt;=$D109),"",INDEX(ordre,COUNTIF(AY$36:AY108,"&lt;&gt;")+1))</f>
        <v/>
      </c>
      <c r="AZ109" s="227" t="str">
        <f>IF(OR($B109=0,AZ$27&lt;$C109,AZ$27&gt;=$D109),"",INDEX(ordre,COUNTIF(AZ$36:AZ108,"&lt;&gt;")+1))</f>
        <v/>
      </c>
      <c r="BA109" s="227" t="str">
        <f>IF(OR($B109=0,BA$27&lt;$C109,BA$27&gt;=$D109),"",INDEX(ordre,COUNTIF(BA$36:BA108,"&lt;&gt;")+1))</f>
        <v/>
      </c>
      <c r="BB109" s="227" t="str">
        <f>IF(OR($B109=0,BB$27&lt;$C109,BB$27&gt;=$D109),"",INDEX(ordre,COUNTIF(BB$36:BB108,"&lt;&gt;")+1))</f>
        <v/>
      </c>
      <c r="BC109" s="227" t="str">
        <f>IF(OR($B109=0,BC$27&lt;$C109,BC$27&gt;=$D109),"",INDEX(ordre,COUNTIF(BC$36:BC108,"&lt;&gt;")+1))</f>
        <v/>
      </c>
      <c r="BD109" s="227" t="str">
        <f>IF(OR($B109=0,BD$27&lt;$C109,BD$27&gt;=$D109),"",INDEX(ordre,COUNTIF(BD$36:BD108,"&lt;&gt;")+1))</f>
        <v/>
      </c>
      <c r="BE109" s="227" t="str">
        <f>IF(OR($B109=0,BE$27&lt;$C109,BE$27&gt;=$D109),"",INDEX(ordre,COUNTIF(BE$36:BE108,"&lt;&gt;")+1))</f>
        <v/>
      </c>
      <c r="BF109" s="227" t="str">
        <f>IF(OR($B109=0,BF$27&lt;$C109,BF$27&gt;=$D109),"",INDEX(ordre,COUNTIF(BF$36:BF108,"&lt;&gt;")+1))</f>
        <v/>
      </c>
      <c r="BG109" s="227" t="str">
        <f>IF(OR($B109=0,BG$27&lt;$C109,BG$27&gt;=$D109),"",INDEX(ordre,COUNTIF(BG$36:BG108,"&lt;&gt;")+1))</f>
        <v/>
      </c>
      <c r="BH109" s="227" t="str">
        <f>IF(OR($B109=0,BH$27&lt;$C109,BH$27&gt;=$D109),"",INDEX(ordre,COUNTIF(BH$36:BH108,"&lt;&gt;")+1))</f>
        <v/>
      </c>
      <c r="BI109" s="227" t="str">
        <f>IF(OR($B109=0,BI$27&lt;$C109,BI$27&gt;=$D109),"",INDEX(ordre,COUNTIF(BI$36:BI108,"&lt;&gt;")+1))</f>
        <v/>
      </c>
      <c r="BJ109" s="227" t="str">
        <f>IF(OR($B109=0,BJ$27&lt;$C109,BJ$27&gt;=$D109),"",INDEX(ordre,COUNTIF(BJ$36:BJ108,"&lt;&gt;")+1))</f>
        <v/>
      </c>
      <c r="BK109" s="227" t="str">
        <f>IF(OR($B109=0,BK$27&lt;$C109,BK$27&gt;=$D109),"",INDEX(ordre,COUNTIF(BK$36:BK108,"&lt;&gt;")+1))</f>
        <v/>
      </c>
      <c r="BL109" s="227" t="str">
        <f>IF(OR($B109=0,BL$27&lt;$C109,BL$27&gt;=$D109),"",INDEX(ordre,COUNTIF(BL$36:BL108,"&lt;&gt;")+1))</f>
        <v/>
      </c>
      <c r="BM109" s="227" t="str">
        <f>IF(OR($B109=0,BM$27&lt;$C109,BM$27&gt;=$D109),"",INDEX(ordre,COUNTIF(BM$36:BM108,"&lt;&gt;")+1))</f>
        <v/>
      </c>
      <c r="BN109" s="227" t="str">
        <f>IF(OR($B109=0,BN$27&lt;$C109,BN$27&gt;=$D109),"",INDEX(ordre,COUNTIF(BN$36:BN108,"&lt;&gt;")+1))</f>
        <v/>
      </c>
      <c r="BO109" s="227" t="str">
        <f>IF(OR($B109=0,BO$27&lt;$C109,BO$27&gt;=$D109),"",INDEX(ordre,COUNTIF(BO$36:BO108,"&lt;&gt;")+1))</f>
        <v/>
      </c>
      <c r="BP109" s="227" t="str">
        <f>IF(OR($B109=0,BP$27&lt;$C109,BP$27&gt;=$D109),"",INDEX(ordre,COUNTIF(BP$36:BP108,"&lt;&gt;")+1))</f>
        <v/>
      </c>
      <c r="BQ109" s="227" t="str">
        <f>IF(OR($B109=0,BQ$27&lt;$C109,BQ$27&gt;=$D109),"",INDEX(ordre,COUNTIF(BQ$36:BQ108,"&lt;&gt;")+1))</f>
        <v/>
      </c>
      <c r="BR109" s="227" t="str">
        <f>IF(OR($B109=0,BR$27&lt;$C109,BR$27&gt;=$D109),"",INDEX(ordre,COUNTIF(BR$36:BR108,"&lt;&gt;")+1))</f>
        <v/>
      </c>
      <c r="BS109" s="227" t="str">
        <f>IF(OR($B109=0,BS$27&lt;$C109,BS$27&gt;=$D109),"",INDEX(ordre,COUNTIF(BS$36:BS108,"&lt;&gt;")+1))</f>
        <v/>
      </c>
      <c r="BT109" s="227" t="str">
        <f>IF(OR($B109=0,BT$27&lt;$C109,BT$27&gt;=$D109),"",INDEX(ordre,COUNTIF(BT$36:BT108,"&lt;&gt;")+1))</f>
        <v/>
      </c>
      <c r="BU109" s="165">
        <f t="shared" si="3"/>
        <v>6.9441666666666671E-3</v>
      </c>
    </row>
    <row r="110" spans="1:73" ht="15.5" x14ac:dyDescent="0.35">
      <c r="A110" s="39"/>
      <c r="B110" s="139">
        <f>'Etat staff'!C106</f>
        <v>0</v>
      </c>
      <c r="C110" s="161">
        <f>'Etat staff'!A106</f>
        <v>0</v>
      </c>
      <c r="D110" s="162">
        <f>IF('Etat staff'!B106&lt;C110,'Etat staff'!B106+1,'Etat staff'!B106)</f>
        <v>0</v>
      </c>
      <c r="E110" s="203">
        <f t="shared" si="10"/>
        <v>1.0416666666666666E-2</v>
      </c>
      <c r="F110" s="44"/>
      <c r="G110" s="265"/>
      <c r="H110" s="227" t="str">
        <f>IF(OR($B110=0,H$27&lt;$C110,H$27&gt;=$D110),"",INDEX(ordre,COUNTIF(H$36:H109,"&lt;&gt;")+1))</f>
        <v/>
      </c>
      <c r="I110" s="227" t="str">
        <f>IF(OR($B110=0,I$27&lt;$C110,I$27&gt;=$D110),"",INDEX(ordre,COUNTIF(I$36:I109,"&lt;&gt;")+1))</f>
        <v/>
      </c>
      <c r="J110" s="227" t="str">
        <f>IF(OR($B110=0,J$27&lt;$C110,J$27&gt;=$D110),"",INDEX(ordre,COUNTIF(J$36:J109,"&lt;&gt;")+1))</f>
        <v/>
      </c>
      <c r="K110" s="227" t="str">
        <f>IF(OR($B110=0,K$27&lt;$C110,K$27&gt;=$D110),"",INDEX(ordre,COUNTIF(K$36:K109,"&lt;&gt;")+1))</f>
        <v/>
      </c>
      <c r="L110" s="227" t="str">
        <f>IF(OR($B110=0,L$27&lt;$C110,L$27&gt;=$D110),"",INDEX(ordre,COUNTIF(L$36:L109,"&lt;&gt;")+1))</f>
        <v/>
      </c>
      <c r="M110" s="227" t="str">
        <f>IF(OR($B110=0,M$27&lt;$C110,M$27&gt;=$D110),"",INDEX(ordre,COUNTIF(M$36:M109,"&lt;&gt;")+1))</f>
        <v/>
      </c>
      <c r="N110" s="227" t="str">
        <f>IF(OR($B110=0,N$27&lt;$C110,N$27&gt;=$D110),"",INDEX(ordre,COUNTIF(N$36:N109,"&lt;&gt;")+1))</f>
        <v/>
      </c>
      <c r="O110" s="227" t="str">
        <f>IF(OR($B110=0,O$27&lt;$C110,O$27&gt;=$D110),"",INDEX(ordre,COUNTIF(O$36:O109,"&lt;&gt;")+1))</f>
        <v/>
      </c>
      <c r="P110" s="227" t="str">
        <f>IF(OR($B110=0,P$27&lt;$C110,P$27&gt;=$D110),"",INDEX(ordre,COUNTIF(P$36:P109,"&lt;&gt;")+1))</f>
        <v/>
      </c>
      <c r="Q110" s="227" t="str">
        <f>IF(OR($B110=0,Q$27&lt;$C110,Q$27&gt;=$D110),"",INDEX(ordre,COUNTIF(Q$36:Q109,"&lt;&gt;")+1))</f>
        <v/>
      </c>
      <c r="R110" s="227" t="str">
        <f>IF(OR($B110=0,R$27&lt;$C110,R$27&gt;=$D110),"",INDEX(ordre,COUNTIF(R$36:R109,"&lt;&gt;")+1))</f>
        <v/>
      </c>
      <c r="S110" s="227" t="str">
        <f>IF(OR($B110=0,S$27&lt;$C110,S$27&gt;=$D110),"",INDEX(ordre,COUNTIF(S$36:S109,"&lt;&gt;")+1))</f>
        <v/>
      </c>
      <c r="T110" s="227" t="str">
        <f>IF(OR($B110=0,T$27&lt;$C110,T$27&gt;=$D110),"",INDEX(ordre,COUNTIF(T$36:T109,"&lt;&gt;")+1))</f>
        <v/>
      </c>
      <c r="U110" s="227" t="str">
        <f>IF(OR($B110=0,U$27&lt;$C110,U$27&gt;=$D110),"",INDEX(ordre,COUNTIF(U$36:U109,"&lt;&gt;")+1))</f>
        <v/>
      </c>
      <c r="V110" s="227" t="str">
        <f>IF(OR($B110=0,V$27&lt;$C110,V$27&gt;=$D110),"",INDEX(ordre,COUNTIF(V$36:V109,"&lt;&gt;")+1))</f>
        <v/>
      </c>
      <c r="W110" s="227" t="str">
        <f>IF(OR($B110=0,W$27&lt;$C110,W$27&gt;=$D110),"",INDEX(ordre,COUNTIF(W$36:W109,"&lt;&gt;")+1))</f>
        <v/>
      </c>
      <c r="X110" s="227" t="str">
        <f>IF(OR($B110=0,X$27&lt;$C110,X$27&gt;=$D110),"",INDEX(ordre,COUNTIF(X$36:X109,"&lt;&gt;")+1))</f>
        <v/>
      </c>
      <c r="Y110" s="227" t="str">
        <f>IF(OR($B110=0,Y$27&lt;$C110,Y$27&gt;=$D110),"",INDEX(ordre,COUNTIF(Y$36:Y109,"&lt;&gt;")+1))</f>
        <v/>
      </c>
      <c r="Z110" s="227" t="str">
        <f>IF(OR($B110=0,Z$27&lt;$C110,Z$27&gt;=$D110),"",INDEX(ordre,COUNTIF(Z$36:Z109,"&lt;&gt;")+1))</f>
        <v/>
      </c>
      <c r="AA110" s="227" t="str">
        <f>IF(OR($B110=0,AA$27&lt;$C110,AA$27&gt;=$D110),"",INDEX(ordre,COUNTIF(AA$36:AA109,"&lt;&gt;")+1))</f>
        <v/>
      </c>
      <c r="AB110" s="227" t="str">
        <f>IF(OR($B110=0,AB$27&lt;$C110,AB$27&gt;=$D110),"",INDEX(ordre,COUNTIF(AB$36:AB109,"&lt;&gt;")+1))</f>
        <v/>
      </c>
      <c r="AC110" s="227" t="str">
        <f>IF(OR($B110=0,AC$27&lt;$C110,AC$27&gt;=$D110),"",INDEX(ordre,COUNTIF(AC$36:AC109,"&lt;&gt;")+1))</f>
        <v/>
      </c>
      <c r="AD110" s="227" t="str">
        <f>IF(OR($B110=0,AD$27&lt;$C110,AD$27&gt;=$D110),"",INDEX(ordre,COUNTIF(AD$36:AD109,"&lt;&gt;")+1))</f>
        <v/>
      </c>
      <c r="AE110" s="227" t="str">
        <f>IF(OR($B110=0,AE$27&lt;$C110,AE$27&gt;=$D110),"",INDEX(ordre,COUNTIF(AE$36:AE109,"&lt;&gt;")+1))</f>
        <v/>
      </c>
      <c r="AF110" s="227" t="str">
        <f>IF(OR($B110=0,AF$27&lt;$C110,AF$27&gt;=$D110),"",INDEX(ordre,COUNTIF(AF$36:AF109,"&lt;&gt;")+1))</f>
        <v/>
      </c>
      <c r="AG110" s="227" t="str">
        <f>IF(OR($B110=0,AG$27&lt;$C110,AG$27&gt;=$D110),"",INDEX(ordre,COUNTIF(AG$36:AG109,"&lt;&gt;")+1))</f>
        <v/>
      </c>
      <c r="AH110" s="227" t="str">
        <f>IF(OR($B110=0,AH$27&lt;$C110,AH$27&gt;=$D110),"",INDEX(ordre,COUNTIF(AH$36:AH109,"&lt;&gt;")+1))</f>
        <v/>
      </c>
      <c r="AI110" s="227" t="str">
        <f>IF(OR($B110=0,AI$27&lt;$C110,AI$27&gt;=$D110),"",INDEX(ordre,COUNTIF(AI$36:AI109,"&lt;&gt;")+1))</f>
        <v/>
      </c>
      <c r="AJ110" s="227" t="str">
        <f>IF(OR($B110=0,AJ$27&lt;$C110,AJ$27&gt;=$D110),"",INDEX(ordre,COUNTIF(AJ$36:AJ109,"&lt;&gt;")+1))</f>
        <v/>
      </c>
      <c r="AK110" s="227" t="str">
        <f>IF(OR($B110=0,AK$27&lt;$C110,AK$27&gt;=$D110),"",INDEX(ordre,COUNTIF(AK$36:AK109,"&lt;&gt;")+1))</f>
        <v/>
      </c>
      <c r="AL110" s="227" t="str">
        <f>IF(OR($B110=0,AL$27&lt;$C110,AL$27&gt;=$D110),"",INDEX(ordre,COUNTIF(AL$36:AL109,"&lt;&gt;")+1))</f>
        <v/>
      </c>
      <c r="AM110" s="227" t="str">
        <f>IF(OR($B110=0,AM$27&lt;$C110,AM$27&gt;=$D110),"",INDEX(ordre,COUNTIF(AM$36:AM109,"&lt;&gt;")+1))</f>
        <v/>
      </c>
      <c r="AN110" s="227" t="str">
        <f>IF(OR($B110=0,AN$27&lt;$C110,AN$27&gt;=$D110),"",INDEX(ordre,COUNTIF(AN$36:AN109,"&lt;&gt;")+1))</f>
        <v/>
      </c>
      <c r="AO110" s="227" t="str">
        <f>IF(OR($B110=0,AO$27&lt;$C110,AO$27&gt;=$D110),"",INDEX(ordre,COUNTIF(AO$36:AO109,"&lt;&gt;")+1))</f>
        <v/>
      </c>
      <c r="AP110" s="227" t="str">
        <f>IF(OR($B110=0,AP$27&lt;$C110,AP$27&gt;=$D110),"",INDEX(ordre,COUNTIF(AP$36:AP109,"&lt;&gt;")+1))</f>
        <v/>
      </c>
      <c r="AQ110" s="227" t="str">
        <f>IF(OR($B110=0,AQ$27&lt;$C110,AQ$27&gt;=$D110),"",INDEX(ordre,COUNTIF(AQ$36:AQ109,"&lt;&gt;")+1))</f>
        <v/>
      </c>
      <c r="AR110" s="227" t="str">
        <f>IF(OR($B110=0,AR$27&lt;$C110,AR$27&gt;=$D110),"",INDEX(ordre,COUNTIF(AR$36:AR109,"&lt;&gt;")+1))</f>
        <v/>
      </c>
      <c r="AS110" s="227" t="str">
        <f>IF(OR($B110=0,AS$27&lt;$C110,AS$27&gt;=$D110),"",INDEX(ordre,COUNTIF(AS$36:AS109,"&lt;&gt;")+1))</f>
        <v/>
      </c>
      <c r="AT110" s="227" t="str">
        <f>IF(OR($B110=0,AT$27&lt;$C110,AT$27&gt;=$D110),"",INDEX(ordre,COUNTIF(AT$36:AT109,"&lt;&gt;")+1))</f>
        <v/>
      </c>
      <c r="AU110" s="227" t="str">
        <f>IF(OR($B110=0,AU$27&lt;$C110,AU$27&gt;=$D110),"",INDEX(ordre,COUNTIF(AU$36:AU109,"&lt;&gt;")+1))</f>
        <v/>
      </c>
      <c r="AV110" s="227" t="str">
        <f>IF(OR($B110=0,AV$27&lt;$C110,AV$27&gt;=$D110),"",INDEX(ordre,COUNTIF(AV$36:AV109,"&lt;&gt;")+1))</f>
        <v/>
      </c>
      <c r="AW110" s="227" t="str">
        <f>IF(OR($B110=0,AW$27&lt;$C110,AW$27&gt;=$D110),"",INDEX(ordre,COUNTIF(AW$36:AW109,"&lt;&gt;")+1))</f>
        <v/>
      </c>
      <c r="AX110" s="227" t="str">
        <f>IF(OR($B110=0,AX$27&lt;$C110,AX$27&gt;=$D110),"",INDEX(ordre,COUNTIF(AX$36:AX109,"&lt;&gt;")+1))</f>
        <v/>
      </c>
      <c r="AY110" s="227" t="str">
        <f>IF(OR($B110=0,AY$27&lt;$C110,AY$27&gt;=$D110),"",INDEX(ordre,COUNTIF(AY$36:AY109,"&lt;&gt;")+1))</f>
        <v/>
      </c>
      <c r="AZ110" s="227" t="str">
        <f>IF(OR($B110=0,AZ$27&lt;$C110,AZ$27&gt;=$D110),"",INDEX(ordre,COUNTIF(AZ$36:AZ109,"&lt;&gt;")+1))</f>
        <v/>
      </c>
      <c r="BA110" s="227" t="str">
        <f>IF(OR($B110=0,BA$27&lt;$C110,BA$27&gt;=$D110),"",INDEX(ordre,COUNTIF(BA$36:BA109,"&lt;&gt;")+1))</f>
        <v/>
      </c>
      <c r="BB110" s="227" t="str">
        <f>IF(OR($B110=0,BB$27&lt;$C110,BB$27&gt;=$D110),"",INDEX(ordre,COUNTIF(BB$36:BB109,"&lt;&gt;")+1))</f>
        <v/>
      </c>
      <c r="BC110" s="227" t="str">
        <f>IF(OR($B110=0,BC$27&lt;$C110,BC$27&gt;=$D110),"",INDEX(ordre,COUNTIF(BC$36:BC109,"&lt;&gt;")+1))</f>
        <v/>
      </c>
      <c r="BD110" s="227" t="str">
        <f>IF(OR($B110=0,BD$27&lt;$C110,BD$27&gt;=$D110),"",INDEX(ordre,COUNTIF(BD$36:BD109,"&lt;&gt;")+1))</f>
        <v/>
      </c>
      <c r="BE110" s="227" t="str">
        <f>IF(OR($B110=0,BE$27&lt;$C110,BE$27&gt;=$D110),"",INDEX(ordre,COUNTIF(BE$36:BE109,"&lt;&gt;")+1))</f>
        <v/>
      </c>
      <c r="BF110" s="227" t="str">
        <f>IF(OR($B110=0,BF$27&lt;$C110,BF$27&gt;=$D110),"",INDEX(ordre,COUNTIF(BF$36:BF109,"&lt;&gt;")+1))</f>
        <v/>
      </c>
      <c r="BG110" s="227" t="str">
        <f>IF(OR($B110=0,BG$27&lt;$C110,BG$27&gt;=$D110),"",INDEX(ordre,COUNTIF(BG$36:BG109,"&lt;&gt;")+1))</f>
        <v/>
      </c>
      <c r="BH110" s="227" t="str">
        <f>IF(OR($B110=0,BH$27&lt;$C110,BH$27&gt;=$D110),"",INDEX(ordre,COUNTIF(BH$36:BH109,"&lt;&gt;")+1))</f>
        <v/>
      </c>
      <c r="BI110" s="227" t="str">
        <f>IF(OR($B110=0,BI$27&lt;$C110,BI$27&gt;=$D110),"",INDEX(ordre,COUNTIF(BI$36:BI109,"&lt;&gt;")+1))</f>
        <v/>
      </c>
      <c r="BJ110" s="227" t="str">
        <f>IF(OR($B110=0,BJ$27&lt;$C110,BJ$27&gt;=$D110),"",INDEX(ordre,COUNTIF(BJ$36:BJ109,"&lt;&gt;")+1))</f>
        <v/>
      </c>
      <c r="BK110" s="227" t="str">
        <f>IF(OR($B110=0,BK$27&lt;$C110,BK$27&gt;=$D110),"",INDEX(ordre,COUNTIF(BK$36:BK109,"&lt;&gt;")+1))</f>
        <v/>
      </c>
      <c r="BL110" s="227" t="str">
        <f>IF(OR($B110=0,BL$27&lt;$C110,BL$27&gt;=$D110),"",INDEX(ordre,COUNTIF(BL$36:BL109,"&lt;&gt;")+1))</f>
        <v/>
      </c>
      <c r="BM110" s="227" t="str">
        <f>IF(OR($B110=0,BM$27&lt;$C110,BM$27&gt;=$D110),"",INDEX(ordre,COUNTIF(BM$36:BM109,"&lt;&gt;")+1))</f>
        <v/>
      </c>
      <c r="BN110" s="227" t="str">
        <f>IF(OR($B110=0,BN$27&lt;$C110,BN$27&gt;=$D110),"",INDEX(ordre,COUNTIF(BN$36:BN109,"&lt;&gt;")+1))</f>
        <v/>
      </c>
      <c r="BO110" s="227" t="str">
        <f>IF(OR($B110=0,BO$27&lt;$C110,BO$27&gt;=$D110),"",INDEX(ordre,COUNTIF(BO$36:BO109,"&lt;&gt;")+1))</f>
        <v/>
      </c>
      <c r="BP110" s="227" t="str">
        <f>IF(OR($B110=0,BP$27&lt;$C110,BP$27&gt;=$D110),"",INDEX(ordre,COUNTIF(BP$36:BP109,"&lt;&gt;")+1))</f>
        <v/>
      </c>
      <c r="BQ110" s="227" t="str">
        <f>IF(OR($B110=0,BQ$27&lt;$C110,BQ$27&gt;=$D110),"",INDEX(ordre,COUNTIF(BQ$36:BQ109,"&lt;&gt;")+1))</f>
        <v/>
      </c>
      <c r="BR110" s="227" t="str">
        <f>IF(OR($B110=0,BR$27&lt;$C110,BR$27&gt;=$D110),"",INDEX(ordre,COUNTIF(BR$36:BR109,"&lt;&gt;")+1))</f>
        <v/>
      </c>
      <c r="BS110" s="227" t="str">
        <f>IF(OR($B110=0,BS$27&lt;$C110,BS$27&gt;=$D110),"",INDEX(ordre,COUNTIF(BS$36:BS109,"&lt;&gt;")+1))</f>
        <v/>
      </c>
      <c r="BT110" s="227" t="str">
        <f>IF(OR($B110=0,BT$27&lt;$C110,BT$27&gt;=$D110),"",INDEX(ordre,COUNTIF(BT$36:BT109,"&lt;&gt;")+1))</f>
        <v/>
      </c>
      <c r="BU110" s="165">
        <f t="shared" si="3"/>
        <v>6.9441666666666671E-3</v>
      </c>
    </row>
    <row r="111" spans="1:73" ht="15.5" x14ac:dyDescent="0.35">
      <c r="A111" s="39"/>
      <c r="B111" s="139">
        <f>'Etat staff'!C107</f>
        <v>0</v>
      </c>
      <c r="C111" s="161">
        <f>'Etat staff'!A107</f>
        <v>0</v>
      </c>
      <c r="D111" s="162">
        <f>IF('Etat staff'!B107&lt;C111,'Etat staff'!B107+1,'Etat staff'!B107)</f>
        <v>0</v>
      </c>
      <c r="E111" s="203">
        <f t="shared" si="10"/>
        <v>1.0416666666666666E-2</v>
      </c>
      <c r="F111" s="44"/>
      <c r="G111" s="265"/>
      <c r="H111" s="227" t="str">
        <f>IF(OR($B111=0,H$27&lt;$C111,H$27&gt;=$D111),"",INDEX(ordre,COUNTIF(H$36:H110,"&lt;&gt;")+1))</f>
        <v/>
      </c>
      <c r="I111" s="227" t="str">
        <f>IF(OR($B111=0,I$27&lt;$C111,I$27&gt;=$D111),"",INDEX(ordre,COUNTIF(I$36:I110,"&lt;&gt;")+1))</f>
        <v/>
      </c>
      <c r="J111" s="227" t="str">
        <f>IF(OR($B111=0,J$27&lt;$C111,J$27&gt;=$D111),"",INDEX(ordre,COUNTIF(J$36:J110,"&lt;&gt;")+1))</f>
        <v/>
      </c>
      <c r="K111" s="227" t="str">
        <f>IF(OR($B111=0,K$27&lt;$C111,K$27&gt;=$D111),"",INDEX(ordre,COUNTIF(K$36:K110,"&lt;&gt;")+1))</f>
        <v/>
      </c>
      <c r="L111" s="227" t="str">
        <f>IF(OR($B111=0,L$27&lt;$C111,L$27&gt;=$D111),"",INDEX(ordre,COUNTIF(L$36:L110,"&lt;&gt;")+1))</f>
        <v/>
      </c>
      <c r="M111" s="227" t="str">
        <f>IF(OR($B111=0,M$27&lt;$C111,M$27&gt;=$D111),"",INDEX(ordre,COUNTIF(M$36:M110,"&lt;&gt;")+1))</f>
        <v/>
      </c>
      <c r="N111" s="227" t="str">
        <f>IF(OR($B111=0,N$27&lt;$C111,N$27&gt;=$D111),"",INDEX(ordre,COUNTIF(N$36:N110,"&lt;&gt;")+1))</f>
        <v/>
      </c>
      <c r="O111" s="227" t="str">
        <f>IF(OR($B111=0,O$27&lt;$C111,O$27&gt;=$D111),"",INDEX(ordre,COUNTIF(O$36:O110,"&lt;&gt;")+1))</f>
        <v/>
      </c>
      <c r="P111" s="227" t="str">
        <f>IF(OR($B111=0,P$27&lt;$C111,P$27&gt;=$D111),"",INDEX(ordre,COUNTIF(P$36:P110,"&lt;&gt;")+1))</f>
        <v/>
      </c>
      <c r="Q111" s="227" t="str">
        <f>IF(OR($B111=0,Q$27&lt;$C111,Q$27&gt;=$D111),"",INDEX(ordre,COUNTIF(Q$36:Q110,"&lt;&gt;")+1))</f>
        <v/>
      </c>
      <c r="R111" s="227" t="str">
        <f>IF(OR($B111=0,R$27&lt;$C111,R$27&gt;=$D111),"",INDEX(ordre,COUNTIF(R$36:R110,"&lt;&gt;")+1))</f>
        <v/>
      </c>
      <c r="S111" s="227" t="str">
        <f>IF(OR($B111=0,S$27&lt;$C111,S$27&gt;=$D111),"",INDEX(ordre,COUNTIF(S$36:S110,"&lt;&gt;")+1))</f>
        <v/>
      </c>
      <c r="T111" s="227" t="str">
        <f>IF(OR($B111=0,T$27&lt;$C111,T$27&gt;=$D111),"",INDEX(ordre,COUNTIF(T$36:T110,"&lt;&gt;")+1))</f>
        <v/>
      </c>
      <c r="U111" s="227" t="str">
        <f>IF(OR($B111=0,U$27&lt;$C111,U$27&gt;=$D111),"",INDEX(ordre,COUNTIF(U$36:U110,"&lt;&gt;")+1))</f>
        <v/>
      </c>
      <c r="V111" s="227" t="str">
        <f>IF(OR($B111=0,V$27&lt;$C111,V$27&gt;=$D111),"",INDEX(ordre,COUNTIF(V$36:V110,"&lt;&gt;")+1))</f>
        <v/>
      </c>
      <c r="W111" s="227" t="str">
        <f>IF(OR($B111=0,W$27&lt;$C111,W$27&gt;=$D111),"",INDEX(ordre,COUNTIF(W$36:W110,"&lt;&gt;")+1))</f>
        <v/>
      </c>
      <c r="X111" s="227" t="str">
        <f>IF(OR($B111=0,X$27&lt;$C111,X$27&gt;=$D111),"",INDEX(ordre,COUNTIF(X$36:X110,"&lt;&gt;")+1))</f>
        <v/>
      </c>
      <c r="Y111" s="227" t="str">
        <f>IF(OR($B111=0,Y$27&lt;$C111,Y$27&gt;=$D111),"",INDEX(ordre,COUNTIF(Y$36:Y110,"&lt;&gt;")+1))</f>
        <v/>
      </c>
      <c r="Z111" s="227" t="str">
        <f>IF(OR($B111=0,Z$27&lt;$C111,Z$27&gt;=$D111),"",INDEX(ordre,COUNTIF(Z$36:Z110,"&lt;&gt;")+1))</f>
        <v/>
      </c>
      <c r="AA111" s="227" t="str">
        <f>IF(OR($B111=0,AA$27&lt;$C111,AA$27&gt;=$D111),"",INDEX(ordre,COUNTIF(AA$36:AA110,"&lt;&gt;")+1))</f>
        <v/>
      </c>
      <c r="AB111" s="227" t="str">
        <f>IF(OR($B111=0,AB$27&lt;$C111,AB$27&gt;=$D111),"",INDEX(ordre,COUNTIF(AB$36:AB110,"&lt;&gt;")+1))</f>
        <v/>
      </c>
      <c r="AC111" s="227" t="str">
        <f>IF(OR($B111=0,AC$27&lt;$C111,AC$27&gt;=$D111),"",INDEX(ordre,COUNTIF(AC$36:AC110,"&lt;&gt;")+1))</f>
        <v/>
      </c>
      <c r="AD111" s="227" t="str">
        <f>IF(OR($B111=0,AD$27&lt;$C111,AD$27&gt;=$D111),"",INDEX(ordre,COUNTIF(AD$36:AD110,"&lt;&gt;")+1))</f>
        <v/>
      </c>
      <c r="AE111" s="227" t="str">
        <f>IF(OR($B111=0,AE$27&lt;$C111,AE$27&gt;=$D111),"",INDEX(ordre,COUNTIF(AE$36:AE110,"&lt;&gt;")+1))</f>
        <v/>
      </c>
      <c r="AF111" s="227" t="str">
        <f>IF(OR($B111=0,AF$27&lt;$C111,AF$27&gt;=$D111),"",INDEX(ordre,COUNTIF(AF$36:AF110,"&lt;&gt;")+1))</f>
        <v/>
      </c>
      <c r="AG111" s="227" t="str">
        <f>IF(OR($B111=0,AG$27&lt;$C111,AG$27&gt;=$D111),"",INDEX(ordre,COUNTIF(AG$36:AG110,"&lt;&gt;")+1))</f>
        <v/>
      </c>
      <c r="AH111" s="227" t="str">
        <f>IF(OR($B111=0,AH$27&lt;$C111,AH$27&gt;=$D111),"",INDEX(ordre,COUNTIF(AH$36:AH110,"&lt;&gt;")+1))</f>
        <v/>
      </c>
      <c r="AI111" s="227" t="str">
        <f>IF(OR($B111=0,AI$27&lt;$C111,AI$27&gt;=$D111),"",INDEX(ordre,COUNTIF(AI$36:AI110,"&lt;&gt;")+1))</f>
        <v/>
      </c>
      <c r="AJ111" s="227" t="str">
        <f>IF(OR($B111=0,AJ$27&lt;$C111,AJ$27&gt;=$D111),"",INDEX(ordre,COUNTIF(AJ$36:AJ110,"&lt;&gt;")+1))</f>
        <v/>
      </c>
      <c r="AK111" s="227" t="str">
        <f>IF(OR($B111=0,AK$27&lt;$C111,AK$27&gt;=$D111),"",INDEX(ordre,COUNTIF(AK$36:AK110,"&lt;&gt;")+1))</f>
        <v/>
      </c>
      <c r="AL111" s="227" t="str">
        <f>IF(OR($B111=0,AL$27&lt;$C111,AL$27&gt;=$D111),"",INDEX(ordre,COUNTIF(AL$36:AL110,"&lt;&gt;")+1))</f>
        <v/>
      </c>
      <c r="AM111" s="227" t="str">
        <f>IF(OR($B111=0,AM$27&lt;$C111,AM$27&gt;=$D111),"",INDEX(ordre,COUNTIF(AM$36:AM110,"&lt;&gt;")+1))</f>
        <v/>
      </c>
      <c r="AN111" s="227" t="str">
        <f>IF(OR($B111=0,AN$27&lt;$C111,AN$27&gt;=$D111),"",INDEX(ordre,COUNTIF(AN$36:AN110,"&lt;&gt;")+1))</f>
        <v/>
      </c>
      <c r="AO111" s="227" t="str">
        <f>IF(OR($B111=0,AO$27&lt;$C111,AO$27&gt;=$D111),"",INDEX(ordre,COUNTIF(AO$36:AO110,"&lt;&gt;")+1))</f>
        <v/>
      </c>
      <c r="AP111" s="227" t="str">
        <f>IF(OR($B111=0,AP$27&lt;$C111,AP$27&gt;=$D111),"",INDEX(ordre,COUNTIF(AP$36:AP110,"&lt;&gt;")+1))</f>
        <v/>
      </c>
      <c r="AQ111" s="227" t="str">
        <f>IF(OR($B111=0,AQ$27&lt;$C111,AQ$27&gt;=$D111),"",INDEX(ordre,COUNTIF(AQ$36:AQ110,"&lt;&gt;")+1))</f>
        <v/>
      </c>
      <c r="AR111" s="227" t="str">
        <f>IF(OR($B111=0,AR$27&lt;$C111,AR$27&gt;=$D111),"",INDEX(ordre,COUNTIF(AR$36:AR110,"&lt;&gt;")+1))</f>
        <v/>
      </c>
      <c r="AS111" s="227" t="str">
        <f>IF(OR($B111=0,AS$27&lt;$C111,AS$27&gt;=$D111),"",INDEX(ordre,COUNTIF(AS$36:AS110,"&lt;&gt;")+1))</f>
        <v/>
      </c>
      <c r="AT111" s="227" t="str">
        <f>IF(OR($B111=0,AT$27&lt;$C111,AT$27&gt;=$D111),"",INDEX(ordre,COUNTIF(AT$36:AT110,"&lt;&gt;")+1))</f>
        <v/>
      </c>
      <c r="AU111" s="227" t="str">
        <f>IF(OR($B111=0,AU$27&lt;$C111,AU$27&gt;=$D111),"",INDEX(ordre,COUNTIF(AU$36:AU110,"&lt;&gt;")+1))</f>
        <v/>
      </c>
      <c r="AV111" s="227" t="str">
        <f>IF(OR($B111=0,AV$27&lt;$C111,AV$27&gt;=$D111),"",INDEX(ordre,COUNTIF(AV$36:AV110,"&lt;&gt;")+1))</f>
        <v/>
      </c>
      <c r="AW111" s="227" t="str">
        <f>IF(OR($B111=0,AW$27&lt;$C111,AW$27&gt;=$D111),"",INDEX(ordre,COUNTIF(AW$36:AW110,"&lt;&gt;")+1))</f>
        <v/>
      </c>
      <c r="AX111" s="227" t="str">
        <f>IF(OR($B111=0,AX$27&lt;$C111,AX$27&gt;=$D111),"",INDEX(ordre,COUNTIF(AX$36:AX110,"&lt;&gt;")+1))</f>
        <v/>
      </c>
      <c r="AY111" s="227" t="str">
        <f>IF(OR($B111=0,AY$27&lt;$C111,AY$27&gt;=$D111),"",INDEX(ordre,COUNTIF(AY$36:AY110,"&lt;&gt;")+1))</f>
        <v/>
      </c>
      <c r="AZ111" s="227" t="str">
        <f>IF(OR($B111=0,AZ$27&lt;$C111,AZ$27&gt;=$D111),"",INDEX(ordre,COUNTIF(AZ$36:AZ110,"&lt;&gt;")+1))</f>
        <v/>
      </c>
      <c r="BA111" s="227" t="str">
        <f>IF(OR($B111=0,BA$27&lt;$C111,BA$27&gt;=$D111),"",INDEX(ordre,COUNTIF(BA$36:BA110,"&lt;&gt;")+1))</f>
        <v/>
      </c>
      <c r="BB111" s="227" t="str">
        <f>IF(OR($B111=0,BB$27&lt;$C111,BB$27&gt;=$D111),"",INDEX(ordre,COUNTIF(BB$36:BB110,"&lt;&gt;")+1))</f>
        <v/>
      </c>
      <c r="BC111" s="227" t="str">
        <f>IF(OR($B111=0,BC$27&lt;$C111,BC$27&gt;=$D111),"",INDEX(ordre,COUNTIF(BC$36:BC110,"&lt;&gt;")+1))</f>
        <v/>
      </c>
      <c r="BD111" s="227" t="str">
        <f>IF(OR($B111=0,BD$27&lt;$C111,BD$27&gt;=$D111),"",INDEX(ordre,COUNTIF(BD$36:BD110,"&lt;&gt;")+1))</f>
        <v/>
      </c>
      <c r="BE111" s="227" t="str">
        <f>IF(OR($B111=0,BE$27&lt;$C111,BE$27&gt;=$D111),"",INDEX(ordre,COUNTIF(BE$36:BE110,"&lt;&gt;")+1))</f>
        <v/>
      </c>
      <c r="BF111" s="227" t="str">
        <f>IF(OR($B111=0,BF$27&lt;$C111,BF$27&gt;=$D111),"",INDEX(ordre,COUNTIF(BF$36:BF110,"&lt;&gt;")+1))</f>
        <v/>
      </c>
      <c r="BG111" s="227" t="str">
        <f>IF(OR($B111=0,BG$27&lt;$C111,BG$27&gt;=$D111),"",INDEX(ordre,COUNTIF(BG$36:BG110,"&lt;&gt;")+1))</f>
        <v/>
      </c>
      <c r="BH111" s="227" t="str">
        <f>IF(OR($B111=0,BH$27&lt;$C111,BH$27&gt;=$D111),"",INDEX(ordre,COUNTIF(BH$36:BH110,"&lt;&gt;")+1))</f>
        <v/>
      </c>
      <c r="BI111" s="227" t="str">
        <f>IF(OR($B111=0,BI$27&lt;$C111,BI$27&gt;=$D111),"",INDEX(ordre,COUNTIF(BI$36:BI110,"&lt;&gt;")+1))</f>
        <v/>
      </c>
      <c r="BJ111" s="227" t="str">
        <f>IF(OR($B111=0,BJ$27&lt;$C111,BJ$27&gt;=$D111),"",INDEX(ordre,COUNTIF(BJ$36:BJ110,"&lt;&gt;")+1))</f>
        <v/>
      </c>
      <c r="BK111" s="227" t="str">
        <f>IF(OR($B111=0,BK$27&lt;$C111,BK$27&gt;=$D111),"",INDEX(ordre,COUNTIF(BK$36:BK110,"&lt;&gt;")+1))</f>
        <v/>
      </c>
      <c r="BL111" s="227" t="str">
        <f>IF(OR($B111=0,BL$27&lt;$C111,BL$27&gt;=$D111),"",INDEX(ordre,COUNTIF(BL$36:BL110,"&lt;&gt;")+1))</f>
        <v/>
      </c>
      <c r="BM111" s="227" t="str">
        <f>IF(OR($B111=0,BM$27&lt;$C111,BM$27&gt;=$D111),"",INDEX(ordre,COUNTIF(BM$36:BM110,"&lt;&gt;")+1))</f>
        <v/>
      </c>
      <c r="BN111" s="227" t="str">
        <f>IF(OR($B111=0,BN$27&lt;$C111,BN$27&gt;=$D111),"",INDEX(ordre,COUNTIF(BN$36:BN110,"&lt;&gt;")+1))</f>
        <v/>
      </c>
      <c r="BO111" s="227" t="str">
        <f>IF(OR($B111=0,BO$27&lt;$C111,BO$27&gt;=$D111),"",INDEX(ordre,COUNTIF(BO$36:BO110,"&lt;&gt;")+1))</f>
        <v/>
      </c>
      <c r="BP111" s="227" t="str">
        <f>IF(OR($B111=0,BP$27&lt;$C111,BP$27&gt;=$D111),"",INDEX(ordre,COUNTIF(BP$36:BP110,"&lt;&gt;")+1))</f>
        <v/>
      </c>
      <c r="BQ111" s="227" t="str">
        <f>IF(OR($B111=0,BQ$27&lt;$C111,BQ$27&gt;=$D111),"",INDEX(ordre,COUNTIF(BQ$36:BQ110,"&lt;&gt;")+1))</f>
        <v/>
      </c>
      <c r="BR111" s="227" t="str">
        <f>IF(OR($B111=0,BR$27&lt;$C111,BR$27&gt;=$D111),"",INDEX(ordre,COUNTIF(BR$36:BR110,"&lt;&gt;")+1))</f>
        <v/>
      </c>
      <c r="BS111" s="227" t="str">
        <f>IF(OR($B111=0,BS$27&lt;$C111,BS$27&gt;=$D111),"",INDEX(ordre,COUNTIF(BS$36:BS110,"&lt;&gt;")+1))</f>
        <v/>
      </c>
      <c r="BT111" s="227" t="str">
        <f>IF(OR($B111=0,BT$27&lt;$C111,BT$27&gt;=$D111),"",INDEX(ordre,COUNTIF(BT$36:BT110,"&lt;&gt;")+1))</f>
        <v/>
      </c>
      <c r="BU111" s="165">
        <f t="shared" si="3"/>
        <v>6.9441666666666671E-3</v>
      </c>
    </row>
    <row r="112" spans="1:73" ht="15.5" x14ac:dyDescent="0.35">
      <c r="A112" s="39"/>
      <c r="B112" s="139">
        <f>'Etat staff'!C108</f>
        <v>0</v>
      </c>
      <c r="C112" s="161">
        <f>'Etat staff'!A108</f>
        <v>0</v>
      </c>
      <c r="D112" s="162">
        <f>IF('Etat staff'!B108&lt;C112,'Etat staff'!B108+1,'Etat staff'!B108)</f>
        <v>0</v>
      </c>
      <c r="E112" s="203">
        <f t="shared" si="10"/>
        <v>1.0416666666666666E-2</v>
      </c>
      <c r="F112" s="44"/>
      <c r="G112" s="265"/>
      <c r="H112" s="227" t="str">
        <f>IF(OR($B112=0,H$27&lt;$C112,H$27&gt;=$D112),"",INDEX(ordre,COUNTIF(H$36:H111,"&lt;&gt;")+1))</f>
        <v/>
      </c>
      <c r="I112" s="227" t="str">
        <f>IF(OR($B112=0,I$27&lt;$C112,I$27&gt;=$D112),"",INDEX(ordre,COUNTIF(I$36:I111,"&lt;&gt;")+1))</f>
        <v/>
      </c>
      <c r="J112" s="227" t="str">
        <f>IF(OR($B112=0,J$27&lt;$C112,J$27&gt;=$D112),"",INDEX(ordre,COUNTIF(J$36:J111,"&lt;&gt;")+1))</f>
        <v/>
      </c>
      <c r="K112" s="227" t="str">
        <f>IF(OR($B112=0,K$27&lt;$C112,K$27&gt;=$D112),"",INDEX(ordre,COUNTIF(K$36:K111,"&lt;&gt;")+1))</f>
        <v/>
      </c>
      <c r="L112" s="227" t="str">
        <f>IF(OR($B112=0,L$27&lt;$C112,L$27&gt;=$D112),"",INDEX(ordre,COUNTIF(L$36:L111,"&lt;&gt;")+1))</f>
        <v/>
      </c>
      <c r="M112" s="227" t="str">
        <f>IF(OR($B112=0,M$27&lt;$C112,M$27&gt;=$D112),"",INDEX(ordre,COUNTIF(M$36:M111,"&lt;&gt;")+1))</f>
        <v/>
      </c>
      <c r="N112" s="227" t="str">
        <f>IF(OR($B112=0,N$27&lt;$C112,N$27&gt;=$D112),"",INDEX(ordre,COUNTIF(N$36:N111,"&lt;&gt;")+1))</f>
        <v/>
      </c>
      <c r="O112" s="227" t="str">
        <f>IF(OR($B112=0,O$27&lt;$C112,O$27&gt;=$D112),"",INDEX(ordre,COUNTIF(O$36:O111,"&lt;&gt;")+1))</f>
        <v/>
      </c>
      <c r="P112" s="227" t="str">
        <f>IF(OR($B112=0,P$27&lt;$C112,P$27&gt;=$D112),"",INDEX(ordre,COUNTIF(P$36:P111,"&lt;&gt;")+1))</f>
        <v/>
      </c>
      <c r="Q112" s="227" t="str">
        <f>IF(OR($B112=0,Q$27&lt;$C112,Q$27&gt;=$D112),"",INDEX(ordre,COUNTIF(Q$36:Q111,"&lt;&gt;")+1))</f>
        <v/>
      </c>
      <c r="R112" s="227" t="str">
        <f>IF(OR($B112=0,R$27&lt;$C112,R$27&gt;=$D112),"",INDEX(ordre,COUNTIF(R$36:R111,"&lt;&gt;")+1))</f>
        <v/>
      </c>
      <c r="S112" s="227" t="str">
        <f>IF(OR($B112=0,S$27&lt;$C112,S$27&gt;=$D112),"",INDEX(ordre,COUNTIF(S$36:S111,"&lt;&gt;")+1))</f>
        <v/>
      </c>
      <c r="T112" s="227" t="str">
        <f>IF(OR($B112=0,T$27&lt;$C112,T$27&gt;=$D112),"",INDEX(ordre,COUNTIF(T$36:T111,"&lt;&gt;")+1))</f>
        <v/>
      </c>
      <c r="U112" s="227" t="str">
        <f>IF(OR($B112=0,U$27&lt;$C112,U$27&gt;=$D112),"",INDEX(ordre,COUNTIF(U$36:U111,"&lt;&gt;")+1))</f>
        <v/>
      </c>
      <c r="V112" s="227" t="str">
        <f>IF(OR($B112=0,V$27&lt;$C112,V$27&gt;=$D112),"",INDEX(ordre,COUNTIF(V$36:V111,"&lt;&gt;")+1))</f>
        <v/>
      </c>
      <c r="W112" s="227" t="str">
        <f>IF(OR($B112=0,W$27&lt;$C112,W$27&gt;=$D112),"",INDEX(ordre,COUNTIF(W$36:W111,"&lt;&gt;")+1))</f>
        <v/>
      </c>
      <c r="X112" s="227" t="str">
        <f>IF(OR($B112=0,X$27&lt;$C112,X$27&gt;=$D112),"",INDEX(ordre,COUNTIF(X$36:X111,"&lt;&gt;")+1))</f>
        <v/>
      </c>
      <c r="Y112" s="227" t="str">
        <f>IF(OR($B112=0,Y$27&lt;$C112,Y$27&gt;=$D112),"",INDEX(ordre,COUNTIF(Y$36:Y111,"&lt;&gt;")+1))</f>
        <v/>
      </c>
      <c r="Z112" s="227" t="str">
        <f>IF(OR($B112=0,Z$27&lt;$C112,Z$27&gt;=$D112),"",INDEX(ordre,COUNTIF(Z$36:Z111,"&lt;&gt;")+1))</f>
        <v/>
      </c>
      <c r="AA112" s="227" t="str">
        <f>IF(OR($B112=0,AA$27&lt;$C112,AA$27&gt;=$D112),"",INDEX(ordre,COUNTIF(AA$36:AA111,"&lt;&gt;")+1))</f>
        <v/>
      </c>
      <c r="AB112" s="227" t="str">
        <f>IF(OR($B112=0,AB$27&lt;$C112,AB$27&gt;=$D112),"",INDEX(ordre,COUNTIF(AB$36:AB111,"&lt;&gt;")+1))</f>
        <v/>
      </c>
      <c r="AC112" s="227" t="str">
        <f>IF(OR($B112=0,AC$27&lt;$C112,AC$27&gt;=$D112),"",INDEX(ordre,COUNTIF(AC$36:AC111,"&lt;&gt;")+1))</f>
        <v/>
      </c>
      <c r="AD112" s="227" t="str">
        <f>IF(OR($B112=0,AD$27&lt;$C112,AD$27&gt;=$D112),"",INDEX(ordre,COUNTIF(AD$36:AD111,"&lt;&gt;")+1))</f>
        <v/>
      </c>
      <c r="AE112" s="227" t="str">
        <f>IF(OR($B112=0,AE$27&lt;$C112,AE$27&gt;=$D112),"",INDEX(ordre,COUNTIF(AE$36:AE111,"&lt;&gt;")+1))</f>
        <v/>
      </c>
      <c r="AF112" s="227" t="str">
        <f>IF(OR($B112=0,AF$27&lt;$C112,AF$27&gt;=$D112),"",INDEX(ordre,COUNTIF(AF$36:AF111,"&lt;&gt;")+1))</f>
        <v/>
      </c>
      <c r="AG112" s="227" t="str">
        <f>IF(OR($B112=0,AG$27&lt;$C112,AG$27&gt;=$D112),"",INDEX(ordre,COUNTIF(AG$36:AG111,"&lt;&gt;")+1))</f>
        <v/>
      </c>
      <c r="AH112" s="227" t="str">
        <f>IF(OR($B112=0,AH$27&lt;$C112,AH$27&gt;=$D112),"",INDEX(ordre,COUNTIF(AH$36:AH111,"&lt;&gt;")+1))</f>
        <v/>
      </c>
      <c r="AI112" s="227" t="str">
        <f>IF(OR($B112=0,AI$27&lt;$C112,AI$27&gt;=$D112),"",INDEX(ordre,COUNTIF(AI$36:AI111,"&lt;&gt;")+1))</f>
        <v/>
      </c>
      <c r="AJ112" s="227" t="str">
        <f>IF(OR($B112=0,AJ$27&lt;$C112,AJ$27&gt;=$D112),"",INDEX(ordre,COUNTIF(AJ$36:AJ111,"&lt;&gt;")+1))</f>
        <v/>
      </c>
      <c r="AK112" s="227" t="str">
        <f>IF(OR($B112=0,AK$27&lt;$C112,AK$27&gt;=$D112),"",INDEX(ordre,COUNTIF(AK$36:AK111,"&lt;&gt;")+1))</f>
        <v/>
      </c>
      <c r="AL112" s="227" t="str">
        <f>IF(OR($B112=0,AL$27&lt;$C112,AL$27&gt;=$D112),"",INDEX(ordre,COUNTIF(AL$36:AL111,"&lt;&gt;")+1))</f>
        <v/>
      </c>
      <c r="AM112" s="227" t="str">
        <f>IF(OR($B112=0,AM$27&lt;$C112,AM$27&gt;=$D112),"",INDEX(ordre,COUNTIF(AM$36:AM111,"&lt;&gt;")+1))</f>
        <v/>
      </c>
      <c r="AN112" s="227" t="str">
        <f>IF(OR($B112=0,AN$27&lt;$C112,AN$27&gt;=$D112),"",INDEX(ordre,COUNTIF(AN$36:AN111,"&lt;&gt;")+1))</f>
        <v/>
      </c>
      <c r="AO112" s="227" t="str">
        <f>IF(OR($B112=0,AO$27&lt;$C112,AO$27&gt;=$D112),"",INDEX(ordre,COUNTIF(AO$36:AO111,"&lt;&gt;")+1))</f>
        <v/>
      </c>
      <c r="AP112" s="227" t="str">
        <f>IF(OR($B112=0,AP$27&lt;$C112,AP$27&gt;=$D112),"",INDEX(ordre,COUNTIF(AP$36:AP111,"&lt;&gt;")+1))</f>
        <v/>
      </c>
      <c r="AQ112" s="227" t="str">
        <f>IF(OR($B112=0,AQ$27&lt;$C112,AQ$27&gt;=$D112),"",INDEX(ordre,COUNTIF(AQ$36:AQ111,"&lt;&gt;")+1))</f>
        <v/>
      </c>
      <c r="AR112" s="227" t="str">
        <f>IF(OR($B112=0,AR$27&lt;$C112,AR$27&gt;=$D112),"",INDEX(ordre,COUNTIF(AR$36:AR111,"&lt;&gt;")+1))</f>
        <v/>
      </c>
      <c r="AS112" s="227" t="str">
        <f>IF(OR($B112=0,AS$27&lt;$C112,AS$27&gt;=$D112),"",INDEX(ordre,COUNTIF(AS$36:AS111,"&lt;&gt;")+1))</f>
        <v/>
      </c>
      <c r="AT112" s="227" t="str">
        <f>IF(OR($B112=0,AT$27&lt;$C112,AT$27&gt;=$D112),"",INDEX(ordre,COUNTIF(AT$36:AT111,"&lt;&gt;")+1))</f>
        <v/>
      </c>
      <c r="AU112" s="227" t="str">
        <f>IF(OR($B112=0,AU$27&lt;$C112,AU$27&gt;=$D112),"",INDEX(ordre,COUNTIF(AU$36:AU111,"&lt;&gt;")+1))</f>
        <v/>
      </c>
      <c r="AV112" s="227" t="str">
        <f>IF(OR($B112=0,AV$27&lt;$C112,AV$27&gt;=$D112),"",INDEX(ordre,COUNTIF(AV$36:AV111,"&lt;&gt;")+1))</f>
        <v/>
      </c>
      <c r="AW112" s="227" t="str">
        <f>IF(OR($B112=0,AW$27&lt;$C112,AW$27&gt;=$D112),"",INDEX(ordre,COUNTIF(AW$36:AW111,"&lt;&gt;")+1))</f>
        <v/>
      </c>
      <c r="AX112" s="227" t="str">
        <f>IF(OR($B112=0,AX$27&lt;$C112,AX$27&gt;=$D112),"",INDEX(ordre,COUNTIF(AX$36:AX111,"&lt;&gt;")+1))</f>
        <v/>
      </c>
      <c r="AY112" s="227" t="str">
        <f>IF(OR($B112=0,AY$27&lt;$C112,AY$27&gt;=$D112),"",INDEX(ordre,COUNTIF(AY$36:AY111,"&lt;&gt;")+1))</f>
        <v/>
      </c>
      <c r="AZ112" s="227" t="str">
        <f>IF(OR($B112=0,AZ$27&lt;$C112,AZ$27&gt;=$D112),"",INDEX(ordre,COUNTIF(AZ$36:AZ111,"&lt;&gt;")+1))</f>
        <v/>
      </c>
      <c r="BA112" s="227" t="str">
        <f>IF(OR($B112=0,BA$27&lt;$C112,BA$27&gt;=$D112),"",INDEX(ordre,COUNTIF(BA$36:BA111,"&lt;&gt;")+1))</f>
        <v/>
      </c>
      <c r="BB112" s="227" t="str">
        <f>IF(OR($B112=0,BB$27&lt;$C112,BB$27&gt;=$D112),"",INDEX(ordre,COUNTIF(BB$36:BB111,"&lt;&gt;")+1))</f>
        <v/>
      </c>
      <c r="BC112" s="227" t="str">
        <f>IF(OR($B112=0,BC$27&lt;$C112,BC$27&gt;=$D112),"",INDEX(ordre,COUNTIF(BC$36:BC111,"&lt;&gt;")+1))</f>
        <v/>
      </c>
      <c r="BD112" s="227" t="str">
        <f>IF(OR($B112=0,BD$27&lt;$C112,BD$27&gt;=$D112),"",INDEX(ordre,COUNTIF(BD$36:BD111,"&lt;&gt;")+1))</f>
        <v/>
      </c>
      <c r="BE112" s="227" t="str">
        <f>IF(OR($B112=0,BE$27&lt;$C112,BE$27&gt;=$D112),"",INDEX(ordre,COUNTIF(BE$36:BE111,"&lt;&gt;")+1))</f>
        <v/>
      </c>
      <c r="BF112" s="227" t="str">
        <f>IF(OR($B112=0,BF$27&lt;$C112,BF$27&gt;=$D112),"",INDEX(ordre,COUNTIF(BF$36:BF111,"&lt;&gt;")+1))</f>
        <v/>
      </c>
      <c r="BG112" s="227" t="str">
        <f>IF(OR($B112=0,BG$27&lt;$C112,BG$27&gt;=$D112),"",INDEX(ordre,COUNTIF(BG$36:BG111,"&lt;&gt;")+1))</f>
        <v/>
      </c>
      <c r="BH112" s="227" t="str">
        <f>IF(OR($B112=0,BH$27&lt;$C112,BH$27&gt;=$D112),"",INDEX(ordre,COUNTIF(BH$36:BH111,"&lt;&gt;")+1))</f>
        <v/>
      </c>
      <c r="BI112" s="227" t="str">
        <f>IF(OR($B112=0,BI$27&lt;$C112,BI$27&gt;=$D112),"",INDEX(ordre,COUNTIF(BI$36:BI111,"&lt;&gt;")+1))</f>
        <v/>
      </c>
      <c r="BJ112" s="227" t="str">
        <f>IF(OR($B112=0,BJ$27&lt;$C112,BJ$27&gt;=$D112),"",INDEX(ordre,COUNTIF(BJ$36:BJ111,"&lt;&gt;")+1))</f>
        <v/>
      </c>
      <c r="BK112" s="227" t="str">
        <f>IF(OR($B112=0,BK$27&lt;$C112,BK$27&gt;=$D112),"",INDEX(ordre,COUNTIF(BK$36:BK111,"&lt;&gt;")+1))</f>
        <v/>
      </c>
      <c r="BL112" s="227" t="str">
        <f>IF(OR($B112=0,BL$27&lt;$C112,BL$27&gt;=$D112),"",INDEX(ordre,COUNTIF(BL$36:BL111,"&lt;&gt;")+1))</f>
        <v/>
      </c>
      <c r="BM112" s="227" t="str">
        <f>IF(OR($B112=0,BM$27&lt;$C112,BM$27&gt;=$D112),"",INDEX(ordre,COUNTIF(BM$36:BM111,"&lt;&gt;")+1))</f>
        <v/>
      </c>
      <c r="BN112" s="227" t="str">
        <f>IF(OR($B112=0,BN$27&lt;$C112,BN$27&gt;=$D112),"",INDEX(ordre,COUNTIF(BN$36:BN111,"&lt;&gt;")+1))</f>
        <v/>
      </c>
      <c r="BO112" s="227" t="str">
        <f>IF(OR($B112=0,BO$27&lt;$C112,BO$27&gt;=$D112),"",INDEX(ordre,COUNTIF(BO$36:BO111,"&lt;&gt;")+1))</f>
        <v/>
      </c>
      <c r="BP112" s="227" t="str">
        <f>IF(OR($B112=0,BP$27&lt;$C112,BP$27&gt;=$D112),"",INDEX(ordre,COUNTIF(BP$36:BP111,"&lt;&gt;")+1))</f>
        <v/>
      </c>
      <c r="BQ112" s="227" t="str">
        <f>IF(OR($B112=0,BQ$27&lt;$C112,BQ$27&gt;=$D112),"",INDEX(ordre,COUNTIF(BQ$36:BQ111,"&lt;&gt;")+1))</f>
        <v/>
      </c>
      <c r="BR112" s="227" t="str">
        <f>IF(OR($B112=0,BR$27&lt;$C112,BR$27&gt;=$D112),"",INDEX(ordre,COUNTIF(BR$36:BR111,"&lt;&gt;")+1))</f>
        <v/>
      </c>
      <c r="BS112" s="227" t="str">
        <f>IF(OR($B112=0,BS$27&lt;$C112,BS$27&gt;=$D112),"",INDEX(ordre,COUNTIF(BS$36:BS111,"&lt;&gt;")+1))</f>
        <v/>
      </c>
      <c r="BT112" s="227" t="str">
        <f>IF(OR($B112=0,BT$27&lt;$C112,BT$27&gt;=$D112),"",INDEX(ordre,COUNTIF(BT$36:BT111,"&lt;&gt;")+1))</f>
        <v/>
      </c>
      <c r="BU112" s="165">
        <f t="shared" si="3"/>
        <v>6.9441666666666671E-3</v>
      </c>
    </row>
    <row r="113" spans="1:73" ht="15.5" x14ac:dyDescent="0.35">
      <c r="A113" s="39"/>
      <c r="B113" s="139">
        <f>'Etat staff'!C109</f>
        <v>0</v>
      </c>
      <c r="C113" s="161">
        <f>'Etat staff'!A109</f>
        <v>0</v>
      </c>
      <c r="D113" s="162">
        <f>IF('Etat staff'!B109&lt;C113,'Etat staff'!B109+1,'Etat staff'!B109)</f>
        <v>0</v>
      </c>
      <c r="E113" s="203">
        <f t="shared" si="10"/>
        <v>1.0416666666666666E-2</v>
      </c>
      <c r="F113" s="44"/>
      <c r="G113" s="265"/>
      <c r="H113" s="227" t="str">
        <f>IF(OR($B113=0,H$27&lt;$C113,H$27&gt;=$D113),"",INDEX(ordre,COUNTIF(H$36:H112,"&lt;&gt;")+1))</f>
        <v/>
      </c>
      <c r="I113" s="227" t="str">
        <f>IF(OR($B113=0,I$27&lt;$C113,I$27&gt;=$D113),"",INDEX(ordre,COUNTIF(I$36:I112,"&lt;&gt;")+1))</f>
        <v/>
      </c>
      <c r="J113" s="227" t="str">
        <f>IF(OR($B113=0,J$27&lt;$C113,J$27&gt;=$D113),"",INDEX(ordre,COUNTIF(J$36:J112,"&lt;&gt;")+1))</f>
        <v/>
      </c>
      <c r="K113" s="227" t="str">
        <f>IF(OR($B113=0,K$27&lt;$C113,K$27&gt;=$D113),"",INDEX(ordre,COUNTIF(K$36:K112,"&lt;&gt;")+1))</f>
        <v/>
      </c>
      <c r="L113" s="227" t="str">
        <f>IF(OR($B113=0,L$27&lt;$C113,L$27&gt;=$D113),"",INDEX(ordre,COUNTIF(L$36:L112,"&lt;&gt;")+1))</f>
        <v/>
      </c>
      <c r="M113" s="227" t="str">
        <f>IF(OR($B113=0,M$27&lt;$C113,M$27&gt;=$D113),"",INDEX(ordre,COUNTIF(M$36:M112,"&lt;&gt;")+1))</f>
        <v/>
      </c>
      <c r="N113" s="227" t="str">
        <f>IF(OR($B113=0,N$27&lt;$C113,N$27&gt;=$D113),"",INDEX(ordre,COUNTIF(N$36:N112,"&lt;&gt;")+1))</f>
        <v/>
      </c>
      <c r="O113" s="227" t="str">
        <f>IF(OR($B113=0,O$27&lt;$C113,O$27&gt;=$D113),"",INDEX(ordre,COUNTIF(O$36:O112,"&lt;&gt;")+1))</f>
        <v/>
      </c>
      <c r="P113" s="227" t="str">
        <f>IF(OR($B113=0,P$27&lt;$C113,P$27&gt;=$D113),"",INDEX(ordre,COUNTIF(P$36:P112,"&lt;&gt;")+1))</f>
        <v/>
      </c>
      <c r="Q113" s="227" t="str">
        <f>IF(OR($B113=0,Q$27&lt;$C113,Q$27&gt;=$D113),"",INDEX(ordre,COUNTIF(Q$36:Q112,"&lt;&gt;")+1))</f>
        <v/>
      </c>
      <c r="R113" s="227" t="str">
        <f>IF(OR($B113=0,R$27&lt;$C113,R$27&gt;=$D113),"",INDEX(ordre,COUNTIF(R$36:R112,"&lt;&gt;")+1))</f>
        <v/>
      </c>
      <c r="S113" s="227" t="str">
        <f>IF(OR($B113=0,S$27&lt;$C113,S$27&gt;=$D113),"",INDEX(ordre,COUNTIF(S$36:S112,"&lt;&gt;")+1))</f>
        <v/>
      </c>
      <c r="T113" s="227" t="str">
        <f>IF(OR($B113=0,T$27&lt;$C113,T$27&gt;=$D113),"",INDEX(ordre,COUNTIF(T$36:T112,"&lt;&gt;")+1))</f>
        <v/>
      </c>
      <c r="U113" s="227" t="str">
        <f>IF(OR($B113=0,U$27&lt;$C113,U$27&gt;=$D113),"",INDEX(ordre,COUNTIF(U$36:U112,"&lt;&gt;")+1))</f>
        <v/>
      </c>
      <c r="V113" s="227" t="str">
        <f>IF(OR($B113=0,V$27&lt;$C113,V$27&gt;=$D113),"",INDEX(ordre,COUNTIF(V$36:V112,"&lt;&gt;")+1))</f>
        <v/>
      </c>
      <c r="W113" s="227" t="str">
        <f>IF(OR($B113=0,W$27&lt;$C113,W$27&gt;=$D113),"",INDEX(ordre,COUNTIF(W$36:W112,"&lt;&gt;")+1))</f>
        <v/>
      </c>
      <c r="X113" s="227" t="str">
        <f>IF(OR($B113=0,X$27&lt;$C113,X$27&gt;=$D113),"",INDEX(ordre,COUNTIF(X$36:X112,"&lt;&gt;")+1))</f>
        <v/>
      </c>
      <c r="Y113" s="227" t="str">
        <f>IF(OR($B113=0,Y$27&lt;$C113,Y$27&gt;=$D113),"",INDEX(ordre,COUNTIF(Y$36:Y112,"&lt;&gt;")+1))</f>
        <v/>
      </c>
      <c r="Z113" s="227" t="str">
        <f>IF(OR($B113=0,Z$27&lt;$C113,Z$27&gt;=$D113),"",INDEX(ordre,COUNTIF(Z$36:Z112,"&lt;&gt;")+1))</f>
        <v/>
      </c>
      <c r="AA113" s="227" t="str">
        <f>IF(OR($B113=0,AA$27&lt;$C113,AA$27&gt;=$D113),"",INDEX(ordre,COUNTIF(AA$36:AA112,"&lt;&gt;")+1))</f>
        <v/>
      </c>
      <c r="AB113" s="227" t="str">
        <f>IF(OR($B113=0,AB$27&lt;$C113,AB$27&gt;=$D113),"",INDEX(ordre,COUNTIF(AB$36:AB112,"&lt;&gt;")+1))</f>
        <v/>
      </c>
      <c r="AC113" s="227" t="str">
        <f>IF(OR($B113=0,AC$27&lt;$C113,AC$27&gt;=$D113),"",INDEX(ordre,COUNTIF(AC$36:AC112,"&lt;&gt;")+1))</f>
        <v/>
      </c>
      <c r="AD113" s="227" t="str">
        <f>IF(OR($B113=0,AD$27&lt;$C113,AD$27&gt;=$D113),"",INDEX(ordre,COUNTIF(AD$36:AD112,"&lt;&gt;")+1))</f>
        <v/>
      </c>
      <c r="AE113" s="227" t="str">
        <f>IF(OR($B113=0,AE$27&lt;$C113,AE$27&gt;=$D113),"",INDEX(ordre,COUNTIF(AE$36:AE112,"&lt;&gt;")+1))</f>
        <v/>
      </c>
      <c r="AF113" s="227" t="str">
        <f>IF(OR($B113=0,AF$27&lt;$C113,AF$27&gt;=$D113),"",INDEX(ordre,COUNTIF(AF$36:AF112,"&lt;&gt;")+1))</f>
        <v/>
      </c>
      <c r="AG113" s="227" t="str">
        <f>IF(OR($B113=0,AG$27&lt;$C113,AG$27&gt;=$D113),"",INDEX(ordre,COUNTIF(AG$36:AG112,"&lt;&gt;")+1))</f>
        <v/>
      </c>
      <c r="AH113" s="227" t="str">
        <f>IF(OR($B113=0,AH$27&lt;$C113,AH$27&gt;=$D113),"",INDEX(ordre,COUNTIF(AH$36:AH112,"&lt;&gt;")+1))</f>
        <v/>
      </c>
      <c r="AI113" s="227" t="str">
        <f>IF(OR($B113=0,AI$27&lt;$C113,AI$27&gt;=$D113),"",INDEX(ordre,COUNTIF(AI$36:AI112,"&lt;&gt;")+1))</f>
        <v/>
      </c>
      <c r="AJ113" s="227" t="str">
        <f>IF(OR($B113=0,AJ$27&lt;$C113,AJ$27&gt;=$D113),"",INDEX(ordre,COUNTIF(AJ$36:AJ112,"&lt;&gt;")+1))</f>
        <v/>
      </c>
      <c r="AK113" s="227" t="str">
        <f>IF(OR($B113=0,AK$27&lt;$C113,AK$27&gt;=$D113),"",INDEX(ordre,COUNTIF(AK$36:AK112,"&lt;&gt;")+1))</f>
        <v/>
      </c>
      <c r="AL113" s="227" t="str">
        <f>IF(OR($B113=0,AL$27&lt;$C113,AL$27&gt;=$D113),"",INDEX(ordre,COUNTIF(AL$36:AL112,"&lt;&gt;")+1))</f>
        <v/>
      </c>
      <c r="AM113" s="227" t="str">
        <f>IF(OR($B113=0,AM$27&lt;$C113,AM$27&gt;=$D113),"",INDEX(ordre,COUNTIF(AM$36:AM112,"&lt;&gt;")+1))</f>
        <v/>
      </c>
      <c r="AN113" s="227" t="str">
        <f>IF(OR($B113=0,AN$27&lt;$C113,AN$27&gt;=$D113),"",INDEX(ordre,COUNTIF(AN$36:AN112,"&lt;&gt;")+1))</f>
        <v/>
      </c>
      <c r="AO113" s="227" t="str">
        <f>IF(OR($B113=0,AO$27&lt;$C113,AO$27&gt;=$D113),"",INDEX(ordre,COUNTIF(AO$36:AO112,"&lt;&gt;")+1))</f>
        <v/>
      </c>
      <c r="AP113" s="227" t="str">
        <f>IF(OR($B113=0,AP$27&lt;$C113,AP$27&gt;=$D113),"",INDEX(ordre,COUNTIF(AP$36:AP112,"&lt;&gt;")+1))</f>
        <v/>
      </c>
      <c r="AQ113" s="227" t="str">
        <f>IF(OR($B113=0,AQ$27&lt;$C113,AQ$27&gt;=$D113),"",INDEX(ordre,COUNTIF(AQ$36:AQ112,"&lt;&gt;")+1))</f>
        <v/>
      </c>
      <c r="AR113" s="227" t="str">
        <f>IF(OR($B113=0,AR$27&lt;$C113,AR$27&gt;=$D113),"",INDEX(ordre,COUNTIF(AR$36:AR112,"&lt;&gt;")+1))</f>
        <v/>
      </c>
      <c r="AS113" s="227" t="str">
        <f>IF(OR($B113=0,AS$27&lt;$C113,AS$27&gt;=$D113),"",INDEX(ordre,COUNTIF(AS$36:AS112,"&lt;&gt;")+1))</f>
        <v/>
      </c>
      <c r="AT113" s="227" t="str">
        <f>IF(OR($B113=0,AT$27&lt;$C113,AT$27&gt;=$D113),"",INDEX(ordre,COUNTIF(AT$36:AT112,"&lt;&gt;")+1))</f>
        <v/>
      </c>
      <c r="AU113" s="227" t="str">
        <f>IF(OR($B113=0,AU$27&lt;$C113,AU$27&gt;=$D113),"",INDEX(ordre,COUNTIF(AU$36:AU112,"&lt;&gt;")+1))</f>
        <v/>
      </c>
      <c r="AV113" s="227" t="str">
        <f>IF(OR($B113=0,AV$27&lt;$C113,AV$27&gt;=$D113),"",INDEX(ordre,COUNTIF(AV$36:AV112,"&lt;&gt;")+1))</f>
        <v/>
      </c>
      <c r="AW113" s="227" t="str">
        <f>IF(OR($B113=0,AW$27&lt;$C113,AW$27&gt;=$D113),"",INDEX(ordre,COUNTIF(AW$36:AW112,"&lt;&gt;")+1))</f>
        <v/>
      </c>
      <c r="AX113" s="227" t="str">
        <f>IF(OR($B113=0,AX$27&lt;$C113,AX$27&gt;=$D113),"",INDEX(ordre,COUNTIF(AX$36:AX112,"&lt;&gt;")+1))</f>
        <v/>
      </c>
      <c r="AY113" s="227" t="str">
        <f>IF(OR($B113=0,AY$27&lt;$C113,AY$27&gt;=$D113),"",INDEX(ordre,COUNTIF(AY$36:AY112,"&lt;&gt;")+1))</f>
        <v/>
      </c>
      <c r="AZ113" s="227" t="str">
        <f>IF(OR($B113=0,AZ$27&lt;$C113,AZ$27&gt;=$D113),"",INDEX(ordre,COUNTIF(AZ$36:AZ112,"&lt;&gt;")+1))</f>
        <v/>
      </c>
      <c r="BA113" s="227" t="str">
        <f>IF(OR($B113=0,BA$27&lt;$C113,BA$27&gt;=$D113),"",INDEX(ordre,COUNTIF(BA$36:BA112,"&lt;&gt;")+1))</f>
        <v/>
      </c>
      <c r="BB113" s="227" t="str">
        <f>IF(OR($B113=0,BB$27&lt;$C113,BB$27&gt;=$D113),"",INDEX(ordre,COUNTIF(BB$36:BB112,"&lt;&gt;")+1))</f>
        <v/>
      </c>
      <c r="BC113" s="227" t="str">
        <f>IF(OR($B113=0,BC$27&lt;$C113,BC$27&gt;=$D113),"",INDEX(ordre,COUNTIF(BC$36:BC112,"&lt;&gt;")+1))</f>
        <v/>
      </c>
      <c r="BD113" s="227" t="str">
        <f>IF(OR($B113=0,BD$27&lt;$C113,BD$27&gt;=$D113),"",INDEX(ordre,COUNTIF(BD$36:BD112,"&lt;&gt;")+1))</f>
        <v/>
      </c>
      <c r="BE113" s="227" t="str">
        <f>IF(OR($B113=0,BE$27&lt;$C113,BE$27&gt;=$D113),"",INDEX(ordre,COUNTIF(BE$36:BE112,"&lt;&gt;")+1))</f>
        <v/>
      </c>
      <c r="BF113" s="227" t="str">
        <f>IF(OR($B113=0,BF$27&lt;$C113,BF$27&gt;=$D113),"",INDEX(ordre,COUNTIF(BF$36:BF112,"&lt;&gt;")+1))</f>
        <v/>
      </c>
      <c r="BG113" s="227" t="str">
        <f>IF(OR($B113=0,BG$27&lt;$C113,BG$27&gt;=$D113),"",INDEX(ordre,COUNTIF(BG$36:BG112,"&lt;&gt;")+1))</f>
        <v/>
      </c>
      <c r="BH113" s="227" t="str">
        <f>IF(OR($B113=0,BH$27&lt;$C113,BH$27&gt;=$D113),"",INDEX(ordre,COUNTIF(BH$36:BH112,"&lt;&gt;")+1))</f>
        <v/>
      </c>
      <c r="BI113" s="227" t="str">
        <f>IF(OR($B113=0,BI$27&lt;$C113,BI$27&gt;=$D113),"",INDEX(ordre,COUNTIF(BI$36:BI112,"&lt;&gt;")+1))</f>
        <v/>
      </c>
      <c r="BJ113" s="227" t="str">
        <f>IF(OR($B113=0,BJ$27&lt;$C113,BJ$27&gt;=$D113),"",INDEX(ordre,COUNTIF(BJ$36:BJ112,"&lt;&gt;")+1))</f>
        <v/>
      </c>
      <c r="BK113" s="227" t="str">
        <f>IF(OR($B113=0,BK$27&lt;$C113,BK$27&gt;=$D113),"",INDEX(ordre,COUNTIF(BK$36:BK112,"&lt;&gt;")+1))</f>
        <v/>
      </c>
      <c r="BL113" s="227" t="str">
        <f>IF(OR($B113=0,BL$27&lt;$C113,BL$27&gt;=$D113),"",INDEX(ordre,COUNTIF(BL$36:BL112,"&lt;&gt;")+1))</f>
        <v/>
      </c>
      <c r="BM113" s="227" t="str">
        <f>IF(OR($B113=0,BM$27&lt;$C113,BM$27&gt;=$D113),"",INDEX(ordre,COUNTIF(BM$36:BM112,"&lt;&gt;")+1))</f>
        <v/>
      </c>
      <c r="BN113" s="227" t="str">
        <f>IF(OR($B113=0,BN$27&lt;$C113,BN$27&gt;=$D113),"",INDEX(ordre,COUNTIF(BN$36:BN112,"&lt;&gt;")+1))</f>
        <v/>
      </c>
      <c r="BO113" s="227" t="str">
        <f>IF(OR($B113=0,BO$27&lt;$C113,BO$27&gt;=$D113),"",INDEX(ordre,COUNTIF(BO$36:BO112,"&lt;&gt;")+1))</f>
        <v/>
      </c>
      <c r="BP113" s="227" t="str">
        <f>IF(OR($B113=0,BP$27&lt;$C113,BP$27&gt;=$D113),"",INDEX(ordre,COUNTIF(BP$36:BP112,"&lt;&gt;")+1))</f>
        <v/>
      </c>
      <c r="BQ113" s="227" t="str">
        <f>IF(OR($B113=0,BQ$27&lt;$C113,BQ$27&gt;=$D113),"",INDEX(ordre,COUNTIF(BQ$36:BQ112,"&lt;&gt;")+1))</f>
        <v/>
      </c>
      <c r="BR113" s="227" t="str">
        <f>IF(OR($B113=0,BR$27&lt;$C113,BR$27&gt;=$D113),"",INDEX(ordre,COUNTIF(BR$36:BR112,"&lt;&gt;")+1))</f>
        <v/>
      </c>
      <c r="BS113" s="227" t="str">
        <f>IF(OR($B113=0,BS$27&lt;$C113,BS$27&gt;=$D113),"",INDEX(ordre,COUNTIF(BS$36:BS112,"&lt;&gt;")+1))</f>
        <v/>
      </c>
      <c r="BT113" s="227" t="str">
        <f>IF(OR($B113=0,BT$27&lt;$C113,BT$27&gt;=$D113),"",INDEX(ordre,COUNTIF(BT$36:BT112,"&lt;&gt;")+1))</f>
        <v/>
      </c>
      <c r="BU113" s="165">
        <f t="shared" si="3"/>
        <v>6.9441666666666671E-3</v>
      </c>
    </row>
    <row r="114" spans="1:73" ht="15.5" x14ac:dyDescent="0.35">
      <c r="A114" s="39"/>
      <c r="B114" s="139">
        <f>'Etat staff'!C110</f>
        <v>0</v>
      </c>
      <c r="C114" s="161">
        <f>'Etat staff'!A110</f>
        <v>0</v>
      </c>
      <c r="D114" s="162">
        <f>IF('Etat staff'!B110&lt;C114,'Etat staff'!B110+1,'Etat staff'!B110)</f>
        <v>0</v>
      </c>
      <c r="E114" s="203">
        <f t="shared" si="10"/>
        <v>1.0416666666666666E-2</v>
      </c>
      <c r="F114" s="44"/>
      <c r="G114" s="265"/>
      <c r="H114" s="227" t="str">
        <f>IF(OR($B114=0,H$27&lt;$C114,H$27&gt;=$D114),"",INDEX(ordre,COUNTIF(H$36:H113,"&lt;&gt;")+1))</f>
        <v/>
      </c>
      <c r="I114" s="227" t="str">
        <f>IF(OR($B114=0,I$27&lt;$C114,I$27&gt;=$D114),"",INDEX(ordre,COUNTIF(I$36:I113,"&lt;&gt;")+1))</f>
        <v/>
      </c>
      <c r="J114" s="227" t="str">
        <f>IF(OR($B114=0,J$27&lt;$C114,J$27&gt;=$D114),"",INDEX(ordre,COUNTIF(J$36:J113,"&lt;&gt;")+1))</f>
        <v/>
      </c>
      <c r="K114" s="227" t="str">
        <f>IF(OR($B114=0,K$27&lt;$C114,K$27&gt;=$D114),"",INDEX(ordre,COUNTIF(K$36:K113,"&lt;&gt;")+1))</f>
        <v/>
      </c>
      <c r="L114" s="227" t="str">
        <f>IF(OR($B114=0,L$27&lt;$C114,L$27&gt;=$D114),"",INDEX(ordre,COUNTIF(L$36:L113,"&lt;&gt;")+1))</f>
        <v/>
      </c>
      <c r="M114" s="227" t="str">
        <f>IF(OR($B114=0,M$27&lt;$C114,M$27&gt;=$D114),"",INDEX(ordre,COUNTIF(M$36:M113,"&lt;&gt;")+1))</f>
        <v/>
      </c>
      <c r="N114" s="227" t="str">
        <f>IF(OR($B114=0,N$27&lt;$C114,N$27&gt;=$D114),"",INDEX(ordre,COUNTIF(N$36:N113,"&lt;&gt;")+1))</f>
        <v/>
      </c>
      <c r="O114" s="227" t="str">
        <f>IF(OR($B114=0,O$27&lt;$C114,O$27&gt;=$D114),"",INDEX(ordre,COUNTIF(O$36:O113,"&lt;&gt;")+1))</f>
        <v/>
      </c>
      <c r="P114" s="227" t="str">
        <f>IF(OR($B114=0,P$27&lt;$C114,P$27&gt;=$D114),"",INDEX(ordre,COUNTIF(P$36:P113,"&lt;&gt;")+1))</f>
        <v/>
      </c>
      <c r="Q114" s="227" t="str">
        <f>IF(OR($B114=0,Q$27&lt;$C114,Q$27&gt;=$D114),"",INDEX(ordre,COUNTIF(Q$36:Q113,"&lt;&gt;")+1))</f>
        <v/>
      </c>
      <c r="R114" s="227" t="str">
        <f>IF(OR($B114=0,R$27&lt;$C114,R$27&gt;=$D114),"",INDEX(ordre,COUNTIF(R$36:R113,"&lt;&gt;")+1))</f>
        <v/>
      </c>
      <c r="S114" s="227" t="str">
        <f>IF(OR($B114=0,S$27&lt;$C114,S$27&gt;=$D114),"",INDEX(ordre,COUNTIF(S$36:S113,"&lt;&gt;")+1))</f>
        <v/>
      </c>
      <c r="T114" s="227" t="str">
        <f>IF(OR($B114=0,T$27&lt;$C114,T$27&gt;=$D114),"",INDEX(ordre,COUNTIF(T$36:T113,"&lt;&gt;")+1))</f>
        <v/>
      </c>
      <c r="U114" s="227" t="str">
        <f>IF(OR($B114=0,U$27&lt;$C114,U$27&gt;=$D114),"",INDEX(ordre,COUNTIF(U$36:U113,"&lt;&gt;")+1))</f>
        <v/>
      </c>
      <c r="V114" s="227" t="str">
        <f>IF(OR($B114=0,V$27&lt;$C114,V$27&gt;=$D114),"",INDEX(ordre,COUNTIF(V$36:V113,"&lt;&gt;")+1))</f>
        <v/>
      </c>
      <c r="W114" s="227" t="str">
        <f>IF(OR($B114=0,W$27&lt;$C114,W$27&gt;=$D114),"",INDEX(ordre,COUNTIF(W$36:W113,"&lt;&gt;")+1))</f>
        <v/>
      </c>
      <c r="X114" s="227" t="str">
        <f>IF(OR($B114=0,X$27&lt;$C114,X$27&gt;=$D114),"",INDEX(ordre,COUNTIF(X$36:X113,"&lt;&gt;")+1))</f>
        <v/>
      </c>
      <c r="Y114" s="227" t="str">
        <f>IF(OR($B114=0,Y$27&lt;$C114,Y$27&gt;=$D114),"",INDEX(ordre,COUNTIF(Y$36:Y113,"&lt;&gt;")+1))</f>
        <v/>
      </c>
      <c r="Z114" s="227" t="str">
        <f>IF(OR($B114=0,Z$27&lt;$C114,Z$27&gt;=$D114),"",INDEX(ordre,COUNTIF(Z$36:Z113,"&lt;&gt;")+1))</f>
        <v/>
      </c>
      <c r="AA114" s="227" t="str">
        <f>IF(OR($B114=0,AA$27&lt;$C114,AA$27&gt;=$D114),"",INDEX(ordre,COUNTIF(AA$36:AA113,"&lt;&gt;")+1))</f>
        <v/>
      </c>
      <c r="AB114" s="227" t="str">
        <f>IF(OR($B114=0,AB$27&lt;$C114,AB$27&gt;=$D114),"",INDEX(ordre,COUNTIF(AB$36:AB113,"&lt;&gt;")+1))</f>
        <v/>
      </c>
      <c r="AC114" s="227" t="str">
        <f>IF(OR($B114=0,AC$27&lt;$C114,AC$27&gt;=$D114),"",INDEX(ordre,COUNTIF(AC$36:AC113,"&lt;&gt;")+1))</f>
        <v/>
      </c>
      <c r="AD114" s="227" t="str">
        <f>IF(OR($B114=0,AD$27&lt;$C114,AD$27&gt;=$D114),"",INDEX(ordre,COUNTIF(AD$36:AD113,"&lt;&gt;")+1))</f>
        <v/>
      </c>
      <c r="AE114" s="227" t="str">
        <f>IF(OR($B114=0,AE$27&lt;$C114,AE$27&gt;=$D114),"",INDEX(ordre,COUNTIF(AE$36:AE113,"&lt;&gt;")+1))</f>
        <v/>
      </c>
      <c r="AF114" s="227" t="str">
        <f>IF(OR($B114=0,AF$27&lt;$C114,AF$27&gt;=$D114),"",INDEX(ordre,COUNTIF(AF$36:AF113,"&lt;&gt;")+1))</f>
        <v/>
      </c>
      <c r="AG114" s="227" t="str">
        <f>IF(OR($B114=0,AG$27&lt;$C114,AG$27&gt;=$D114),"",INDEX(ordre,COUNTIF(AG$36:AG113,"&lt;&gt;")+1))</f>
        <v/>
      </c>
      <c r="AH114" s="227" t="str">
        <f>IF(OR($B114=0,AH$27&lt;$C114,AH$27&gt;=$D114),"",INDEX(ordre,COUNTIF(AH$36:AH113,"&lt;&gt;")+1))</f>
        <v/>
      </c>
      <c r="AI114" s="227" t="str">
        <f>IF(OR($B114=0,AI$27&lt;$C114,AI$27&gt;=$D114),"",INDEX(ordre,COUNTIF(AI$36:AI113,"&lt;&gt;")+1))</f>
        <v/>
      </c>
      <c r="AJ114" s="227" t="str">
        <f>IF(OR($B114=0,AJ$27&lt;$C114,AJ$27&gt;=$D114),"",INDEX(ordre,COUNTIF(AJ$36:AJ113,"&lt;&gt;")+1))</f>
        <v/>
      </c>
      <c r="AK114" s="227" t="str">
        <f>IF(OR($B114=0,AK$27&lt;$C114,AK$27&gt;=$D114),"",INDEX(ordre,COUNTIF(AK$36:AK113,"&lt;&gt;")+1))</f>
        <v/>
      </c>
      <c r="AL114" s="227" t="str">
        <f>IF(OR($B114=0,AL$27&lt;$C114,AL$27&gt;=$D114),"",INDEX(ordre,COUNTIF(AL$36:AL113,"&lt;&gt;")+1))</f>
        <v/>
      </c>
      <c r="AM114" s="227" t="str">
        <f>IF(OR($B114=0,AM$27&lt;$C114,AM$27&gt;=$D114),"",INDEX(ordre,COUNTIF(AM$36:AM113,"&lt;&gt;")+1))</f>
        <v/>
      </c>
      <c r="AN114" s="227" t="str">
        <f>IF(OR($B114=0,AN$27&lt;$C114,AN$27&gt;=$D114),"",INDEX(ordre,COUNTIF(AN$36:AN113,"&lt;&gt;")+1))</f>
        <v/>
      </c>
      <c r="AO114" s="227" t="str">
        <f>IF(OR($B114=0,AO$27&lt;$C114,AO$27&gt;=$D114),"",INDEX(ordre,COUNTIF(AO$36:AO113,"&lt;&gt;")+1))</f>
        <v/>
      </c>
      <c r="AP114" s="227" t="str">
        <f>IF(OR($B114=0,AP$27&lt;$C114,AP$27&gt;=$D114),"",INDEX(ordre,COUNTIF(AP$36:AP113,"&lt;&gt;")+1))</f>
        <v/>
      </c>
      <c r="AQ114" s="227" t="str">
        <f>IF(OR($B114=0,AQ$27&lt;$C114,AQ$27&gt;=$D114),"",INDEX(ordre,COUNTIF(AQ$36:AQ113,"&lt;&gt;")+1))</f>
        <v/>
      </c>
      <c r="AR114" s="227" t="str">
        <f>IF(OR($B114=0,AR$27&lt;$C114,AR$27&gt;=$D114),"",INDEX(ordre,COUNTIF(AR$36:AR113,"&lt;&gt;")+1))</f>
        <v/>
      </c>
      <c r="AS114" s="227" t="str">
        <f>IF(OR($B114=0,AS$27&lt;$C114,AS$27&gt;=$D114),"",INDEX(ordre,COUNTIF(AS$36:AS113,"&lt;&gt;")+1))</f>
        <v/>
      </c>
      <c r="AT114" s="227" t="str">
        <f>IF(OR($B114=0,AT$27&lt;$C114,AT$27&gt;=$D114),"",INDEX(ordre,COUNTIF(AT$36:AT113,"&lt;&gt;")+1))</f>
        <v/>
      </c>
      <c r="AU114" s="227" t="str">
        <f>IF(OR($B114=0,AU$27&lt;$C114,AU$27&gt;=$D114),"",INDEX(ordre,COUNTIF(AU$36:AU113,"&lt;&gt;")+1))</f>
        <v/>
      </c>
      <c r="AV114" s="227" t="str">
        <f>IF(OR($B114=0,AV$27&lt;$C114,AV$27&gt;=$D114),"",INDEX(ordre,COUNTIF(AV$36:AV113,"&lt;&gt;")+1))</f>
        <v/>
      </c>
      <c r="AW114" s="227" t="str">
        <f>IF(OR($B114=0,AW$27&lt;$C114,AW$27&gt;=$D114),"",INDEX(ordre,COUNTIF(AW$36:AW113,"&lt;&gt;")+1))</f>
        <v/>
      </c>
      <c r="AX114" s="227" t="str">
        <f>IF(OR($B114=0,AX$27&lt;$C114,AX$27&gt;=$D114),"",INDEX(ordre,COUNTIF(AX$36:AX113,"&lt;&gt;")+1))</f>
        <v/>
      </c>
      <c r="AY114" s="227" t="str">
        <f>IF(OR($B114=0,AY$27&lt;$C114,AY$27&gt;=$D114),"",INDEX(ordre,COUNTIF(AY$36:AY113,"&lt;&gt;")+1))</f>
        <v/>
      </c>
      <c r="AZ114" s="227" t="str">
        <f>IF(OR($B114=0,AZ$27&lt;$C114,AZ$27&gt;=$D114),"",INDEX(ordre,COUNTIF(AZ$36:AZ113,"&lt;&gt;")+1))</f>
        <v/>
      </c>
      <c r="BA114" s="227" t="str">
        <f>IF(OR($B114=0,BA$27&lt;$C114,BA$27&gt;=$D114),"",INDEX(ordre,COUNTIF(BA$36:BA113,"&lt;&gt;")+1))</f>
        <v/>
      </c>
      <c r="BB114" s="227" t="str">
        <f>IF(OR($B114=0,BB$27&lt;$C114,BB$27&gt;=$D114),"",INDEX(ordre,COUNTIF(BB$36:BB113,"&lt;&gt;")+1))</f>
        <v/>
      </c>
      <c r="BC114" s="227" t="str">
        <f>IF(OR($B114=0,BC$27&lt;$C114,BC$27&gt;=$D114),"",INDEX(ordre,COUNTIF(BC$36:BC113,"&lt;&gt;")+1))</f>
        <v/>
      </c>
      <c r="BD114" s="227" t="str">
        <f>IF(OR($B114=0,BD$27&lt;$C114,BD$27&gt;=$D114),"",INDEX(ordre,COUNTIF(BD$36:BD113,"&lt;&gt;")+1))</f>
        <v/>
      </c>
      <c r="BE114" s="227" t="str">
        <f>IF(OR($B114=0,BE$27&lt;$C114,BE$27&gt;=$D114),"",INDEX(ordre,COUNTIF(BE$36:BE113,"&lt;&gt;")+1))</f>
        <v/>
      </c>
      <c r="BF114" s="227" t="str">
        <f>IF(OR($B114=0,BF$27&lt;$C114,BF$27&gt;=$D114),"",INDEX(ordre,COUNTIF(BF$36:BF113,"&lt;&gt;")+1))</f>
        <v/>
      </c>
      <c r="BG114" s="227" t="str">
        <f>IF(OR($B114=0,BG$27&lt;$C114,BG$27&gt;=$D114),"",INDEX(ordre,COUNTIF(BG$36:BG113,"&lt;&gt;")+1))</f>
        <v/>
      </c>
      <c r="BH114" s="227" t="str">
        <f>IF(OR($B114=0,BH$27&lt;$C114,BH$27&gt;=$D114),"",INDEX(ordre,COUNTIF(BH$36:BH113,"&lt;&gt;")+1))</f>
        <v/>
      </c>
      <c r="BI114" s="227" t="str">
        <f>IF(OR($B114=0,BI$27&lt;$C114,BI$27&gt;=$D114),"",INDEX(ordre,COUNTIF(BI$36:BI113,"&lt;&gt;")+1))</f>
        <v/>
      </c>
      <c r="BJ114" s="227" t="str">
        <f>IF(OR($B114=0,BJ$27&lt;$C114,BJ$27&gt;=$D114),"",INDEX(ordre,COUNTIF(BJ$36:BJ113,"&lt;&gt;")+1))</f>
        <v/>
      </c>
      <c r="BK114" s="227" t="str">
        <f>IF(OR($B114=0,BK$27&lt;$C114,BK$27&gt;=$D114),"",INDEX(ordre,COUNTIF(BK$36:BK113,"&lt;&gt;")+1))</f>
        <v/>
      </c>
      <c r="BL114" s="227" t="str">
        <f>IF(OR($B114=0,BL$27&lt;$C114,BL$27&gt;=$D114),"",INDEX(ordre,COUNTIF(BL$36:BL113,"&lt;&gt;")+1))</f>
        <v/>
      </c>
      <c r="BM114" s="227" t="str">
        <f>IF(OR($B114=0,BM$27&lt;$C114,BM$27&gt;=$D114),"",INDEX(ordre,COUNTIF(BM$36:BM113,"&lt;&gt;")+1))</f>
        <v/>
      </c>
      <c r="BN114" s="227" t="str">
        <f>IF(OR($B114=0,BN$27&lt;$C114,BN$27&gt;=$D114),"",INDEX(ordre,COUNTIF(BN$36:BN113,"&lt;&gt;")+1))</f>
        <v/>
      </c>
      <c r="BO114" s="227" t="str">
        <f>IF(OR($B114=0,BO$27&lt;$C114,BO$27&gt;=$D114),"",INDEX(ordre,COUNTIF(BO$36:BO113,"&lt;&gt;")+1))</f>
        <v/>
      </c>
      <c r="BP114" s="227" t="str">
        <f>IF(OR($B114=0,BP$27&lt;$C114,BP$27&gt;=$D114),"",INDEX(ordre,COUNTIF(BP$36:BP113,"&lt;&gt;")+1))</f>
        <v/>
      </c>
      <c r="BQ114" s="227" t="str">
        <f>IF(OR($B114=0,BQ$27&lt;$C114,BQ$27&gt;=$D114),"",INDEX(ordre,COUNTIF(BQ$36:BQ113,"&lt;&gt;")+1))</f>
        <v/>
      </c>
      <c r="BR114" s="227" t="str">
        <f>IF(OR($B114=0,BR$27&lt;$C114,BR$27&gt;=$D114),"",INDEX(ordre,COUNTIF(BR$36:BR113,"&lt;&gt;")+1))</f>
        <v/>
      </c>
      <c r="BS114" s="227" t="str">
        <f>IF(OR($B114=0,BS$27&lt;$C114,BS$27&gt;=$D114),"",INDEX(ordre,COUNTIF(BS$36:BS113,"&lt;&gt;")+1))</f>
        <v/>
      </c>
      <c r="BT114" s="227" t="str">
        <f>IF(OR($B114=0,BT$27&lt;$C114,BT$27&gt;=$D114),"",INDEX(ordre,COUNTIF(BT$36:BT113,"&lt;&gt;")+1))</f>
        <v/>
      </c>
      <c r="BU114" s="165">
        <f t="shared" si="3"/>
        <v>6.9441666666666671E-3</v>
      </c>
    </row>
    <row r="115" spans="1:73" ht="15.5" x14ac:dyDescent="0.35">
      <c r="A115" s="39"/>
      <c r="B115" s="139">
        <f>'Etat staff'!C111</f>
        <v>0</v>
      </c>
      <c r="C115" s="161">
        <f>'Etat staff'!A111</f>
        <v>0</v>
      </c>
      <c r="D115" s="162">
        <f>IF('Etat staff'!B111&lt;C115,'Etat staff'!B111+1,'Etat staff'!B111)</f>
        <v>0</v>
      </c>
      <c r="E115" s="203">
        <f t="shared" si="10"/>
        <v>1.0416666666666666E-2</v>
      </c>
      <c r="F115" s="44"/>
      <c r="G115" s="265"/>
      <c r="H115" s="227" t="str">
        <f>IF(OR($B115=0,H$27&lt;$C115,H$27&gt;=$D115),"",INDEX(ordre,COUNTIF(H$36:H114,"&lt;&gt;")+1))</f>
        <v/>
      </c>
      <c r="I115" s="227" t="str">
        <f>IF(OR($B115=0,I$27&lt;$C115,I$27&gt;=$D115),"",INDEX(ordre,COUNTIF(I$36:I114,"&lt;&gt;")+1))</f>
        <v/>
      </c>
      <c r="J115" s="227" t="str">
        <f>IF(OR($B115=0,J$27&lt;$C115,J$27&gt;=$D115),"",INDEX(ordre,COUNTIF(J$36:J114,"&lt;&gt;")+1))</f>
        <v/>
      </c>
      <c r="K115" s="227" t="str">
        <f>IF(OR($B115=0,K$27&lt;$C115,K$27&gt;=$D115),"",INDEX(ordre,COUNTIF(K$36:K114,"&lt;&gt;")+1))</f>
        <v/>
      </c>
      <c r="L115" s="227" t="str">
        <f>IF(OR($B115=0,L$27&lt;$C115,L$27&gt;=$D115),"",INDEX(ordre,COUNTIF(L$36:L114,"&lt;&gt;")+1))</f>
        <v/>
      </c>
      <c r="M115" s="227" t="str">
        <f>IF(OR($B115=0,M$27&lt;$C115,M$27&gt;=$D115),"",INDEX(ordre,COUNTIF(M$36:M114,"&lt;&gt;")+1))</f>
        <v/>
      </c>
      <c r="N115" s="227" t="str">
        <f>IF(OR($B115=0,N$27&lt;$C115,N$27&gt;=$D115),"",INDEX(ordre,COUNTIF(N$36:N114,"&lt;&gt;")+1))</f>
        <v/>
      </c>
      <c r="O115" s="227" t="str">
        <f>IF(OR($B115=0,O$27&lt;$C115,O$27&gt;=$D115),"",INDEX(ordre,COUNTIF(O$36:O114,"&lt;&gt;")+1))</f>
        <v/>
      </c>
      <c r="P115" s="227" t="str">
        <f>IF(OR($B115=0,P$27&lt;$C115,P$27&gt;=$D115),"",INDEX(ordre,COUNTIF(P$36:P114,"&lt;&gt;")+1))</f>
        <v/>
      </c>
      <c r="Q115" s="227" t="str">
        <f>IF(OR($B115=0,Q$27&lt;$C115,Q$27&gt;=$D115),"",INDEX(ordre,COUNTIF(Q$36:Q114,"&lt;&gt;")+1))</f>
        <v/>
      </c>
      <c r="R115" s="227" t="str">
        <f>IF(OR($B115=0,R$27&lt;$C115,R$27&gt;=$D115),"",INDEX(ordre,COUNTIF(R$36:R114,"&lt;&gt;")+1))</f>
        <v/>
      </c>
      <c r="S115" s="227" t="str">
        <f>IF(OR($B115=0,S$27&lt;$C115,S$27&gt;=$D115),"",INDEX(ordre,COUNTIF(S$36:S114,"&lt;&gt;")+1))</f>
        <v/>
      </c>
      <c r="T115" s="227" t="str">
        <f>IF(OR($B115=0,T$27&lt;$C115,T$27&gt;=$D115),"",INDEX(ordre,COUNTIF(T$36:T114,"&lt;&gt;")+1))</f>
        <v/>
      </c>
      <c r="U115" s="227" t="str">
        <f>IF(OR($B115=0,U$27&lt;$C115,U$27&gt;=$D115),"",INDEX(ordre,COUNTIF(U$36:U114,"&lt;&gt;")+1))</f>
        <v/>
      </c>
      <c r="V115" s="227" t="str">
        <f>IF(OR($B115=0,V$27&lt;$C115,V$27&gt;=$D115),"",INDEX(ordre,COUNTIF(V$36:V114,"&lt;&gt;")+1))</f>
        <v/>
      </c>
      <c r="W115" s="227" t="str">
        <f>IF(OR($B115=0,W$27&lt;$C115,W$27&gt;=$D115),"",INDEX(ordre,COUNTIF(W$36:W114,"&lt;&gt;")+1))</f>
        <v/>
      </c>
      <c r="X115" s="227" t="str">
        <f>IF(OR($B115=0,X$27&lt;$C115,X$27&gt;=$D115),"",INDEX(ordre,COUNTIF(X$36:X114,"&lt;&gt;")+1))</f>
        <v/>
      </c>
      <c r="Y115" s="227" t="str">
        <f>IF(OR($B115=0,Y$27&lt;$C115,Y$27&gt;=$D115),"",INDEX(ordre,COUNTIF(Y$36:Y114,"&lt;&gt;")+1))</f>
        <v/>
      </c>
      <c r="Z115" s="227" t="str">
        <f>IF(OR($B115=0,Z$27&lt;$C115,Z$27&gt;=$D115),"",INDEX(ordre,COUNTIF(Z$36:Z114,"&lt;&gt;")+1))</f>
        <v/>
      </c>
      <c r="AA115" s="227" t="str">
        <f>IF(OR($B115=0,AA$27&lt;$C115,AA$27&gt;=$D115),"",INDEX(ordre,COUNTIF(AA$36:AA114,"&lt;&gt;")+1))</f>
        <v/>
      </c>
      <c r="AB115" s="227" t="str">
        <f>IF(OR($B115=0,AB$27&lt;$C115,AB$27&gt;=$D115),"",INDEX(ordre,COUNTIF(AB$36:AB114,"&lt;&gt;")+1))</f>
        <v/>
      </c>
      <c r="AC115" s="227" t="str">
        <f>IF(OR($B115=0,AC$27&lt;$C115,AC$27&gt;=$D115),"",INDEX(ordre,COUNTIF(AC$36:AC114,"&lt;&gt;")+1))</f>
        <v/>
      </c>
      <c r="AD115" s="227" t="str">
        <f>IF(OR($B115=0,AD$27&lt;$C115,AD$27&gt;=$D115),"",INDEX(ordre,COUNTIF(AD$36:AD114,"&lt;&gt;")+1))</f>
        <v/>
      </c>
      <c r="AE115" s="227" t="str">
        <f>IF(OR($B115=0,AE$27&lt;$C115,AE$27&gt;=$D115),"",INDEX(ordre,COUNTIF(AE$36:AE114,"&lt;&gt;")+1))</f>
        <v/>
      </c>
      <c r="AF115" s="227" t="str">
        <f>IF(OR($B115=0,AF$27&lt;$C115,AF$27&gt;=$D115),"",INDEX(ordre,COUNTIF(AF$36:AF114,"&lt;&gt;")+1))</f>
        <v/>
      </c>
      <c r="AG115" s="227" t="str">
        <f>IF(OR($B115=0,AG$27&lt;$C115,AG$27&gt;=$D115),"",INDEX(ordre,COUNTIF(AG$36:AG114,"&lt;&gt;")+1))</f>
        <v/>
      </c>
      <c r="AH115" s="227" t="str">
        <f>IF(OR($B115=0,AH$27&lt;$C115,AH$27&gt;=$D115),"",INDEX(ordre,COUNTIF(AH$36:AH114,"&lt;&gt;")+1))</f>
        <v/>
      </c>
      <c r="AI115" s="227" t="str">
        <f>IF(OR($B115=0,AI$27&lt;$C115,AI$27&gt;=$D115),"",INDEX(ordre,COUNTIF(AI$36:AI114,"&lt;&gt;")+1))</f>
        <v/>
      </c>
      <c r="AJ115" s="227" t="str">
        <f>IF(OR($B115=0,AJ$27&lt;$C115,AJ$27&gt;=$D115),"",INDEX(ordre,COUNTIF(AJ$36:AJ114,"&lt;&gt;")+1))</f>
        <v/>
      </c>
      <c r="AK115" s="227" t="str">
        <f>IF(OR($B115=0,AK$27&lt;$C115,AK$27&gt;=$D115),"",INDEX(ordre,COUNTIF(AK$36:AK114,"&lt;&gt;")+1))</f>
        <v/>
      </c>
      <c r="AL115" s="227" t="str">
        <f>IF(OR($B115=0,AL$27&lt;$C115,AL$27&gt;=$D115),"",INDEX(ordre,COUNTIF(AL$36:AL114,"&lt;&gt;")+1))</f>
        <v/>
      </c>
      <c r="AM115" s="227" t="str">
        <f>IF(OR($B115=0,AM$27&lt;$C115,AM$27&gt;=$D115),"",INDEX(ordre,COUNTIF(AM$36:AM114,"&lt;&gt;")+1))</f>
        <v/>
      </c>
      <c r="AN115" s="227" t="str">
        <f>IF(OR($B115=0,AN$27&lt;$C115,AN$27&gt;=$D115),"",INDEX(ordre,COUNTIF(AN$36:AN114,"&lt;&gt;")+1))</f>
        <v/>
      </c>
      <c r="AO115" s="227" t="str">
        <f>IF(OR($B115=0,AO$27&lt;$C115,AO$27&gt;=$D115),"",INDEX(ordre,COUNTIF(AO$36:AO114,"&lt;&gt;")+1))</f>
        <v/>
      </c>
      <c r="AP115" s="227" t="str">
        <f>IF(OR($B115=0,AP$27&lt;$C115,AP$27&gt;=$D115),"",INDEX(ordre,COUNTIF(AP$36:AP114,"&lt;&gt;")+1))</f>
        <v/>
      </c>
      <c r="AQ115" s="227" t="str">
        <f>IF(OR($B115=0,AQ$27&lt;$C115,AQ$27&gt;=$D115),"",INDEX(ordre,COUNTIF(AQ$36:AQ114,"&lt;&gt;")+1))</f>
        <v/>
      </c>
      <c r="AR115" s="227" t="str">
        <f>IF(OR($B115=0,AR$27&lt;$C115,AR$27&gt;=$D115),"",INDEX(ordre,COUNTIF(AR$36:AR114,"&lt;&gt;")+1))</f>
        <v/>
      </c>
      <c r="AS115" s="227" t="str">
        <f>IF(OR($B115=0,AS$27&lt;$C115,AS$27&gt;=$D115),"",INDEX(ordre,COUNTIF(AS$36:AS114,"&lt;&gt;")+1))</f>
        <v/>
      </c>
      <c r="AT115" s="227" t="str">
        <f>IF(OR($B115=0,AT$27&lt;$C115,AT$27&gt;=$D115),"",INDEX(ordre,COUNTIF(AT$36:AT114,"&lt;&gt;")+1))</f>
        <v/>
      </c>
      <c r="AU115" s="227" t="str">
        <f>IF(OR($B115=0,AU$27&lt;$C115,AU$27&gt;=$D115),"",INDEX(ordre,COUNTIF(AU$36:AU114,"&lt;&gt;")+1))</f>
        <v/>
      </c>
      <c r="AV115" s="227" t="str">
        <f>IF(OR($B115=0,AV$27&lt;$C115,AV$27&gt;=$D115),"",INDEX(ordre,COUNTIF(AV$36:AV114,"&lt;&gt;")+1))</f>
        <v/>
      </c>
      <c r="AW115" s="227" t="str">
        <f>IF(OR($B115=0,AW$27&lt;$C115,AW$27&gt;=$D115),"",INDEX(ordre,COUNTIF(AW$36:AW114,"&lt;&gt;")+1))</f>
        <v/>
      </c>
      <c r="AX115" s="227" t="str">
        <f>IF(OR($B115=0,AX$27&lt;$C115,AX$27&gt;=$D115),"",INDEX(ordre,COUNTIF(AX$36:AX114,"&lt;&gt;")+1))</f>
        <v/>
      </c>
      <c r="AY115" s="227" t="str">
        <f>IF(OR($B115=0,AY$27&lt;$C115,AY$27&gt;=$D115),"",INDEX(ordre,COUNTIF(AY$36:AY114,"&lt;&gt;")+1))</f>
        <v/>
      </c>
      <c r="AZ115" s="227" t="str">
        <f>IF(OR($B115=0,AZ$27&lt;$C115,AZ$27&gt;=$D115),"",INDEX(ordre,COUNTIF(AZ$36:AZ114,"&lt;&gt;")+1))</f>
        <v/>
      </c>
      <c r="BA115" s="227" t="str">
        <f>IF(OR($B115=0,BA$27&lt;$C115,BA$27&gt;=$D115),"",INDEX(ordre,COUNTIF(BA$36:BA114,"&lt;&gt;")+1))</f>
        <v/>
      </c>
      <c r="BB115" s="227" t="str">
        <f>IF(OR($B115=0,BB$27&lt;$C115,BB$27&gt;=$D115),"",INDEX(ordre,COUNTIF(BB$36:BB114,"&lt;&gt;")+1))</f>
        <v/>
      </c>
      <c r="BC115" s="227" t="str">
        <f>IF(OR($B115=0,BC$27&lt;$C115,BC$27&gt;=$D115),"",INDEX(ordre,COUNTIF(BC$36:BC114,"&lt;&gt;")+1))</f>
        <v/>
      </c>
      <c r="BD115" s="227" t="str">
        <f>IF(OR($B115=0,BD$27&lt;$C115,BD$27&gt;=$D115),"",INDEX(ordre,COUNTIF(BD$36:BD114,"&lt;&gt;")+1))</f>
        <v/>
      </c>
      <c r="BE115" s="227" t="str">
        <f>IF(OR($B115=0,BE$27&lt;$C115,BE$27&gt;=$D115),"",INDEX(ordre,COUNTIF(BE$36:BE114,"&lt;&gt;")+1))</f>
        <v/>
      </c>
      <c r="BF115" s="227" t="str">
        <f>IF(OR($B115=0,BF$27&lt;$C115,BF$27&gt;=$D115),"",INDEX(ordre,COUNTIF(BF$36:BF114,"&lt;&gt;")+1))</f>
        <v/>
      </c>
      <c r="BG115" s="227" t="str">
        <f>IF(OR($B115=0,BG$27&lt;$C115,BG$27&gt;=$D115),"",INDEX(ordre,COUNTIF(BG$36:BG114,"&lt;&gt;")+1))</f>
        <v/>
      </c>
      <c r="BH115" s="227" t="str">
        <f>IF(OR($B115=0,BH$27&lt;$C115,BH$27&gt;=$D115),"",INDEX(ordre,COUNTIF(BH$36:BH114,"&lt;&gt;")+1))</f>
        <v/>
      </c>
      <c r="BI115" s="227" t="str">
        <f>IF(OR($B115=0,BI$27&lt;$C115,BI$27&gt;=$D115),"",INDEX(ordre,COUNTIF(BI$36:BI114,"&lt;&gt;")+1))</f>
        <v/>
      </c>
      <c r="BJ115" s="227" t="str">
        <f>IF(OR($B115=0,BJ$27&lt;$C115,BJ$27&gt;=$D115),"",INDEX(ordre,COUNTIF(BJ$36:BJ114,"&lt;&gt;")+1))</f>
        <v/>
      </c>
      <c r="BK115" s="227" t="str">
        <f>IF(OR($B115=0,BK$27&lt;$C115,BK$27&gt;=$D115),"",INDEX(ordre,COUNTIF(BK$36:BK114,"&lt;&gt;")+1))</f>
        <v/>
      </c>
      <c r="BL115" s="227" t="str">
        <f>IF(OR($B115=0,BL$27&lt;$C115,BL$27&gt;=$D115),"",INDEX(ordre,COUNTIF(BL$36:BL114,"&lt;&gt;")+1))</f>
        <v/>
      </c>
      <c r="BM115" s="227" t="str">
        <f>IF(OR($B115=0,BM$27&lt;$C115,BM$27&gt;=$D115),"",INDEX(ordre,COUNTIF(BM$36:BM114,"&lt;&gt;")+1))</f>
        <v/>
      </c>
      <c r="BN115" s="227" t="str">
        <f>IF(OR($B115=0,BN$27&lt;$C115,BN$27&gt;=$D115),"",INDEX(ordre,COUNTIF(BN$36:BN114,"&lt;&gt;")+1))</f>
        <v/>
      </c>
      <c r="BO115" s="227" t="str">
        <f>IF(OR($B115=0,BO$27&lt;$C115,BO$27&gt;=$D115),"",INDEX(ordre,COUNTIF(BO$36:BO114,"&lt;&gt;")+1))</f>
        <v/>
      </c>
      <c r="BP115" s="227" t="str">
        <f>IF(OR($B115=0,BP$27&lt;$C115,BP$27&gt;=$D115),"",INDEX(ordre,COUNTIF(BP$36:BP114,"&lt;&gt;")+1))</f>
        <v/>
      </c>
      <c r="BQ115" s="227" t="str">
        <f>IF(OR($B115=0,BQ$27&lt;$C115,BQ$27&gt;=$D115),"",INDEX(ordre,COUNTIF(BQ$36:BQ114,"&lt;&gt;")+1))</f>
        <v/>
      </c>
      <c r="BR115" s="227" t="str">
        <f>IF(OR($B115=0,BR$27&lt;$C115,BR$27&gt;=$D115),"",INDEX(ordre,COUNTIF(BR$36:BR114,"&lt;&gt;")+1))</f>
        <v/>
      </c>
      <c r="BS115" s="227" t="str">
        <f>IF(OR($B115=0,BS$27&lt;$C115,BS$27&gt;=$D115),"",INDEX(ordre,COUNTIF(BS$36:BS114,"&lt;&gt;")+1))</f>
        <v/>
      </c>
      <c r="BT115" s="227" t="str">
        <f>IF(OR($B115=0,BT$27&lt;$C115,BT$27&gt;=$D115),"",INDEX(ordre,COUNTIF(BT$36:BT114,"&lt;&gt;")+1))</f>
        <v/>
      </c>
      <c r="BU115" s="165">
        <f t="shared" si="3"/>
        <v>6.9441666666666671E-3</v>
      </c>
    </row>
    <row r="116" spans="1:73" ht="15.5" x14ac:dyDescent="0.35">
      <c r="A116" s="39"/>
      <c r="B116" s="139">
        <f>'Etat staff'!C112</f>
        <v>0</v>
      </c>
      <c r="C116" s="161">
        <f>'Etat staff'!A112</f>
        <v>0</v>
      </c>
      <c r="D116" s="162">
        <f>IF('Etat staff'!B112&lt;C116,'Etat staff'!B112+1,'Etat staff'!B112)</f>
        <v>0</v>
      </c>
      <c r="E116" s="203">
        <f t="shared" si="10"/>
        <v>1.0416666666666666E-2</v>
      </c>
      <c r="F116" s="44"/>
      <c r="G116" s="265"/>
      <c r="H116" s="227" t="str">
        <f>IF(OR($B116=0,H$27&lt;$C116,H$27&gt;=$D116),"",INDEX(ordre,COUNTIF(H$36:H115,"&lt;&gt;")+1))</f>
        <v/>
      </c>
      <c r="I116" s="227" t="str">
        <f>IF(OR($B116=0,I$27&lt;$C116,I$27&gt;=$D116),"",INDEX(ordre,COUNTIF(I$36:I115,"&lt;&gt;")+1))</f>
        <v/>
      </c>
      <c r="J116" s="227" t="str">
        <f>IF(OR($B116=0,J$27&lt;$C116,J$27&gt;=$D116),"",INDEX(ordre,COUNTIF(J$36:J115,"&lt;&gt;")+1))</f>
        <v/>
      </c>
      <c r="K116" s="227" t="str">
        <f>IF(OR($B116=0,K$27&lt;$C116,K$27&gt;=$D116),"",INDEX(ordre,COUNTIF(K$36:K115,"&lt;&gt;")+1))</f>
        <v/>
      </c>
      <c r="L116" s="227" t="str">
        <f>IF(OR($B116=0,L$27&lt;$C116,L$27&gt;=$D116),"",INDEX(ordre,COUNTIF(L$36:L115,"&lt;&gt;")+1))</f>
        <v/>
      </c>
      <c r="M116" s="227" t="str">
        <f>IF(OR($B116=0,M$27&lt;$C116,M$27&gt;=$D116),"",INDEX(ordre,COUNTIF(M$36:M115,"&lt;&gt;")+1))</f>
        <v/>
      </c>
      <c r="N116" s="227" t="str">
        <f>IF(OR($B116=0,N$27&lt;$C116,N$27&gt;=$D116),"",INDEX(ordre,COUNTIF(N$36:N115,"&lt;&gt;")+1))</f>
        <v/>
      </c>
      <c r="O116" s="227" t="str">
        <f>IF(OR($B116=0,O$27&lt;$C116,O$27&gt;=$D116),"",INDEX(ordre,COUNTIF(O$36:O115,"&lt;&gt;")+1))</f>
        <v/>
      </c>
      <c r="P116" s="227" t="str">
        <f>IF(OR($B116=0,P$27&lt;$C116,P$27&gt;=$D116),"",INDEX(ordre,COUNTIF(P$36:P115,"&lt;&gt;")+1))</f>
        <v/>
      </c>
      <c r="Q116" s="227" t="str">
        <f>IF(OR($B116=0,Q$27&lt;$C116,Q$27&gt;=$D116),"",INDEX(ordre,COUNTIF(Q$36:Q115,"&lt;&gt;")+1))</f>
        <v/>
      </c>
      <c r="R116" s="227" t="str">
        <f>IF(OR($B116=0,R$27&lt;$C116,R$27&gt;=$D116),"",INDEX(ordre,COUNTIF(R$36:R115,"&lt;&gt;")+1))</f>
        <v/>
      </c>
      <c r="S116" s="227" t="str">
        <f>IF(OR($B116=0,S$27&lt;$C116,S$27&gt;=$D116),"",INDEX(ordre,COUNTIF(S$36:S115,"&lt;&gt;")+1))</f>
        <v/>
      </c>
      <c r="T116" s="227" t="str">
        <f>IF(OR($B116=0,T$27&lt;$C116,T$27&gt;=$D116),"",INDEX(ordre,COUNTIF(T$36:T115,"&lt;&gt;")+1))</f>
        <v/>
      </c>
      <c r="U116" s="227" t="str">
        <f>IF(OR($B116=0,U$27&lt;$C116,U$27&gt;=$D116),"",INDEX(ordre,COUNTIF(U$36:U115,"&lt;&gt;")+1))</f>
        <v/>
      </c>
      <c r="V116" s="227" t="str">
        <f>IF(OR($B116=0,V$27&lt;$C116,V$27&gt;=$D116),"",INDEX(ordre,COUNTIF(V$36:V115,"&lt;&gt;")+1))</f>
        <v/>
      </c>
      <c r="W116" s="227" t="str">
        <f>IF(OR($B116=0,W$27&lt;$C116,W$27&gt;=$D116),"",INDEX(ordre,COUNTIF(W$36:W115,"&lt;&gt;")+1))</f>
        <v/>
      </c>
      <c r="X116" s="227" t="str">
        <f>IF(OR($B116=0,X$27&lt;$C116,X$27&gt;=$D116),"",INDEX(ordre,COUNTIF(X$36:X115,"&lt;&gt;")+1))</f>
        <v/>
      </c>
      <c r="Y116" s="227" t="str">
        <f>IF(OR($B116=0,Y$27&lt;$C116,Y$27&gt;=$D116),"",INDEX(ordre,COUNTIF(Y$36:Y115,"&lt;&gt;")+1))</f>
        <v/>
      </c>
      <c r="Z116" s="227" t="str">
        <f>IF(OR($B116=0,Z$27&lt;$C116,Z$27&gt;=$D116),"",INDEX(ordre,COUNTIF(Z$36:Z115,"&lt;&gt;")+1))</f>
        <v/>
      </c>
      <c r="AA116" s="227" t="str">
        <f>IF(OR($B116=0,AA$27&lt;$C116,AA$27&gt;=$D116),"",INDEX(ordre,COUNTIF(AA$36:AA115,"&lt;&gt;")+1))</f>
        <v/>
      </c>
      <c r="AB116" s="227" t="str">
        <f>IF(OR($B116=0,AB$27&lt;$C116,AB$27&gt;=$D116),"",INDEX(ordre,COUNTIF(AB$36:AB115,"&lt;&gt;")+1))</f>
        <v/>
      </c>
      <c r="AC116" s="227" t="str">
        <f>IF(OR($B116=0,AC$27&lt;$C116,AC$27&gt;=$D116),"",INDEX(ordre,COUNTIF(AC$36:AC115,"&lt;&gt;")+1))</f>
        <v/>
      </c>
      <c r="AD116" s="227" t="str">
        <f>IF(OR($B116=0,AD$27&lt;$C116,AD$27&gt;=$D116),"",INDEX(ordre,COUNTIF(AD$36:AD115,"&lt;&gt;")+1))</f>
        <v/>
      </c>
      <c r="AE116" s="227" t="str">
        <f>IF(OR($B116=0,AE$27&lt;$C116,AE$27&gt;=$D116),"",INDEX(ordre,COUNTIF(AE$36:AE115,"&lt;&gt;")+1))</f>
        <v/>
      </c>
      <c r="AF116" s="227" t="str">
        <f>IF(OR($B116=0,AF$27&lt;$C116,AF$27&gt;=$D116),"",INDEX(ordre,COUNTIF(AF$36:AF115,"&lt;&gt;")+1))</f>
        <v/>
      </c>
      <c r="AG116" s="227" t="str">
        <f>IF(OR($B116=0,AG$27&lt;$C116,AG$27&gt;=$D116),"",INDEX(ordre,COUNTIF(AG$36:AG115,"&lt;&gt;")+1))</f>
        <v/>
      </c>
      <c r="AH116" s="227" t="str">
        <f>IF(OR($B116=0,AH$27&lt;$C116,AH$27&gt;=$D116),"",INDEX(ordre,COUNTIF(AH$36:AH115,"&lt;&gt;")+1))</f>
        <v/>
      </c>
      <c r="AI116" s="227" t="str">
        <f>IF(OR($B116=0,AI$27&lt;$C116,AI$27&gt;=$D116),"",INDEX(ordre,COUNTIF(AI$36:AI115,"&lt;&gt;")+1))</f>
        <v/>
      </c>
      <c r="AJ116" s="227" t="str">
        <f>IF(OR($B116=0,AJ$27&lt;$C116,AJ$27&gt;=$D116),"",INDEX(ordre,COUNTIF(AJ$36:AJ115,"&lt;&gt;")+1))</f>
        <v/>
      </c>
      <c r="AK116" s="227" t="str">
        <f>IF(OR($B116=0,AK$27&lt;$C116,AK$27&gt;=$D116),"",INDEX(ordre,COUNTIF(AK$36:AK115,"&lt;&gt;")+1))</f>
        <v/>
      </c>
      <c r="AL116" s="227" t="str">
        <f>IF(OR($B116=0,AL$27&lt;$C116,AL$27&gt;=$D116),"",INDEX(ordre,COUNTIF(AL$36:AL115,"&lt;&gt;")+1))</f>
        <v/>
      </c>
      <c r="AM116" s="227" t="str">
        <f>IF(OR($B116=0,AM$27&lt;$C116,AM$27&gt;=$D116),"",INDEX(ordre,COUNTIF(AM$36:AM115,"&lt;&gt;")+1))</f>
        <v/>
      </c>
      <c r="AN116" s="227" t="str">
        <f>IF(OR($B116=0,AN$27&lt;$C116,AN$27&gt;=$D116),"",INDEX(ordre,COUNTIF(AN$36:AN115,"&lt;&gt;")+1))</f>
        <v/>
      </c>
      <c r="AO116" s="227" t="str">
        <f>IF(OR($B116=0,AO$27&lt;$C116,AO$27&gt;=$D116),"",INDEX(ordre,COUNTIF(AO$36:AO115,"&lt;&gt;")+1))</f>
        <v/>
      </c>
      <c r="AP116" s="227" t="str">
        <f>IF(OR($B116=0,AP$27&lt;$C116,AP$27&gt;=$D116),"",INDEX(ordre,COUNTIF(AP$36:AP115,"&lt;&gt;")+1))</f>
        <v/>
      </c>
      <c r="AQ116" s="227" t="str">
        <f>IF(OR($B116=0,AQ$27&lt;$C116,AQ$27&gt;=$D116),"",INDEX(ordre,COUNTIF(AQ$36:AQ115,"&lt;&gt;")+1))</f>
        <v/>
      </c>
      <c r="AR116" s="227" t="str">
        <f>IF(OR($B116=0,AR$27&lt;$C116,AR$27&gt;=$D116),"",INDEX(ordre,COUNTIF(AR$36:AR115,"&lt;&gt;")+1))</f>
        <v/>
      </c>
      <c r="AS116" s="227" t="str">
        <f>IF(OR($B116=0,AS$27&lt;$C116,AS$27&gt;=$D116),"",INDEX(ordre,COUNTIF(AS$36:AS115,"&lt;&gt;")+1))</f>
        <v/>
      </c>
      <c r="AT116" s="227" t="str">
        <f>IF(OR($B116=0,AT$27&lt;$C116,AT$27&gt;=$D116),"",INDEX(ordre,COUNTIF(AT$36:AT115,"&lt;&gt;")+1))</f>
        <v/>
      </c>
      <c r="AU116" s="227" t="str">
        <f>IF(OR($B116=0,AU$27&lt;$C116,AU$27&gt;=$D116),"",INDEX(ordre,COUNTIF(AU$36:AU115,"&lt;&gt;")+1))</f>
        <v/>
      </c>
      <c r="AV116" s="227" t="str">
        <f>IF(OR($B116=0,AV$27&lt;$C116,AV$27&gt;=$D116),"",INDEX(ordre,COUNTIF(AV$36:AV115,"&lt;&gt;")+1))</f>
        <v/>
      </c>
      <c r="AW116" s="227" t="str">
        <f>IF(OR($B116=0,AW$27&lt;$C116,AW$27&gt;=$D116),"",INDEX(ordre,COUNTIF(AW$36:AW115,"&lt;&gt;")+1))</f>
        <v/>
      </c>
      <c r="AX116" s="227" t="str">
        <f>IF(OR($B116=0,AX$27&lt;$C116,AX$27&gt;=$D116),"",INDEX(ordre,COUNTIF(AX$36:AX115,"&lt;&gt;")+1))</f>
        <v/>
      </c>
      <c r="AY116" s="227" t="str">
        <f>IF(OR($B116=0,AY$27&lt;$C116,AY$27&gt;=$D116),"",INDEX(ordre,COUNTIF(AY$36:AY115,"&lt;&gt;")+1))</f>
        <v/>
      </c>
      <c r="AZ116" s="227" t="str">
        <f>IF(OR($B116=0,AZ$27&lt;$C116,AZ$27&gt;=$D116),"",INDEX(ordre,COUNTIF(AZ$36:AZ115,"&lt;&gt;")+1))</f>
        <v/>
      </c>
      <c r="BA116" s="227" t="str">
        <f>IF(OR($B116=0,BA$27&lt;$C116,BA$27&gt;=$D116),"",INDEX(ordre,COUNTIF(BA$36:BA115,"&lt;&gt;")+1))</f>
        <v/>
      </c>
      <c r="BB116" s="227" t="str">
        <f>IF(OR($B116=0,BB$27&lt;$C116,BB$27&gt;=$D116),"",INDEX(ordre,COUNTIF(BB$36:BB115,"&lt;&gt;")+1))</f>
        <v/>
      </c>
      <c r="BC116" s="227" t="str">
        <f>IF(OR($B116=0,BC$27&lt;$C116,BC$27&gt;=$D116),"",INDEX(ordre,COUNTIF(BC$36:BC115,"&lt;&gt;")+1))</f>
        <v/>
      </c>
      <c r="BD116" s="227" t="str">
        <f>IF(OR($B116=0,BD$27&lt;$C116,BD$27&gt;=$D116),"",INDEX(ordre,COUNTIF(BD$36:BD115,"&lt;&gt;")+1))</f>
        <v/>
      </c>
      <c r="BE116" s="227" t="str">
        <f>IF(OR($B116=0,BE$27&lt;$C116,BE$27&gt;=$D116),"",INDEX(ordre,COUNTIF(BE$36:BE115,"&lt;&gt;")+1))</f>
        <v/>
      </c>
      <c r="BF116" s="227" t="str">
        <f>IF(OR($B116=0,BF$27&lt;$C116,BF$27&gt;=$D116),"",INDEX(ordre,COUNTIF(BF$36:BF115,"&lt;&gt;")+1))</f>
        <v/>
      </c>
      <c r="BG116" s="227" t="str">
        <f>IF(OR($B116=0,BG$27&lt;$C116,BG$27&gt;=$D116),"",INDEX(ordre,COUNTIF(BG$36:BG115,"&lt;&gt;")+1))</f>
        <v/>
      </c>
      <c r="BH116" s="227" t="str">
        <f>IF(OR($B116=0,BH$27&lt;$C116,BH$27&gt;=$D116),"",INDEX(ordre,COUNTIF(BH$36:BH115,"&lt;&gt;")+1))</f>
        <v/>
      </c>
      <c r="BI116" s="227" t="str">
        <f>IF(OR($B116=0,BI$27&lt;$C116,BI$27&gt;=$D116),"",INDEX(ordre,COUNTIF(BI$36:BI115,"&lt;&gt;")+1))</f>
        <v/>
      </c>
      <c r="BJ116" s="227" t="str">
        <f>IF(OR($B116=0,BJ$27&lt;$C116,BJ$27&gt;=$D116),"",INDEX(ordre,COUNTIF(BJ$36:BJ115,"&lt;&gt;")+1))</f>
        <v/>
      </c>
      <c r="BK116" s="227" t="str">
        <f>IF(OR($B116=0,BK$27&lt;$C116,BK$27&gt;=$D116),"",INDEX(ordre,COUNTIF(BK$36:BK115,"&lt;&gt;")+1))</f>
        <v/>
      </c>
      <c r="BL116" s="227" t="str">
        <f>IF(OR($B116=0,BL$27&lt;$C116,BL$27&gt;=$D116),"",INDEX(ordre,COUNTIF(BL$36:BL115,"&lt;&gt;")+1))</f>
        <v/>
      </c>
      <c r="BM116" s="227" t="str">
        <f>IF(OR($B116=0,BM$27&lt;$C116,BM$27&gt;=$D116),"",INDEX(ordre,COUNTIF(BM$36:BM115,"&lt;&gt;")+1))</f>
        <v/>
      </c>
      <c r="BN116" s="227" t="str">
        <f>IF(OR($B116=0,BN$27&lt;$C116,BN$27&gt;=$D116),"",INDEX(ordre,COUNTIF(BN$36:BN115,"&lt;&gt;")+1))</f>
        <v/>
      </c>
      <c r="BO116" s="227" t="str">
        <f>IF(OR($B116=0,BO$27&lt;$C116,BO$27&gt;=$D116),"",INDEX(ordre,COUNTIF(BO$36:BO115,"&lt;&gt;")+1))</f>
        <v/>
      </c>
      <c r="BP116" s="227" t="str">
        <f>IF(OR($B116=0,BP$27&lt;$C116,BP$27&gt;=$D116),"",INDEX(ordre,COUNTIF(BP$36:BP115,"&lt;&gt;")+1))</f>
        <v/>
      </c>
      <c r="BQ116" s="227" t="str">
        <f>IF(OR($B116=0,BQ$27&lt;$C116,BQ$27&gt;=$D116),"",INDEX(ordre,COUNTIF(BQ$36:BQ115,"&lt;&gt;")+1))</f>
        <v/>
      </c>
      <c r="BR116" s="227" t="str">
        <f>IF(OR($B116=0,BR$27&lt;$C116,BR$27&gt;=$D116),"",INDEX(ordre,COUNTIF(BR$36:BR115,"&lt;&gt;")+1))</f>
        <v/>
      </c>
      <c r="BS116" s="227" t="str">
        <f>IF(OR($B116=0,BS$27&lt;$C116,BS$27&gt;=$D116),"",INDEX(ordre,COUNTIF(BS$36:BS115,"&lt;&gt;")+1))</f>
        <v/>
      </c>
      <c r="BT116" s="227" t="str">
        <f>IF(OR($B116=0,BT$27&lt;$C116,BT$27&gt;=$D116),"",INDEX(ordre,COUNTIF(BT$36:BT115,"&lt;&gt;")+1))</f>
        <v/>
      </c>
      <c r="BU116" s="165">
        <f t="shared" si="3"/>
        <v>6.9441666666666671E-3</v>
      </c>
    </row>
    <row r="117" spans="1:73" ht="15.5" x14ac:dyDescent="0.35">
      <c r="A117" s="39"/>
      <c r="B117" s="139">
        <f>'Etat staff'!C113</f>
        <v>0</v>
      </c>
      <c r="C117" s="161">
        <f>'Etat staff'!A113</f>
        <v>0</v>
      </c>
      <c r="D117" s="162">
        <f>IF('Etat staff'!B113&lt;C117,'Etat staff'!B113+1,'Etat staff'!B113)</f>
        <v>0</v>
      </c>
      <c r="E117" s="203">
        <f t="shared" si="10"/>
        <v>1.0416666666666666E-2</v>
      </c>
      <c r="F117" s="44"/>
      <c r="G117" s="265"/>
      <c r="H117" s="227" t="str">
        <f>IF(OR($B117=0,H$27&lt;$C117,H$27&gt;=$D117),"",INDEX(ordre,COUNTIF(H$36:H116,"&lt;&gt;")+1))</f>
        <v/>
      </c>
      <c r="I117" s="227" t="str">
        <f>IF(OR($B117=0,I$27&lt;$C117,I$27&gt;=$D117),"",INDEX(ordre,COUNTIF(I$36:I116,"&lt;&gt;")+1))</f>
        <v/>
      </c>
      <c r="J117" s="227" t="str">
        <f>IF(OR($B117=0,J$27&lt;$C117,J$27&gt;=$D117),"",INDEX(ordre,COUNTIF(J$36:J116,"&lt;&gt;")+1))</f>
        <v/>
      </c>
      <c r="K117" s="227" t="str">
        <f>IF(OR($B117=0,K$27&lt;$C117,K$27&gt;=$D117),"",INDEX(ordre,COUNTIF(K$36:K116,"&lt;&gt;")+1))</f>
        <v/>
      </c>
      <c r="L117" s="227" t="str">
        <f>IF(OR($B117=0,L$27&lt;$C117,L$27&gt;=$D117),"",INDEX(ordre,COUNTIF(L$36:L116,"&lt;&gt;")+1))</f>
        <v/>
      </c>
      <c r="M117" s="227" t="str">
        <f>IF(OR($B117=0,M$27&lt;$C117,M$27&gt;=$D117),"",INDEX(ordre,COUNTIF(M$36:M116,"&lt;&gt;")+1))</f>
        <v/>
      </c>
      <c r="N117" s="227" t="str">
        <f>IF(OR($B117=0,N$27&lt;$C117,N$27&gt;=$D117),"",INDEX(ordre,COUNTIF(N$36:N116,"&lt;&gt;")+1))</f>
        <v/>
      </c>
      <c r="O117" s="227" t="str">
        <f>IF(OR($B117=0,O$27&lt;$C117,O$27&gt;=$D117),"",INDEX(ordre,COUNTIF(O$36:O116,"&lt;&gt;")+1))</f>
        <v/>
      </c>
      <c r="P117" s="227" t="str">
        <f>IF(OR($B117=0,P$27&lt;$C117,P$27&gt;=$D117),"",INDEX(ordre,COUNTIF(P$36:P116,"&lt;&gt;")+1))</f>
        <v/>
      </c>
      <c r="Q117" s="227" t="str">
        <f>IF(OR($B117=0,Q$27&lt;$C117,Q$27&gt;=$D117),"",INDEX(ordre,COUNTIF(Q$36:Q116,"&lt;&gt;")+1))</f>
        <v/>
      </c>
      <c r="R117" s="227" t="str">
        <f>IF(OR($B117=0,R$27&lt;$C117,R$27&gt;=$D117),"",INDEX(ordre,COUNTIF(R$36:R116,"&lt;&gt;")+1))</f>
        <v/>
      </c>
      <c r="S117" s="227" t="str">
        <f>IF(OR($B117=0,S$27&lt;$C117,S$27&gt;=$D117),"",INDEX(ordre,COUNTIF(S$36:S116,"&lt;&gt;")+1))</f>
        <v/>
      </c>
      <c r="T117" s="227" t="str">
        <f>IF(OR($B117=0,T$27&lt;$C117,T$27&gt;=$D117),"",INDEX(ordre,COUNTIF(T$36:T116,"&lt;&gt;")+1))</f>
        <v/>
      </c>
      <c r="U117" s="227" t="str">
        <f>IF(OR($B117=0,U$27&lt;$C117,U$27&gt;=$D117),"",INDEX(ordre,COUNTIF(U$36:U116,"&lt;&gt;")+1))</f>
        <v/>
      </c>
      <c r="V117" s="227" t="str">
        <f>IF(OR($B117=0,V$27&lt;$C117,V$27&gt;=$D117),"",INDEX(ordre,COUNTIF(V$36:V116,"&lt;&gt;")+1))</f>
        <v/>
      </c>
      <c r="W117" s="227" t="str">
        <f>IF(OR($B117=0,W$27&lt;$C117,W$27&gt;=$D117),"",INDEX(ordre,COUNTIF(W$36:W116,"&lt;&gt;")+1))</f>
        <v/>
      </c>
      <c r="X117" s="227" t="str">
        <f>IF(OR($B117=0,X$27&lt;$C117,X$27&gt;=$D117),"",INDEX(ordre,COUNTIF(X$36:X116,"&lt;&gt;")+1))</f>
        <v/>
      </c>
      <c r="Y117" s="227" t="str">
        <f>IF(OR($B117=0,Y$27&lt;$C117,Y$27&gt;=$D117),"",INDEX(ordre,COUNTIF(Y$36:Y116,"&lt;&gt;")+1))</f>
        <v/>
      </c>
      <c r="Z117" s="227" t="str">
        <f>IF(OR($B117=0,Z$27&lt;$C117,Z$27&gt;=$D117),"",INDEX(ordre,COUNTIF(Z$36:Z116,"&lt;&gt;")+1))</f>
        <v/>
      </c>
      <c r="AA117" s="227" t="str">
        <f>IF(OR($B117=0,AA$27&lt;$C117,AA$27&gt;=$D117),"",INDEX(ordre,COUNTIF(AA$36:AA116,"&lt;&gt;")+1))</f>
        <v/>
      </c>
      <c r="AB117" s="227" t="str">
        <f>IF(OR($B117=0,AB$27&lt;$C117,AB$27&gt;=$D117),"",INDEX(ordre,COUNTIF(AB$36:AB116,"&lt;&gt;")+1))</f>
        <v/>
      </c>
      <c r="AC117" s="227" t="str">
        <f>IF(OR($B117=0,AC$27&lt;$C117,AC$27&gt;=$D117),"",INDEX(ordre,COUNTIF(AC$36:AC116,"&lt;&gt;")+1))</f>
        <v/>
      </c>
      <c r="AD117" s="227" t="str">
        <f>IF(OR($B117=0,AD$27&lt;$C117,AD$27&gt;=$D117),"",INDEX(ordre,COUNTIF(AD$36:AD116,"&lt;&gt;")+1))</f>
        <v/>
      </c>
      <c r="AE117" s="227" t="str">
        <f>IF(OR($B117=0,AE$27&lt;$C117,AE$27&gt;=$D117),"",INDEX(ordre,COUNTIF(AE$36:AE116,"&lt;&gt;")+1))</f>
        <v/>
      </c>
      <c r="AF117" s="227" t="str">
        <f>IF(OR($B117=0,AF$27&lt;$C117,AF$27&gt;=$D117),"",INDEX(ordre,COUNTIF(AF$36:AF116,"&lt;&gt;")+1))</f>
        <v/>
      </c>
      <c r="AG117" s="227" t="str">
        <f>IF(OR($B117=0,AG$27&lt;$C117,AG$27&gt;=$D117),"",INDEX(ordre,COUNTIF(AG$36:AG116,"&lt;&gt;")+1))</f>
        <v/>
      </c>
      <c r="AH117" s="227" t="str">
        <f>IF(OR($B117=0,AH$27&lt;$C117,AH$27&gt;=$D117),"",INDEX(ordre,COUNTIF(AH$36:AH116,"&lt;&gt;")+1))</f>
        <v/>
      </c>
      <c r="AI117" s="227" t="str">
        <f>IF(OR($B117=0,AI$27&lt;$C117,AI$27&gt;=$D117),"",INDEX(ordre,COUNTIF(AI$36:AI116,"&lt;&gt;")+1))</f>
        <v/>
      </c>
      <c r="AJ117" s="227" t="str">
        <f>IF(OR($B117=0,AJ$27&lt;$C117,AJ$27&gt;=$D117),"",INDEX(ordre,COUNTIF(AJ$36:AJ116,"&lt;&gt;")+1))</f>
        <v/>
      </c>
      <c r="AK117" s="227" t="str">
        <f>IF(OR($B117=0,AK$27&lt;$C117,AK$27&gt;=$D117),"",INDEX(ordre,COUNTIF(AK$36:AK116,"&lt;&gt;")+1))</f>
        <v/>
      </c>
      <c r="AL117" s="227" t="str">
        <f>IF(OR($B117=0,AL$27&lt;$C117,AL$27&gt;=$D117),"",INDEX(ordre,COUNTIF(AL$36:AL116,"&lt;&gt;")+1))</f>
        <v/>
      </c>
      <c r="AM117" s="227" t="str">
        <f>IF(OR($B117=0,AM$27&lt;$C117,AM$27&gt;=$D117),"",INDEX(ordre,COUNTIF(AM$36:AM116,"&lt;&gt;")+1))</f>
        <v/>
      </c>
      <c r="AN117" s="227" t="str">
        <f>IF(OR($B117=0,AN$27&lt;$C117,AN$27&gt;=$D117),"",INDEX(ordre,COUNTIF(AN$36:AN116,"&lt;&gt;")+1))</f>
        <v/>
      </c>
      <c r="AO117" s="227" t="str">
        <f>IF(OR($B117=0,AO$27&lt;$C117,AO$27&gt;=$D117),"",INDEX(ordre,COUNTIF(AO$36:AO116,"&lt;&gt;")+1))</f>
        <v/>
      </c>
      <c r="AP117" s="227" t="str">
        <f>IF(OR($B117=0,AP$27&lt;$C117,AP$27&gt;=$D117),"",INDEX(ordre,COUNTIF(AP$36:AP116,"&lt;&gt;")+1))</f>
        <v/>
      </c>
      <c r="AQ117" s="227" t="str">
        <f>IF(OR($B117=0,AQ$27&lt;$C117,AQ$27&gt;=$D117),"",INDEX(ordre,COUNTIF(AQ$36:AQ116,"&lt;&gt;")+1))</f>
        <v/>
      </c>
      <c r="AR117" s="227" t="str">
        <f>IF(OR($B117=0,AR$27&lt;$C117,AR$27&gt;=$D117),"",INDEX(ordre,COUNTIF(AR$36:AR116,"&lt;&gt;")+1))</f>
        <v/>
      </c>
      <c r="AS117" s="227" t="str">
        <f>IF(OR($B117=0,AS$27&lt;$C117,AS$27&gt;=$D117),"",INDEX(ordre,COUNTIF(AS$36:AS116,"&lt;&gt;")+1))</f>
        <v/>
      </c>
      <c r="AT117" s="227" t="str">
        <f>IF(OR($B117=0,AT$27&lt;$C117,AT$27&gt;=$D117),"",INDEX(ordre,COUNTIF(AT$36:AT116,"&lt;&gt;")+1))</f>
        <v/>
      </c>
      <c r="AU117" s="227" t="str">
        <f>IF(OR($B117=0,AU$27&lt;$C117,AU$27&gt;=$D117),"",INDEX(ordre,COUNTIF(AU$36:AU116,"&lt;&gt;")+1))</f>
        <v/>
      </c>
      <c r="AV117" s="227" t="str">
        <f>IF(OR($B117=0,AV$27&lt;$C117,AV$27&gt;=$D117),"",INDEX(ordre,COUNTIF(AV$36:AV116,"&lt;&gt;")+1))</f>
        <v/>
      </c>
      <c r="AW117" s="227" t="str">
        <f>IF(OR($B117=0,AW$27&lt;$C117,AW$27&gt;=$D117),"",INDEX(ordre,COUNTIF(AW$36:AW116,"&lt;&gt;")+1))</f>
        <v/>
      </c>
      <c r="AX117" s="227" t="str">
        <f>IF(OR($B117=0,AX$27&lt;$C117,AX$27&gt;=$D117),"",INDEX(ordre,COUNTIF(AX$36:AX116,"&lt;&gt;")+1))</f>
        <v/>
      </c>
      <c r="AY117" s="227" t="str">
        <f>IF(OR($B117=0,AY$27&lt;$C117,AY$27&gt;=$D117),"",INDEX(ordre,COUNTIF(AY$36:AY116,"&lt;&gt;")+1))</f>
        <v/>
      </c>
      <c r="AZ117" s="227" t="str">
        <f>IF(OR($B117=0,AZ$27&lt;$C117,AZ$27&gt;=$D117),"",INDEX(ordre,COUNTIF(AZ$36:AZ116,"&lt;&gt;")+1))</f>
        <v/>
      </c>
      <c r="BA117" s="227" t="str">
        <f>IF(OR($B117=0,BA$27&lt;$C117,BA$27&gt;=$D117),"",INDEX(ordre,COUNTIF(BA$36:BA116,"&lt;&gt;")+1))</f>
        <v/>
      </c>
      <c r="BB117" s="227" t="str">
        <f>IF(OR($B117=0,BB$27&lt;$C117,BB$27&gt;=$D117),"",INDEX(ordre,COUNTIF(BB$36:BB116,"&lt;&gt;")+1))</f>
        <v/>
      </c>
      <c r="BC117" s="227" t="str">
        <f>IF(OR($B117=0,BC$27&lt;$C117,BC$27&gt;=$D117),"",INDEX(ordre,COUNTIF(BC$36:BC116,"&lt;&gt;")+1))</f>
        <v/>
      </c>
      <c r="BD117" s="227" t="str">
        <f>IF(OR($B117=0,BD$27&lt;$C117,BD$27&gt;=$D117),"",INDEX(ordre,COUNTIF(BD$36:BD116,"&lt;&gt;")+1))</f>
        <v/>
      </c>
      <c r="BE117" s="227" t="str">
        <f>IF(OR($B117=0,BE$27&lt;$C117,BE$27&gt;=$D117),"",INDEX(ordre,COUNTIF(BE$36:BE116,"&lt;&gt;")+1))</f>
        <v/>
      </c>
      <c r="BF117" s="227" t="str">
        <f>IF(OR($B117=0,BF$27&lt;$C117,BF$27&gt;=$D117),"",INDEX(ordre,COUNTIF(BF$36:BF116,"&lt;&gt;")+1))</f>
        <v/>
      </c>
      <c r="BG117" s="227" t="str">
        <f>IF(OR($B117=0,BG$27&lt;$C117,BG$27&gt;=$D117),"",INDEX(ordre,COUNTIF(BG$36:BG116,"&lt;&gt;")+1))</f>
        <v/>
      </c>
      <c r="BH117" s="227" t="str">
        <f>IF(OR($B117=0,BH$27&lt;$C117,BH$27&gt;=$D117),"",INDEX(ordre,COUNTIF(BH$36:BH116,"&lt;&gt;")+1))</f>
        <v/>
      </c>
      <c r="BI117" s="227" t="str">
        <f>IF(OR($B117=0,BI$27&lt;$C117,BI$27&gt;=$D117),"",INDEX(ordre,COUNTIF(BI$36:BI116,"&lt;&gt;")+1))</f>
        <v/>
      </c>
      <c r="BJ117" s="227" t="str">
        <f>IF(OR($B117=0,BJ$27&lt;$C117,BJ$27&gt;=$D117),"",INDEX(ordre,COUNTIF(BJ$36:BJ116,"&lt;&gt;")+1))</f>
        <v/>
      </c>
      <c r="BK117" s="227" t="str">
        <f>IF(OR($B117=0,BK$27&lt;$C117,BK$27&gt;=$D117),"",INDEX(ordre,COUNTIF(BK$36:BK116,"&lt;&gt;")+1))</f>
        <v/>
      </c>
      <c r="BL117" s="227" t="str">
        <f>IF(OR($B117=0,BL$27&lt;$C117,BL$27&gt;=$D117),"",INDEX(ordre,COUNTIF(BL$36:BL116,"&lt;&gt;")+1))</f>
        <v/>
      </c>
      <c r="BM117" s="227" t="str">
        <f>IF(OR($B117=0,BM$27&lt;$C117,BM$27&gt;=$D117),"",INDEX(ordre,COUNTIF(BM$36:BM116,"&lt;&gt;")+1))</f>
        <v/>
      </c>
      <c r="BN117" s="227" t="str">
        <f>IF(OR($B117=0,BN$27&lt;$C117,BN$27&gt;=$D117),"",INDEX(ordre,COUNTIF(BN$36:BN116,"&lt;&gt;")+1))</f>
        <v/>
      </c>
      <c r="BO117" s="227" t="str">
        <f>IF(OR($B117=0,BO$27&lt;$C117,BO$27&gt;=$D117),"",INDEX(ordre,COUNTIF(BO$36:BO116,"&lt;&gt;")+1))</f>
        <v/>
      </c>
      <c r="BP117" s="227" t="str">
        <f>IF(OR($B117=0,BP$27&lt;$C117,BP$27&gt;=$D117),"",INDEX(ordre,COUNTIF(BP$36:BP116,"&lt;&gt;")+1))</f>
        <v/>
      </c>
      <c r="BQ117" s="227" t="str">
        <f>IF(OR($B117=0,BQ$27&lt;$C117,BQ$27&gt;=$D117),"",INDEX(ordre,COUNTIF(BQ$36:BQ116,"&lt;&gt;")+1))</f>
        <v/>
      </c>
      <c r="BR117" s="227" t="str">
        <f>IF(OR($B117=0,BR$27&lt;$C117,BR$27&gt;=$D117),"",INDEX(ordre,COUNTIF(BR$36:BR116,"&lt;&gt;")+1))</f>
        <v/>
      </c>
      <c r="BS117" s="227" t="str">
        <f>IF(OR($B117=0,BS$27&lt;$C117,BS$27&gt;=$D117),"",INDEX(ordre,COUNTIF(BS$36:BS116,"&lt;&gt;")+1))</f>
        <v/>
      </c>
      <c r="BT117" s="227" t="str">
        <f>IF(OR($B117=0,BT$27&lt;$C117,BT$27&gt;=$D117),"",INDEX(ordre,COUNTIF(BT$36:BT116,"&lt;&gt;")+1))</f>
        <v/>
      </c>
      <c r="BU117" s="165">
        <f t="shared" si="3"/>
        <v>6.9441666666666671E-3</v>
      </c>
    </row>
    <row r="118" spans="1:73" ht="15.5" x14ac:dyDescent="0.35">
      <c r="A118" s="39"/>
      <c r="B118" s="139">
        <f>'Etat staff'!C114</f>
        <v>0</v>
      </c>
      <c r="C118" s="161">
        <f>'Etat staff'!A114</f>
        <v>0</v>
      </c>
      <c r="D118" s="162">
        <f>IF('Etat staff'!B114&lt;C118,'Etat staff'!B114+1,'Etat staff'!B114)</f>
        <v>0</v>
      </c>
      <c r="E118" s="203">
        <f t="shared" si="10"/>
        <v>1.0416666666666666E-2</v>
      </c>
      <c r="F118" s="44"/>
      <c r="G118" s="265"/>
      <c r="H118" s="227" t="str">
        <f>IF(OR($B118=0,H$27&lt;$C118,H$27&gt;=$D118),"",INDEX(ordre,COUNTIF(H$36:H117,"&lt;&gt;")+1))</f>
        <v/>
      </c>
      <c r="I118" s="227" t="str">
        <f>IF(OR($B118=0,I$27&lt;$C118,I$27&gt;=$D118),"",INDEX(ordre,COUNTIF(I$36:I117,"&lt;&gt;")+1))</f>
        <v/>
      </c>
      <c r="J118" s="227" t="str">
        <f>IF(OR($B118=0,J$27&lt;$C118,J$27&gt;=$D118),"",INDEX(ordre,COUNTIF(J$36:J117,"&lt;&gt;")+1))</f>
        <v/>
      </c>
      <c r="K118" s="227" t="str">
        <f>IF(OR($B118=0,K$27&lt;$C118,K$27&gt;=$D118),"",INDEX(ordre,COUNTIF(K$36:K117,"&lt;&gt;")+1))</f>
        <v/>
      </c>
      <c r="L118" s="227" t="str">
        <f>IF(OR($B118=0,L$27&lt;$C118,L$27&gt;=$D118),"",INDEX(ordre,COUNTIF(L$36:L117,"&lt;&gt;")+1))</f>
        <v/>
      </c>
      <c r="M118" s="227" t="str">
        <f>IF(OR($B118=0,M$27&lt;$C118,M$27&gt;=$D118),"",INDEX(ordre,COUNTIF(M$36:M117,"&lt;&gt;")+1))</f>
        <v/>
      </c>
      <c r="N118" s="227" t="str">
        <f>IF(OR($B118=0,N$27&lt;$C118,N$27&gt;=$D118),"",INDEX(ordre,COUNTIF(N$36:N117,"&lt;&gt;")+1))</f>
        <v/>
      </c>
      <c r="O118" s="227" t="str">
        <f>IF(OR($B118=0,O$27&lt;$C118,O$27&gt;=$D118),"",INDEX(ordre,COUNTIF(O$36:O117,"&lt;&gt;")+1))</f>
        <v/>
      </c>
      <c r="P118" s="227" t="str">
        <f>IF(OR($B118=0,P$27&lt;$C118,P$27&gt;=$D118),"",INDEX(ordre,COUNTIF(P$36:P117,"&lt;&gt;")+1))</f>
        <v/>
      </c>
      <c r="Q118" s="227" t="str">
        <f>IF(OR($B118=0,Q$27&lt;$C118,Q$27&gt;=$D118),"",INDEX(ordre,COUNTIF(Q$36:Q117,"&lt;&gt;")+1))</f>
        <v/>
      </c>
      <c r="R118" s="227" t="str">
        <f>IF(OR($B118=0,R$27&lt;$C118,R$27&gt;=$D118),"",INDEX(ordre,COUNTIF(R$36:R117,"&lt;&gt;")+1))</f>
        <v/>
      </c>
      <c r="S118" s="227" t="str">
        <f>IF(OR($B118=0,S$27&lt;$C118,S$27&gt;=$D118),"",INDEX(ordre,COUNTIF(S$36:S117,"&lt;&gt;")+1))</f>
        <v/>
      </c>
      <c r="T118" s="227" t="str">
        <f>IF(OR($B118=0,T$27&lt;$C118,T$27&gt;=$D118),"",INDEX(ordre,COUNTIF(T$36:T117,"&lt;&gt;")+1))</f>
        <v/>
      </c>
      <c r="U118" s="227" t="str">
        <f>IF(OR($B118=0,U$27&lt;$C118,U$27&gt;=$D118),"",INDEX(ordre,COUNTIF(U$36:U117,"&lt;&gt;")+1))</f>
        <v/>
      </c>
      <c r="V118" s="227" t="str">
        <f>IF(OR($B118=0,V$27&lt;$C118,V$27&gt;=$D118),"",INDEX(ordre,COUNTIF(V$36:V117,"&lt;&gt;")+1))</f>
        <v/>
      </c>
      <c r="W118" s="227" t="str">
        <f>IF(OR($B118=0,W$27&lt;$C118,W$27&gt;=$D118),"",INDEX(ordre,COUNTIF(W$36:W117,"&lt;&gt;")+1))</f>
        <v/>
      </c>
      <c r="X118" s="227" t="str">
        <f>IF(OR($B118=0,X$27&lt;$C118,X$27&gt;=$D118),"",INDEX(ordre,COUNTIF(X$36:X117,"&lt;&gt;")+1))</f>
        <v/>
      </c>
      <c r="Y118" s="227" t="str">
        <f>IF(OR($B118=0,Y$27&lt;$C118,Y$27&gt;=$D118),"",INDEX(ordre,COUNTIF(Y$36:Y117,"&lt;&gt;")+1))</f>
        <v/>
      </c>
      <c r="Z118" s="227" t="str">
        <f>IF(OR($B118=0,Z$27&lt;$C118,Z$27&gt;=$D118),"",INDEX(ordre,COUNTIF(Z$36:Z117,"&lt;&gt;")+1))</f>
        <v/>
      </c>
      <c r="AA118" s="227" t="str">
        <f>IF(OR($B118=0,AA$27&lt;$C118,AA$27&gt;=$D118),"",INDEX(ordre,COUNTIF(AA$36:AA117,"&lt;&gt;")+1))</f>
        <v/>
      </c>
      <c r="AB118" s="227" t="str">
        <f>IF(OR($B118=0,AB$27&lt;$C118,AB$27&gt;=$D118),"",INDEX(ordre,COUNTIF(AB$36:AB117,"&lt;&gt;")+1))</f>
        <v/>
      </c>
      <c r="AC118" s="227" t="str">
        <f>IF(OR($B118=0,AC$27&lt;$C118,AC$27&gt;=$D118),"",INDEX(ordre,COUNTIF(AC$36:AC117,"&lt;&gt;")+1))</f>
        <v/>
      </c>
      <c r="AD118" s="227" t="str">
        <f>IF(OR($B118=0,AD$27&lt;$C118,AD$27&gt;=$D118),"",INDEX(ordre,COUNTIF(AD$36:AD117,"&lt;&gt;")+1))</f>
        <v/>
      </c>
      <c r="AE118" s="227" t="str">
        <f>IF(OR($B118=0,AE$27&lt;$C118,AE$27&gt;=$D118),"",INDEX(ordre,COUNTIF(AE$36:AE117,"&lt;&gt;")+1))</f>
        <v/>
      </c>
      <c r="AF118" s="227" t="str">
        <f>IF(OR($B118=0,AF$27&lt;$C118,AF$27&gt;=$D118),"",INDEX(ordre,COUNTIF(AF$36:AF117,"&lt;&gt;")+1))</f>
        <v/>
      </c>
      <c r="AG118" s="227" t="str">
        <f>IF(OR($B118=0,AG$27&lt;$C118,AG$27&gt;=$D118),"",INDEX(ordre,COUNTIF(AG$36:AG117,"&lt;&gt;")+1))</f>
        <v/>
      </c>
      <c r="AH118" s="227" t="str">
        <f>IF(OR($B118=0,AH$27&lt;$C118,AH$27&gt;=$D118),"",INDEX(ordre,COUNTIF(AH$36:AH117,"&lt;&gt;")+1))</f>
        <v/>
      </c>
      <c r="AI118" s="227" t="str">
        <f>IF(OR($B118=0,AI$27&lt;$C118,AI$27&gt;=$D118),"",INDEX(ordre,COUNTIF(AI$36:AI117,"&lt;&gt;")+1))</f>
        <v/>
      </c>
      <c r="AJ118" s="227" t="str">
        <f>IF(OR($B118=0,AJ$27&lt;$C118,AJ$27&gt;=$D118),"",INDEX(ordre,COUNTIF(AJ$36:AJ117,"&lt;&gt;")+1))</f>
        <v/>
      </c>
      <c r="AK118" s="227" t="str">
        <f>IF(OR($B118=0,AK$27&lt;$C118,AK$27&gt;=$D118),"",INDEX(ordre,COUNTIF(AK$36:AK117,"&lt;&gt;")+1))</f>
        <v/>
      </c>
      <c r="AL118" s="227" t="str">
        <f>IF(OR($B118=0,AL$27&lt;$C118,AL$27&gt;=$D118),"",INDEX(ordre,COUNTIF(AL$36:AL117,"&lt;&gt;")+1))</f>
        <v/>
      </c>
      <c r="AM118" s="227" t="str">
        <f>IF(OR($B118=0,AM$27&lt;$C118,AM$27&gt;=$D118),"",INDEX(ordre,COUNTIF(AM$36:AM117,"&lt;&gt;")+1))</f>
        <v/>
      </c>
      <c r="AN118" s="227" t="str">
        <f>IF(OR($B118=0,AN$27&lt;$C118,AN$27&gt;=$D118),"",INDEX(ordre,COUNTIF(AN$36:AN117,"&lt;&gt;")+1))</f>
        <v/>
      </c>
      <c r="AO118" s="227" t="str">
        <f>IF(OR($B118=0,AO$27&lt;$C118,AO$27&gt;=$D118),"",INDEX(ordre,COUNTIF(AO$36:AO117,"&lt;&gt;")+1))</f>
        <v/>
      </c>
      <c r="AP118" s="227" t="str">
        <f>IF(OR($B118=0,AP$27&lt;$C118,AP$27&gt;=$D118),"",INDEX(ordre,COUNTIF(AP$36:AP117,"&lt;&gt;")+1))</f>
        <v/>
      </c>
      <c r="AQ118" s="227" t="str">
        <f>IF(OR($B118=0,AQ$27&lt;$C118,AQ$27&gt;=$D118),"",INDEX(ordre,COUNTIF(AQ$36:AQ117,"&lt;&gt;")+1))</f>
        <v/>
      </c>
      <c r="AR118" s="227" t="str">
        <f>IF(OR($B118=0,AR$27&lt;$C118,AR$27&gt;=$D118),"",INDEX(ordre,COUNTIF(AR$36:AR117,"&lt;&gt;")+1))</f>
        <v/>
      </c>
      <c r="AS118" s="227" t="str">
        <f>IF(OR($B118=0,AS$27&lt;$C118,AS$27&gt;=$D118),"",INDEX(ordre,COUNTIF(AS$36:AS117,"&lt;&gt;")+1))</f>
        <v/>
      </c>
      <c r="AT118" s="227" t="str">
        <f>IF(OR($B118=0,AT$27&lt;$C118,AT$27&gt;=$D118),"",INDEX(ordre,COUNTIF(AT$36:AT117,"&lt;&gt;")+1))</f>
        <v/>
      </c>
      <c r="AU118" s="227" t="str">
        <f>IF(OR($B118=0,AU$27&lt;$C118,AU$27&gt;=$D118),"",INDEX(ordre,COUNTIF(AU$36:AU117,"&lt;&gt;")+1))</f>
        <v/>
      </c>
      <c r="AV118" s="227" t="str">
        <f>IF(OR($B118=0,AV$27&lt;$C118,AV$27&gt;=$D118),"",INDEX(ordre,COUNTIF(AV$36:AV117,"&lt;&gt;")+1))</f>
        <v/>
      </c>
      <c r="AW118" s="227" t="str">
        <f>IF(OR($B118=0,AW$27&lt;$C118,AW$27&gt;=$D118),"",INDEX(ordre,COUNTIF(AW$36:AW117,"&lt;&gt;")+1))</f>
        <v/>
      </c>
      <c r="AX118" s="227" t="str">
        <f>IF(OR($B118=0,AX$27&lt;$C118,AX$27&gt;=$D118),"",INDEX(ordre,COUNTIF(AX$36:AX117,"&lt;&gt;")+1))</f>
        <v/>
      </c>
      <c r="AY118" s="227" t="str">
        <f>IF(OR($B118=0,AY$27&lt;$C118,AY$27&gt;=$D118),"",INDEX(ordre,COUNTIF(AY$36:AY117,"&lt;&gt;")+1))</f>
        <v/>
      </c>
      <c r="AZ118" s="227" t="str">
        <f>IF(OR($B118=0,AZ$27&lt;$C118,AZ$27&gt;=$D118),"",INDEX(ordre,COUNTIF(AZ$36:AZ117,"&lt;&gt;")+1))</f>
        <v/>
      </c>
      <c r="BA118" s="227" t="str">
        <f>IF(OR($B118=0,BA$27&lt;$C118,BA$27&gt;=$D118),"",INDEX(ordre,COUNTIF(BA$36:BA117,"&lt;&gt;")+1))</f>
        <v/>
      </c>
      <c r="BB118" s="227" t="str">
        <f>IF(OR($B118=0,BB$27&lt;$C118,BB$27&gt;=$D118),"",INDEX(ordre,COUNTIF(BB$36:BB117,"&lt;&gt;")+1))</f>
        <v/>
      </c>
      <c r="BC118" s="227" t="str">
        <f>IF(OR($B118=0,BC$27&lt;$C118,BC$27&gt;=$D118),"",INDEX(ordre,COUNTIF(BC$36:BC117,"&lt;&gt;")+1))</f>
        <v/>
      </c>
      <c r="BD118" s="227" t="str">
        <f>IF(OR($B118=0,BD$27&lt;$C118,BD$27&gt;=$D118),"",INDEX(ordre,COUNTIF(BD$36:BD117,"&lt;&gt;")+1))</f>
        <v/>
      </c>
      <c r="BE118" s="227" t="str">
        <f>IF(OR($B118=0,BE$27&lt;$C118,BE$27&gt;=$D118),"",INDEX(ordre,COUNTIF(BE$36:BE117,"&lt;&gt;")+1))</f>
        <v/>
      </c>
      <c r="BF118" s="227" t="str">
        <f>IF(OR($B118=0,BF$27&lt;$C118,BF$27&gt;=$D118),"",INDEX(ordre,COUNTIF(BF$36:BF117,"&lt;&gt;")+1))</f>
        <v/>
      </c>
      <c r="BG118" s="227" t="str">
        <f>IF(OR($B118=0,BG$27&lt;$C118,BG$27&gt;=$D118),"",INDEX(ordre,COUNTIF(BG$36:BG117,"&lt;&gt;")+1))</f>
        <v/>
      </c>
      <c r="BH118" s="227" t="str">
        <f>IF(OR($B118=0,BH$27&lt;$C118,BH$27&gt;=$D118),"",INDEX(ordre,COUNTIF(BH$36:BH117,"&lt;&gt;")+1))</f>
        <v/>
      </c>
      <c r="BI118" s="227" t="str">
        <f>IF(OR($B118=0,BI$27&lt;$C118,BI$27&gt;=$D118),"",INDEX(ordre,COUNTIF(BI$36:BI117,"&lt;&gt;")+1))</f>
        <v/>
      </c>
      <c r="BJ118" s="227" t="str">
        <f>IF(OR($B118=0,BJ$27&lt;$C118,BJ$27&gt;=$D118),"",INDEX(ordre,COUNTIF(BJ$36:BJ117,"&lt;&gt;")+1))</f>
        <v/>
      </c>
      <c r="BK118" s="227" t="str">
        <f>IF(OR($B118=0,BK$27&lt;$C118,BK$27&gt;=$D118),"",INDEX(ordre,COUNTIF(BK$36:BK117,"&lt;&gt;")+1))</f>
        <v/>
      </c>
      <c r="BL118" s="227" t="str">
        <f>IF(OR($B118=0,BL$27&lt;$C118,BL$27&gt;=$D118),"",INDEX(ordre,COUNTIF(BL$36:BL117,"&lt;&gt;")+1))</f>
        <v/>
      </c>
      <c r="BM118" s="227" t="str">
        <f>IF(OR($B118=0,BM$27&lt;$C118,BM$27&gt;=$D118),"",INDEX(ordre,COUNTIF(BM$36:BM117,"&lt;&gt;")+1))</f>
        <v/>
      </c>
      <c r="BN118" s="227" t="str">
        <f>IF(OR($B118=0,BN$27&lt;$C118,BN$27&gt;=$D118),"",INDEX(ordre,COUNTIF(BN$36:BN117,"&lt;&gt;")+1))</f>
        <v/>
      </c>
      <c r="BO118" s="227" t="str">
        <f>IF(OR($B118=0,BO$27&lt;$C118,BO$27&gt;=$D118),"",INDEX(ordre,COUNTIF(BO$36:BO117,"&lt;&gt;")+1))</f>
        <v/>
      </c>
      <c r="BP118" s="227" t="str">
        <f>IF(OR($B118=0,BP$27&lt;$C118,BP$27&gt;=$D118),"",INDEX(ordre,COUNTIF(BP$36:BP117,"&lt;&gt;")+1))</f>
        <v/>
      </c>
      <c r="BQ118" s="227" t="str">
        <f>IF(OR($B118=0,BQ$27&lt;$C118,BQ$27&gt;=$D118),"",INDEX(ordre,COUNTIF(BQ$36:BQ117,"&lt;&gt;")+1))</f>
        <v/>
      </c>
      <c r="BR118" s="227" t="str">
        <f>IF(OR($B118=0,BR$27&lt;$C118,BR$27&gt;=$D118),"",INDEX(ordre,COUNTIF(BR$36:BR117,"&lt;&gt;")+1))</f>
        <v/>
      </c>
      <c r="BS118" s="227" t="str">
        <f>IF(OR($B118=0,BS$27&lt;$C118,BS$27&gt;=$D118),"",INDEX(ordre,COUNTIF(BS$36:BS117,"&lt;&gt;")+1))</f>
        <v/>
      </c>
      <c r="BT118" s="227" t="str">
        <f>IF(OR($B118=0,BT$27&lt;$C118,BT$27&gt;=$D118),"",INDEX(ordre,COUNTIF(BT$36:BT117,"&lt;&gt;")+1))</f>
        <v/>
      </c>
      <c r="BU118" s="165">
        <f t="shared" si="3"/>
        <v>6.9441666666666671E-3</v>
      </c>
    </row>
    <row r="119" spans="1:73" ht="15.5" x14ac:dyDescent="0.35">
      <c r="A119" s="39"/>
      <c r="B119" s="139">
        <f>'Etat staff'!C115</f>
        <v>0</v>
      </c>
      <c r="C119" s="161">
        <f>'Etat staff'!A115</f>
        <v>0</v>
      </c>
      <c r="D119" s="162">
        <f>IF('Etat staff'!B115&lt;C119,'Etat staff'!B115+1,'Etat staff'!B115)</f>
        <v>0</v>
      </c>
      <c r="E119" s="203">
        <f t="shared" si="10"/>
        <v>1.0416666666666666E-2</v>
      </c>
      <c r="F119" s="44"/>
      <c r="G119" s="265"/>
      <c r="H119" s="227" t="str">
        <f>IF(OR($B119=0,H$27&lt;$C119,H$27&gt;=$D119),"",INDEX(ordre,COUNTIF(H$36:H118,"&lt;&gt;")+1))</f>
        <v/>
      </c>
      <c r="I119" s="227" t="str">
        <f>IF(OR($B119=0,I$27&lt;$C119,I$27&gt;=$D119),"",INDEX(ordre,COUNTIF(I$36:I118,"&lt;&gt;")+1))</f>
        <v/>
      </c>
      <c r="J119" s="227" t="str">
        <f>IF(OR($B119=0,J$27&lt;$C119,J$27&gt;=$D119),"",INDEX(ordre,COUNTIF(J$36:J118,"&lt;&gt;")+1))</f>
        <v/>
      </c>
      <c r="K119" s="227" t="str">
        <f>IF(OR($B119=0,K$27&lt;$C119,K$27&gt;=$D119),"",INDEX(ordre,COUNTIF(K$36:K118,"&lt;&gt;")+1))</f>
        <v/>
      </c>
      <c r="L119" s="227" t="str">
        <f>IF(OR($B119=0,L$27&lt;$C119,L$27&gt;=$D119),"",INDEX(ordre,COUNTIF(L$36:L118,"&lt;&gt;")+1))</f>
        <v/>
      </c>
      <c r="M119" s="227" t="str">
        <f>IF(OR($B119=0,M$27&lt;$C119,M$27&gt;=$D119),"",INDEX(ordre,COUNTIF(M$36:M118,"&lt;&gt;")+1))</f>
        <v/>
      </c>
      <c r="N119" s="227" t="str">
        <f>IF(OR($B119=0,N$27&lt;$C119,N$27&gt;=$D119),"",INDEX(ordre,COUNTIF(N$36:N118,"&lt;&gt;")+1))</f>
        <v/>
      </c>
      <c r="O119" s="227" t="str">
        <f>IF(OR($B119=0,O$27&lt;$C119,O$27&gt;=$D119),"",INDEX(ordre,COUNTIF(O$36:O118,"&lt;&gt;")+1))</f>
        <v/>
      </c>
      <c r="P119" s="227" t="str">
        <f>IF(OR($B119=0,P$27&lt;$C119,P$27&gt;=$D119),"",INDEX(ordre,COUNTIF(P$36:P118,"&lt;&gt;")+1))</f>
        <v/>
      </c>
      <c r="Q119" s="227" t="str">
        <f>IF(OR($B119=0,Q$27&lt;$C119,Q$27&gt;=$D119),"",INDEX(ordre,COUNTIF(Q$36:Q118,"&lt;&gt;")+1))</f>
        <v/>
      </c>
      <c r="R119" s="227" t="str">
        <f>IF(OR($B119=0,R$27&lt;$C119,R$27&gt;=$D119),"",INDEX(ordre,COUNTIF(R$36:R118,"&lt;&gt;")+1))</f>
        <v/>
      </c>
      <c r="S119" s="227" t="str">
        <f>IF(OR($B119=0,S$27&lt;$C119,S$27&gt;=$D119),"",INDEX(ordre,COUNTIF(S$36:S118,"&lt;&gt;")+1))</f>
        <v/>
      </c>
      <c r="T119" s="227" t="str">
        <f>IF(OR($B119=0,T$27&lt;$C119,T$27&gt;=$D119),"",INDEX(ordre,COUNTIF(T$36:T118,"&lt;&gt;")+1))</f>
        <v/>
      </c>
      <c r="U119" s="227" t="str">
        <f>IF(OR($B119=0,U$27&lt;$C119,U$27&gt;=$D119),"",INDEX(ordre,COUNTIF(U$36:U118,"&lt;&gt;")+1))</f>
        <v/>
      </c>
      <c r="V119" s="227" t="str">
        <f>IF(OR($B119=0,V$27&lt;$C119,V$27&gt;=$D119),"",INDEX(ordre,COUNTIF(V$36:V118,"&lt;&gt;")+1))</f>
        <v/>
      </c>
      <c r="W119" s="227" t="str">
        <f>IF(OR($B119=0,W$27&lt;$C119,W$27&gt;=$D119),"",INDEX(ordre,COUNTIF(W$36:W118,"&lt;&gt;")+1))</f>
        <v/>
      </c>
      <c r="X119" s="227" t="str">
        <f>IF(OR($B119=0,X$27&lt;$C119,X$27&gt;=$D119),"",INDEX(ordre,COUNTIF(X$36:X118,"&lt;&gt;")+1))</f>
        <v/>
      </c>
      <c r="Y119" s="227" t="str">
        <f>IF(OR($B119=0,Y$27&lt;$C119,Y$27&gt;=$D119),"",INDEX(ordre,COUNTIF(Y$36:Y118,"&lt;&gt;")+1))</f>
        <v/>
      </c>
      <c r="Z119" s="227" t="str">
        <f>IF(OR($B119=0,Z$27&lt;$C119,Z$27&gt;=$D119),"",INDEX(ordre,COUNTIF(Z$36:Z118,"&lt;&gt;")+1))</f>
        <v/>
      </c>
      <c r="AA119" s="227" t="str">
        <f>IF(OR($B119=0,AA$27&lt;$C119,AA$27&gt;=$D119),"",INDEX(ordre,COUNTIF(AA$36:AA118,"&lt;&gt;")+1))</f>
        <v/>
      </c>
      <c r="AB119" s="227" t="str">
        <f>IF(OR($B119=0,AB$27&lt;$C119,AB$27&gt;=$D119),"",INDEX(ordre,COUNTIF(AB$36:AB118,"&lt;&gt;")+1))</f>
        <v/>
      </c>
      <c r="AC119" s="227" t="str">
        <f>IF(OR($B119=0,AC$27&lt;$C119,AC$27&gt;=$D119),"",INDEX(ordre,COUNTIF(AC$36:AC118,"&lt;&gt;")+1))</f>
        <v/>
      </c>
      <c r="AD119" s="227" t="str">
        <f>IF(OR($B119=0,AD$27&lt;$C119,AD$27&gt;=$D119),"",INDEX(ordre,COUNTIF(AD$36:AD118,"&lt;&gt;")+1))</f>
        <v/>
      </c>
      <c r="AE119" s="227" t="str">
        <f>IF(OR($B119=0,AE$27&lt;$C119,AE$27&gt;=$D119),"",INDEX(ordre,COUNTIF(AE$36:AE118,"&lt;&gt;")+1))</f>
        <v/>
      </c>
      <c r="AF119" s="227" t="str">
        <f>IF(OR($B119=0,AF$27&lt;$C119,AF$27&gt;=$D119),"",INDEX(ordre,COUNTIF(AF$36:AF118,"&lt;&gt;")+1))</f>
        <v/>
      </c>
      <c r="AG119" s="227" t="str">
        <f>IF(OR($B119=0,AG$27&lt;$C119,AG$27&gt;=$D119),"",INDEX(ordre,COUNTIF(AG$36:AG118,"&lt;&gt;")+1))</f>
        <v/>
      </c>
      <c r="AH119" s="227" t="str">
        <f>IF(OR($B119=0,AH$27&lt;$C119,AH$27&gt;=$D119),"",INDEX(ordre,COUNTIF(AH$36:AH118,"&lt;&gt;")+1))</f>
        <v/>
      </c>
      <c r="AI119" s="227" t="str">
        <f>IF(OR($B119=0,AI$27&lt;$C119,AI$27&gt;=$D119),"",INDEX(ordre,COUNTIF(AI$36:AI118,"&lt;&gt;")+1))</f>
        <v/>
      </c>
      <c r="AJ119" s="227" t="str">
        <f>IF(OR($B119=0,AJ$27&lt;$C119,AJ$27&gt;=$D119),"",INDEX(ordre,COUNTIF(AJ$36:AJ118,"&lt;&gt;")+1))</f>
        <v/>
      </c>
      <c r="AK119" s="227" t="str">
        <f>IF(OR($B119=0,AK$27&lt;$C119,AK$27&gt;=$D119),"",INDEX(ordre,COUNTIF(AK$36:AK118,"&lt;&gt;")+1))</f>
        <v/>
      </c>
      <c r="AL119" s="227" t="str">
        <f>IF(OR($B119=0,AL$27&lt;$C119,AL$27&gt;=$D119),"",INDEX(ordre,COUNTIF(AL$36:AL118,"&lt;&gt;")+1))</f>
        <v/>
      </c>
      <c r="AM119" s="227" t="str">
        <f>IF(OR($B119=0,AM$27&lt;$C119,AM$27&gt;=$D119),"",INDEX(ordre,COUNTIF(AM$36:AM118,"&lt;&gt;")+1))</f>
        <v/>
      </c>
      <c r="AN119" s="227" t="str">
        <f>IF(OR($B119=0,AN$27&lt;$C119,AN$27&gt;=$D119),"",INDEX(ordre,COUNTIF(AN$36:AN118,"&lt;&gt;")+1))</f>
        <v/>
      </c>
      <c r="AO119" s="227" t="str">
        <f>IF(OR($B119=0,AO$27&lt;$C119,AO$27&gt;=$D119),"",INDEX(ordre,COUNTIF(AO$36:AO118,"&lt;&gt;")+1))</f>
        <v/>
      </c>
      <c r="AP119" s="227" t="str">
        <f>IF(OR($B119=0,AP$27&lt;$C119,AP$27&gt;=$D119),"",INDEX(ordre,COUNTIF(AP$36:AP118,"&lt;&gt;")+1))</f>
        <v/>
      </c>
      <c r="AQ119" s="227" t="str">
        <f>IF(OR($B119=0,AQ$27&lt;$C119,AQ$27&gt;=$D119),"",INDEX(ordre,COUNTIF(AQ$36:AQ118,"&lt;&gt;")+1))</f>
        <v/>
      </c>
      <c r="AR119" s="227" t="str">
        <f>IF(OR($B119=0,AR$27&lt;$C119,AR$27&gt;=$D119),"",INDEX(ordre,COUNTIF(AR$36:AR118,"&lt;&gt;")+1))</f>
        <v/>
      </c>
      <c r="AS119" s="227" t="str">
        <f>IF(OR($B119=0,AS$27&lt;$C119,AS$27&gt;=$D119),"",INDEX(ordre,COUNTIF(AS$36:AS118,"&lt;&gt;")+1))</f>
        <v/>
      </c>
      <c r="AT119" s="227" t="str">
        <f>IF(OR($B119=0,AT$27&lt;$C119,AT$27&gt;=$D119),"",INDEX(ordre,COUNTIF(AT$36:AT118,"&lt;&gt;")+1))</f>
        <v/>
      </c>
      <c r="AU119" s="227" t="str">
        <f>IF(OR($B119=0,AU$27&lt;$C119,AU$27&gt;=$D119),"",INDEX(ordre,COUNTIF(AU$36:AU118,"&lt;&gt;")+1))</f>
        <v/>
      </c>
      <c r="AV119" s="227" t="str">
        <f>IF(OR($B119=0,AV$27&lt;$C119,AV$27&gt;=$D119),"",INDEX(ordre,COUNTIF(AV$36:AV118,"&lt;&gt;")+1))</f>
        <v/>
      </c>
      <c r="AW119" s="227" t="str">
        <f>IF(OR($B119=0,AW$27&lt;$C119,AW$27&gt;=$D119),"",INDEX(ordre,COUNTIF(AW$36:AW118,"&lt;&gt;")+1))</f>
        <v/>
      </c>
      <c r="AX119" s="227" t="str">
        <f>IF(OR($B119=0,AX$27&lt;$C119,AX$27&gt;=$D119),"",INDEX(ordre,COUNTIF(AX$36:AX118,"&lt;&gt;")+1))</f>
        <v/>
      </c>
      <c r="AY119" s="227" t="str">
        <f>IF(OR($B119=0,AY$27&lt;$C119,AY$27&gt;=$D119),"",INDEX(ordre,COUNTIF(AY$36:AY118,"&lt;&gt;")+1))</f>
        <v/>
      </c>
      <c r="AZ119" s="227" t="str">
        <f>IF(OR($B119=0,AZ$27&lt;$C119,AZ$27&gt;=$D119),"",INDEX(ordre,COUNTIF(AZ$36:AZ118,"&lt;&gt;")+1))</f>
        <v/>
      </c>
      <c r="BA119" s="227" t="str">
        <f>IF(OR($B119=0,BA$27&lt;$C119,BA$27&gt;=$D119),"",INDEX(ordre,COUNTIF(BA$36:BA118,"&lt;&gt;")+1))</f>
        <v/>
      </c>
      <c r="BB119" s="227" t="str">
        <f>IF(OR($B119=0,BB$27&lt;$C119,BB$27&gt;=$D119),"",INDEX(ordre,COUNTIF(BB$36:BB118,"&lt;&gt;")+1))</f>
        <v/>
      </c>
      <c r="BC119" s="227" t="str">
        <f>IF(OR($B119=0,BC$27&lt;$C119,BC$27&gt;=$D119),"",INDEX(ordre,COUNTIF(BC$36:BC118,"&lt;&gt;")+1))</f>
        <v/>
      </c>
      <c r="BD119" s="227" t="str">
        <f>IF(OR($B119=0,BD$27&lt;$C119,BD$27&gt;=$D119),"",INDEX(ordre,COUNTIF(BD$36:BD118,"&lt;&gt;")+1))</f>
        <v/>
      </c>
      <c r="BE119" s="227" t="str">
        <f>IF(OR($B119=0,BE$27&lt;$C119,BE$27&gt;=$D119),"",INDEX(ordre,COUNTIF(BE$36:BE118,"&lt;&gt;")+1))</f>
        <v/>
      </c>
      <c r="BF119" s="227" t="str">
        <f>IF(OR($B119=0,BF$27&lt;$C119,BF$27&gt;=$D119),"",INDEX(ordre,COUNTIF(BF$36:BF118,"&lt;&gt;")+1))</f>
        <v/>
      </c>
      <c r="BG119" s="227" t="str">
        <f>IF(OR($B119=0,BG$27&lt;$C119,BG$27&gt;=$D119),"",INDEX(ordre,COUNTIF(BG$36:BG118,"&lt;&gt;")+1))</f>
        <v/>
      </c>
      <c r="BH119" s="227" t="str">
        <f>IF(OR($B119=0,BH$27&lt;$C119,BH$27&gt;=$D119),"",INDEX(ordre,COUNTIF(BH$36:BH118,"&lt;&gt;")+1))</f>
        <v/>
      </c>
      <c r="BI119" s="227" t="str">
        <f>IF(OR($B119=0,BI$27&lt;$C119,BI$27&gt;=$D119),"",INDEX(ordre,COUNTIF(BI$36:BI118,"&lt;&gt;")+1))</f>
        <v/>
      </c>
      <c r="BJ119" s="227" t="str">
        <f>IF(OR($B119=0,BJ$27&lt;$C119,BJ$27&gt;=$D119),"",INDEX(ordre,COUNTIF(BJ$36:BJ118,"&lt;&gt;")+1))</f>
        <v/>
      </c>
      <c r="BK119" s="227" t="str">
        <f>IF(OR($B119=0,BK$27&lt;$C119,BK$27&gt;=$D119),"",INDEX(ordre,COUNTIF(BK$36:BK118,"&lt;&gt;")+1))</f>
        <v/>
      </c>
      <c r="BL119" s="227" t="str">
        <f>IF(OR($B119=0,BL$27&lt;$C119,BL$27&gt;=$D119),"",INDEX(ordre,COUNTIF(BL$36:BL118,"&lt;&gt;")+1))</f>
        <v/>
      </c>
      <c r="BM119" s="227" t="str">
        <f>IF(OR($B119=0,BM$27&lt;$C119,BM$27&gt;=$D119),"",INDEX(ordre,COUNTIF(BM$36:BM118,"&lt;&gt;")+1))</f>
        <v/>
      </c>
      <c r="BN119" s="227" t="str">
        <f>IF(OR($B119=0,BN$27&lt;$C119,BN$27&gt;=$D119),"",INDEX(ordre,COUNTIF(BN$36:BN118,"&lt;&gt;")+1))</f>
        <v/>
      </c>
      <c r="BO119" s="227" t="str">
        <f>IF(OR($B119=0,BO$27&lt;$C119,BO$27&gt;=$D119),"",INDEX(ordre,COUNTIF(BO$36:BO118,"&lt;&gt;")+1))</f>
        <v/>
      </c>
      <c r="BP119" s="227" t="str">
        <f>IF(OR($B119=0,BP$27&lt;$C119,BP$27&gt;=$D119),"",INDEX(ordre,COUNTIF(BP$36:BP118,"&lt;&gt;")+1))</f>
        <v/>
      </c>
      <c r="BQ119" s="227" t="str">
        <f>IF(OR($B119=0,BQ$27&lt;$C119,BQ$27&gt;=$D119),"",INDEX(ordre,COUNTIF(BQ$36:BQ118,"&lt;&gt;")+1))</f>
        <v/>
      </c>
      <c r="BR119" s="227" t="str">
        <f>IF(OR($B119=0,BR$27&lt;$C119,BR$27&gt;=$D119),"",INDEX(ordre,COUNTIF(BR$36:BR118,"&lt;&gt;")+1))</f>
        <v/>
      </c>
      <c r="BS119" s="227" t="str">
        <f>IF(OR($B119=0,BS$27&lt;$C119,BS$27&gt;=$D119),"",INDEX(ordre,COUNTIF(BS$36:BS118,"&lt;&gt;")+1))</f>
        <v/>
      </c>
      <c r="BT119" s="227" t="str">
        <f>IF(OR($B119=0,BT$27&lt;$C119,BT$27&gt;=$D119),"",INDEX(ordre,COUNTIF(BT$36:BT118,"&lt;&gt;")+1))</f>
        <v/>
      </c>
      <c r="BU119" s="165">
        <f t="shared" si="3"/>
        <v>6.9441666666666671E-3</v>
      </c>
    </row>
    <row r="120" spans="1:73" ht="15.5" x14ac:dyDescent="0.35">
      <c r="A120" s="39"/>
      <c r="B120" s="139" t="str">
        <f>'Etat staff'!C116</f>
        <v xml:space="preserve"> HASSINA</v>
      </c>
      <c r="C120" s="161">
        <f>'Etat staff'!A116</f>
        <v>43590.6875</v>
      </c>
      <c r="D120" s="162">
        <f>IF('Etat staff'!B116&lt;C120,'Etat staff'!B116+1,'Etat staff'!B116)</f>
        <v>43590.819444444445</v>
      </c>
      <c r="E120" s="203">
        <f t="shared" si="10"/>
        <v>1.0416666666666666E-2</v>
      </c>
      <c r="F120" s="45"/>
      <c r="G120" s="271"/>
      <c r="H120" s="227" t="str">
        <f>IF(OR($B120=0,H$27&lt;$C120,H$27&gt;=$D120),"",INDEX(ordre,COUNTIF(H$36:H119,"&lt;&gt;")+1))</f>
        <v/>
      </c>
      <c r="I120" s="227" t="str">
        <f>IF(OR($B120=0,I$27&lt;$C120,I$27&gt;=$D120),"",INDEX(ordre,COUNTIF(I$36:I119,"&lt;&gt;")+1))</f>
        <v/>
      </c>
      <c r="J120" s="227" t="str">
        <f>IF(OR($B120=0,J$27&lt;$C120,J$27&gt;=$D120),"",INDEX(ordre,COUNTIF(J$36:J119,"&lt;&gt;")+1))</f>
        <v/>
      </c>
      <c r="K120" s="227" t="str">
        <f>IF(OR($B120=0,K$27&lt;$C120,K$27&gt;=$D120),"",INDEX(ordre,COUNTIF(K$36:K119,"&lt;&gt;")+1))</f>
        <v/>
      </c>
      <c r="L120" s="227" t="str">
        <f>IF(OR($B120=0,L$27&lt;$C120,L$27&gt;=$D120),"",INDEX(ordre,COUNTIF(L$36:L119,"&lt;&gt;")+1))</f>
        <v/>
      </c>
      <c r="M120" s="227" t="str">
        <f>IF(OR($B120=0,M$27&lt;$C120,M$27&gt;=$D120),"",INDEX(ordre,COUNTIF(M$36:M119,"&lt;&gt;")+1))</f>
        <v/>
      </c>
      <c r="N120" s="227" t="str">
        <f>IF(OR($B120=0,N$27&lt;$C120,N$27&gt;=$D120),"",INDEX(ordre,COUNTIF(N$36:N119,"&lt;&gt;")+1))</f>
        <v/>
      </c>
      <c r="O120" s="227" t="str">
        <f>IF(OR($B120=0,O$27&lt;$C120,O$27&gt;=$D120),"",INDEX(ordre,COUNTIF(O$36:O119,"&lt;&gt;")+1))</f>
        <v/>
      </c>
      <c r="P120" s="227" t="str">
        <f>IF(OR($B120=0,P$27&lt;$C120,P$27&gt;=$D120),"",INDEX(ordre,COUNTIF(P$36:P119,"&lt;&gt;")+1))</f>
        <v/>
      </c>
      <c r="Q120" s="227" t="str">
        <f>IF(OR($B120=0,Q$27&lt;$C120,Q$27&gt;=$D120),"",INDEX(ordre,COUNTIF(Q$36:Q119,"&lt;&gt;")+1))</f>
        <v/>
      </c>
      <c r="R120" s="227" t="str">
        <f>IF(OR($B120=0,R$27&lt;$C120,R$27&gt;=$D120),"",INDEX(ordre,COUNTIF(R$36:R119,"&lt;&gt;")+1))</f>
        <v/>
      </c>
      <c r="S120" s="227" t="str">
        <f>IF(OR($B120=0,S$27&lt;$C120,S$27&gt;=$D120),"",INDEX(ordre,COUNTIF(S$36:S119,"&lt;&gt;")+1))</f>
        <v/>
      </c>
      <c r="T120" s="227" t="str">
        <f>IF(OR($B120=0,T$27&lt;$C120,T$27&gt;=$D120),"",INDEX(ordre,COUNTIF(T$36:T119,"&lt;&gt;")+1))</f>
        <v/>
      </c>
      <c r="U120" s="227" t="str">
        <f>IF(OR($B120=0,U$27&lt;$C120,U$27&gt;=$D120),"",INDEX(ordre,COUNTIF(U$36:U119,"&lt;&gt;")+1))</f>
        <v/>
      </c>
      <c r="V120" s="227" t="str">
        <f>IF(OR($B120=0,V$27&lt;$C120,V$27&gt;=$D120),"",INDEX(ordre,COUNTIF(V$36:V119,"&lt;&gt;")+1))</f>
        <v/>
      </c>
      <c r="W120" s="227" t="str">
        <f>IF(OR($B120=0,W$27&lt;$C120,W$27&gt;=$D120),"",INDEX(ordre,COUNTIF(W$36:W119,"&lt;&gt;")+1))</f>
        <v/>
      </c>
      <c r="X120" s="227" t="str">
        <f>IF(OR($B120=0,X$27&lt;$C120,X$27&gt;=$D120),"",INDEX(ordre,COUNTIF(X$36:X119,"&lt;&gt;")+1))</f>
        <v/>
      </c>
      <c r="Y120" s="227" t="str">
        <f>IF(OR($B120=0,Y$27&lt;$C120,Y$27&gt;=$D120),"",INDEX(ordre,COUNTIF(Y$36:Y119,"&lt;&gt;")+1))</f>
        <v/>
      </c>
      <c r="Z120" s="227" t="str">
        <f>IF(OR($B120=0,Z$27&lt;$C120,Z$27&gt;=$D120),"",INDEX(ordre,COUNTIF(Z$36:Z119,"&lt;&gt;")+1))</f>
        <v/>
      </c>
      <c r="AA120" s="227" t="str">
        <f>IF(OR($B120=0,AA$27&lt;$C120,AA$27&gt;=$D120),"",INDEX(ordre,COUNTIF(AA$36:AA119,"&lt;&gt;")+1))</f>
        <v/>
      </c>
      <c r="AB120" s="227" t="str">
        <f>IF(OR($B120=0,AB$27&lt;$C120,AB$27&gt;=$D120),"",INDEX(ordre,COUNTIF(AB$36:AB119,"&lt;&gt;")+1))</f>
        <v/>
      </c>
      <c r="AC120" s="227" t="str">
        <f>IF(OR($B120=0,AC$27&lt;$C120,AC$27&gt;=$D120),"",INDEX(ordre,COUNTIF(AC$36:AC119,"&lt;&gt;")+1))</f>
        <v/>
      </c>
      <c r="AD120" s="227" t="str">
        <f>IF(OR($B120=0,AD$27&lt;$C120,AD$27&gt;=$D120),"",INDEX(ordre,COUNTIF(AD$36:AD119,"&lt;&gt;")+1))</f>
        <v/>
      </c>
      <c r="AE120" s="227" t="str">
        <f>IF(OR($B120=0,AE$27&lt;$C120,AE$27&gt;=$D120),"",INDEX(ordre,COUNTIF(AE$36:AE119,"&lt;&gt;")+1))</f>
        <v/>
      </c>
      <c r="AF120" s="227" t="str">
        <f>IF(OR($B120=0,AF$27&lt;$C120,AF$27&gt;=$D120),"",INDEX(ordre,COUNTIF(AF$36:AF119,"&lt;&gt;")+1))</f>
        <v/>
      </c>
      <c r="AG120" s="227" t="str">
        <f>IF(OR($B120=0,AG$27&lt;$C120,AG$27&gt;=$D120),"",INDEX(ordre,COUNTIF(AG$36:AG119,"&lt;&gt;")+1))</f>
        <v/>
      </c>
      <c r="AH120" s="227" t="str">
        <f>IF(OR($B120=0,AH$27&lt;$C120,AH$27&gt;=$D120),"",INDEX(ordre,COUNTIF(AH$36:AH119,"&lt;&gt;")+1))</f>
        <v/>
      </c>
      <c r="AI120" s="227" t="str">
        <f>IF(OR($B120=0,AI$27&lt;$C120,AI$27&gt;=$D120),"",INDEX(ordre,COUNTIF(AI$36:AI119,"&lt;&gt;")+1))</f>
        <v/>
      </c>
      <c r="AJ120" s="227" t="str">
        <f>IF(OR($B120=0,AJ$27&lt;$C120,AJ$27&gt;=$D120),"",INDEX(ordre,COUNTIF(AJ$36:AJ119,"&lt;&gt;")+1))</f>
        <v/>
      </c>
      <c r="AK120" s="227" t="str">
        <f>IF(OR($B120=0,AK$27&lt;$C120,AK$27&gt;=$D120),"",INDEX(ordre,COUNTIF(AK$36:AK119,"&lt;&gt;")+1))</f>
        <v/>
      </c>
      <c r="AL120" s="227" t="str">
        <f>IF(OR($B120=0,AL$27&lt;$C120,AL$27&gt;=$D120),"",INDEX(ordre,COUNTIF(AL$36:AL119,"&lt;&gt;")+1))</f>
        <v/>
      </c>
      <c r="AM120" s="227" t="str">
        <f>IF(OR($B120=0,AM$27&lt;$C120,AM$27&gt;=$D120),"",INDEX(ordre,COUNTIF(AM$36:AM119,"&lt;&gt;")+1))</f>
        <v/>
      </c>
      <c r="AN120" s="227" t="str">
        <f>IF(OR($B120=0,AN$27&lt;$C120,AN$27&gt;=$D120),"",INDEX(ordre,COUNTIF(AN$36:AN119,"&lt;&gt;")+1))</f>
        <v/>
      </c>
      <c r="AO120" s="227" t="str">
        <f>IF(OR($B120=0,AO$27&lt;$C120,AO$27&gt;=$D120),"",INDEX(ordre,COUNTIF(AO$36:AO119,"&lt;&gt;")+1))</f>
        <v/>
      </c>
      <c r="AP120" s="227" t="str">
        <f>IF(OR($B120=0,AP$27&lt;$C120,AP$27&gt;=$D120),"",INDEX(ordre,COUNTIF(AP$36:AP119,"&lt;&gt;")+1))</f>
        <v/>
      </c>
      <c r="AQ120" s="227" t="e">
        <f>IF(OR($B120=0,AQ$27&lt;$C120,AQ$27&gt;=$D120),"",INDEX(ordre,COUNTIF(AQ$36:AQ119,"&lt;&gt;")+1))</f>
        <v>#REF!</v>
      </c>
      <c r="AR120" s="227" t="e">
        <f>IF(OR($B120=0,AR$27&lt;$C120,AR$27&gt;=$D120),"",INDEX(ordre,COUNTIF(AR$36:AR119,"&lt;&gt;")+1))</f>
        <v>#REF!</v>
      </c>
      <c r="AS120" s="227" t="e">
        <f>IF(OR($B120=0,AS$27&lt;$C120,AS$27&gt;=$D120),"",INDEX(ordre,COUNTIF(AS$36:AS119,"&lt;&gt;")+1))</f>
        <v>#REF!</v>
      </c>
      <c r="AT120" s="227" t="e">
        <f>IF(OR($B120=0,AT$27&lt;$C120,AT$27&gt;=$D120),"",INDEX(ordre,COUNTIF(AT$36:AT119,"&lt;&gt;")+1))</f>
        <v>#REF!</v>
      </c>
      <c r="AU120" s="227" t="e">
        <f>IF(OR($B120=0,AU$27&lt;$C120,AU$27&gt;=$D120),"",INDEX(ordre,COUNTIF(AU$36:AU119,"&lt;&gt;")+1))</f>
        <v>#REF!</v>
      </c>
      <c r="AV120" s="227" t="e">
        <f>IF(OR($B120=0,AV$27&lt;$C120,AV$27&gt;=$D120),"",INDEX(ordre,COUNTIF(AV$36:AV119,"&lt;&gt;")+1))</f>
        <v>#REF!</v>
      </c>
      <c r="AW120" s="227" t="e">
        <f>IF(OR($B120=0,AW$27&lt;$C120,AW$27&gt;=$D120),"",INDEX(ordre,COUNTIF(AW$36:AW119,"&lt;&gt;")+1))</f>
        <v>#REF!</v>
      </c>
      <c r="AX120" s="227" t="e">
        <f>IF(OR($B120=0,AX$27&lt;$C120,AX$27&gt;=$D120),"",INDEX(ordre,COUNTIF(AX$36:AX119,"&lt;&gt;")+1))</f>
        <v>#REF!</v>
      </c>
      <c r="AY120" s="227" t="e">
        <f>IF(OR($B120=0,AY$27&lt;$C120,AY$27&gt;=$D120),"",INDEX(ordre,COUNTIF(AY$36:AY119,"&lt;&gt;")+1))</f>
        <v>#REF!</v>
      </c>
      <c r="AZ120" s="227" t="e">
        <f>IF(OR($B120=0,AZ$27&lt;$C120,AZ$27&gt;=$D120),"",INDEX(ordre,COUNTIF(AZ$36:AZ119,"&lt;&gt;")+1))</f>
        <v>#REF!</v>
      </c>
      <c r="BA120" s="227" t="e">
        <f>IF(OR($B120=0,BA$27&lt;$C120,BA$27&gt;=$D120),"",INDEX(ordre,COUNTIF(BA$36:BA119,"&lt;&gt;")+1))</f>
        <v>#REF!</v>
      </c>
      <c r="BB120" s="227" t="e">
        <f>IF(OR($B120=0,BB$27&lt;$C120,BB$27&gt;=$D120),"",INDEX(ordre,COUNTIF(BB$36:BB119,"&lt;&gt;")+1))</f>
        <v>#REF!</v>
      </c>
      <c r="BC120" s="227" t="str">
        <f>IF(OR($B120=0,BC$27&lt;$C120,BC$27&gt;=$D120),"",INDEX(ordre,COUNTIF(BC$36:BC119,"&lt;&gt;")+1))</f>
        <v/>
      </c>
      <c r="BD120" s="227" t="str">
        <f>IF(OR($B120=0,BD$27&lt;$C120,BD$27&gt;=$D120),"",INDEX(ordre,COUNTIF(BD$36:BD119,"&lt;&gt;")+1))</f>
        <v/>
      </c>
      <c r="BE120" s="227" t="str">
        <f>IF(OR($B120=0,BE$27&lt;$C120,BE$27&gt;=$D120),"",INDEX(ordre,COUNTIF(BE$36:BE119,"&lt;&gt;")+1))</f>
        <v/>
      </c>
      <c r="BF120" s="227" t="str">
        <f>IF(OR($B120=0,BF$27&lt;$C120,BF$27&gt;=$D120),"",INDEX(ordre,COUNTIF(BF$36:BF119,"&lt;&gt;")+1))</f>
        <v/>
      </c>
      <c r="BG120" s="227" t="str">
        <f>IF(OR($B120=0,BG$27&lt;$C120,BG$27&gt;=$D120),"",INDEX(ordre,COUNTIF(BG$36:BG119,"&lt;&gt;")+1))</f>
        <v/>
      </c>
      <c r="BH120" s="227" t="str">
        <f>IF(OR($B120=0,BH$27&lt;$C120,BH$27&gt;=$D120),"",INDEX(ordre,COUNTIF(BH$36:BH119,"&lt;&gt;")+1))</f>
        <v/>
      </c>
      <c r="BI120" s="227" t="str">
        <f>IF(OR($B120=0,BI$27&lt;$C120,BI$27&gt;=$D120),"",INDEX(ordre,COUNTIF(BI$36:BI119,"&lt;&gt;")+1))</f>
        <v/>
      </c>
      <c r="BJ120" s="227" t="str">
        <f>IF(OR($B120=0,BJ$27&lt;$C120,BJ$27&gt;=$D120),"",INDEX(ordre,COUNTIF(BJ$36:BJ119,"&lt;&gt;")+1))</f>
        <v/>
      </c>
      <c r="BK120" s="227" t="str">
        <f>IF(OR($B120=0,BK$27&lt;$C120,BK$27&gt;=$D120),"",INDEX(ordre,COUNTIF(BK$36:BK119,"&lt;&gt;")+1))</f>
        <v/>
      </c>
      <c r="BL120" s="227" t="str">
        <f>IF(OR($B120=0,BL$27&lt;$C120,BL$27&gt;=$D120),"",INDEX(ordre,COUNTIF(BL$36:BL119,"&lt;&gt;")+1))</f>
        <v/>
      </c>
      <c r="BM120" s="227" t="str">
        <f>IF(OR($B120=0,BM$27&lt;$C120,BM$27&gt;=$D120),"",INDEX(ordre,COUNTIF(BM$36:BM119,"&lt;&gt;")+1))</f>
        <v/>
      </c>
      <c r="BN120" s="227" t="str">
        <f>IF(OR($B120=0,BN$27&lt;$C120,BN$27&gt;=$D120),"",INDEX(ordre,COUNTIF(BN$36:BN119,"&lt;&gt;")+1))</f>
        <v/>
      </c>
      <c r="BO120" s="227" t="str">
        <f>IF(OR($B120=0,BO$27&lt;$C120,BO$27&gt;=$D120),"",INDEX(ordre,COUNTIF(BO$36:BO119,"&lt;&gt;")+1))</f>
        <v/>
      </c>
      <c r="BP120" s="227" t="str">
        <f>IF(OR($B120=0,BP$27&lt;$C120,BP$27&gt;=$D120),"",INDEX(ordre,COUNTIF(BP$36:BP119,"&lt;&gt;")+1))</f>
        <v/>
      </c>
      <c r="BQ120" s="227" t="str">
        <f>IF(OR($B120=0,BQ$27&lt;$C120,BQ$27&gt;=$D120),"",INDEX(ordre,COUNTIF(BQ$36:BQ119,"&lt;&gt;")+1))</f>
        <v/>
      </c>
      <c r="BR120" s="227" t="str">
        <f>IF(OR($B120=0,BR$27&lt;$C120,BR$27&gt;=$D120),"",INDEX(ordre,COUNTIF(BR$36:BR119,"&lt;&gt;")+1))</f>
        <v/>
      </c>
      <c r="BS120" s="227" t="str">
        <f>IF(OR($B120=0,BS$27&lt;$C120,BS$27&gt;=$D120),"",INDEX(ordre,COUNTIF(BS$36:BS119,"&lt;&gt;")+1))</f>
        <v/>
      </c>
      <c r="BT120" s="227" t="str">
        <f>IF(OR($B120=0,BT$27&lt;$C120,BT$27&gt;=$D120),"",INDEX(ordre,COUNTIF(BT$36:BT119,"&lt;&gt;")+1))</f>
        <v/>
      </c>
      <c r="BU120" s="165">
        <f t="shared" ref="BU120:BU127" si="11">D120-C120+0.16666/24</f>
        <v>0.13888861111191955</v>
      </c>
    </row>
    <row r="121" spans="1:73" ht="15.5" x14ac:dyDescent="0.35">
      <c r="A121" s="39"/>
      <c r="B121" s="139">
        <f>'Etat staff'!C117</f>
        <v>0</v>
      </c>
      <c r="C121" s="161">
        <f>'Etat staff'!A117</f>
        <v>0</v>
      </c>
      <c r="D121" s="162">
        <f>IF('Etat staff'!B117&lt;C121,'Etat staff'!B117+1,'Etat staff'!B117)</f>
        <v>0</v>
      </c>
      <c r="E121" s="203">
        <f t="shared" si="10"/>
        <v>1.0416666666666666E-2</v>
      </c>
      <c r="F121" s="45"/>
      <c r="G121" s="271"/>
      <c r="H121" s="227" t="str">
        <f>IF(OR($B121=0,H$27&lt;$C121,H$27&gt;=$D121),"",INDEX(ordre,COUNTIF(H$36:H120,"&lt;&gt;")+1))</f>
        <v/>
      </c>
      <c r="I121" s="227" t="str">
        <f>IF(OR($B121=0,I$27&lt;$C121,I$27&gt;=$D121),"",INDEX(ordre,COUNTIF(I$36:I120,"&lt;&gt;")+1))</f>
        <v/>
      </c>
      <c r="J121" s="227" t="str">
        <f>IF(OR($B121=0,J$27&lt;$C121,J$27&gt;=$D121),"",INDEX(ordre,COUNTIF(J$36:J120,"&lt;&gt;")+1))</f>
        <v/>
      </c>
      <c r="K121" s="227" t="str">
        <f>IF(OR($B121=0,K$27&lt;$C121,K$27&gt;=$D121),"",INDEX(ordre,COUNTIF(K$36:K120,"&lt;&gt;")+1))</f>
        <v/>
      </c>
      <c r="L121" s="227" t="str">
        <f>IF(OR($B121=0,L$27&lt;$C121,L$27&gt;=$D121),"",INDEX(ordre,COUNTIF(L$36:L120,"&lt;&gt;")+1))</f>
        <v/>
      </c>
      <c r="M121" s="227" t="str">
        <f>IF(OR($B121=0,M$27&lt;$C121,M$27&gt;=$D121),"",INDEX(ordre,COUNTIF(M$36:M120,"&lt;&gt;")+1))</f>
        <v/>
      </c>
      <c r="N121" s="227" t="str">
        <f>IF(OR($B121=0,N$27&lt;$C121,N$27&gt;=$D121),"",INDEX(ordre,COUNTIF(N$36:N120,"&lt;&gt;")+1))</f>
        <v/>
      </c>
      <c r="O121" s="227" t="str">
        <f>IF(OR($B121=0,O$27&lt;$C121,O$27&gt;=$D121),"",INDEX(ordre,COUNTIF(O$36:O120,"&lt;&gt;")+1))</f>
        <v/>
      </c>
      <c r="P121" s="227" t="str">
        <f>IF(OR($B121=0,P$27&lt;$C121,P$27&gt;=$D121),"",INDEX(ordre,COUNTIF(P$36:P120,"&lt;&gt;")+1))</f>
        <v/>
      </c>
      <c r="Q121" s="227" t="str">
        <f>IF(OR($B121=0,Q$27&lt;$C121,Q$27&gt;=$D121),"",INDEX(ordre,COUNTIF(Q$36:Q120,"&lt;&gt;")+1))</f>
        <v/>
      </c>
      <c r="R121" s="227" t="str">
        <f>IF(OR($B121=0,R$27&lt;$C121,R$27&gt;=$D121),"",INDEX(ordre,COUNTIF(R$36:R120,"&lt;&gt;")+1))</f>
        <v/>
      </c>
      <c r="S121" s="227" t="str">
        <f>IF(OR($B121=0,S$27&lt;$C121,S$27&gt;=$D121),"",INDEX(ordre,COUNTIF(S$36:S120,"&lt;&gt;")+1))</f>
        <v/>
      </c>
      <c r="T121" s="227" t="str">
        <f>IF(OR($B121=0,T$27&lt;$C121,T$27&gt;=$D121),"",INDEX(ordre,COUNTIF(T$36:T120,"&lt;&gt;")+1))</f>
        <v/>
      </c>
      <c r="U121" s="227" t="str">
        <f>IF(OR($B121=0,U$27&lt;$C121,U$27&gt;=$D121),"",INDEX(ordre,COUNTIF(U$36:U120,"&lt;&gt;")+1))</f>
        <v/>
      </c>
      <c r="V121" s="227" t="str">
        <f>IF(OR($B121=0,V$27&lt;$C121,V$27&gt;=$D121),"",INDEX(ordre,COUNTIF(V$36:V120,"&lt;&gt;")+1))</f>
        <v/>
      </c>
      <c r="W121" s="227" t="str">
        <f>IF(OR($B121=0,W$27&lt;$C121,W$27&gt;=$D121),"",INDEX(ordre,COUNTIF(W$36:W120,"&lt;&gt;")+1))</f>
        <v/>
      </c>
      <c r="X121" s="227" t="str">
        <f>IF(OR($B121=0,X$27&lt;$C121,X$27&gt;=$D121),"",INDEX(ordre,COUNTIF(X$36:X120,"&lt;&gt;")+1))</f>
        <v/>
      </c>
      <c r="Y121" s="227" t="str">
        <f>IF(OR($B121=0,Y$27&lt;$C121,Y$27&gt;=$D121),"",INDEX(ordre,COUNTIF(Y$36:Y120,"&lt;&gt;")+1))</f>
        <v/>
      </c>
      <c r="Z121" s="227" t="str">
        <f>IF(OR($B121=0,Z$27&lt;$C121,Z$27&gt;=$D121),"",INDEX(ordre,COUNTIF(Z$36:Z120,"&lt;&gt;")+1))</f>
        <v/>
      </c>
      <c r="AA121" s="227" t="str">
        <f>IF(OR($B121=0,AA$27&lt;$C121,AA$27&gt;=$D121),"",INDEX(ordre,COUNTIF(AA$36:AA120,"&lt;&gt;")+1))</f>
        <v/>
      </c>
      <c r="AB121" s="227" t="str">
        <f>IF(OR($B121=0,AB$27&lt;$C121,AB$27&gt;=$D121),"",INDEX(ordre,COUNTIF(AB$36:AB120,"&lt;&gt;")+1))</f>
        <v/>
      </c>
      <c r="AC121" s="227" t="str">
        <f>IF(OR($B121=0,AC$27&lt;$C121,AC$27&gt;=$D121),"",INDEX(ordre,COUNTIF(AC$36:AC120,"&lt;&gt;")+1))</f>
        <v/>
      </c>
      <c r="AD121" s="227" t="str">
        <f>IF(OR($B121=0,AD$27&lt;$C121,AD$27&gt;=$D121),"",INDEX(ordre,COUNTIF(AD$36:AD120,"&lt;&gt;")+1))</f>
        <v/>
      </c>
      <c r="AE121" s="227" t="str">
        <f>IF(OR($B121=0,AE$27&lt;$C121,AE$27&gt;=$D121),"",INDEX(ordre,COUNTIF(AE$36:AE120,"&lt;&gt;")+1))</f>
        <v/>
      </c>
      <c r="AF121" s="227" t="str">
        <f>IF(OR($B121=0,AF$27&lt;$C121,AF$27&gt;=$D121),"",INDEX(ordre,COUNTIF(AF$36:AF120,"&lt;&gt;")+1))</f>
        <v/>
      </c>
      <c r="AG121" s="227" t="str">
        <f>IF(OR($B121=0,AG$27&lt;$C121,AG$27&gt;=$D121),"",INDEX(ordre,COUNTIF(AG$36:AG120,"&lt;&gt;")+1))</f>
        <v/>
      </c>
      <c r="AH121" s="227" t="str">
        <f>IF(OR($B121=0,AH$27&lt;$C121,AH$27&gt;=$D121),"",INDEX(ordre,COUNTIF(AH$36:AH120,"&lt;&gt;")+1))</f>
        <v/>
      </c>
      <c r="AI121" s="227" t="str">
        <f>IF(OR($B121=0,AI$27&lt;$C121,AI$27&gt;=$D121),"",INDEX(ordre,COUNTIF(AI$36:AI120,"&lt;&gt;")+1))</f>
        <v/>
      </c>
      <c r="AJ121" s="227" t="str">
        <f>IF(OR($B121=0,AJ$27&lt;$C121,AJ$27&gt;=$D121),"",INDEX(ordre,COUNTIF(AJ$36:AJ120,"&lt;&gt;")+1))</f>
        <v/>
      </c>
      <c r="AK121" s="227" t="str">
        <f>IF(OR($B121=0,AK$27&lt;$C121,AK$27&gt;=$D121),"",INDEX(ordre,COUNTIF(AK$36:AK120,"&lt;&gt;")+1))</f>
        <v/>
      </c>
      <c r="AL121" s="227" t="str">
        <f>IF(OR($B121=0,AL$27&lt;$C121,AL$27&gt;=$D121),"",INDEX(ordre,COUNTIF(AL$36:AL120,"&lt;&gt;")+1))</f>
        <v/>
      </c>
      <c r="AM121" s="227" t="str">
        <f>IF(OR($B121=0,AM$27&lt;$C121,AM$27&gt;=$D121),"",INDEX(ordre,COUNTIF(AM$36:AM120,"&lt;&gt;")+1))</f>
        <v/>
      </c>
      <c r="AN121" s="227" t="str">
        <f>IF(OR($B121=0,AN$27&lt;$C121,AN$27&gt;=$D121),"",INDEX(ordre,COUNTIF(AN$36:AN120,"&lt;&gt;")+1))</f>
        <v/>
      </c>
      <c r="AO121" s="227" t="str">
        <f>IF(OR($B121=0,AO$27&lt;$C121,AO$27&gt;=$D121),"",INDEX(ordre,COUNTIF(AO$36:AO120,"&lt;&gt;")+1))</f>
        <v/>
      </c>
      <c r="AP121" s="227" t="str">
        <f>IF(OR($B121=0,AP$27&lt;$C121,AP$27&gt;=$D121),"",INDEX(ordre,COUNTIF(AP$36:AP120,"&lt;&gt;")+1))</f>
        <v/>
      </c>
      <c r="AQ121" s="227" t="str">
        <f>IF(OR($B121=0,AQ$27&lt;$C121,AQ$27&gt;=$D121),"",INDEX(ordre,COUNTIF(AQ$36:AQ120,"&lt;&gt;")+1))</f>
        <v/>
      </c>
      <c r="AR121" s="227" t="str">
        <f>IF(OR($B121=0,AR$27&lt;$C121,AR$27&gt;=$D121),"",INDEX(ordre,COUNTIF(AR$36:AR120,"&lt;&gt;")+1))</f>
        <v/>
      </c>
      <c r="AS121" s="227" t="str">
        <f>IF(OR($B121=0,AS$27&lt;$C121,AS$27&gt;=$D121),"",INDEX(ordre,COUNTIF(AS$36:AS120,"&lt;&gt;")+1))</f>
        <v/>
      </c>
      <c r="AT121" s="227" t="str">
        <f>IF(OR($B121=0,AT$27&lt;$C121,AT$27&gt;=$D121),"",INDEX(ordre,COUNTIF(AT$36:AT120,"&lt;&gt;")+1))</f>
        <v/>
      </c>
      <c r="AU121" s="227" t="str">
        <f>IF(OR($B121=0,AU$27&lt;$C121,AU$27&gt;=$D121),"",INDEX(ordre,COUNTIF(AU$36:AU120,"&lt;&gt;")+1))</f>
        <v/>
      </c>
      <c r="AV121" s="227" t="str">
        <f>IF(OR($B121=0,AV$27&lt;$C121,AV$27&gt;=$D121),"",INDEX(ordre,COUNTIF(AV$36:AV120,"&lt;&gt;")+1))</f>
        <v/>
      </c>
      <c r="AW121" s="227" t="str">
        <f>IF(OR($B121=0,AW$27&lt;$C121,AW$27&gt;=$D121),"",INDEX(ordre,COUNTIF(AW$36:AW120,"&lt;&gt;")+1))</f>
        <v/>
      </c>
      <c r="AX121" s="227" t="str">
        <f>IF(OR($B121=0,AX$27&lt;$C121,AX$27&gt;=$D121),"",INDEX(ordre,COUNTIF(AX$36:AX120,"&lt;&gt;")+1))</f>
        <v/>
      </c>
      <c r="AY121" s="227" t="str">
        <f>IF(OR($B121=0,AY$27&lt;$C121,AY$27&gt;=$D121),"",INDEX(ordre,COUNTIF(AY$36:AY120,"&lt;&gt;")+1))</f>
        <v/>
      </c>
      <c r="AZ121" s="227" t="str">
        <f>IF(OR($B121=0,AZ$27&lt;$C121,AZ$27&gt;=$D121),"",INDEX(ordre,COUNTIF(AZ$36:AZ120,"&lt;&gt;")+1))</f>
        <v/>
      </c>
      <c r="BA121" s="227" t="str">
        <f>IF(OR($B121=0,BA$27&lt;$C121,BA$27&gt;=$D121),"",INDEX(ordre,COUNTIF(BA$36:BA120,"&lt;&gt;")+1))</f>
        <v/>
      </c>
      <c r="BB121" s="227" t="str">
        <f>IF(OR($B121=0,BB$27&lt;$C121,BB$27&gt;=$D121),"",INDEX(ordre,COUNTIF(BB$36:BB120,"&lt;&gt;")+1))</f>
        <v/>
      </c>
      <c r="BC121" s="227" t="str">
        <f>IF(OR($B121=0,BC$27&lt;$C121,BC$27&gt;=$D121),"",INDEX(ordre,COUNTIF(BC$36:BC120,"&lt;&gt;")+1))</f>
        <v/>
      </c>
      <c r="BD121" s="227" t="str">
        <f>IF(OR($B121=0,BD$27&lt;$C121,BD$27&gt;=$D121),"",INDEX(ordre,COUNTIF(BD$36:BD120,"&lt;&gt;")+1))</f>
        <v/>
      </c>
      <c r="BE121" s="227" t="str">
        <f>IF(OR($B121=0,BE$27&lt;$C121,BE$27&gt;=$D121),"",INDEX(ordre,COUNTIF(BE$36:BE120,"&lt;&gt;")+1))</f>
        <v/>
      </c>
      <c r="BF121" s="227" t="str">
        <f>IF(OR($B121=0,BF$27&lt;$C121,BF$27&gt;=$D121),"",INDEX(ordre,COUNTIF(BF$36:BF120,"&lt;&gt;")+1))</f>
        <v/>
      </c>
      <c r="BG121" s="227" t="str">
        <f>IF(OR($B121=0,BG$27&lt;$C121,BG$27&gt;=$D121),"",INDEX(ordre,COUNTIF(BG$36:BG120,"&lt;&gt;")+1))</f>
        <v/>
      </c>
      <c r="BH121" s="227" t="str">
        <f>IF(OR($B121=0,BH$27&lt;$C121,BH$27&gt;=$D121),"",INDEX(ordre,COUNTIF(BH$36:BH120,"&lt;&gt;")+1))</f>
        <v/>
      </c>
      <c r="BI121" s="227" t="str">
        <f>IF(OR($B121=0,BI$27&lt;$C121,BI$27&gt;=$D121),"",INDEX(ordre,COUNTIF(BI$36:BI120,"&lt;&gt;")+1))</f>
        <v/>
      </c>
      <c r="BJ121" s="227" t="str">
        <f>IF(OR($B121=0,BJ$27&lt;$C121,BJ$27&gt;=$D121),"",INDEX(ordre,COUNTIF(BJ$36:BJ120,"&lt;&gt;")+1))</f>
        <v/>
      </c>
      <c r="BK121" s="227" t="str">
        <f>IF(OR($B121=0,BK$27&lt;$C121,BK$27&gt;=$D121),"",INDEX(ordre,COUNTIF(BK$36:BK120,"&lt;&gt;")+1))</f>
        <v/>
      </c>
      <c r="BL121" s="227" t="str">
        <f>IF(OR($B121=0,BL$27&lt;$C121,BL$27&gt;=$D121),"",INDEX(ordre,COUNTIF(BL$36:BL120,"&lt;&gt;")+1))</f>
        <v/>
      </c>
      <c r="BM121" s="227" t="str">
        <f>IF(OR($B121=0,BM$27&lt;$C121,BM$27&gt;=$D121),"",INDEX(ordre,COUNTIF(BM$36:BM120,"&lt;&gt;")+1))</f>
        <v/>
      </c>
      <c r="BN121" s="227" t="str">
        <f>IF(OR($B121=0,BN$27&lt;$C121,BN$27&gt;=$D121),"",INDEX(ordre,COUNTIF(BN$36:BN120,"&lt;&gt;")+1))</f>
        <v/>
      </c>
      <c r="BO121" s="227" t="str">
        <f>IF(OR($B121=0,BO$27&lt;$C121,BO$27&gt;=$D121),"",INDEX(ordre,COUNTIF(BO$36:BO120,"&lt;&gt;")+1))</f>
        <v/>
      </c>
      <c r="BP121" s="227" t="str">
        <f>IF(OR($B121=0,BP$27&lt;$C121,BP$27&gt;=$D121),"",INDEX(ordre,COUNTIF(BP$36:BP120,"&lt;&gt;")+1))</f>
        <v/>
      </c>
      <c r="BQ121" s="227" t="str">
        <f>IF(OR($B121=0,BQ$27&lt;$C121,BQ$27&gt;=$D121),"",INDEX(ordre,COUNTIF(BQ$36:BQ120,"&lt;&gt;")+1))</f>
        <v/>
      </c>
      <c r="BR121" s="227" t="str">
        <f>IF(OR($B121=0,BR$27&lt;$C121,BR$27&gt;=$D121),"",INDEX(ordre,COUNTIF(BR$36:BR120,"&lt;&gt;")+1))</f>
        <v/>
      </c>
      <c r="BS121" s="227" t="str">
        <f>IF(OR($B121=0,BS$27&lt;$C121,BS$27&gt;=$D121),"",INDEX(ordre,COUNTIF(BS$36:BS120,"&lt;&gt;")+1))</f>
        <v/>
      </c>
      <c r="BT121" s="227" t="str">
        <f>IF(OR($B121=0,BT$27&lt;$C121,BT$27&gt;=$D121),"",INDEX(ordre,COUNTIF(BT$36:BT120,"&lt;&gt;")+1))</f>
        <v/>
      </c>
      <c r="BU121" s="165">
        <f t="shared" si="11"/>
        <v>6.9441666666666671E-3</v>
      </c>
    </row>
    <row r="122" spans="1:73" ht="15.5" x14ac:dyDescent="0.35">
      <c r="A122" s="39"/>
      <c r="B122" s="139">
        <f>'Etat staff'!C118</f>
        <v>0</v>
      </c>
      <c r="C122" s="161">
        <f>'Etat staff'!A118</f>
        <v>0</v>
      </c>
      <c r="D122" s="162">
        <f>IF('Etat staff'!B118&lt;C122,'Etat staff'!B118+1,'Etat staff'!B118)</f>
        <v>0</v>
      </c>
      <c r="E122" s="203">
        <f t="shared" si="10"/>
        <v>1.0416666666666666E-2</v>
      </c>
      <c r="F122" s="45"/>
      <c r="G122" s="271"/>
      <c r="H122" s="227" t="str">
        <f>IF(OR($B122=0,H$27&lt;$C122,H$27&gt;=$D122),"",INDEX(ordre,COUNTIF(H$36:H121,"&lt;&gt;")+1))</f>
        <v/>
      </c>
      <c r="I122" s="227" t="str">
        <f>IF(OR($B122=0,I$27&lt;$C122,I$27&gt;=$D122),"",INDEX(ordre,COUNTIF(I$36:I121,"&lt;&gt;")+1))</f>
        <v/>
      </c>
      <c r="J122" s="227" t="str">
        <f>IF(OR($B122=0,J$27&lt;$C122,J$27&gt;=$D122),"",INDEX(ordre,COUNTIF(J$36:J121,"&lt;&gt;")+1))</f>
        <v/>
      </c>
      <c r="K122" s="227" t="str">
        <f>IF(OR($B122=0,K$27&lt;$C122,K$27&gt;=$D122),"",INDEX(ordre,COUNTIF(K$36:K121,"&lt;&gt;")+1))</f>
        <v/>
      </c>
      <c r="L122" s="227" t="str">
        <f>IF(OR($B122=0,L$27&lt;$C122,L$27&gt;=$D122),"",INDEX(ordre,COUNTIF(L$36:L121,"&lt;&gt;")+1))</f>
        <v/>
      </c>
      <c r="M122" s="227" t="str">
        <f>IF(OR($B122=0,M$27&lt;$C122,M$27&gt;=$D122),"",INDEX(ordre,COUNTIF(M$36:M121,"&lt;&gt;")+1))</f>
        <v/>
      </c>
      <c r="N122" s="227" t="str">
        <f>IF(OR($B122=0,N$27&lt;$C122,N$27&gt;=$D122),"",INDEX(ordre,COUNTIF(N$36:N121,"&lt;&gt;")+1))</f>
        <v/>
      </c>
      <c r="O122" s="227" t="str">
        <f>IF(OR($B122=0,O$27&lt;$C122,O$27&gt;=$D122),"",INDEX(ordre,COUNTIF(O$36:O121,"&lt;&gt;")+1))</f>
        <v/>
      </c>
      <c r="P122" s="227" t="str">
        <f>IF(OR($B122=0,P$27&lt;$C122,P$27&gt;=$D122),"",INDEX(ordre,COUNTIF(P$36:P121,"&lt;&gt;")+1))</f>
        <v/>
      </c>
      <c r="Q122" s="227" t="str">
        <f>IF(OR($B122=0,Q$27&lt;$C122,Q$27&gt;=$D122),"",INDEX(ordre,COUNTIF(Q$36:Q121,"&lt;&gt;")+1))</f>
        <v/>
      </c>
      <c r="R122" s="227" t="str">
        <f>IF(OR($B122=0,R$27&lt;$C122,R$27&gt;=$D122),"",INDEX(ordre,COUNTIF(R$36:R121,"&lt;&gt;")+1))</f>
        <v/>
      </c>
      <c r="S122" s="227" t="str">
        <f>IF(OR($B122=0,S$27&lt;$C122,S$27&gt;=$D122),"",INDEX(ordre,COUNTIF(S$36:S121,"&lt;&gt;")+1))</f>
        <v/>
      </c>
      <c r="T122" s="227" t="str">
        <f>IF(OR($B122=0,T$27&lt;$C122,T$27&gt;=$D122),"",INDEX(ordre,COUNTIF(T$36:T121,"&lt;&gt;")+1))</f>
        <v/>
      </c>
      <c r="U122" s="227" t="str">
        <f>IF(OR($B122=0,U$27&lt;$C122,U$27&gt;=$D122),"",INDEX(ordre,COUNTIF(U$36:U121,"&lt;&gt;")+1))</f>
        <v/>
      </c>
      <c r="V122" s="227" t="str">
        <f>IF(OR($B122=0,V$27&lt;$C122,V$27&gt;=$D122),"",INDEX(ordre,COUNTIF(V$36:V121,"&lt;&gt;")+1))</f>
        <v/>
      </c>
      <c r="W122" s="227" t="str">
        <f>IF(OR($B122=0,W$27&lt;$C122,W$27&gt;=$D122),"",INDEX(ordre,COUNTIF(W$36:W121,"&lt;&gt;")+1))</f>
        <v/>
      </c>
      <c r="X122" s="227" t="str">
        <f>IF(OR($B122=0,X$27&lt;$C122,X$27&gt;=$D122),"",INDEX(ordre,COUNTIF(X$36:X121,"&lt;&gt;")+1))</f>
        <v/>
      </c>
      <c r="Y122" s="227" t="str">
        <f>IF(OR($B122=0,Y$27&lt;$C122,Y$27&gt;=$D122),"",INDEX(ordre,COUNTIF(Y$36:Y121,"&lt;&gt;")+1))</f>
        <v/>
      </c>
      <c r="Z122" s="227" t="str">
        <f>IF(OR($B122=0,Z$27&lt;$C122,Z$27&gt;=$D122),"",INDEX(ordre,COUNTIF(Z$36:Z121,"&lt;&gt;")+1))</f>
        <v/>
      </c>
      <c r="AA122" s="227" t="str">
        <f>IF(OR($B122=0,AA$27&lt;$C122,AA$27&gt;=$D122),"",INDEX(ordre,COUNTIF(AA$36:AA121,"&lt;&gt;")+1))</f>
        <v/>
      </c>
      <c r="AB122" s="227" t="str">
        <f>IF(OR($B122=0,AB$27&lt;$C122,AB$27&gt;=$D122),"",INDEX(ordre,COUNTIF(AB$36:AB121,"&lt;&gt;")+1))</f>
        <v/>
      </c>
      <c r="AC122" s="227" t="str">
        <f>IF(OR($B122=0,AC$27&lt;$C122,AC$27&gt;=$D122),"",INDEX(ordre,COUNTIF(AC$36:AC121,"&lt;&gt;")+1))</f>
        <v/>
      </c>
      <c r="AD122" s="227" t="str">
        <f>IF(OR($B122=0,AD$27&lt;$C122,AD$27&gt;=$D122),"",INDEX(ordre,COUNTIF(AD$36:AD121,"&lt;&gt;")+1))</f>
        <v/>
      </c>
      <c r="AE122" s="227" t="str">
        <f>IF(OR($B122=0,AE$27&lt;$C122,AE$27&gt;=$D122),"",INDEX(ordre,COUNTIF(AE$36:AE121,"&lt;&gt;")+1))</f>
        <v/>
      </c>
      <c r="AF122" s="227" t="str">
        <f>IF(OR($B122=0,AF$27&lt;$C122,AF$27&gt;=$D122),"",INDEX(ordre,COUNTIF(AF$36:AF121,"&lt;&gt;")+1))</f>
        <v/>
      </c>
      <c r="AG122" s="227" t="str">
        <f>IF(OR($B122=0,AG$27&lt;$C122,AG$27&gt;=$D122),"",INDEX(ordre,COUNTIF(AG$36:AG121,"&lt;&gt;")+1))</f>
        <v/>
      </c>
      <c r="AH122" s="227" t="str">
        <f>IF(OR($B122=0,AH$27&lt;$C122,AH$27&gt;=$D122),"",INDEX(ordre,COUNTIF(AH$36:AH121,"&lt;&gt;")+1))</f>
        <v/>
      </c>
      <c r="AI122" s="227" t="str">
        <f>IF(OR($B122=0,AI$27&lt;$C122,AI$27&gt;=$D122),"",INDEX(ordre,COUNTIF(AI$36:AI121,"&lt;&gt;")+1))</f>
        <v/>
      </c>
      <c r="AJ122" s="227" t="str">
        <f>IF(OR($B122=0,AJ$27&lt;$C122,AJ$27&gt;=$D122),"",INDEX(ordre,COUNTIF(AJ$36:AJ121,"&lt;&gt;")+1))</f>
        <v/>
      </c>
      <c r="AK122" s="227" t="str">
        <f>IF(OR($B122=0,AK$27&lt;$C122,AK$27&gt;=$D122),"",INDEX(ordre,COUNTIF(AK$36:AK121,"&lt;&gt;")+1))</f>
        <v/>
      </c>
      <c r="AL122" s="227" t="str">
        <f>IF(OR($B122=0,AL$27&lt;$C122,AL$27&gt;=$D122),"",INDEX(ordre,COUNTIF(AL$36:AL121,"&lt;&gt;")+1))</f>
        <v/>
      </c>
      <c r="AM122" s="227" t="str">
        <f>IF(OR($B122=0,AM$27&lt;$C122,AM$27&gt;=$D122),"",INDEX(ordre,COUNTIF(AM$36:AM121,"&lt;&gt;")+1))</f>
        <v/>
      </c>
      <c r="AN122" s="227" t="str">
        <f>IF(OR($B122=0,AN$27&lt;$C122,AN$27&gt;=$D122),"",INDEX(ordre,COUNTIF(AN$36:AN121,"&lt;&gt;")+1))</f>
        <v/>
      </c>
      <c r="AO122" s="227" t="str">
        <f>IF(OR($B122=0,AO$27&lt;$C122,AO$27&gt;=$D122),"",INDEX(ordre,COUNTIF(AO$36:AO121,"&lt;&gt;")+1))</f>
        <v/>
      </c>
      <c r="AP122" s="227" t="str">
        <f>IF(OR($B122=0,AP$27&lt;$C122,AP$27&gt;=$D122),"",INDEX(ordre,COUNTIF(AP$36:AP121,"&lt;&gt;")+1))</f>
        <v/>
      </c>
      <c r="AQ122" s="227" t="str">
        <f>IF(OR($B122=0,AQ$27&lt;$C122,AQ$27&gt;=$D122),"",INDEX(ordre,COUNTIF(AQ$36:AQ121,"&lt;&gt;")+1))</f>
        <v/>
      </c>
      <c r="AR122" s="227" t="str">
        <f>IF(OR($B122=0,AR$27&lt;$C122,AR$27&gt;=$D122),"",INDEX(ordre,COUNTIF(AR$36:AR121,"&lt;&gt;")+1))</f>
        <v/>
      </c>
      <c r="AS122" s="227" t="str">
        <f>IF(OR($B122=0,AS$27&lt;$C122,AS$27&gt;=$D122),"",INDEX(ordre,COUNTIF(AS$36:AS121,"&lt;&gt;")+1))</f>
        <v/>
      </c>
      <c r="AT122" s="227" t="str">
        <f>IF(OR($B122=0,AT$27&lt;$C122,AT$27&gt;=$D122),"",INDEX(ordre,COUNTIF(AT$36:AT121,"&lt;&gt;")+1))</f>
        <v/>
      </c>
      <c r="AU122" s="227" t="str">
        <f>IF(OR($B122=0,AU$27&lt;$C122,AU$27&gt;=$D122),"",INDEX(ordre,COUNTIF(AU$36:AU121,"&lt;&gt;")+1))</f>
        <v/>
      </c>
      <c r="AV122" s="227" t="str">
        <f>IF(OR($B122=0,AV$27&lt;$C122,AV$27&gt;=$D122),"",INDEX(ordre,COUNTIF(AV$36:AV121,"&lt;&gt;")+1))</f>
        <v/>
      </c>
      <c r="AW122" s="227" t="str">
        <f>IF(OR($B122=0,AW$27&lt;$C122,AW$27&gt;=$D122),"",INDEX(ordre,COUNTIF(AW$36:AW121,"&lt;&gt;")+1))</f>
        <v/>
      </c>
      <c r="AX122" s="227" t="str">
        <f>IF(OR($B122=0,AX$27&lt;$C122,AX$27&gt;=$D122),"",INDEX(ordre,COUNTIF(AX$36:AX121,"&lt;&gt;")+1))</f>
        <v/>
      </c>
      <c r="AY122" s="227" t="str">
        <f>IF(OR($B122=0,AY$27&lt;$C122,AY$27&gt;=$D122),"",INDEX(ordre,COUNTIF(AY$36:AY121,"&lt;&gt;")+1))</f>
        <v/>
      </c>
      <c r="AZ122" s="227" t="str">
        <f>IF(OR($B122=0,AZ$27&lt;$C122,AZ$27&gt;=$D122),"",INDEX(ordre,COUNTIF(AZ$36:AZ121,"&lt;&gt;")+1))</f>
        <v/>
      </c>
      <c r="BA122" s="227" t="str">
        <f>IF(OR($B122=0,BA$27&lt;$C122,BA$27&gt;=$D122),"",INDEX(ordre,COUNTIF(BA$36:BA121,"&lt;&gt;")+1))</f>
        <v/>
      </c>
      <c r="BB122" s="227" t="str">
        <f>IF(OR($B122=0,BB$27&lt;$C122,BB$27&gt;=$D122),"",INDEX(ordre,COUNTIF(BB$36:BB121,"&lt;&gt;")+1))</f>
        <v/>
      </c>
      <c r="BC122" s="227" t="str">
        <f>IF(OR($B122=0,BC$27&lt;$C122,BC$27&gt;=$D122),"",INDEX(ordre,COUNTIF(BC$36:BC121,"&lt;&gt;")+1))</f>
        <v/>
      </c>
      <c r="BD122" s="227" t="str">
        <f>IF(OR($B122=0,BD$27&lt;$C122,BD$27&gt;=$D122),"",INDEX(ordre,COUNTIF(BD$36:BD121,"&lt;&gt;")+1))</f>
        <v/>
      </c>
      <c r="BE122" s="227" t="str">
        <f>IF(OR($B122=0,BE$27&lt;$C122,BE$27&gt;=$D122),"",INDEX(ordre,COUNTIF(BE$36:BE121,"&lt;&gt;")+1))</f>
        <v/>
      </c>
      <c r="BF122" s="227" t="str">
        <f>IF(OR($B122=0,BF$27&lt;$C122,BF$27&gt;=$D122),"",INDEX(ordre,COUNTIF(BF$36:BF121,"&lt;&gt;")+1))</f>
        <v/>
      </c>
      <c r="BG122" s="227" t="str">
        <f>IF(OR($B122=0,BG$27&lt;$C122,BG$27&gt;=$D122),"",INDEX(ordre,COUNTIF(BG$36:BG121,"&lt;&gt;")+1))</f>
        <v/>
      </c>
      <c r="BH122" s="227" t="str">
        <f>IF(OR($B122=0,BH$27&lt;$C122,BH$27&gt;=$D122),"",INDEX(ordre,COUNTIF(BH$36:BH121,"&lt;&gt;")+1))</f>
        <v/>
      </c>
      <c r="BI122" s="227" t="str">
        <f>IF(OR($B122=0,BI$27&lt;$C122,BI$27&gt;=$D122),"",INDEX(ordre,COUNTIF(BI$36:BI121,"&lt;&gt;")+1))</f>
        <v/>
      </c>
      <c r="BJ122" s="227" t="str">
        <f>IF(OR($B122=0,BJ$27&lt;$C122,BJ$27&gt;=$D122),"",INDEX(ordre,COUNTIF(BJ$36:BJ121,"&lt;&gt;")+1))</f>
        <v/>
      </c>
      <c r="BK122" s="227" t="str">
        <f>IF(OR($B122=0,BK$27&lt;$C122,BK$27&gt;=$D122),"",INDEX(ordre,COUNTIF(BK$36:BK121,"&lt;&gt;")+1))</f>
        <v/>
      </c>
      <c r="BL122" s="227" t="str">
        <f>IF(OR($B122=0,BL$27&lt;$C122,BL$27&gt;=$D122),"",INDEX(ordre,COUNTIF(BL$36:BL121,"&lt;&gt;")+1))</f>
        <v/>
      </c>
      <c r="BM122" s="227" t="str">
        <f>IF(OR($B122=0,BM$27&lt;$C122,BM$27&gt;=$D122),"",INDEX(ordre,COUNTIF(BM$36:BM121,"&lt;&gt;")+1))</f>
        <v/>
      </c>
      <c r="BN122" s="227" t="str">
        <f>IF(OR($B122=0,BN$27&lt;$C122,BN$27&gt;=$D122),"",INDEX(ordre,COUNTIF(BN$36:BN121,"&lt;&gt;")+1))</f>
        <v/>
      </c>
      <c r="BO122" s="227" t="str">
        <f>IF(OR($B122=0,BO$27&lt;$C122,BO$27&gt;=$D122),"",INDEX(ordre,COUNTIF(BO$36:BO121,"&lt;&gt;")+1))</f>
        <v/>
      </c>
      <c r="BP122" s="227" t="str">
        <f>IF(OR($B122=0,BP$27&lt;$C122,BP$27&gt;=$D122),"",INDEX(ordre,COUNTIF(BP$36:BP121,"&lt;&gt;")+1))</f>
        <v/>
      </c>
      <c r="BQ122" s="227" t="str">
        <f>IF(OR($B122=0,BQ$27&lt;$C122,BQ$27&gt;=$D122),"",INDEX(ordre,COUNTIF(BQ$36:BQ121,"&lt;&gt;")+1))</f>
        <v/>
      </c>
      <c r="BR122" s="227" t="str">
        <f>IF(OR($B122=0,BR$27&lt;$C122,BR$27&gt;=$D122),"",INDEX(ordre,COUNTIF(BR$36:BR121,"&lt;&gt;")+1))</f>
        <v/>
      </c>
      <c r="BS122" s="227" t="str">
        <f>IF(OR($B122=0,BS$27&lt;$C122,BS$27&gt;=$D122),"",INDEX(ordre,COUNTIF(BS$36:BS121,"&lt;&gt;")+1))</f>
        <v/>
      </c>
      <c r="BT122" s="227" t="str">
        <f>IF(OR($B122=0,BT$27&lt;$C122,BT$27&gt;=$D122),"",INDEX(ordre,COUNTIF(BT$36:BT121,"&lt;&gt;")+1))</f>
        <v/>
      </c>
      <c r="BU122" s="165">
        <f t="shared" si="11"/>
        <v>6.9441666666666671E-3</v>
      </c>
    </row>
    <row r="123" spans="1:73" ht="15.5" x14ac:dyDescent="0.35">
      <c r="A123" s="39"/>
      <c r="B123" s="139">
        <f>'Etat staff'!C119</f>
        <v>0</v>
      </c>
      <c r="C123" s="161">
        <f>'Etat staff'!A119</f>
        <v>0</v>
      </c>
      <c r="D123" s="162">
        <f>IF('Etat staff'!B119&lt;C123,'Etat staff'!B119+1,'Etat staff'!B119)</f>
        <v>0</v>
      </c>
      <c r="E123" s="203">
        <f t="shared" si="10"/>
        <v>1.0416666666666666E-2</v>
      </c>
      <c r="F123" s="45"/>
      <c r="G123" s="271"/>
      <c r="H123" s="227" t="str">
        <f>IF(OR($B123=0,H$27&lt;$C123,H$27&gt;=$D123),"",INDEX(ordre,COUNTIF(H$36:H122,"&lt;&gt;")+1))</f>
        <v/>
      </c>
      <c r="I123" s="227" t="str">
        <f>IF(OR($B123=0,I$27&lt;$C123,I$27&gt;=$D123),"",INDEX(ordre,COUNTIF(I$36:I122,"&lt;&gt;")+1))</f>
        <v/>
      </c>
      <c r="J123" s="227" t="str">
        <f>IF(OR($B123=0,J$27&lt;$C123,J$27&gt;=$D123),"",INDEX(ordre,COUNTIF(J$36:J122,"&lt;&gt;")+1))</f>
        <v/>
      </c>
      <c r="K123" s="227" t="str">
        <f>IF(OR($B123=0,K$27&lt;$C123,K$27&gt;=$D123),"",INDEX(ordre,COUNTIF(K$36:K122,"&lt;&gt;")+1))</f>
        <v/>
      </c>
      <c r="L123" s="227" t="str">
        <f>IF(OR($B123=0,L$27&lt;$C123,L$27&gt;=$D123),"",INDEX(ordre,COUNTIF(L$36:L122,"&lt;&gt;")+1))</f>
        <v/>
      </c>
      <c r="M123" s="227" t="str">
        <f>IF(OR($B123=0,M$27&lt;$C123,M$27&gt;=$D123),"",INDEX(ordre,COUNTIF(M$36:M122,"&lt;&gt;")+1))</f>
        <v/>
      </c>
      <c r="N123" s="227" t="str">
        <f>IF(OR($B123=0,N$27&lt;$C123,N$27&gt;=$D123),"",INDEX(ordre,COUNTIF(N$36:N122,"&lt;&gt;")+1))</f>
        <v/>
      </c>
      <c r="O123" s="227" t="str">
        <f>IF(OR($B123=0,O$27&lt;$C123,O$27&gt;=$D123),"",INDEX(ordre,COUNTIF(O$36:O122,"&lt;&gt;")+1))</f>
        <v/>
      </c>
      <c r="P123" s="227" t="str">
        <f>IF(OR($B123=0,P$27&lt;$C123,P$27&gt;=$D123),"",INDEX(ordre,COUNTIF(P$36:P122,"&lt;&gt;")+1))</f>
        <v/>
      </c>
      <c r="Q123" s="227" t="str">
        <f>IF(OR($B123=0,Q$27&lt;$C123,Q$27&gt;=$D123),"",INDEX(ordre,COUNTIF(Q$36:Q122,"&lt;&gt;")+1))</f>
        <v/>
      </c>
      <c r="R123" s="227" t="str">
        <f>IF(OR($B123=0,R$27&lt;$C123,R$27&gt;=$D123),"",INDEX(ordre,COUNTIF(R$36:R122,"&lt;&gt;")+1))</f>
        <v/>
      </c>
      <c r="S123" s="227" t="str">
        <f>IF(OR($B123=0,S$27&lt;$C123,S$27&gt;=$D123),"",INDEX(ordre,COUNTIF(S$36:S122,"&lt;&gt;")+1))</f>
        <v/>
      </c>
      <c r="T123" s="227" t="str">
        <f>IF(OR($B123=0,T$27&lt;$C123,T$27&gt;=$D123),"",INDEX(ordre,COUNTIF(T$36:T122,"&lt;&gt;")+1))</f>
        <v/>
      </c>
      <c r="U123" s="227" t="str">
        <f>IF(OR($B123=0,U$27&lt;$C123,U$27&gt;=$D123),"",INDEX(ordre,COUNTIF(U$36:U122,"&lt;&gt;")+1))</f>
        <v/>
      </c>
      <c r="V123" s="227" t="str">
        <f>IF(OR($B123=0,V$27&lt;$C123,V$27&gt;=$D123),"",INDEX(ordre,COUNTIF(V$36:V122,"&lt;&gt;")+1))</f>
        <v/>
      </c>
      <c r="W123" s="227" t="str">
        <f>IF(OR($B123=0,W$27&lt;$C123,W$27&gt;=$D123),"",INDEX(ordre,COUNTIF(W$36:W122,"&lt;&gt;")+1))</f>
        <v/>
      </c>
      <c r="X123" s="227" t="str">
        <f>IF(OR($B123=0,X$27&lt;$C123,X$27&gt;=$D123),"",INDEX(ordre,COUNTIF(X$36:X122,"&lt;&gt;")+1))</f>
        <v/>
      </c>
      <c r="Y123" s="227" t="str">
        <f>IF(OR($B123=0,Y$27&lt;$C123,Y$27&gt;=$D123),"",INDEX(ordre,COUNTIF(Y$36:Y122,"&lt;&gt;")+1))</f>
        <v/>
      </c>
      <c r="Z123" s="227" t="str">
        <f>IF(OR($B123=0,Z$27&lt;$C123,Z$27&gt;=$D123),"",INDEX(ordre,COUNTIF(Z$36:Z122,"&lt;&gt;")+1))</f>
        <v/>
      </c>
      <c r="AA123" s="227" t="str">
        <f>IF(OR($B123=0,AA$27&lt;$C123,AA$27&gt;=$D123),"",INDEX(ordre,COUNTIF(AA$36:AA122,"&lt;&gt;")+1))</f>
        <v/>
      </c>
      <c r="AB123" s="227" t="str">
        <f>IF(OR($B123=0,AB$27&lt;$C123,AB$27&gt;=$D123),"",INDEX(ordre,COUNTIF(AB$36:AB122,"&lt;&gt;")+1))</f>
        <v/>
      </c>
      <c r="AC123" s="227" t="str">
        <f>IF(OR($B123=0,AC$27&lt;$C123,AC$27&gt;=$D123),"",INDEX(ordre,COUNTIF(AC$36:AC122,"&lt;&gt;")+1))</f>
        <v/>
      </c>
      <c r="AD123" s="227" t="str">
        <f>IF(OR($B123=0,AD$27&lt;$C123,AD$27&gt;=$D123),"",INDEX(ordre,COUNTIF(AD$36:AD122,"&lt;&gt;")+1))</f>
        <v/>
      </c>
      <c r="AE123" s="227" t="str">
        <f>IF(OR($B123=0,AE$27&lt;$C123,AE$27&gt;=$D123),"",INDEX(ordre,COUNTIF(AE$36:AE122,"&lt;&gt;")+1))</f>
        <v/>
      </c>
      <c r="AF123" s="227" t="str">
        <f>IF(OR($B123=0,AF$27&lt;$C123,AF$27&gt;=$D123),"",INDEX(ordre,COUNTIF(AF$36:AF122,"&lt;&gt;")+1))</f>
        <v/>
      </c>
      <c r="AG123" s="227" t="str">
        <f>IF(OR($B123=0,AG$27&lt;$C123,AG$27&gt;=$D123),"",INDEX(ordre,COUNTIF(AG$36:AG122,"&lt;&gt;")+1))</f>
        <v/>
      </c>
      <c r="AH123" s="227" t="str">
        <f>IF(OR($B123=0,AH$27&lt;$C123,AH$27&gt;=$D123),"",INDEX(ordre,COUNTIF(AH$36:AH122,"&lt;&gt;")+1))</f>
        <v/>
      </c>
      <c r="AI123" s="227" t="str">
        <f>IF(OR($B123=0,AI$27&lt;$C123,AI$27&gt;=$D123),"",INDEX(ordre,COUNTIF(AI$36:AI122,"&lt;&gt;")+1))</f>
        <v/>
      </c>
      <c r="AJ123" s="227" t="str">
        <f>IF(OR($B123=0,AJ$27&lt;$C123,AJ$27&gt;=$D123),"",INDEX(ordre,COUNTIF(AJ$36:AJ122,"&lt;&gt;")+1))</f>
        <v/>
      </c>
      <c r="AK123" s="227" t="str">
        <f>IF(OR($B123=0,AK$27&lt;$C123,AK$27&gt;=$D123),"",INDEX(ordre,COUNTIF(AK$36:AK122,"&lt;&gt;")+1))</f>
        <v/>
      </c>
      <c r="AL123" s="227" t="str">
        <f>IF(OR($B123=0,AL$27&lt;$C123,AL$27&gt;=$D123),"",INDEX(ordre,COUNTIF(AL$36:AL122,"&lt;&gt;")+1))</f>
        <v/>
      </c>
      <c r="AM123" s="227" t="str">
        <f>IF(OR($B123=0,AM$27&lt;$C123,AM$27&gt;=$D123),"",INDEX(ordre,COUNTIF(AM$36:AM122,"&lt;&gt;")+1))</f>
        <v/>
      </c>
      <c r="AN123" s="227" t="str">
        <f>IF(OR($B123=0,AN$27&lt;$C123,AN$27&gt;=$D123),"",INDEX(ordre,COUNTIF(AN$36:AN122,"&lt;&gt;")+1))</f>
        <v/>
      </c>
      <c r="AO123" s="227" t="str">
        <f>IF(OR($B123=0,AO$27&lt;$C123,AO$27&gt;=$D123),"",INDEX(ordre,COUNTIF(AO$36:AO122,"&lt;&gt;")+1))</f>
        <v/>
      </c>
      <c r="AP123" s="227" t="str">
        <f>IF(OR($B123=0,AP$27&lt;$C123,AP$27&gt;=$D123),"",INDEX(ordre,COUNTIF(AP$36:AP122,"&lt;&gt;")+1))</f>
        <v/>
      </c>
      <c r="AQ123" s="227" t="str">
        <f>IF(OR($B123=0,AQ$27&lt;$C123,AQ$27&gt;=$D123),"",INDEX(ordre,COUNTIF(AQ$36:AQ122,"&lt;&gt;")+1))</f>
        <v/>
      </c>
      <c r="AR123" s="227" t="str">
        <f>IF(OR($B123=0,AR$27&lt;$C123,AR$27&gt;=$D123),"",INDEX(ordre,COUNTIF(AR$36:AR122,"&lt;&gt;")+1))</f>
        <v/>
      </c>
      <c r="AS123" s="227" t="str">
        <f>IF(OR($B123=0,AS$27&lt;$C123,AS$27&gt;=$D123),"",INDEX(ordre,COUNTIF(AS$36:AS122,"&lt;&gt;")+1))</f>
        <v/>
      </c>
      <c r="AT123" s="227" t="str">
        <f>IF(OR($B123=0,AT$27&lt;$C123,AT$27&gt;=$D123),"",INDEX(ordre,COUNTIF(AT$36:AT122,"&lt;&gt;")+1))</f>
        <v/>
      </c>
      <c r="AU123" s="227" t="str">
        <f>IF(OR($B123=0,AU$27&lt;$C123,AU$27&gt;=$D123),"",INDEX(ordre,COUNTIF(AU$36:AU122,"&lt;&gt;")+1))</f>
        <v/>
      </c>
      <c r="AV123" s="227" t="str">
        <f>IF(OR($B123=0,AV$27&lt;$C123,AV$27&gt;=$D123),"",INDEX(ordre,COUNTIF(AV$36:AV122,"&lt;&gt;")+1))</f>
        <v/>
      </c>
      <c r="AW123" s="227" t="str">
        <f>IF(OR($B123=0,AW$27&lt;$C123,AW$27&gt;=$D123),"",INDEX(ordre,COUNTIF(AW$36:AW122,"&lt;&gt;")+1))</f>
        <v/>
      </c>
      <c r="AX123" s="227" t="str">
        <f>IF(OR($B123=0,AX$27&lt;$C123,AX$27&gt;=$D123),"",INDEX(ordre,COUNTIF(AX$36:AX122,"&lt;&gt;")+1))</f>
        <v/>
      </c>
      <c r="AY123" s="227" t="str">
        <f>IF(OR($B123=0,AY$27&lt;$C123,AY$27&gt;=$D123),"",INDEX(ordre,COUNTIF(AY$36:AY122,"&lt;&gt;")+1))</f>
        <v/>
      </c>
      <c r="AZ123" s="227" t="str">
        <f>IF(OR($B123=0,AZ$27&lt;$C123,AZ$27&gt;=$D123),"",INDEX(ordre,COUNTIF(AZ$36:AZ122,"&lt;&gt;")+1))</f>
        <v/>
      </c>
      <c r="BA123" s="227" t="str">
        <f>IF(OR($B123=0,BA$27&lt;$C123,BA$27&gt;=$D123),"",INDEX(ordre,COUNTIF(BA$36:BA122,"&lt;&gt;")+1))</f>
        <v/>
      </c>
      <c r="BB123" s="227" t="str">
        <f>IF(OR($B123=0,BB$27&lt;$C123,BB$27&gt;=$D123),"",INDEX(ordre,COUNTIF(BB$36:BB122,"&lt;&gt;")+1))</f>
        <v/>
      </c>
      <c r="BC123" s="227" t="str">
        <f>IF(OR($B123=0,BC$27&lt;$C123,BC$27&gt;=$D123),"",INDEX(ordre,COUNTIF(BC$36:BC122,"&lt;&gt;")+1))</f>
        <v/>
      </c>
      <c r="BD123" s="227" t="str">
        <f>IF(OR($B123=0,BD$27&lt;$C123,BD$27&gt;=$D123),"",INDEX(ordre,COUNTIF(BD$36:BD122,"&lt;&gt;")+1))</f>
        <v/>
      </c>
      <c r="BE123" s="227" t="str">
        <f>IF(OR($B123=0,BE$27&lt;$C123,BE$27&gt;=$D123),"",INDEX(ordre,COUNTIF(BE$36:BE122,"&lt;&gt;")+1))</f>
        <v/>
      </c>
      <c r="BF123" s="227" t="str">
        <f>IF(OR($B123=0,BF$27&lt;$C123,BF$27&gt;=$D123),"",INDEX(ordre,COUNTIF(BF$36:BF122,"&lt;&gt;")+1))</f>
        <v/>
      </c>
      <c r="BG123" s="227" t="str">
        <f>IF(OR($B123=0,BG$27&lt;$C123,BG$27&gt;=$D123),"",INDEX(ordre,COUNTIF(BG$36:BG122,"&lt;&gt;")+1))</f>
        <v/>
      </c>
      <c r="BH123" s="227" t="str">
        <f>IF(OR($B123=0,BH$27&lt;$C123,BH$27&gt;=$D123),"",INDEX(ordre,COUNTIF(BH$36:BH122,"&lt;&gt;")+1))</f>
        <v/>
      </c>
      <c r="BI123" s="227" t="str">
        <f>IF(OR($B123=0,BI$27&lt;$C123,BI$27&gt;=$D123),"",INDEX(ordre,COUNTIF(BI$36:BI122,"&lt;&gt;")+1))</f>
        <v/>
      </c>
      <c r="BJ123" s="227" t="str">
        <f>IF(OR($B123=0,BJ$27&lt;$C123,BJ$27&gt;=$D123),"",INDEX(ordre,COUNTIF(BJ$36:BJ122,"&lt;&gt;")+1))</f>
        <v/>
      </c>
      <c r="BK123" s="227" t="str">
        <f>IF(OR($B123=0,BK$27&lt;$C123,BK$27&gt;=$D123),"",INDEX(ordre,COUNTIF(BK$36:BK122,"&lt;&gt;")+1))</f>
        <v/>
      </c>
      <c r="BL123" s="227" t="str">
        <f>IF(OR($B123=0,BL$27&lt;$C123,BL$27&gt;=$D123),"",INDEX(ordre,COUNTIF(BL$36:BL122,"&lt;&gt;")+1))</f>
        <v/>
      </c>
      <c r="BM123" s="227" t="str">
        <f>IF(OR($B123=0,BM$27&lt;$C123,BM$27&gt;=$D123),"",INDEX(ordre,COUNTIF(BM$36:BM122,"&lt;&gt;")+1))</f>
        <v/>
      </c>
      <c r="BN123" s="227" t="str">
        <f>IF(OR($B123=0,BN$27&lt;$C123,BN$27&gt;=$D123),"",INDEX(ordre,COUNTIF(BN$36:BN122,"&lt;&gt;")+1))</f>
        <v/>
      </c>
      <c r="BO123" s="227" t="str">
        <f>IF(OR($B123=0,BO$27&lt;$C123,BO$27&gt;=$D123),"",INDEX(ordre,COUNTIF(BO$36:BO122,"&lt;&gt;")+1))</f>
        <v/>
      </c>
      <c r="BP123" s="227" t="str">
        <f>IF(OR($B123=0,BP$27&lt;$C123,BP$27&gt;=$D123),"",INDEX(ordre,COUNTIF(BP$36:BP122,"&lt;&gt;")+1))</f>
        <v/>
      </c>
      <c r="BQ123" s="227" t="str">
        <f>IF(OR($B123=0,BQ$27&lt;$C123,BQ$27&gt;=$D123),"",INDEX(ordre,COUNTIF(BQ$36:BQ122,"&lt;&gt;")+1))</f>
        <v/>
      </c>
      <c r="BR123" s="227" t="str">
        <f>IF(OR($B123=0,BR$27&lt;$C123,BR$27&gt;=$D123),"",INDEX(ordre,COUNTIF(BR$36:BR122,"&lt;&gt;")+1))</f>
        <v/>
      </c>
      <c r="BS123" s="227" t="str">
        <f>IF(OR($B123=0,BS$27&lt;$C123,BS$27&gt;=$D123),"",INDEX(ordre,COUNTIF(BS$36:BS122,"&lt;&gt;")+1))</f>
        <v/>
      </c>
      <c r="BT123" s="227" t="str">
        <f>IF(OR($B123=0,BT$27&lt;$C123,BT$27&gt;=$D123),"",INDEX(ordre,COUNTIF(BT$36:BT122,"&lt;&gt;")+1))</f>
        <v/>
      </c>
      <c r="BU123" s="165">
        <f t="shared" si="11"/>
        <v>6.9441666666666671E-3</v>
      </c>
    </row>
    <row r="124" spans="1:73" ht="15.5" x14ac:dyDescent="0.35">
      <c r="A124" s="39"/>
      <c r="B124" s="139">
        <f>'Etat staff'!C120</f>
        <v>0</v>
      </c>
      <c r="C124" s="161">
        <f>'Etat staff'!A120</f>
        <v>0</v>
      </c>
      <c r="D124" s="162">
        <f>IF('Etat staff'!B120&lt;C124,'Etat staff'!B120+1,'Etat staff'!B120)</f>
        <v>0</v>
      </c>
      <c r="E124" s="203">
        <f t="shared" si="10"/>
        <v>1.0416666666666666E-2</v>
      </c>
      <c r="F124" s="44"/>
      <c r="G124" s="265"/>
      <c r="H124" s="227" t="str">
        <f>IF(OR($B124=0,H$27&lt;$C124,H$27&gt;=$D124),"",INDEX(ordre,COUNTIF(H$36:H123,"&lt;&gt;")+1))</f>
        <v/>
      </c>
      <c r="I124" s="227" t="str">
        <f>IF(OR($B124=0,I$27&lt;$C124,I$27&gt;=$D124),"",INDEX(ordre,COUNTIF(I$36:I123,"&lt;&gt;")+1))</f>
        <v/>
      </c>
      <c r="J124" s="227" t="str">
        <f>IF(OR($B124=0,J$27&lt;$C124,J$27&gt;=$D124),"",INDEX(ordre,COUNTIF(J$36:J123,"&lt;&gt;")+1))</f>
        <v/>
      </c>
      <c r="K124" s="227" t="str">
        <f>IF(OR($B124=0,K$27&lt;$C124,K$27&gt;=$D124),"",INDEX(ordre,COUNTIF(K$36:K123,"&lt;&gt;")+1))</f>
        <v/>
      </c>
      <c r="L124" s="227" t="str">
        <f>IF(OR($B124=0,L$27&lt;$C124,L$27&gt;=$D124),"",INDEX(ordre,COUNTIF(L$36:L123,"&lt;&gt;")+1))</f>
        <v/>
      </c>
      <c r="M124" s="227" t="str">
        <f>IF(OR($B124=0,M$27&lt;$C124,M$27&gt;=$D124),"",INDEX(ordre,COUNTIF(M$36:M123,"&lt;&gt;")+1))</f>
        <v/>
      </c>
      <c r="N124" s="227" t="str">
        <f>IF(OR($B124=0,N$27&lt;$C124,N$27&gt;=$D124),"",INDEX(ordre,COUNTIF(N$36:N123,"&lt;&gt;")+1))</f>
        <v/>
      </c>
      <c r="O124" s="227" t="str">
        <f>IF(OR($B124=0,O$27&lt;$C124,O$27&gt;=$D124),"",INDEX(ordre,COUNTIF(O$36:O123,"&lt;&gt;")+1))</f>
        <v/>
      </c>
      <c r="P124" s="227" t="str">
        <f>IF(OR($B124=0,P$27&lt;$C124,P$27&gt;=$D124),"",INDEX(ordre,COUNTIF(P$36:P123,"&lt;&gt;")+1))</f>
        <v/>
      </c>
      <c r="Q124" s="227" t="str">
        <f>IF(OR($B124=0,Q$27&lt;$C124,Q$27&gt;=$D124),"",INDEX(ordre,COUNTIF(Q$36:Q123,"&lt;&gt;")+1))</f>
        <v/>
      </c>
      <c r="R124" s="227" t="str">
        <f>IF(OR($B124=0,R$27&lt;$C124,R$27&gt;=$D124),"",INDEX(ordre,COUNTIF(R$36:R123,"&lt;&gt;")+1))</f>
        <v/>
      </c>
      <c r="S124" s="227" t="str">
        <f>IF(OR($B124=0,S$27&lt;$C124,S$27&gt;=$D124),"",INDEX(ordre,COUNTIF(S$36:S123,"&lt;&gt;")+1))</f>
        <v/>
      </c>
      <c r="T124" s="227" t="str">
        <f>IF(OR($B124=0,T$27&lt;$C124,T$27&gt;=$D124),"",INDEX(ordre,COUNTIF(T$36:T123,"&lt;&gt;")+1))</f>
        <v/>
      </c>
      <c r="U124" s="227" t="str">
        <f>IF(OR($B124=0,U$27&lt;$C124,U$27&gt;=$D124),"",INDEX(ordre,COUNTIF(U$36:U123,"&lt;&gt;")+1))</f>
        <v/>
      </c>
      <c r="V124" s="227" t="str">
        <f>IF(OR($B124=0,V$27&lt;$C124,V$27&gt;=$D124),"",INDEX(ordre,COUNTIF(V$36:V123,"&lt;&gt;")+1))</f>
        <v/>
      </c>
      <c r="W124" s="227" t="str">
        <f>IF(OR($B124=0,W$27&lt;$C124,W$27&gt;=$D124),"",INDEX(ordre,COUNTIF(W$36:W123,"&lt;&gt;")+1))</f>
        <v/>
      </c>
      <c r="X124" s="227" t="str">
        <f>IF(OR($B124=0,X$27&lt;$C124,X$27&gt;=$D124),"",INDEX(ordre,COUNTIF(X$36:X123,"&lt;&gt;")+1))</f>
        <v/>
      </c>
      <c r="Y124" s="227" t="str">
        <f>IF(OR($B124=0,Y$27&lt;$C124,Y$27&gt;=$D124),"",INDEX(ordre,COUNTIF(Y$36:Y123,"&lt;&gt;")+1))</f>
        <v/>
      </c>
      <c r="Z124" s="227" t="str">
        <f>IF(OR($B124=0,Z$27&lt;$C124,Z$27&gt;=$D124),"",INDEX(ordre,COUNTIF(Z$36:Z123,"&lt;&gt;")+1))</f>
        <v/>
      </c>
      <c r="AA124" s="227" t="str">
        <f>IF(OR($B124=0,AA$27&lt;$C124,AA$27&gt;=$D124),"",INDEX(ordre,COUNTIF(AA$36:AA123,"&lt;&gt;")+1))</f>
        <v/>
      </c>
      <c r="AB124" s="227" t="str">
        <f>IF(OR($B124=0,AB$27&lt;$C124,AB$27&gt;=$D124),"",INDEX(ordre,COUNTIF(AB$36:AB123,"&lt;&gt;")+1))</f>
        <v/>
      </c>
      <c r="AC124" s="227" t="str">
        <f>IF(OR($B124=0,AC$27&lt;$C124,AC$27&gt;=$D124),"",INDEX(ordre,COUNTIF(AC$36:AC123,"&lt;&gt;")+1))</f>
        <v/>
      </c>
      <c r="AD124" s="227" t="str">
        <f>IF(OR($B124=0,AD$27&lt;$C124,AD$27&gt;=$D124),"",INDEX(ordre,COUNTIF(AD$36:AD123,"&lt;&gt;")+1))</f>
        <v/>
      </c>
      <c r="AE124" s="227" t="str">
        <f>IF(OR($B124=0,AE$27&lt;$C124,AE$27&gt;=$D124),"",INDEX(ordre,COUNTIF(AE$36:AE123,"&lt;&gt;")+1))</f>
        <v/>
      </c>
      <c r="AF124" s="227" t="str">
        <f>IF(OR($B124=0,AF$27&lt;$C124,AF$27&gt;=$D124),"",INDEX(ordre,COUNTIF(AF$36:AF123,"&lt;&gt;")+1))</f>
        <v/>
      </c>
      <c r="AG124" s="227" t="str">
        <f>IF(OR($B124=0,AG$27&lt;$C124,AG$27&gt;=$D124),"",INDEX(ordre,COUNTIF(AG$36:AG123,"&lt;&gt;")+1))</f>
        <v/>
      </c>
      <c r="AH124" s="227" t="str">
        <f>IF(OR($B124=0,AH$27&lt;$C124,AH$27&gt;=$D124),"",INDEX(ordre,COUNTIF(AH$36:AH123,"&lt;&gt;")+1))</f>
        <v/>
      </c>
      <c r="AI124" s="227" t="str">
        <f>IF(OR($B124=0,AI$27&lt;$C124,AI$27&gt;=$D124),"",INDEX(ordre,COUNTIF(AI$36:AI123,"&lt;&gt;")+1))</f>
        <v/>
      </c>
      <c r="AJ124" s="227" t="str">
        <f>IF(OR($B124=0,AJ$27&lt;$C124,AJ$27&gt;=$D124),"",INDEX(ordre,COUNTIF(AJ$36:AJ123,"&lt;&gt;")+1))</f>
        <v/>
      </c>
      <c r="AK124" s="227" t="str">
        <f>IF(OR($B124=0,AK$27&lt;$C124,AK$27&gt;=$D124),"",INDEX(ordre,COUNTIF(AK$36:AK123,"&lt;&gt;")+1))</f>
        <v/>
      </c>
      <c r="AL124" s="227" t="str">
        <f>IF(OR($B124=0,AL$27&lt;$C124,AL$27&gt;=$D124),"",INDEX(ordre,COUNTIF(AL$36:AL123,"&lt;&gt;")+1))</f>
        <v/>
      </c>
      <c r="AM124" s="227" t="str">
        <f>IF(OR($B124=0,AM$27&lt;$C124,AM$27&gt;=$D124),"",INDEX(ordre,COUNTIF(AM$36:AM123,"&lt;&gt;")+1))</f>
        <v/>
      </c>
      <c r="AN124" s="227" t="str">
        <f>IF(OR($B124=0,AN$27&lt;$C124,AN$27&gt;=$D124),"",INDEX(ordre,COUNTIF(AN$36:AN123,"&lt;&gt;")+1))</f>
        <v/>
      </c>
      <c r="AO124" s="227" t="str">
        <f>IF(OR($B124=0,AO$27&lt;$C124,AO$27&gt;=$D124),"",INDEX(ordre,COUNTIF(AO$36:AO123,"&lt;&gt;")+1))</f>
        <v/>
      </c>
      <c r="AP124" s="227" t="str">
        <f>IF(OR($B124=0,AP$27&lt;$C124,AP$27&gt;=$D124),"",INDEX(ordre,COUNTIF(AP$36:AP123,"&lt;&gt;")+1))</f>
        <v/>
      </c>
      <c r="AQ124" s="227" t="str">
        <f>IF(OR($B124=0,AQ$27&lt;$C124,AQ$27&gt;=$D124),"",INDEX(ordre,COUNTIF(AQ$36:AQ123,"&lt;&gt;")+1))</f>
        <v/>
      </c>
      <c r="AR124" s="227" t="str">
        <f>IF(OR($B124=0,AR$27&lt;$C124,AR$27&gt;=$D124),"",INDEX(ordre,COUNTIF(AR$36:AR123,"&lt;&gt;")+1))</f>
        <v/>
      </c>
      <c r="AS124" s="227" t="str">
        <f>IF(OR($B124=0,AS$27&lt;$C124,AS$27&gt;=$D124),"",INDEX(ordre,COUNTIF(AS$36:AS123,"&lt;&gt;")+1))</f>
        <v/>
      </c>
      <c r="AT124" s="227" t="str">
        <f>IF(OR($B124=0,AT$27&lt;$C124,AT$27&gt;=$D124),"",INDEX(ordre,COUNTIF(AT$36:AT123,"&lt;&gt;")+1))</f>
        <v/>
      </c>
      <c r="AU124" s="227" t="str">
        <f>IF(OR($B124=0,AU$27&lt;$C124,AU$27&gt;=$D124),"",INDEX(ordre,COUNTIF(AU$36:AU123,"&lt;&gt;")+1))</f>
        <v/>
      </c>
      <c r="AV124" s="227" t="str">
        <f>IF(OR($B124=0,AV$27&lt;$C124,AV$27&gt;=$D124),"",INDEX(ordre,COUNTIF(AV$36:AV123,"&lt;&gt;")+1))</f>
        <v/>
      </c>
      <c r="AW124" s="227" t="str">
        <f>IF(OR($B124=0,AW$27&lt;$C124,AW$27&gt;=$D124),"",INDEX(ordre,COUNTIF(AW$36:AW123,"&lt;&gt;")+1))</f>
        <v/>
      </c>
      <c r="AX124" s="227" t="str">
        <f>IF(OR($B124=0,AX$27&lt;$C124,AX$27&gt;=$D124),"",INDEX(ordre,COUNTIF(AX$36:AX123,"&lt;&gt;")+1))</f>
        <v/>
      </c>
      <c r="AY124" s="227" t="str">
        <f>IF(OR($B124=0,AY$27&lt;$C124,AY$27&gt;=$D124),"",INDEX(ordre,COUNTIF(AY$36:AY123,"&lt;&gt;")+1))</f>
        <v/>
      </c>
      <c r="AZ124" s="227" t="str">
        <f>IF(OR($B124=0,AZ$27&lt;$C124,AZ$27&gt;=$D124),"",INDEX(ordre,COUNTIF(AZ$36:AZ123,"&lt;&gt;")+1))</f>
        <v/>
      </c>
      <c r="BA124" s="227" t="str">
        <f>IF(OR($B124=0,BA$27&lt;$C124,BA$27&gt;=$D124),"",INDEX(ordre,COUNTIF(BA$36:BA123,"&lt;&gt;")+1))</f>
        <v/>
      </c>
      <c r="BB124" s="227" t="str">
        <f>IF(OR($B124=0,BB$27&lt;$C124,BB$27&gt;=$D124),"",INDEX(ordre,COUNTIF(BB$36:BB123,"&lt;&gt;")+1))</f>
        <v/>
      </c>
      <c r="BC124" s="227" t="str">
        <f>IF(OR($B124=0,BC$27&lt;$C124,BC$27&gt;=$D124),"",INDEX(ordre,COUNTIF(BC$36:BC123,"&lt;&gt;")+1))</f>
        <v/>
      </c>
      <c r="BD124" s="227" t="str">
        <f>IF(OR($B124=0,BD$27&lt;$C124,BD$27&gt;=$D124),"",INDEX(ordre,COUNTIF(BD$36:BD123,"&lt;&gt;")+1))</f>
        <v/>
      </c>
      <c r="BE124" s="227" t="str">
        <f>IF(OR($B124=0,BE$27&lt;$C124,BE$27&gt;=$D124),"",INDEX(ordre,COUNTIF(BE$36:BE123,"&lt;&gt;")+1))</f>
        <v/>
      </c>
      <c r="BF124" s="227" t="str">
        <f>IF(OR($B124=0,BF$27&lt;$C124,BF$27&gt;=$D124),"",INDEX(ordre,COUNTIF(BF$36:BF123,"&lt;&gt;")+1))</f>
        <v/>
      </c>
      <c r="BG124" s="227" t="str">
        <f>IF(OR($B124=0,BG$27&lt;$C124,BG$27&gt;=$D124),"",INDEX(ordre,COUNTIF(BG$36:BG123,"&lt;&gt;")+1))</f>
        <v/>
      </c>
      <c r="BH124" s="227" t="str">
        <f>IF(OR($B124=0,BH$27&lt;$C124,BH$27&gt;=$D124),"",INDEX(ordre,COUNTIF(BH$36:BH123,"&lt;&gt;")+1))</f>
        <v/>
      </c>
      <c r="BI124" s="227" t="str">
        <f>IF(OR($B124=0,BI$27&lt;$C124,BI$27&gt;=$D124),"",INDEX(ordre,COUNTIF(BI$36:BI123,"&lt;&gt;")+1))</f>
        <v/>
      </c>
      <c r="BJ124" s="227" t="str">
        <f>IF(OR($B124=0,BJ$27&lt;$C124,BJ$27&gt;=$D124),"",INDEX(ordre,COUNTIF(BJ$36:BJ123,"&lt;&gt;")+1))</f>
        <v/>
      </c>
      <c r="BK124" s="227" t="str">
        <f>IF(OR($B124=0,BK$27&lt;$C124,BK$27&gt;=$D124),"",INDEX(ordre,COUNTIF(BK$36:BK123,"&lt;&gt;")+1))</f>
        <v/>
      </c>
      <c r="BL124" s="227" t="str">
        <f>IF(OR($B124=0,BL$27&lt;$C124,BL$27&gt;=$D124),"",INDEX(ordre,COUNTIF(BL$36:BL123,"&lt;&gt;")+1))</f>
        <v/>
      </c>
      <c r="BM124" s="227" t="str">
        <f>IF(OR($B124=0,BM$27&lt;$C124,BM$27&gt;=$D124),"",INDEX(ordre,COUNTIF(BM$36:BM123,"&lt;&gt;")+1))</f>
        <v/>
      </c>
      <c r="BN124" s="227" t="str">
        <f>IF(OR($B124=0,BN$27&lt;$C124,BN$27&gt;=$D124),"",INDEX(ordre,COUNTIF(BN$36:BN123,"&lt;&gt;")+1))</f>
        <v/>
      </c>
      <c r="BO124" s="227" t="str">
        <f>IF(OR($B124=0,BO$27&lt;$C124,BO$27&gt;=$D124),"",INDEX(ordre,COUNTIF(BO$36:BO123,"&lt;&gt;")+1))</f>
        <v/>
      </c>
      <c r="BP124" s="227" t="str">
        <f>IF(OR($B124=0,BP$27&lt;$C124,BP$27&gt;=$D124),"",INDEX(ordre,COUNTIF(BP$36:BP123,"&lt;&gt;")+1))</f>
        <v/>
      </c>
      <c r="BQ124" s="227" t="str">
        <f>IF(OR($B124=0,BQ$27&lt;$C124,BQ$27&gt;=$D124),"",INDEX(ordre,COUNTIF(BQ$36:BQ123,"&lt;&gt;")+1))</f>
        <v/>
      </c>
      <c r="BR124" s="227" t="str">
        <f>IF(OR($B124=0,BR$27&lt;$C124,BR$27&gt;=$D124),"",INDEX(ordre,COUNTIF(BR$36:BR123,"&lt;&gt;")+1))</f>
        <v/>
      </c>
      <c r="BS124" s="227" t="str">
        <f>IF(OR($B124=0,BS$27&lt;$C124,BS$27&gt;=$D124),"",INDEX(ordre,COUNTIF(BS$36:BS123,"&lt;&gt;")+1))</f>
        <v/>
      </c>
      <c r="BT124" s="227" t="str">
        <f>IF(OR($B124=0,BT$27&lt;$C124,BT$27&gt;=$D124),"",INDEX(ordre,COUNTIF(BT$36:BT123,"&lt;&gt;")+1))</f>
        <v/>
      </c>
      <c r="BU124" s="165">
        <f t="shared" si="11"/>
        <v>6.9441666666666671E-3</v>
      </c>
    </row>
    <row r="125" spans="1:73" ht="15.5" x14ac:dyDescent="0.35">
      <c r="A125" s="39"/>
      <c r="B125" s="139">
        <f>'Etat staff'!C121</f>
        <v>0</v>
      </c>
      <c r="C125" s="161">
        <f>'Etat staff'!A121</f>
        <v>0</v>
      </c>
      <c r="D125" s="162">
        <f>IF('Etat staff'!B121&lt;C125,'Etat staff'!B121+1,'Etat staff'!B121)</f>
        <v>0</v>
      </c>
      <c r="E125" s="203">
        <f t="shared" si="10"/>
        <v>1.0416666666666666E-2</v>
      </c>
      <c r="F125" s="44"/>
      <c r="G125" s="265"/>
      <c r="H125" s="227" t="str">
        <f>IF(OR($B125=0,H$27&lt;$C125,H$27&gt;=$D125),"",INDEX(ordre,COUNTIF(H$36:H124,"&lt;&gt;")+1))</f>
        <v/>
      </c>
      <c r="I125" s="227" t="str">
        <f>IF(OR($B125=0,I$27&lt;$C125,I$27&gt;=$D125),"",INDEX(ordre,COUNTIF(I$36:I124,"&lt;&gt;")+1))</f>
        <v/>
      </c>
      <c r="J125" s="227" t="str">
        <f>IF(OR($B125=0,J$27&lt;$C125,J$27&gt;=$D125),"",INDEX(ordre,COUNTIF(J$36:J124,"&lt;&gt;")+1))</f>
        <v/>
      </c>
      <c r="K125" s="227" t="str">
        <f>IF(OR($B125=0,K$27&lt;$C125,K$27&gt;=$D125),"",INDEX(ordre,COUNTIF(K$36:K124,"&lt;&gt;")+1))</f>
        <v/>
      </c>
      <c r="L125" s="227" t="str">
        <f>IF(OR($B125=0,L$27&lt;$C125,L$27&gt;=$D125),"",INDEX(ordre,COUNTIF(L$36:L124,"&lt;&gt;")+1))</f>
        <v/>
      </c>
      <c r="M125" s="227" t="str">
        <f>IF(OR($B125=0,M$27&lt;$C125,M$27&gt;=$D125),"",INDEX(ordre,COUNTIF(M$36:M124,"&lt;&gt;")+1))</f>
        <v/>
      </c>
      <c r="N125" s="227" t="str">
        <f>IF(OR($B125=0,N$27&lt;$C125,N$27&gt;=$D125),"",INDEX(ordre,COUNTIF(N$36:N124,"&lt;&gt;")+1))</f>
        <v/>
      </c>
      <c r="O125" s="227" t="str">
        <f>IF(OR($B125=0,O$27&lt;$C125,O$27&gt;=$D125),"",INDEX(ordre,COUNTIF(O$36:O124,"&lt;&gt;")+1))</f>
        <v/>
      </c>
      <c r="P125" s="227" t="str">
        <f>IF(OR($B125=0,P$27&lt;$C125,P$27&gt;=$D125),"",INDEX(ordre,COUNTIF(P$36:P124,"&lt;&gt;")+1))</f>
        <v/>
      </c>
      <c r="Q125" s="227" t="str">
        <f>IF(OR($B125=0,Q$27&lt;$C125,Q$27&gt;=$D125),"",INDEX(ordre,COUNTIF(Q$36:Q124,"&lt;&gt;")+1))</f>
        <v/>
      </c>
      <c r="R125" s="227" t="str">
        <f>IF(OR($B125=0,R$27&lt;$C125,R$27&gt;=$D125),"",INDEX(ordre,COUNTIF(R$36:R124,"&lt;&gt;")+1))</f>
        <v/>
      </c>
      <c r="S125" s="227" t="str">
        <f>IF(OR($B125=0,S$27&lt;$C125,S$27&gt;=$D125),"",INDEX(ordre,COUNTIF(S$36:S124,"&lt;&gt;")+1))</f>
        <v/>
      </c>
      <c r="T125" s="227" t="str">
        <f>IF(OR($B125=0,T$27&lt;$C125,T$27&gt;=$D125),"",INDEX(ordre,COUNTIF(T$36:T124,"&lt;&gt;")+1))</f>
        <v/>
      </c>
      <c r="U125" s="227" t="str">
        <f>IF(OR($B125=0,U$27&lt;$C125,U$27&gt;=$D125),"",INDEX(ordre,COUNTIF(U$36:U124,"&lt;&gt;")+1))</f>
        <v/>
      </c>
      <c r="V125" s="227" t="str">
        <f>IF(OR($B125=0,V$27&lt;$C125,V$27&gt;=$D125),"",INDEX(ordre,COUNTIF(V$36:V124,"&lt;&gt;")+1))</f>
        <v/>
      </c>
      <c r="W125" s="227" t="str">
        <f>IF(OR($B125=0,W$27&lt;$C125,W$27&gt;=$D125),"",INDEX(ordre,COUNTIF(W$36:W124,"&lt;&gt;")+1))</f>
        <v/>
      </c>
      <c r="X125" s="227" t="str">
        <f>IF(OR($B125=0,X$27&lt;$C125,X$27&gt;=$D125),"",INDEX(ordre,COUNTIF(X$36:X124,"&lt;&gt;")+1))</f>
        <v/>
      </c>
      <c r="Y125" s="227" t="str">
        <f>IF(OR($B125=0,Y$27&lt;$C125,Y$27&gt;=$D125),"",INDEX(ordre,COUNTIF(Y$36:Y124,"&lt;&gt;")+1))</f>
        <v/>
      </c>
      <c r="Z125" s="227" t="str">
        <f>IF(OR($B125=0,Z$27&lt;$C125,Z$27&gt;=$D125),"",INDEX(ordre,COUNTIF(Z$36:Z124,"&lt;&gt;")+1))</f>
        <v/>
      </c>
      <c r="AA125" s="227" t="str">
        <f>IF(OR($B125=0,AA$27&lt;$C125,AA$27&gt;=$D125),"",INDEX(ordre,COUNTIF(AA$36:AA124,"&lt;&gt;")+1))</f>
        <v/>
      </c>
      <c r="AB125" s="227" t="str">
        <f>IF(OR($B125=0,AB$27&lt;$C125,AB$27&gt;=$D125),"",INDEX(ordre,COUNTIF(AB$36:AB124,"&lt;&gt;")+1))</f>
        <v/>
      </c>
      <c r="AC125" s="227" t="str">
        <f>IF(OR($B125=0,AC$27&lt;$C125,AC$27&gt;=$D125),"",INDEX(ordre,COUNTIF(AC$36:AC124,"&lt;&gt;")+1))</f>
        <v/>
      </c>
      <c r="AD125" s="227" t="str">
        <f>IF(OR($B125=0,AD$27&lt;$C125,AD$27&gt;=$D125),"",INDEX(ordre,COUNTIF(AD$36:AD124,"&lt;&gt;")+1))</f>
        <v/>
      </c>
      <c r="AE125" s="227" t="str">
        <f>IF(OR($B125=0,AE$27&lt;$C125,AE$27&gt;=$D125),"",INDEX(ordre,COUNTIF(AE$36:AE124,"&lt;&gt;")+1))</f>
        <v/>
      </c>
      <c r="AF125" s="227" t="str">
        <f>IF(OR($B125=0,AF$27&lt;$C125,AF$27&gt;=$D125),"",INDEX(ordre,COUNTIF(AF$36:AF124,"&lt;&gt;")+1))</f>
        <v/>
      </c>
      <c r="AG125" s="227" t="str">
        <f>IF(OR($B125=0,AG$27&lt;$C125,AG$27&gt;=$D125),"",INDEX(ordre,COUNTIF(AG$36:AG124,"&lt;&gt;")+1))</f>
        <v/>
      </c>
      <c r="AH125" s="227" t="str">
        <f>IF(OR($B125=0,AH$27&lt;$C125,AH$27&gt;=$D125),"",INDEX(ordre,COUNTIF(AH$36:AH124,"&lt;&gt;")+1))</f>
        <v/>
      </c>
      <c r="AI125" s="227" t="str">
        <f>IF(OR($B125=0,AI$27&lt;$C125,AI$27&gt;=$D125),"",INDEX(ordre,COUNTIF(AI$36:AI124,"&lt;&gt;")+1))</f>
        <v/>
      </c>
      <c r="AJ125" s="227" t="str">
        <f>IF(OR($B125=0,AJ$27&lt;$C125,AJ$27&gt;=$D125),"",INDEX(ordre,COUNTIF(AJ$36:AJ124,"&lt;&gt;")+1))</f>
        <v/>
      </c>
      <c r="AK125" s="227" t="str">
        <f>IF(OR($B125=0,AK$27&lt;$C125,AK$27&gt;=$D125),"",INDEX(ordre,COUNTIF(AK$36:AK124,"&lt;&gt;")+1))</f>
        <v/>
      </c>
      <c r="AL125" s="227" t="str">
        <f>IF(OR($B125=0,AL$27&lt;$C125,AL$27&gt;=$D125),"",INDEX(ordre,COUNTIF(AL$36:AL124,"&lt;&gt;")+1))</f>
        <v/>
      </c>
      <c r="AM125" s="227" t="str">
        <f>IF(OR($B125=0,AM$27&lt;$C125,AM$27&gt;=$D125),"",INDEX(ordre,COUNTIF(AM$36:AM124,"&lt;&gt;")+1))</f>
        <v/>
      </c>
      <c r="AN125" s="227" t="str">
        <f>IF(OR($B125=0,AN$27&lt;$C125,AN$27&gt;=$D125),"",INDEX(ordre,COUNTIF(AN$36:AN124,"&lt;&gt;")+1))</f>
        <v/>
      </c>
      <c r="AO125" s="227" t="str">
        <f>IF(OR($B125=0,AO$27&lt;$C125,AO$27&gt;=$D125),"",INDEX(ordre,COUNTIF(AO$36:AO124,"&lt;&gt;")+1))</f>
        <v/>
      </c>
      <c r="AP125" s="227" t="str">
        <f>IF(OR($B125=0,AP$27&lt;$C125,AP$27&gt;=$D125),"",INDEX(ordre,COUNTIF(AP$36:AP124,"&lt;&gt;")+1))</f>
        <v/>
      </c>
      <c r="AQ125" s="227" t="str">
        <f>IF(OR($B125=0,AQ$27&lt;$C125,AQ$27&gt;=$D125),"",INDEX(ordre,COUNTIF(AQ$36:AQ124,"&lt;&gt;")+1))</f>
        <v/>
      </c>
      <c r="AR125" s="227" t="str">
        <f>IF(OR($B125=0,AR$27&lt;$C125,AR$27&gt;=$D125),"",INDEX(ordre,COUNTIF(AR$36:AR124,"&lt;&gt;")+1))</f>
        <v/>
      </c>
      <c r="AS125" s="227" t="str">
        <f>IF(OR($B125=0,AS$27&lt;$C125,AS$27&gt;=$D125),"",INDEX(ordre,COUNTIF(AS$36:AS124,"&lt;&gt;")+1))</f>
        <v/>
      </c>
      <c r="AT125" s="227" t="str">
        <f>IF(OR($B125=0,AT$27&lt;$C125,AT$27&gt;=$D125),"",INDEX(ordre,COUNTIF(AT$36:AT124,"&lt;&gt;")+1))</f>
        <v/>
      </c>
      <c r="AU125" s="227" t="str">
        <f>IF(OR($B125=0,AU$27&lt;$C125,AU$27&gt;=$D125),"",INDEX(ordre,COUNTIF(AU$36:AU124,"&lt;&gt;")+1))</f>
        <v/>
      </c>
      <c r="AV125" s="227" t="str">
        <f>IF(OR($B125=0,AV$27&lt;$C125,AV$27&gt;=$D125),"",INDEX(ordre,COUNTIF(AV$36:AV124,"&lt;&gt;")+1))</f>
        <v/>
      </c>
      <c r="AW125" s="227" t="str">
        <f>IF(OR($B125=0,AW$27&lt;$C125,AW$27&gt;=$D125),"",INDEX(ordre,COUNTIF(AW$36:AW124,"&lt;&gt;")+1))</f>
        <v/>
      </c>
      <c r="AX125" s="227" t="str">
        <f>IF(OR($B125=0,AX$27&lt;$C125,AX$27&gt;=$D125),"",INDEX(ordre,COUNTIF(AX$36:AX124,"&lt;&gt;")+1))</f>
        <v/>
      </c>
      <c r="AY125" s="227" t="str">
        <f>IF(OR($B125=0,AY$27&lt;$C125,AY$27&gt;=$D125),"",INDEX(ordre,COUNTIF(AY$36:AY124,"&lt;&gt;")+1))</f>
        <v/>
      </c>
      <c r="AZ125" s="227" t="str">
        <f>IF(OR($B125=0,AZ$27&lt;$C125,AZ$27&gt;=$D125),"",INDEX(ordre,COUNTIF(AZ$36:AZ124,"&lt;&gt;")+1))</f>
        <v/>
      </c>
      <c r="BA125" s="227" t="str">
        <f>IF(OR($B125=0,BA$27&lt;$C125,BA$27&gt;=$D125),"",INDEX(ordre,COUNTIF(BA$36:BA124,"&lt;&gt;")+1))</f>
        <v/>
      </c>
      <c r="BB125" s="227" t="str">
        <f>IF(OR($B125=0,BB$27&lt;$C125,BB$27&gt;=$D125),"",INDEX(ordre,COUNTIF(BB$36:BB124,"&lt;&gt;")+1))</f>
        <v/>
      </c>
      <c r="BC125" s="227" t="str">
        <f>IF(OR($B125=0,BC$27&lt;$C125,BC$27&gt;=$D125),"",INDEX(ordre,COUNTIF(BC$36:BC124,"&lt;&gt;")+1))</f>
        <v/>
      </c>
      <c r="BD125" s="227" t="str">
        <f>IF(OR($B125=0,BD$27&lt;$C125,BD$27&gt;=$D125),"",INDEX(ordre,COUNTIF(BD$36:BD124,"&lt;&gt;")+1))</f>
        <v/>
      </c>
      <c r="BE125" s="227" t="str">
        <f>IF(OR($B125=0,BE$27&lt;$C125,BE$27&gt;=$D125),"",INDEX(ordre,COUNTIF(BE$36:BE124,"&lt;&gt;")+1))</f>
        <v/>
      </c>
      <c r="BF125" s="227" t="str">
        <f>IF(OR($B125=0,BF$27&lt;$C125,BF$27&gt;=$D125),"",INDEX(ordre,COUNTIF(BF$36:BF124,"&lt;&gt;")+1))</f>
        <v/>
      </c>
      <c r="BG125" s="227" t="str">
        <f>IF(OR($B125=0,BG$27&lt;$C125,BG$27&gt;=$D125),"",INDEX(ordre,COUNTIF(BG$36:BG124,"&lt;&gt;")+1))</f>
        <v/>
      </c>
      <c r="BH125" s="227" t="str">
        <f>IF(OR($B125=0,BH$27&lt;$C125,BH$27&gt;=$D125),"",INDEX(ordre,COUNTIF(BH$36:BH124,"&lt;&gt;")+1))</f>
        <v/>
      </c>
      <c r="BI125" s="227" t="str">
        <f>IF(OR($B125=0,BI$27&lt;$C125,BI$27&gt;=$D125),"",INDEX(ordre,COUNTIF(BI$36:BI124,"&lt;&gt;")+1))</f>
        <v/>
      </c>
      <c r="BJ125" s="227" t="str">
        <f>IF(OR($B125=0,BJ$27&lt;$C125,BJ$27&gt;=$D125),"",INDEX(ordre,COUNTIF(BJ$36:BJ124,"&lt;&gt;")+1))</f>
        <v/>
      </c>
      <c r="BK125" s="227" t="str">
        <f>IF(OR($B125=0,BK$27&lt;$C125,BK$27&gt;=$D125),"",INDEX(ordre,COUNTIF(BK$36:BK124,"&lt;&gt;")+1))</f>
        <v/>
      </c>
      <c r="BL125" s="227" t="str">
        <f>IF(OR($B125=0,BL$27&lt;$C125,BL$27&gt;=$D125),"",INDEX(ordre,COUNTIF(BL$36:BL124,"&lt;&gt;")+1))</f>
        <v/>
      </c>
      <c r="BM125" s="227" t="str">
        <f>IF(OR($B125=0,BM$27&lt;$C125,BM$27&gt;=$D125),"",INDEX(ordre,COUNTIF(BM$36:BM124,"&lt;&gt;")+1))</f>
        <v/>
      </c>
      <c r="BN125" s="227" t="str">
        <f>IF(OR($B125=0,BN$27&lt;$C125,BN$27&gt;=$D125),"",INDEX(ordre,COUNTIF(BN$36:BN124,"&lt;&gt;")+1))</f>
        <v/>
      </c>
      <c r="BO125" s="227" t="str">
        <f>IF(OR($B125=0,BO$27&lt;$C125,BO$27&gt;=$D125),"",INDEX(ordre,COUNTIF(BO$36:BO124,"&lt;&gt;")+1))</f>
        <v/>
      </c>
      <c r="BP125" s="227" t="str">
        <f>IF(OR($B125=0,BP$27&lt;$C125,BP$27&gt;=$D125),"",INDEX(ordre,COUNTIF(BP$36:BP124,"&lt;&gt;")+1))</f>
        <v/>
      </c>
      <c r="BQ125" s="227" t="str">
        <f>IF(OR($B125=0,BQ$27&lt;$C125,BQ$27&gt;=$D125),"",INDEX(ordre,COUNTIF(BQ$36:BQ124,"&lt;&gt;")+1))</f>
        <v/>
      </c>
      <c r="BR125" s="227" t="str">
        <f>IF(OR($B125=0,BR$27&lt;$C125,BR$27&gt;=$D125),"",INDEX(ordre,COUNTIF(BR$36:BR124,"&lt;&gt;")+1))</f>
        <v/>
      </c>
      <c r="BS125" s="227" t="str">
        <f>IF(OR($B125=0,BS$27&lt;$C125,BS$27&gt;=$D125),"",INDEX(ordre,COUNTIF(BS$36:BS124,"&lt;&gt;")+1))</f>
        <v/>
      </c>
      <c r="BT125" s="227" t="str">
        <f>IF(OR($B125=0,BT$27&lt;$C125,BT$27&gt;=$D125),"",INDEX(ordre,COUNTIF(BT$36:BT124,"&lt;&gt;")+1))</f>
        <v/>
      </c>
      <c r="BU125" s="165">
        <f t="shared" si="11"/>
        <v>6.9441666666666671E-3</v>
      </c>
    </row>
    <row r="126" spans="1:73" ht="15.5" x14ac:dyDescent="0.35">
      <c r="A126" s="39"/>
      <c r="B126" s="139">
        <f>'Etat staff'!C122</f>
        <v>0</v>
      </c>
      <c r="C126" s="161">
        <f>'Etat staff'!A122</f>
        <v>0</v>
      </c>
      <c r="D126" s="162">
        <f>IF('Etat staff'!B122&lt;C126,'Etat staff'!B122+1,'Etat staff'!B122)</f>
        <v>0</v>
      </c>
      <c r="E126" s="203">
        <f t="shared" si="10"/>
        <v>1.0416666666666666E-2</v>
      </c>
      <c r="F126" s="44"/>
      <c r="G126" s="265"/>
      <c r="H126" s="227" t="str">
        <f>IF(OR($B126=0,H$27&lt;$C126,H$27&gt;=$D126),"",INDEX(ordre,COUNTIF(H$36:H125,"&lt;&gt;")+1))</f>
        <v/>
      </c>
      <c r="I126" s="227" t="str">
        <f>IF(OR($B126=0,I$27&lt;$C126,I$27&gt;=$D126),"",INDEX(ordre,COUNTIF(I$36:I125,"&lt;&gt;")+1))</f>
        <v/>
      </c>
      <c r="J126" s="227" t="str">
        <f>IF(OR($B126=0,J$27&lt;$C126,J$27&gt;=$D126),"",INDEX(ordre,COUNTIF(J$36:J125,"&lt;&gt;")+1))</f>
        <v/>
      </c>
      <c r="K126" s="227" t="str">
        <f>IF(OR($B126=0,K$27&lt;$C126,K$27&gt;=$D126),"",INDEX(ordre,COUNTIF(K$36:K125,"&lt;&gt;")+1))</f>
        <v/>
      </c>
      <c r="L126" s="227" t="str">
        <f>IF(OR($B126=0,L$27&lt;$C126,L$27&gt;=$D126),"",INDEX(ordre,COUNTIF(L$36:L125,"&lt;&gt;")+1))</f>
        <v/>
      </c>
      <c r="M126" s="227" t="str">
        <f>IF(OR($B126=0,M$27&lt;$C126,M$27&gt;=$D126),"",INDEX(ordre,COUNTIF(M$36:M125,"&lt;&gt;")+1))</f>
        <v/>
      </c>
      <c r="N126" s="227" t="str">
        <f>IF(OR($B126=0,N$27&lt;$C126,N$27&gt;=$D126),"",INDEX(ordre,COUNTIF(N$36:N125,"&lt;&gt;")+1))</f>
        <v/>
      </c>
      <c r="O126" s="227" t="str">
        <f>IF(OR($B126=0,O$27&lt;$C126,O$27&gt;=$D126),"",INDEX(ordre,COUNTIF(O$36:O125,"&lt;&gt;")+1))</f>
        <v/>
      </c>
      <c r="P126" s="227" t="str">
        <f>IF(OR($B126=0,P$27&lt;$C126,P$27&gt;=$D126),"",INDEX(ordre,COUNTIF(P$36:P125,"&lt;&gt;")+1))</f>
        <v/>
      </c>
      <c r="Q126" s="227" t="str">
        <f>IF(OR($B126=0,Q$27&lt;$C126,Q$27&gt;=$D126),"",INDEX(ordre,COUNTIF(Q$36:Q125,"&lt;&gt;")+1))</f>
        <v/>
      </c>
      <c r="R126" s="227" t="str">
        <f>IF(OR($B126=0,R$27&lt;$C126,R$27&gt;=$D126),"",INDEX(ordre,COUNTIF(R$36:R125,"&lt;&gt;")+1))</f>
        <v/>
      </c>
      <c r="S126" s="227" t="str">
        <f>IF(OR($B126=0,S$27&lt;$C126,S$27&gt;=$D126),"",INDEX(ordre,COUNTIF(S$36:S125,"&lt;&gt;")+1))</f>
        <v/>
      </c>
      <c r="T126" s="227" t="str">
        <f>IF(OR($B126=0,T$27&lt;$C126,T$27&gt;=$D126),"",INDEX(ordre,COUNTIF(T$36:T125,"&lt;&gt;")+1))</f>
        <v/>
      </c>
      <c r="U126" s="227" t="str">
        <f>IF(OR($B126=0,U$27&lt;$C126,U$27&gt;=$D126),"",INDEX(ordre,COUNTIF(U$36:U125,"&lt;&gt;")+1))</f>
        <v/>
      </c>
      <c r="V126" s="227" t="str">
        <f>IF(OR($B126=0,V$27&lt;$C126,V$27&gt;=$D126),"",INDEX(ordre,COUNTIF(V$36:V125,"&lt;&gt;")+1))</f>
        <v/>
      </c>
      <c r="W126" s="227" t="str">
        <f>IF(OR($B126=0,W$27&lt;$C126,W$27&gt;=$D126),"",INDEX(ordre,COUNTIF(W$36:W125,"&lt;&gt;")+1))</f>
        <v/>
      </c>
      <c r="X126" s="227" t="str">
        <f>IF(OR($B126=0,X$27&lt;$C126,X$27&gt;=$D126),"",INDEX(ordre,COUNTIF(X$36:X125,"&lt;&gt;")+1))</f>
        <v/>
      </c>
      <c r="Y126" s="227" t="str">
        <f>IF(OR($B126=0,Y$27&lt;$C126,Y$27&gt;=$D126),"",INDEX(ordre,COUNTIF(Y$36:Y125,"&lt;&gt;")+1))</f>
        <v/>
      </c>
      <c r="Z126" s="227" t="str">
        <f>IF(OR($B126=0,Z$27&lt;$C126,Z$27&gt;=$D126),"",INDEX(ordre,COUNTIF(Z$36:Z125,"&lt;&gt;")+1))</f>
        <v/>
      </c>
      <c r="AA126" s="227" t="str">
        <f>IF(OR($B126=0,AA$27&lt;$C126,AA$27&gt;=$D126),"",INDEX(ordre,COUNTIF(AA$36:AA125,"&lt;&gt;")+1))</f>
        <v/>
      </c>
      <c r="AB126" s="227" t="str">
        <f>IF(OR($B126=0,AB$27&lt;$C126,AB$27&gt;=$D126),"",INDEX(ordre,COUNTIF(AB$36:AB125,"&lt;&gt;")+1))</f>
        <v/>
      </c>
      <c r="AC126" s="227" t="str">
        <f>IF(OR($B126=0,AC$27&lt;$C126,AC$27&gt;=$D126),"",INDEX(ordre,COUNTIF(AC$36:AC125,"&lt;&gt;")+1))</f>
        <v/>
      </c>
      <c r="AD126" s="227" t="str">
        <f>IF(OR($B126=0,AD$27&lt;$C126,AD$27&gt;=$D126),"",INDEX(ordre,COUNTIF(AD$36:AD125,"&lt;&gt;")+1))</f>
        <v/>
      </c>
      <c r="AE126" s="227" t="str">
        <f>IF(OR($B126=0,AE$27&lt;$C126,AE$27&gt;=$D126),"",INDEX(ordre,COUNTIF(AE$36:AE125,"&lt;&gt;")+1))</f>
        <v/>
      </c>
      <c r="AF126" s="227" t="str">
        <f>IF(OR($B126=0,AF$27&lt;$C126,AF$27&gt;=$D126),"",INDEX(ordre,COUNTIF(AF$36:AF125,"&lt;&gt;")+1))</f>
        <v/>
      </c>
      <c r="AG126" s="227" t="str">
        <f>IF(OR($B126=0,AG$27&lt;$C126,AG$27&gt;=$D126),"",INDEX(ordre,COUNTIF(AG$36:AG125,"&lt;&gt;")+1))</f>
        <v/>
      </c>
      <c r="AH126" s="227" t="str">
        <f>IF(OR($B126=0,AH$27&lt;$C126,AH$27&gt;=$D126),"",INDEX(ordre,COUNTIF(AH$36:AH125,"&lt;&gt;")+1))</f>
        <v/>
      </c>
      <c r="AI126" s="227" t="str">
        <f>IF(OR($B126=0,AI$27&lt;$C126,AI$27&gt;=$D126),"",INDEX(ordre,COUNTIF(AI$36:AI125,"&lt;&gt;")+1))</f>
        <v/>
      </c>
      <c r="AJ126" s="227" t="str">
        <f>IF(OR($B126=0,AJ$27&lt;$C126,AJ$27&gt;=$D126),"",INDEX(ordre,COUNTIF(AJ$36:AJ125,"&lt;&gt;")+1))</f>
        <v/>
      </c>
      <c r="AK126" s="227" t="str">
        <f>IF(OR($B126=0,AK$27&lt;$C126,AK$27&gt;=$D126),"",INDEX(ordre,COUNTIF(AK$36:AK125,"&lt;&gt;")+1))</f>
        <v/>
      </c>
      <c r="AL126" s="227" t="str">
        <f>IF(OR($B126=0,AL$27&lt;$C126,AL$27&gt;=$D126),"",INDEX(ordre,COUNTIF(AL$36:AL125,"&lt;&gt;")+1))</f>
        <v/>
      </c>
      <c r="AM126" s="227" t="str">
        <f>IF(OR($B126=0,AM$27&lt;$C126,AM$27&gt;=$D126),"",INDEX(ordre,COUNTIF(AM$36:AM125,"&lt;&gt;")+1))</f>
        <v/>
      </c>
      <c r="AN126" s="227" t="str">
        <f>IF(OR($B126=0,AN$27&lt;$C126,AN$27&gt;=$D126),"",INDEX(ordre,COUNTIF(AN$36:AN125,"&lt;&gt;")+1))</f>
        <v/>
      </c>
      <c r="AO126" s="227" t="str">
        <f>IF(OR($B126=0,AO$27&lt;$C126,AO$27&gt;=$D126),"",INDEX(ordre,COUNTIF(AO$36:AO125,"&lt;&gt;")+1))</f>
        <v/>
      </c>
      <c r="AP126" s="227" t="str">
        <f>IF(OR($B126=0,AP$27&lt;$C126,AP$27&gt;=$D126),"",INDEX(ordre,COUNTIF(AP$36:AP125,"&lt;&gt;")+1))</f>
        <v/>
      </c>
      <c r="AQ126" s="227" t="str">
        <f>IF(OR($B126=0,AQ$27&lt;$C126,AQ$27&gt;=$D126),"",INDEX(ordre,COUNTIF(AQ$36:AQ125,"&lt;&gt;")+1))</f>
        <v/>
      </c>
      <c r="AR126" s="227" t="str">
        <f>IF(OR($B126=0,AR$27&lt;$C126,AR$27&gt;=$D126),"",INDEX(ordre,COUNTIF(AR$36:AR125,"&lt;&gt;")+1))</f>
        <v/>
      </c>
      <c r="AS126" s="227" t="str">
        <f>IF(OR($B126=0,AS$27&lt;$C126,AS$27&gt;=$D126),"",INDEX(ordre,COUNTIF(AS$36:AS125,"&lt;&gt;")+1))</f>
        <v/>
      </c>
      <c r="AT126" s="227" t="str">
        <f>IF(OR($B126=0,AT$27&lt;$C126,AT$27&gt;=$D126),"",INDEX(ordre,COUNTIF(AT$36:AT125,"&lt;&gt;")+1))</f>
        <v/>
      </c>
      <c r="AU126" s="227" t="str">
        <f>IF(OR($B126=0,AU$27&lt;$C126,AU$27&gt;=$D126),"",INDEX(ordre,COUNTIF(AU$36:AU125,"&lt;&gt;")+1))</f>
        <v/>
      </c>
      <c r="AV126" s="227" t="str">
        <f>IF(OR($B126=0,AV$27&lt;$C126,AV$27&gt;=$D126),"",INDEX(ordre,COUNTIF(AV$36:AV125,"&lt;&gt;")+1))</f>
        <v/>
      </c>
      <c r="AW126" s="227" t="str">
        <f>IF(OR($B126=0,AW$27&lt;$C126,AW$27&gt;=$D126),"",INDEX(ordre,COUNTIF(AW$36:AW125,"&lt;&gt;")+1))</f>
        <v/>
      </c>
      <c r="AX126" s="227" t="str">
        <f>IF(OR($B126=0,AX$27&lt;$C126,AX$27&gt;=$D126),"",INDEX(ordre,COUNTIF(AX$36:AX125,"&lt;&gt;")+1))</f>
        <v/>
      </c>
      <c r="AY126" s="227" t="str">
        <f>IF(OR($B126=0,AY$27&lt;$C126,AY$27&gt;=$D126),"",INDEX(ordre,COUNTIF(AY$36:AY125,"&lt;&gt;")+1))</f>
        <v/>
      </c>
      <c r="AZ126" s="227" t="str">
        <f>IF(OR($B126=0,AZ$27&lt;$C126,AZ$27&gt;=$D126),"",INDEX(ordre,COUNTIF(AZ$36:AZ125,"&lt;&gt;")+1))</f>
        <v/>
      </c>
      <c r="BA126" s="227" t="str">
        <f>IF(OR($B126=0,BA$27&lt;$C126,BA$27&gt;=$D126),"",INDEX(ordre,COUNTIF(BA$36:BA125,"&lt;&gt;")+1))</f>
        <v/>
      </c>
      <c r="BB126" s="227" t="str">
        <f>IF(OR($B126=0,BB$27&lt;$C126,BB$27&gt;=$D126),"",INDEX(ordre,COUNTIF(BB$36:BB125,"&lt;&gt;")+1))</f>
        <v/>
      </c>
      <c r="BC126" s="227" t="str">
        <f>IF(OR($B126=0,BC$27&lt;$C126,BC$27&gt;=$D126),"",INDEX(ordre,COUNTIF(BC$36:BC125,"&lt;&gt;")+1))</f>
        <v/>
      </c>
      <c r="BD126" s="227" t="str">
        <f>IF(OR($B126=0,BD$27&lt;$C126,BD$27&gt;=$D126),"",INDEX(ordre,COUNTIF(BD$36:BD125,"&lt;&gt;")+1))</f>
        <v/>
      </c>
      <c r="BE126" s="227" t="str">
        <f>IF(OR($B126=0,BE$27&lt;$C126,BE$27&gt;=$D126),"",INDEX(ordre,COUNTIF(BE$36:BE125,"&lt;&gt;")+1))</f>
        <v/>
      </c>
      <c r="BF126" s="227" t="str">
        <f>IF(OR($B126=0,BF$27&lt;$C126,BF$27&gt;=$D126),"",INDEX(ordre,COUNTIF(BF$36:BF125,"&lt;&gt;")+1))</f>
        <v/>
      </c>
      <c r="BG126" s="227" t="str">
        <f>IF(OR($B126=0,BG$27&lt;$C126,BG$27&gt;=$D126),"",INDEX(ordre,COUNTIF(BG$36:BG125,"&lt;&gt;")+1))</f>
        <v/>
      </c>
      <c r="BH126" s="227" t="str">
        <f>IF(OR($B126=0,BH$27&lt;$C126,BH$27&gt;=$D126),"",INDEX(ordre,COUNTIF(BH$36:BH125,"&lt;&gt;")+1))</f>
        <v/>
      </c>
      <c r="BI126" s="227" t="str">
        <f>IF(OR($B126=0,BI$27&lt;$C126,BI$27&gt;=$D126),"",INDEX(ordre,COUNTIF(BI$36:BI125,"&lt;&gt;")+1))</f>
        <v/>
      </c>
      <c r="BJ126" s="227" t="str">
        <f>IF(OR($B126=0,BJ$27&lt;$C126,BJ$27&gt;=$D126),"",INDEX(ordre,COUNTIF(BJ$36:BJ125,"&lt;&gt;")+1))</f>
        <v/>
      </c>
      <c r="BK126" s="227" t="str">
        <f>IF(OR($B126=0,BK$27&lt;$C126,BK$27&gt;=$D126),"",INDEX(ordre,COUNTIF(BK$36:BK125,"&lt;&gt;")+1))</f>
        <v/>
      </c>
      <c r="BL126" s="227" t="str">
        <f>IF(OR($B126=0,BL$27&lt;$C126,BL$27&gt;=$D126),"",INDEX(ordre,COUNTIF(BL$36:BL125,"&lt;&gt;")+1))</f>
        <v/>
      </c>
      <c r="BM126" s="227" t="str">
        <f>IF(OR($B126=0,BM$27&lt;$C126,BM$27&gt;=$D126),"",INDEX(ordre,COUNTIF(BM$36:BM125,"&lt;&gt;")+1))</f>
        <v/>
      </c>
      <c r="BN126" s="227" t="str">
        <f>IF(OR($B126=0,BN$27&lt;$C126,BN$27&gt;=$D126),"",INDEX(ordre,COUNTIF(BN$36:BN125,"&lt;&gt;")+1))</f>
        <v/>
      </c>
      <c r="BO126" s="227" t="str">
        <f>IF(OR($B126=0,BO$27&lt;$C126,BO$27&gt;=$D126),"",INDEX(ordre,COUNTIF(BO$36:BO125,"&lt;&gt;")+1))</f>
        <v/>
      </c>
      <c r="BP126" s="227" t="str">
        <f>IF(OR($B126=0,BP$27&lt;$C126,BP$27&gt;=$D126),"",INDEX(ordre,COUNTIF(BP$36:BP125,"&lt;&gt;")+1))</f>
        <v/>
      </c>
      <c r="BQ126" s="227" t="str">
        <f>IF(OR($B126=0,BQ$27&lt;$C126,BQ$27&gt;=$D126),"",INDEX(ordre,COUNTIF(BQ$36:BQ125,"&lt;&gt;")+1))</f>
        <v/>
      </c>
      <c r="BR126" s="227" t="str">
        <f>IF(OR($B126=0,BR$27&lt;$C126,BR$27&gt;=$D126),"",INDEX(ordre,COUNTIF(BR$36:BR125,"&lt;&gt;")+1))</f>
        <v/>
      </c>
      <c r="BS126" s="227" t="str">
        <f>IF(OR($B126=0,BS$27&lt;$C126,BS$27&gt;=$D126),"",INDEX(ordre,COUNTIF(BS$36:BS125,"&lt;&gt;")+1))</f>
        <v/>
      </c>
      <c r="BT126" s="227" t="str">
        <f>IF(OR($B126=0,BT$27&lt;$C126,BT$27&gt;=$D126),"",INDEX(ordre,COUNTIF(BT$36:BT125,"&lt;&gt;")+1))</f>
        <v/>
      </c>
      <c r="BU126" s="165">
        <f t="shared" si="11"/>
        <v>6.9441666666666671E-3</v>
      </c>
    </row>
    <row r="127" spans="1:73" ht="15.5" x14ac:dyDescent="0.35">
      <c r="A127" s="39"/>
      <c r="B127" s="139">
        <f>'Etat staff'!C123</f>
        <v>0</v>
      </c>
      <c r="C127" s="161">
        <f>'Etat staff'!A123</f>
        <v>0</v>
      </c>
      <c r="D127" s="162">
        <f>IF('Etat staff'!B123&lt;C127,'Etat staff'!B123+1,'Etat staff'!B123)</f>
        <v>0</v>
      </c>
      <c r="E127" s="203">
        <f t="shared" si="10"/>
        <v>1.0416666666666666E-2</v>
      </c>
      <c r="F127" s="44"/>
      <c r="G127" s="265"/>
      <c r="H127" s="227" t="str">
        <f>IF(OR($B127=0,H$27&lt;$C127,H$27&gt;=$D127),"",INDEX(ordre,COUNTIF(H$36:H126,"&lt;&gt;")+1))</f>
        <v/>
      </c>
      <c r="I127" s="227" t="str">
        <f>IF(OR($B127=0,I$27&lt;$C127,I$27&gt;=$D127),"",INDEX(ordre,COUNTIF(I$36:I126,"&lt;&gt;")+1))</f>
        <v/>
      </c>
      <c r="J127" s="227" t="str">
        <f>IF(OR($B127=0,J$27&lt;$C127,J$27&gt;=$D127),"",INDEX(ordre,COUNTIF(J$36:J126,"&lt;&gt;")+1))</f>
        <v/>
      </c>
      <c r="K127" s="227" t="str">
        <f>IF(OR($B127=0,K$27&lt;$C127,K$27&gt;=$D127),"",INDEX(ordre,COUNTIF(K$36:K126,"&lt;&gt;")+1))</f>
        <v/>
      </c>
      <c r="L127" s="227" t="str">
        <f>IF(OR($B127=0,L$27&lt;$C127,L$27&gt;=$D127),"",INDEX(ordre,COUNTIF(L$36:L126,"&lt;&gt;")+1))</f>
        <v/>
      </c>
      <c r="M127" s="227" t="str">
        <f>IF(OR($B127=0,M$27&lt;$C127,M$27&gt;=$D127),"",INDEX(ordre,COUNTIF(M$36:M126,"&lt;&gt;")+1))</f>
        <v/>
      </c>
      <c r="N127" s="227" t="str">
        <f>IF(OR($B127=0,N$27&lt;$C127,N$27&gt;=$D127),"",INDEX(ordre,COUNTIF(N$36:N126,"&lt;&gt;")+1))</f>
        <v/>
      </c>
      <c r="O127" s="227" t="str">
        <f>IF(OR($B127=0,O$27&lt;$C127,O$27&gt;=$D127),"",INDEX(ordre,COUNTIF(O$36:O126,"&lt;&gt;")+1))</f>
        <v/>
      </c>
      <c r="P127" s="227" t="str">
        <f>IF(OR($B127=0,P$27&lt;$C127,P$27&gt;=$D127),"",INDEX(ordre,COUNTIF(P$36:P126,"&lt;&gt;")+1))</f>
        <v/>
      </c>
      <c r="Q127" s="227" t="str">
        <f>IF(OR($B127=0,Q$27&lt;$C127,Q$27&gt;=$D127),"",INDEX(ordre,COUNTIF(Q$36:Q126,"&lt;&gt;")+1))</f>
        <v/>
      </c>
      <c r="R127" s="227" t="str">
        <f>IF(OR($B127=0,R$27&lt;$C127,R$27&gt;=$D127),"",INDEX(ordre,COUNTIF(R$36:R126,"&lt;&gt;")+1))</f>
        <v/>
      </c>
      <c r="S127" s="227" t="str">
        <f>IF(OR($B127=0,S$27&lt;$C127,S$27&gt;=$D127),"",INDEX(ordre,COUNTIF(S$36:S126,"&lt;&gt;")+1))</f>
        <v/>
      </c>
      <c r="T127" s="227" t="str">
        <f>IF(OR($B127=0,T$27&lt;$C127,T$27&gt;=$D127),"",INDEX(ordre,COUNTIF(T$36:T126,"&lt;&gt;")+1))</f>
        <v/>
      </c>
      <c r="U127" s="227" t="str">
        <f>IF(OR($B127=0,U$27&lt;$C127,U$27&gt;=$D127),"",INDEX(ordre,COUNTIF(U$36:U126,"&lt;&gt;")+1))</f>
        <v/>
      </c>
      <c r="V127" s="227" t="str">
        <f>IF(OR($B127=0,V$27&lt;$C127,V$27&gt;=$D127),"",INDEX(ordre,COUNTIF(V$36:V126,"&lt;&gt;")+1))</f>
        <v/>
      </c>
      <c r="W127" s="227" t="str">
        <f>IF(OR($B127=0,W$27&lt;$C127,W$27&gt;=$D127),"",INDEX(ordre,COUNTIF(W$36:W126,"&lt;&gt;")+1))</f>
        <v/>
      </c>
      <c r="X127" s="227" t="str">
        <f>IF(OR($B127=0,X$27&lt;$C127,X$27&gt;=$D127),"",INDEX(ordre,COUNTIF(X$36:X126,"&lt;&gt;")+1))</f>
        <v/>
      </c>
      <c r="Y127" s="227" t="str">
        <f>IF(OR($B127=0,Y$27&lt;$C127,Y$27&gt;=$D127),"",INDEX(ordre,COUNTIF(Y$36:Y126,"&lt;&gt;")+1))</f>
        <v/>
      </c>
      <c r="Z127" s="227" t="str">
        <f>IF(OR($B127=0,Z$27&lt;$C127,Z$27&gt;=$D127),"",INDEX(ordre,COUNTIF(Z$36:Z126,"&lt;&gt;")+1))</f>
        <v/>
      </c>
      <c r="AA127" s="227" t="str">
        <f>IF(OR($B127=0,AA$27&lt;$C127,AA$27&gt;=$D127),"",INDEX(ordre,COUNTIF(AA$36:AA126,"&lt;&gt;")+1))</f>
        <v/>
      </c>
      <c r="AB127" s="227" t="str">
        <f>IF(OR($B127=0,AB$27&lt;$C127,AB$27&gt;=$D127),"",INDEX(ordre,COUNTIF(AB$36:AB126,"&lt;&gt;")+1))</f>
        <v/>
      </c>
      <c r="AC127" s="227" t="str">
        <f>IF(OR($B127=0,AC$27&lt;$C127,AC$27&gt;=$D127),"",INDEX(ordre,COUNTIF(AC$36:AC126,"&lt;&gt;")+1))</f>
        <v/>
      </c>
      <c r="AD127" s="227" t="str">
        <f>IF(OR($B127=0,AD$27&lt;$C127,AD$27&gt;=$D127),"",INDEX(ordre,COUNTIF(AD$36:AD126,"&lt;&gt;")+1))</f>
        <v/>
      </c>
      <c r="AE127" s="227" t="str">
        <f>IF(OR($B127=0,AE$27&lt;$C127,AE$27&gt;=$D127),"",INDEX(ordre,COUNTIF(AE$36:AE126,"&lt;&gt;")+1))</f>
        <v/>
      </c>
      <c r="AF127" s="227" t="str">
        <f>IF(OR($B127=0,AF$27&lt;$C127,AF$27&gt;=$D127),"",INDEX(ordre,COUNTIF(AF$36:AF126,"&lt;&gt;")+1))</f>
        <v/>
      </c>
      <c r="AG127" s="227" t="str">
        <f>IF(OR($B127=0,AG$27&lt;$C127,AG$27&gt;=$D127),"",INDEX(ordre,COUNTIF(AG$36:AG126,"&lt;&gt;")+1))</f>
        <v/>
      </c>
      <c r="AH127" s="227" t="str">
        <f>IF(OR($B127=0,AH$27&lt;$C127,AH$27&gt;=$D127),"",INDEX(ordre,COUNTIF(AH$36:AH126,"&lt;&gt;")+1))</f>
        <v/>
      </c>
      <c r="AI127" s="227" t="str">
        <f>IF(OR($B127=0,AI$27&lt;$C127,AI$27&gt;=$D127),"",INDEX(ordre,COUNTIF(AI$36:AI126,"&lt;&gt;")+1))</f>
        <v/>
      </c>
      <c r="AJ127" s="227" t="str">
        <f>IF(OR($B127=0,AJ$27&lt;$C127,AJ$27&gt;=$D127),"",INDEX(ordre,COUNTIF(AJ$36:AJ126,"&lt;&gt;")+1))</f>
        <v/>
      </c>
      <c r="AK127" s="227" t="str">
        <f>IF(OR($B127=0,AK$27&lt;$C127,AK$27&gt;=$D127),"",INDEX(ordre,COUNTIF(AK$36:AK126,"&lt;&gt;")+1))</f>
        <v/>
      </c>
      <c r="AL127" s="227" t="str">
        <f>IF(OR($B127=0,AL$27&lt;$C127,AL$27&gt;=$D127),"",INDEX(ordre,COUNTIF(AL$36:AL126,"&lt;&gt;")+1))</f>
        <v/>
      </c>
      <c r="AM127" s="227" t="str">
        <f>IF(OR($B127=0,AM$27&lt;$C127,AM$27&gt;=$D127),"",INDEX(ordre,COUNTIF(AM$36:AM126,"&lt;&gt;")+1))</f>
        <v/>
      </c>
      <c r="AN127" s="227" t="str">
        <f>IF(OR($B127=0,AN$27&lt;$C127,AN$27&gt;=$D127),"",INDEX(ordre,COUNTIF(AN$36:AN126,"&lt;&gt;")+1))</f>
        <v/>
      </c>
      <c r="AO127" s="227" t="str">
        <f>IF(OR($B127=0,AO$27&lt;$C127,AO$27&gt;=$D127),"",INDEX(ordre,COUNTIF(AO$36:AO126,"&lt;&gt;")+1))</f>
        <v/>
      </c>
      <c r="AP127" s="227" t="str">
        <f>IF(OR($B127=0,AP$27&lt;$C127,AP$27&gt;=$D127),"",INDEX(ordre,COUNTIF(AP$36:AP126,"&lt;&gt;")+1))</f>
        <v/>
      </c>
      <c r="AQ127" s="227" t="str">
        <f>IF(OR($B127=0,AQ$27&lt;$C127,AQ$27&gt;=$D127),"",INDEX(ordre,COUNTIF(AQ$36:AQ126,"&lt;&gt;")+1))</f>
        <v/>
      </c>
      <c r="AR127" s="227" t="str">
        <f>IF(OR($B127=0,AR$27&lt;$C127,AR$27&gt;=$D127),"",INDEX(ordre,COUNTIF(AR$36:AR126,"&lt;&gt;")+1))</f>
        <v/>
      </c>
      <c r="AS127" s="227" t="str">
        <f>IF(OR($B127=0,AS$27&lt;$C127,AS$27&gt;=$D127),"",INDEX(ordre,COUNTIF(AS$36:AS126,"&lt;&gt;")+1))</f>
        <v/>
      </c>
      <c r="AT127" s="227" t="str">
        <f>IF(OR($B127=0,AT$27&lt;$C127,AT$27&gt;=$D127),"",INDEX(ordre,COUNTIF(AT$36:AT126,"&lt;&gt;")+1))</f>
        <v/>
      </c>
      <c r="AU127" s="227" t="str">
        <f>IF(OR($B127=0,AU$27&lt;$C127,AU$27&gt;=$D127),"",INDEX(ordre,COUNTIF(AU$36:AU126,"&lt;&gt;")+1))</f>
        <v/>
      </c>
      <c r="AV127" s="227" t="str">
        <f>IF(OR($B127=0,AV$27&lt;$C127,AV$27&gt;=$D127),"",INDEX(ordre,COUNTIF(AV$36:AV126,"&lt;&gt;")+1))</f>
        <v/>
      </c>
      <c r="AW127" s="227" t="str">
        <f>IF(OR($B127=0,AW$27&lt;$C127,AW$27&gt;=$D127),"",INDEX(ordre,COUNTIF(AW$36:AW126,"&lt;&gt;")+1))</f>
        <v/>
      </c>
      <c r="AX127" s="227" t="str">
        <f>IF(OR($B127=0,AX$27&lt;$C127,AX$27&gt;=$D127),"",INDEX(ordre,COUNTIF(AX$36:AX126,"&lt;&gt;")+1))</f>
        <v/>
      </c>
      <c r="AY127" s="227" t="str">
        <f>IF(OR($B127=0,AY$27&lt;$C127,AY$27&gt;=$D127),"",INDEX(ordre,COUNTIF(AY$36:AY126,"&lt;&gt;")+1))</f>
        <v/>
      </c>
      <c r="AZ127" s="227" t="str">
        <f>IF(OR($B127=0,AZ$27&lt;$C127,AZ$27&gt;=$D127),"",INDEX(ordre,COUNTIF(AZ$36:AZ126,"&lt;&gt;")+1))</f>
        <v/>
      </c>
      <c r="BA127" s="227" t="str">
        <f>IF(OR($B127=0,BA$27&lt;$C127,BA$27&gt;=$D127),"",INDEX(ordre,COUNTIF(BA$36:BA126,"&lt;&gt;")+1))</f>
        <v/>
      </c>
      <c r="BB127" s="227" t="str">
        <f>IF(OR($B127=0,BB$27&lt;$C127,BB$27&gt;=$D127),"",INDEX(ordre,COUNTIF(BB$36:BB126,"&lt;&gt;")+1))</f>
        <v/>
      </c>
      <c r="BC127" s="227" t="str">
        <f>IF(OR($B127=0,BC$27&lt;$C127,BC$27&gt;=$D127),"",INDEX(ordre,COUNTIF(BC$36:BC126,"&lt;&gt;")+1))</f>
        <v/>
      </c>
      <c r="BD127" s="227" t="str">
        <f>IF(OR($B127=0,BD$27&lt;$C127,BD$27&gt;=$D127),"",INDEX(ordre,COUNTIF(BD$36:BD126,"&lt;&gt;")+1))</f>
        <v/>
      </c>
      <c r="BE127" s="227" t="str">
        <f>IF(OR($B127=0,BE$27&lt;$C127,BE$27&gt;=$D127),"",INDEX(ordre,COUNTIF(BE$36:BE126,"&lt;&gt;")+1))</f>
        <v/>
      </c>
      <c r="BF127" s="227" t="str">
        <f>IF(OR($B127=0,BF$27&lt;$C127,BF$27&gt;=$D127),"",INDEX(ordre,COUNTIF(BF$36:BF126,"&lt;&gt;")+1))</f>
        <v/>
      </c>
      <c r="BG127" s="227" t="str">
        <f>IF(OR($B127=0,BG$27&lt;$C127,BG$27&gt;=$D127),"",INDEX(ordre,COUNTIF(BG$36:BG126,"&lt;&gt;")+1))</f>
        <v/>
      </c>
      <c r="BH127" s="227" t="str">
        <f>IF(OR($B127=0,BH$27&lt;$C127,BH$27&gt;=$D127),"",INDEX(ordre,COUNTIF(BH$36:BH126,"&lt;&gt;")+1))</f>
        <v/>
      </c>
      <c r="BI127" s="227" t="str">
        <f>IF(OR($B127=0,BI$27&lt;$C127,BI$27&gt;=$D127),"",INDEX(ordre,COUNTIF(BI$36:BI126,"&lt;&gt;")+1))</f>
        <v/>
      </c>
      <c r="BJ127" s="227" t="str">
        <f>IF(OR($B127=0,BJ$27&lt;$C127,BJ$27&gt;=$D127),"",INDEX(ordre,COUNTIF(BJ$36:BJ126,"&lt;&gt;")+1))</f>
        <v/>
      </c>
      <c r="BK127" s="227" t="str">
        <f>IF(OR($B127=0,BK$27&lt;$C127,BK$27&gt;=$D127),"",INDEX(ordre,COUNTIF(BK$36:BK126,"&lt;&gt;")+1))</f>
        <v/>
      </c>
      <c r="BL127" s="227" t="str">
        <f>IF(OR($B127=0,BL$27&lt;$C127,BL$27&gt;=$D127),"",INDEX(ordre,COUNTIF(BL$36:BL126,"&lt;&gt;")+1))</f>
        <v/>
      </c>
      <c r="BM127" s="227" t="str">
        <f>IF(OR($B127=0,BM$27&lt;$C127,BM$27&gt;=$D127),"",INDEX(ordre,COUNTIF(BM$36:BM126,"&lt;&gt;")+1))</f>
        <v/>
      </c>
      <c r="BN127" s="227" t="str">
        <f>IF(OR($B127=0,BN$27&lt;$C127,BN$27&gt;=$D127),"",INDEX(ordre,COUNTIF(BN$36:BN126,"&lt;&gt;")+1))</f>
        <v/>
      </c>
      <c r="BO127" s="227" t="str">
        <f>IF(OR($B127=0,BO$27&lt;$C127,BO$27&gt;=$D127),"",INDEX(ordre,COUNTIF(BO$36:BO126,"&lt;&gt;")+1))</f>
        <v/>
      </c>
      <c r="BP127" s="227" t="str">
        <f>IF(OR($B127=0,BP$27&lt;$C127,BP$27&gt;=$D127),"",INDEX(ordre,COUNTIF(BP$36:BP126,"&lt;&gt;")+1))</f>
        <v/>
      </c>
      <c r="BQ127" s="227" t="str">
        <f>IF(OR($B127=0,BQ$27&lt;$C127,BQ$27&gt;=$D127),"",INDEX(ordre,COUNTIF(BQ$36:BQ126,"&lt;&gt;")+1))</f>
        <v/>
      </c>
      <c r="BR127" s="227" t="str">
        <f>IF(OR($B127=0,BR$27&lt;$C127,BR$27&gt;=$D127),"",INDEX(ordre,COUNTIF(BR$36:BR126,"&lt;&gt;")+1))</f>
        <v/>
      </c>
      <c r="BS127" s="227" t="str">
        <f>IF(OR($B127=0,BS$27&lt;$C127,BS$27&gt;=$D127),"",INDEX(ordre,COUNTIF(BS$36:BS126,"&lt;&gt;")+1))</f>
        <v/>
      </c>
      <c r="BT127" s="227" t="str">
        <f>IF(OR($B127=0,BT$27&lt;$C127,BT$27&gt;=$D127),"",INDEX(ordre,COUNTIF(BT$36:BT126,"&lt;&gt;")+1))</f>
        <v/>
      </c>
      <c r="BU127" s="165">
        <f t="shared" si="11"/>
        <v>6.9441666666666671E-3</v>
      </c>
    </row>
    <row r="128" spans="1:73" ht="16" thickBot="1" x14ac:dyDescent="0.4">
      <c r="A128" s="3"/>
      <c r="B128" s="60" t="s">
        <v>8</v>
      </c>
      <c r="C128" s="79"/>
      <c r="D128" s="79"/>
      <c r="E128" s="202"/>
      <c r="F128" s="61"/>
      <c r="G128" s="61"/>
      <c r="H128" s="23">
        <f t="shared" ref="H128:AM128" si="12">COUNT(H29:H127)</f>
        <v>2</v>
      </c>
      <c r="I128" s="23">
        <f t="shared" si="12"/>
        <v>2</v>
      </c>
      <c r="J128" s="23">
        <f t="shared" si="12"/>
        <v>2</v>
      </c>
      <c r="K128" s="23">
        <f t="shared" si="12"/>
        <v>5</v>
      </c>
      <c r="L128" s="23">
        <f t="shared" si="12"/>
        <v>6</v>
      </c>
      <c r="M128" s="23">
        <f t="shared" si="12"/>
        <v>6</v>
      </c>
      <c r="N128" s="23">
        <f t="shared" si="12"/>
        <v>6</v>
      </c>
      <c r="O128" s="23">
        <f t="shared" si="12"/>
        <v>6</v>
      </c>
      <c r="P128" s="23">
        <f t="shared" si="12"/>
        <v>5</v>
      </c>
      <c r="Q128" s="23">
        <f t="shared" si="12"/>
        <v>5</v>
      </c>
      <c r="R128" s="23">
        <f t="shared" si="12"/>
        <v>5</v>
      </c>
      <c r="S128" s="23">
        <f t="shared" si="12"/>
        <v>6</v>
      </c>
      <c r="T128" s="23">
        <f t="shared" si="12"/>
        <v>5</v>
      </c>
      <c r="U128" s="23">
        <f t="shared" si="12"/>
        <v>6</v>
      </c>
      <c r="V128" s="23">
        <f t="shared" si="12"/>
        <v>6</v>
      </c>
      <c r="W128" s="23">
        <f t="shared" si="12"/>
        <v>8</v>
      </c>
      <c r="X128" s="23">
        <f t="shared" si="12"/>
        <v>7</v>
      </c>
      <c r="Y128" s="23">
        <f t="shared" si="12"/>
        <v>7</v>
      </c>
      <c r="Z128" s="23">
        <f t="shared" si="12"/>
        <v>7</v>
      </c>
      <c r="AA128" s="23">
        <f t="shared" si="12"/>
        <v>7</v>
      </c>
      <c r="AB128" s="23">
        <f t="shared" si="12"/>
        <v>7</v>
      </c>
      <c r="AC128" s="23">
        <f t="shared" si="12"/>
        <v>7</v>
      </c>
      <c r="AD128" s="23">
        <f t="shared" si="12"/>
        <v>7</v>
      </c>
      <c r="AE128" s="23">
        <f t="shared" si="12"/>
        <v>7</v>
      </c>
      <c r="AF128" s="23">
        <f t="shared" si="12"/>
        <v>7</v>
      </c>
      <c r="AG128" s="23">
        <f t="shared" si="12"/>
        <v>7</v>
      </c>
      <c r="AH128" s="23">
        <f t="shared" si="12"/>
        <v>7</v>
      </c>
      <c r="AI128" s="23">
        <f t="shared" si="12"/>
        <v>7</v>
      </c>
      <c r="AJ128" s="23">
        <f t="shared" si="12"/>
        <v>6</v>
      </c>
      <c r="AK128" s="23">
        <f t="shared" si="12"/>
        <v>7</v>
      </c>
      <c r="AL128" s="23">
        <f t="shared" si="12"/>
        <v>7</v>
      </c>
      <c r="AM128" s="23">
        <f t="shared" si="12"/>
        <v>6</v>
      </c>
      <c r="AN128" s="23">
        <f t="shared" ref="AN128:BH128" si="13">COUNT(AN29:AN127)</f>
        <v>6</v>
      </c>
      <c r="AO128" s="23">
        <f t="shared" si="13"/>
        <v>6</v>
      </c>
      <c r="AP128" s="23">
        <f t="shared" si="13"/>
        <v>5</v>
      </c>
      <c r="AQ128" s="23">
        <f t="shared" si="13"/>
        <v>5</v>
      </c>
      <c r="AR128" s="23">
        <f t="shared" si="13"/>
        <v>5</v>
      </c>
      <c r="AS128" s="23">
        <f t="shared" si="13"/>
        <v>5</v>
      </c>
      <c r="AT128" s="23">
        <f t="shared" si="13"/>
        <v>5</v>
      </c>
      <c r="AU128" s="23">
        <f t="shared" si="13"/>
        <v>5</v>
      </c>
      <c r="AV128" s="23">
        <f t="shared" si="13"/>
        <v>5</v>
      </c>
      <c r="AW128" s="23">
        <f t="shared" si="13"/>
        <v>5</v>
      </c>
      <c r="AX128" s="23">
        <f t="shared" si="13"/>
        <v>5</v>
      </c>
      <c r="AY128" s="23">
        <f t="shared" si="13"/>
        <v>3</v>
      </c>
      <c r="AZ128" s="23">
        <f t="shared" si="13"/>
        <v>3</v>
      </c>
      <c r="BA128" s="23">
        <f t="shared" si="13"/>
        <v>3</v>
      </c>
      <c r="BB128" s="23">
        <f t="shared" si="13"/>
        <v>2</v>
      </c>
      <c r="BC128" s="23">
        <f t="shared" si="13"/>
        <v>1</v>
      </c>
      <c r="BD128" s="23">
        <f t="shared" si="13"/>
        <v>1</v>
      </c>
      <c r="BE128" s="23">
        <f t="shared" si="13"/>
        <v>1</v>
      </c>
      <c r="BF128" s="23">
        <f t="shared" si="13"/>
        <v>1</v>
      </c>
      <c r="BG128" s="23">
        <f t="shared" si="13"/>
        <v>1</v>
      </c>
      <c r="BH128" s="23">
        <f t="shared" si="13"/>
        <v>1</v>
      </c>
      <c r="BI128" s="23"/>
      <c r="BJ128" s="23"/>
      <c r="BK128" s="23"/>
      <c r="BL128" s="23">
        <f>COUNT(BL29:BL127)</f>
        <v>0</v>
      </c>
      <c r="BM128" s="23"/>
      <c r="BN128" s="23"/>
      <c r="BO128" s="23"/>
      <c r="BP128" s="23">
        <f>COUNT(BP29:BP127)</f>
        <v>0</v>
      </c>
      <c r="BQ128" s="23"/>
      <c r="BR128" s="23"/>
      <c r="BS128" s="23"/>
      <c r="BT128" s="23">
        <f>COUNT(BT29:BT127)</f>
        <v>0</v>
      </c>
    </row>
    <row r="129" spans="1:72" ht="16" thickBot="1" x14ac:dyDescent="0.4">
      <c r="A129" s="3"/>
      <c r="B129" s="12"/>
      <c r="C129" s="12"/>
      <c r="D129" s="12"/>
      <c r="E129" s="12"/>
      <c r="F129" s="12"/>
      <c r="G129" s="12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</row>
    <row r="130" spans="1:72" ht="16" thickBot="1" x14ac:dyDescent="0.4">
      <c r="A130" s="3"/>
      <c r="B130" s="367" t="s">
        <v>9</v>
      </c>
      <c r="C130" s="368"/>
      <c r="D130" s="369"/>
      <c r="E130" s="370"/>
      <c r="F130" s="371" t="s">
        <v>10</v>
      </c>
      <c r="G130" s="372"/>
      <c r="H130" s="372"/>
      <c r="I130" s="372"/>
      <c r="J130" s="372"/>
      <c r="K130" s="372"/>
      <c r="L130" s="372"/>
      <c r="M130" s="174"/>
      <c r="N130" s="174"/>
      <c r="O130" s="174"/>
      <c r="P130" s="371" t="s">
        <v>11</v>
      </c>
      <c r="Q130" s="372"/>
      <c r="R130" s="372"/>
      <c r="S130" s="372"/>
      <c r="T130" s="372"/>
      <c r="U130" s="372"/>
      <c r="V130" s="372"/>
      <c r="W130" s="372"/>
      <c r="X130" s="372"/>
      <c r="Y130" s="372"/>
      <c r="Z130" s="372"/>
      <c r="AA130" s="372"/>
      <c r="AB130" s="372"/>
      <c r="AC130" s="372"/>
      <c r="AD130" s="372"/>
      <c r="AE130" s="372"/>
      <c r="AF130" s="373"/>
      <c r="AG130" s="174"/>
      <c r="AH130" s="174"/>
      <c r="AI130" s="174"/>
      <c r="AJ130" s="374" t="s">
        <v>12</v>
      </c>
      <c r="AK130" s="375"/>
      <c r="AL130" s="375"/>
      <c r="AM130" s="375"/>
      <c r="AN130" s="375"/>
      <c r="AO130" s="375"/>
      <c r="AP130" s="375"/>
      <c r="AQ130" s="375"/>
      <c r="AR130" s="376"/>
      <c r="AS130" s="175"/>
      <c r="AT130" s="175"/>
      <c r="AU130" s="175"/>
      <c r="AV130" s="377" t="s">
        <v>13</v>
      </c>
      <c r="AW130" s="378"/>
      <c r="AX130" s="378"/>
      <c r="AY130" s="378"/>
      <c r="AZ130" s="378"/>
      <c r="BA130" s="378"/>
      <c r="BB130" s="378"/>
      <c r="BC130" s="378"/>
      <c r="BD130" s="378"/>
      <c r="BE130" s="378"/>
      <c r="BF130" s="378"/>
      <c r="BG130" s="378"/>
      <c r="BH130" s="378"/>
      <c r="BI130" s="378"/>
      <c r="BJ130" s="378"/>
      <c r="BK130" s="378"/>
      <c r="BL130" s="378"/>
      <c r="BM130" s="378"/>
      <c r="BN130" s="378"/>
      <c r="BO130" s="378"/>
      <c r="BP130" s="378"/>
      <c r="BQ130" s="378"/>
      <c r="BR130" s="378"/>
      <c r="BS130" s="378"/>
      <c r="BT130" s="379"/>
    </row>
    <row r="131" spans="1:72" ht="15.5" x14ac:dyDescent="0.35">
      <c r="A131" s="39"/>
      <c r="B131" s="14"/>
      <c r="C131" s="15"/>
      <c r="D131" s="15"/>
      <c r="E131" s="16"/>
      <c r="F131" s="17"/>
      <c r="G131" s="12"/>
      <c r="H131" s="13"/>
      <c r="I131" s="13"/>
      <c r="J131" s="13"/>
      <c r="K131" s="13"/>
      <c r="L131" s="13"/>
      <c r="M131" s="13"/>
      <c r="N131" s="13"/>
      <c r="O131" s="13"/>
      <c r="P131" s="46"/>
      <c r="Q131" s="47"/>
      <c r="R131" s="47"/>
      <c r="S131" s="47"/>
      <c r="T131" s="47"/>
      <c r="U131" s="47"/>
      <c r="V131" s="47"/>
      <c r="W131" s="47"/>
      <c r="X131" s="13"/>
      <c r="Y131" s="13"/>
      <c r="Z131" s="13"/>
      <c r="AA131" s="13"/>
      <c r="AB131" s="13"/>
      <c r="AC131" s="13"/>
      <c r="AD131" s="13"/>
      <c r="AE131" s="13"/>
      <c r="AF131" s="18"/>
      <c r="AG131" s="13"/>
      <c r="AH131" s="13"/>
      <c r="AI131" s="13"/>
      <c r="AJ131" s="364"/>
      <c r="AK131" s="365"/>
      <c r="AL131" s="365"/>
      <c r="AM131" s="365"/>
      <c r="AN131" s="365"/>
      <c r="AO131" s="365"/>
      <c r="AP131" s="365"/>
      <c r="AQ131" s="365"/>
      <c r="AR131" s="366"/>
      <c r="AS131" s="173"/>
      <c r="AT131" s="173"/>
      <c r="AU131" s="173"/>
      <c r="AV131" s="48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/>
      <c r="BR131" s="49"/>
      <c r="BS131" s="49"/>
      <c r="BT131" s="50"/>
    </row>
    <row r="132" spans="1:72" ht="15.5" x14ac:dyDescent="0.35">
      <c r="A132" s="39"/>
      <c r="B132" s="51"/>
      <c r="C132" s="137"/>
      <c r="D132" s="12"/>
      <c r="E132" s="19"/>
      <c r="F132" s="17"/>
      <c r="G132" s="12"/>
      <c r="H132" s="13"/>
      <c r="I132" s="13"/>
      <c r="J132" s="13"/>
      <c r="K132" s="13"/>
      <c r="L132" s="13"/>
      <c r="M132" s="13"/>
      <c r="N132" s="13"/>
      <c r="O132" s="13"/>
      <c r="P132" s="17"/>
      <c r="Q132" s="12"/>
      <c r="R132" s="12"/>
      <c r="S132" s="12"/>
      <c r="T132" s="12"/>
      <c r="U132" s="12"/>
      <c r="V132" s="12"/>
      <c r="W132" s="12"/>
      <c r="X132" s="13"/>
      <c r="Y132" s="13"/>
      <c r="Z132" s="13"/>
      <c r="AA132" s="13"/>
      <c r="AB132" s="13"/>
      <c r="AC132" s="13"/>
      <c r="AD132" s="13"/>
      <c r="AE132" s="13"/>
      <c r="AF132" s="18"/>
      <c r="AG132" s="13"/>
      <c r="AH132" s="13"/>
      <c r="AI132" s="13"/>
      <c r="AJ132" s="20"/>
      <c r="AK132" s="13"/>
      <c r="AL132" s="13"/>
      <c r="AM132" s="13"/>
      <c r="AN132" s="13"/>
      <c r="AO132" s="13"/>
      <c r="AP132" s="13"/>
      <c r="AQ132" s="13"/>
      <c r="AR132" s="18"/>
      <c r="AS132" s="13"/>
      <c r="AT132" s="13"/>
      <c r="AU132" s="13"/>
      <c r="AV132" s="52"/>
      <c r="AW132" s="53"/>
      <c r="AX132" s="53"/>
      <c r="AY132" s="53"/>
      <c r="AZ132" s="53"/>
      <c r="BA132" s="53"/>
      <c r="BB132" s="53"/>
      <c r="BC132" s="53"/>
      <c r="BD132" s="53"/>
      <c r="BE132" s="53"/>
      <c r="BF132" s="53"/>
      <c r="BG132" s="53"/>
      <c r="BH132" s="53"/>
      <c r="BI132" s="53"/>
      <c r="BJ132" s="53"/>
      <c r="BK132" s="53"/>
      <c r="BL132" s="53"/>
      <c r="BM132" s="53"/>
      <c r="BN132" s="53"/>
      <c r="BO132" s="53"/>
      <c r="BP132" s="53"/>
      <c r="BQ132" s="53"/>
      <c r="BR132" s="53"/>
      <c r="BS132" s="53"/>
      <c r="BT132" s="54"/>
    </row>
    <row r="133" spans="1:72" ht="16" thickBot="1" x14ac:dyDescent="0.4">
      <c r="A133" s="3"/>
      <c r="B133" s="10"/>
      <c r="C133" s="21"/>
      <c r="D133" s="21"/>
      <c r="E133" s="11"/>
      <c r="F133" s="10"/>
      <c r="G133" s="21"/>
      <c r="H133" s="22"/>
      <c r="I133" s="22"/>
      <c r="J133" s="22"/>
      <c r="K133" s="22"/>
      <c r="L133" s="22"/>
      <c r="M133" s="22"/>
      <c r="N133" s="22"/>
      <c r="O133" s="22"/>
      <c r="P133" s="10"/>
      <c r="Q133" s="21"/>
      <c r="R133" s="21"/>
      <c r="S133" s="21"/>
      <c r="T133" s="21"/>
      <c r="U133" s="21"/>
      <c r="V133" s="21"/>
      <c r="W133" s="21"/>
      <c r="X133" s="22"/>
      <c r="Y133" s="22"/>
      <c r="Z133" s="22"/>
      <c r="AA133" s="22"/>
      <c r="AB133" s="22"/>
      <c r="AC133" s="22"/>
      <c r="AD133" s="22"/>
      <c r="AE133" s="22"/>
      <c r="AF133" s="23"/>
      <c r="AG133" s="22"/>
      <c r="AH133" s="22"/>
      <c r="AI133" s="22"/>
      <c r="AJ133" s="24"/>
      <c r="AK133" s="22"/>
      <c r="AL133" s="22"/>
      <c r="AM133" s="22"/>
      <c r="AN133" s="22"/>
      <c r="AO133" s="22"/>
      <c r="AP133" s="22"/>
      <c r="AQ133" s="22"/>
      <c r="AR133" s="23"/>
      <c r="AS133" s="22"/>
      <c r="AT133" s="22"/>
      <c r="AU133" s="22"/>
      <c r="AV133" s="55"/>
      <c r="AW133" s="56"/>
      <c r="AX133" s="56"/>
      <c r="AY133" s="56"/>
      <c r="AZ133" s="56"/>
      <c r="BA133" s="56"/>
      <c r="BB133" s="56"/>
      <c r="BC133" s="56"/>
      <c r="BD133" s="56"/>
      <c r="BE133" s="56"/>
      <c r="BF133" s="56"/>
      <c r="BG133" s="56"/>
      <c r="BH133" s="56"/>
      <c r="BI133" s="56"/>
      <c r="BJ133" s="56"/>
      <c r="BK133" s="56"/>
      <c r="BL133" s="56"/>
      <c r="BM133" s="56"/>
      <c r="BN133" s="56"/>
      <c r="BO133" s="56"/>
      <c r="BP133" s="56"/>
      <c r="BQ133" s="56"/>
      <c r="BR133" s="56"/>
      <c r="BS133" s="56"/>
      <c r="BT133" s="57"/>
    </row>
    <row r="134" spans="1:72" ht="15.5" x14ac:dyDescent="0.35">
      <c r="A134" s="3"/>
      <c r="B134" s="12"/>
      <c r="C134" s="12"/>
      <c r="D134" s="12"/>
      <c r="E134" s="12"/>
      <c r="F134" s="12"/>
      <c r="G134" s="12"/>
      <c r="H134" s="13"/>
      <c r="I134" s="13"/>
      <c r="J134" s="13"/>
      <c r="K134" s="13"/>
      <c r="L134" s="13"/>
      <c r="M134" s="13"/>
      <c r="N134" s="13"/>
      <c r="O134" s="13"/>
      <c r="P134" s="12"/>
      <c r="Q134" s="12"/>
      <c r="R134" s="12"/>
      <c r="S134" s="12"/>
      <c r="T134" s="12"/>
      <c r="U134" s="12"/>
      <c r="V134" s="12"/>
      <c r="W134" s="12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</row>
    <row r="135" spans="1:72" x14ac:dyDescent="0.35">
      <c r="B135" s="1"/>
      <c r="C135" s="1"/>
      <c r="D135" s="25">
        <v>30</v>
      </c>
      <c r="E135" s="25"/>
      <c r="F135" s="25"/>
      <c r="G135" s="25"/>
      <c r="H135" s="28">
        <f t="shared" ref="H135:AM135" si="14">COUNTIF(H29:H127,"30")</f>
        <v>0</v>
      </c>
      <c r="I135" s="28">
        <f t="shared" si="14"/>
        <v>0</v>
      </c>
      <c r="J135" s="28">
        <f t="shared" si="14"/>
        <v>0</v>
      </c>
      <c r="K135" s="28">
        <f t="shared" si="14"/>
        <v>1</v>
      </c>
      <c r="L135" s="28">
        <f t="shared" si="14"/>
        <v>2</v>
      </c>
      <c r="M135" s="28">
        <f t="shared" si="14"/>
        <v>2</v>
      </c>
      <c r="N135" s="28">
        <f t="shared" si="14"/>
        <v>2</v>
      </c>
      <c r="O135" s="28">
        <f t="shared" si="14"/>
        <v>2</v>
      </c>
      <c r="P135" s="28">
        <f t="shared" si="14"/>
        <v>1</v>
      </c>
      <c r="Q135" s="28">
        <f t="shared" si="14"/>
        <v>1</v>
      </c>
      <c r="R135" s="28">
        <f t="shared" si="14"/>
        <v>1</v>
      </c>
      <c r="S135" s="28">
        <f t="shared" si="14"/>
        <v>1</v>
      </c>
      <c r="T135" s="28">
        <f t="shared" si="14"/>
        <v>1</v>
      </c>
      <c r="U135" s="28">
        <f t="shared" si="14"/>
        <v>2</v>
      </c>
      <c r="V135" s="28">
        <f t="shared" si="14"/>
        <v>2</v>
      </c>
      <c r="W135" s="28">
        <f t="shared" si="14"/>
        <v>2</v>
      </c>
      <c r="X135" s="28">
        <f t="shared" si="14"/>
        <v>1</v>
      </c>
      <c r="Y135" s="28">
        <f t="shared" si="14"/>
        <v>1</v>
      </c>
      <c r="Z135" s="28">
        <f t="shared" si="14"/>
        <v>1</v>
      </c>
      <c r="AA135" s="28">
        <f t="shared" si="14"/>
        <v>1</v>
      </c>
      <c r="AB135" s="28">
        <f t="shared" si="14"/>
        <v>1</v>
      </c>
      <c r="AC135" s="28">
        <f t="shared" si="14"/>
        <v>1</v>
      </c>
      <c r="AD135" s="28">
        <f t="shared" si="14"/>
        <v>1</v>
      </c>
      <c r="AE135" s="28">
        <f t="shared" si="14"/>
        <v>1</v>
      </c>
      <c r="AF135" s="28">
        <f t="shared" si="14"/>
        <v>1</v>
      </c>
      <c r="AG135" s="28">
        <f t="shared" si="14"/>
        <v>1</v>
      </c>
      <c r="AH135" s="28">
        <f t="shared" si="14"/>
        <v>1</v>
      </c>
      <c r="AI135" s="28">
        <f t="shared" si="14"/>
        <v>1</v>
      </c>
      <c r="AJ135" s="28">
        <f t="shared" si="14"/>
        <v>1</v>
      </c>
      <c r="AK135" s="28">
        <f t="shared" si="14"/>
        <v>1</v>
      </c>
      <c r="AL135" s="28">
        <f t="shared" si="14"/>
        <v>1</v>
      </c>
      <c r="AM135" s="28">
        <f t="shared" si="14"/>
        <v>1</v>
      </c>
      <c r="AN135" s="28">
        <f t="shared" ref="AN135:BP135" si="15">COUNTIF(AN29:AN127,"30")</f>
        <v>1</v>
      </c>
      <c r="AO135" s="28">
        <f t="shared" si="15"/>
        <v>1</v>
      </c>
      <c r="AP135" s="28">
        <f t="shared" si="15"/>
        <v>1</v>
      </c>
      <c r="AQ135" s="28">
        <f t="shared" si="15"/>
        <v>0</v>
      </c>
      <c r="AR135" s="28">
        <f t="shared" si="15"/>
        <v>0</v>
      </c>
      <c r="AS135" s="28">
        <f t="shared" si="15"/>
        <v>0</v>
      </c>
      <c r="AT135" s="28">
        <f t="shared" si="15"/>
        <v>0</v>
      </c>
      <c r="AU135" s="28">
        <f t="shared" si="15"/>
        <v>0</v>
      </c>
      <c r="AV135" s="28">
        <f t="shared" si="15"/>
        <v>0</v>
      </c>
      <c r="AW135" s="28">
        <f t="shared" si="15"/>
        <v>0</v>
      </c>
      <c r="AX135" s="28">
        <f t="shared" si="15"/>
        <v>0</v>
      </c>
      <c r="AY135" s="28">
        <f t="shared" si="15"/>
        <v>0</v>
      </c>
      <c r="AZ135" s="28">
        <f t="shared" si="15"/>
        <v>0</v>
      </c>
      <c r="BA135" s="28">
        <f t="shared" si="15"/>
        <v>0</v>
      </c>
      <c r="BB135" s="28">
        <f t="shared" si="15"/>
        <v>0</v>
      </c>
      <c r="BC135" s="28">
        <f t="shared" si="15"/>
        <v>0</v>
      </c>
      <c r="BD135" s="28">
        <f t="shared" si="15"/>
        <v>0</v>
      </c>
      <c r="BE135" s="28">
        <f t="shared" si="15"/>
        <v>0</v>
      </c>
      <c r="BF135" s="28">
        <f t="shared" si="15"/>
        <v>0</v>
      </c>
      <c r="BG135" s="28">
        <f t="shared" si="15"/>
        <v>0</v>
      </c>
      <c r="BH135" s="28">
        <f t="shared" si="15"/>
        <v>0</v>
      </c>
      <c r="BI135" s="28">
        <f t="shared" si="15"/>
        <v>0</v>
      </c>
      <c r="BJ135" s="28">
        <f t="shared" si="15"/>
        <v>0</v>
      </c>
      <c r="BK135" s="28">
        <f t="shared" si="15"/>
        <v>0</v>
      </c>
      <c r="BL135" s="28">
        <f t="shared" si="15"/>
        <v>0</v>
      </c>
      <c r="BM135" s="28">
        <f t="shared" si="15"/>
        <v>0</v>
      </c>
      <c r="BN135" s="28">
        <f t="shared" si="15"/>
        <v>0</v>
      </c>
      <c r="BO135" s="28">
        <f t="shared" si="15"/>
        <v>0</v>
      </c>
      <c r="BP135" s="28">
        <f t="shared" si="15"/>
        <v>0</v>
      </c>
      <c r="BQ135" s="187"/>
      <c r="BR135" s="187"/>
      <c r="BS135" s="187"/>
    </row>
    <row r="136" spans="1:72" x14ac:dyDescent="0.35">
      <c r="B136" s="1" t="s">
        <v>14</v>
      </c>
      <c r="C136" s="1"/>
      <c r="D136" s="26">
        <v>31</v>
      </c>
      <c r="E136" s="26"/>
      <c r="F136" s="26"/>
      <c r="G136" s="26"/>
      <c r="H136" s="27">
        <f t="shared" ref="H136:AM136" si="16">COUNTIF(H29:H127,"31")</f>
        <v>0</v>
      </c>
      <c r="I136" s="27">
        <f t="shared" si="16"/>
        <v>0</v>
      </c>
      <c r="J136" s="27">
        <f t="shared" si="16"/>
        <v>0</v>
      </c>
      <c r="K136" s="27">
        <f t="shared" si="16"/>
        <v>0</v>
      </c>
      <c r="L136" s="27">
        <f t="shared" si="16"/>
        <v>0</v>
      </c>
      <c r="M136" s="27">
        <f t="shared" si="16"/>
        <v>0</v>
      </c>
      <c r="N136" s="27">
        <f t="shared" si="16"/>
        <v>0</v>
      </c>
      <c r="O136" s="27">
        <f t="shared" si="16"/>
        <v>0</v>
      </c>
      <c r="P136" s="27">
        <f t="shared" si="16"/>
        <v>0</v>
      </c>
      <c r="Q136" s="27">
        <f t="shared" si="16"/>
        <v>0</v>
      </c>
      <c r="R136" s="27">
        <f t="shared" si="16"/>
        <v>0</v>
      </c>
      <c r="S136" s="27">
        <f t="shared" si="16"/>
        <v>0</v>
      </c>
      <c r="T136" s="27">
        <f t="shared" si="16"/>
        <v>0</v>
      </c>
      <c r="U136" s="27">
        <f t="shared" si="16"/>
        <v>0</v>
      </c>
      <c r="V136" s="27">
        <f t="shared" si="16"/>
        <v>0</v>
      </c>
      <c r="W136" s="27">
        <f t="shared" si="16"/>
        <v>0</v>
      </c>
      <c r="X136" s="27">
        <f t="shared" si="16"/>
        <v>0</v>
      </c>
      <c r="Y136" s="27">
        <f t="shared" si="16"/>
        <v>0</v>
      </c>
      <c r="Z136" s="27">
        <f t="shared" si="16"/>
        <v>0</v>
      </c>
      <c r="AA136" s="27">
        <f t="shared" si="16"/>
        <v>0</v>
      </c>
      <c r="AB136" s="27">
        <f t="shared" si="16"/>
        <v>0</v>
      </c>
      <c r="AC136" s="27">
        <f t="shared" si="16"/>
        <v>0</v>
      </c>
      <c r="AD136" s="27">
        <f t="shared" si="16"/>
        <v>0</v>
      </c>
      <c r="AE136" s="27">
        <f t="shared" si="16"/>
        <v>0</v>
      </c>
      <c r="AF136" s="27">
        <f t="shared" si="16"/>
        <v>0</v>
      </c>
      <c r="AG136" s="27">
        <f t="shared" si="16"/>
        <v>0</v>
      </c>
      <c r="AH136" s="27">
        <f t="shared" si="16"/>
        <v>0</v>
      </c>
      <c r="AI136" s="27">
        <f t="shared" si="16"/>
        <v>0</v>
      </c>
      <c r="AJ136" s="27">
        <f t="shared" si="16"/>
        <v>0</v>
      </c>
      <c r="AK136" s="27">
        <f t="shared" si="16"/>
        <v>0</v>
      </c>
      <c r="AL136" s="27">
        <f t="shared" si="16"/>
        <v>0</v>
      </c>
      <c r="AM136" s="27">
        <f t="shared" si="16"/>
        <v>0</v>
      </c>
      <c r="AN136" s="27">
        <f t="shared" ref="AN136:BP136" si="17">COUNTIF(AN29:AN127,"31")</f>
        <v>0</v>
      </c>
      <c r="AO136" s="27">
        <f t="shared" si="17"/>
        <v>0</v>
      </c>
      <c r="AP136" s="27">
        <f t="shared" si="17"/>
        <v>0</v>
      </c>
      <c r="AQ136" s="27">
        <f t="shared" si="17"/>
        <v>0</v>
      </c>
      <c r="AR136" s="27">
        <f t="shared" si="17"/>
        <v>0</v>
      </c>
      <c r="AS136" s="27">
        <f t="shared" si="17"/>
        <v>0</v>
      </c>
      <c r="AT136" s="27">
        <f t="shared" si="17"/>
        <v>0</v>
      </c>
      <c r="AU136" s="27">
        <f t="shared" si="17"/>
        <v>0</v>
      </c>
      <c r="AV136" s="27">
        <f t="shared" si="17"/>
        <v>0</v>
      </c>
      <c r="AW136" s="27">
        <f t="shared" si="17"/>
        <v>0</v>
      </c>
      <c r="AX136" s="27">
        <f t="shared" si="17"/>
        <v>0</v>
      </c>
      <c r="AY136" s="27">
        <f t="shared" si="17"/>
        <v>0</v>
      </c>
      <c r="AZ136" s="27">
        <f t="shared" si="17"/>
        <v>0</v>
      </c>
      <c r="BA136" s="27">
        <f t="shared" si="17"/>
        <v>0</v>
      </c>
      <c r="BB136" s="27">
        <f t="shared" si="17"/>
        <v>0</v>
      </c>
      <c r="BC136" s="27">
        <f t="shared" si="17"/>
        <v>0</v>
      </c>
      <c r="BD136" s="27">
        <f t="shared" si="17"/>
        <v>0</v>
      </c>
      <c r="BE136" s="27">
        <f t="shared" si="17"/>
        <v>0</v>
      </c>
      <c r="BF136" s="27">
        <f t="shared" si="17"/>
        <v>0</v>
      </c>
      <c r="BG136" s="27">
        <f t="shared" si="17"/>
        <v>0</v>
      </c>
      <c r="BH136" s="27">
        <f t="shared" si="17"/>
        <v>0</v>
      </c>
      <c r="BI136" s="27">
        <f t="shared" si="17"/>
        <v>0</v>
      </c>
      <c r="BJ136" s="27">
        <f t="shared" si="17"/>
        <v>0</v>
      </c>
      <c r="BK136" s="27">
        <f t="shared" si="17"/>
        <v>0</v>
      </c>
      <c r="BL136" s="27">
        <f t="shared" si="17"/>
        <v>0</v>
      </c>
      <c r="BM136" s="27">
        <f t="shared" si="17"/>
        <v>0</v>
      </c>
      <c r="BN136" s="27">
        <f t="shared" si="17"/>
        <v>0</v>
      </c>
      <c r="BO136" s="27">
        <f t="shared" si="17"/>
        <v>0</v>
      </c>
      <c r="BP136" s="27">
        <f t="shared" si="17"/>
        <v>0</v>
      </c>
      <c r="BQ136" s="188"/>
      <c r="BR136" s="188"/>
      <c r="BS136" s="188"/>
    </row>
    <row r="137" spans="1:72" x14ac:dyDescent="0.35">
      <c r="B137" s="1"/>
      <c r="C137" s="1"/>
      <c r="D137" s="26">
        <v>32</v>
      </c>
      <c r="E137" s="26"/>
      <c r="F137" s="26"/>
      <c r="G137" s="26"/>
      <c r="H137" s="27">
        <f t="shared" ref="H137:AM137" si="18">COUNTIF(H29:H127,"32")</f>
        <v>0</v>
      </c>
      <c r="I137" s="27">
        <f t="shared" si="18"/>
        <v>0</v>
      </c>
      <c r="J137" s="27">
        <f t="shared" si="18"/>
        <v>0</v>
      </c>
      <c r="K137" s="27">
        <f t="shared" si="18"/>
        <v>0</v>
      </c>
      <c r="L137" s="27">
        <f t="shared" si="18"/>
        <v>0</v>
      </c>
      <c r="M137" s="27">
        <f t="shared" si="18"/>
        <v>0</v>
      </c>
      <c r="N137" s="27">
        <f t="shared" si="18"/>
        <v>0</v>
      </c>
      <c r="O137" s="27">
        <f t="shared" si="18"/>
        <v>0</v>
      </c>
      <c r="P137" s="27">
        <f t="shared" si="18"/>
        <v>0</v>
      </c>
      <c r="Q137" s="27">
        <f t="shared" si="18"/>
        <v>0</v>
      </c>
      <c r="R137" s="27">
        <f t="shared" si="18"/>
        <v>0</v>
      </c>
      <c r="S137" s="27">
        <f t="shared" si="18"/>
        <v>1</v>
      </c>
      <c r="T137" s="27">
        <f t="shared" si="18"/>
        <v>1</v>
      </c>
      <c r="U137" s="27">
        <f t="shared" si="18"/>
        <v>1</v>
      </c>
      <c r="V137" s="27">
        <f t="shared" si="18"/>
        <v>1</v>
      </c>
      <c r="W137" s="27">
        <f t="shared" si="18"/>
        <v>1</v>
      </c>
      <c r="X137" s="27">
        <f t="shared" si="18"/>
        <v>1</v>
      </c>
      <c r="Y137" s="27">
        <f t="shared" si="18"/>
        <v>1</v>
      </c>
      <c r="Z137" s="27">
        <f t="shared" si="18"/>
        <v>1</v>
      </c>
      <c r="AA137" s="27">
        <f t="shared" si="18"/>
        <v>1</v>
      </c>
      <c r="AB137" s="27">
        <f t="shared" si="18"/>
        <v>1</v>
      </c>
      <c r="AC137" s="27">
        <f t="shared" si="18"/>
        <v>1</v>
      </c>
      <c r="AD137" s="27">
        <f t="shared" si="18"/>
        <v>1</v>
      </c>
      <c r="AE137" s="27">
        <f t="shared" si="18"/>
        <v>1</v>
      </c>
      <c r="AF137" s="27">
        <f t="shared" si="18"/>
        <v>1</v>
      </c>
      <c r="AG137" s="27">
        <f t="shared" si="18"/>
        <v>1</v>
      </c>
      <c r="AH137" s="27">
        <f t="shared" si="18"/>
        <v>1</v>
      </c>
      <c r="AI137" s="27">
        <f t="shared" si="18"/>
        <v>1</v>
      </c>
      <c r="AJ137" s="27">
        <f t="shared" si="18"/>
        <v>1</v>
      </c>
      <c r="AK137" s="27">
        <f t="shared" si="18"/>
        <v>1</v>
      </c>
      <c r="AL137" s="27">
        <f t="shared" si="18"/>
        <v>1</v>
      </c>
      <c r="AM137" s="27">
        <f t="shared" si="18"/>
        <v>1</v>
      </c>
      <c r="AN137" s="27">
        <f t="shared" ref="AN137:BP137" si="19">COUNTIF(AN29:AN127,"32")</f>
        <v>1</v>
      </c>
      <c r="AO137" s="27">
        <f t="shared" si="19"/>
        <v>1</v>
      </c>
      <c r="AP137" s="27">
        <f t="shared" si="19"/>
        <v>1</v>
      </c>
      <c r="AQ137" s="27">
        <f t="shared" si="19"/>
        <v>1</v>
      </c>
      <c r="AR137" s="27">
        <f t="shared" si="19"/>
        <v>1</v>
      </c>
      <c r="AS137" s="27">
        <f t="shared" si="19"/>
        <v>1</v>
      </c>
      <c r="AT137" s="27">
        <f t="shared" si="19"/>
        <v>1</v>
      </c>
      <c r="AU137" s="27">
        <f t="shared" si="19"/>
        <v>1</v>
      </c>
      <c r="AV137" s="27">
        <f t="shared" si="19"/>
        <v>1</v>
      </c>
      <c r="AW137" s="27">
        <f t="shared" si="19"/>
        <v>1</v>
      </c>
      <c r="AX137" s="27">
        <f t="shared" si="19"/>
        <v>1</v>
      </c>
      <c r="AY137" s="27">
        <f t="shared" si="19"/>
        <v>1</v>
      </c>
      <c r="AZ137" s="27">
        <f t="shared" si="19"/>
        <v>1</v>
      </c>
      <c r="BA137" s="27">
        <f t="shared" si="19"/>
        <v>1</v>
      </c>
      <c r="BB137" s="27">
        <f t="shared" si="19"/>
        <v>0</v>
      </c>
      <c r="BC137" s="27">
        <f t="shared" si="19"/>
        <v>0</v>
      </c>
      <c r="BD137" s="27">
        <f t="shared" si="19"/>
        <v>0</v>
      </c>
      <c r="BE137" s="27">
        <f t="shared" si="19"/>
        <v>0</v>
      </c>
      <c r="BF137" s="27">
        <f t="shared" si="19"/>
        <v>0</v>
      </c>
      <c r="BG137" s="27">
        <f t="shared" si="19"/>
        <v>0</v>
      </c>
      <c r="BH137" s="27">
        <f t="shared" si="19"/>
        <v>0</v>
      </c>
      <c r="BI137" s="27">
        <f t="shared" si="19"/>
        <v>0</v>
      </c>
      <c r="BJ137" s="27">
        <f t="shared" si="19"/>
        <v>0</v>
      </c>
      <c r="BK137" s="27">
        <f t="shared" si="19"/>
        <v>0</v>
      </c>
      <c r="BL137" s="27">
        <f t="shared" si="19"/>
        <v>0</v>
      </c>
      <c r="BM137" s="27">
        <f t="shared" si="19"/>
        <v>0</v>
      </c>
      <c r="BN137" s="27">
        <f t="shared" si="19"/>
        <v>0</v>
      </c>
      <c r="BO137" s="27">
        <f t="shared" si="19"/>
        <v>0</v>
      </c>
      <c r="BP137" s="27">
        <f t="shared" si="19"/>
        <v>0</v>
      </c>
      <c r="BQ137" s="188"/>
      <c r="BR137" s="188"/>
      <c r="BS137" s="188"/>
    </row>
    <row r="138" spans="1:72" x14ac:dyDescent="0.35">
      <c r="B138" s="1"/>
      <c r="C138" s="1"/>
      <c r="D138" s="28">
        <v>33</v>
      </c>
      <c r="E138" s="28"/>
      <c r="F138" s="28"/>
      <c r="G138" s="28"/>
      <c r="H138" s="28">
        <f t="shared" ref="H138:AM138" si="20">COUNTIF(H29:H127,"33")</f>
        <v>1</v>
      </c>
      <c r="I138" s="28">
        <f t="shared" si="20"/>
        <v>1</v>
      </c>
      <c r="J138" s="28">
        <f t="shared" si="20"/>
        <v>1</v>
      </c>
      <c r="K138" s="28">
        <f t="shared" si="20"/>
        <v>1</v>
      </c>
      <c r="L138" s="28">
        <f t="shared" si="20"/>
        <v>1</v>
      </c>
      <c r="M138" s="28">
        <f t="shared" si="20"/>
        <v>1</v>
      </c>
      <c r="N138" s="28">
        <f t="shared" si="20"/>
        <v>1</v>
      </c>
      <c r="O138" s="28">
        <f t="shared" si="20"/>
        <v>1</v>
      </c>
      <c r="P138" s="28">
        <f t="shared" si="20"/>
        <v>1</v>
      </c>
      <c r="Q138" s="28">
        <f t="shared" si="20"/>
        <v>1</v>
      </c>
      <c r="R138" s="28">
        <f t="shared" si="20"/>
        <v>1</v>
      </c>
      <c r="S138" s="28">
        <f t="shared" si="20"/>
        <v>1</v>
      </c>
      <c r="T138" s="28">
        <f t="shared" si="20"/>
        <v>1</v>
      </c>
      <c r="U138" s="28">
        <f t="shared" si="20"/>
        <v>1</v>
      </c>
      <c r="V138" s="28">
        <f t="shared" si="20"/>
        <v>1</v>
      </c>
      <c r="W138" s="28">
        <f t="shared" si="20"/>
        <v>1</v>
      </c>
      <c r="X138" s="28">
        <f t="shared" si="20"/>
        <v>1</v>
      </c>
      <c r="Y138" s="28">
        <f t="shared" si="20"/>
        <v>1</v>
      </c>
      <c r="Z138" s="28">
        <f t="shared" si="20"/>
        <v>1</v>
      </c>
      <c r="AA138" s="28">
        <f t="shared" si="20"/>
        <v>1</v>
      </c>
      <c r="AB138" s="28">
        <f t="shared" si="20"/>
        <v>1</v>
      </c>
      <c r="AC138" s="28">
        <f t="shared" si="20"/>
        <v>1</v>
      </c>
      <c r="AD138" s="28">
        <f t="shared" si="20"/>
        <v>1</v>
      </c>
      <c r="AE138" s="28">
        <f t="shared" si="20"/>
        <v>1</v>
      </c>
      <c r="AF138" s="28">
        <f t="shared" si="20"/>
        <v>1</v>
      </c>
      <c r="AG138" s="28">
        <f t="shared" si="20"/>
        <v>1</v>
      </c>
      <c r="AH138" s="28">
        <f t="shared" si="20"/>
        <v>1</v>
      </c>
      <c r="AI138" s="28">
        <f t="shared" si="20"/>
        <v>1</v>
      </c>
      <c r="AJ138" s="28">
        <f t="shared" si="20"/>
        <v>1</v>
      </c>
      <c r="AK138" s="28">
        <f t="shared" si="20"/>
        <v>1</v>
      </c>
      <c r="AL138" s="28">
        <f t="shared" si="20"/>
        <v>1</v>
      </c>
      <c r="AM138" s="28">
        <f t="shared" si="20"/>
        <v>0</v>
      </c>
      <c r="AN138" s="28">
        <f t="shared" ref="AN138:BP138" si="21">COUNTIF(AN29:AN127,"33")</f>
        <v>0</v>
      </c>
      <c r="AO138" s="28">
        <f t="shared" si="21"/>
        <v>0</v>
      </c>
      <c r="AP138" s="28">
        <f t="shared" si="21"/>
        <v>0</v>
      </c>
      <c r="AQ138" s="28">
        <f t="shared" si="21"/>
        <v>1</v>
      </c>
      <c r="AR138" s="28">
        <f t="shared" si="21"/>
        <v>1</v>
      </c>
      <c r="AS138" s="28">
        <f t="shared" si="21"/>
        <v>1</v>
      </c>
      <c r="AT138" s="28">
        <f t="shared" si="21"/>
        <v>1</v>
      </c>
      <c r="AU138" s="28">
        <f t="shared" si="21"/>
        <v>1</v>
      </c>
      <c r="AV138" s="28">
        <f t="shared" si="21"/>
        <v>1</v>
      </c>
      <c r="AW138" s="28">
        <f t="shared" si="21"/>
        <v>1</v>
      </c>
      <c r="AX138" s="28">
        <f t="shared" si="21"/>
        <v>1</v>
      </c>
      <c r="AY138" s="28">
        <f t="shared" si="21"/>
        <v>0</v>
      </c>
      <c r="AZ138" s="28">
        <f t="shared" si="21"/>
        <v>0</v>
      </c>
      <c r="BA138" s="28">
        <f t="shared" si="21"/>
        <v>0</v>
      </c>
      <c r="BB138" s="28">
        <f t="shared" si="21"/>
        <v>0</v>
      </c>
      <c r="BC138" s="28">
        <f t="shared" si="21"/>
        <v>0</v>
      </c>
      <c r="BD138" s="28">
        <f t="shared" si="21"/>
        <v>0</v>
      </c>
      <c r="BE138" s="28">
        <f t="shared" si="21"/>
        <v>0</v>
      </c>
      <c r="BF138" s="28">
        <f t="shared" si="21"/>
        <v>0</v>
      </c>
      <c r="BG138" s="28">
        <f t="shared" si="21"/>
        <v>0</v>
      </c>
      <c r="BH138" s="28">
        <f t="shared" si="21"/>
        <v>0</v>
      </c>
      <c r="BI138" s="28">
        <f t="shared" si="21"/>
        <v>0</v>
      </c>
      <c r="BJ138" s="28">
        <f t="shared" si="21"/>
        <v>0</v>
      </c>
      <c r="BK138" s="28">
        <f t="shared" si="21"/>
        <v>0</v>
      </c>
      <c r="BL138" s="28">
        <f t="shared" si="21"/>
        <v>0</v>
      </c>
      <c r="BM138" s="28">
        <f t="shared" si="21"/>
        <v>0</v>
      </c>
      <c r="BN138" s="28">
        <f t="shared" si="21"/>
        <v>0</v>
      </c>
      <c r="BO138" s="28">
        <f t="shared" si="21"/>
        <v>0</v>
      </c>
      <c r="BP138" s="28">
        <f t="shared" si="21"/>
        <v>0</v>
      </c>
      <c r="BQ138" s="187"/>
      <c r="BR138" s="187"/>
      <c r="BS138" s="187"/>
    </row>
    <row r="139" spans="1:72" x14ac:dyDescent="0.35">
      <c r="D139" s="26">
        <v>35</v>
      </c>
      <c r="E139" s="26"/>
      <c r="F139" s="26"/>
      <c r="G139" s="26"/>
      <c r="H139" s="27">
        <f t="shared" ref="H139:AM139" si="22">COUNTIF(H29:H127,"35")</f>
        <v>0</v>
      </c>
      <c r="I139" s="27">
        <f t="shared" si="22"/>
        <v>0</v>
      </c>
      <c r="J139" s="27">
        <f t="shared" si="22"/>
        <v>0</v>
      </c>
      <c r="K139" s="27">
        <f t="shared" si="22"/>
        <v>1</v>
      </c>
      <c r="L139" s="27">
        <f t="shared" si="22"/>
        <v>1</v>
      </c>
      <c r="M139" s="27">
        <f t="shared" si="22"/>
        <v>1</v>
      </c>
      <c r="N139" s="27">
        <f t="shared" si="22"/>
        <v>1</v>
      </c>
      <c r="O139" s="27">
        <f t="shared" si="22"/>
        <v>1</v>
      </c>
      <c r="P139" s="27">
        <f t="shared" si="22"/>
        <v>1</v>
      </c>
      <c r="Q139" s="27">
        <f t="shared" si="22"/>
        <v>1</v>
      </c>
      <c r="R139" s="27">
        <f t="shared" si="22"/>
        <v>1</v>
      </c>
      <c r="S139" s="27">
        <f t="shared" si="22"/>
        <v>1</v>
      </c>
      <c r="T139" s="27">
        <f t="shared" si="22"/>
        <v>1</v>
      </c>
      <c r="U139" s="27">
        <f t="shared" si="22"/>
        <v>1</v>
      </c>
      <c r="V139" s="27">
        <f t="shared" si="22"/>
        <v>1</v>
      </c>
      <c r="W139" s="27">
        <f t="shared" si="22"/>
        <v>1</v>
      </c>
      <c r="X139" s="27">
        <f t="shared" si="22"/>
        <v>1</v>
      </c>
      <c r="Y139" s="27">
        <f t="shared" si="22"/>
        <v>1</v>
      </c>
      <c r="Z139" s="27">
        <f t="shared" si="22"/>
        <v>1</v>
      </c>
      <c r="AA139" s="27">
        <f t="shared" si="22"/>
        <v>1</v>
      </c>
      <c r="AB139" s="27">
        <f t="shared" si="22"/>
        <v>1</v>
      </c>
      <c r="AC139" s="27">
        <f t="shared" si="22"/>
        <v>1</v>
      </c>
      <c r="AD139" s="27">
        <f t="shared" si="22"/>
        <v>1</v>
      </c>
      <c r="AE139" s="27">
        <f t="shared" si="22"/>
        <v>1</v>
      </c>
      <c r="AF139" s="27">
        <f t="shared" si="22"/>
        <v>1</v>
      </c>
      <c r="AG139" s="27">
        <f t="shared" si="22"/>
        <v>1</v>
      </c>
      <c r="AH139" s="27">
        <f t="shared" si="22"/>
        <v>1</v>
      </c>
      <c r="AI139" s="27">
        <f t="shared" si="22"/>
        <v>1</v>
      </c>
      <c r="AJ139" s="27">
        <f t="shared" si="22"/>
        <v>1</v>
      </c>
      <c r="AK139" s="27">
        <f t="shared" si="22"/>
        <v>1</v>
      </c>
      <c r="AL139" s="27">
        <f t="shared" si="22"/>
        <v>1</v>
      </c>
      <c r="AM139" s="27">
        <f t="shared" si="22"/>
        <v>1</v>
      </c>
      <c r="AN139" s="27">
        <f t="shared" ref="AN139:BP139" si="23">COUNTIF(AN29:AN127,"35")</f>
        <v>1</v>
      </c>
      <c r="AO139" s="27">
        <f t="shared" si="23"/>
        <v>1</v>
      </c>
      <c r="AP139" s="27">
        <f t="shared" si="23"/>
        <v>0</v>
      </c>
      <c r="AQ139" s="27">
        <f t="shared" si="23"/>
        <v>1</v>
      </c>
      <c r="AR139" s="27">
        <f t="shared" si="23"/>
        <v>1</v>
      </c>
      <c r="AS139" s="27">
        <f t="shared" si="23"/>
        <v>1</v>
      </c>
      <c r="AT139" s="27">
        <f t="shared" si="23"/>
        <v>1</v>
      </c>
      <c r="AU139" s="27">
        <f t="shared" si="23"/>
        <v>1</v>
      </c>
      <c r="AV139" s="27">
        <f t="shared" si="23"/>
        <v>1</v>
      </c>
      <c r="AW139" s="27">
        <f t="shared" si="23"/>
        <v>1</v>
      </c>
      <c r="AX139" s="27">
        <f t="shared" si="23"/>
        <v>1</v>
      </c>
      <c r="AY139" s="27">
        <f t="shared" si="23"/>
        <v>0</v>
      </c>
      <c r="AZ139" s="27">
        <f t="shared" si="23"/>
        <v>0</v>
      </c>
      <c r="BA139" s="27">
        <f t="shared" si="23"/>
        <v>0</v>
      </c>
      <c r="BB139" s="27">
        <f t="shared" si="23"/>
        <v>0</v>
      </c>
      <c r="BC139" s="27">
        <f t="shared" si="23"/>
        <v>0</v>
      </c>
      <c r="BD139" s="27">
        <f t="shared" si="23"/>
        <v>0</v>
      </c>
      <c r="BE139" s="27">
        <f t="shared" si="23"/>
        <v>0</v>
      </c>
      <c r="BF139" s="27">
        <f t="shared" si="23"/>
        <v>0</v>
      </c>
      <c r="BG139" s="27">
        <f t="shared" si="23"/>
        <v>0</v>
      </c>
      <c r="BH139" s="27">
        <f t="shared" si="23"/>
        <v>0</v>
      </c>
      <c r="BI139" s="27">
        <f t="shared" si="23"/>
        <v>0</v>
      </c>
      <c r="BJ139" s="27">
        <f t="shared" si="23"/>
        <v>0</v>
      </c>
      <c r="BK139" s="27">
        <f t="shared" si="23"/>
        <v>0</v>
      </c>
      <c r="BL139" s="27">
        <f t="shared" si="23"/>
        <v>0</v>
      </c>
      <c r="BM139" s="27">
        <f t="shared" si="23"/>
        <v>0</v>
      </c>
      <c r="BN139" s="27">
        <f t="shared" si="23"/>
        <v>0</v>
      </c>
      <c r="BO139" s="27">
        <f t="shared" si="23"/>
        <v>0</v>
      </c>
      <c r="BP139" s="27">
        <f t="shared" si="23"/>
        <v>0</v>
      </c>
      <c r="BQ139" s="188"/>
      <c r="BR139" s="188"/>
      <c r="BS139" s="188"/>
    </row>
    <row r="140" spans="1:72" x14ac:dyDescent="0.35">
      <c r="D140" s="26">
        <v>36</v>
      </c>
      <c r="E140" s="26"/>
      <c r="F140" s="26"/>
      <c r="G140" s="26"/>
      <c r="H140" s="27">
        <f t="shared" ref="H140:AM140" si="24">COUNTIF(H29:H127,"36")</f>
        <v>0</v>
      </c>
      <c r="I140" s="27">
        <f t="shared" si="24"/>
        <v>0</v>
      </c>
      <c r="J140" s="27">
        <f t="shared" si="24"/>
        <v>0</v>
      </c>
      <c r="K140" s="27">
        <f t="shared" si="24"/>
        <v>0</v>
      </c>
      <c r="L140" s="27">
        <f t="shared" si="24"/>
        <v>0</v>
      </c>
      <c r="M140" s="27">
        <f t="shared" si="24"/>
        <v>0</v>
      </c>
      <c r="N140" s="27">
        <f t="shared" si="24"/>
        <v>0</v>
      </c>
      <c r="O140" s="27">
        <f t="shared" si="24"/>
        <v>0</v>
      </c>
      <c r="P140" s="27">
        <f t="shared" si="24"/>
        <v>0</v>
      </c>
      <c r="Q140" s="27">
        <f t="shared" si="24"/>
        <v>0</v>
      </c>
      <c r="R140" s="27">
        <f t="shared" si="24"/>
        <v>0</v>
      </c>
      <c r="S140" s="27">
        <f t="shared" si="24"/>
        <v>0</v>
      </c>
      <c r="T140" s="27">
        <f t="shared" si="24"/>
        <v>0</v>
      </c>
      <c r="U140" s="27">
        <f t="shared" si="24"/>
        <v>0</v>
      </c>
      <c r="V140" s="27">
        <f t="shared" si="24"/>
        <v>0</v>
      </c>
      <c r="W140" s="27">
        <f t="shared" si="24"/>
        <v>0</v>
      </c>
      <c r="X140" s="27">
        <f t="shared" si="24"/>
        <v>0</v>
      </c>
      <c r="Y140" s="27">
        <f t="shared" si="24"/>
        <v>0</v>
      </c>
      <c r="Z140" s="27">
        <f t="shared" si="24"/>
        <v>0</v>
      </c>
      <c r="AA140" s="27">
        <f t="shared" si="24"/>
        <v>0</v>
      </c>
      <c r="AB140" s="27">
        <f t="shared" si="24"/>
        <v>0</v>
      </c>
      <c r="AC140" s="27">
        <f t="shared" si="24"/>
        <v>0</v>
      </c>
      <c r="AD140" s="27">
        <f t="shared" si="24"/>
        <v>0</v>
      </c>
      <c r="AE140" s="27">
        <f t="shared" si="24"/>
        <v>0</v>
      </c>
      <c r="AF140" s="27">
        <f t="shared" si="24"/>
        <v>0</v>
      </c>
      <c r="AG140" s="27">
        <f t="shared" si="24"/>
        <v>0</v>
      </c>
      <c r="AH140" s="27">
        <f t="shared" si="24"/>
        <v>0</v>
      </c>
      <c r="AI140" s="27">
        <f t="shared" si="24"/>
        <v>0</v>
      </c>
      <c r="AJ140" s="27">
        <f t="shared" si="24"/>
        <v>0</v>
      </c>
      <c r="AK140" s="27">
        <f t="shared" si="24"/>
        <v>0</v>
      </c>
      <c r="AL140" s="27">
        <f t="shared" si="24"/>
        <v>0</v>
      </c>
      <c r="AM140" s="27">
        <f t="shared" si="24"/>
        <v>0</v>
      </c>
      <c r="AN140" s="27">
        <f t="shared" ref="AN140:BP140" si="25">COUNTIF(AN29:AN127,"36")</f>
        <v>0</v>
      </c>
      <c r="AO140" s="27">
        <f t="shared" si="25"/>
        <v>0</v>
      </c>
      <c r="AP140" s="27">
        <f t="shared" si="25"/>
        <v>0</v>
      </c>
      <c r="AQ140" s="27">
        <f t="shared" si="25"/>
        <v>1</v>
      </c>
      <c r="AR140" s="27">
        <f t="shared" si="25"/>
        <v>1</v>
      </c>
      <c r="AS140" s="27">
        <f t="shared" si="25"/>
        <v>1</v>
      </c>
      <c r="AT140" s="27">
        <f t="shared" si="25"/>
        <v>1</v>
      </c>
      <c r="AU140" s="27">
        <f t="shared" si="25"/>
        <v>1</v>
      </c>
      <c r="AV140" s="27">
        <f t="shared" si="25"/>
        <v>1</v>
      </c>
      <c r="AW140" s="27">
        <f t="shared" si="25"/>
        <v>1</v>
      </c>
      <c r="AX140" s="27">
        <f t="shared" si="25"/>
        <v>1</v>
      </c>
      <c r="AY140" s="27">
        <f t="shared" si="25"/>
        <v>1</v>
      </c>
      <c r="AZ140" s="27">
        <f t="shared" si="25"/>
        <v>1</v>
      </c>
      <c r="BA140" s="27">
        <f t="shared" si="25"/>
        <v>1</v>
      </c>
      <c r="BB140" s="27">
        <f t="shared" si="25"/>
        <v>1</v>
      </c>
      <c r="BC140" s="27">
        <f t="shared" si="25"/>
        <v>0</v>
      </c>
      <c r="BD140" s="27">
        <f t="shared" si="25"/>
        <v>0</v>
      </c>
      <c r="BE140" s="27">
        <f t="shared" si="25"/>
        <v>0</v>
      </c>
      <c r="BF140" s="27">
        <f t="shared" si="25"/>
        <v>0</v>
      </c>
      <c r="BG140" s="27">
        <f t="shared" si="25"/>
        <v>0</v>
      </c>
      <c r="BH140" s="27">
        <f t="shared" si="25"/>
        <v>0</v>
      </c>
      <c r="BI140" s="27">
        <f t="shared" si="25"/>
        <v>0</v>
      </c>
      <c r="BJ140" s="27">
        <f t="shared" si="25"/>
        <v>0</v>
      </c>
      <c r="BK140" s="27">
        <f t="shared" si="25"/>
        <v>0</v>
      </c>
      <c r="BL140" s="27">
        <f t="shared" si="25"/>
        <v>0</v>
      </c>
      <c r="BM140" s="27">
        <f t="shared" si="25"/>
        <v>0</v>
      </c>
      <c r="BN140" s="27">
        <f t="shared" si="25"/>
        <v>0</v>
      </c>
      <c r="BO140" s="27">
        <f t="shared" si="25"/>
        <v>0</v>
      </c>
      <c r="BP140" s="27">
        <f t="shared" si="25"/>
        <v>0</v>
      </c>
      <c r="BQ140" s="188"/>
      <c r="BR140" s="188"/>
      <c r="BS140" s="188"/>
    </row>
    <row r="141" spans="1:72" x14ac:dyDescent="0.35">
      <c r="D141" s="26">
        <v>37</v>
      </c>
      <c r="E141" s="26"/>
      <c r="F141" s="26"/>
      <c r="G141" s="26"/>
      <c r="H141" s="27">
        <f t="shared" ref="H141:AM141" si="26">COUNTIF(H29:H127,"37")</f>
        <v>0</v>
      </c>
      <c r="I141" s="27">
        <f t="shared" si="26"/>
        <v>0</v>
      </c>
      <c r="J141" s="27">
        <f t="shared" si="26"/>
        <v>0</v>
      </c>
      <c r="K141" s="27">
        <f t="shared" si="26"/>
        <v>1</v>
      </c>
      <c r="L141" s="27">
        <f t="shared" si="26"/>
        <v>1</v>
      </c>
      <c r="M141" s="27">
        <f t="shared" si="26"/>
        <v>1</v>
      </c>
      <c r="N141" s="27">
        <f t="shared" si="26"/>
        <v>1</v>
      </c>
      <c r="O141" s="27">
        <f t="shared" si="26"/>
        <v>1</v>
      </c>
      <c r="P141" s="27">
        <f t="shared" si="26"/>
        <v>1</v>
      </c>
      <c r="Q141" s="27">
        <f t="shared" si="26"/>
        <v>1</v>
      </c>
      <c r="R141" s="27">
        <f t="shared" si="26"/>
        <v>1</v>
      </c>
      <c r="S141" s="27">
        <f t="shared" si="26"/>
        <v>1</v>
      </c>
      <c r="T141" s="27">
        <f t="shared" si="26"/>
        <v>1</v>
      </c>
      <c r="U141" s="27">
        <f t="shared" si="26"/>
        <v>1</v>
      </c>
      <c r="V141" s="27">
        <f t="shared" si="26"/>
        <v>1</v>
      </c>
      <c r="W141" s="27">
        <f t="shared" si="26"/>
        <v>1</v>
      </c>
      <c r="X141" s="27">
        <f t="shared" si="26"/>
        <v>1</v>
      </c>
      <c r="Y141" s="27">
        <f t="shared" si="26"/>
        <v>1</v>
      </c>
      <c r="Z141" s="27">
        <f t="shared" si="26"/>
        <v>1</v>
      </c>
      <c r="AA141" s="27">
        <f t="shared" si="26"/>
        <v>1</v>
      </c>
      <c r="AB141" s="27">
        <f t="shared" si="26"/>
        <v>1</v>
      </c>
      <c r="AC141" s="27">
        <f t="shared" si="26"/>
        <v>1</v>
      </c>
      <c r="AD141" s="27">
        <f t="shared" si="26"/>
        <v>1</v>
      </c>
      <c r="AE141" s="27">
        <f t="shared" si="26"/>
        <v>1</v>
      </c>
      <c r="AF141" s="27">
        <f t="shared" si="26"/>
        <v>1</v>
      </c>
      <c r="AG141" s="27">
        <f t="shared" si="26"/>
        <v>1</v>
      </c>
      <c r="AH141" s="27">
        <f t="shared" si="26"/>
        <v>1</v>
      </c>
      <c r="AI141" s="27">
        <f t="shared" si="26"/>
        <v>1</v>
      </c>
      <c r="AJ141" s="27">
        <f t="shared" si="26"/>
        <v>1</v>
      </c>
      <c r="AK141" s="27">
        <f t="shared" si="26"/>
        <v>1</v>
      </c>
      <c r="AL141" s="27">
        <f t="shared" si="26"/>
        <v>1</v>
      </c>
      <c r="AM141" s="27">
        <f t="shared" si="26"/>
        <v>1</v>
      </c>
      <c r="AN141" s="27">
        <f t="shared" ref="AN141:BP141" si="27">COUNTIF(AN29:AN127,"37")</f>
        <v>1</v>
      </c>
      <c r="AO141" s="27">
        <f t="shared" si="27"/>
        <v>1</v>
      </c>
      <c r="AP141" s="27">
        <f t="shared" si="27"/>
        <v>1</v>
      </c>
      <c r="AQ141" s="27">
        <f t="shared" si="27"/>
        <v>0</v>
      </c>
      <c r="AR141" s="27">
        <f t="shared" si="27"/>
        <v>0</v>
      </c>
      <c r="AS141" s="27">
        <f t="shared" si="27"/>
        <v>0</v>
      </c>
      <c r="AT141" s="27">
        <f t="shared" si="27"/>
        <v>0</v>
      </c>
      <c r="AU141" s="27">
        <f t="shared" si="27"/>
        <v>0</v>
      </c>
      <c r="AV141" s="27">
        <f t="shared" si="27"/>
        <v>0</v>
      </c>
      <c r="AW141" s="27">
        <f t="shared" si="27"/>
        <v>0</v>
      </c>
      <c r="AX141" s="27">
        <f t="shared" si="27"/>
        <v>0</v>
      </c>
      <c r="AY141" s="27">
        <f t="shared" si="27"/>
        <v>0</v>
      </c>
      <c r="AZ141" s="27">
        <f t="shared" si="27"/>
        <v>0</v>
      </c>
      <c r="BA141" s="27">
        <f t="shared" si="27"/>
        <v>0</v>
      </c>
      <c r="BB141" s="27">
        <f t="shared" si="27"/>
        <v>0</v>
      </c>
      <c r="BC141" s="27">
        <f t="shared" si="27"/>
        <v>0</v>
      </c>
      <c r="BD141" s="27">
        <f t="shared" si="27"/>
        <v>0</v>
      </c>
      <c r="BE141" s="27">
        <f t="shared" si="27"/>
        <v>0</v>
      </c>
      <c r="BF141" s="27">
        <f t="shared" si="27"/>
        <v>0</v>
      </c>
      <c r="BG141" s="27">
        <f t="shared" si="27"/>
        <v>0</v>
      </c>
      <c r="BH141" s="27">
        <f t="shared" si="27"/>
        <v>0</v>
      </c>
      <c r="BI141" s="27">
        <f t="shared" si="27"/>
        <v>0</v>
      </c>
      <c r="BJ141" s="27">
        <f t="shared" si="27"/>
        <v>0</v>
      </c>
      <c r="BK141" s="27">
        <f t="shared" si="27"/>
        <v>0</v>
      </c>
      <c r="BL141" s="27">
        <f t="shared" si="27"/>
        <v>0</v>
      </c>
      <c r="BM141" s="27">
        <f t="shared" si="27"/>
        <v>0</v>
      </c>
      <c r="BN141" s="27">
        <f t="shared" si="27"/>
        <v>0</v>
      </c>
      <c r="BO141" s="27">
        <f t="shared" si="27"/>
        <v>0</v>
      </c>
      <c r="BP141" s="27">
        <f t="shared" si="27"/>
        <v>0</v>
      </c>
      <c r="BQ141" s="188"/>
      <c r="BR141" s="188"/>
      <c r="BS141" s="188"/>
    </row>
    <row r="142" spans="1:72" x14ac:dyDescent="0.35">
      <c r="D142" s="26">
        <v>38</v>
      </c>
      <c r="E142" s="26"/>
      <c r="F142" s="26"/>
      <c r="G142" s="26"/>
      <c r="H142" s="27">
        <f t="shared" ref="H142:AM142" si="28">COUNTIF(H29:H127,"38")</f>
        <v>0</v>
      </c>
      <c r="I142" s="27">
        <f t="shared" si="28"/>
        <v>0</v>
      </c>
      <c r="J142" s="27">
        <f t="shared" si="28"/>
        <v>0</v>
      </c>
      <c r="K142" s="27">
        <f t="shared" si="28"/>
        <v>0</v>
      </c>
      <c r="L142" s="27">
        <f t="shared" si="28"/>
        <v>0</v>
      </c>
      <c r="M142" s="27">
        <f t="shared" si="28"/>
        <v>0</v>
      </c>
      <c r="N142" s="27">
        <f t="shared" si="28"/>
        <v>0</v>
      </c>
      <c r="O142" s="27">
        <f t="shared" si="28"/>
        <v>0</v>
      </c>
      <c r="P142" s="27">
        <f t="shared" si="28"/>
        <v>0</v>
      </c>
      <c r="Q142" s="27">
        <f t="shared" si="28"/>
        <v>0</v>
      </c>
      <c r="R142" s="27">
        <f t="shared" si="28"/>
        <v>0</v>
      </c>
      <c r="S142" s="27">
        <f t="shared" si="28"/>
        <v>0</v>
      </c>
      <c r="T142" s="27">
        <f t="shared" si="28"/>
        <v>0</v>
      </c>
      <c r="U142" s="27">
        <f t="shared" si="28"/>
        <v>0</v>
      </c>
      <c r="V142" s="27">
        <f t="shared" si="28"/>
        <v>0</v>
      </c>
      <c r="W142" s="27">
        <f t="shared" si="28"/>
        <v>0</v>
      </c>
      <c r="X142" s="27">
        <f t="shared" si="28"/>
        <v>0</v>
      </c>
      <c r="Y142" s="27">
        <f t="shared" si="28"/>
        <v>0</v>
      </c>
      <c r="Z142" s="27">
        <f t="shared" si="28"/>
        <v>0</v>
      </c>
      <c r="AA142" s="27">
        <f t="shared" si="28"/>
        <v>0</v>
      </c>
      <c r="AB142" s="27">
        <f t="shared" si="28"/>
        <v>0</v>
      </c>
      <c r="AC142" s="27">
        <f t="shared" si="28"/>
        <v>0</v>
      </c>
      <c r="AD142" s="27">
        <f t="shared" si="28"/>
        <v>0</v>
      </c>
      <c r="AE142" s="27">
        <f t="shared" si="28"/>
        <v>0</v>
      </c>
      <c r="AF142" s="27">
        <f t="shared" si="28"/>
        <v>0</v>
      </c>
      <c r="AG142" s="27">
        <f t="shared" si="28"/>
        <v>0</v>
      </c>
      <c r="AH142" s="27">
        <f t="shared" si="28"/>
        <v>0</v>
      </c>
      <c r="AI142" s="27">
        <f t="shared" si="28"/>
        <v>0</v>
      </c>
      <c r="AJ142" s="27">
        <f t="shared" si="28"/>
        <v>0</v>
      </c>
      <c r="AK142" s="27">
        <f t="shared" si="28"/>
        <v>0</v>
      </c>
      <c r="AL142" s="27">
        <f t="shared" si="28"/>
        <v>0</v>
      </c>
      <c r="AM142" s="27">
        <f t="shared" si="28"/>
        <v>0</v>
      </c>
      <c r="AN142" s="27">
        <f t="shared" ref="AN142:BP142" si="29">COUNTIF(AN29:AN127,"38")</f>
        <v>0</v>
      </c>
      <c r="AO142" s="27">
        <f t="shared" si="29"/>
        <v>0</v>
      </c>
      <c r="AP142" s="27">
        <f t="shared" si="29"/>
        <v>0</v>
      </c>
      <c r="AQ142" s="27">
        <f t="shared" si="29"/>
        <v>0</v>
      </c>
      <c r="AR142" s="27">
        <f t="shared" si="29"/>
        <v>0</v>
      </c>
      <c r="AS142" s="27">
        <f t="shared" si="29"/>
        <v>0</v>
      </c>
      <c r="AT142" s="27">
        <f t="shared" si="29"/>
        <v>0</v>
      </c>
      <c r="AU142" s="27">
        <f t="shared" si="29"/>
        <v>0</v>
      </c>
      <c r="AV142" s="27">
        <f t="shared" si="29"/>
        <v>0</v>
      </c>
      <c r="AW142" s="27">
        <f t="shared" si="29"/>
        <v>0</v>
      </c>
      <c r="AX142" s="27">
        <f t="shared" si="29"/>
        <v>0</v>
      </c>
      <c r="AY142" s="27">
        <f t="shared" si="29"/>
        <v>0</v>
      </c>
      <c r="AZ142" s="27">
        <f t="shared" si="29"/>
        <v>0</v>
      </c>
      <c r="BA142" s="27">
        <f t="shared" si="29"/>
        <v>0</v>
      </c>
      <c r="BB142" s="27">
        <f t="shared" si="29"/>
        <v>0</v>
      </c>
      <c r="BC142" s="27">
        <f t="shared" si="29"/>
        <v>0</v>
      </c>
      <c r="BD142" s="27">
        <f t="shared" si="29"/>
        <v>0</v>
      </c>
      <c r="BE142" s="27">
        <f t="shared" si="29"/>
        <v>0</v>
      </c>
      <c r="BF142" s="27">
        <f t="shared" si="29"/>
        <v>0</v>
      </c>
      <c r="BG142" s="27">
        <f t="shared" si="29"/>
        <v>0</v>
      </c>
      <c r="BH142" s="27">
        <f t="shared" si="29"/>
        <v>0</v>
      </c>
      <c r="BI142" s="27">
        <f t="shared" si="29"/>
        <v>0</v>
      </c>
      <c r="BJ142" s="27">
        <f t="shared" si="29"/>
        <v>0</v>
      </c>
      <c r="BK142" s="27">
        <f t="shared" si="29"/>
        <v>0</v>
      </c>
      <c r="BL142" s="27">
        <f t="shared" si="29"/>
        <v>0</v>
      </c>
      <c r="BM142" s="27">
        <f t="shared" si="29"/>
        <v>0</v>
      </c>
      <c r="BN142" s="27">
        <f t="shared" si="29"/>
        <v>0</v>
      </c>
      <c r="BO142" s="27">
        <f t="shared" si="29"/>
        <v>0</v>
      </c>
      <c r="BP142" s="27">
        <f t="shared" si="29"/>
        <v>0</v>
      </c>
      <c r="BQ142" s="188"/>
      <c r="BR142" s="188"/>
      <c r="BS142" s="188"/>
    </row>
    <row r="143" spans="1:72" x14ac:dyDescent="0.35">
      <c r="D143" s="30">
        <v>39</v>
      </c>
      <c r="E143" s="30"/>
      <c r="F143" s="30"/>
      <c r="G143" s="30"/>
      <c r="H143" s="27">
        <f t="shared" ref="H143:AM143" si="30">COUNTIF(H29:H127,"39")</f>
        <v>0</v>
      </c>
      <c r="I143" s="27">
        <f t="shared" si="30"/>
        <v>0</v>
      </c>
      <c r="J143" s="27">
        <f t="shared" si="30"/>
        <v>0</v>
      </c>
      <c r="K143" s="27">
        <f t="shared" si="30"/>
        <v>0</v>
      </c>
      <c r="L143" s="27">
        <f t="shared" si="30"/>
        <v>0</v>
      </c>
      <c r="M143" s="27">
        <f t="shared" si="30"/>
        <v>0</v>
      </c>
      <c r="N143" s="27">
        <f t="shared" si="30"/>
        <v>0</v>
      </c>
      <c r="O143" s="27">
        <f t="shared" si="30"/>
        <v>0</v>
      </c>
      <c r="P143" s="27">
        <f t="shared" si="30"/>
        <v>0</v>
      </c>
      <c r="Q143" s="27">
        <f t="shared" si="30"/>
        <v>0</v>
      </c>
      <c r="R143" s="27">
        <f t="shared" si="30"/>
        <v>0</v>
      </c>
      <c r="S143" s="27">
        <f t="shared" si="30"/>
        <v>0</v>
      </c>
      <c r="T143" s="27">
        <f t="shared" si="30"/>
        <v>0</v>
      </c>
      <c r="U143" s="27">
        <f t="shared" si="30"/>
        <v>0</v>
      </c>
      <c r="V143" s="27">
        <f t="shared" si="30"/>
        <v>0</v>
      </c>
      <c r="W143" s="27">
        <f t="shared" si="30"/>
        <v>0</v>
      </c>
      <c r="X143" s="27">
        <f t="shared" si="30"/>
        <v>0</v>
      </c>
      <c r="Y143" s="27">
        <f t="shared" si="30"/>
        <v>0</v>
      </c>
      <c r="Z143" s="27">
        <f t="shared" si="30"/>
        <v>0</v>
      </c>
      <c r="AA143" s="27">
        <f t="shared" si="30"/>
        <v>0</v>
      </c>
      <c r="AB143" s="27">
        <f t="shared" si="30"/>
        <v>0</v>
      </c>
      <c r="AC143" s="27">
        <f t="shared" si="30"/>
        <v>0</v>
      </c>
      <c r="AD143" s="27">
        <f t="shared" si="30"/>
        <v>0</v>
      </c>
      <c r="AE143" s="27">
        <f t="shared" si="30"/>
        <v>0</v>
      </c>
      <c r="AF143" s="27">
        <f t="shared" si="30"/>
        <v>0</v>
      </c>
      <c r="AG143" s="27">
        <f t="shared" si="30"/>
        <v>0</v>
      </c>
      <c r="AH143" s="27">
        <f t="shared" si="30"/>
        <v>0</v>
      </c>
      <c r="AI143" s="27">
        <f t="shared" si="30"/>
        <v>0</v>
      </c>
      <c r="AJ143" s="27">
        <f t="shared" si="30"/>
        <v>0</v>
      </c>
      <c r="AK143" s="27">
        <f t="shared" si="30"/>
        <v>0</v>
      </c>
      <c r="AL143" s="27">
        <f t="shared" si="30"/>
        <v>0</v>
      </c>
      <c r="AM143" s="27">
        <f t="shared" si="30"/>
        <v>0</v>
      </c>
      <c r="AN143" s="27">
        <f t="shared" ref="AN143:BP143" si="31">COUNTIF(AN29:AN127,"39")</f>
        <v>0</v>
      </c>
      <c r="AO143" s="27">
        <f t="shared" si="31"/>
        <v>0</v>
      </c>
      <c r="AP143" s="27">
        <f t="shared" si="31"/>
        <v>0</v>
      </c>
      <c r="AQ143" s="27">
        <f t="shared" si="31"/>
        <v>0</v>
      </c>
      <c r="AR143" s="27">
        <f t="shared" si="31"/>
        <v>0</v>
      </c>
      <c r="AS143" s="27">
        <f t="shared" si="31"/>
        <v>0</v>
      </c>
      <c r="AT143" s="27">
        <f t="shared" si="31"/>
        <v>0</v>
      </c>
      <c r="AU143" s="27">
        <f t="shared" si="31"/>
        <v>0</v>
      </c>
      <c r="AV143" s="27">
        <f t="shared" si="31"/>
        <v>0</v>
      </c>
      <c r="AW143" s="27">
        <f t="shared" si="31"/>
        <v>0</v>
      </c>
      <c r="AX143" s="27">
        <f t="shared" si="31"/>
        <v>0</v>
      </c>
      <c r="AY143" s="27">
        <f t="shared" si="31"/>
        <v>0</v>
      </c>
      <c r="AZ143" s="27">
        <f t="shared" si="31"/>
        <v>0</v>
      </c>
      <c r="BA143" s="27">
        <f t="shared" si="31"/>
        <v>0</v>
      </c>
      <c r="BB143" s="27">
        <f t="shared" si="31"/>
        <v>0</v>
      </c>
      <c r="BC143" s="27">
        <f t="shared" si="31"/>
        <v>0</v>
      </c>
      <c r="BD143" s="27">
        <f t="shared" si="31"/>
        <v>0</v>
      </c>
      <c r="BE143" s="27">
        <f t="shared" si="31"/>
        <v>0</v>
      </c>
      <c r="BF143" s="27">
        <f t="shared" si="31"/>
        <v>0</v>
      </c>
      <c r="BG143" s="27">
        <f t="shared" si="31"/>
        <v>0</v>
      </c>
      <c r="BH143" s="27">
        <f t="shared" si="31"/>
        <v>0</v>
      </c>
      <c r="BI143" s="27">
        <f t="shared" si="31"/>
        <v>0</v>
      </c>
      <c r="BJ143" s="27">
        <f t="shared" si="31"/>
        <v>0</v>
      </c>
      <c r="BK143" s="27">
        <f t="shared" si="31"/>
        <v>0</v>
      </c>
      <c r="BL143" s="27">
        <f t="shared" si="31"/>
        <v>0</v>
      </c>
      <c r="BM143" s="27">
        <f t="shared" si="31"/>
        <v>0</v>
      </c>
      <c r="BN143" s="27">
        <f t="shared" si="31"/>
        <v>0</v>
      </c>
      <c r="BO143" s="27">
        <f t="shared" si="31"/>
        <v>0</v>
      </c>
      <c r="BP143" s="27">
        <f t="shared" si="31"/>
        <v>0</v>
      </c>
      <c r="BQ143" s="188"/>
      <c r="BR143" s="188"/>
      <c r="BS143" s="188"/>
    </row>
    <row r="144" spans="1:72" x14ac:dyDescent="0.35">
      <c r="D144" s="58">
        <v>1</v>
      </c>
      <c r="E144" s="58"/>
      <c r="F144" s="58"/>
      <c r="G144" s="58"/>
      <c r="H144" s="28">
        <f t="shared" ref="H144:AM144" si="32">COUNTIF(H29:H127,"1")</f>
        <v>1</v>
      </c>
      <c r="I144" s="28">
        <f t="shared" si="32"/>
        <v>1</v>
      </c>
      <c r="J144" s="28">
        <f t="shared" si="32"/>
        <v>1</v>
      </c>
      <c r="K144" s="28">
        <f t="shared" si="32"/>
        <v>1</v>
      </c>
      <c r="L144" s="28">
        <f t="shared" si="32"/>
        <v>1</v>
      </c>
      <c r="M144" s="28">
        <f t="shared" si="32"/>
        <v>1</v>
      </c>
      <c r="N144" s="28">
        <f t="shared" si="32"/>
        <v>1</v>
      </c>
      <c r="O144" s="28">
        <f t="shared" si="32"/>
        <v>1</v>
      </c>
      <c r="P144" s="28">
        <f t="shared" si="32"/>
        <v>1</v>
      </c>
      <c r="Q144" s="28">
        <f t="shared" si="32"/>
        <v>1</v>
      </c>
      <c r="R144" s="28">
        <f t="shared" si="32"/>
        <v>1</v>
      </c>
      <c r="S144" s="28">
        <f t="shared" si="32"/>
        <v>1</v>
      </c>
      <c r="T144" s="28">
        <f t="shared" si="32"/>
        <v>0</v>
      </c>
      <c r="U144" s="28">
        <f t="shared" si="32"/>
        <v>0</v>
      </c>
      <c r="V144" s="28">
        <f t="shared" si="32"/>
        <v>0</v>
      </c>
      <c r="W144" s="28">
        <f t="shared" si="32"/>
        <v>1</v>
      </c>
      <c r="X144" s="28">
        <f t="shared" si="32"/>
        <v>1</v>
      </c>
      <c r="Y144" s="28">
        <f t="shared" si="32"/>
        <v>1</v>
      </c>
      <c r="Z144" s="28">
        <f t="shared" si="32"/>
        <v>1</v>
      </c>
      <c r="AA144" s="28">
        <f t="shared" si="32"/>
        <v>1</v>
      </c>
      <c r="AB144" s="28">
        <f t="shared" si="32"/>
        <v>1</v>
      </c>
      <c r="AC144" s="28">
        <f t="shared" si="32"/>
        <v>1</v>
      </c>
      <c r="AD144" s="28">
        <f t="shared" si="32"/>
        <v>1</v>
      </c>
      <c r="AE144" s="28">
        <f t="shared" si="32"/>
        <v>1</v>
      </c>
      <c r="AF144" s="28">
        <f t="shared" si="32"/>
        <v>1</v>
      </c>
      <c r="AG144" s="28">
        <f t="shared" si="32"/>
        <v>1</v>
      </c>
      <c r="AH144" s="28">
        <f t="shared" si="32"/>
        <v>1</v>
      </c>
      <c r="AI144" s="28">
        <f t="shared" si="32"/>
        <v>1</v>
      </c>
      <c r="AJ144" s="28">
        <f t="shared" si="32"/>
        <v>0</v>
      </c>
      <c r="AK144" s="28">
        <f t="shared" si="32"/>
        <v>1</v>
      </c>
      <c r="AL144" s="28">
        <f t="shared" si="32"/>
        <v>1</v>
      </c>
      <c r="AM144" s="28">
        <f t="shared" si="32"/>
        <v>1</v>
      </c>
      <c r="AN144" s="28">
        <f t="shared" ref="AN144:BP144" si="33">COUNTIF(AN29:AN127,"1")</f>
        <v>1</v>
      </c>
      <c r="AO144" s="28">
        <f t="shared" si="33"/>
        <v>1</v>
      </c>
      <c r="AP144" s="28">
        <f t="shared" si="33"/>
        <v>1</v>
      </c>
      <c r="AQ144" s="28">
        <f t="shared" si="33"/>
        <v>0</v>
      </c>
      <c r="AR144" s="28">
        <f t="shared" si="33"/>
        <v>0</v>
      </c>
      <c r="AS144" s="28">
        <f t="shared" si="33"/>
        <v>0</v>
      </c>
      <c r="AT144" s="28">
        <f t="shared" si="33"/>
        <v>0</v>
      </c>
      <c r="AU144" s="28">
        <f t="shared" si="33"/>
        <v>0</v>
      </c>
      <c r="AV144" s="28">
        <f t="shared" si="33"/>
        <v>0</v>
      </c>
      <c r="AW144" s="28">
        <f t="shared" si="33"/>
        <v>0</v>
      </c>
      <c r="AX144" s="28">
        <f t="shared" si="33"/>
        <v>0</v>
      </c>
      <c r="AY144" s="28">
        <f t="shared" si="33"/>
        <v>0</v>
      </c>
      <c r="AZ144" s="28">
        <f t="shared" si="33"/>
        <v>0</v>
      </c>
      <c r="BA144" s="28">
        <f t="shared" si="33"/>
        <v>0</v>
      </c>
      <c r="BB144" s="28">
        <f t="shared" si="33"/>
        <v>0</v>
      </c>
      <c r="BC144" s="28">
        <f t="shared" si="33"/>
        <v>0</v>
      </c>
      <c r="BD144" s="28">
        <f t="shared" si="33"/>
        <v>0</v>
      </c>
      <c r="BE144" s="28">
        <f t="shared" si="33"/>
        <v>0</v>
      </c>
      <c r="BF144" s="28">
        <f t="shared" si="33"/>
        <v>0</v>
      </c>
      <c r="BG144" s="28">
        <f t="shared" si="33"/>
        <v>0</v>
      </c>
      <c r="BH144" s="28">
        <f t="shared" si="33"/>
        <v>0</v>
      </c>
      <c r="BI144" s="28">
        <f t="shared" si="33"/>
        <v>0</v>
      </c>
      <c r="BJ144" s="28">
        <f t="shared" si="33"/>
        <v>0</v>
      </c>
      <c r="BK144" s="28">
        <f t="shared" si="33"/>
        <v>0</v>
      </c>
      <c r="BL144" s="28">
        <f t="shared" si="33"/>
        <v>0</v>
      </c>
      <c r="BM144" s="28">
        <f t="shared" si="33"/>
        <v>0</v>
      </c>
      <c r="BN144" s="28">
        <f t="shared" si="33"/>
        <v>0</v>
      </c>
      <c r="BO144" s="28">
        <f t="shared" si="33"/>
        <v>0</v>
      </c>
      <c r="BP144" s="28">
        <f t="shared" si="33"/>
        <v>0</v>
      </c>
      <c r="BQ144" s="187"/>
      <c r="BR144" s="187"/>
      <c r="BS144" s="187"/>
    </row>
    <row r="145" spans="4:71" x14ac:dyDescent="0.35">
      <c r="D145" s="58">
        <v>2</v>
      </c>
      <c r="E145" s="58"/>
      <c r="F145" s="58"/>
      <c r="G145" s="58"/>
      <c r="H145" s="27">
        <f t="shared" ref="H145:AM145" si="34">COUNTIF(H29:H127,"2")</f>
        <v>0</v>
      </c>
      <c r="I145" s="27">
        <f t="shared" si="34"/>
        <v>0</v>
      </c>
      <c r="J145" s="27">
        <f t="shared" si="34"/>
        <v>0</v>
      </c>
      <c r="K145" s="27">
        <f t="shared" si="34"/>
        <v>0</v>
      </c>
      <c r="L145" s="27">
        <f t="shared" si="34"/>
        <v>0</v>
      </c>
      <c r="M145" s="27">
        <f t="shared" si="34"/>
        <v>0</v>
      </c>
      <c r="N145" s="27">
        <f t="shared" si="34"/>
        <v>0</v>
      </c>
      <c r="O145" s="27">
        <f t="shared" si="34"/>
        <v>0</v>
      </c>
      <c r="P145" s="27">
        <f t="shared" si="34"/>
        <v>0</v>
      </c>
      <c r="Q145" s="27">
        <f t="shared" si="34"/>
        <v>0</v>
      </c>
      <c r="R145" s="27">
        <f t="shared" si="34"/>
        <v>0</v>
      </c>
      <c r="S145" s="27">
        <f t="shared" si="34"/>
        <v>0</v>
      </c>
      <c r="T145" s="27">
        <f t="shared" si="34"/>
        <v>0</v>
      </c>
      <c r="U145" s="27">
        <f t="shared" si="34"/>
        <v>0</v>
      </c>
      <c r="V145" s="27">
        <f t="shared" si="34"/>
        <v>0</v>
      </c>
      <c r="W145" s="27">
        <f t="shared" si="34"/>
        <v>1</v>
      </c>
      <c r="X145" s="27">
        <f t="shared" si="34"/>
        <v>1</v>
      </c>
      <c r="Y145" s="27">
        <f t="shared" si="34"/>
        <v>1</v>
      </c>
      <c r="Z145" s="27">
        <f t="shared" si="34"/>
        <v>1</v>
      </c>
      <c r="AA145" s="27">
        <f t="shared" si="34"/>
        <v>1</v>
      </c>
      <c r="AB145" s="27">
        <f t="shared" si="34"/>
        <v>1</v>
      </c>
      <c r="AC145" s="27">
        <f t="shared" si="34"/>
        <v>1</v>
      </c>
      <c r="AD145" s="27">
        <f t="shared" si="34"/>
        <v>1</v>
      </c>
      <c r="AE145" s="27">
        <f t="shared" si="34"/>
        <v>1</v>
      </c>
      <c r="AF145" s="27">
        <f t="shared" si="34"/>
        <v>1</v>
      </c>
      <c r="AG145" s="27">
        <f t="shared" si="34"/>
        <v>1</v>
      </c>
      <c r="AH145" s="27">
        <f t="shared" si="34"/>
        <v>1</v>
      </c>
      <c r="AI145" s="27">
        <f t="shared" si="34"/>
        <v>1</v>
      </c>
      <c r="AJ145" s="27">
        <f t="shared" si="34"/>
        <v>1</v>
      </c>
      <c r="AK145" s="27">
        <f t="shared" si="34"/>
        <v>1</v>
      </c>
      <c r="AL145" s="27">
        <f t="shared" si="34"/>
        <v>1</v>
      </c>
      <c r="AM145" s="27">
        <f t="shared" si="34"/>
        <v>1</v>
      </c>
      <c r="AN145" s="27">
        <f t="shared" ref="AN145:BP145" si="35">COUNTIF(AN29:AN127,"2")</f>
        <v>1</v>
      </c>
      <c r="AO145" s="27">
        <f t="shared" si="35"/>
        <v>1</v>
      </c>
      <c r="AP145" s="27">
        <f t="shared" si="35"/>
        <v>1</v>
      </c>
      <c r="AQ145" s="27">
        <f t="shared" si="35"/>
        <v>1</v>
      </c>
      <c r="AR145" s="27">
        <f t="shared" si="35"/>
        <v>1</v>
      </c>
      <c r="AS145" s="27">
        <f t="shared" si="35"/>
        <v>1</v>
      </c>
      <c r="AT145" s="27">
        <f t="shared" si="35"/>
        <v>1</v>
      </c>
      <c r="AU145" s="27">
        <f t="shared" si="35"/>
        <v>1</v>
      </c>
      <c r="AV145" s="27">
        <f t="shared" si="35"/>
        <v>1</v>
      </c>
      <c r="AW145" s="27">
        <f t="shared" si="35"/>
        <v>1</v>
      </c>
      <c r="AX145" s="27">
        <f t="shared" si="35"/>
        <v>1</v>
      </c>
      <c r="AY145" s="27">
        <f t="shared" si="35"/>
        <v>1</v>
      </c>
      <c r="AZ145" s="27">
        <f t="shared" si="35"/>
        <v>1</v>
      </c>
      <c r="BA145" s="27">
        <f t="shared" si="35"/>
        <v>1</v>
      </c>
      <c r="BB145" s="27">
        <f t="shared" si="35"/>
        <v>1</v>
      </c>
      <c r="BC145" s="27">
        <f t="shared" si="35"/>
        <v>1</v>
      </c>
      <c r="BD145" s="27">
        <f t="shared" si="35"/>
        <v>1</v>
      </c>
      <c r="BE145" s="27">
        <f t="shared" si="35"/>
        <v>1</v>
      </c>
      <c r="BF145" s="27">
        <f t="shared" si="35"/>
        <v>1</v>
      </c>
      <c r="BG145" s="27">
        <f t="shared" si="35"/>
        <v>1</v>
      </c>
      <c r="BH145" s="27">
        <f t="shared" si="35"/>
        <v>1</v>
      </c>
      <c r="BI145" s="27">
        <f t="shared" si="35"/>
        <v>0</v>
      </c>
      <c r="BJ145" s="27">
        <f t="shared" si="35"/>
        <v>0</v>
      </c>
      <c r="BK145" s="27">
        <f t="shared" si="35"/>
        <v>0</v>
      </c>
      <c r="BL145" s="27">
        <f t="shared" si="35"/>
        <v>0</v>
      </c>
      <c r="BM145" s="27">
        <f t="shared" si="35"/>
        <v>0</v>
      </c>
      <c r="BN145" s="27">
        <f t="shared" si="35"/>
        <v>0</v>
      </c>
      <c r="BO145" s="27">
        <f t="shared" si="35"/>
        <v>0</v>
      </c>
      <c r="BP145" s="27">
        <f t="shared" si="35"/>
        <v>0</v>
      </c>
      <c r="BQ145" s="188"/>
      <c r="BR145" s="188"/>
      <c r="BS145" s="188"/>
    </row>
    <row r="146" spans="4:71" x14ac:dyDescent="0.35">
      <c r="D146" s="29" t="s">
        <v>16</v>
      </c>
      <c r="E146" s="29"/>
      <c r="F146" s="29"/>
      <c r="G146" s="29"/>
      <c r="H146" s="27">
        <f t="shared" ref="H146:AM146" si="36">COUNTIF(H28:H127,"cmo")</f>
        <v>0</v>
      </c>
      <c r="I146" s="27">
        <f t="shared" si="36"/>
        <v>0</v>
      </c>
      <c r="J146" s="27">
        <f t="shared" si="36"/>
        <v>0</v>
      </c>
      <c r="K146" s="27">
        <f t="shared" si="36"/>
        <v>0</v>
      </c>
      <c r="L146" s="27">
        <f t="shared" si="36"/>
        <v>0</v>
      </c>
      <c r="M146" s="27">
        <f t="shared" si="36"/>
        <v>0</v>
      </c>
      <c r="N146" s="27">
        <f t="shared" si="36"/>
        <v>0</v>
      </c>
      <c r="O146" s="27">
        <f t="shared" si="36"/>
        <v>0</v>
      </c>
      <c r="P146" s="27">
        <f t="shared" si="36"/>
        <v>0</v>
      </c>
      <c r="Q146" s="27">
        <f t="shared" si="36"/>
        <v>0</v>
      </c>
      <c r="R146" s="27">
        <f t="shared" si="36"/>
        <v>0</v>
      </c>
      <c r="S146" s="27">
        <f t="shared" si="36"/>
        <v>0</v>
      </c>
      <c r="T146" s="27">
        <f t="shared" si="36"/>
        <v>0</v>
      </c>
      <c r="U146" s="27">
        <f t="shared" si="36"/>
        <v>0</v>
      </c>
      <c r="V146" s="27">
        <f t="shared" si="36"/>
        <v>0</v>
      </c>
      <c r="W146" s="27">
        <f t="shared" si="36"/>
        <v>0</v>
      </c>
      <c r="X146" s="27">
        <f t="shared" si="36"/>
        <v>0</v>
      </c>
      <c r="Y146" s="27">
        <f t="shared" si="36"/>
        <v>0</v>
      </c>
      <c r="Z146" s="27">
        <f t="shared" si="36"/>
        <v>0</v>
      </c>
      <c r="AA146" s="27">
        <f t="shared" si="36"/>
        <v>0</v>
      </c>
      <c r="AB146" s="27">
        <f t="shared" si="36"/>
        <v>0</v>
      </c>
      <c r="AC146" s="27">
        <f t="shared" si="36"/>
        <v>0</v>
      </c>
      <c r="AD146" s="27">
        <f t="shared" si="36"/>
        <v>0</v>
      </c>
      <c r="AE146" s="27">
        <f t="shared" si="36"/>
        <v>0</v>
      </c>
      <c r="AF146" s="27">
        <f t="shared" si="36"/>
        <v>0</v>
      </c>
      <c r="AG146" s="27">
        <f t="shared" si="36"/>
        <v>0</v>
      </c>
      <c r="AH146" s="27">
        <f t="shared" si="36"/>
        <v>0</v>
      </c>
      <c r="AI146" s="27">
        <f t="shared" si="36"/>
        <v>0</v>
      </c>
      <c r="AJ146" s="27">
        <f t="shared" si="36"/>
        <v>0</v>
      </c>
      <c r="AK146" s="27">
        <f t="shared" si="36"/>
        <v>0</v>
      </c>
      <c r="AL146" s="27">
        <f t="shared" si="36"/>
        <v>0</v>
      </c>
      <c r="AM146" s="27">
        <f t="shared" si="36"/>
        <v>0</v>
      </c>
      <c r="AN146" s="27">
        <f t="shared" ref="AN146:BP146" si="37">COUNTIF(AN28:AN127,"cmo")</f>
        <v>0</v>
      </c>
      <c r="AO146" s="27">
        <f t="shared" si="37"/>
        <v>0</v>
      </c>
      <c r="AP146" s="27">
        <f t="shared" si="37"/>
        <v>0</v>
      </c>
      <c r="AQ146" s="27">
        <f t="shared" si="37"/>
        <v>0</v>
      </c>
      <c r="AR146" s="27">
        <f t="shared" si="37"/>
        <v>0</v>
      </c>
      <c r="AS146" s="27">
        <f t="shared" si="37"/>
        <v>0</v>
      </c>
      <c r="AT146" s="27">
        <f t="shared" si="37"/>
        <v>0</v>
      </c>
      <c r="AU146" s="27">
        <f t="shared" si="37"/>
        <v>0</v>
      </c>
      <c r="AV146" s="27">
        <f t="shared" si="37"/>
        <v>0</v>
      </c>
      <c r="AW146" s="27">
        <f t="shared" si="37"/>
        <v>0</v>
      </c>
      <c r="AX146" s="27">
        <f t="shared" si="37"/>
        <v>0</v>
      </c>
      <c r="AY146" s="27">
        <f t="shared" si="37"/>
        <v>0</v>
      </c>
      <c r="AZ146" s="27">
        <f t="shared" si="37"/>
        <v>0</v>
      </c>
      <c r="BA146" s="27">
        <f t="shared" si="37"/>
        <v>0</v>
      </c>
      <c r="BB146" s="27">
        <f t="shared" si="37"/>
        <v>0</v>
      </c>
      <c r="BC146" s="27">
        <f t="shared" si="37"/>
        <v>0</v>
      </c>
      <c r="BD146" s="27">
        <f t="shared" si="37"/>
        <v>0</v>
      </c>
      <c r="BE146" s="27">
        <f t="shared" si="37"/>
        <v>0</v>
      </c>
      <c r="BF146" s="27">
        <f t="shared" si="37"/>
        <v>0</v>
      </c>
      <c r="BG146" s="27">
        <f t="shared" si="37"/>
        <v>0</v>
      </c>
      <c r="BH146" s="27">
        <f t="shared" si="37"/>
        <v>0</v>
      </c>
      <c r="BI146" s="27">
        <f t="shared" si="37"/>
        <v>0</v>
      </c>
      <c r="BJ146" s="27">
        <f t="shared" si="37"/>
        <v>0</v>
      </c>
      <c r="BK146" s="27">
        <f t="shared" si="37"/>
        <v>0</v>
      </c>
      <c r="BL146" s="27">
        <f t="shared" si="37"/>
        <v>0</v>
      </c>
      <c r="BM146" s="27">
        <f t="shared" si="37"/>
        <v>0</v>
      </c>
      <c r="BN146" s="27">
        <f t="shared" si="37"/>
        <v>0</v>
      </c>
      <c r="BO146" s="27">
        <f t="shared" si="37"/>
        <v>0</v>
      </c>
      <c r="BP146" s="27">
        <f t="shared" si="37"/>
        <v>0</v>
      </c>
      <c r="BQ146" s="188"/>
      <c r="BR146" s="188"/>
      <c r="BS146" s="188"/>
    </row>
    <row r="147" spans="4:71" x14ac:dyDescent="0.35">
      <c r="D147" s="29" t="s">
        <v>15</v>
      </c>
      <c r="E147" s="29"/>
      <c r="F147" s="29"/>
      <c r="G147" s="29"/>
      <c r="H147" s="27">
        <f>COUNTIF(H29:H127,"F")</f>
        <v>1</v>
      </c>
      <c r="I147" s="27">
        <f t="shared" ref="I147:BP147" si="38">COUNTIF(I29:I127,"F")</f>
        <v>1</v>
      </c>
      <c r="J147" s="27">
        <f t="shared" si="38"/>
        <v>1</v>
      </c>
      <c r="K147" s="27">
        <f t="shared" si="38"/>
        <v>1</v>
      </c>
      <c r="L147" s="27">
        <f t="shared" si="38"/>
        <v>0</v>
      </c>
      <c r="M147" s="27">
        <f t="shared" si="38"/>
        <v>0</v>
      </c>
      <c r="N147" s="27">
        <f t="shared" si="38"/>
        <v>0</v>
      </c>
      <c r="O147" s="27">
        <f t="shared" si="38"/>
        <v>0</v>
      </c>
      <c r="P147" s="27">
        <f t="shared" si="38"/>
        <v>1</v>
      </c>
      <c r="Q147" s="27">
        <f t="shared" si="38"/>
        <v>1</v>
      </c>
      <c r="R147" s="27">
        <f t="shared" si="38"/>
        <v>1</v>
      </c>
      <c r="S147" s="27">
        <f t="shared" si="38"/>
        <v>1</v>
      </c>
      <c r="T147" s="27">
        <f t="shared" si="38"/>
        <v>0</v>
      </c>
      <c r="U147" s="27">
        <f t="shared" si="38"/>
        <v>0</v>
      </c>
      <c r="V147" s="27">
        <f t="shared" si="38"/>
        <v>0</v>
      </c>
      <c r="W147" s="27">
        <f t="shared" si="38"/>
        <v>0</v>
      </c>
      <c r="X147" s="27">
        <f t="shared" si="38"/>
        <v>0</v>
      </c>
      <c r="Y147" s="27">
        <f t="shared" si="38"/>
        <v>0</v>
      </c>
      <c r="Z147" s="27">
        <f t="shared" si="38"/>
        <v>0</v>
      </c>
      <c r="AA147" s="27">
        <f t="shared" si="38"/>
        <v>1</v>
      </c>
      <c r="AB147" s="27">
        <f t="shared" si="38"/>
        <v>0</v>
      </c>
      <c r="AC147" s="27">
        <f t="shared" si="38"/>
        <v>0</v>
      </c>
      <c r="AD147" s="27">
        <f t="shared" si="38"/>
        <v>0</v>
      </c>
      <c r="AE147" s="27">
        <f t="shared" si="38"/>
        <v>0</v>
      </c>
      <c r="AF147" s="27">
        <f t="shared" si="38"/>
        <v>0</v>
      </c>
      <c r="AG147" s="27">
        <f t="shared" si="38"/>
        <v>0</v>
      </c>
      <c r="AH147" s="27">
        <f t="shared" si="38"/>
        <v>0</v>
      </c>
      <c r="AI147" s="27">
        <f t="shared" si="38"/>
        <v>0</v>
      </c>
      <c r="AJ147" s="27">
        <f t="shared" si="38"/>
        <v>0</v>
      </c>
      <c r="AK147" s="27">
        <f t="shared" si="38"/>
        <v>1</v>
      </c>
      <c r="AL147" s="27">
        <f t="shared" si="38"/>
        <v>1</v>
      </c>
      <c r="AM147" s="27">
        <f t="shared" si="38"/>
        <v>0</v>
      </c>
      <c r="AN147" s="27">
        <f t="shared" si="38"/>
        <v>0</v>
      </c>
      <c r="AO147" s="27">
        <f t="shared" si="38"/>
        <v>0</v>
      </c>
      <c r="AP147" s="27">
        <f t="shared" si="38"/>
        <v>0</v>
      </c>
      <c r="AQ147" s="27">
        <f t="shared" si="38"/>
        <v>0</v>
      </c>
      <c r="AR147" s="27">
        <f t="shared" si="38"/>
        <v>0</v>
      </c>
      <c r="AS147" s="27">
        <f t="shared" si="38"/>
        <v>0</v>
      </c>
      <c r="AT147" s="27">
        <f t="shared" si="38"/>
        <v>0</v>
      </c>
      <c r="AU147" s="27">
        <f t="shared" si="38"/>
        <v>0</v>
      </c>
      <c r="AV147" s="27">
        <f t="shared" si="38"/>
        <v>0</v>
      </c>
      <c r="AW147" s="27">
        <f t="shared" si="38"/>
        <v>0</v>
      </c>
      <c r="AX147" s="27">
        <f t="shared" si="38"/>
        <v>0</v>
      </c>
      <c r="AY147" s="27">
        <f t="shared" si="38"/>
        <v>0</v>
      </c>
      <c r="AZ147" s="27">
        <f t="shared" si="38"/>
        <v>0</v>
      </c>
      <c r="BA147" s="27">
        <f t="shared" si="38"/>
        <v>0</v>
      </c>
      <c r="BB147" s="27">
        <f t="shared" si="38"/>
        <v>0</v>
      </c>
      <c r="BC147" s="27">
        <f t="shared" si="38"/>
        <v>0</v>
      </c>
      <c r="BD147" s="27">
        <f t="shared" si="38"/>
        <v>0</v>
      </c>
      <c r="BE147" s="27">
        <f t="shared" si="38"/>
        <v>0</v>
      </c>
      <c r="BF147" s="27">
        <f t="shared" si="38"/>
        <v>0</v>
      </c>
      <c r="BG147" s="27">
        <f t="shared" si="38"/>
        <v>0</v>
      </c>
      <c r="BH147" s="27">
        <f t="shared" si="38"/>
        <v>0</v>
      </c>
      <c r="BI147" s="27">
        <f t="shared" si="38"/>
        <v>1</v>
      </c>
      <c r="BJ147" s="27">
        <f t="shared" si="38"/>
        <v>0</v>
      </c>
      <c r="BK147" s="27">
        <f t="shared" si="38"/>
        <v>0</v>
      </c>
      <c r="BL147" s="27">
        <f t="shared" si="38"/>
        <v>0</v>
      </c>
      <c r="BM147" s="27">
        <f t="shared" si="38"/>
        <v>0</v>
      </c>
      <c r="BN147" s="27">
        <f t="shared" si="38"/>
        <v>0</v>
      </c>
      <c r="BO147" s="27">
        <f t="shared" si="38"/>
        <v>0</v>
      </c>
      <c r="BP147" s="27">
        <f t="shared" si="38"/>
        <v>0</v>
      </c>
      <c r="BQ147" s="188"/>
      <c r="BR147" s="188"/>
      <c r="BS147" s="188"/>
    </row>
  </sheetData>
  <mergeCells count="149">
    <mergeCell ref="G6:G7"/>
    <mergeCell ref="C6:C7"/>
    <mergeCell ref="W6:W7"/>
    <mergeCell ref="AJ131:AR131"/>
    <mergeCell ref="BT27:BT28"/>
    <mergeCell ref="B130:E130"/>
    <mergeCell ref="F130:L130"/>
    <mergeCell ref="P130:AF130"/>
    <mergeCell ref="AJ130:AR130"/>
    <mergeCell ref="AV130:BT130"/>
    <mergeCell ref="AZ27:AZ28"/>
    <mergeCell ref="BD27:BD28"/>
    <mergeCell ref="BH27:BH28"/>
    <mergeCell ref="BL27:BL28"/>
    <mergeCell ref="BP27:BP28"/>
    <mergeCell ref="C27:C28"/>
    <mergeCell ref="Y27:Y28"/>
    <mergeCell ref="Z27:Z28"/>
    <mergeCell ref="AA27:AA28"/>
    <mergeCell ref="AI27:AI28"/>
    <mergeCell ref="AK27:AK28"/>
    <mergeCell ref="X6:X7"/>
    <mergeCell ref="AE6:AE7"/>
    <mergeCell ref="AF6:AF7"/>
    <mergeCell ref="BT6:BT7"/>
    <mergeCell ref="B27:B28"/>
    <mergeCell ref="D27:D28"/>
    <mergeCell ref="E27:E28"/>
    <mergeCell ref="F27:F28"/>
    <mergeCell ref="G27:G28"/>
    <mergeCell ref="H27:H28"/>
    <mergeCell ref="L27:L28"/>
    <mergeCell ref="P27:P28"/>
    <mergeCell ref="T27:T28"/>
    <mergeCell ref="X27:X28"/>
    <mergeCell ref="AB27:AB28"/>
    <mergeCell ref="AF27:AF28"/>
    <mergeCell ref="AJ27:AJ28"/>
    <mergeCell ref="AN27:AN28"/>
    <mergeCell ref="AR27:AR28"/>
    <mergeCell ref="BP6:BP7"/>
    <mergeCell ref="B6:B7"/>
    <mergeCell ref="AC27:AC28"/>
    <mergeCell ref="AD27:AD28"/>
    <mergeCell ref="AE27:AE28"/>
    <mergeCell ref="D6:D7"/>
    <mergeCell ref="E6:E7"/>
    <mergeCell ref="F6:F7"/>
    <mergeCell ref="BL6:BL7"/>
    <mergeCell ref="I6:I7"/>
    <mergeCell ref="J6:J7"/>
    <mergeCell ref="K6:K7"/>
    <mergeCell ref="M6:M7"/>
    <mergeCell ref="N6:N7"/>
    <mergeCell ref="O6:O7"/>
    <mergeCell ref="Q6:Q7"/>
    <mergeCell ref="R6:R7"/>
    <mergeCell ref="S6:S7"/>
    <mergeCell ref="U6:U7"/>
    <mergeCell ref="V6:V7"/>
    <mergeCell ref="AR6:AR7"/>
    <mergeCell ref="AV6:AV7"/>
    <mergeCell ref="AI6:AI7"/>
    <mergeCell ref="AK6:AK7"/>
    <mergeCell ref="AL6:AL7"/>
    <mergeCell ref="AN6:AN7"/>
    <mergeCell ref="AM6:AM7"/>
    <mergeCell ref="Y6:Y7"/>
    <mergeCell ref="Z6:Z7"/>
    <mergeCell ref="AA6:AA7"/>
    <mergeCell ref="AB6:AB7"/>
    <mergeCell ref="AC6:AC7"/>
    <mergeCell ref="A1:D2"/>
    <mergeCell ref="AZ6:AZ7"/>
    <mergeCell ref="BD6:BD7"/>
    <mergeCell ref="BH6:BH7"/>
    <mergeCell ref="BF6:BF7"/>
    <mergeCell ref="BG6:BG7"/>
    <mergeCell ref="AU6:AU7"/>
    <mergeCell ref="AW6:AW7"/>
    <mergeCell ref="AX6:AX7"/>
    <mergeCell ref="AY6:AY7"/>
    <mergeCell ref="BA6:BA7"/>
    <mergeCell ref="AO6:AO7"/>
    <mergeCell ref="AP6:AP7"/>
    <mergeCell ref="AQ6:AQ7"/>
    <mergeCell ref="AS6:AS7"/>
    <mergeCell ref="AT6:AT7"/>
    <mergeCell ref="AJ6:AJ7"/>
    <mergeCell ref="AD6:AD7"/>
    <mergeCell ref="AG6:AG7"/>
    <mergeCell ref="AH6:AH7"/>
    <mergeCell ref="H6:H7"/>
    <mergeCell ref="L6:L7"/>
    <mergeCell ref="P6:P7"/>
    <mergeCell ref="T6:T7"/>
    <mergeCell ref="BO6:BO7"/>
    <mergeCell ref="BQ6:BQ7"/>
    <mergeCell ref="BR6:BR7"/>
    <mergeCell ref="BS6:BS7"/>
    <mergeCell ref="I27:I28"/>
    <mergeCell ref="J27:J28"/>
    <mergeCell ref="K27:K28"/>
    <mergeCell ref="M27:M28"/>
    <mergeCell ref="N27:N28"/>
    <mergeCell ref="O27:O28"/>
    <mergeCell ref="Q27:Q28"/>
    <mergeCell ref="R27:R28"/>
    <mergeCell ref="S27:S28"/>
    <mergeCell ref="U27:U28"/>
    <mergeCell ref="V27:V28"/>
    <mergeCell ref="W27:W28"/>
    <mergeCell ref="BI6:BI7"/>
    <mergeCell ref="BJ6:BJ7"/>
    <mergeCell ref="BK6:BK7"/>
    <mergeCell ref="BM6:BM7"/>
    <mergeCell ref="BN6:BN7"/>
    <mergeCell ref="BB6:BB7"/>
    <mergeCell ref="BC6:BC7"/>
    <mergeCell ref="BE6:BE7"/>
    <mergeCell ref="AG27:AG28"/>
    <mergeCell ref="AH27:AH28"/>
    <mergeCell ref="AW27:AW28"/>
    <mergeCell ref="AX27:AX28"/>
    <mergeCell ref="AY27:AY28"/>
    <mergeCell ref="BA27:BA28"/>
    <mergeCell ref="BB27:BB28"/>
    <mergeCell ref="AP27:AP28"/>
    <mergeCell ref="AQ27:AQ28"/>
    <mergeCell ref="AS27:AS28"/>
    <mergeCell ref="AT27:AT28"/>
    <mergeCell ref="AU27:AU28"/>
    <mergeCell ref="AV27:AV28"/>
    <mergeCell ref="AL27:AL28"/>
    <mergeCell ref="AM27:AM28"/>
    <mergeCell ref="AO27:AO28"/>
    <mergeCell ref="BQ27:BQ28"/>
    <mergeCell ref="BR27:BR28"/>
    <mergeCell ref="BS27:BS28"/>
    <mergeCell ref="BJ27:BJ28"/>
    <mergeCell ref="BK27:BK28"/>
    <mergeCell ref="BM27:BM28"/>
    <mergeCell ref="BN27:BN28"/>
    <mergeCell ref="BO27:BO28"/>
    <mergeCell ref="BC27:BC28"/>
    <mergeCell ref="BE27:BE28"/>
    <mergeCell ref="BF27:BF28"/>
    <mergeCell ref="BG27:BG28"/>
    <mergeCell ref="BI27:BI28"/>
  </mergeCells>
  <conditionalFormatting sqref="H135:BT147">
    <cfRule type="cellIs" dxfId="117" priority="99" operator="greaterThan">
      <formula>1</formula>
    </cfRule>
    <cfRule type="cellIs" dxfId="116" priority="100" operator="equal">
      <formula>1</formula>
    </cfRule>
    <cfRule type="cellIs" dxfId="115" priority="101" operator="notEqual">
      <formula>1</formula>
    </cfRule>
  </conditionalFormatting>
  <conditionalFormatting sqref="H8:BT13 H16:BT25 H29:BT127">
    <cfRule type="cellIs" dxfId="114" priority="1" operator="equal">
      <formula>"L"</formula>
    </cfRule>
  </conditionalFormatting>
  <conditionalFormatting sqref="H8:BT13 H16:BT25 H29:BT127">
    <cfRule type="expression" dxfId="113" priority="56">
      <formula>AND(H$6&gt;=$C8,H$6&lt;=$D8)</formula>
    </cfRule>
    <cfRule type="notContainsBlanks" dxfId="112" priority="57">
      <formula>LEN(TRIM(H8))&gt;0</formula>
    </cfRule>
  </conditionalFormatting>
  <conditionalFormatting sqref="AE42:AX42">
    <cfRule type="expression" dxfId="111" priority="152">
      <formula>AND(AE$6&gt;=$C42,AE$6&lt;=$D42)</formula>
    </cfRule>
    <cfRule type="notContainsBlanks" dxfId="110" priority="153">
      <formula>LEN(TRIM(AE42))&gt;0</formula>
    </cfRule>
  </conditionalFormatting>
  <conditionalFormatting sqref="AE42:AX42">
    <cfRule type="expression" dxfId="109" priority="160">
      <formula>AND(AF$6&gt;=$C43,AF$6&lt;=$D43)</formula>
    </cfRule>
    <cfRule type="notContainsBlanks" dxfId="108" priority="161">
      <formula>LEN(TRIM(AE42))&gt;0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2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8" r:id="rId4" name="Button 10">
              <controlPr defaultSize="0" print="0" autoFill="0" autoPict="0" macro="[0]!Bouton10_Cliquer">
                <anchor moveWithCells="1" sizeWithCells="1">
                  <from>
                    <xdr:col>0</xdr:col>
                    <xdr:colOff>742950</xdr:colOff>
                    <xdr:row>134</xdr:row>
                    <xdr:rowOff>12700</xdr:rowOff>
                  </from>
                  <to>
                    <xdr:col>1</xdr:col>
                    <xdr:colOff>1409700</xdr:colOff>
                    <xdr:row>138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5" name="Button 11">
              <controlPr defaultSize="0" print="0" autoFill="0" autoPict="0" macro="[0]!Bouton11_Cliquer">
                <anchor moveWithCells="1" sizeWithCells="1">
                  <from>
                    <xdr:col>0</xdr:col>
                    <xdr:colOff>704850</xdr:colOff>
                    <xdr:row>139</xdr:row>
                    <xdr:rowOff>88900</xdr:rowOff>
                  </from>
                  <to>
                    <xdr:col>1</xdr:col>
                    <xdr:colOff>1390650</xdr:colOff>
                    <xdr:row>143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fitToPage="1"/>
  </sheetPr>
  <dimension ref="A1:BU147"/>
  <sheetViews>
    <sheetView showGridLines="0" zoomScaleNormal="100" zoomScaleSheetLayoutView="100" workbookViewId="0">
      <pane xSplit="7" topLeftCell="H1" activePane="topRight" state="frozen"/>
      <selection pane="topRight" activeCell="K37" sqref="K37"/>
    </sheetView>
  </sheetViews>
  <sheetFormatPr baseColWidth="10" defaultColWidth="9.1796875" defaultRowHeight="14.5" x14ac:dyDescent="0.35"/>
  <cols>
    <col min="2" max="2" width="19.26953125" bestFit="1" customWidth="1"/>
    <col min="3" max="3" width="15.54296875" bestFit="1" customWidth="1"/>
    <col min="4" max="4" width="13.81640625" customWidth="1"/>
    <col min="5" max="5" width="9.81640625" bestFit="1" customWidth="1"/>
  </cols>
  <sheetData>
    <row r="1" spans="1:73" ht="16" thickBot="1" x14ac:dyDescent="0.4">
      <c r="A1" s="380" t="str">
        <f>datelundi</f>
        <v>06.05.2019</v>
      </c>
      <c r="B1" s="380"/>
      <c r="C1" s="380"/>
      <c r="D1" s="381"/>
      <c r="E1" s="2"/>
      <c r="F1" s="2"/>
      <c r="H1" s="189">
        <f>DATE(YEAR($C$35),MONTH($C$35),DAY($C$35))+(8/24)</f>
        <v>43591.333333333336</v>
      </c>
      <c r="I1" s="189">
        <f>H$6+(15/24/60)</f>
        <v>43591.34375</v>
      </c>
      <c r="J1" s="189">
        <f t="shared" ref="J1:BT1" si="0">I$6+(15/24/60)</f>
        <v>43591.354166666664</v>
      </c>
      <c r="K1" s="189">
        <f t="shared" si="0"/>
        <v>43591.364583333328</v>
      </c>
      <c r="L1" s="189">
        <f t="shared" si="0"/>
        <v>43591.374999999993</v>
      </c>
      <c r="M1" s="189">
        <f t="shared" si="0"/>
        <v>43591.385416666657</v>
      </c>
      <c r="N1" s="189">
        <f t="shared" si="0"/>
        <v>43591.395833333321</v>
      </c>
      <c r="O1" s="189">
        <f t="shared" si="0"/>
        <v>43591.406249999985</v>
      </c>
      <c r="P1" s="189">
        <f t="shared" si="0"/>
        <v>43591.41666666665</v>
      </c>
      <c r="Q1" s="189">
        <f t="shared" si="0"/>
        <v>43591.427083333314</v>
      </c>
      <c r="R1" s="189">
        <f t="shared" si="0"/>
        <v>43591.437499999978</v>
      </c>
      <c r="S1" s="189">
        <f t="shared" si="0"/>
        <v>43591.447916666642</v>
      </c>
      <c r="T1" s="189">
        <f t="shared" si="0"/>
        <v>43591.458333333307</v>
      </c>
      <c r="U1" s="189">
        <f t="shared" si="0"/>
        <v>43591.468749999971</v>
      </c>
      <c r="V1" s="189">
        <f t="shared" si="0"/>
        <v>43591.479166666635</v>
      </c>
      <c r="W1" s="189">
        <f t="shared" si="0"/>
        <v>43591.489583333299</v>
      </c>
      <c r="X1" s="189">
        <f t="shared" si="0"/>
        <v>43591.499999999964</v>
      </c>
      <c r="Y1" s="189">
        <f t="shared" si="0"/>
        <v>43591.510416666628</v>
      </c>
      <c r="Z1" s="189">
        <f t="shared" si="0"/>
        <v>43591.520833333292</v>
      </c>
      <c r="AA1" s="189">
        <f t="shared" si="0"/>
        <v>43591.531249999956</v>
      </c>
      <c r="AB1" s="189">
        <f t="shared" si="0"/>
        <v>43591.541666666621</v>
      </c>
      <c r="AC1" s="189">
        <f t="shared" si="0"/>
        <v>43591.552083333285</v>
      </c>
      <c r="AD1" s="189">
        <f t="shared" si="0"/>
        <v>43591.562499999949</v>
      </c>
      <c r="AE1" s="189">
        <f t="shared" si="0"/>
        <v>43591.572916666613</v>
      </c>
      <c r="AF1" s="189">
        <f t="shared" si="0"/>
        <v>43591.583333333278</v>
      </c>
      <c r="AG1" s="189">
        <f t="shared" si="0"/>
        <v>43591.593749999942</v>
      </c>
      <c r="AH1" s="189">
        <f t="shared" si="0"/>
        <v>43591.604166666606</v>
      </c>
      <c r="AI1" s="189">
        <f t="shared" si="0"/>
        <v>43591.61458333327</v>
      </c>
      <c r="AJ1" s="189">
        <f t="shared" si="0"/>
        <v>43591.624999999935</v>
      </c>
      <c r="AK1" s="189">
        <f t="shared" si="0"/>
        <v>43591.635416666599</v>
      </c>
      <c r="AL1" s="189">
        <f t="shared" si="0"/>
        <v>43591.645833333263</v>
      </c>
      <c r="AM1" s="189">
        <f t="shared" si="0"/>
        <v>43591.656249999927</v>
      </c>
      <c r="AN1" s="189">
        <f t="shared" si="0"/>
        <v>43591.666666666591</v>
      </c>
      <c r="AO1" s="189">
        <f t="shared" si="0"/>
        <v>43591.677083333256</v>
      </c>
      <c r="AP1" s="189">
        <f t="shared" si="0"/>
        <v>43591.68749999992</v>
      </c>
      <c r="AQ1" s="189">
        <f t="shared" si="0"/>
        <v>43591.697916666584</v>
      </c>
      <c r="AR1" s="189">
        <f t="shared" si="0"/>
        <v>43591.708333333248</v>
      </c>
      <c r="AS1" s="189">
        <f t="shared" si="0"/>
        <v>43591.718749999913</v>
      </c>
      <c r="AT1" s="189">
        <f t="shared" si="0"/>
        <v>43591.729166666577</v>
      </c>
      <c r="AU1" s="189">
        <f t="shared" si="0"/>
        <v>43591.739583333241</v>
      </c>
      <c r="AV1" s="189">
        <f t="shared" si="0"/>
        <v>43591.749999999905</v>
      </c>
      <c r="AW1" s="189">
        <f t="shared" si="0"/>
        <v>43591.76041666657</v>
      </c>
      <c r="AX1" s="189">
        <f t="shared" si="0"/>
        <v>43591.770833333234</v>
      </c>
      <c r="AY1" s="189">
        <f t="shared" si="0"/>
        <v>43591.781249999898</v>
      </c>
      <c r="AZ1" s="189">
        <f t="shared" si="0"/>
        <v>43591.791666666562</v>
      </c>
      <c r="BA1" s="189">
        <f t="shared" si="0"/>
        <v>43591.802083333227</v>
      </c>
      <c r="BB1" s="189">
        <f t="shared" si="0"/>
        <v>43591.812499999891</v>
      </c>
      <c r="BC1" s="189">
        <f t="shared" si="0"/>
        <v>43591.822916666555</v>
      </c>
      <c r="BD1" s="189">
        <f t="shared" si="0"/>
        <v>43591.833333333219</v>
      </c>
      <c r="BE1" s="189">
        <f t="shared" si="0"/>
        <v>43591.843749999884</v>
      </c>
      <c r="BF1" s="189">
        <f t="shared" si="0"/>
        <v>43591.854166666548</v>
      </c>
      <c r="BG1" s="189">
        <f t="shared" si="0"/>
        <v>43591.864583333212</v>
      </c>
      <c r="BH1" s="189">
        <f t="shared" si="0"/>
        <v>43591.874999999876</v>
      </c>
      <c r="BI1" s="189">
        <f t="shared" si="0"/>
        <v>43591.885416666541</v>
      </c>
      <c r="BJ1" s="189">
        <f t="shared" si="0"/>
        <v>43591.895833333205</v>
      </c>
      <c r="BK1" s="189">
        <f t="shared" si="0"/>
        <v>43591.906249999869</v>
      </c>
      <c r="BL1" s="189">
        <f t="shared" si="0"/>
        <v>43591.916666666533</v>
      </c>
      <c r="BM1" s="189">
        <f t="shared" si="0"/>
        <v>43591.927083333198</v>
      </c>
      <c r="BN1" s="189">
        <f t="shared" si="0"/>
        <v>43591.937499999862</v>
      </c>
      <c r="BO1" s="189">
        <f t="shared" si="0"/>
        <v>43591.947916666526</v>
      </c>
      <c r="BP1" s="189">
        <f t="shared" si="0"/>
        <v>43591.95833333319</v>
      </c>
      <c r="BQ1" s="189">
        <f t="shared" si="0"/>
        <v>43591.968749999854</v>
      </c>
      <c r="BR1" s="189">
        <f t="shared" si="0"/>
        <v>43591.979166666519</v>
      </c>
      <c r="BS1" s="189">
        <f t="shared" si="0"/>
        <v>43591.989583333183</v>
      </c>
      <c r="BT1" s="189">
        <f t="shared" si="0"/>
        <v>43591.999999999847</v>
      </c>
    </row>
    <row r="2" spans="1:73" ht="15.75" customHeight="1" thickBot="1" x14ac:dyDescent="0.4">
      <c r="A2" s="382"/>
      <c r="B2" s="382"/>
      <c r="C2" s="382"/>
      <c r="D2" s="383"/>
      <c r="E2" s="2"/>
      <c r="F2" s="2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</row>
    <row r="3" spans="1:73" ht="15.75" customHeight="1" thickBot="1" x14ac:dyDescent="0.4">
      <c r="A3" s="1"/>
      <c r="E3" s="387"/>
      <c r="F3" s="387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</row>
    <row r="4" spans="1:73" ht="31.5" thickBot="1" x14ac:dyDescent="0.75">
      <c r="A4" s="4" t="s">
        <v>0</v>
      </c>
      <c r="B4" s="5" t="s">
        <v>1</v>
      </c>
      <c r="C4" s="6" t="s">
        <v>2</v>
      </c>
      <c r="E4" s="388"/>
      <c r="F4" s="388"/>
      <c r="G4" s="2"/>
      <c r="H4" s="3"/>
      <c r="I4" s="3"/>
      <c r="J4" s="3"/>
      <c r="K4" s="3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</row>
    <row r="5" spans="1:73" ht="31.5" thickBot="1" x14ac:dyDescent="0.75">
      <c r="A5" s="36">
        <f>FCTLUNDI</f>
        <v>9.7986111111604259</v>
      </c>
      <c r="B5" s="7">
        <f>REELLUNDI</f>
        <v>305</v>
      </c>
      <c r="C5" s="8">
        <f>ECARTLUNDI</f>
        <v>-2.909722222172908</v>
      </c>
      <c r="D5" s="32"/>
      <c r="E5" s="32"/>
      <c r="F5" s="32"/>
      <c r="G5" s="2"/>
      <c r="H5" s="3"/>
      <c r="I5" s="3"/>
      <c r="J5" s="3"/>
      <c r="K5" s="3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</row>
    <row r="6" spans="1:73" ht="15" customHeight="1" x14ac:dyDescent="0.35">
      <c r="A6" s="3"/>
      <c r="B6" s="355" t="s">
        <v>28</v>
      </c>
      <c r="C6" s="384" t="s">
        <v>3</v>
      </c>
      <c r="D6" s="384" t="s">
        <v>3</v>
      </c>
      <c r="E6" s="359" t="s">
        <v>48</v>
      </c>
      <c r="F6" s="361" t="s">
        <v>4</v>
      </c>
      <c r="G6" s="361" t="s">
        <v>5</v>
      </c>
      <c r="H6" s="341">
        <f>DATE(YEAR($C$35),MONTH($C$35),DAY($C$35))+(8/24)</f>
        <v>43591.333333333336</v>
      </c>
      <c r="I6" s="341">
        <f>H$6+(15/24/60)</f>
        <v>43591.34375</v>
      </c>
      <c r="J6" s="341">
        <f t="shared" ref="J6:BT6" si="1">I$6+(15/24/60)</f>
        <v>43591.354166666664</v>
      </c>
      <c r="K6" s="341">
        <f t="shared" si="1"/>
        <v>43591.364583333328</v>
      </c>
      <c r="L6" s="341">
        <f t="shared" si="1"/>
        <v>43591.374999999993</v>
      </c>
      <c r="M6" s="341">
        <f t="shared" si="1"/>
        <v>43591.385416666657</v>
      </c>
      <c r="N6" s="341">
        <f t="shared" si="1"/>
        <v>43591.395833333321</v>
      </c>
      <c r="O6" s="341">
        <f t="shared" si="1"/>
        <v>43591.406249999985</v>
      </c>
      <c r="P6" s="341">
        <f t="shared" si="1"/>
        <v>43591.41666666665</v>
      </c>
      <c r="Q6" s="341">
        <f t="shared" si="1"/>
        <v>43591.427083333314</v>
      </c>
      <c r="R6" s="341">
        <f t="shared" si="1"/>
        <v>43591.437499999978</v>
      </c>
      <c r="S6" s="341">
        <f t="shared" si="1"/>
        <v>43591.447916666642</v>
      </c>
      <c r="T6" s="341">
        <f t="shared" si="1"/>
        <v>43591.458333333307</v>
      </c>
      <c r="U6" s="341">
        <f t="shared" si="1"/>
        <v>43591.468749999971</v>
      </c>
      <c r="V6" s="341">
        <f t="shared" si="1"/>
        <v>43591.479166666635</v>
      </c>
      <c r="W6" s="341">
        <f t="shared" si="1"/>
        <v>43591.489583333299</v>
      </c>
      <c r="X6" s="341">
        <f t="shared" si="1"/>
        <v>43591.499999999964</v>
      </c>
      <c r="Y6" s="341">
        <f t="shared" si="1"/>
        <v>43591.510416666628</v>
      </c>
      <c r="Z6" s="341">
        <f t="shared" si="1"/>
        <v>43591.520833333292</v>
      </c>
      <c r="AA6" s="341">
        <f t="shared" si="1"/>
        <v>43591.531249999956</v>
      </c>
      <c r="AB6" s="341">
        <f t="shared" si="1"/>
        <v>43591.541666666621</v>
      </c>
      <c r="AC6" s="341">
        <f t="shared" si="1"/>
        <v>43591.552083333285</v>
      </c>
      <c r="AD6" s="341">
        <f t="shared" si="1"/>
        <v>43591.562499999949</v>
      </c>
      <c r="AE6" s="341">
        <f t="shared" si="1"/>
        <v>43591.572916666613</v>
      </c>
      <c r="AF6" s="341">
        <f t="shared" si="1"/>
        <v>43591.583333333278</v>
      </c>
      <c r="AG6" s="341">
        <f t="shared" si="1"/>
        <v>43591.593749999942</v>
      </c>
      <c r="AH6" s="341">
        <f t="shared" si="1"/>
        <v>43591.604166666606</v>
      </c>
      <c r="AI6" s="341">
        <f t="shared" si="1"/>
        <v>43591.61458333327</v>
      </c>
      <c r="AJ6" s="341">
        <f t="shared" si="1"/>
        <v>43591.624999999935</v>
      </c>
      <c r="AK6" s="341">
        <f t="shared" si="1"/>
        <v>43591.635416666599</v>
      </c>
      <c r="AL6" s="341">
        <f t="shared" si="1"/>
        <v>43591.645833333263</v>
      </c>
      <c r="AM6" s="341">
        <f t="shared" si="1"/>
        <v>43591.656249999927</v>
      </c>
      <c r="AN6" s="341">
        <f t="shared" si="1"/>
        <v>43591.666666666591</v>
      </c>
      <c r="AO6" s="341">
        <f t="shared" si="1"/>
        <v>43591.677083333256</v>
      </c>
      <c r="AP6" s="341">
        <f t="shared" si="1"/>
        <v>43591.68749999992</v>
      </c>
      <c r="AQ6" s="341">
        <f t="shared" si="1"/>
        <v>43591.697916666584</v>
      </c>
      <c r="AR6" s="341">
        <f t="shared" si="1"/>
        <v>43591.708333333248</v>
      </c>
      <c r="AS6" s="341">
        <f t="shared" si="1"/>
        <v>43591.718749999913</v>
      </c>
      <c r="AT6" s="341">
        <f t="shared" si="1"/>
        <v>43591.729166666577</v>
      </c>
      <c r="AU6" s="341">
        <f t="shared" si="1"/>
        <v>43591.739583333241</v>
      </c>
      <c r="AV6" s="341">
        <f t="shared" si="1"/>
        <v>43591.749999999905</v>
      </c>
      <c r="AW6" s="341">
        <f t="shared" si="1"/>
        <v>43591.76041666657</v>
      </c>
      <c r="AX6" s="341">
        <f t="shared" si="1"/>
        <v>43591.770833333234</v>
      </c>
      <c r="AY6" s="341">
        <f t="shared" si="1"/>
        <v>43591.781249999898</v>
      </c>
      <c r="AZ6" s="341">
        <f t="shared" si="1"/>
        <v>43591.791666666562</v>
      </c>
      <c r="BA6" s="341">
        <f t="shared" si="1"/>
        <v>43591.802083333227</v>
      </c>
      <c r="BB6" s="341">
        <f t="shared" si="1"/>
        <v>43591.812499999891</v>
      </c>
      <c r="BC6" s="341">
        <f t="shared" si="1"/>
        <v>43591.822916666555</v>
      </c>
      <c r="BD6" s="341">
        <f t="shared" si="1"/>
        <v>43591.833333333219</v>
      </c>
      <c r="BE6" s="341">
        <f t="shared" si="1"/>
        <v>43591.843749999884</v>
      </c>
      <c r="BF6" s="341">
        <f t="shared" si="1"/>
        <v>43591.854166666548</v>
      </c>
      <c r="BG6" s="341">
        <f t="shared" si="1"/>
        <v>43591.864583333212</v>
      </c>
      <c r="BH6" s="341">
        <f t="shared" si="1"/>
        <v>43591.874999999876</v>
      </c>
      <c r="BI6" s="341">
        <f t="shared" si="1"/>
        <v>43591.885416666541</v>
      </c>
      <c r="BJ6" s="341">
        <f t="shared" si="1"/>
        <v>43591.895833333205</v>
      </c>
      <c r="BK6" s="341">
        <f t="shared" si="1"/>
        <v>43591.906249999869</v>
      </c>
      <c r="BL6" s="341">
        <f t="shared" si="1"/>
        <v>43591.916666666533</v>
      </c>
      <c r="BM6" s="341">
        <f t="shared" si="1"/>
        <v>43591.927083333198</v>
      </c>
      <c r="BN6" s="341">
        <f t="shared" si="1"/>
        <v>43591.937499999862</v>
      </c>
      <c r="BO6" s="341">
        <f t="shared" si="1"/>
        <v>43591.947916666526</v>
      </c>
      <c r="BP6" s="341">
        <f t="shared" si="1"/>
        <v>43591.95833333319</v>
      </c>
      <c r="BQ6" s="341">
        <f t="shared" si="1"/>
        <v>43591.968749999854</v>
      </c>
      <c r="BR6" s="341">
        <f t="shared" si="1"/>
        <v>43591.979166666519</v>
      </c>
      <c r="BS6" s="341">
        <f t="shared" si="1"/>
        <v>43591.989583333183</v>
      </c>
      <c r="BT6" s="341">
        <f t="shared" si="1"/>
        <v>43591.999999999847</v>
      </c>
    </row>
    <row r="7" spans="1:73" ht="15" customHeight="1" thickBot="1" x14ac:dyDescent="0.4">
      <c r="A7" s="3"/>
      <c r="B7" s="356"/>
      <c r="C7" s="360"/>
      <c r="D7" s="360"/>
      <c r="E7" s="360"/>
      <c r="F7" s="362"/>
      <c r="G7" s="363"/>
      <c r="H7" s="342"/>
      <c r="I7" s="342"/>
      <c r="J7" s="342"/>
      <c r="K7" s="342"/>
      <c r="L7" s="342"/>
      <c r="M7" s="342"/>
      <c r="N7" s="342"/>
      <c r="O7" s="342"/>
      <c r="P7" s="342"/>
      <c r="Q7" s="342"/>
      <c r="R7" s="342"/>
      <c r="S7" s="342"/>
      <c r="T7" s="342"/>
      <c r="U7" s="342"/>
      <c r="V7" s="342"/>
      <c r="W7" s="342"/>
      <c r="X7" s="342"/>
      <c r="Y7" s="342"/>
      <c r="Z7" s="342"/>
      <c r="AA7" s="342"/>
      <c r="AB7" s="342"/>
      <c r="AC7" s="342"/>
      <c r="AD7" s="342"/>
      <c r="AE7" s="342"/>
      <c r="AF7" s="342"/>
      <c r="AG7" s="342"/>
      <c r="AH7" s="342"/>
      <c r="AI7" s="342"/>
      <c r="AJ7" s="342"/>
      <c r="AK7" s="342"/>
      <c r="AL7" s="342"/>
      <c r="AM7" s="342"/>
      <c r="AN7" s="342"/>
      <c r="AO7" s="342"/>
      <c r="AP7" s="342"/>
      <c r="AQ7" s="342"/>
      <c r="AR7" s="342"/>
      <c r="AS7" s="342"/>
      <c r="AT7" s="342"/>
      <c r="AU7" s="342"/>
      <c r="AV7" s="342"/>
      <c r="AW7" s="342"/>
      <c r="AX7" s="342"/>
      <c r="AY7" s="342"/>
      <c r="AZ7" s="342"/>
      <c r="BA7" s="342"/>
      <c r="BB7" s="342"/>
      <c r="BC7" s="342"/>
      <c r="BD7" s="342"/>
      <c r="BE7" s="342"/>
      <c r="BF7" s="342"/>
      <c r="BG7" s="342"/>
      <c r="BH7" s="342"/>
      <c r="BI7" s="342"/>
      <c r="BJ7" s="342"/>
      <c r="BK7" s="342"/>
      <c r="BL7" s="342"/>
      <c r="BM7" s="342"/>
      <c r="BN7" s="342"/>
      <c r="BO7" s="342"/>
      <c r="BP7" s="342"/>
      <c r="BQ7" s="342"/>
      <c r="BR7" s="342"/>
      <c r="BS7" s="342"/>
      <c r="BT7" s="342"/>
    </row>
    <row r="8" spans="1:73" ht="15.75" customHeight="1" x14ac:dyDescent="0.35">
      <c r="A8" s="39"/>
      <c r="B8" s="70" t="str">
        <f>'Etat staff'!F15</f>
        <v xml:space="preserve"> MIKE</v>
      </c>
      <c r="C8" s="145">
        <f>'Etat staff'!D15</f>
        <v>43591.315972222219</v>
      </c>
      <c r="D8" s="240">
        <f>IF('Etat staff'!E15&lt;C8,'Etat staff'!E15+1,'Etat staff'!E15)</f>
        <v>43591.736111111109</v>
      </c>
      <c r="E8" s="257">
        <f>IF(BU8*24&lt;5.75,0.25/24,IF(BU8*24&lt;6.75,0.5/24,IF(BU8*24&lt;9,1/24,IF(BU8*24&lt;13.25,1.25/24,1.5/24))))</f>
        <v>5.2083333333333336E-2</v>
      </c>
      <c r="F8" s="207"/>
      <c r="G8" s="67"/>
      <c r="H8" s="250" t="s">
        <v>41</v>
      </c>
      <c r="I8" s="272" t="s">
        <v>41</v>
      </c>
      <c r="J8" s="272" t="s">
        <v>41</v>
      </c>
      <c r="K8" s="272" t="s">
        <v>41</v>
      </c>
      <c r="L8" s="272" t="s">
        <v>42</v>
      </c>
      <c r="M8" s="272" t="s">
        <v>42</v>
      </c>
      <c r="N8" s="272" t="s">
        <v>42</v>
      </c>
      <c r="O8" s="272" t="s">
        <v>42</v>
      </c>
      <c r="P8" s="272" t="s">
        <v>47</v>
      </c>
      <c r="Q8" s="272" t="s">
        <v>42</v>
      </c>
      <c r="R8" s="272" t="s">
        <v>42</v>
      </c>
      <c r="S8" s="272" t="s">
        <v>42</v>
      </c>
      <c r="T8" s="272" t="s">
        <v>42</v>
      </c>
      <c r="U8" s="272" t="s">
        <v>42</v>
      </c>
      <c r="V8" s="272" t="s">
        <v>42</v>
      </c>
      <c r="W8" s="272" t="s">
        <v>42</v>
      </c>
      <c r="X8" s="277" t="s">
        <v>6</v>
      </c>
      <c r="Y8" s="277" t="s">
        <v>6</v>
      </c>
      <c r="Z8" s="277" t="s">
        <v>6</v>
      </c>
      <c r="AA8" s="272" t="s">
        <v>42</v>
      </c>
      <c r="AB8" s="272" t="s">
        <v>42</v>
      </c>
      <c r="AC8" s="272" t="s">
        <v>42</v>
      </c>
      <c r="AD8" s="272" t="s">
        <v>42</v>
      </c>
      <c r="AE8" s="272" t="s">
        <v>42</v>
      </c>
      <c r="AF8" s="272" t="s">
        <v>42</v>
      </c>
      <c r="AG8" s="272" t="s">
        <v>42</v>
      </c>
      <c r="AH8" s="272" t="s">
        <v>42</v>
      </c>
      <c r="AI8" s="272" t="s">
        <v>42</v>
      </c>
      <c r="AJ8" s="272" t="s">
        <v>42</v>
      </c>
      <c r="AK8" s="272" t="s">
        <v>42</v>
      </c>
      <c r="AL8" s="226"/>
      <c r="AM8" s="226"/>
      <c r="AN8" s="226"/>
      <c r="AO8" s="226"/>
      <c r="AP8" s="226"/>
      <c r="AQ8" s="226"/>
      <c r="AR8" s="226"/>
      <c r="AS8" s="226"/>
      <c r="AT8" s="226"/>
      <c r="AU8" s="226"/>
      <c r="AV8" s="226"/>
      <c r="AW8" s="226"/>
      <c r="AX8" s="226"/>
      <c r="AY8" s="226"/>
      <c r="AZ8" s="226"/>
      <c r="BA8" s="226"/>
      <c r="BB8" s="226"/>
      <c r="BC8" s="226"/>
      <c r="BD8" s="226"/>
      <c r="BE8" s="226"/>
      <c r="BF8" s="226"/>
      <c r="BG8" s="226"/>
      <c r="BH8" s="226"/>
      <c r="BI8" s="226"/>
      <c r="BJ8" s="226"/>
      <c r="BK8" s="226"/>
      <c r="BL8" s="226"/>
      <c r="BM8" s="226"/>
      <c r="BN8" s="226"/>
      <c r="BO8" s="226"/>
      <c r="BP8" s="226"/>
      <c r="BQ8" s="226"/>
      <c r="BR8" s="226"/>
      <c r="BS8" s="226"/>
      <c r="BT8" s="251"/>
      <c r="BU8" s="165">
        <f>D8-C8+0.16666/24</f>
        <v>0.42708305555717241</v>
      </c>
    </row>
    <row r="9" spans="1:73" ht="15.5" x14ac:dyDescent="0.35">
      <c r="A9" s="39"/>
      <c r="B9" s="71" t="str">
        <f>'Etat staff'!F16</f>
        <v xml:space="preserve"> LILIAN</v>
      </c>
      <c r="C9" s="146">
        <f>'Etat staff'!D16</f>
        <v>43591.357638888891</v>
      </c>
      <c r="D9" s="241">
        <f>IF('Etat staff'!E16&lt;C9,'Etat staff'!E16+1,'Etat staff'!E16)</f>
        <v>43591.684027777781</v>
      </c>
      <c r="E9" s="258">
        <f t="shared" ref="E9:E13" si="2">IF(BU9*24&lt;5.75,0.25/24,IF(BU9*24&lt;6.75,0.5/24,IF(BU9*24&lt;9,1/24,IF(BU9*24&lt;13.25,1.25/24,1.5/24))))</f>
        <v>4.1666666666666664E-2</v>
      </c>
      <c r="F9" s="109"/>
      <c r="G9" s="68"/>
      <c r="H9" s="230" t="s">
        <v>7</v>
      </c>
      <c r="I9" s="231" t="s">
        <v>7</v>
      </c>
      <c r="J9" s="231" t="s">
        <v>7</v>
      </c>
      <c r="K9" s="231" t="s">
        <v>41</v>
      </c>
      <c r="L9" s="231" t="s">
        <v>41</v>
      </c>
      <c r="M9" s="231" t="s">
        <v>41</v>
      </c>
      <c r="N9" s="231" t="s">
        <v>41</v>
      </c>
      <c r="O9" s="231" t="s">
        <v>41</v>
      </c>
      <c r="P9" s="231" t="s">
        <v>41</v>
      </c>
      <c r="Q9" s="231" t="s">
        <v>41</v>
      </c>
      <c r="R9" s="231" t="s">
        <v>41</v>
      </c>
      <c r="S9" s="231" t="s">
        <v>41</v>
      </c>
      <c r="T9" s="231" t="s">
        <v>41</v>
      </c>
      <c r="U9" s="231" t="s">
        <v>42</v>
      </c>
      <c r="V9" s="231" t="s">
        <v>42</v>
      </c>
      <c r="W9" s="231" t="s">
        <v>42</v>
      </c>
      <c r="X9" s="231" t="s">
        <v>42</v>
      </c>
      <c r="Y9" s="231" t="s">
        <v>42</v>
      </c>
      <c r="Z9" s="231" t="s">
        <v>42</v>
      </c>
      <c r="AA9" s="231" t="s">
        <v>42</v>
      </c>
      <c r="AB9" s="278" t="s">
        <v>6</v>
      </c>
      <c r="AC9" s="278" t="s">
        <v>6</v>
      </c>
      <c r="AD9" s="278" t="s">
        <v>6</v>
      </c>
      <c r="AE9" s="231" t="s">
        <v>41</v>
      </c>
      <c r="AF9" s="231" t="s">
        <v>41</v>
      </c>
      <c r="AG9" s="231" t="s">
        <v>41</v>
      </c>
      <c r="AH9" s="231" t="s">
        <v>41</v>
      </c>
      <c r="AI9" s="231" t="s">
        <v>41</v>
      </c>
      <c r="AJ9" s="231" t="s">
        <v>42</v>
      </c>
      <c r="AK9" s="231" t="s">
        <v>42</v>
      </c>
      <c r="AL9" s="231" t="s">
        <v>42</v>
      </c>
      <c r="AM9" s="231" t="s">
        <v>42</v>
      </c>
      <c r="AN9" s="231"/>
      <c r="AO9" s="231"/>
      <c r="AP9" s="296"/>
      <c r="AQ9" s="296"/>
      <c r="AR9" s="296"/>
      <c r="AS9" s="296"/>
      <c r="AT9" s="296"/>
      <c r="AU9" s="296"/>
      <c r="AV9" s="296"/>
      <c r="AW9" s="296"/>
      <c r="AX9" s="296"/>
      <c r="AY9" s="296"/>
      <c r="AZ9" s="296"/>
      <c r="BA9" s="296"/>
      <c r="BB9" s="296"/>
      <c r="BC9" s="296"/>
      <c r="BD9" s="296"/>
      <c r="BE9" s="296"/>
      <c r="BF9" s="296"/>
      <c r="BG9" s="296"/>
      <c r="BH9" s="296"/>
      <c r="BI9" s="296"/>
      <c r="BJ9" s="296"/>
      <c r="BK9" s="296"/>
      <c r="BL9" s="296"/>
      <c r="BM9" s="296"/>
      <c r="BN9" s="296"/>
      <c r="BO9" s="296"/>
      <c r="BP9" s="296"/>
      <c r="BQ9" s="296"/>
      <c r="BR9" s="296"/>
      <c r="BS9" s="296"/>
      <c r="BT9" s="229"/>
      <c r="BU9" s="165">
        <f t="shared" ref="BU9:BU118" si="3">D9-C9+0.16666/24</f>
        <v>0.33333305555717241</v>
      </c>
    </row>
    <row r="10" spans="1:73" ht="15.5" x14ac:dyDescent="0.35">
      <c r="A10" s="39"/>
      <c r="B10" s="71" t="str">
        <f>'Etat staff'!F17</f>
        <v xml:space="preserve"> KARINE</v>
      </c>
      <c r="C10" s="146">
        <f>'Etat staff'!D17</f>
        <v>43591.482638888891</v>
      </c>
      <c r="D10" s="241">
        <f>IF('Etat staff'!E17&lt;C10,'Etat staff'!E17+1,'Etat staff'!E17)</f>
        <v>43591.809027777781</v>
      </c>
      <c r="E10" s="258">
        <f t="shared" si="2"/>
        <v>4.1666666666666664E-2</v>
      </c>
      <c r="F10" s="109"/>
      <c r="G10" s="68"/>
      <c r="H10" s="227"/>
      <c r="I10" s="296"/>
      <c r="J10" s="296"/>
      <c r="K10" s="296"/>
      <c r="L10" s="296"/>
      <c r="M10" s="296"/>
      <c r="N10" s="296"/>
      <c r="O10" s="296"/>
      <c r="P10" s="231"/>
      <c r="Q10" s="231"/>
      <c r="R10" s="231" t="s">
        <v>7</v>
      </c>
      <c r="S10" s="231" t="s">
        <v>7</v>
      </c>
      <c r="T10" s="231" t="s">
        <v>7</v>
      </c>
      <c r="U10" s="231" t="s">
        <v>7</v>
      </c>
      <c r="V10" s="231" t="s">
        <v>7</v>
      </c>
      <c r="W10" s="231" t="s">
        <v>41</v>
      </c>
      <c r="X10" s="231" t="s">
        <v>41</v>
      </c>
      <c r="Y10" s="231" t="s">
        <v>41</v>
      </c>
      <c r="Z10" s="231" t="s">
        <v>41</v>
      </c>
      <c r="AA10" s="231" t="s">
        <v>41</v>
      </c>
      <c r="AB10" s="231" t="s">
        <v>41</v>
      </c>
      <c r="AC10" s="231" t="s">
        <v>41</v>
      </c>
      <c r="AD10" s="231" t="s">
        <v>41</v>
      </c>
      <c r="AE10" s="231" t="s">
        <v>41</v>
      </c>
      <c r="AF10" s="278" t="s">
        <v>6</v>
      </c>
      <c r="AG10" s="278" t="s">
        <v>6</v>
      </c>
      <c r="AH10" s="278" t="s">
        <v>6</v>
      </c>
      <c r="AI10" s="231" t="s">
        <v>41</v>
      </c>
      <c r="AJ10" s="231" t="s">
        <v>41</v>
      </c>
      <c r="AK10" s="231" t="s">
        <v>41</v>
      </c>
      <c r="AL10" s="231" t="s">
        <v>41</v>
      </c>
      <c r="AM10" s="231" t="s">
        <v>41</v>
      </c>
      <c r="AN10" s="231" t="s">
        <v>41</v>
      </c>
      <c r="AO10" s="231" t="s">
        <v>41</v>
      </c>
      <c r="AP10" s="231" t="s">
        <v>41</v>
      </c>
      <c r="AQ10" s="231" t="s">
        <v>41</v>
      </c>
      <c r="AR10" s="231" t="s">
        <v>41</v>
      </c>
      <c r="AS10" s="231" t="s">
        <v>41</v>
      </c>
      <c r="AT10" s="231" t="s">
        <v>41</v>
      </c>
      <c r="AU10" s="231" t="s">
        <v>41</v>
      </c>
      <c r="AV10" s="231" t="s">
        <v>41</v>
      </c>
      <c r="AW10" s="231" t="s">
        <v>41</v>
      </c>
      <c r="AX10" s="231" t="s">
        <v>41</v>
      </c>
      <c r="AY10" s="231" t="s">
        <v>41</v>
      </c>
      <c r="AZ10" s="231" t="s">
        <v>42</v>
      </c>
      <c r="BA10" s="231" t="s">
        <v>42</v>
      </c>
      <c r="BB10" s="296"/>
      <c r="BC10" s="296"/>
      <c r="BD10" s="296"/>
      <c r="BE10" s="296"/>
      <c r="BF10" s="296"/>
      <c r="BG10" s="296"/>
      <c r="BH10" s="296"/>
      <c r="BI10" s="296"/>
      <c r="BJ10" s="296"/>
      <c r="BK10" s="296"/>
      <c r="BL10" s="296"/>
      <c r="BM10" s="296"/>
      <c r="BN10" s="296"/>
      <c r="BO10" s="296"/>
      <c r="BP10" s="296"/>
      <c r="BQ10" s="296"/>
      <c r="BR10" s="296"/>
      <c r="BS10" s="296"/>
      <c r="BT10" s="229"/>
      <c r="BU10" s="165">
        <f t="shared" si="3"/>
        <v>0.33333305555717241</v>
      </c>
    </row>
    <row r="11" spans="1:73" ht="15.5" x14ac:dyDescent="0.35">
      <c r="A11" s="39"/>
      <c r="B11" s="71" t="str">
        <f>'Etat staff'!F18</f>
        <v xml:space="preserve"> KAREN KANITHA</v>
      </c>
      <c r="C11" s="146">
        <f>'Etat staff'!D18</f>
        <v>43591.586805555555</v>
      </c>
      <c r="D11" s="241">
        <f>IF('Etat staff'!E18&lt;C11,'Etat staff'!E18+1,'Etat staff'!E18)</f>
        <v>43591.913194444445</v>
      </c>
      <c r="E11" s="258">
        <f t="shared" si="2"/>
        <v>4.1666666666666664E-2</v>
      </c>
      <c r="F11" s="109"/>
      <c r="G11" s="68"/>
      <c r="H11" s="227"/>
      <c r="I11" s="296"/>
      <c r="J11" s="296"/>
      <c r="K11" s="296"/>
      <c r="L11" s="296"/>
      <c r="M11" s="296"/>
      <c r="N11" s="296"/>
      <c r="O11" s="296"/>
      <c r="P11" s="296"/>
      <c r="Q11" s="296"/>
      <c r="R11" s="296"/>
      <c r="S11" s="296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 t="s">
        <v>7</v>
      </c>
      <c r="AI11" s="231" t="s">
        <v>7</v>
      </c>
      <c r="AJ11" s="231" t="s">
        <v>7</v>
      </c>
      <c r="AK11" s="231" t="s">
        <v>7</v>
      </c>
      <c r="AL11" s="231" t="s">
        <v>7</v>
      </c>
      <c r="AM11" s="231" t="s">
        <v>42</v>
      </c>
      <c r="AN11" s="231" t="s">
        <v>42</v>
      </c>
      <c r="AO11" s="231" t="s">
        <v>42</v>
      </c>
      <c r="AP11" s="231" t="s">
        <v>42</v>
      </c>
      <c r="AQ11" s="231" t="s">
        <v>42</v>
      </c>
      <c r="AR11" s="231" t="s">
        <v>42</v>
      </c>
      <c r="AS11" s="231" t="s">
        <v>42</v>
      </c>
      <c r="AT11" s="231" t="s">
        <v>42</v>
      </c>
      <c r="AU11" s="231" t="s">
        <v>42</v>
      </c>
      <c r="AV11" s="231" t="s">
        <v>6</v>
      </c>
      <c r="AW11" s="231" t="s">
        <v>6</v>
      </c>
      <c r="AX11" s="231" t="s">
        <v>6</v>
      </c>
      <c r="AY11" s="231" t="s">
        <v>41</v>
      </c>
      <c r="AZ11" s="231" t="s">
        <v>41</v>
      </c>
      <c r="BA11" s="231" t="s">
        <v>41</v>
      </c>
      <c r="BB11" s="231" t="s">
        <v>41</v>
      </c>
      <c r="BC11" s="231" t="s">
        <v>41</v>
      </c>
      <c r="BD11" s="231" t="s">
        <v>41</v>
      </c>
      <c r="BE11" s="231" t="s">
        <v>41</v>
      </c>
      <c r="BF11" s="231" t="s">
        <v>41</v>
      </c>
      <c r="BG11" s="231" t="s">
        <v>41</v>
      </c>
      <c r="BH11" s="231" t="s">
        <v>41</v>
      </c>
      <c r="BI11" s="231" t="s">
        <v>41</v>
      </c>
      <c r="BJ11" s="231" t="s">
        <v>41</v>
      </c>
      <c r="BK11" s="231" t="s">
        <v>41</v>
      </c>
      <c r="BL11" s="231" t="s">
        <v>41</v>
      </c>
      <c r="BM11" s="231" t="s">
        <v>41</v>
      </c>
      <c r="BN11" s="231" t="s">
        <v>41</v>
      </c>
      <c r="BO11" s="231" t="s">
        <v>41</v>
      </c>
      <c r="BP11" s="296"/>
      <c r="BQ11" s="296"/>
      <c r="BR11" s="296"/>
      <c r="BS11" s="296"/>
      <c r="BT11" s="229"/>
      <c r="BU11" s="165">
        <f t="shared" si="3"/>
        <v>0.33333305555717241</v>
      </c>
    </row>
    <row r="12" spans="1:73" ht="15.5" x14ac:dyDescent="0.35">
      <c r="A12" s="39"/>
      <c r="B12" s="71">
        <f>'Etat staff'!F19</f>
        <v>0</v>
      </c>
      <c r="C12" s="146">
        <f>'Etat staff'!D19</f>
        <v>0</v>
      </c>
      <c r="D12" s="241">
        <f>IF('Etat staff'!E19&lt;C12,'Etat staff'!E19+1,'Etat staff'!E19)</f>
        <v>0</v>
      </c>
      <c r="E12" s="258">
        <f t="shared" si="2"/>
        <v>1.0416666666666666E-2</v>
      </c>
      <c r="F12" s="109"/>
      <c r="G12" s="68"/>
      <c r="H12" s="227"/>
      <c r="I12" s="296"/>
      <c r="J12" s="296"/>
      <c r="K12" s="296"/>
      <c r="L12" s="296"/>
      <c r="M12" s="296"/>
      <c r="N12" s="296"/>
      <c r="O12" s="296"/>
      <c r="P12" s="296"/>
      <c r="Q12" s="296"/>
      <c r="R12" s="296"/>
      <c r="S12" s="296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/>
      <c r="AJ12" s="231"/>
      <c r="AK12" s="231"/>
      <c r="AL12" s="231"/>
      <c r="AM12" s="231"/>
      <c r="AN12" s="231"/>
      <c r="AO12" s="231"/>
      <c r="AP12" s="231"/>
      <c r="AQ12" s="231"/>
      <c r="AR12" s="231"/>
      <c r="AS12" s="231"/>
      <c r="AT12" s="231"/>
      <c r="AU12" s="231"/>
      <c r="AV12" s="231"/>
      <c r="AW12" s="231"/>
      <c r="AX12" s="231"/>
      <c r="AY12" s="231"/>
      <c r="AZ12" s="231"/>
      <c r="BA12" s="231"/>
      <c r="BB12" s="231"/>
      <c r="BC12" s="231"/>
      <c r="BD12" s="231"/>
      <c r="BE12" s="231"/>
      <c r="BF12" s="231"/>
      <c r="BG12" s="231"/>
      <c r="BH12" s="231"/>
      <c r="BI12" s="231"/>
      <c r="BJ12" s="231"/>
      <c r="BK12" s="231"/>
      <c r="BL12" s="296"/>
      <c r="BM12" s="296"/>
      <c r="BN12" s="296"/>
      <c r="BO12" s="296"/>
      <c r="BP12" s="296"/>
      <c r="BQ12" s="296"/>
      <c r="BR12" s="296"/>
      <c r="BS12" s="296"/>
      <c r="BT12" s="229"/>
      <c r="BU12" s="165">
        <f t="shared" si="3"/>
        <v>6.9441666666666671E-3</v>
      </c>
    </row>
    <row r="13" spans="1:73" ht="16" thickBot="1" x14ac:dyDescent="0.4">
      <c r="A13" s="39"/>
      <c r="B13" s="72">
        <f>'Etat staff'!F20</f>
        <v>0</v>
      </c>
      <c r="C13" s="146">
        <f>'Etat staff'!D20</f>
        <v>0</v>
      </c>
      <c r="D13" s="242">
        <f>IF('Etat staff'!E20&lt;C13,'Etat staff'!E20+1,'Etat staff'!E20)</f>
        <v>0</v>
      </c>
      <c r="E13" s="259">
        <f t="shared" si="2"/>
        <v>1.0416666666666666E-2</v>
      </c>
      <c r="F13" s="110"/>
      <c r="G13" s="69"/>
      <c r="H13" s="232"/>
      <c r="I13" s="233"/>
      <c r="J13" s="233"/>
      <c r="K13" s="233"/>
      <c r="L13" s="233"/>
      <c r="M13" s="233"/>
      <c r="N13" s="233"/>
      <c r="O13" s="233"/>
      <c r="P13" s="233"/>
      <c r="Q13" s="233"/>
      <c r="R13" s="233"/>
      <c r="S13" s="233"/>
      <c r="T13" s="234"/>
      <c r="U13" s="234"/>
      <c r="V13" s="234"/>
      <c r="W13" s="234"/>
      <c r="X13" s="234"/>
      <c r="Y13" s="234"/>
      <c r="Z13" s="234"/>
      <c r="AA13" s="234"/>
      <c r="AB13" s="234"/>
      <c r="AC13" s="234"/>
      <c r="AD13" s="234"/>
      <c r="AE13" s="234"/>
      <c r="AF13" s="234"/>
      <c r="AG13" s="234"/>
      <c r="AH13" s="234"/>
      <c r="AI13" s="234"/>
      <c r="AJ13" s="234"/>
      <c r="AK13" s="234"/>
      <c r="AL13" s="234"/>
      <c r="AM13" s="234"/>
      <c r="AN13" s="234"/>
      <c r="AO13" s="234"/>
      <c r="AP13" s="234"/>
      <c r="AQ13" s="234"/>
      <c r="AR13" s="234"/>
      <c r="AS13" s="234"/>
      <c r="AT13" s="234"/>
      <c r="AU13" s="234"/>
      <c r="AV13" s="234"/>
      <c r="AW13" s="234"/>
      <c r="AX13" s="234"/>
      <c r="AY13" s="234"/>
      <c r="AZ13" s="234"/>
      <c r="BA13" s="234"/>
      <c r="BB13" s="234"/>
      <c r="BC13" s="234"/>
      <c r="BD13" s="234"/>
      <c r="BE13" s="234"/>
      <c r="BF13" s="234"/>
      <c r="BG13" s="234"/>
      <c r="BH13" s="234"/>
      <c r="BI13" s="234"/>
      <c r="BJ13" s="234"/>
      <c r="BK13" s="234"/>
      <c r="BL13" s="233"/>
      <c r="BM13" s="233"/>
      <c r="BN13" s="233"/>
      <c r="BO13" s="233"/>
      <c r="BP13" s="233"/>
      <c r="BQ13" s="233"/>
      <c r="BR13" s="233"/>
      <c r="BS13" s="233"/>
      <c r="BT13" s="236"/>
      <c r="BU13" s="165">
        <f t="shared" si="3"/>
        <v>6.9441666666666671E-3</v>
      </c>
    </row>
    <row r="14" spans="1:73" ht="16" thickBot="1" x14ac:dyDescent="0.4">
      <c r="A14" s="39"/>
      <c r="B14" s="40"/>
      <c r="C14" s="147"/>
      <c r="D14" s="148"/>
      <c r="E14" s="33"/>
      <c r="F14" s="33"/>
      <c r="G14" s="33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5"/>
      <c r="AS14" s="35"/>
      <c r="AT14" s="35"/>
      <c r="AU14" s="35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165"/>
    </row>
    <row r="15" spans="1:73" ht="28.5" customHeight="1" thickBot="1" x14ac:dyDescent="0.4">
      <c r="A15" s="39"/>
      <c r="B15" s="73" t="s">
        <v>27</v>
      </c>
      <c r="C15" s="149"/>
      <c r="D15" s="150" t="s">
        <v>3</v>
      </c>
      <c r="E15" s="74" t="s">
        <v>48</v>
      </c>
      <c r="F15" s="143" t="s">
        <v>4</v>
      </c>
      <c r="G15" s="143" t="s">
        <v>5</v>
      </c>
      <c r="H15" s="189">
        <f>DATE(YEAR($C$35),MONTH($C$35),DAY($C$35))+(8/24)</f>
        <v>43591.333333333336</v>
      </c>
      <c r="I15" s="189">
        <f>H$6+(15/24/60)</f>
        <v>43591.34375</v>
      </c>
      <c r="J15" s="189">
        <f t="shared" ref="J15:BT15" si="4">I$6+(15/24/60)</f>
        <v>43591.354166666664</v>
      </c>
      <c r="K15" s="189">
        <f t="shared" si="4"/>
        <v>43591.364583333328</v>
      </c>
      <c r="L15" s="189">
        <f t="shared" si="4"/>
        <v>43591.374999999993</v>
      </c>
      <c r="M15" s="189">
        <f t="shared" si="4"/>
        <v>43591.385416666657</v>
      </c>
      <c r="N15" s="189">
        <f t="shared" si="4"/>
        <v>43591.395833333321</v>
      </c>
      <c r="O15" s="189">
        <f t="shared" si="4"/>
        <v>43591.406249999985</v>
      </c>
      <c r="P15" s="189">
        <f t="shared" si="4"/>
        <v>43591.41666666665</v>
      </c>
      <c r="Q15" s="189">
        <f t="shared" si="4"/>
        <v>43591.427083333314</v>
      </c>
      <c r="R15" s="189">
        <f t="shared" si="4"/>
        <v>43591.437499999978</v>
      </c>
      <c r="S15" s="189">
        <f t="shared" si="4"/>
        <v>43591.447916666642</v>
      </c>
      <c r="T15" s="189">
        <f t="shared" si="4"/>
        <v>43591.458333333307</v>
      </c>
      <c r="U15" s="189">
        <f t="shared" si="4"/>
        <v>43591.468749999971</v>
      </c>
      <c r="V15" s="189">
        <f t="shared" si="4"/>
        <v>43591.479166666635</v>
      </c>
      <c r="W15" s="189">
        <f t="shared" si="4"/>
        <v>43591.489583333299</v>
      </c>
      <c r="X15" s="189">
        <f t="shared" si="4"/>
        <v>43591.499999999964</v>
      </c>
      <c r="Y15" s="189">
        <f t="shared" si="4"/>
        <v>43591.510416666628</v>
      </c>
      <c r="Z15" s="189">
        <f t="shared" si="4"/>
        <v>43591.520833333292</v>
      </c>
      <c r="AA15" s="189">
        <f t="shared" si="4"/>
        <v>43591.531249999956</v>
      </c>
      <c r="AB15" s="189">
        <f t="shared" si="4"/>
        <v>43591.541666666621</v>
      </c>
      <c r="AC15" s="189">
        <f t="shared" si="4"/>
        <v>43591.552083333285</v>
      </c>
      <c r="AD15" s="189">
        <f t="shared" si="4"/>
        <v>43591.562499999949</v>
      </c>
      <c r="AE15" s="189">
        <f t="shared" si="4"/>
        <v>43591.572916666613</v>
      </c>
      <c r="AF15" s="189">
        <f t="shared" si="4"/>
        <v>43591.583333333278</v>
      </c>
      <c r="AG15" s="189">
        <f t="shared" si="4"/>
        <v>43591.593749999942</v>
      </c>
      <c r="AH15" s="189">
        <f t="shared" si="4"/>
        <v>43591.604166666606</v>
      </c>
      <c r="AI15" s="189">
        <f t="shared" si="4"/>
        <v>43591.61458333327</v>
      </c>
      <c r="AJ15" s="189">
        <f t="shared" si="4"/>
        <v>43591.624999999935</v>
      </c>
      <c r="AK15" s="189">
        <f t="shared" si="4"/>
        <v>43591.635416666599</v>
      </c>
      <c r="AL15" s="189">
        <f t="shared" si="4"/>
        <v>43591.645833333263</v>
      </c>
      <c r="AM15" s="189">
        <f t="shared" si="4"/>
        <v>43591.656249999927</v>
      </c>
      <c r="AN15" s="189">
        <f t="shared" si="4"/>
        <v>43591.666666666591</v>
      </c>
      <c r="AO15" s="189">
        <f t="shared" si="4"/>
        <v>43591.677083333256</v>
      </c>
      <c r="AP15" s="189">
        <f t="shared" si="4"/>
        <v>43591.68749999992</v>
      </c>
      <c r="AQ15" s="189">
        <f t="shared" si="4"/>
        <v>43591.697916666584</v>
      </c>
      <c r="AR15" s="189">
        <f t="shared" si="4"/>
        <v>43591.708333333248</v>
      </c>
      <c r="AS15" s="189">
        <f t="shared" si="4"/>
        <v>43591.718749999913</v>
      </c>
      <c r="AT15" s="189">
        <f t="shared" si="4"/>
        <v>43591.729166666577</v>
      </c>
      <c r="AU15" s="189">
        <f t="shared" si="4"/>
        <v>43591.739583333241</v>
      </c>
      <c r="AV15" s="189">
        <f t="shared" si="4"/>
        <v>43591.749999999905</v>
      </c>
      <c r="AW15" s="189">
        <f t="shared" si="4"/>
        <v>43591.76041666657</v>
      </c>
      <c r="AX15" s="189">
        <f t="shared" si="4"/>
        <v>43591.770833333234</v>
      </c>
      <c r="AY15" s="189">
        <f t="shared" si="4"/>
        <v>43591.781249999898</v>
      </c>
      <c r="AZ15" s="189">
        <f t="shared" si="4"/>
        <v>43591.791666666562</v>
      </c>
      <c r="BA15" s="189">
        <f t="shared" si="4"/>
        <v>43591.802083333227</v>
      </c>
      <c r="BB15" s="189">
        <f t="shared" si="4"/>
        <v>43591.812499999891</v>
      </c>
      <c r="BC15" s="189">
        <f t="shared" si="4"/>
        <v>43591.822916666555</v>
      </c>
      <c r="BD15" s="189">
        <f t="shared" si="4"/>
        <v>43591.833333333219</v>
      </c>
      <c r="BE15" s="189">
        <f t="shared" si="4"/>
        <v>43591.843749999884</v>
      </c>
      <c r="BF15" s="189">
        <f t="shared" si="4"/>
        <v>43591.854166666548</v>
      </c>
      <c r="BG15" s="189">
        <f t="shared" si="4"/>
        <v>43591.864583333212</v>
      </c>
      <c r="BH15" s="189">
        <f t="shared" si="4"/>
        <v>43591.874999999876</v>
      </c>
      <c r="BI15" s="189">
        <f t="shared" si="4"/>
        <v>43591.885416666541</v>
      </c>
      <c r="BJ15" s="189">
        <f t="shared" si="4"/>
        <v>43591.895833333205</v>
      </c>
      <c r="BK15" s="189">
        <f t="shared" si="4"/>
        <v>43591.906249999869</v>
      </c>
      <c r="BL15" s="189">
        <f t="shared" si="4"/>
        <v>43591.916666666533</v>
      </c>
      <c r="BM15" s="189">
        <f t="shared" si="4"/>
        <v>43591.927083333198</v>
      </c>
      <c r="BN15" s="189">
        <f t="shared" si="4"/>
        <v>43591.937499999862</v>
      </c>
      <c r="BO15" s="189">
        <f t="shared" si="4"/>
        <v>43591.947916666526</v>
      </c>
      <c r="BP15" s="189">
        <f t="shared" si="4"/>
        <v>43591.95833333319</v>
      </c>
      <c r="BQ15" s="189">
        <f t="shared" si="4"/>
        <v>43591.968749999854</v>
      </c>
      <c r="BR15" s="189">
        <f t="shared" si="4"/>
        <v>43591.979166666519</v>
      </c>
      <c r="BS15" s="189">
        <f t="shared" si="4"/>
        <v>43591.989583333183</v>
      </c>
      <c r="BT15" s="189">
        <f t="shared" si="4"/>
        <v>43591.999999999847</v>
      </c>
      <c r="BU15" s="165"/>
    </row>
    <row r="16" spans="1:73" ht="15" customHeight="1" x14ac:dyDescent="0.35">
      <c r="A16" s="39"/>
      <c r="B16" s="111" t="str">
        <f>'Etat staff'!F21</f>
        <v xml:space="preserve"> OLFA</v>
      </c>
      <c r="C16" s="151">
        <f>'Etat staff'!D21</f>
        <v>43591.440972222219</v>
      </c>
      <c r="D16" s="246">
        <f>IF('Etat staff'!E21&lt;C16,'Etat staff'!E21+1,'Etat staff'!E21)</f>
        <v>43591.767361111109</v>
      </c>
      <c r="E16" s="243">
        <f>IF(BU16*24&lt;5.75,0.25/24,IF(BU16*24&lt;6.75,0.5/24,IF(BU16*24&lt;9,1/24,IF(BU16*24&lt;13.25,1.25/24,1.5/24))))</f>
        <v>4.1666666666666664E-2</v>
      </c>
      <c r="F16" s="204"/>
      <c r="G16" s="166"/>
      <c r="H16" s="256" t="s">
        <v>7</v>
      </c>
      <c r="I16" s="256" t="s">
        <v>7</v>
      </c>
      <c r="J16" s="256" t="s">
        <v>7</v>
      </c>
      <c r="K16" s="252" t="s">
        <v>15</v>
      </c>
      <c r="L16" s="252" t="s">
        <v>15</v>
      </c>
      <c r="M16" s="252" t="s">
        <v>15</v>
      </c>
      <c r="N16" s="252" t="s">
        <v>15</v>
      </c>
      <c r="O16" s="252" t="s">
        <v>15</v>
      </c>
      <c r="P16" s="252" t="s">
        <v>39</v>
      </c>
      <c r="Q16" s="252" t="s">
        <v>39</v>
      </c>
      <c r="R16" s="252" t="s">
        <v>39</v>
      </c>
      <c r="S16" s="252" t="s">
        <v>39</v>
      </c>
      <c r="T16" s="252" t="s">
        <v>55</v>
      </c>
      <c r="U16" s="252" t="s">
        <v>55</v>
      </c>
      <c r="V16" s="252" t="s">
        <v>55</v>
      </c>
      <c r="W16" s="252" t="s">
        <v>55</v>
      </c>
      <c r="X16" s="281" t="s">
        <v>6</v>
      </c>
      <c r="Y16" s="281" t="s">
        <v>6</v>
      </c>
      <c r="Z16" s="281" t="s">
        <v>6</v>
      </c>
      <c r="AA16" s="252" t="s">
        <v>15</v>
      </c>
      <c r="AB16" s="231" t="s">
        <v>39</v>
      </c>
      <c r="AC16" s="231" t="s">
        <v>39</v>
      </c>
      <c r="AD16" s="231" t="s">
        <v>39</v>
      </c>
      <c r="AE16" s="231" t="s">
        <v>39</v>
      </c>
      <c r="AF16" s="231" t="s">
        <v>15</v>
      </c>
      <c r="AG16" s="231" t="s">
        <v>15</v>
      </c>
      <c r="AH16" s="231" t="s">
        <v>15</v>
      </c>
      <c r="AI16" s="231" t="s">
        <v>15</v>
      </c>
      <c r="AJ16" s="252" t="s">
        <v>47</v>
      </c>
      <c r="AK16" s="231" t="s">
        <v>46</v>
      </c>
      <c r="AL16" s="231" t="s">
        <v>46</v>
      </c>
      <c r="AM16" s="231" t="s">
        <v>46</v>
      </c>
      <c r="AN16" s="252" t="s">
        <v>46</v>
      </c>
      <c r="AO16" s="252" t="s">
        <v>46</v>
      </c>
      <c r="AP16" s="253" t="s">
        <v>15</v>
      </c>
      <c r="AQ16" s="253" t="s">
        <v>15</v>
      </c>
      <c r="AR16" s="253" t="s">
        <v>15</v>
      </c>
      <c r="AS16" s="253" t="s">
        <v>15</v>
      </c>
      <c r="AT16" s="253"/>
      <c r="AU16" s="253"/>
      <c r="AV16" s="253"/>
      <c r="AW16" s="253"/>
      <c r="AX16" s="253"/>
      <c r="AY16" s="253"/>
      <c r="AZ16" s="253"/>
      <c r="BA16" s="253"/>
      <c r="BB16" s="253"/>
      <c r="BC16" s="253"/>
      <c r="BD16" s="253"/>
      <c r="BE16" s="253"/>
      <c r="BF16" s="253"/>
      <c r="BG16" s="253"/>
      <c r="BH16" s="253"/>
      <c r="BI16" s="253"/>
      <c r="BJ16" s="253"/>
      <c r="BK16" s="253"/>
      <c r="BL16" s="253"/>
      <c r="BM16" s="253"/>
      <c r="BN16" s="253"/>
      <c r="BO16" s="253"/>
      <c r="BP16" s="253"/>
      <c r="BQ16" s="254"/>
      <c r="BR16" s="254"/>
      <c r="BS16" s="254"/>
      <c r="BT16" s="255"/>
      <c r="BU16" s="165">
        <f t="shared" si="3"/>
        <v>0.33333305555717241</v>
      </c>
    </row>
    <row r="17" spans="1:73" ht="15" customHeight="1" x14ac:dyDescent="0.35">
      <c r="A17" s="39"/>
      <c r="B17" s="65" t="str">
        <f>'Etat staff'!F22</f>
        <v xml:space="preserve"> FATOUMATA</v>
      </c>
      <c r="C17" s="152">
        <f>'Etat staff'!D22</f>
        <v>43591.440972222219</v>
      </c>
      <c r="D17" s="247">
        <f>IF('Etat staff'!E22&lt;C17,'Etat staff'!E22+1,'Etat staff'!E22)</f>
        <v>43591.663194444445</v>
      </c>
      <c r="E17" s="244">
        <f t="shared" ref="E17:E25" si="5">IF(BU17*24&lt;5.75,0.25/24,IF(BU17*24&lt;6.75,0.5/24,IF(BU17*24&lt;9,1/24,IF(BU17*24&lt;13.25,1.25/24,1.5/24))))</f>
        <v>1.0416666666666666E-2</v>
      </c>
      <c r="F17" s="205"/>
      <c r="G17" s="167"/>
      <c r="H17" s="227"/>
      <c r="I17" s="227"/>
      <c r="J17" s="227"/>
      <c r="K17" s="227" t="s">
        <v>7</v>
      </c>
      <c r="L17" s="227" t="s">
        <v>7</v>
      </c>
      <c r="M17" s="227" t="s">
        <v>7</v>
      </c>
      <c r="N17" s="227" t="s">
        <v>7</v>
      </c>
      <c r="O17" s="231" t="s">
        <v>15</v>
      </c>
      <c r="P17" s="231" t="s">
        <v>15</v>
      </c>
      <c r="Q17" s="231" t="s">
        <v>15</v>
      </c>
      <c r="R17" s="231" t="s">
        <v>15</v>
      </c>
      <c r="S17" s="231" t="s">
        <v>15</v>
      </c>
      <c r="T17" s="231" t="s">
        <v>39</v>
      </c>
      <c r="U17" s="231" t="s">
        <v>39</v>
      </c>
      <c r="V17" s="231" t="s">
        <v>39</v>
      </c>
      <c r="W17" s="231" t="s">
        <v>39</v>
      </c>
      <c r="X17" s="252" t="s">
        <v>15</v>
      </c>
      <c r="Y17" s="252" t="s">
        <v>15</v>
      </c>
      <c r="Z17" s="252" t="s">
        <v>15</v>
      </c>
      <c r="AA17" s="252" t="s">
        <v>15</v>
      </c>
      <c r="AB17" s="280" t="s">
        <v>6</v>
      </c>
      <c r="AC17" s="280" t="s">
        <v>6</v>
      </c>
      <c r="AD17" s="280" t="s">
        <v>6</v>
      </c>
      <c r="AE17" s="280" t="s">
        <v>15</v>
      </c>
      <c r="AF17" s="231" t="s">
        <v>39</v>
      </c>
      <c r="AG17" s="231" t="s">
        <v>39</v>
      </c>
      <c r="AH17" s="231" t="s">
        <v>39</v>
      </c>
      <c r="AI17" s="231" t="s">
        <v>39</v>
      </c>
      <c r="AJ17" s="231" t="s">
        <v>40</v>
      </c>
      <c r="AK17" s="231" t="s">
        <v>40</v>
      </c>
      <c r="AL17" s="231" t="s">
        <v>40</v>
      </c>
      <c r="AM17" s="231" t="s">
        <v>40</v>
      </c>
      <c r="AN17" s="231"/>
      <c r="AO17" s="231"/>
      <c r="AP17" s="231"/>
      <c r="AQ17" s="231"/>
      <c r="AR17" s="231"/>
      <c r="AS17" s="231"/>
      <c r="AT17" s="231"/>
      <c r="AU17" s="231"/>
      <c r="AV17" s="231"/>
      <c r="AW17" s="231"/>
      <c r="AX17" s="296"/>
      <c r="AY17" s="296"/>
      <c r="AZ17" s="296"/>
      <c r="BA17" s="296"/>
      <c r="BB17" s="296"/>
      <c r="BC17" s="296"/>
      <c r="BD17" s="296"/>
      <c r="BE17" s="296"/>
      <c r="BF17" s="296"/>
      <c r="BG17" s="296"/>
      <c r="BH17" s="296"/>
      <c r="BI17" s="296"/>
      <c r="BJ17" s="296"/>
      <c r="BK17" s="296"/>
      <c r="BL17" s="296"/>
      <c r="BM17" s="296"/>
      <c r="BN17" s="296"/>
      <c r="BO17" s="296"/>
      <c r="BP17" s="296"/>
      <c r="BQ17" s="228"/>
      <c r="BR17" s="228"/>
      <c r="BS17" s="228"/>
      <c r="BT17" s="229"/>
      <c r="BU17" s="165">
        <f t="shared" si="3"/>
        <v>0.22916638889293109</v>
      </c>
    </row>
    <row r="18" spans="1:73" ht="15" customHeight="1" x14ac:dyDescent="0.35">
      <c r="A18" s="39"/>
      <c r="B18" s="65" t="str">
        <f>'Etat staff'!F23</f>
        <v xml:space="preserve"> MIKE</v>
      </c>
      <c r="C18" s="152">
        <f>'Etat staff'!D23</f>
        <v>43591.482638888891</v>
      </c>
      <c r="D18" s="247">
        <f>IF('Etat staff'!E23&lt;C18,'Etat staff'!E23+1,'Etat staff'!E23)</f>
        <v>43591.809027777781</v>
      </c>
      <c r="E18" s="244">
        <f t="shared" si="5"/>
        <v>4.1666666666666664E-2</v>
      </c>
      <c r="F18" s="206"/>
      <c r="G18" s="168"/>
      <c r="H18" s="227"/>
      <c r="I18" s="264"/>
      <c r="J18" s="264"/>
      <c r="K18" s="264"/>
      <c r="L18" s="296"/>
      <c r="M18" s="296"/>
      <c r="N18" s="296"/>
      <c r="O18" s="296"/>
      <c r="P18" s="296" t="s">
        <v>7</v>
      </c>
      <c r="Q18" s="296" t="s">
        <v>7</v>
      </c>
      <c r="R18" s="296" t="s">
        <v>7</v>
      </c>
      <c r="S18" s="231" t="s">
        <v>15</v>
      </c>
      <c r="T18" s="231" t="s">
        <v>40</v>
      </c>
      <c r="U18" s="231" t="s">
        <v>40</v>
      </c>
      <c r="V18" s="231" t="s">
        <v>40</v>
      </c>
      <c r="W18" s="231" t="s">
        <v>40</v>
      </c>
      <c r="X18" s="231" t="s">
        <v>40</v>
      </c>
      <c r="Y18" s="231" t="s">
        <v>40</v>
      </c>
      <c r="Z18" s="231" t="s">
        <v>40</v>
      </c>
      <c r="AA18" s="231" t="s">
        <v>40</v>
      </c>
      <c r="AB18" s="231" t="s">
        <v>40</v>
      </c>
      <c r="AC18" s="231" t="s">
        <v>40</v>
      </c>
      <c r="AD18" s="231" t="s">
        <v>40</v>
      </c>
      <c r="AE18" s="231" t="s">
        <v>40</v>
      </c>
      <c r="AF18" s="280" t="s">
        <v>6</v>
      </c>
      <c r="AG18" s="280" t="s">
        <v>6</v>
      </c>
      <c r="AH18" s="280" t="s">
        <v>6</v>
      </c>
      <c r="AI18" s="231" t="s">
        <v>15</v>
      </c>
      <c r="AJ18" s="231" t="s">
        <v>39</v>
      </c>
      <c r="AK18" s="231" t="s">
        <v>39</v>
      </c>
      <c r="AL18" s="231" t="s">
        <v>39</v>
      </c>
      <c r="AM18" s="231" t="s">
        <v>39</v>
      </c>
      <c r="AN18" s="231" t="s">
        <v>15</v>
      </c>
      <c r="AO18" s="231" t="s">
        <v>15</v>
      </c>
      <c r="AP18" s="231" t="s">
        <v>15</v>
      </c>
      <c r="AQ18" s="231" t="s">
        <v>15</v>
      </c>
      <c r="AR18" s="231" t="s">
        <v>15</v>
      </c>
      <c r="AS18" s="231" t="s">
        <v>47</v>
      </c>
      <c r="AT18" s="231" t="s">
        <v>15</v>
      </c>
      <c r="AU18" s="231" t="s">
        <v>15</v>
      </c>
      <c r="AV18" s="296"/>
      <c r="AW18" s="296"/>
      <c r="AX18" s="296"/>
      <c r="AY18" s="296"/>
      <c r="AZ18" s="296"/>
      <c r="BA18" s="296"/>
      <c r="BB18" s="296"/>
      <c r="BC18" s="296"/>
      <c r="BD18" s="296"/>
      <c r="BE18" s="296"/>
      <c r="BF18" s="296"/>
      <c r="BG18" s="296"/>
      <c r="BH18" s="296"/>
      <c r="BI18" s="296"/>
      <c r="BJ18" s="296"/>
      <c r="BK18" s="296"/>
      <c r="BL18" s="296"/>
      <c r="BM18" s="296"/>
      <c r="BN18" s="296"/>
      <c r="BO18" s="296"/>
      <c r="BP18" s="296"/>
      <c r="BQ18" s="228"/>
      <c r="BR18" s="228"/>
      <c r="BS18" s="228"/>
      <c r="BT18" s="229"/>
      <c r="BU18" s="165">
        <f t="shared" si="3"/>
        <v>0.33333305555717241</v>
      </c>
    </row>
    <row r="19" spans="1:73" ht="15" customHeight="1" x14ac:dyDescent="0.35">
      <c r="A19" s="39"/>
      <c r="B19" s="65" t="str">
        <f>'Etat staff'!F24</f>
        <v xml:space="preserve"> ALEXANDRE</v>
      </c>
      <c r="C19" s="152">
        <f>'Etat staff'!D24</f>
        <v>43591.482638888891</v>
      </c>
      <c r="D19" s="247">
        <f>IF('Etat staff'!E24&lt;C19,'Etat staff'!E24+1,'Etat staff'!E24)</f>
        <v>43591.809027777781</v>
      </c>
      <c r="E19" s="244">
        <f t="shared" si="5"/>
        <v>4.1666666666666664E-2</v>
      </c>
      <c r="F19" s="206"/>
      <c r="G19" s="168"/>
      <c r="H19" s="227"/>
      <c r="I19" s="264"/>
      <c r="J19" s="264"/>
      <c r="K19" s="264"/>
      <c r="L19" s="296"/>
      <c r="M19" s="296"/>
      <c r="N19" s="296"/>
      <c r="O19" s="296"/>
      <c r="P19" s="296"/>
      <c r="Q19" s="296"/>
      <c r="R19" s="296"/>
      <c r="S19" s="296" t="s">
        <v>7</v>
      </c>
      <c r="T19" s="296" t="s">
        <v>7</v>
      </c>
      <c r="U19" s="296" t="s">
        <v>7</v>
      </c>
      <c r="V19" s="296" t="s">
        <v>7</v>
      </c>
      <c r="W19" s="231" t="s">
        <v>15</v>
      </c>
      <c r="X19" s="231" t="s">
        <v>39</v>
      </c>
      <c r="Y19" s="231" t="s">
        <v>39</v>
      </c>
      <c r="Z19" s="231" t="s">
        <v>39</v>
      </c>
      <c r="AA19" s="231" t="s">
        <v>39</v>
      </c>
      <c r="AB19" s="231" t="s">
        <v>15</v>
      </c>
      <c r="AC19" s="231" t="s">
        <v>15</v>
      </c>
      <c r="AD19" s="231" t="s">
        <v>15</v>
      </c>
      <c r="AE19" s="231" t="s">
        <v>15</v>
      </c>
      <c r="AF19" s="231" t="s">
        <v>15</v>
      </c>
      <c r="AG19" s="231" t="s">
        <v>15</v>
      </c>
      <c r="AH19" s="231" t="s">
        <v>15</v>
      </c>
      <c r="AI19" s="231" t="s">
        <v>15</v>
      </c>
      <c r="AJ19" s="280" t="s">
        <v>6</v>
      </c>
      <c r="AK19" s="280" t="s">
        <v>6</v>
      </c>
      <c r="AL19" s="280" t="s">
        <v>6</v>
      </c>
      <c r="AM19" s="231" t="s">
        <v>15</v>
      </c>
      <c r="AN19" s="231" t="s">
        <v>39</v>
      </c>
      <c r="AO19" s="231" t="s">
        <v>39</v>
      </c>
      <c r="AP19" s="231" t="s">
        <v>39</v>
      </c>
      <c r="AQ19" s="231" t="s">
        <v>39</v>
      </c>
      <c r="AR19" s="231" t="s">
        <v>47</v>
      </c>
      <c r="AS19" s="231" t="s">
        <v>15</v>
      </c>
      <c r="AT19" s="231" t="s">
        <v>15</v>
      </c>
      <c r="AU19" s="231" t="s">
        <v>15</v>
      </c>
      <c r="AV19" s="231"/>
      <c r="AW19" s="231"/>
      <c r="AX19" s="231"/>
      <c r="AY19" s="231"/>
      <c r="AZ19" s="231"/>
      <c r="BA19" s="231"/>
      <c r="BB19" s="231"/>
      <c r="BC19" s="231"/>
      <c r="BD19" s="231"/>
      <c r="BE19" s="231"/>
      <c r="BF19" s="296"/>
      <c r="BG19" s="296"/>
      <c r="BH19" s="296"/>
      <c r="BI19" s="296"/>
      <c r="BJ19" s="296"/>
      <c r="BK19" s="296"/>
      <c r="BL19" s="296"/>
      <c r="BM19" s="296"/>
      <c r="BN19" s="296"/>
      <c r="BO19" s="296"/>
      <c r="BP19" s="296"/>
      <c r="BQ19" s="228"/>
      <c r="BR19" s="228"/>
      <c r="BS19" s="228"/>
      <c r="BT19" s="229"/>
      <c r="BU19" s="165">
        <f t="shared" si="3"/>
        <v>0.33333305555717241</v>
      </c>
    </row>
    <row r="20" spans="1:73" ht="15" customHeight="1" x14ac:dyDescent="0.35">
      <c r="A20" s="39"/>
      <c r="B20" s="65" t="str">
        <f>'Etat staff'!F25</f>
        <v xml:space="preserve"> CANDY</v>
      </c>
      <c r="C20" s="152">
        <f>'Etat staff'!D25</f>
        <v>43591.586805555555</v>
      </c>
      <c r="D20" s="247">
        <f>IF('Etat staff'!E25&lt;C20,'Etat staff'!E25+1,'Etat staff'!E25)</f>
        <v>43591.913194444445</v>
      </c>
      <c r="E20" s="244">
        <f t="shared" si="5"/>
        <v>4.1666666666666664E-2</v>
      </c>
      <c r="F20" s="206"/>
      <c r="G20" s="168"/>
      <c r="H20" s="227"/>
      <c r="I20" s="264"/>
      <c r="J20" s="264"/>
      <c r="K20" s="264"/>
      <c r="L20" s="296"/>
      <c r="M20" s="296"/>
      <c r="N20" s="296"/>
      <c r="O20" s="296"/>
      <c r="P20" s="296"/>
      <c r="Q20" s="296"/>
      <c r="R20" s="296"/>
      <c r="S20" s="296"/>
      <c r="T20" s="296" t="s">
        <v>7</v>
      </c>
      <c r="U20" s="296" t="s">
        <v>7</v>
      </c>
      <c r="V20" s="296" t="s">
        <v>7</v>
      </c>
      <c r="W20" s="231" t="s">
        <v>15</v>
      </c>
      <c r="X20" s="231" t="s">
        <v>15</v>
      </c>
      <c r="Y20" s="231" t="s">
        <v>15</v>
      </c>
      <c r="Z20" s="231" t="s">
        <v>15</v>
      </c>
      <c r="AA20" s="231" t="s">
        <v>15</v>
      </c>
      <c r="AB20" s="231" t="s">
        <v>15</v>
      </c>
      <c r="AC20" s="231" t="s">
        <v>15</v>
      </c>
      <c r="AD20" s="231" t="s">
        <v>15</v>
      </c>
      <c r="AE20" s="231" t="s">
        <v>15</v>
      </c>
      <c r="AF20" s="231" t="s">
        <v>15</v>
      </c>
      <c r="AG20" s="231" t="s">
        <v>15</v>
      </c>
      <c r="AH20" s="231" t="s">
        <v>15</v>
      </c>
      <c r="AI20" s="231" t="s">
        <v>15</v>
      </c>
      <c r="AJ20" s="280" t="s">
        <v>6</v>
      </c>
      <c r="AK20" s="280" t="s">
        <v>6</v>
      </c>
      <c r="AL20" s="280" t="s">
        <v>6</v>
      </c>
      <c r="AM20" s="231" t="s">
        <v>15</v>
      </c>
      <c r="AN20" s="231" t="s">
        <v>15</v>
      </c>
      <c r="AO20" s="231" t="s">
        <v>15</v>
      </c>
      <c r="AP20" s="231" t="s">
        <v>15</v>
      </c>
      <c r="AQ20" s="231" t="s">
        <v>15</v>
      </c>
      <c r="AR20" s="231" t="s">
        <v>15</v>
      </c>
      <c r="AS20" s="231"/>
      <c r="AT20" s="231"/>
      <c r="AU20" s="231"/>
      <c r="AV20" s="231"/>
      <c r="AW20" s="231"/>
      <c r="AX20" s="231"/>
      <c r="AY20" s="231"/>
      <c r="AZ20" s="231"/>
      <c r="BA20" s="231"/>
      <c r="BB20" s="231"/>
      <c r="BC20" s="231"/>
      <c r="BD20" s="231"/>
      <c r="BE20" s="231"/>
      <c r="BF20" s="231"/>
      <c r="BG20" s="231"/>
      <c r="BH20" s="296"/>
      <c r="BI20" s="296"/>
      <c r="BJ20" s="296"/>
      <c r="BK20" s="296"/>
      <c r="BL20" s="296"/>
      <c r="BM20" s="296"/>
      <c r="BN20" s="296"/>
      <c r="BO20" s="296"/>
      <c r="BP20" s="296"/>
      <c r="BQ20" s="228"/>
      <c r="BR20" s="228"/>
      <c r="BS20" s="228"/>
      <c r="BT20" s="229"/>
      <c r="BU20" s="165">
        <f t="shared" si="3"/>
        <v>0.33333305555717241</v>
      </c>
    </row>
    <row r="21" spans="1:73" ht="15" customHeight="1" x14ac:dyDescent="0.35">
      <c r="A21" s="39"/>
      <c r="B21" s="65" t="str">
        <f>'Etat staff'!F26</f>
        <v xml:space="preserve"> DAVID</v>
      </c>
      <c r="C21" s="152">
        <f>'Etat staff'!D26</f>
        <v>43591.565972222219</v>
      </c>
      <c r="D21" s="247">
        <f>IF('Etat staff'!E26&lt;C21,'Etat staff'!E26+1,'Etat staff'!E26)</f>
        <v>43591.913194444445</v>
      </c>
      <c r="E21" s="244">
        <f t="shared" si="5"/>
        <v>4.1666666666666664E-2</v>
      </c>
      <c r="F21" s="206"/>
      <c r="G21" s="168"/>
      <c r="H21" s="227"/>
      <c r="I21" s="264"/>
      <c r="J21" s="264"/>
      <c r="K21" s="264"/>
      <c r="L21" s="296"/>
      <c r="M21" s="296"/>
      <c r="N21" s="296"/>
      <c r="O21" s="296"/>
      <c r="P21" s="296"/>
      <c r="Q21" s="296"/>
      <c r="R21" s="296"/>
      <c r="S21" s="296"/>
      <c r="T21" s="296"/>
      <c r="U21" s="296"/>
      <c r="V21" s="296"/>
      <c r="W21" s="296"/>
      <c r="X21" s="296"/>
      <c r="Y21" s="296"/>
      <c r="Z21" s="296" t="s">
        <v>7</v>
      </c>
      <c r="AA21" s="296" t="s">
        <v>7</v>
      </c>
      <c r="AB21" s="296" t="s">
        <v>7</v>
      </c>
      <c r="AC21" s="296" t="s">
        <v>7</v>
      </c>
      <c r="AD21" s="296" t="s">
        <v>7</v>
      </c>
      <c r="AE21" s="231" t="s">
        <v>15</v>
      </c>
      <c r="AF21" s="231" t="s">
        <v>15</v>
      </c>
      <c r="AG21" s="231" t="s">
        <v>15</v>
      </c>
      <c r="AH21" s="231" t="s">
        <v>15</v>
      </c>
      <c r="AI21" s="231" t="s">
        <v>15</v>
      </c>
      <c r="AJ21" s="231" t="s">
        <v>15</v>
      </c>
      <c r="AK21" s="231" t="s">
        <v>15</v>
      </c>
      <c r="AL21" s="231" t="s">
        <v>15</v>
      </c>
      <c r="AM21" s="231" t="s">
        <v>15</v>
      </c>
      <c r="AN21" s="280" t="s">
        <v>6</v>
      </c>
      <c r="AO21" s="280" t="s">
        <v>6</v>
      </c>
      <c r="AP21" s="280" t="s">
        <v>6</v>
      </c>
      <c r="AQ21" s="231" t="s">
        <v>15</v>
      </c>
      <c r="AR21" s="231" t="s">
        <v>15</v>
      </c>
      <c r="AS21" s="231" t="s">
        <v>15</v>
      </c>
      <c r="AT21" s="231" t="s">
        <v>15</v>
      </c>
      <c r="AU21" s="231" t="s">
        <v>15</v>
      </c>
      <c r="AV21" s="231" t="s">
        <v>39</v>
      </c>
      <c r="AW21" s="231" t="s">
        <v>39</v>
      </c>
      <c r="AX21" s="231" t="s">
        <v>39</v>
      </c>
      <c r="AY21" s="231" t="s">
        <v>39</v>
      </c>
      <c r="AZ21" s="231" t="s">
        <v>15</v>
      </c>
      <c r="BA21" s="231" t="s">
        <v>15</v>
      </c>
      <c r="BB21" s="231" t="s">
        <v>15</v>
      </c>
      <c r="BC21" s="231" t="s">
        <v>15</v>
      </c>
      <c r="BD21" s="231" t="s">
        <v>15</v>
      </c>
      <c r="BE21" s="231" t="s">
        <v>15</v>
      </c>
      <c r="BF21" s="231" t="s">
        <v>15</v>
      </c>
      <c r="BG21" s="231" t="s">
        <v>15</v>
      </c>
      <c r="BH21" s="231" t="s">
        <v>15</v>
      </c>
      <c r="BI21" s="231" t="s">
        <v>15</v>
      </c>
      <c r="BJ21" s="296"/>
      <c r="BK21" s="296"/>
      <c r="BL21" s="296"/>
      <c r="BM21" s="296"/>
      <c r="BN21" s="296"/>
      <c r="BO21" s="296"/>
      <c r="BP21" s="296"/>
      <c r="BQ21" s="228"/>
      <c r="BR21" s="228"/>
      <c r="BS21" s="228"/>
      <c r="BT21" s="229"/>
      <c r="BU21" s="165">
        <f t="shared" si="3"/>
        <v>0.35416638889293106</v>
      </c>
    </row>
    <row r="22" spans="1:73" ht="15" customHeight="1" x14ac:dyDescent="0.35">
      <c r="A22" s="39"/>
      <c r="B22" s="65">
        <f>'Etat staff'!F27</f>
        <v>0</v>
      </c>
      <c r="C22" s="152">
        <f>'Etat staff'!D27</f>
        <v>0</v>
      </c>
      <c r="D22" s="247">
        <f>IF('Etat staff'!E27&lt;C22,'Etat staff'!E27+1,'Etat staff'!E27)</f>
        <v>0</v>
      </c>
      <c r="E22" s="244">
        <f t="shared" si="5"/>
        <v>1.0416666666666666E-2</v>
      </c>
      <c r="F22" s="206"/>
      <c r="G22" s="168"/>
      <c r="H22" s="227"/>
      <c r="I22" s="264"/>
      <c r="J22" s="264"/>
      <c r="K22" s="264"/>
      <c r="L22" s="296"/>
      <c r="M22" s="296"/>
      <c r="N22" s="296"/>
      <c r="O22" s="296"/>
      <c r="P22" s="296"/>
      <c r="Q22" s="296"/>
      <c r="R22" s="296"/>
      <c r="S22" s="296"/>
      <c r="T22" s="296"/>
      <c r="U22" s="296"/>
      <c r="V22" s="296"/>
      <c r="W22" s="296"/>
      <c r="X22" s="296"/>
      <c r="Y22" s="296"/>
      <c r="Z22" s="296"/>
      <c r="AA22" s="296"/>
      <c r="AB22" s="296" t="s">
        <v>7</v>
      </c>
      <c r="AC22" s="296" t="s">
        <v>7</v>
      </c>
      <c r="AD22" s="296" t="s">
        <v>7</v>
      </c>
      <c r="AE22" s="296" t="s">
        <v>7</v>
      </c>
      <c r="AF22" s="296" t="s">
        <v>7</v>
      </c>
      <c r="AG22" s="231" t="s">
        <v>15</v>
      </c>
      <c r="AH22" s="231" t="s">
        <v>15</v>
      </c>
      <c r="AI22" s="231" t="s">
        <v>15</v>
      </c>
      <c r="AJ22" s="231" t="s">
        <v>15</v>
      </c>
      <c r="AK22" s="231" t="s">
        <v>15</v>
      </c>
      <c r="AL22" s="231" t="s">
        <v>15</v>
      </c>
      <c r="AM22" s="231" t="s">
        <v>15</v>
      </c>
      <c r="AN22" s="231" t="s">
        <v>15</v>
      </c>
      <c r="AO22" s="231" t="s">
        <v>15</v>
      </c>
      <c r="AP22" s="231" t="s">
        <v>15</v>
      </c>
      <c r="AQ22" s="231" t="s">
        <v>15</v>
      </c>
      <c r="AR22" s="231" t="s">
        <v>15</v>
      </c>
      <c r="AS22" s="231" t="s">
        <v>15</v>
      </c>
      <c r="AT22" s="231" t="s">
        <v>15</v>
      </c>
      <c r="AU22" s="231" t="s">
        <v>15</v>
      </c>
      <c r="AV22" s="231" t="s">
        <v>6</v>
      </c>
      <c r="AW22" s="231" t="s">
        <v>6</v>
      </c>
      <c r="AX22" s="231" t="s">
        <v>6</v>
      </c>
      <c r="AY22" s="231" t="s">
        <v>15</v>
      </c>
      <c r="AZ22" s="231" t="s">
        <v>39</v>
      </c>
      <c r="BA22" s="231" t="s">
        <v>39</v>
      </c>
      <c r="BB22" s="231" t="s">
        <v>39</v>
      </c>
      <c r="BC22" s="231" t="s">
        <v>39</v>
      </c>
      <c r="BD22" s="231" t="s">
        <v>15</v>
      </c>
      <c r="BE22" s="231" t="s">
        <v>15</v>
      </c>
      <c r="BF22" s="231" t="s">
        <v>15</v>
      </c>
      <c r="BG22" s="231" t="s">
        <v>15</v>
      </c>
      <c r="BH22" s="231" t="s">
        <v>15</v>
      </c>
      <c r="BI22" s="231" t="s">
        <v>15</v>
      </c>
      <c r="BJ22" s="231" t="s">
        <v>15</v>
      </c>
      <c r="BK22" s="231" t="s">
        <v>15</v>
      </c>
      <c r="BL22" s="231" t="s">
        <v>15</v>
      </c>
      <c r="BM22" s="231" t="s">
        <v>15</v>
      </c>
      <c r="BN22" s="231" t="s">
        <v>15</v>
      </c>
      <c r="BO22" s="231" t="s">
        <v>15</v>
      </c>
      <c r="BP22" s="296"/>
      <c r="BQ22" s="228"/>
      <c r="BR22" s="228"/>
      <c r="BS22" s="228"/>
      <c r="BT22" s="229"/>
      <c r="BU22" s="165">
        <f t="shared" si="3"/>
        <v>6.9441666666666671E-3</v>
      </c>
    </row>
    <row r="23" spans="1:73" ht="15.75" customHeight="1" x14ac:dyDescent="0.35">
      <c r="A23" s="39"/>
      <c r="B23" s="65">
        <f>'Etat staff'!F28</f>
        <v>0</v>
      </c>
      <c r="C23" s="152">
        <f>'Etat staff'!D28</f>
        <v>0</v>
      </c>
      <c r="D23" s="247">
        <f>IF('Etat staff'!E28&lt;C23,'Etat staff'!E28+1,'Etat staff'!E28)</f>
        <v>0</v>
      </c>
      <c r="E23" s="244">
        <f t="shared" si="5"/>
        <v>1.0416666666666666E-2</v>
      </c>
      <c r="F23" s="206"/>
      <c r="G23" s="168"/>
      <c r="H23" s="227"/>
      <c r="I23" s="264"/>
      <c r="J23" s="264"/>
      <c r="K23" s="264"/>
      <c r="L23" s="296"/>
      <c r="M23" s="296"/>
      <c r="N23" s="296"/>
      <c r="O23" s="296"/>
      <c r="P23" s="296"/>
      <c r="Q23" s="296"/>
      <c r="R23" s="296"/>
      <c r="S23" s="296"/>
      <c r="T23" s="231"/>
      <c r="U23" s="231"/>
      <c r="V23" s="231"/>
      <c r="W23" s="231"/>
      <c r="X23" s="296"/>
      <c r="Y23" s="296"/>
      <c r="Z23" s="296"/>
      <c r="AA23" s="296"/>
      <c r="AB23" s="296"/>
      <c r="AC23" s="296"/>
      <c r="AD23" s="296"/>
      <c r="AE23" s="296"/>
      <c r="AF23" s="296" t="s">
        <v>7</v>
      </c>
      <c r="AG23" s="296" t="s">
        <v>7</v>
      </c>
      <c r="AH23" s="296" t="s">
        <v>7</v>
      </c>
      <c r="AI23" s="296" t="s">
        <v>7</v>
      </c>
      <c r="AJ23" s="296" t="s">
        <v>7</v>
      </c>
      <c r="AK23" s="231" t="s">
        <v>15</v>
      </c>
      <c r="AL23" s="231" t="s">
        <v>15</v>
      </c>
      <c r="AM23" s="231" t="s">
        <v>15</v>
      </c>
      <c r="AN23" s="231" t="s">
        <v>15</v>
      </c>
      <c r="AO23" s="231" t="s">
        <v>15</v>
      </c>
      <c r="AP23" s="231" t="s">
        <v>15</v>
      </c>
      <c r="AQ23" s="231" t="s">
        <v>15</v>
      </c>
      <c r="AR23" s="231" t="s">
        <v>15</v>
      </c>
      <c r="AS23" s="231" t="s">
        <v>15</v>
      </c>
      <c r="AT23" s="231" t="s">
        <v>15</v>
      </c>
      <c r="AU23" s="231" t="s">
        <v>15</v>
      </c>
      <c r="AV23" s="231" t="s">
        <v>6</v>
      </c>
      <c r="AW23" s="231" t="s">
        <v>6</v>
      </c>
      <c r="AX23" s="231" t="s">
        <v>6</v>
      </c>
      <c r="AY23" s="231" t="s">
        <v>15</v>
      </c>
      <c r="AZ23" s="231" t="s">
        <v>47</v>
      </c>
      <c r="BA23" s="231" t="s">
        <v>15</v>
      </c>
      <c r="BB23" s="231" t="s">
        <v>15</v>
      </c>
      <c r="BC23" s="231" t="s">
        <v>15</v>
      </c>
      <c r="BD23" s="231" t="s">
        <v>15</v>
      </c>
      <c r="BE23" s="231" t="s">
        <v>15</v>
      </c>
      <c r="BF23" s="231" t="s">
        <v>15</v>
      </c>
      <c r="BG23" s="231" t="s">
        <v>15</v>
      </c>
      <c r="BH23" s="231" t="s">
        <v>15</v>
      </c>
      <c r="BI23" s="231" t="s">
        <v>15</v>
      </c>
      <c r="BJ23" s="231" t="s">
        <v>15</v>
      </c>
      <c r="BK23" s="231" t="s">
        <v>15</v>
      </c>
      <c r="BL23" s="231" t="s">
        <v>15</v>
      </c>
      <c r="BM23" s="231" t="s">
        <v>15</v>
      </c>
      <c r="BN23" s="231" t="s">
        <v>15</v>
      </c>
      <c r="BO23" s="231" t="s">
        <v>15</v>
      </c>
      <c r="BP23" s="296"/>
      <c r="BQ23" s="228"/>
      <c r="BR23" s="228"/>
      <c r="BS23" s="228"/>
      <c r="BT23" s="229"/>
      <c r="BU23" s="165">
        <f t="shared" si="3"/>
        <v>6.9441666666666671E-3</v>
      </c>
    </row>
    <row r="24" spans="1:73" ht="15.75" customHeight="1" x14ac:dyDescent="0.35">
      <c r="A24" s="39"/>
      <c r="B24" s="65">
        <f>'Etat staff'!F29</f>
        <v>0</v>
      </c>
      <c r="C24" s="152">
        <f>'Etat staff'!D29</f>
        <v>0</v>
      </c>
      <c r="D24" s="247">
        <f>IF('Etat staff'!E29&lt;C24,'Etat staff'!E29+1,'Etat staff'!E29)</f>
        <v>0</v>
      </c>
      <c r="E24" s="244">
        <f t="shared" si="5"/>
        <v>1.0416666666666666E-2</v>
      </c>
      <c r="F24" s="206"/>
      <c r="G24" s="168"/>
      <c r="H24" s="227"/>
      <c r="I24" s="264"/>
      <c r="J24" s="264"/>
      <c r="K24" s="264"/>
      <c r="L24" s="296"/>
      <c r="M24" s="296"/>
      <c r="N24" s="296"/>
      <c r="O24" s="296"/>
      <c r="P24" s="296"/>
      <c r="Q24" s="296"/>
      <c r="R24" s="296"/>
      <c r="S24" s="296"/>
      <c r="T24" s="231"/>
      <c r="U24" s="231"/>
      <c r="V24" s="231"/>
      <c r="W24" s="231"/>
      <c r="X24" s="296" t="s">
        <v>7</v>
      </c>
      <c r="Y24" s="296" t="s">
        <v>7</v>
      </c>
      <c r="Z24" s="296" t="s">
        <v>7</v>
      </c>
      <c r="AA24" s="296" t="s">
        <v>7</v>
      </c>
      <c r="AB24" s="296" t="s">
        <v>7</v>
      </c>
      <c r="AC24" s="296" t="s">
        <v>7</v>
      </c>
      <c r="AD24" s="296" t="s">
        <v>7</v>
      </c>
      <c r="AE24" s="296" t="s">
        <v>7</v>
      </c>
      <c r="AF24" s="296" t="s">
        <v>7</v>
      </c>
      <c r="AG24" s="296" t="s">
        <v>7</v>
      </c>
      <c r="AH24" s="296" t="s">
        <v>7</v>
      </c>
      <c r="AI24" s="296" t="s">
        <v>7</v>
      </c>
      <c r="AJ24" s="296" t="s">
        <v>7</v>
      </c>
      <c r="AK24" s="296" t="s">
        <v>7</v>
      </c>
      <c r="AL24" s="231" t="s">
        <v>15</v>
      </c>
      <c r="AM24" s="231" t="s">
        <v>15</v>
      </c>
      <c r="AN24" s="280" t="s">
        <v>6</v>
      </c>
      <c r="AO24" s="280" t="s">
        <v>6</v>
      </c>
      <c r="AP24" s="280" t="s">
        <v>6</v>
      </c>
      <c r="AQ24" s="231" t="s">
        <v>15</v>
      </c>
      <c r="AR24" s="231" t="s">
        <v>15</v>
      </c>
      <c r="AS24" s="231" t="s">
        <v>15</v>
      </c>
      <c r="AT24" s="231" t="s">
        <v>15</v>
      </c>
      <c r="AU24" s="231" t="s">
        <v>15</v>
      </c>
      <c r="AV24" s="231" t="s">
        <v>15</v>
      </c>
      <c r="AW24" s="231" t="s">
        <v>15</v>
      </c>
      <c r="AX24" s="231" t="s">
        <v>15</v>
      </c>
      <c r="AY24" s="231" t="s">
        <v>15</v>
      </c>
      <c r="AZ24" s="231" t="s">
        <v>47</v>
      </c>
      <c r="BA24" s="231" t="s">
        <v>15</v>
      </c>
      <c r="BB24" s="231" t="s">
        <v>15</v>
      </c>
      <c r="BC24" s="231" t="s">
        <v>15</v>
      </c>
      <c r="BD24" s="231" t="s">
        <v>15</v>
      </c>
      <c r="BE24" s="231" t="s">
        <v>15</v>
      </c>
      <c r="BF24" s="231" t="s">
        <v>15</v>
      </c>
      <c r="BG24" s="231" t="s">
        <v>15</v>
      </c>
      <c r="BH24" s="296"/>
      <c r="BI24" s="296"/>
      <c r="BJ24" s="296"/>
      <c r="BK24" s="296"/>
      <c r="BL24" s="296"/>
      <c r="BM24" s="296"/>
      <c r="BN24" s="296"/>
      <c r="BO24" s="296"/>
      <c r="BP24" s="296"/>
      <c r="BQ24" s="228"/>
      <c r="BR24" s="228"/>
      <c r="BS24" s="228"/>
      <c r="BT24" s="229"/>
      <c r="BU24" s="165">
        <f t="shared" si="3"/>
        <v>6.9441666666666671E-3</v>
      </c>
    </row>
    <row r="25" spans="1:73" ht="16" thickBot="1" x14ac:dyDescent="0.4">
      <c r="A25" s="39"/>
      <c r="B25" s="112">
        <f>'Etat staff'!F30</f>
        <v>0</v>
      </c>
      <c r="C25" s="153">
        <f>'Etat staff'!D30</f>
        <v>0</v>
      </c>
      <c r="D25" s="248">
        <f>IF('Etat staff'!E30&lt;C25,'Etat staff'!E30+1,'Etat staff'!E30)</f>
        <v>0</v>
      </c>
      <c r="E25" s="245">
        <f t="shared" si="5"/>
        <v>1.0416666666666666E-2</v>
      </c>
      <c r="F25" s="142"/>
      <c r="G25" s="169"/>
      <c r="H25" s="232"/>
      <c r="I25" s="279"/>
      <c r="J25" s="279"/>
      <c r="K25" s="279"/>
      <c r="L25" s="233"/>
      <c r="M25" s="233"/>
      <c r="N25" s="233"/>
      <c r="O25" s="233"/>
      <c r="P25" s="233"/>
      <c r="Q25" s="233"/>
      <c r="R25" s="233"/>
      <c r="S25" s="233"/>
      <c r="T25" s="234"/>
      <c r="U25" s="234"/>
      <c r="V25" s="234"/>
      <c r="W25" s="234"/>
      <c r="X25" s="234"/>
      <c r="Y25" s="234"/>
      <c r="Z25" s="234"/>
      <c r="AA25" s="234"/>
      <c r="AB25" s="234" t="s">
        <v>7</v>
      </c>
      <c r="AC25" s="234" t="s">
        <v>7</v>
      </c>
      <c r="AD25" s="234" t="s">
        <v>7</v>
      </c>
      <c r="AE25" s="234" t="s">
        <v>7</v>
      </c>
      <c r="AF25" s="234"/>
      <c r="AG25" s="234"/>
      <c r="AH25" s="234"/>
      <c r="AI25" s="234"/>
      <c r="AJ25" s="234"/>
      <c r="AK25" s="234"/>
      <c r="AL25" s="234"/>
      <c r="AM25" s="234"/>
      <c r="AN25" s="234"/>
      <c r="AO25" s="234"/>
      <c r="AP25" s="234"/>
      <c r="AQ25" s="234"/>
      <c r="AR25" s="234"/>
      <c r="AS25" s="234"/>
      <c r="AT25" s="234"/>
      <c r="AU25" s="234"/>
      <c r="AV25" s="234"/>
      <c r="AW25" s="234"/>
      <c r="AX25" s="234"/>
      <c r="AY25" s="234"/>
      <c r="AZ25" s="234"/>
      <c r="BA25" s="234"/>
      <c r="BB25" s="234"/>
      <c r="BC25" s="234"/>
      <c r="BD25" s="234"/>
      <c r="BE25" s="234"/>
      <c r="BF25" s="234"/>
      <c r="BG25" s="234"/>
      <c r="BH25" s="234"/>
      <c r="BI25" s="234"/>
      <c r="BJ25" s="234"/>
      <c r="BK25" s="234"/>
      <c r="BL25" s="233"/>
      <c r="BM25" s="233"/>
      <c r="BN25" s="233"/>
      <c r="BO25" s="233"/>
      <c r="BP25" s="233"/>
      <c r="BQ25" s="235"/>
      <c r="BR25" s="235"/>
      <c r="BS25" s="235"/>
      <c r="BT25" s="236"/>
      <c r="BU25" s="165">
        <f t="shared" si="3"/>
        <v>6.9441666666666671E-3</v>
      </c>
    </row>
    <row r="26" spans="1:73" ht="16" thickBot="1" x14ac:dyDescent="0.4">
      <c r="A26" s="39"/>
      <c r="B26" s="40"/>
      <c r="C26" s="147"/>
      <c r="D26" s="154"/>
      <c r="E26" s="42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3"/>
      <c r="AK26" s="35"/>
      <c r="AL26" s="35"/>
      <c r="AM26" s="35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165"/>
    </row>
    <row r="27" spans="1:73" ht="15" customHeight="1" x14ac:dyDescent="0.35">
      <c r="A27" s="3"/>
      <c r="B27" s="347"/>
      <c r="C27" s="349" t="s">
        <v>3</v>
      </c>
      <c r="D27" s="349" t="s">
        <v>3</v>
      </c>
      <c r="E27" s="385" t="s">
        <v>48</v>
      </c>
      <c r="F27" s="353" t="s">
        <v>4</v>
      </c>
      <c r="G27" s="353" t="s">
        <v>5</v>
      </c>
      <c r="H27" s="341">
        <f>DATE(YEAR($C$35),MONTH($C$35),DAY($C$35))+(8/24)</f>
        <v>43591.333333333336</v>
      </c>
      <c r="I27" s="341">
        <f>H$6+(15/24/60)</f>
        <v>43591.34375</v>
      </c>
      <c r="J27" s="341">
        <f t="shared" ref="J27:BT27" si="6">I$6+(15/24/60)</f>
        <v>43591.354166666664</v>
      </c>
      <c r="K27" s="341">
        <f t="shared" si="6"/>
        <v>43591.364583333328</v>
      </c>
      <c r="L27" s="341">
        <f t="shared" si="6"/>
        <v>43591.374999999993</v>
      </c>
      <c r="M27" s="341">
        <f t="shared" si="6"/>
        <v>43591.385416666657</v>
      </c>
      <c r="N27" s="341">
        <f t="shared" si="6"/>
        <v>43591.395833333321</v>
      </c>
      <c r="O27" s="341">
        <f t="shared" si="6"/>
        <v>43591.406249999985</v>
      </c>
      <c r="P27" s="341">
        <f t="shared" si="6"/>
        <v>43591.41666666665</v>
      </c>
      <c r="Q27" s="341">
        <f t="shared" si="6"/>
        <v>43591.427083333314</v>
      </c>
      <c r="R27" s="341">
        <f t="shared" si="6"/>
        <v>43591.437499999978</v>
      </c>
      <c r="S27" s="341">
        <f t="shared" si="6"/>
        <v>43591.447916666642</v>
      </c>
      <c r="T27" s="341">
        <f t="shared" si="6"/>
        <v>43591.458333333307</v>
      </c>
      <c r="U27" s="341">
        <f t="shared" si="6"/>
        <v>43591.468749999971</v>
      </c>
      <c r="V27" s="341">
        <f t="shared" si="6"/>
        <v>43591.479166666635</v>
      </c>
      <c r="W27" s="341">
        <f t="shared" si="6"/>
        <v>43591.489583333299</v>
      </c>
      <c r="X27" s="341">
        <f t="shared" si="6"/>
        <v>43591.499999999964</v>
      </c>
      <c r="Y27" s="341">
        <f t="shared" si="6"/>
        <v>43591.510416666628</v>
      </c>
      <c r="Z27" s="341">
        <f t="shared" si="6"/>
        <v>43591.520833333292</v>
      </c>
      <c r="AA27" s="341">
        <f t="shared" si="6"/>
        <v>43591.531249999956</v>
      </c>
      <c r="AB27" s="341">
        <f t="shared" si="6"/>
        <v>43591.541666666621</v>
      </c>
      <c r="AC27" s="341">
        <f t="shared" si="6"/>
        <v>43591.552083333285</v>
      </c>
      <c r="AD27" s="341">
        <f t="shared" si="6"/>
        <v>43591.562499999949</v>
      </c>
      <c r="AE27" s="341">
        <f t="shared" si="6"/>
        <v>43591.572916666613</v>
      </c>
      <c r="AF27" s="341">
        <f t="shared" si="6"/>
        <v>43591.583333333278</v>
      </c>
      <c r="AG27" s="341">
        <f t="shared" si="6"/>
        <v>43591.593749999942</v>
      </c>
      <c r="AH27" s="341">
        <f t="shared" si="6"/>
        <v>43591.604166666606</v>
      </c>
      <c r="AI27" s="341">
        <f t="shared" si="6"/>
        <v>43591.61458333327</v>
      </c>
      <c r="AJ27" s="341">
        <f t="shared" si="6"/>
        <v>43591.624999999935</v>
      </c>
      <c r="AK27" s="341">
        <f t="shared" si="6"/>
        <v>43591.635416666599</v>
      </c>
      <c r="AL27" s="341">
        <f t="shared" si="6"/>
        <v>43591.645833333263</v>
      </c>
      <c r="AM27" s="341">
        <f t="shared" si="6"/>
        <v>43591.656249999927</v>
      </c>
      <c r="AN27" s="341">
        <f t="shared" si="6"/>
        <v>43591.666666666591</v>
      </c>
      <c r="AO27" s="341">
        <f t="shared" si="6"/>
        <v>43591.677083333256</v>
      </c>
      <c r="AP27" s="341">
        <f t="shared" si="6"/>
        <v>43591.68749999992</v>
      </c>
      <c r="AQ27" s="341">
        <f t="shared" si="6"/>
        <v>43591.697916666584</v>
      </c>
      <c r="AR27" s="341">
        <f t="shared" si="6"/>
        <v>43591.708333333248</v>
      </c>
      <c r="AS27" s="341">
        <f t="shared" si="6"/>
        <v>43591.718749999913</v>
      </c>
      <c r="AT27" s="341">
        <f t="shared" si="6"/>
        <v>43591.729166666577</v>
      </c>
      <c r="AU27" s="341">
        <f t="shared" si="6"/>
        <v>43591.739583333241</v>
      </c>
      <c r="AV27" s="341">
        <f t="shared" si="6"/>
        <v>43591.749999999905</v>
      </c>
      <c r="AW27" s="341">
        <f t="shared" si="6"/>
        <v>43591.76041666657</v>
      </c>
      <c r="AX27" s="341">
        <f t="shared" si="6"/>
        <v>43591.770833333234</v>
      </c>
      <c r="AY27" s="341">
        <f t="shared" si="6"/>
        <v>43591.781249999898</v>
      </c>
      <c r="AZ27" s="341">
        <f t="shared" si="6"/>
        <v>43591.791666666562</v>
      </c>
      <c r="BA27" s="341">
        <f t="shared" si="6"/>
        <v>43591.802083333227</v>
      </c>
      <c r="BB27" s="341">
        <f t="shared" si="6"/>
        <v>43591.812499999891</v>
      </c>
      <c r="BC27" s="341">
        <f t="shared" si="6"/>
        <v>43591.822916666555</v>
      </c>
      <c r="BD27" s="341">
        <f t="shared" si="6"/>
        <v>43591.833333333219</v>
      </c>
      <c r="BE27" s="341">
        <f t="shared" si="6"/>
        <v>43591.843749999884</v>
      </c>
      <c r="BF27" s="341">
        <f t="shared" si="6"/>
        <v>43591.854166666548</v>
      </c>
      <c r="BG27" s="341">
        <f t="shared" si="6"/>
        <v>43591.864583333212</v>
      </c>
      <c r="BH27" s="341">
        <f t="shared" si="6"/>
        <v>43591.874999999876</v>
      </c>
      <c r="BI27" s="341">
        <f t="shared" si="6"/>
        <v>43591.885416666541</v>
      </c>
      <c r="BJ27" s="341">
        <f t="shared" si="6"/>
        <v>43591.895833333205</v>
      </c>
      <c r="BK27" s="341">
        <f t="shared" si="6"/>
        <v>43591.906249999869</v>
      </c>
      <c r="BL27" s="341">
        <f t="shared" si="6"/>
        <v>43591.916666666533</v>
      </c>
      <c r="BM27" s="341">
        <f t="shared" si="6"/>
        <v>43591.927083333198</v>
      </c>
      <c r="BN27" s="341">
        <f t="shared" si="6"/>
        <v>43591.937499999862</v>
      </c>
      <c r="BO27" s="341">
        <f t="shared" si="6"/>
        <v>43591.947916666526</v>
      </c>
      <c r="BP27" s="341">
        <f t="shared" si="6"/>
        <v>43591.95833333319</v>
      </c>
      <c r="BQ27" s="341">
        <f t="shared" si="6"/>
        <v>43591.968749999854</v>
      </c>
      <c r="BR27" s="341">
        <f t="shared" si="6"/>
        <v>43591.979166666519</v>
      </c>
      <c r="BS27" s="341">
        <f t="shared" si="6"/>
        <v>43591.989583333183</v>
      </c>
      <c r="BT27" s="341">
        <f t="shared" si="6"/>
        <v>43591.999999999847</v>
      </c>
      <c r="BU27" s="165"/>
    </row>
    <row r="28" spans="1:73" ht="15.75" customHeight="1" thickBot="1" x14ac:dyDescent="0.4">
      <c r="A28" s="3"/>
      <c r="B28" s="348"/>
      <c r="C28" s="350"/>
      <c r="D28" s="350"/>
      <c r="E28" s="386"/>
      <c r="F28" s="354"/>
      <c r="G28" s="354"/>
      <c r="H28" s="342"/>
      <c r="I28" s="342"/>
      <c r="J28" s="342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342"/>
      <c r="W28" s="342"/>
      <c r="X28" s="342"/>
      <c r="Y28" s="342"/>
      <c r="Z28" s="342"/>
      <c r="AA28" s="342"/>
      <c r="AB28" s="342"/>
      <c r="AC28" s="342"/>
      <c r="AD28" s="342"/>
      <c r="AE28" s="342"/>
      <c r="AF28" s="342"/>
      <c r="AG28" s="342"/>
      <c r="AH28" s="342"/>
      <c r="AI28" s="342"/>
      <c r="AJ28" s="342"/>
      <c r="AK28" s="342"/>
      <c r="AL28" s="342"/>
      <c r="AM28" s="342"/>
      <c r="AN28" s="342"/>
      <c r="AO28" s="342"/>
      <c r="AP28" s="342"/>
      <c r="AQ28" s="342"/>
      <c r="AR28" s="342"/>
      <c r="AS28" s="342"/>
      <c r="AT28" s="342"/>
      <c r="AU28" s="342"/>
      <c r="AV28" s="342"/>
      <c r="AW28" s="342"/>
      <c r="AX28" s="342"/>
      <c r="AY28" s="342"/>
      <c r="AZ28" s="342"/>
      <c r="BA28" s="342"/>
      <c r="BB28" s="342"/>
      <c r="BC28" s="342"/>
      <c r="BD28" s="342"/>
      <c r="BE28" s="342"/>
      <c r="BF28" s="342"/>
      <c r="BG28" s="342"/>
      <c r="BH28" s="342"/>
      <c r="BI28" s="342"/>
      <c r="BJ28" s="342"/>
      <c r="BK28" s="342"/>
      <c r="BL28" s="342"/>
      <c r="BM28" s="342"/>
      <c r="BN28" s="342"/>
      <c r="BO28" s="342"/>
      <c r="BP28" s="342"/>
      <c r="BQ28" s="342"/>
      <c r="BR28" s="342"/>
      <c r="BS28" s="342"/>
      <c r="BT28" s="342"/>
      <c r="BU28" s="165"/>
    </row>
    <row r="29" spans="1:73" ht="15.5" x14ac:dyDescent="0.35">
      <c r="A29" s="3"/>
      <c r="B29" s="75">
        <f>'Etat staff'!F9</f>
        <v>0</v>
      </c>
      <c r="C29" s="155">
        <f>'Etat staff'!D9</f>
        <v>0</v>
      </c>
      <c r="D29" s="156">
        <f>IF('Etat staff'!E9&lt;C29,'Etat staff'!E9+1,'Etat staff'!E9)</f>
        <v>0</v>
      </c>
      <c r="E29" s="77" t="s">
        <v>34</v>
      </c>
      <c r="F29" s="63"/>
      <c r="G29" s="267"/>
      <c r="H29" s="250" t="s">
        <v>51</v>
      </c>
      <c r="I29" s="272" t="s">
        <v>51</v>
      </c>
      <c r="J29" s="272" t="s">
        <v>51</v>
      </c>
      <c r="K29" s="272" t="s">
        <v>51</v>
      </c>
      <c r="L29" s="272" t="s">
        <v>51</v>
      </c>
      <c r="M29" s="272" t="s">
        <v>51</v>
      </c>
      <c r="N29" s="272" t="s">
        <v>51</v>
      </c>
      <c r="O29" s="272" t="s">
        <v>51</v>
      </c>
      <c r="P29" s="272" t="s">
        <v>51</v>
      </c>
      <c r="Q29" s="272" t="s">
        <v>51</v>
      </c>
      <c r="R29" s="272" t="s">
        <v>51</v>
      </c>
      <c r="S29" s="272" t="s">
        <v>51</v>
      </c>
      <c r="T29" s="272" t="s">
        <v>6</v>
      </c>
      <c r="U29" s="272" t="s">
        <v>6</v>
      </c>
      <c r="V29" s="272" t="s">
        <v>6</v>
      </c>
      <c r="W29" s="272" t="s">
        <v>51</v>
      </c>
      <c r="X29" s="272" t="s">
        <v>51</v>
      </c>
      <c r="Y29" s="272" t="s">
        <v>51</v>
      </c>
      <c r="Z29" s="272" t="s">
        <v>51</v>
      </c>
      <c r="AA29" s="272" t="s">
        <v>51</v>
      </c>
      <c r="AB29" s="272" t="s">
        <v>51</v>
      </c>
      <c r="AC29" s="272" t="s">
        <v>51</v>
      </c>
      <c r="AD29" s="272" t="s">
        <v>51</v>
      </c>
      <c r="AE29" s="272" t="s">
        <v>51</v>
      </c>
      <c r="AF29" s="272" t="s">
        <v>51</v>
      </c>
      <c r="AG29" s="272" t="s">
        <v>51</v>
      </c>
      <c r="AH29" s="272" t="s">
        <v>51</v>
      </c>
      <c r="AI29" s="272" t="s">
        <v>51</v>
      </c>
      <c r="AJ29" s="272" t="s">
        <v>51</v>
      </c>
      <c r="AK29" s="272" t="s">
        <v>51</v>
      </c>
      <c r="AL29" s="272" t="s">
        <v>51</v>
      </c>
      <c r="AM29" s="272" t="s">
        <v>51</v>
      </c>
      <c r="AN29" s="226"/>
      <c r="AO29" s="226"/>
      <c r="AP29" s="226"/>
      <c r="AQ29" s="226"/>
      <c r="AR29" s="226"/>
      <c r="AS29" s="226"/>
      <c r="AT29" s="226"/>
      <c r="AU29" s="226"/>
      <c r="AV29" s="226"/>
      <c r="AW29" s="226"/>
      <c r="AX29" s="226"/>
      <c r="AY29" s="226"/>
      <c r="AZ29" s="226"/>
      <c r="BA29" s="226"/>
      <c r="BB29" s="226"/>
      <c r="BC29" s="226"/>
      <c r="BD29" s="226"/>
      <c r="BE29" s="226"/>
      <c r="BF29" s="226"/>
      <c r="BG29" s="226"/>
      <c r="BH29" s="226"/>
      <c r="BI29" s="226"/>
      <c r="BJ29" s="226"/>
      <c r="BK29" s="226"/>
      <c r="BL29" s="226"/>
      <c r="BM29" s="226"/>
      <c r="BN29" s="226"/>
      <c r="BO29" s="226"/>
      <c r="BP29" s="226"/>
      <c r="BQ29" s="226"/>
      <c r="BR29" s="226"/>
      <c r="BS29" s="226"/>
      <c r="BT29" s="251"/>
      <c r="BU29" s="165">
        <f t="shared" si="3"/>
        <v>6.9441666666666671E-3</v>
      </c>
    </row>
    <row r="30" spans="1:73" ht="15.5" x14ac:dyDescent="0.35">
      <c r="A30" s="3"/>
      <c r="B30" s="76">
        <f>'Etat staff'!F10</f>
        <v>0</v>
      </c>
      <c r="C30" s="157">
        <f>'Etat staff'!D10</f>
        <v>0</v>
      </c>
      <c r="D30" s="158">
        <f>IF('Etat staff'!E10&lt;C30,'Etat staff'!E10+1,'Etat staff'!E10)</f>
        <v>0</v>
      </c>
      <c r="E30" s="78" t="s">
        <v>34</v>
      </c>
      <c r="F30" s="64"/>
      <c r="G30" s="268"/>
      <c r="H30" s="230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1"/>
      <c r="T30" s="231" t="s">
        <v>51</v>
      </c>
      <c r="U30" s="231" t="s">
        <v>51</v>
      </c>
      <c r="V30" s="231" t="s">
        <v>51</v>
      </c>
      <c r="W30" s="231" t="s">
        <v>51</v>
      </c>
      <c r="X30" s="231" t="s">
        <v>51</v>
      </c>
      <c r="Y30" s="231" t="s">
        <v>51</v>
      </c>
      <c r="Z30" s="231" t="s">
        <v>51</v>
      </c>
      <c r="AA30" s="231" t="s">
        <v>51</v>
      </c>
      <c r="AB30" s="231" t="s">
        <v>51</v>
      </c>
      <c r="AC30" s="231" t="s">
        <v>51</v>
      </c>
      <c r="AD30" s="231" t="s">
        <v>51</v>
      </c>
      <c r="AE30" s="231" t="s">
        <v>51</v>
      </c>
      <c r="AF30" s="231" t="s">
        <v>6</v>
      </c>
      <c r="AG30" s="231" t="s">
        <v>6</v>
      </c>
      <c r="AH30" s="231" t="s">
        <v>6</v>
      </c>
      <c r="AI30" s="231" t="s">
        <v>51</v>
      </c>
      <c r="AJ30" s="231" t="s">
        <v>51</v>
      </c>
      <c r="AK30" s="231" t="s">
        <v>51</v>
      </c>
      <c r="AL30" s="231" t="s">
        <v>51</v>
      </c>
      <c r="AM30" s="231" t="s">
        <v>51</v>
      </c>
      <c r="AN30" s="231" t="s">
        <v>51</v>
      </c>
      <c r="AO30" s="231" t="s">
        <v>51</v>
      </c>
      <c r="AP30" s="231" t="s">
        <v>51</v>
      </c>
      <c r="AQ30" s="231" t="s">
        <v>51</v>
      </c>
      <c r="AR30" s="231" t="s">
        <v>51</v>
      </c>
      <c r="AS30" s="231" t="s">
        <v>51</v>
      </c>
      <c r="AT30" s="231" t="s">
        <v>51</v>
      </c>
      <c r="AU30" s="231" t="s">
        <v>51</v>
      </c>
      <c r="AV30" s="231" t="s">
        <v>51</v>
      </c>
      <c r="AW30" s="231" t="s">
        <v>51</v>
      </c>
      <c r="AX30" s="231" t="s">
        <v>51</v>
      </c>
      <c r="AY30" s="231" t="s">
        <v>51</v>
      </c>
      <c r="AZ30" s="296"/>
      <c r="BA30" s="296"/>
      <c r="BB30" s="296"/>
      <c r="BC30" s="296"/>
      <c r="BD30" s="296"/>
      <c r="BE30" s="296"/>
      <c r="BF30" s="296"/>
      <c r="BG30" s="296"/>
      <c r="BH30" s="296"/>
      <c r="BI30" s="296"/>
      <c r="BJ30" s="296"/>
      <c r="BK30" s="296"/>
      <c r="BL30" s="296"/>
      <c r="BM30" s="296"/>
      <c r="BN30" s="296"/>
      <c r="BO30" s="296"/>
      <c r="BP30" s="296"/>
      <c r="BQ30" s="296"/>
      <c r="BR30" s="296"/>
      <c r="BS30" s="296"/>
      <c r="BT30" s="229"/>
      <c r="BU30" s="165">
        <f t="shared" si="3"/>
        <v>6.9441666666666671E-3</v>
      </c>
    </row>
    <row r="31" spans="1:73" ht="15.5" x14ac:dyDescent="0.35">
      <c r="A31" s="3"/>
      <c r="B31" s="76">
        <f>'Etat staff'!F11</f>
        <v>0</v>
      </c>
      <c r="C31" s="157">
        <f>'Etat staff'!D11</f>
        <v>0</v>
      </c>
      <c r="D31" s="158">
        <f>IF('Etat staff'!E11&lt;C31,'Etat staff'!E11+1,'Etat staff'!E11)</f>
        <v>0</v>
      </c>
      <c r="E31" s="78" t="s">
        <v>34</v>
      </c>
      <c r="F31" s="64"/>
      <c r="G31" s="268"/>
      <c r="H31" s="230"/>
      <c r="I31" s="231"/>
      <c r="J31" s="231"/>
      <c r="K31" s="231"/>
      <c r="L31" s="231"/>
      <c r="M31" s="231"/>
      <c r="N31" s="231"/>
      <c r="O31" s="231"/>
      <c r="P31" s="231"/>
      <c r="Q31" s="231"/>
      <c r="R31" s="231"/>
      <c r="S31" s="231"/>
      <c r="T31" s="231"/>
      <c r="U31" s="231"/>
      <c r="V31" s="231"/>
      <c r="W31" s="231"/>
      <c r="X31" s="231"/>
      <c r="Y31" s="231"/>
      <c r="Z31" s="231" t="s">
        <v>51</v>
      </c>
      <c r="AA31" s="231" t="s">
        <v>51</v>
      </c>
      <c r="AB31" s="231" t="s">
        <v>51</v>
      </c>
      <c r="AC31" s="231" t="s">
        <v>51</v>
      </c>
      <c r="AD31" s="231" t="s">
        <v>51</v>
      </c>
      <c r="AE31" s="231" t="s">
        <v>51</v>
      </c>
      <c r="AF31" s="231" t="s">
        <v>51</v>
      </c>
      <c r="AG31" s="231" t="s">
        <v>51</v>
      </c>
      <c r="AH31" s="231" t="s">
        <v>51</v>
      </c>
      <c r="AI31" s="231" t="s">
        <v>51</v>
      </c>
      <c r="AJ31" s="231" t="s">
        <v>51</v>
      </c>
      <c r="AK31" s="231" t="s">
        <v>51</v>
      </c>
      <c r="AL31" s="231" t="s">
        <v>6</v>
      </c>
      <c r="AM31" s="231" t="s">
        <v>6</v>
      </c>
      <c r="AN31" s="231" t="s">
        <v>6</v>
      </c>
      <c r="AO31" s="231" t="s">
        <v>51</v>
      </c>
      <c r="AP31" s="231" t="s">
        <v>51</v>
      </c>
      <c r="AQ31" s="231" t="s">
        <v>51</v>
      </c>
      <c r="AR31" s="231" t="s">
        <v>51</v>
      </c>
      <c r="AS31" s="231" t="s">
        <v>51</v>
      </c>
      <c r="AT31" s="231" t="s">
        <v>51</v>
      </c>
      <c r="AU31" s="231" t="s">
        <v>51</v>
      </c>
      <c r="AV31" s="231" t="s">
        <v>51</v>
      </c>
      <c r="AW31" s="231" t="s">
        <v>51</v>
      </c>
      <c r="AX31" s="231" t="s">
        <v>51</v>
      </c>
      <c r="AY31" s="231" t="s">
        <v>51</v>
      </c>
      <c r="AZ31" s="231" t="s">
        <v>51</v>
      </c>
      <c r="BA31" s="231" t="s">
        <v>51</v>
      </c>
      <c r="BB31" s="231" t="s">
        <v>51</v>
      </c>
      <c r="BC31" s="231" t="s">
        <v>51</v>
      </c>
      <c r="BD31" s="231" t="s">
        <v>51</v>
      </c>
      <c r="BE31" s="231" t="s">
        <v>51</v>
      </c>
      <c r="BF31" s="231" t="s">
        <v>51</v>
      </c>
      <c r="BG31" s="296"/>
      <c r="BH31" s="296"/>
      <c r="BI31" s="296"/>
      <c r="BJ31" s="296"/>
      <c r="BK31" s="296"/>
      <c r="BL31" s="296"/>
      <c r="BM31" s="296"/>
      <c r="BN31" s="296"/>
      <c r="BO31" s="296"/>
      <c r="BP31" s="296"/>
      <c r="BQ31" s="296"/>
      <c r="BR31" s="296"/>
      <c r="BS31" s="296"/>
      <c r="BT31" s="229"/>
      <c r="BU31" s="165">
        <f t="shared" si="3"/>
        <v>6.9441666666666671E-3</v>
      </c>
    </row>
    <row r="32" spans="1:73" ht="15.5" x14ac:dyDescent="0.35">
      <c r="A32" s="3"/>
      <c r="B32" s="76">
        <f>'Etat staff'!F12</f>
        <v>0</v>
      </c>
      <c r="C32" s="157">
        <f>'Etat staff'!D12</f>
        <v>0</v>
      </c>
      <c r="D32" s="158">
        <f>IF('Etat staff'!E12&lt;C32,'Etat staff'!E12+1,'Etat staff'!E12)</f>
        <v>0</v>
      </c>
      <c r="E32" s="78" t="s">
        <v>34</v>
      </c>
      <c r="F32" s="64"/>
      <c r="G32" s="268"/>
      <c r="H32" s="230"/>
      <c r="I32" s="231"/>
      <c r="J32" s="231"/>
      <c r="K32" s="231" t="s">
        <v>51</v>
      </c>
      <c r="L32" s="231" t="s">
        <v>51</v>
      </c>
      <c r="M32" s="231" t="s">
        <v>51</v>
      </c>
      <c r="N32" s="231" t="s">
        <v>51</v>
      </c>
      <c r="O32" s="231" t="s">
        <v>51</v>
      </c>
      <c r="P32" s="231" t="s">
        <v>51</v>
      </c>
      <c r="Q32" s="231" t="s">
        <v>51</v>
      </c>
      <c r="R32" s="231" t="s">
        <v>51</v>
      </c>
      <c r="S32" s="231" t="s">
        <v>51</v>
      </c>
      <c r="T32" s="231" t="s">
        <v>47</v>
      </c>
      <c r="U32" s="231" t="s">
        <v>51</v>
      </c>
      <c r="V32" s="231" t="s">
        <v>51</v>
      </c>
      <c r="W32" s="231" t="s">
        <v>51</v>
      </c>
      <c r="X32" s="231" t="s">
        <v>51</v>
      </c>
      <c r="Y32" s="231" t="s">
        <v>51</v>
      </c>
      <c r="Z32" s="231" t="s">
        <v>51</v>
      </c>
      <c r="AA32" s="231" t="s">
        <v>51</v>
      </c>
      <c r="AB32" s="231" t="s">
        <v>6</v>
      </c>
      <c r="AC32" s="231" t="s">
        <v>6</v>
      </c>
      <c r="AD32" s="231" t="s">
        <v>6</v>
      </c>
      <c r="AE32" s="231" t="s">
        <v>51</v>
      </c>
      <c r="AF32" s="231" t="s">
        <v>51</v>
      </c>
      <c r="AG32" s="231" t="s">
        <v>51</v>
      </c>
      <c r="AH32" s="231" t="s">
        <v>51</v>
      </c>
      <c r="AI32" s="231" t="s">
        <v>51</v>
      </c>
      <c r="AJ32" s="231" t="s">
        <v>51</v>
      </c>
      <c r="AK32" s="231" t="s">
        <v>51</v>
      </c>
      <c r="AL32" s="231" t="s">
        <v>51</v>
      </c>
      <c r="AM32" s="231" t="s">
        <v>51</v>
      </c>
      <c r="AN32" s="231" t="s">
        <v>51</v>
      </c>
      <c r="AO32" s="231" t="s">
        <v>47</v>
      </c>
      <c r="AP32" s="231" t="s">
        <v>51</v>
      </c>
      <c r="AQ32" s="231" t="s">
        <v>51</v>
      </c>
      <c r="AR32" s="231" t="s">
        <v>51</v>
      </c>
      <c r="AS32" s="231" t="s">
        <v>51</v>
      </c>
      <c r="AT32" s="231" t="s">
        <v>51</v>
      </c>
      <c r="AU32" s="231" t="s">
        <v>51</v>
      </c>
      <c r="AV32" s="231" t="s">
        <v>51</v>
      </c>
      <c r="AW32" s="296"/>
      <c r="AX32" s="296"/>
      <c r="AY32" s="296"/>
      <c r="AZ32" s="296"/>
      <c r="BA32" s="296"/>
      <c r="BB32" s="296"/>
      <c r="BC32" s="296"/>
      <c r="BD32" s="296"/>
      <c r="BE32" s="296"/>
      <c r="BF32" s="296"/>
      <c r="BG32" s="296"/>
      <c r="BH32" s="296"/>
      <c r="BI32" s="296"/>
      <c r="BJ32" s="296"/>
      <c r="BK32" s="296"/>
      <c r="BL32" s="296"/>
      <c r="BM32" s="296"/>
      <c r="BN32" s="296"/>
      <c r="BO32" s="296"/>
      <c r="BP32" s="296"/>
      <c r="BQ32" s="296"/>
      <c r="BR32" s="296"/>
      <c r="BS32" s="296"/>
      <c r="BT32" s="229"/>
      <c r="BU32" s="165">
        <f t="shared" si="3"/>
        <v>6.9441666666666671E-3</v>
      </c>
    </row>
    <row r="33" spans="1:73" ht="15.5" x14ac:dyDescent="0.35">
      <c r="A33" s="3"/>
      <c r="B33" s="76">
        <f>'Etat staff'!F13</f>
        <v>0</v>
      </c>
      <c r="C33" s="157">
        <f>'Etat staff'!D13</f>
        <v>0</v>
      </c>
      <c r="D33" s="158">
        <f>IF('Etat staff'!E13&lt;C33,'Etat staff'!E13+1,'Etat staff'!E13)</f>
        <v>0</v>
      </c>
      <c r="E33" s="78" t="s">
        <v>34</v>
      </c>
      <c r="F33" s="64"/>
      <c r="G33" s="268"/>
      <c r="H33" s="230"/>
      <c r="I33" s="231"/>
      <c r="J33" s="231"/>
      <c r="K33" s="231"/>
      <c r="L33" s="231"/>
      <c r="M33" s="231"/>
      <c r="N33" s="231"/>
      <c r="O33" s="231"/>
      <c r="P33" s="231"/>
      <c r="Q33" s="231"/>
      <c r="R33" s="231"/>
      <c r="S33" s="231"/>
      <c r="T33" s="231"/>
      <c r="U33" s="231"/>
      <c r="V33" s="231"/>
      <c r="W33" s="231"/>
      <c r="X33" s="231" t="s">
        <v>51</v>
      </c>
      <c r="Y33" s="231" t="s">
        <v>51</v>
      </c>
      <c r="Z33" s="231" t="s">
        <v>51</v>
      </c>
      <c r="AA33" s="231" t="s">
        <v>51</v>
      </c>
      <c r="AB33" s="231" t="s">
        <v>51</v>
      </c>
      <c r="AC33" s="231" t="s">
        <v>51</v>
      </c>
      <c r="AD33" s="231" t="s">
        <v>51</v>
      </c>
      <c r="AE33" s="231" t="s">
        <v>51</v>
      </c>
      <c r="AF33" s="231" t="s">
        <v>51</v>
      </c>
      <c r="AG33" s="231" t="s">
        <v>51</v>
      </c>
      <c r="AH33" s="231" t="s">
        <v>51</v>
      </c>
      <c r="AI33" s="231" t="s">
        <v>51</v>
      </c>
      <c r="AJ33" s="231" t="s">
        <v>47</v>
      </c>
      <c r="AK33" s="231" t="s">
        <v>51</v>
      </c>
      <c r="AL33" s="231" t="s">
        <v>51</v>
      </c>
      <c r="AM33" s="231" t="s">
        <v>51</v>
      </c>
      <c r="AN33" s="231" t="s">
        <v>51</v>
      </c>
      <c r="AO33" s="231" t="s">
        <v>51</v>
      </c>
      <c r="AP33" s="231" t="s">
        <v>51</v>
      </c>
      <c r="AQ33" s="231" t="s">
        <v>51</v>
      </c>
      <c r="AR33" s="231" t="s">
        <v>51</v>
      </c>
      <c r="AS33" s="231" t="s">
        <v>51</v>
      </c>
      <c r="AT33" s="296"/>
      <c r="AU33" s="296"/>
      <c r="AV33" s="296"/>
      <c r="AW33" s="296"/>
      <c r="AX33" s="296"/>
      <c r="AY33" s="296"/>
      <c r="AZ33" s="296"/>
      <c r="BA33" s="296"/>
      <c r="BB33" s="296"/>
      <c r="BC33" s="296"/>
      <c r="BD33" s="296"/>
      <c r="BE33" s="296"/>
      <c r="BF33" s="296"/>
      <c r="BG33" s="296"/>
      <c r="BH33" s="296"/>
      <c r="BI33" s="296"/>
      <c r="BJ33" s="296"/>
      <c r="BK33" s="296"/>
      <c r="BL33" s="296"/>
      <c r="BM33" s="296"/>
      <c r="BN33" s="296"/>
      <c r="BO33" s="296"/>
      <c r="BP33" s="296"/>
      <c r="BQ33" s="296"/>
      <c r="BR33" s="296"/>
      <c r="BS33" s="296"/>
      <c r="BT33" s="229"/>
      <c r="BU33" s="165">
        <f t="shared" si="3"/>
        <v>6.9441666666666671E-3</v>
      </c>
    </row>
    <row r="34" spans="1:73" ht="16" thickBot="1" x14ac:dyDescent="0.4">
      <c r="A34" s="39"/>
      <c r="B34" s="138">
        <f>'Etat staff'!F14</f>
        <v>0</v>
      </c>
      <c r="C34" s="159">
        <f>'Etat staff'!D14</f>
        <v>0</v>
      </c>
      <c r="D34" s="160">
        <f>IF('Etat staff'!E14&lt;C34,'Etat staff'!E14+1,'Etat staff'!E14)</f>
        <v>0</v>
      </c>
      <c r="E34" s="140" t="s">
        <v>34</v>
      </c>
      <c r="F34" s="141"/>
      <c r="G34" s="269"/>
      <c r="H34" s="227"/>
      <c r="I34" s="296"/>
      <c r="J34" s="296"/>
      <c r="K34" s="296"/>
      <c r="L34" s="296"/>
      <c r="M34" s="296"/>
      <c r="N34" s="296"/>
      <c r="O34" s="296"/>
      <c r="P34" s="296"/>
      <c r="Q34" s="296"/>
      <c r="R34" s="296"/>
      <c r="S34" s="296"/>
      <c r="T34" s="296"/>
      <c r="U34" s="296"/>
      <c r="V34" s="296"/>
      <c r="W34" s="296"/>
      <c r="X34" s="296"/>
      <c r="Y34" s="296"/>
      <c r="Z34" s="296"/>
      <c r="AA34" s="296"/>
      <c r="AB34" s="231"/>
      <c r="AC34" s="231"/>
      <c r="AD34" s="231"/>
      <c r="AE34" s="231" t="s">
        <v>51</v>
      </c>
      <c r="AF34" s="231" t="s">
        <v>51</v>
      </c>
      <c r="AG34" s="231" t="s">
        <v>51</v>
      </c>
      <c r="AH34" s="231" t="s">
        <v>51</v>
      </c>
      <c r="AI34" s="231" t="s">
        <v>51</v>
      </c>
      <c r="AJ34" s="231" t="s">
        <v>51</v>
      </c>
      <c r="AK34" s="231" t="s">
        <v>51</v>
      </c>
      <c r="AL34" s="231" t="s">
        <v>51</v>
      </c>
      <c r="AM34" s="231" t="s">
        <v>51</v>
      </c>
      <c r="AN34" s="231" t="s">
        <v>51</v>
      </c>
      <c r="AO34" s="231" t="s">
        <v>51</v>
      </c>
      <c r="AP34" s="231" t="s">
        <v>51</v>
      </c>
      <c r="AQ34" s="231" t="s">
        <v>51</v>
      </c>
      <c r="AR34" s="231" t="s">
        <v>51</v>
      </c>
      <c r="AS34" s="231" t="s">
        <v>51</v>
      </c>
      <c r="AT34" s="231" t="s">
        <v>51</v>
      </c>
      <c r="AU34" s="231" t="s">
        <v>51</v>
      </c>
      <c r="AV34" s="231" t="s">
        <v>6</v>
      </c>
      <c r="AW34" s="231" t="s">
        <v>6</v>
      </c>
      <c r="AX34" s="231" t="s">
        <v>6</v>
      </c>
      <c r="AY34" s="231" t="s">
        <v>51</v>
      </c>
      <c r="AZ34" s="231" t="s">
        <v>51</v>
      </c>
      <c r="BA34" s="231" t="s">
        <v>51</v>
      </c>
      <c r="BB34" s="231" t="s">
        <v>51</v>
      </c>
      <c r="BC34" s="231" t="s">
        <v>51</v>
      </c>
      <c r="BD34" s="231" t="s">
        <v>51</v>
      </c>
      <c r="BE34" s="231" t="s">
        <v>51</v>
      </c>
      <c r="BF34" s="231" t="s">
        <v>51</v>
      </c>
      <c r="BG34" s="231" t="s">
        <v>51</v>
      </c>
      <c r="BH34" s="296" t="s">
        <v>47</v>
      </c>
      <c r="BI34" s="296" t="s">
        <v>15</v>
      </c>
      <c r="BJ34" s="296"/>
      <c r="BK34" s="296"/>
      <c r="BL34" s="296"/>
      <c r="BM34" s="296"/>
      <c r="BN34" s="296"/>
      <c r="BO34" s="296"/>
      <c r="BP34" s="296"/>
      <c r="BQ34" s="296"/>
      <c r="BR34" s="296"/>
      <c r="BS34" s="296"/>
      <c r="BT34" s="229"/>
      <c r="BU34" s="165">
        <f t="shared" si="3"/>
        <v>6.9441666666666671E-3</v>
      </c>
    </row>
    <row r="35" spans="1:73" ht="15.5" x14ac:dyDescent="0.35">
      <c r="A35" s="39"/>
      <c r="B35" s="139" t="str">
        <f>'Etat staff'!F31</f>
        <v xml:space="preserve"> MICHELA</v>
      </c>
      <c r="C35" s="161">
        <f>'Etat staff'!D31</f>
        <v>43591.326388888891</v>
      </c>
      <c r="D35" s="162">
        <f>IF('Etat staff'!E31&lt;C35,'Etat staff'!E31+1,'Etat staff'!E31)</f>
        <v>43591.652777777781</v>
      </c>
      <c r="E35" s="203">
        <f>IF(BU35*24&lt;5.75,0.25/24,IF(BU35*24&lt;6.75,0.5/24,IF(BU35*24&lt;9,1/24,IF(BU35*24&lt;13.25,1.25/24,1.5/24))))</f>
        <v>4.1666666666666664E-2</v>
      </c>
      <c r="F35" s="59"/>
      <c r="G35" s="270"/>
      <c r="H35" s="227"/>
      <c r="I35" s="296"/>
      <c r="J35" s="296"/>
      <c r="K35" s="296"/>
      <c r="L35" s="296"/>
      <c r="M35" s="296"/>
      <c r="N35" s="296"/>
      <c r="O35" s="296"/>
      <c r="P35" s="296"/>
      <c r="Q35" s="296"/>
      <c r="R35" s="296"/>
      <c r="S35" s="296"/>
      <c r="T35" s="296"/>
      <c r="U35" s="296"/>
      <c r="V35" s="296"/>
      <c r="W35" s="296"/>
      <c r="X35" s="231"/>
      <c r="Y35" s="231"/>
      <c r="Z35" s="231"/>
      <c r="AA35" s="296"/>
      <c r="AB35" s="296"/>
      <c r="AC35" s="296"/>
      <c r="AD35" s="296"/>
      <c r="AE35" s="296"/>
      <c r="AF35" s="296"/>
      <c r="AG35" s="296"/>
      <c r="AH35" s="296"/>
      <c r="AI35" s="296"/>
      <c r="AJ35" s="296"/>
      <c r="AK35" s="296"/>
      <c r="AL35" s="296"/>
      <c r="AM35" s="296"/>
      <c r="AN35" s="296"/>
      <c r="AO35" s="296"/>
      <c r="AP35" s="296"/>
      <c r="AQ35" s="296"/>
      <c r="AR35" s="296"/>
      <c r="AS35" s="296"/>
      <c r="AT35" s="296"/>
      <c r="AU35" s="296"/>
      <c r="AV35" s="296"/>
      <c r="AW35" s="296"/>
      <c r="AX35" s="296"/>
      <c r="AY35" s="296"/>
      <c r="AZ35" s="296"/>
      <c r="BA35" s="296"/>
      <c r="BB35" s="296"/>
      <c r="BC35" s="296"/>
      <c r="BD35" s="296"/>
      <c r="BE35" s="296"/>
      <c r="BF35" s="296"/>
      <c r="BG35" s="296"/>
      <c r="BH35" s="296"/>
      <c r="BI35" s="296"/>
      <c r="BJ35" s="296"/>
      <c r="BK35" s="296"/>
      <c r="BL35" s="296"/>
      <c r="BM35" s="296"/>
      <c r="BN35" s="296"/>
      <c r="BO35" s="296"/>
      <c r="BP35" s="296"/>
      <c r="BQ35" s="296"/>
      <c r="BR35" s="296"/>
      <c r="BS35" s="296"/>
      <c r="BT35" s="229"/>
      <c r="BU35" s="165">
        <f t="shared" si="3"/>
        <v>0.33333305555717241</v>
      </c>
    </row>
    <row r="36" spans="1:73" ht="15.5" x14ac:dyDescent="0.35">
      <c r="A36" s="39"/>
      <c r="B36" s="139" t="str">
        <f>'Etat staff'!F32</f>
        <v xml:space="preserve"> MARISA</v>
      </c>
      <c r="C36" s="161">
        <f>'Etat staff'!D32</f>
        <v>43591.326388888891</v>
      </c>
      <c r="D36" s="162">
        <f>IF('Etat staff'!E32&lt;C36,'Etat staff'!E32+1,'Etat staff'!E32)</f>
        <v>43591.746527777781</v>
      </c>
      <c r="E36" s="203">
        <f t="shared" ref="E36:E99" si="7">IF(BU36*24&lt;5.75,0.25/24,IF(BU36*24&lt;6.75,0.5/24,IF(BU36*24&lt;9,1/24,IF(BU36*24&lt;13.25,1.25/24,1.5/24))))</f>
        <v>5.2083333333333336E-2</v>
      </c>
      <c r="F36" s="59"/>
      <c r="G36" s="270"/>
      <c r="H36" s="227"/>
      <c r="I36" s="296"/>
      <c r="J36" s="296"/>
      <c r="K36" s="296"/>
      <c r="L36" s="296"/>
      <c r="M36" s="296"/>
      <c r="N36" s="296"/>
      <c r="O36" s="296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1"/>
      <c r="AA36" s="231"/>
      <c r="AB36" s="231"/>
      <c r="AC36" s="231"/>
      <c r="AD36" s="231"/>
      <c r="AE36" s="231"/>
      <c r="AF36" s="231"/>
      <c r="AG36" s="231"/>
      <c r="AH36" s="231"/>
      <c r="AI36" s="231"/>
      <c r="AJ36" s="296"/>
      <c r="AK36" s="296"/>
      <c r="AL36" s="296"/>
      <c r="AM36" s="296"/>
      <c r="AN36" s="296"/>
      <c r="AO36" s="296"/>
      <c r="AP36" s="296"/>
      <c r="AQ36" s="296"/>
      <c r="AR36" s="296"/>
      <c r="AS36" s="296"/>
      <c r="AT36" s="296"/>
      <c r="AU36" s="296"/>
      <c r="AV36" s="296"/>
      <c r="AW36" s="296"/>
      <c r="AX36" s="296"/>
      <c r="AY36" s="296"/>
      <c r="AZ36" s="296"/>
      <c r="BA36" s="296"/>
      <c r="BB36" s="296"/>
      <c r="BC36" s="296"/>
      <c r="BD36" s="296"/>
      <c r="BE36" s="296"/>
      <c r="BF36" s="296"/>
      <c r="BG36" s="296"/>
      <c r="BH36" s="296"/>
      <c r="BI36" s="296"/>
      <c r="BJ36" s="296"/>
      <c r="BK36" s="296"/>
      <c r="BL36" s="296"/>
      <c r="BM36" s="296"/>
      <c r="BN36" s="296"/>
      <c r="BO36" s="296"/>
      <c r="BP36" s="296"/>
      <c r="BQ36" s="296"/>
      <c r="BR36" s="296"/>
      <c r="BS36" s="296"/>
      <c r="BT36" s="229"/>
      <c r="BU36" s="165">
        <f t="shared" si="3"/>
        <v>0.42708305555717241</v>
      </c>
    </row>
    <row r="37" spans="1:73" ht="15.5" x14ac:dyDescent="0.35">
      <c r="A37" s="39"/>
      <c r="B37" s="139" t="str">
        <f>'Etat staff'!F33</f>
        <v xml:space="preserve"> CHARLOTTE</v>
      </c>
      <c r="C37" s="161">
        <f>'Etat staff'!D33</f>
        <v>43591.326388888891</v>
      </c>
      <c r="D37" s="162">
        <f>IF('Etat staff'!E33&lt;C37,'Etat staff'!E33+1,'Etat staff'!E33)</f>
        <v>43591.746527777781</v>
      </c>
      <c r="E37" s="203">
        <f t="shared" si="7"/>
        <v>5.2083333333333336E-2</v>
      </c>
      <c r="F37" s="59"/>
      <c r="G37" s="270"/>
      <c r="H37" s="227"/>
      <c r="I37" s="296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1"/>
      <c r="AA37" s="231"/>
      <c r="AB37" s="231"/>
      <c r="AC37" s="231"/>
      <c r="AD37" s="231"/>
      <c r="AE37" s="231"/>
      <c r="AF37" s="231"/>
      <c r="AG37" s="231"/>
      <c r="AH37" s="231"/>
      <c r="AI37" s="296"/>
      <c r="AJ37" s="296"/>
      <c r="AK37" s="296"/>
      <c r="AL37" s="296"/>
      <c r="AM37" s="296"/>
      <c r="AN37" s="296"/>
      <c r="AO37" s="296"/>
      <c r="AP37" s="296"/>
      <c r="AQ37" s="296"/>
      <c r="AR37" s="296"/>
      <c r="AS37" s="296"/>
      <c r="AT37" s="296"/>
      <c r="AU37" s="296"/>
      <c r="AV37" s="296"/>
      <c r="AW37" s="296"/>
      <c r="AX37" s="296"/>
      <c r="AY37" s="296"/>
      <c r="AZ37" s="296"/>
      <c r="BA37" s="296"/>
      <c r="BB37" s="296"/>
      <c r="BC37" s="296"/>
      <c r="BD37" s="296"/>
      <c r="BE37" s="296"/>
      <c r="BF37" s="296"/>
      <c r="BG37" s="296"/>
      <c r="BH37" s="296"/>
      <c r="BI37" s="296"/>
      <c r="BJ37" s="296"/>
      <c r="BK37" s="296"/>
      <c r="BL37" s="296"/>
      <c r="BM37" s="296"/>
      <c r="BN37" s="296"/>
      <c r="BO37" s="296"/>
      <c r="BP37" s="296"/>
      <c r="BQ37" s="296"/>
      <c r="BR37" s="296"/>
      <c r="BS37" s="296"/>
      <c r="BT37" s="229"/>
      <c r="BU37" s="165">
        <f t="shared" si="3"/>
        <v>0.42708305555717241</v>
      </c>
    </row>
    <row r="38" spans="1:73" ht="15.5" x14ac:dyDescent="0.35">
      <c r="A38" s="39"/>
      <c r="B38" s="139" t="str">
        <f>'Etat staff'!F34</f>
        <v xml:space="preserve"> DALIA</v>
      </c>
      <c r="C38" s="161">
        <f>'Etat staff'!D34</f>
        <v>43591.336805555555</v>
      </c>
      <c r="D38" s="162">
        <f>IF('Etat staff'!E34&lt;C38,'Etat staff'!E34+1,'Etat staff'!E34)</f>
        <v>43591.663194444445</v>
      </c>
      <c r="E38" s="203">
        <f t="shared" si="7"/>
        <v>4.1666666666666664E-2</v>
      </c>
      <c r="F38" s="59"/>
      <c r="G38" s="270"/>
      <c r="H38" s="227"/>
      <c r="I38" s="296"/>
      <c r="J38" s="296"/>
      <c r="K38" s="296"/>
      <c r="L38" s="296"/>
      <c r="M38" s="296"/>
      <c r="N38" s="296"/>
      <c r="O38" s="296"/>
      <c r="P38" s="296"/>
      <c r="Q38" s="296"/>
      <c r="R38" s="296"/>
      <c r="S38" s="296"/>
      <c r="T38" s="296"/>
      <c r="U38" s="296"/>
      <c r="V38" s="296"/>
      <c r="W38" s="296"/>
      <c r="X38" s="296"/>
      <c r="Y38" s="296"/>
      <c r="Z38" s="296"/>
      <c r="AA38" s="296"/>
      <c r="AB38" s="296"/>
      <c r="AC38" s="296"/>
      <c r="AD38" s="296"/>
      <c r="AE38" s="296"/>
      <c r="AF38" s="296"/>
      <c r="AG38" s="296"/>
      <c r="AH38" s="296"/>
      <c r="AI38" s="296"/>
      <c r="AJ38" s="231"/>
      <c r="AK38" s="231"/>
      <c r="AL38" s="231"/>
      <c r="AM38" s="231"/>
      <c r="AN38" s="296"/>
      <c r="AO38" s="296"/>
      <c r="AP38" s="296"/>
      <c r="AQ38" s="296"/>
      <c r="AR38" s="296"/>
      <c r="AS38" s="296"/>
      <c r="AT38" s="296"/>
      <c r="AU38" s="296"/>
      <c r="AV38" s="296"/>
      <c r="AW38" s="296"/>
      <c r="AX38" s="296"/>
      <c r="AY38" s="296"/>
      <c r="AZ38" s="296"/>
      <c r="BA38" s="296"/>
      <c r="BB38" s="296"/>
      <c r="BC38" s="296"/>
      <c r="BD38" s="296"/>
      <c r="BE38" s="296"/>
      <c r="BF38" s="296"/>
      <c r="BG38" s="296"/>
      <c r="BH38" s="296"/>
      <c r="BI38" s="296"/>
      <c r="BJ38" s="296"/>
      <c r="BK38" s="296"/>
      <c r="BL38" s="296"/>
      <c r="BM38" s="296"/>
      <c r="BN38" s="296"/>
      <c r="BO38" s="296"/>
      <c r="BP38" s="296"/>
      <c r="BQ38" s="296"/>
      <c r="BR38" s="296"/>
      <c r="BS38" s="296"/>
      <c r="BT38" s="229"/>
      <c r="BU38" s="165">
        <f t="shared" si="3"/>
        <v>0.33333305555717241</v>
      </c>
    </row>
    <row r="39" spans="1:73" ht="15.5" x14ac:dyDescent="0.35">
      <c r="A39" s="39"/>
      <c r="B39" s="139">
        <f>'Etat staff'!F35</f>
        <v>0</v>
      </c>
      <c r="C39" s="161">
        <f>'Etat staff'!D35</f>
        <v>0</v>
      </c>
      <c r="D39" s="162">
        <f>IF('Etat staff'!E35&lt;C39,'Etat staff'!E35+1,'Etat staff'!E35)</f>
        <v>0</v>
      </c>
      <c r="E39" s="203">
        <f t="shared" si="7"/>
        <v>1.0416666666666666E-2</v>
      </c>
      <c r="F39" s="59"/>
      <c r="G39" s="270"/>
      <c r="H39" s="227"/>
      <c r="I39" s="296"/>
      <c r="J39" s="296"/>
      <c r="K39" s="296"/>
      <c r="L39" s="296"/>
      <c r="M39" s="296"/>
      <c r="N39" s="296"/>
      <c r="O39" s="296"/>
      <c r="P39" s="296"/>
      <c r="Q39" s="296"/>
      <c r="R39" s="296"/>
      <c r="S39" s="296"/>
      <c r="T39" s="296"/>
      <c r="U39" s="296"/>
      <c r="V39" s="296"/>
      <c r="W39" s="296"/>
      <c r="X39" s="296"/>
      <c r="Y39" s="296"/>
      <c r="Z39" s="296"/>
      <c r="AA39" s="296"/>
      <c r="AB39" s="296"/>
      <c r="AC39" s="296"/>
      <c r="AD39" s="296"/>
      <c r="AE39" s="296"/>
      <c r="AF39" s="296"/>
      <c r="AG39" s="296"/>
      <c r="AH39" s="296"/>
      <c r="AI39" s="296"/>
      <c r="AJ39" s="296"/>
      <c r="AK39" s="296"/>
      <c r="AL39" s="296"/>
      <c r="AM39" s="296"/>
      <c r="AN39" s="296"/>
      <c r="AO39" s="296"/>
      <c r="AP39" s="296"/>
      <c r="AQ39" s="296"/>
      <c r="AR39" s="296"/>
      <c r="AS39" s="296"/>
      <c r="AT39" s="296"/>
      <c r="AU39" s="296"/>
      <c r="AV39" s="296"/>
      <c r="AW39" s="296"/>
      <c r="AX39" s="296"/>
      <c r="AY39" s="296"/>
      <c r="AZ39" s="296"/>
      <c r="BA39" s="296"/>
      <c r="BB39" s="296"/>
      <c r="BC39" s="296"/>
      <c r="BD39" s="296"/>
      <c r="BE39" s="296"/>
      <c r="BF39" s="296"/>
      <c r="BG39" s="296"/>
      <c r="BH39" s="296"/>
      <c r="BI39" s="296"/>
      <c r="BJ39" s="296"/>
      <c r="BK39" s="296"/>
      <c r="BL39" s="296"/>
      <c r="BM39" s="296"/>
      <c r="BN39" s="296"/>
      <c r="BO39" s="296"/>
      <c r="BP39" s="296"/>
      <c r="BQ39" s="296"/>
      <c r="BR39" s="296"/>
      <c r="BS39" s="296"/>
      <c r="BT39" s="229"/>
      <c r="BU39" s="165">
        <f t="shared" si="3"/>
        <v>6.9441666666666671E-3</v>
      </c>
    </row>
    <row r="40" spans="1:73" ht="15.5" x14ac:dyDescent="0.35">
      <c r="A40" s="39"/>
      <c r="B40" s="139">
        <f>'Etat staff'!F36</f>
        <v>0</v>
      </c>
      <c r="C40" s="161">
        <f>'Etat staff'!D36</f>
        <v>0</v>
      </c>
      <c r="D40" s="162">
        <f>IF('Etat staff'!E36&lt;C40,'Etat staff'!E36+1,'Etat staff'!E36)</f>
        <v>0</v>
      </c>
      <c r="E40" s="203">
        <f t="shared" si="7"/>
        <v>1.0416666666666666E-2</v>
      </c>
      <c r="F40" s="59"/>
      <c r="G40" s="270"/>
      <c r="H40" s="227"/>
      <c r="I40" s="296"/>
      <c r="J40" s="296"/>
      <c r="K40" s="296"/>
      <c r="L40" s="296"/>
      <c r="M40" s="296"/>
      <c r="N40" s="296"/>
      <c r="O40" s="296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1"/>
      <c r="AE40" s="231"/>
      <c r="AF40" s="231"/>
      <c r="AG40" s="231"/>
      <c r="AH40" s="231"/>
      <c r="AI40" s="231"/>
      <c r="AJ40" s="296"/>
      <c r="AK40" s="296"/>
      <c r="AL40" s="296"/>
      <c r="AM40" s="296"/>
      <c r="AN40" s="296"/>
      <c r="AO40" s="296"/>
      <c r="AP40" s="296"/>
      <c r="AQ40" s="296"/>
      <c r="AR40" s="296"/>
      <c r="AS40" s="296"/>
      <c r="AT40" s="296"/>
      <c r="AU40" s="296"/>
      <c r="AV40" s="296"/>
      <c r="AW40" s="296"/>
      <c r="AX40" s="296"/>
      <c r="AY40" s="296"/>
      <c r="AZ40" s="296"/>
      <c r="BA40" s="296"/>
      <c r="BB40" s="296"/>
      <c r="BC40" s="296"/>
      <c r="BD40" s="296"/>
      <c r="BE40" s="296"/>
      <c r="BF40" s="296"/>
      <c r="BG40" s="296"/>
      <c r="BH40" s="296"/>
      <c r="BI40" s="296"/>
      <c r="BJ40" s="296"/>
      <c r="BK40" s="296"/>
      <c r="BL40" s="296"/>
      <c r="BM40" s="296"/>
      <c r="BN40" s="296"/>
      <c r="BO40" s="296"/>
      <c r="BP40" s="296"/>
      <c r="BQ40" s="296"/>
      <c r="BR40" s="296"/>
      <c r="BS40" s="296"/>
      <c r="BT40" s="229"/>
      <c r="BU40" s="165">
        <f t="shared" si="3"/>
        <v>6.9441666666666671E-3</v>
      </c>
    </row>
    <row r="41" spans="1:73" ht="15.5" x14ac:dyDescent="0.35">
      <c r="A41" s="39"/>
      <c r="B41" s="139" t="str">
        <f>'Etat staff'!F37</f>
        <v xml:space="preserve"> LAURA</v>
      </c>
      <c r="C41" s="161">
        <f>'Etat staff'!D37</f>
        <v>43591.357638888891</v>
      </c>
      <c r="D41" s="162">
        <f>IF('Etat staff'!E37&lt;C41,'Etat staff'!E37+1,'Etat staff'!E37)</f>
        <v>43591.684027777781</v>
      </c>
      <c r="E41" s="203">
        <f t="shared" si="7"/>
        <v>4.1666666666666664E-2</v>
      </c>
      <c r="F41" s="59"/>
      <c r="G41" s="270"/>
      <c r="H41" s="227"/>
      <c r="I41" s="296"/>
      <c r="J41" s="296"/>
      <c r="K41" s="296"/>
      <c r="L41" s="296"/>
      <c r="M41" s="296"/>
      <c r="N41" s="296"/>
      <c r="O41" s="296"/>
      <c r="P41" s="296"/>
      <c r="Q41" s="296"/>
      <c r="R41" s="296"/>
      <c r="S41" s="296"/>
      <c r="T41" s="296"/>
      <c r="U41" s="296"/>
      <c r="V41" s="296"/>
      <c r="W41" s="296"/>
      <c r="X41" s="231"/>
      <c r="Y41" s="231"/>
      <c r="Z41" s="231"/>
      <c r="AA41" s="296"/>
      <c r="AB41" s="296"/>
      <c r="AC41" s="296"/>
      <c r="AD41" s="296"/>
      <c r="AE41" s="296"/>
      <c r="AF41" s="296"/>
      <c r="AG41" s="296"/>
      <c r="AH41" s="296"/>
      <c r="AI41" s="296"/>
      <c r="AJ41" s="296"/>
      <c r="AK41" s="296"/>
      <c r="AL41" s="296"/>
      <c r="AM41" s="296"/>
      <c r="AN41" s="296"/>
      <c r="AO41" s="231"/>
      <c r="AP41" s="231"/>
      <c r="AQ41" s="231"/>
      <c r="AR41" s="231"/>
      <c r="AS41" s="231"/>
      <c r="AT41" s="231"/>
      <c r="AU41" s="231"/>
      <c r="AV41" s="231"/>
      <c r="AW41" s="296"/>
      <c r="AX41" s="296"/>
      <c r="AY41" s="296"/>
      <c r="AZ41" s="296"/>
      <c r="BA41" s="296"/>
      <c r="BB41" s="296"/>
      <c r="BC41" s="296"/>
      <c r="BD41" s="296"/>
      <c r="BE41" s="296"/>
      <c r="BF41" s="296"/>
      <c r="BG41" s="296"/>
      <c r="BH41" s="296"/>
      <c r="BI41" s="296"/>
      <c r="BJ41" s="296"/>
      <c r="BK41" s="296"/>
      <c r="BL41" s="296"/>
      <c r="BM41" s="296"/>
      <c r="BN41" s="296"/>
      <c r="BO41" s="296"/>
      <c r="BP41" s="296"/>
      <c r="BQ41" s="296"/>
      <c r="BR41" s="296"/>
      <c r="BS41" s="296"/>
      <c r="BT41" s="229"/>
      <c r="BU41" s="165">
        <f t="shared" si="3"/>
        <v>0.33333305555717241</v>
      </c>
    </row>
    <row r="42" spans="1:73" ht="15.5" x14ac:dyDescent="0.35">
      <c r="A42" s="39"/>
      <c r="B42" s="139" t="str">
        <f>'Etat staff'!F38</f>
        <v xml:space="preserve"> REMI</v>
      </c>
      <c r="C42" s="161">
        <f>'Etat staff'!D38</f>
        <v>43591.357638888891</v>
      </c>
      <c r="D42" s="162">
        <f>IF('Etat staff'!E38&lt;C42,'Etat staff'!E38+1,'Etat staff'!E38)</f>
        <v>43591.684027777781</v>
      </c>
      <c r="E42" s="203">
        <f t="shared" si="7"/>
        <v>4.1666666666666664E-2</v>
      </c>
      <c r="F42" s="44"/>
      <c r="G42" s="265"/>
      <c r="H42" s="227"/>
      <c r="I42" s="296"/>
      <c r="J42" s="296"/>
      <c r="K42" s="296"/>
      <c r="L42" s="296"/>
      <c r="M42" s="296"/>
      <c r="N42" s="296"/>
      <c r="O42" s="296"/>
      <c r="P42" s="296"/>
      <c r="Q42" s="296"/>
      <c r="R42" s="296"/>
      <c r="S42" s="296"/>
      <c r="T42" s="296"/>
      <c r="U42" s="296"/>
      <c r="V42" s="296"/>
      <c r="W42" s="296"/>
      <c r="X42" s="231"/>
      <c r="Y42" s="231"/>
      <c r="Z42" s="231"/>
      <c r="AA42" s="296"/>
      <c r="AB42" s="296"/>
      <c r="AC42" s="296"/>
      <c r="AD42" s="296"/>
      <c r="AE42" s="231"/>
      <c r="AF42" s="231"/>
      <c r="AG42" s="231"/>
      <c r="AH42" s="231"/>
      <c r="AI42" s="231"/>
      <c r="AJ42" s="231"/>
      <c r="AK42" s="231"/>
      <c r="AL42" s="231"/>
      <c r="AM42" s="231"/>
      <c r="AN42" s="231"/>
      <c r="AO42" s="231"/>
      <c r="AP42" s="231"/>
      <c r="AQ42" s="231"/>
      <c r="AR42" s="296"/>
      <c r="AS42" s="231"/>
      <c r="AT42" s="296"/>
      <c r="AU42" s="296"/>
      <c r="AV42" s="296"/>
      <c r="AW42" s="296"/>
      <c r="AX42" s="296"/>
      <c r="AY42" s="296"/>
      <c r="AZ42" s="296"/>
      <c r="BA42" s="296"/>
      <c r="BB42" s="296"/>
      <c r="BC42" s="296"/>
      <c r="BD42" s="296"/>
      <c r="BE42" s="296"/>
      <c r="BF42" s="296"/>
      <c r="BG42" s="296"/>
      <c r="BH42" s="296"/>
      <c r="BI42" s="296"/>
      <c r="BJ42" s="296"/>
      <c r="BK42" s="296"/>
      <c r="BL42" s="296"/>
      <c r="BM42" s="296"/>
      <c r="BN42" s="296"/>
      <c r="BO42" s="296"/>
      <c r="BP42" s="296"/>
      <c r="BQ42" s="296"/>
      <c r="BR42" s="296"/>
      <c r="BS42" s="296"/>
      <c r="BT42" s="229"/>
      <c r="BU42" s="165">
        <f t="shared" si="3"/>
        <v>0.33333305555717241</v>
      </c>
    </row>
    <row r="43" spans="1:73" ht="15.5" x14ac:dyDescent="0.35">
      <c r="A43" s="39"/>
      <c r="B43" s="139">
        <f>'Etat staff'!F39</f>
        <v>0</v>
      </c>
      <c r="C43" s="161">
        <f>'Etat staff'!D39</f>
        <v>0</v>
      </c>
      <c r="D43" s="162">
        <f>IF('Etat staff'!E39&lt;C43,'Etat staff'!E39+1,'Etat staff'!E39)</f>
        <v>0</v>
      </c>
      <c r="E43" s="203">
        <f t="shared" si="7"/>
        <v>1.0416666666666666E-2</v>
      </c>
      <c r="F43" s="44"/>
      <c r="G43" s="265"/>
      <c r="H43" s="227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6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1"/>
      <c r="AE43" s="231"/>
      <c r="AF43" s="231"/>
      <c r="AG43" s="231"/>
      <c r="AH43" s="231"/>
      <c r="AI43" s="231"/>
      <c r="AJ43" s="231"/>
      <c r="AK43" s="231"/>
      <c r="AL43" s="231"/>
      <c r="AM43" s="231"/>
      <c r="AN43" s="231"/>
      <c r="AO43" s="231"/>
      <c r="AP43" s="231"/>
      <c r="AQ43" s="231"/>
      <c r="AR43" s="231"/>
      <c r="AS43" s="231"/>
      <c r="AT43" s="231"/>
      <c r="AU43" s="231"/>
      <c r="AV43" s="231"/>
      <c r="AW43" s="231"/>
      <c r="AX43" s="231"/>
      <c r="AY43" s="231"/>
      <c r="AZ43" s="296"/>
      <c r="BA43" s="296"/>
      <c r="BB43" s="296"/>
      <c r="BC43" s="296"/>
      <c r="BD43" s="296"/>
      <c r="BE43" s="296"/>
      <c r="BF43" s="296"/>
      <c r="BG43" s="296"/>
      <c r="BH43" s="296"/>
      <c r="BI43" s="296"/>
      <c r="BJ43" s="296"/>
      <c r="BK43" s="296"/>
      <c r="BL43" s="296"/>
      <c r="BM43" s="296"/>
      <c r="BN43" s="296"/>
      <c r="BO43" s="296"/>
      <c r="BP43" s="296"/>
      <c r="BQ43" s="296"/>
      <c r="BR43" s="296"/>
      <c r="BS43" s="296"/>
      <c r="BT43" s="229"/>
      <c r="BU43" s="165">
        <f t="shared" si="3"/>
        <v>6.9441666666666671E-3</v>
      </c>
    </row>
    <row r="44" spans="1:73" ht="15.5" x14ac:dyDescent="0.35">
      <c r="A44" s="39"/>
      <c r="B44" s="139" t="str">
        <f>'Etat staff'!F40</f>
        <v xml:space="preserve"> QUENTIN</v>
      </c>
      <c r="C44" s="161">
        <f>'Etat staff'!D40</f>
        <v>43591.399305555555</v>
      </c>
      <c r="D44" s="162">
        <f>IF('Etat staff'!E40&lt;C44,'Etat staff'!E40+1,'Etat staff'!E40)</f>
        <v>43591.725694444445</v>
      </c>
      <c r="E44" s="203">
        <f t="shared" si="7"/>
        <v>4.1666666666666664E-2</v>
      </c>
      <c r="F44" s="44"/>
      <c r="G44" s="265"/>
      <c r="H44" s="227"/>
      <c r="I44" s="296"/>
      <c r="J44" s="296"/>
      <c r="K44" s="296"/>
      <c r="L44" s="296"/>
      <c r="M44" s="296"/>
      <c r="N44" s="296"/>
      <c r="O44" s="296"/>
      <c r="P44" s="296"/>
      <c r="Q44" s="296"/>
      <c r="R44" s="296"/>
      <c r="S44" s="296"/>
      <c r="T44" s="296"/>
      <c r="U44" s="296"/>
      <c r="V44" s="296"/>
      <c r="W44" s="296"/>
      <c r="X44" s="296"/>
      <c r="Y44" s="296"/>
      <c r="Z44" s="296"/>
      <c r="AA44" s="296"/>
      <c r="AB44" s="231"/>
      <c r="AC44" s="231"/>
      <c r="AD44" s="231"/>
      <c r="AE44" s="231"/>
      <c r="AF44" s="231"/>
      <c r="AG44" s="231"/>
      <c r="AH44" s="231"/>
      <c r="AI44" s="296"/>
      <c r="AJ44" s="296"/>
      <c r="AK44" s="296"/>
      <c r="AL44" s="296"/>
      <c r="AM44" s="296"/>
      <c r="AN44" s="296"/>
      <c r="AO44" s="296"/>
      <c r="AP44" s="231"/>
      <c r="AQ44" s="231"/>
      <c r="AR44" s="231"/>
      <c r="AS44" s="231"/>
      <c r="AT44" s="231"/>
      <c r="AU44" s="231"/>
      <c r="AV44" s="231"/>
      <c r="AW44" s="231"/>
      <c r="AX44" s="231"/>
      <c r="AY44" s="231"/>
      <c r="AZ44" s="231"/>
      <c r="BA44" s="231"/>
      <c r="BB44" s="296"/>
      <c r="BC44" s="296"/>
      <c r="BD44" s="296"/>
      <c r="BE44" s="296"/>
      <c r="BF44" s="296"/>
      <c r="BG44" s="296"/>
      <c r="BH44" s="296"/>
      <c r="BI44" s="296"/>
      <c r="BJ44" s="296"/>
      <c r="BK44" s="296"/>
      <c r="BL44" s="296"/>
      <c r="BM44" s="296"/>
      <c r="BN44" s="296"/>
      <c r="BO44" s="296"/>
      <c r="BP44" s="296"/>
      <c r="BQ44" s="296"/>
      <c r="BR44" s="296"/>
      <c r="BS44" s="296"/>
      <c r="BT44" s="229"/>
      <c r="BU44" s="165">
        <f t="shared" si="3"/>
        <v>0.33333305555717241</v>
      </c>
    </row>
    <row r="45" spans="1:73" ht="15.5" x14ac:dyDescent="0.35">
      <c r="A45" s="39"/>
      <c r="B45" s="139" t="str">
        <f>'Etat staff'!F41</f>
        <v xml:space="preserve"> MAGALI</v>
      </c>
      <c r="C45" s="161">
        <f>'Etat staff'!D41</f>
        <v>43591.440972222219</v>
      </c>
      <c r="D45" s="162">
        <f>IF('Etat staff'!E41&lt;C45,'Etat staff'!E41+1,'Etat staff'!E41)</f>
        <v>43591.767361111109</v>
      </c>
      <c r="E45" s="203">
        <f t="shared" si="7"/>
        <v>4.1666666666666664E-2</v>
      </c>
      <c r="F45" s="44"/>
      <c r="G45" s="265"/>
      <c r="H45" s="227"/>
      <c r="I45" s="296"/>
      <c r="J45" s="296"/>
      <c r="K45" s="296"/>
      <c r="L45" s="296"/>
      <c r="M45" s="296"/>
      <c r="N45" s="296"/>
      <c r="O45" s="296"/>
      <c r="P45" s="296"/>
      <c r="Q45" s="296"/>
      <c r="R45" s="296"/>
      <c r="S45" s="296"/>
      <c r="T45" s="296"/>
      <c r="U45" s="296"/>
      <c r="V45" s="296"/>
      <c r="W45" s="296"/>
      <c r="X45" s="296"/>
      <c r="Y45" s="296"/>
      <c r="Z45" s="296"/>
      <c r="AA45" s="296"/>
      <c r="AB45" s="296"/>
      <c r="AC45" s="296"/>
      <c r="AD45" s="296"/>
      <c r="AE45" s="296"/>
      <c r="AF45" s="231"/>
      <c r="AG45" s="296"/>
      <c r="AH45" s="296"/>
      <c r="AI45" s="296"/>
      <c r="AJ45" s="296"/>
      <c r="AK45" s="296"/>
      <c r="AL45" s="296"/>
      <c r="AM45" s="296"/>
      <c r="AN45" s="296"/>
      <c r="AO45" s="296"/>
      <c r="AP45" s="296"/>
      <c r="AQ45" s="296"/>
      <c r="AR45" s="231"/>
      <c r="AS45" s="231"/>
      <c r="AT45" s="231"/>
      <c r="AU45" s="231"/>
      <c r="AV45" s="231"/>
      <c r="AW45" s="231"/>
      <c r="AX45" s="231"/>
      <c r="AY45" s="231"/>
      <c r="AZ45" s="231"/>
      <c r="BA45" s="296"/>
      <c r="BB45" s="296"/>
      <c r="BC45" s="296"/>
      <c r="BD45" s="296"/>
      <c r="BE45" s="296"/>
      <c r="BF45" s="296"/>
      <c r="BG45" s="296"/>
      <c r="BH45" s="296"/>
      <c r="BI45" s="296"/>
      <c r="BJ45" s="296"/>
      <c r="BK45" s="296"/>
      <c r="BL45" s="296"/>
      <c r="BM45" s="296"/>
      <c r="BN45" s="296"/>
      <c r="BO45" s="296"/>
      <c r="BP45" s="296"/>
      <c r="BQ45" s="296"/>
      <c r="BR45" s="296"/>
      <c r="BS45" s="296"/>
      <c r="BT45" s="229"/>
      <c r="BU45" s="165">
        <f t="shared" si="3"/>
        <v>0.33333305555717241</v>
      </c>
    </row>
    <row r="46" spans="1:73" ht="15.5" x14ac:dyDescent="0.35">
      <c r="A46" s="39"/>
      <c r="B46" s="139" t="str">
        <f>'Etat staff'!F42</f>
        <v xml:space="preserve"> RUBEN</v>
      </c>
      <c r="C46" s="161">
        <f>'Etat staff'!D42</f>
        <v>43591.440972222219</v>
      </c>
      <c r="D46" s="162">
        <f>IF('Etat staff'!E42&lt;C46,'Etat staff'!E42+1,'Etat staff'!E42)</f>
        <v>43591.767361111109</v>
      </c>
      <c r="E46" s="203">
        <f t="shared" si="7"/>
        <v>4.1666666666666664E-2</v>
      </c>
      <c r="F46" s="44"/>
      <c r="G46" s="265"/>
      <c r="H46" s="227"/>
      <c r="I46" s="296"/>
      <c r="J46" s="296"/>
      <c r="K46" s="296"/>
      <c r="L46" s="296"/>
      <c r="M46" s="296"/>
      <c r="N46" s="296"/>
      <c r="O46" s="296"/>
      <c r="P46" s="296"/>
      <c r="Q46" s="296"/>
      <c r="R46" s="296"/>
      <c r="S46" s="296"/>
      <c r="T46" s="296"/>
      <c r="U46" s="296"/>
      <c r="V46" s="296"/>
      <c r="W46" s="231"/>
      <c r="X46" s="231"/>
      <c r="Y46" s="231"/>
      <c r="Z46" s="231"/>
      <c r="AA46" s="231"/>
      <c r="AB46" s="231"/>
      <c r="AC46" s="231"/>
      <c r="AD46" s="231"/>
      <c r="AE46" s="231"/>
      <c r="AF46" s="231"/>
      <c r="AG46" s="296"/>
      <c r="AH46" s="296"/>
      <c r="AI46" s="296"/>
      <c r="AJ46" s="296"/>
      <c r="AK46" s="296"/>
      <c r="AL46" s="296"/>
      <c r="AM46" s="296"/>
      <c r="AN46" s="296"/>
      <c r="AO46" s="296"/>
      <c r="AP46" s="296"/>
      <c r="AQ46" s="296"/>
      <c r="AR46" s="296"/>
      <c r="AS46" s="296"/>
      <c r="AT46" s="296"/>
      <c r="AU46" s="296"/>
      <c r="AV46" s="296"/>
      <c r="AW46" s="296"/>
      <c r="AX46" s="296"/>
      <c r="AY46" s="296"/>
      <c r="AZ46" s="296"/>
      <c r="BA46" s="296"/>
      <c r="BB46" s="296"/>
      <c r="BC46" s="296"/>
      <c r="BD46" s="296"/>
      <c r="BE46" s="296"/>
      <c r="BF46" s="296"/>
      <c r="BG46" s="296"/>
      <c r="BH46" s="296"/>
      <c r="BI46" s="296"/>
      <c r="BJ46" s="296"/>
      <c r="BK46" s="296"/>
      <c r="BL46" s="296"/>
      <c r="BM46" s="296"/>
      <c r="BN46" s="296"/>
      <c r="BO46" s="296"/>
      <c r="BP46" s="296"/>
      <c r="BQ46" s="296"/>
      <c r="BR46" s="296"/>
      <c r="BS46" s="296"/>
      <c r="BT46" s="229"/>
      <c r="BU46" s="165">
        <f t="shared" si="3"/>
        <v>0.33333305555717241</v>
      </c>
    </row>
    <row r="47" spans="1:73" ht="15.5" x14ac:dyDescent="0.35">
      <c r="A47" s="39"/>
      <c r="B47" s="139" t="str">
        <f>'Etat staff'!F43</f>
        <v xml:space="preserve"> JULIAN</v>
      </c>
      <c r="C47" s="161">
        <f>'Etat staff'!D43</f>
        <v>43591.440972222219</v>
      </c>
      <c r="D47" s="162">
        <f>IF('Etat staff'!E43&lt;C47,'Etat staff'!E43+1,'Etat staff'!E43)</f>
        <v>43591.767361111109</v>
      </c>
      <c r="E47" s="203">
        <f t="shared" si="7"/>
        <v>4.1666666666666664E-2</v>
      </c>
      <c r="F47" s="44"/>
      <c r="G47" s="265"/>
      <c r="H47" s="227"/>
      <c r="I47" s="296"/>
      <c r="J47" s="296"/>
      <c r="K47" s="296"/>
      <c r="L47" s="296"/>
      <c r="M47" s="296"/>
      <c r="N47" s="296"/>
      <c r="O47" s="296"/>
      <c r="P47" s="296"/>
      <c r="Q47" s="296"/>
      <c r="R47" s="296"/>
      <c r="S47" s="296"/>
      <c r="T47" s="296"/>
      <c r="U47" s="296"/>
      <c r="V47" s="296"/>
      <c r="W47" s="231"/>
      <c r="X47" s="231"/>
      <c r="Y47" s="231"/>
      <c r="Z47" s="231"/>
      <c r="AA47" s="231"/>
      <c r="AB47" s="231"/>
      <c r="AC47" s="231"/>
      <c r="AD47" s="231"/>
      <c r="AE47" s="231"/>
      <c r="AF47" s="231"/>
      <c r="AG47" s="231"/>
      <c r="AH47" s="231"/>
      <c r="AI47" s="231"/>
      <c r="AJ47" s="231"/>
      <c r="AK47" s="231"/>
      <c r="AL47" s="296"/>
      <c r="AM47" s="296"/>
      <c r="AN47" s="296"/>
      <c r="AO47" s="296"/>
      <c r="AP47" s="296"/>
      <c r="AQ47" s="296"/>
      <c r="AR47" s="296"/>
      <c r="AS47" s="296"/>
      <c r="AT47" s="296"/>
      <c r="AU47" s="296"/>
      <c r="AV47" s="296"/>
      <c r="AW47" s="296"/>
      <c r="AX47" s="296"/>
      <c r="AY47" s="231"/>
      <c r="AZ47" s="296"/>
      <c r="BA47" s="296"/>
      <c r="BB47" s="296"/>
      <c r="BC47" s="296"/>
      <c r="BD47" s="296"/>
      <c r="BE47" s="296"/>
      <c r="BF47" s="296"/>
      <c r="BG47" s="296"/>
      <c r="BH47" s="296"/>
      <c r="BI47" s="296"/>
      <c r="BJ47" s="296"/>
      <c r="BK47" s="296"/>
      <c r="BL47" s="296"/>
      <c r="BM47" s="296"/>
      <c r="BN47" s="296"/>
      <c r="BO47" s="296"/>
      <c r="BP47" s="296"/>
      <c r="BQ47" s="296"/>
      <c r="BR47" s="296"/>
      <c r="BS47" s="296"/>
      <c r="BT47" s="229"/>
      <c r="BU47" s="165">
        <f t="shared" si="3"/>
        <v>0.33333305555717241</v>
      </c>
    </row>
    <row r="48" spans="1:73" ht="15.5" x14ac:dyDescent="0.35">
      <c r="A48" s="39"/>
      <c r="B48" s="266" t="str">
        <f>'Etat staff'!F44</f>
        <v xml:space="preserve"> IRIS</v>
      </c>
      <c r="C48" s="161">
        <f>'Etat staff'!D44</f>
        <v>43591.482638888891</v>
      </c>
      <c r="D48" s="162">
        <f>IF('Etat staff'!E44&lt;C48,'Etat staff'!E44+1,'Etat staff'!E44)</f>
        <v>43591.746527777781</v>
      </c>
      <c r="E48" s="203">
        <f t="shared" si="7"/>
        <v>2.0833333333333332E-2</v>
      </c>
      <c r="F48" s="44"/>
      <c r="G48" s="265"/>
      <c r="H48" s="227"/>
      <c r="I48" s="296"/>
      <c r="J48" s="296"/>
      <c r="K48" s="296"/>
      <c r="L48" s="296"/>
      <c r="M48" s="296"/>
      <c r="N48" s="296"/>
      <c r="O48" s="296"/>
      <c r="P48" s="296"/>
      <c r="Q48" s="296"/>
      <c r="R48" s="296"/>
      <c r="S48" s="296"/>
      <c r="T48" s="296"/>
      <c r="U48" s="296"/>
      <c r="V48" s="296"/>
      <c r="W48" s="296"/>
      <c r="X48" s="296"/>
      <c r="Y48" s="296"/>
      <c r="Z48" s="296"/>
      <c r="AA48" s="296"/>
      <c r="AB48" s="296"/>
      <c r="AC48" s="296"/>
      <c r="AD48" s="296"/>
      <c r="AE48" s="296"/>
      <c r="AF48" s="296"/>
      <c r="AG48" s="296"/>
      <c r="AH48" s="296"/>
      <c r="AI48" s="296"/>
      <c r="AJ48" s="231"/>
      <c r="AK48" s="231"/>
      <c r="AL48" s="296"/>
      <c r="AM48" s="231"/>
      <c r="AN48" s="231"/>
      <c r="AO48" s="231"/>
      <c r="AP48" s="231"/>
      <c r="AQ48" s="231"/>
      <c r="AR48" s="231"/>
      <c r="AS48" s="231"/>
      <c r="AT48" s="231"/>
      <c r="AU48" s="231"/>
      <c r="AV48" s="231"/>
      <c r="AW48" s="231"/>
      <c r="AX48" s="231"/>
      <c r="AY48" s="231"/>
      <c r="AZ48" s="231"/>
      <c r="BA48" s="231"/>
      <c r="BB48" s="231"/>
      <c r="BC48" s="231"/>
      <c r="BD48" s="231"/>
      <c r="BE48" s="231"/>
      <c r="BF48" s="231"/>
      <c r="BG48" s="231"/>
      <c r="BH48" s="231"/>
      <c r="BI48" s="296"/>
      <c r="BJ48" s="296"/>
      <c r="BK48" s="296"/>
      <c r="BL48" s="296"/>
      <c r="BM48" s="296"/>
      <c r="BN48" s="296"/>
      <c r="BO48" s="296"/>
      <c r="BP48" s="296"/>
      <c r="BQ48" s="296"/>
      <c r="BR48" s="296"/>
      <c r="BS48" s="296"/>
      <c r="BT48" s="229"/>
      <c r="BU48" s="165">
        <f t="shared" si="3"/>
        <v>0.27083305555717241</v>
      </c>
    </row>
    <row r="49" spans="1:73" ht="15.5" x14ac:dyDescent="0.35">
      <c r="A49" s="39"/>
      <c r="B49" s="139" t="str">
        <f>'Etat staff'!F45</f>
        <v xml:space="preserve"> LAURA</v>
      </c>
      <c r="C49" s="161">
        <f>'Etat staff'!D45</f>
        <v>43591.482638888891</v>
      </c>
      <c r="D49" s="162">
        <f>IF('Etat staff'!E45&lt;C49,'Etat staff'!E45+1,'Etat staff'!E45)</f>
        <v>43591.809027777781</v>
      </c>
      <c r="E49" s="203">
        <f t="shared" si="7"/>
        <v>4.1666666666666664E-2</v>
      </c>
      <c r="F49" s="44"/>
      <c r="G49" s="265"/>
      <c r="H49" s="227"/>
      <c r="I49" s="296"/>
      <c r="J49" s="296"/>
      <c r="K49" s="296"/>
      <c r="L49" s="296"/>
      <c r="M49" s="296"/>
      <c r="N49" s="296"/>
      <c r="O49" s="296"/>
      <c r="P49" s="296"/>
      <c r="Q49" s="296"/>
      <c r="R49" s="296"/>
      <c r="S49" s="296"/>
      <c r="T49" s="296"/>
      <c r="U49" s="296"/>
      <c r="V49" s="296"/>
      <c r="W49" s="296"/>
      <c r="X49" s="296"/>
      <c r="Y49" s="296"/>
      <c r="Z49" s="296"/>
      <c r="AA49" s="296"/>
      <c r="AB49" s="296"/>
      <c r="AC49" s="296"/>
      <c r="AD49" s="296"/>
      <c r="AE49" s="296"/>
      <c r="AF49" s="296"/>
      <c r="AG49" s="296"/>
      <c r="AH49" s="296"/>
      <c r="AI49" s="296"/>
      <c r="AJ49" s="231"/>
      <c r="AK49" s="231"/>
      <c r="AL49" s="296"/>
      <c r="AM49" s="231"/>
      <c r="AN49" s="231"/>
      <c r="AO49" s="231"/>
      <c r="AP49" s="296"/>
      <c r="AQ49" s="296"/>
      <c r="AR49" s="296"/>
      <c r="AS49" s="296"/>
      <c r="AT49" s="296"/>
      <c r="AU49" s="296"/>
      <c r="AV49" s="296"/>
      <c r="AW49" s="296"/>
      <c r="AX49" s="296"/>
      <c r="AY49" s="296"/>
      <c r="AZ49" s="296"/>
      <c r="BA49" s="296"/>
      <c r="BB49" s="296"/>
      <c r="BC49" s="296"/>
      <c r="BD49" s="296"/>
      <c r="BE49" s="296"/>
      <c r="BF49" s="296"/>
      <c r="BG49" s="296"/>
      <c r="BH49" s="296"/>
      <c r="BI49" s="296"/>
      <c r="BJ49" s="296"/>
      <c r="BK49" s="296"/>
      <c r="BL49" s="296"/>
      <c r="BM49" s="296"/>
      <c r="BN49" s="296"/>
      <c r="BO49" s="296"/>
      <c r="BP49" s="296"/>
      <c r="BQ49" s="296"/>
      <c r="BR49" s="296"/>
      <c r="BS49" s="296"/>
      <c r="BT49" s="229"/>
      <c r="BU49" s="165">
        <f t="shared" si="3"/>
        <v>0.33333305555717241</v>
      </c>
    </row>
    <row r="50" spans="1:73" ht="15.5" x14ac:dyDescent="0.35">
      <c r="A50" s="39"/>
      <c r="B50" s="139">
        <f>'Etat staff'!F46</f>
        <v>0</v>
      </c>
      <c r="C50" s="161">
        <f>'Etat staff'!D46</f>
        <v>0</v>
      </c>
      <c r="D50" s="162">
        <f>IF('Etat staff'!E46&lt;C50,'Etat staff'!E46+1,'Etat staff'!E46)</f>
        <v>0</v>
      </c>
      <c r="E50" s="203">
        <f t="shared" si="7"/>
        <v>1.0416666666666666E-2</v>
      </c>
      <c r="F50" s="44"/>
      <c r="G50" s="265"/>
      <c r="H50" s="227"/>
      <c r="I50" s="296"/>
      <c r="J50" s="296"/>
      <c r="K50" s="296"/>
      <c r="L50" s="296"/>
      <c r="M50" s="296"/>
      <c r="N50" s="296"/>
      <c r="O50" s="296"/>
      <c r="P50" s="296"/>
      <c r="Q50" s="296"/>
      <c r="R50" s="296"/>
      <c r="S50" s="296"/>
      <c r="T50" s="231"/>
      <c r="U50" s="231"/>
      <c r="V50" s="231"/>
      <c r="W50" s="231"/>
      <c r="X50" s="231"/>
      <c r="Y50" s="231"/>
      <c r="Z50" s="231"/>
      <c r="AA50" s="231"/>
      <c r="AB50" s="296"/>
      <c r="AC50" s="296"/>
      <c r="AD50" s="296"/>
      <c r="AE50" s="296"/>
      <c r="AF50" s="296"/>
      <c r="AG50" s="296"/>
      <c r="AH50" s="296"/>
      <c r="AI50" s="296"/>
      <c r="AJ50" s="296"/>
      <c r="AK50" s="296"/>
      <c r="AL50" s="296"/>
      <c r="AM50" s="296"/>
      <c r="AN50" s="296"/>
      <c r="AO50" s="296"/>
      <c r="AP50" s="296"/>
      <c r="AQ50" s="296"/>
      <c r="AR50" s="296"/>
      <c r="AS50" s="296"/>
      <c r="AT50" s="296"/>
      <c r="AU50" s="296"/>
      <c r="AV50" s="296"/>
      <c r="AW50" s="296"/>
      <c r="AX50" s="296"/>
      <c r="AY50" s="296"/>
      <c r="AZ50" s="296"/>
      <c r="BA50" s="296"/>
      <c r="BB50" s="296"/>
      <c r="BC50" s="296"/>
      <c r="BD50" s="296"/>
      <c r="BE50" s="296"/>
      <c r="BF50" s="296"/>
      <c r="BG50" s="296"/>
      <c r="BH50" s="231"/>
      <c r="BI50" s="231"/>
      <c r="BJ50" s="231"/>
      <c r="BK50" s="231"/>
      <c r="BL50" s="231"/>
      <c r="BM50" s="231"/>
      <c r="BN50" s="231"/>
      <c r="BO50" s="231"/>
      <c r="BP50" s="296"/>
      <c r="BQ50" s="296"/>
      <c r="BR50" s="296"/>
      <c r="BS50" s="296"/>
      <c r="BT50" s="229"/>
      <c r="BU50" s="165">
        <f t="shared" si="3"/>
        <v>6.9441666666666671E-3</v>
      </c>
    </row>
    <row r="51" spans="1:73" ht="15.5" x14ac:dyDescent="0.35">
      <c r="A51" s="39"/>
      <c r="B51" s="139">
        <f>'Etat staff'!F47</f>
        <v>0</v>
      </c>
      <c r="C51" s="161">
        <f>'Etat staff'!D47</f>
        <v>0</v>
      </c>
      <c r="D51" s="162">
        <f>IF('Etat staff'!E47&lt;C51,'Etat staff'!E47+1,'Etat staff'!E47)</f>
        <v>0</v>
      </c>
      <c r="E51" s="203">
        <f t="shared" si="7"/>
        <v>1.0416666666666666E-2</v>
      </c>
      <c r="F51" s="44"/>
      <c r="G51" s="265"/>
      <c r="H51" s="227"/>
      <c r="I51" s="296"/>
      <c r="J51" s="296"/>
      <c r="K51" s="296"/>
      <c r="L51" s="296"/>
      <c r="M51" s="296"/>
      <c r="N51" s="296"/>
      <c r="O51" s="296"/>
      <c r="P51" s="296"/>
      <c r="Q51" s="296"/>
      <c r="R51" s="296"/>
      <c r="S51" s="296"/>
      <c r="T51" s="231"/>
      <c r="U51" s="231"/>
      <c r="V51" s="231"/>
      <c r="W51" s="231"/>
      <c r="X51" s="231"/>
      <c r="Y51" s="231"/>
      <c r="Z51" s="231"/>
      <c r="AA51" s="231"/>
      <c r="AB51" s="296"/>
      <c r="AC51" s="296"/>
      <c r="AD51" s="296"/>
      <c r="AE51" s="296"/>
      <c r="AF51" s="296"/>
      <c r="AG51" s="296"/>
      <c r="AH51" s="296"/>
      <c r="AI51" s="296"/>
      <c r="AJ51" s="296"/>
      <c r="AK51" s="296"/>
      <c r="AL51" s="296"/>
      <c r="AM51" s="296"/>
      <c r="AN51" s="296"/>
      <c r="AO51" s="296"/>
      <c r="AP51" s="296"/>
      <c r="AQ51" s="296"/>
      <c r="AR51" s="296"/>
      <c r="AS51" s="296"/>
      <c r="AT51" s="296"/>
      <c r="AU51" s="296"/>
      <c r="AV51" s="296"/>
      <c r="AW51" s="296"/>
      <c r="AX51" s="296"/>
      <c r="AY51" s="296"/>
      <c r="AZ51" s="296"/>
      <c r="BA51" s="296"/>
      <c r="BB51" s="296"/>
      <c r="BC51" s="296"/>
      <c r="BD51" s="296"/>
      <c r="BE51" s="296"/>
      <c r="BF51" s="296"/>
      <c r="BG51" s="296"/>
      <c r="BH51" s="231"/>
      <c r="BI51" s="231"/>
      <c r="BJ51" s="231"/>
      <c r="BK51" s="231"/>
      <c r="BL51" s="231"/>
      <c r="BM51" s="231"/>
      <c r="BN51" s="231"/>
      <c r="BO51" s="231"/>
      <c r="BP51" s="296"/>
      <c r="BQ51" s="296"/>
      <c r="BR51" s="296"/>
      <c r="BS51" s="296"/>
      <c r="BT51" s="229"/>
      <c r="BU51" s="165">
        <f t="shared" si="3"/>
        <v>6.9441666666666671E-3</v>
      </c>
    </row>
    <row r="52" spans="1:73" ht="15.5" x14ac:dyDescent="0.35">
      <c r="A52" s="39"/>
      <c r="B52" s="139">
        <f>'Etat staff'!F48</f>
        <v>0</v>
      </c>
      <c r="C52" s="161">
        <f>'Etat staff'!D48</f>
        <v>0</v>
      </c>
      <c r="D52" s="162">
        <f>IF('Etat staff'!E48&lt;C52,'Etat staff'!E48+1,'Etat staff'!E48)</f>
        <v>0</v>
      </c>
      <c r="E52" s="203">
        <f t="shared" si="7"/>
        <v>1.0416666666666666E-2</v>
      </c>
      <c r="F52" s="44"/>
      <c r="G52" s="265"/>
      <c r="H52" s="227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31"/>
      <c r="U52" s="231"/>
      <c r="V52" s="231"/>
      <c r="W52" s="231"/>
      <c r="X52" s="231"/>
      <c r="Y52" s="231"/>
      <c r="Z52" s="231"/>
      <c r="AA52" s="231"/>
      <c r="AB52" s="296"/>
      <c r="AC52" s="296"/>
      <c r="AD52" s="296"/>
      <c r="AE52" s="296"/>
      <c r="AF52" s="296"/>
      <c r="AG52" s="296"/>
      <c r="AH52" s="296"/>
      <c r="AI52" s="296"/>
      <c r="AJ52" s="296"/>
      <c r="AK52" s="296"/>
      <c r="AL52" s="296"/>
      <c r="AM52" s="296"/>
      <c r="AN52" s="296"/>
      <c r="AO52" s="296"/>
      <c r="AP52" s="296"/>
      <c r="AQ52" s="296"/>
      <c r="AR52" s="296"/>
      <c r="AS52" s="296"/>
      <c r="AT52" s="296"/>
      <c r="AU52" s="296"/>
      <c r="AV52" s="296"/>
      <c r="AW52" s="296"/>
      <c r="AX52" s="296"/>
      <c r="AY52" s="296"/>
      <c r="AZ52" s="296"/>
      <c r="BA52" s="296"/>
      <c r="BB52" s="296"/>
      <c r="BC52" s="296"/>
      <c r="BD52" s="296"/>
      <c r="BE52" s="296"/>
      <c r="BF52" s="296"/>
      <c r="BG52" s="296"/>
      <c r="BH52" s="231"/>
      <c r="BI52" s="231"/>
      <c r="BJ52" s="231"/>
      <c r="BK52" s="231"/>
      <c r="BL52" s="231"/>
      <c r="BM52" s="231"/>
      <c r="BN52" s="231"/>
      <c r="BO52" s="231"/>
      <c r="BP52" s="296"/>
      <c r="BQ52" s="296"/>
      <c r="BR52" s="296"/>
      <c r="BS52" s="296"/>
      <c r="BT52" s="229"/>
      <c r="BU52" s="165">
        <f t="shared" si="3"/>
        <v>6.9441666666666671E-3</v>
      </c>
    </row>
    <row r="53" spans="1:73" ht="15.5" x14ac:dyDescent="0.35">
      <c r="A53" s="39"/>
      <c r="B53" s="139">
        <f>'Etat staff'!F49</f>
        <v>0</v>
      </c>
      <c r="C53" s="161">
        <f>'Etat staff'!D49</f>
        <v>0</v>
      </c>
      <c r="D53" s="162">
        <f>IF('Etat staff'!E49&lt;C53,'Etat staff'!E49+1,'Etat staff'!E49)</f>
        <v>0</v>
      </c>
      <c r="E53" s="203">
        <f t="shared" si="7"/>
        <v>1.0416666666666666E-2</v>
      </c>
      <c r="F53" s="44"/>
      <c r="G53" s="265"/>
      <c r="H53" s="227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31"/>
      <c r="U53" s="231"/>
      <c r="V53" s="231"/>
      <c r="W53" s="231"/>
      <c r="X53" s="231"/>
      <c r="Y53" s="231"/>
      <c r="Z53" s="231"/>
      <c r="AA53" s="231"/>
      <c r="AB53" s="296"/>
      <c r="AC53" s="296"/>
      <c r="AD53" s="296"/>
      <c r="AE53" s="296"/>
      <c r="AF53" s="296"/>
      <c r="AG53" s="296"/>
      <c r="AH53" s="296"/>
      <c r="AI53" s="296"/>
      <c r="AJ53" s="296"/>
      <c r="AK53" s="296"/>
      <c r="AL53" s="296"/>
      <c r="AM53" s="296"/>
      <c r="AN53" s="296"/>
      <c r="AO53" s="296"/>
      <c r="AP53" s="296"/>
      <c r="AQ53" s="296"/>
      <c r="AR53" s="296"/>
      <c r="AS53" s="296"/>
      <c r="AT53" s="296"/>
      <c r="AU53" s="296"/>
      <c r="AV53" s="296"/>
      <c r="AW53" s="296"/>
      <c r="AX53" s="296"/>
      <c r="AY53" s="296"/>
      <c r="AZ53" s="296"/>
      <c r="BA53" s="296"/>
      <c r="BB53" s="296"/>
      <c r="BC53" s="296"/>
      <c r="BD53" s="296"/>
      <c r="BE53" s="296"/>
      <c r="BF53" s="296"/>
      <c r="BG53" s="296"/>
      <c r="BH53" s="231"/>
      <c r="BI53" s="231"/>
      <c r="BJ53" s="231"/>
      <c r="BK53" s="231"/>
      <c r="BL53" s="231"/>
      <c r="BM53" s="231"/>
      <c r="BN53" s="231"/>
      <c r="BO53" s="231"/>
      <c r="BP53" s="296"/>
      <c r="BQ53" s="296"/>
      <c r="BR53" s="296"/>
      <c r="BS53" s="296"/>
      <c r="BT53" s="229"/>
      <c r="BU53" s="165">
        <f t="shared" si="3"/>
        <v>6.9441666666666671E-3</v>
      </c>
    </row>
    <row r="54" spans="1:73" ht="15.5" x14ac:dyDescent="0.35">
      <c r="A54" s="39"/>
      <c r="B54" s="139" t="str">
        <f>'Etat staff'!F50</f>
        <v xml:space="preserve"> PAGNA</v>
      </c>
      <c r="C54" s="161">
        <f>'Etat staff'!D50</f>
        <v>43591.524305555555</v>
      </c>
      <c r="D54" s="162">
        <f>IF('Etat staff'!E50&lt;C54,'Etat staff'!E50+1,'Etat staff'!E50)</f>
        <v>43591.913194444445</v>
      </c>
      <c r="E54" s="203">
        <f t="shared" si="7"/>
        <v>5.2083333333333336E-2</v>
      </c>
      <c r="F54" s="44"/>
      <c r="G54" s="265"/>
      <c r="H54" s="227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31"/>
      <c r="AC54" s="231"/>
      <c r="AD54" s="231"/>
      <c r="AE54" s="231"/>
      <c r="AF54" s="231"/>
      <c r="AG54" s="231"/>
      <c r="AH54" s="231"/>
      <c r="AI54" s="296"/>
      <c r="AJ54" s="296"/>
      <c r="AK54" s="296"/>
      <c r="AL54" s="296"/>
      <c r="AM54" s="296"/>
      <c r="AN54" s="296"/>
      <c r="AO54" s="296"/>
      <c r="AP54" s="296"/>
      <c r="AQ54" s="296"/>
      <c r="AR54" s="296"/>
      <c r="AS54" s="296"/>
      <c r="AT54" s="296"/>
      <c r="AU54" s="296"/>
      <c r="AV54" s="296"/>
      <c r="AW54" s="296"/>
      <c r="AX54" s="296"/>
      <c r="AY54" s="296"/>
      <c r="AZ54" s="296"/>
      <c r="BA54" s="296"/>
      <c r="BB54" s="296"/>
      <c r="BC54" s="296"/>
      <c r="BD54" s="296"/>
      <c r="BE54" s="296"/>
      <c r="BF54" s="296"/>
      <c r="BG54" s="296"/>
      <c r="BH54" s="231"/>
      <c r="BI54" s="231"/>
      <c r="BJ54" s="231"/>
      <c r="BK54" s="231"/>
      <c r="BL54" s="231"/>
      <c r="BM54" s="231"/>
      <c r="BN54" s="231"/>
      <c r="BO54" s="231"/>
      <c r="BP54" s="296"/>
      <c r="BQ54" s="296"/>
      <c r="BR54" s="296"/>
      <c r="BS54" s="296"/>
      <c r="BT54" s="229"/>
      <c r="BU54" s="165">
        <f t="shared" si="3"/>
        <v>0.39583305555717241</v>
      </c>
    </row>
    <row r="55" spans="1:73" ht="15.5" x14ac:dyDescent="0.35">
      <c r="A55" s="39"/>
      <c r="B55" s="139" t="str">
        <f>'Etat staff'!F51</f>
        <v xml:space="preserve"> ANAIS</v>
      </c>
      <c r="C55" s="161">
        <f>'Etat staff'!D51</f>
        <v>43591.545138888891</v>
      </c>
      <c r="D55" s="162">
        <f>IF('Etat staff'!E51&lt;C55,'Etat staff'!E51+1,'Etat staff'!E51)</f>
        <v>43591.913194444445</v>
      </c>
      <c r="E55" s="203">
        <f t="shared" si="7"/>
        <v>4.1666666666666664E-2</v>
      </c>
      <c r="F55" s="44"/>
      <c r="G55" s="265"/>
      <c r="H55" s="227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6"/>
      <c r="AE55" s="296"/>
      <c r="AF55" s="296"/>
      <c r="AG55" s="296"/>
      <c r="AH55" s="296"/>
      <c r="AI55" s="296"/>
      <c r="AJ55" s="296"/>
      <c r="AK55" s="296"/>
      <c r="AL55" s="296"/>
      <c r="AM55" s="296"/>
      <c r="AN55" s="296"/>
      <c r="AO55" s="296"/>
      <c r="AP55" s="296"/>
      <c r="AQ55" s="296"/>
      <c r="AR55" s="296"/>
      <c r="AS55" s="296"/>
      <c r="AT55" s="296"/>
      <c r="AU55" s="231"/>
      <c r="AV55" s="231"/>
      <c r="AW55" s="231"/>
      <c r="AX55" s="231"/>
      <c r="AY55" s="231"/>
      <c r="AZ55" s="231"/>
      <c r="BA55" s="231"/>
      <c r="BB55" s="296"/>
      <c r="BC55" s="296"/>
      <c r="BD55" s="296"/>
      <c r="BE55" s="296"/>
      <c r="BF55" s="296"/>
      <c r="BG55" s="296"/>
      <c r="BH55" s="231"/>
      <c r="BI55" s="231"/>
      <c r="BJ55" s="231"/>
      <c r="BK55" s="231"/>
      <c r="BL55" s="231"/>
      <c r="BM55" s="231"/>
      <c r="BN55" s="231"/>
      <c r="BO55" s="231"/>
      <c r="BP55" s="296"/>
      <c r="BQ55" s="296"/>
      <c r="BR55" s="296"/>
      <c r="BS55" s="296"/>
      <c r="BT55" s="229"/>
      <c r="BU55" s="165">
        <f t="shared" si="3"/>
        <v>0.37499972222141376</v>
      </c>
    </row>
    <row r="56" spans="1:73" ht="15.5" x14ac:dyDescent="0.35">
      <c r="A56" s="39"/>
      <c r="B56" s="139" t="str">
        <f>'Etat staff'!F52</f>
        <v xml:space="preserve"> JULIE</v>
      </c>
      <c r="C56" s="161">
        <f>'Etat staff'!D52</f>
        <v>43591.586805555555</v>
      </c>
      <c r="D56" s="162">
        <f>IF('Etat staff'!E52&lt;C56,'Etat staff'!E52+1,'Etat staff'!E52)</f>
        <v>43591.913194444445</v>
      </c>
      <c r="E56" s="203">
        <f t="shared" si="7"/>
        <v>4.1666666666666664E-2</v>
      </c>
      <c r="F56" s="44"/>
      <c r="G56" s="265"/>
      <c r="H56" s="227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31"/>
      <c r="AC56" s="231"/>
      <c r="AD56" s="296"/>
      <c r="AE56" s="296"/>
      <c r="AF56" s="296"/>
      <c r="AG56" s="296"/>
      <c r="AH56" s="296"/>
      <c r="AI56" s="296"/>
      <c r="AJ56" s="296"/>
      <c r="AK56" s="296"/>
      <c r="AL56" s="296"/>
      <c r="AM56" s="296"/>
      <c r="AN56" s="296"/>
      <c r="AO56" s="296"/>
      <c r="AP56" s="296"/>
      <c r="AQ56" s="296"/>
      <c r="AR56" s="296"/>
      <c r="AS56" s="296"/>
      <c r="AT56" s="296"/>
      <c r="AU56" s="296"/>
      <c r="AV56" s="296"/>
      <c r="AW56" s="296"/>
      <c r="AX56" s="296"/>
      <c r="AY56" s="296"/>
      <c r="AZ56" s="296"/>
      <c r="BA56" s="296"/>
      <c r="BB56" s="296"/>
      <c r="BC56" s="296"/>
      <c r="BD56" s="296"/>
      <c r="BE56" s="296"/>
      <c r="BF56" s="296"/>
      <c r="BG56" s="296"/>
      <c r="BH56" s="231"/>
      <c r="BI56" s="231"/>
      <c r="BJ56" s="231"/>
      <c r="BK56" s="231"/>
      <c r="BL56" s="296"/>
      <c r="BM56" s="296"/>
      <c r="BN56" s="296"/>
      <c r="BO56" s="296"/>
      <c r="BP56" s="296"/>
      <c r="BQ56" s="296"/>
      <c r="BR56" s="296"/>
      <c r="BS56" s="296"/>
      <c r="BT56" s="229"/>
      <c r="BU56" s="165">
        <f t="shared" si="3"/>
        <v>0.33333305555717241</v>
      </c>
    </row>
    <row r="57" spans="1:73" ht="15.5" x14ac:dyDescent="0.35">
      <c r="A57" s="39"/>
      <c r="B57" s="139" t="str">
        <f>'Etat staff'!F53</f>
        <v xml:space="preserve"> CAMILLE</v>
      </c>
      <c r="C57" s="161">
        <f>'Etat staff'!D53</f>
        <v>43591.666666666664</v>
      </c>
      <c r="D57" s="162">
        <f>IF('Etat staff'!E53&lt;C57,'Etat staff'!E53+1,'Etat staff'!E53)</f>
        <v>43591.913194444445</v>
      </c>
      <c r="E57" s="203">
        <f t="shared" si="7"/>
        <v>2.0833333333333332E-2</v>
      </c>
      <c r="F57" s="44"/>
      <c r="G57" s="265"/>
      <c r="H57" s="227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31"/>
      <c r="AC57" s="231"/>
      <c r="AD57" s="231"/>
      <c r="AE57" s="231"/>
      <c r="AF57" s="231"/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231"/>
      <c r="AR57" s="296"/>
      <c r="AS57" s="296"/>
      <c r="AT57" s="296"/>
      <c r="AU57" s="231"/>
      <c r="AV57" s="231"/>
      <c r="AW57" s="231"/>
      <c r="AX57" s="231"/>
      <c r="AY57" s="231"/>
      <c r="AZ57" s="231"/>
      <c r="BA57" s="231"/>
      <c r="BB57" s="231"/>
      <c r="BC57" s="231"/>
      <c r="BD57" s="231"/>
      <c r="BE57" s="231"/>
      <c r="BF57" s="231"/>
      <c r="BG57" s="231"/>
      <c r="BH57" s="231"/>
      <c r="BI57" s="231"/>
      <c r="BJ57" s="296"/>
      <c r="BK57" s="296"/>
      <c r="BL57" s="296"/>
      <c r="BM57" s="296"/>
      <c r="BN57" s="296"/>
      <c r="BO57" s="296"/>
      <c r="BP57" s="296"/>
      <c r="BQ57" s="296"/>
      <c r="BR57" s="296"/>
      <c r="BS57" s="296"/>
      <c r="BT57" s="229"/>
      <c r="BU57" s="165">
        <f t="shared" si="3"/>
        <v>0.25347194444767818</v>
      </c>
    </row>
    <row r="58" spans="1:73" ht="15.5" x14ac:dyDescent="0.35">
      <c r="A58" s="39"/>
      <c r="B58" s="139" t="str">
        <f>'Etat staff'!F54</f>
        <v xml:space="preserve"> ALICE</v>
      </c>
      <c r="C58" s="161">
        <f>'Etat staff'!D54</f>
        <v>43591.701388888891</v>
      </c>
      <c r="D58" s="162">
        <f>IF('Etat staff'!E54&lt;C58,'Etat staff'!E54+1,'Etat staff'!E54)</f>
        <v>43591.913194444445</v>
      </c>
      <c r="E58" s="203">
        <f t="shared" si="7"/>
        <v>1.0416666666666666E-2</v>
      </c>
      <c r="F58" s="44"/>
      <c r="G58" s="265"/>
      <c r="H58" s="227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6"/>
      <c r="AE58" s="296"/>
      <c r="AF58" s="231"/>
      <c r="AG58" s="231"/>
      <c r="AH58" s="296"/>
      <c r="AI58" s="296"/>
      <c r="AJ58" s="296"/>
      <c r="AK58" s="296"/>
      <c r="AL58" s="296"/>
      <c r="AM58" s="296"/>
      <c r="AN58" s="296"/>
      <c r="AO58" s="296"/>
      <c r="AP58" s="296"/>
      <c r="AQ58" s="296"/>
      <c r="AR58" s="296"/>
      <c r="AS58" s="296"/>
      <c r="AT58" s="296"/>
      <c r="AU58" s="296"/>
      <c r="AV58" s="296"/>
      <c r="AW58" s="296"/>
      <c r="AX58" s="296"/>
      <c r="AY58" s="296"/>
      <c r="AZ58" s="296"/>
      <c r="BA58" s="296"/>
      <c r="BB58" s="296"/>
      <c r="BC58" s="296"/>
      <c r="BD58" s="296"/>
      <c r="BE58" s="296"/>
      <c r="BF58" s="296"/>
      <c r="BG58" s="296"/>
      <c r="BH58" s="231"/>
      <c r="BI58" s="231"/>
      <c r="BJ58" s="231"/>
      <c r="BK58" s="231"/>
      <c r="BL58" s="231"/>
      <c r="BM58" s="231"/>
      <c r="BN58" s="231"/>
      <c r="BO58" s="231"/>
      <c r="BP58" s="296"/>
      <c r="BQ58" s="296"/>
      <c r="BR58" s="296"/>
      <c r="BS58" s="296"/>
      <c r="BT58" s="229"/>
      <c r="BU58" s="165">
        <f t="shared" si="3"/>
        <v>0.21874972222141378</v>
      </c>
    </row>
    <row r="59" spans="1:73" ht="15.5" x14ac:dyDescent="0.35">
      <c r="A59" s="39"/>
      <c r="B59" s="139" t="str">
        <f>'Etat staff'!F55</f>
        <v xml:space="preserve"> ANTHONY</v>
      </c>
      <c r="C59" s="161">
        <f>'Etat staff'!D55</f>
        <v>43591.701388888891</v>
      </c>
      <c r="D59" s="162">
        <f>IF('Etat staff'!E55&lt;C59,'Etat staff'!E55+1,'Etat staff'!E55)</f>
        <v>43591.913194444445</v>
      </c>
      <c r="E59" s="203">
        <f t="shared" si="7"/>
        <v>1.0416666666666666E-2</v>
      </c>
      <c r="F59" s="44"/>
      <c r="G59" s="265"/>
      <c r="H59" s="227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6"/>
      <c r="AE59" s="296"/>
      <c r="AF59" s="296"/>
      <c r="AG59" s="296"/>
      <c r="AH59" s="296"/>
      <c r="AI59" s="296"/>
      <c r="AJ59" s="296"/>
      <c r="AK59" s="296"/>
      <c r="AL59" s="296"/>
      <c r="AM59" s="296"/>
      <c r="AN59" s="296"/>
      <c r="AO59" s="296"/>
      <c r="AP59" s="296"/>
      <c r="AQ59" s="296"/>
      <c r="AR59" s="296"/>
      <c r="AS59" s="296"/>
      <c r="AT59" s="296"/>
      <c r="AU59" s="231"/>
      <c r="AV59" s="231"/>
      <c r="AW59" s="231"/>
      <c r="AX59" s="231"/>
      <c r="AY59" s="231"/>
      <c r="AZ59" s="231"/>
      <c r="BA59" s="231"/>
      <c r="BB59" s="231"/>
      <c r="BC59" s="231"/>
      <c r="BD59" s="231"/>
      <c r="BE59" s="296"/>
      <c r="BF59" s="296"/>
      <c r="BG59" s="296"/>
      <c r="BH59" s="231"/>
      <c r="BI59" s="296"/>
      <c r="BJ59" s="296"/>
      <c r="BK59" s="296"/>
      <c r="BL59" s="296"/>
      <c r="BM59" s="296"/>
      <c r="BN59" s="296"/>
      <c r="BO59" s="296"/>
      <c r="BP59" s="296"/>
      <c r="BQ59" s="296"/>
      <c r="BR59" s="296"/>
      <c r="BS59" s="296"/>
      <c r="BT59" s="229"/>
      <c r="BU59" s="165">
        <f t="shared" si="3"/>
        <v>0.21874972222141378</v>
      </c>
    </row>
    <row r="60" spans="1:73" ht="15.5" x14ac:dyDescent="0.35">
      <c r="A60" s="39"/>
      <c r="B60" s="139" t="str">
        <f>'Etat staff'!F56</f>
        <v xml:space="preserve"> LANCELOT</v>
      </c>
      <c r="C60" s="161">
        <f>'Etat staff'!D56</f>
        <v>43591.701388888891</v>
      </c>
      <c r="D60" s="162">
        <f>IF('Etat staff'!E56&lt;C60,'Etat staff'!E56+1,'Etat staff'!E56)</f>
        <v>43591.913194444445</v>
      </c>
      <c r="E60" s="203">
        <f t="shared" si="7"/>
        <v>1.0416666666666666E-2</v>
      </c>
      <c r="F60" s="44"/>
      <c r="G60" s="265"/>
      <c r="H60" s="227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6"/>
      <c r="AE60" s="296"/>
      <c r="AF60" s="296"/>
      <c r="AG60" s="296"/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6"/>
      <c r="AT60" s="296"/>
      <c r="AU60" s="296"/>
      <c r="AV60" s="296"/>
      <c r="AW60" s="296"/>
      <c r="AX60" s="296"/>
      <c r="AY60" s="296"/>
      <c r="AZ60" s="296"/>
      <c r="BA60" s="296"/>
      <c r="BB60" s="296"/>
      <c r="BC60" s="296"/>
      <c r="BD60" s="296"/>
      <c r="BE60" s="296"/>
      <c r="BF60" s="296"/>
      <c r="BG60" s="296"/>
      <c r="BH60" s="231"/>
      <c r="BI60" s="296"/>
      <c r="BJ60" s="296"/>
      <c r="BK60" s="296"/>
      <c r="BL60" s="296"/>
      <c r="BM60" s="296"/>
      <c r="BN60" s="296"/>
      <c r="BO60" s="296"/>
      <c r="BP60" s="296"/>
      <c r="BQ60" s="296"/>
      <c r="BR60" s="296"/>
      <c r="BS60" s="296"/>
      <c r="BT60" s="229"/>
      <c r="BU60" s="165">
        <f t="shared" si="3"/>
        <v>0.21874972222141378</v>
      </c>
    </row>
    <row r="61" spans="1:73" ht="15.5" x14ac:dyDescent="0.35">
      <c r="A61" s="39"/>
      <c r="B61" s="266" t="str">
        <f>'Etat staff'!F57</f>
        <v xml:space="preserve"> AUDE</v>
      </c>
      <c r="C61" s="161">
        <f>'Etat staff'!D57</f>
        <v>43591.722222222219</v>
      </c>
      <c r="D61" s="162">
        <f>IF('Etat staff'!E57&lt;C61,'Etat staff'!E57+1,'Etat staff'!E57)</f>
        <v>43591.913194444445</v>
      </c>
      <c r="E61" s="203">
        <f t="shared" si="7"/>
        <v>1.0416666666666666E-2</v>
      </c>
      <c r="F61" s="44"/>
      <c r="G61" s="265"/>
      <c r="H61" s="227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6"/>
      <c r="AE61" s="296"/>
      <c r="AF61" s="296"/>
      <c r="AG61" s="296"/>
      <c r="AH61" s="296"/>
      <c r="AI61" s="296"/>
      <c r="AJ61" s="296"/>
      <c r="AK61" s="231"/>
      <c r="AL61" s="231"/>
      <c r="AM61" s="231"/>
      <c r="AN61" s="231"/>
      <c r="AO61" s="231"/>
      <c r="AP61" s="231"/>
      <c r="AQ61" s="231"/>
      <c r="AR61" s="231"/>
      <c r="AS61" s="231"/>
      <c r="AT61" s="231"/>
      <c r="AU61" s="231"/>
      <c r="AV61" s="296"/>
      <c r="AW61" s="296"/>
      <c r="AX61" s="296"/>
      <c r="AY61" s="231"/>
      <c r="AZ61" s="231"/>
      <c r="BA61" s="231"/>
      <c r="BB61" s="231"/>
      <c r="BC61" s="231"/>
      <c r="BD61" s="231"/>
      <c r="BE61" s="231"/>
      <c r="BF61" s="231"/>
      <c r="BG61" s="231"/>
      <c r="BH61" s="231"/>
      <c r="BI61" s="296"/>
      <c r="BJ61" s="296"/>
      <c r="BK61" s="296"/>
      <c r="BL61" s="296"/>
      <c r="BM61" s="296"/>
      <c r="BN61" s="296"/>
      <c r="BO61" s="296"/>
      <c r="BP61" s="296"/>
      <c r="BQ61" s="296"/>
      <c r="BR61" s="296"/>
      <c r="BS61" s="296"/>
      <c r="BT61" s="229"/>
      <c r="BU61" s="165">
        <f t="shared" si="3"/>
        <v>0.19791638889293109</v>
      </c>
    </row>
    <row r="62" spans="1:73" ht="15.5" x14ac:dyDescent="0.35">
      <c r="A62" s="39"/>
      <c r="B62" s="139">
        <f>'Etat staff'!F58</f>
        <v>0</v>
      </c>
      <c r="C62" s="161">
        <f>'Etat staff'!D58</f>
        <v>0</v>
      </c>
      <c r="D62" s="162">
        <f>IF('Etat staff'!E58&lt;C62,'Etat staff'!E58+1,'Etat staff'!E58)</f>
        <v>0</v>
      </c>
      <c r="E62" s="203">
        <f t="shared" si="7"/>
        <v>1.0416666666666666E-2</v>
      </c>
      <c r="F62" s="44"/>
      <c r="G62" s="265"/>
      <c r="H62" s="227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6"/>
      <c r="AE62" s="296"/>
      <c r="AF62" s="296"/>
      <c r="AG62" s="296"/>
      <c r="AH62" s="296"/>
      <c r="AI62" s="296"/>
      <c r="AJ62" s="296"/>
      <c r="AK62" s="296"/>
      <c r="AL62" s="296"/>
      <c r="AM62" s="231"/>
      <c r="AN62" s="231"/>
      <c r="AO62" s="231"/>
      <c r="AP62" s="231"/>
      <c r="AQ62" s="231"/>
      <c r="AR62" s="231"/>
      <c r="AS62" s="231"/>
      <c r="AT62" s="231"/>
      <c r="AU62" s="231"/>
      <c r="AV62" s="296"/>
      <c r="AW62" s="296"/>
      <c r="AX62" s="296"/>
      <c r="AY62" s="231"/>
      <c r="AZ62" s="231"/>
      <c r="BA62" s="231"/>
      <c r="BB62" s="231"/>
      <c r="BC62" s="231"/>
      <c r="BD62" s="231"/>
      <c r="BE62" s="231"/>
      <c r="BF62" s="231"/>
      <c r="BG62" s="231"/>
      <c r="BH62" s="231"/>
      <c r="BI62" s="296"/>
      <c r="BJ62" s="296"/>
      <c r="BK62" s="296"/>
      <c r="BL62" s="296"/>
      <c r="BM62" s="296"/>
      <c r="BN62" s="296"/>
      <c r="BO62" s="296"/>
      <c r="BP62" s="296"/>
      <c r="BQ62" s="296"/>
      <c r="BR62" s="296"/>
      <c r="BS62" s="296"/>
      <c r="BT62" s="229"/>
      <c r="BU62" s="165">
        <f t="shared" si="3"/>
        <v>6.9441666666666671E-3</v>
      </c>
    </row>
    <row r="63" spans="1:73" ht="15.5" x14ac:dyDescent="0.35">
      <c r="A63" s="39"/>
      <c r="B63" s="139">
        <f>'Etat staff'!F59</f>
        <v>0</v>
      </c>
      <c r="C63" s="161">
        <f>'Etat staff'!D59</f>
        <v>0</v>
      </c>
      <c r="D63" s="162">
        <f>IF('Etat staff'!E59&lt;C63,'Etat staff'!E59+1,'Etat staff'!E59)</f>
        <v>0</v>
      </c>
      <c r="E63" s="203">
        <f t="shared" si="7"/>
        <v>1.0416666666666666E-2</v>
      </c>
      <c r="F63" s="44"/>
      <c r="G63" s="265"/>
      <c r="H63" s="227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6"/>
      <c r="AE63" s="296"/>
      <c r="AF63" s="296"/>
      <c r="AG63" s="296"/>
      <c r="AH63" s="296"/>
      <c r="AI63" s="296"/>
      <c r="AJ63" s="296"/>
      <c r="AK63" s="296"/>
      <c r="AL63" s="296"/>
      <c r="AM63" s="231"/>
      <c r="AN63" s="231"/>
      <c r="AO63" s="231"/>
      <c r="AP63" s="231"/>
      <c r="AQ63" s="231"/>
      <c r="AR63" s="231"/>
      <c r="AS63" s="231"/>
      <c r="AT63" s="231"/>
      <c r="AU63" s="296"/>
      <c r="AV63" s="296"/>
      <c r="AW63" s="296"/>
      <c r="AX63" s="296"/>
      <c r="AY63" s="231"/>
      <c r="AZ63" s="231"/>
      <c r="BA63" s="231"/>
      <c r="BB63" s="231"/>
      <c r="BC63" s="231"/>
      <c r="BD63" s="231"/>
      <c r="BE63" s="231"/>
      <c r="BF63" s="231"/>
      <c r="BG63" s="231"/>
      <c r="BH63" s="231"/>
      <c r="BI63" s="296"/>
      <c r="BJ63" s="296"/>
      <c r="BK63" s="296"/>
      <c r="BL63" s="296"/>
      <c r="BM63" s="296"/>
      <c r="BN63" s="296"/>
      <c r="BO63" s="296"/>
      <c r="BP63" s="231"/>
      <c r="BQ63" s="231"/>
      <c r="BR63" s="231"/>
      <c r="BS63" s="231"/>
      <c r="BT63" s="229"/>
      <c r="BU63" s="165">
        <f t="shared" si="3"/>
        <v>6.9441666666666671E-3</v>
      </c>
    </row>
    <row r="64" spans="1:73" ht="15.5" x14ac:dyDescent="0.35">
      <c r="A64" s="39"/>
      <c r="B64" s="139">
        <f>'Etat staff'!F60</f>
        <v>0</v>
      </c>
      <c r="C64" s="161">
        <f>'Etat staff'!D60</f>
        <v>0</v>
      </c>
      <c r="D64" s="162">
        <f>IF('Etat staff'!E60&lt;C64,'Etat staff'!E60+1,'Etat staff'!E60)</f>
        <v>0</v>
      </c>
      <c r="E64" s="203">
        <f t="shared" si="7"/>
        <v>1.0416666666666666E-2</v>
      </c>
      <c r="F64" s="44"/>
      <c r="G64" s="265"/>
      <c r="H64" s="227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6"/>
      <c r="AE64" s="231"/>
      <c r="AF64" s="231"/>
      <c r="AG64" s="231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1"/>
      <c r="AT64" s="231"/>
      <c r="AU64" s="231"/>
      <c r="AV64" s="231"/>
      <c r="AW64" s="231"/>
      <c r="AX64" s="231"/>
      <c r="AY64" s="231"/>
      <c r="AZ64" s="231"/>
      <c r="BA64" s="231"/>
      <c r="BB64" s="231"/>
      <c r="BC64" s="231"/>
      <c r="BD64" s="231"/>
      <c r="BE64" s="231"/>
      <c r="BF64" s="231"/>
      <c r="BG64" s="231"/>
      <c r="BH64" s="231"/>
      <c r="BI64" s="296"/>
      <c r="BJ64" s="296"/>
      <c r="BK64" s="296"/>
      <c r="BL64" s="296"/>
      <c r="BM64" s="296"/>
      <c r="BN64" s="296"/>
      <c r="BO64" s="296"/>
      <c r="BP64" s="231"/>
      <c r="BQ64" s="231"/>
      <c r="BR64" s="231"/>
      <c r="BS64" s="231"/>
      <c r="BT64" s="229"/>
      <c r="BU64" s="165">
        <f t="shared" si="3"/>
        <v>6.9441666666666671E-3</v>
      </c>
    </row>
    <row r="65" spans="1:73" ht="15.5" x14ac:dyDescent="0.35">
      <c r="A65" s="39"/>
      <c r="B65" s="139">
        <f>'Etat staff'!F61</f>
        <v>0</v>
      </c>
      <c r="C65" s="161">
        <f>'Etat staff'!D61</f>
        <v>0</v>
      </c>
      <c r="D65" s="162">
        <f>IF('Etat staff'!E61&lt;C65,'Etat staff'!E61+1,'Etat staff'!E61)</f>
        <v>0</v>
      </c>
      <c r="E65" s="203">
        <f t="shared" si="7"/>
        <v>1.0416666666666666E-2</v>
      </c>
      <c r="F65" s="44"/>
      <c r="G65" s="265"/>
      <c r="H65" s="227"/>
      <c r="I65" s="296"/>
      <c r="J65" s="296"/>
      <c r="K65" s="296"/>
      <c r="L65" s="296"/>
      <c r="M65" s="296"/>
      <c r="N65" s="296"/>
      <c r="O65" s="296"/>
      <c r="P65" s="296"/>
      <c r="Q65" s="296"/>
      <c r="R65" s="296"/>
      <c r="S65" s="296"/>
      <c r="T65" s="296"/>
      <c r="U65" s="296"/>
      <c r="V65" s="296"/>
      <c r="W65" s="296"/>
      <c r="X65" s="231"/>
      <c r="Y65" s="231"/>
      <c r="Z65" s="231"/>
      <c r="AA65" s="231"/>
      <c r="AB65" s="231"/>
      <c r="AC65" s="231"/>
      <c r="AD65" s="231"/>
      <c r="AE65" s="231"/>
      <c r="AF65" s="231"/>
      <c r="AG65" s="231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1"/>
      <c r="AT65" s="231"/>
      <c r="AU65" s="231"/>
      <c r="AV65" s="231"/>
      <c r="AW65" s="231"/>
      <c r="AX65" s="231"/>
      <c r="AY65" s="231"/>
      <c r="AZ65" s="231"/>
      <c r="BA65" s="231"/>
      <c r="BB65" s="231"/>
      <c r="BC65" s="231"/>
      <c r="BD65" s="231"/>
      <c r="BE65" s="231"/>
      <c r="BF65" s="231"/>
      <c r="BG65" s="231"/>
      <c r="BH65" s="231"/>
      <c r="BI65" s="296"/>
      <c r="BJ65" s="296"/>
      <c r="BK65" s="296"/>
      <c r="BL65" s="296"/>
      <c r="BM65" s="296"/>
      <c r="BN65" s="296"/>
      <c r="BO65" s="296"/>
      <c r="BP65" s="231"/>
      <c r="BQ65" s="231"/>
      <c r="BR65" s="231"/>
      <c r="BS65" s="231"/>
      <c r="BT65" s="229"/>
      <c r="BU65" s="165">
        <f t="shared" si="3"/>
        <v>6.9441666666666671E-3</v>
      </c>
    </row>
    <row r="66" spans="1:73" ht="15.5" x14ac:dyDescent="0.35">
      <c r="A66" s="39"/>
      <c r="B66" s="266">
        <f>'Etat staff'!F62</f>
        <v>0</v>
      </c>
      <c r="C66" s="161">
        <f>'Etat staff'!D62</f>
        <v>0</v>
      </c>
      <c r="D66" s="162">
        <f>IF('Etat staff'!E62&lt;C66,'Etat staff'!E62+1,'Etat staff'!E62)</f>
        <v>0</v>
      </c>
      <c r="E66" s="203">
        <f t="shared" si="7"/>
        <v>1.0416666666666666E-2</v>
      </c>
      <c r="F66" s="44"/>
      <c r="G66" s="265"/>
      <c r="H66" s="227"/>
      <c r="I66" s="296"/>
      <c r="J66" s="296"/>
      <c r="K66" s="296"/>
      <c r="L66" s="296"/>
      <c r="M66" s="296"/>
      <c r="N66" s="296"/>
      <c r="O66" s="296"/>
      <c r="P66" s="296"/>
      <c r="Q66" s="296"/>
      <c r="R66" s="296"/>
      <c r="S66" s="296"/>
      <c r="T66" s="296"/>
      <c r="U66" s="296"/>
      <c r="V66" s="296"/>
      <c r="W66" s="296"/>
      <c r="X66" s="231"/>
      <c r="Y66" s="231"/>
      <c r="Z66" s="231"/>
      <c r="AA66" s="231"/>
      <c r="AB66" s="231"/>
      <c r="AC66" s="231"/>
      <c r="AD66" s="231"/>
      <c r="AE66" s="231"/>
      <c r="AF66" s="231"/>
      <c r="AG66" s="231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1"/>
      <c r="AT66" s="231"/>
      <c r="AU66" s="231"/>
      <c r="AV66" s="231"/>
      <c r="AW66" s="231"/>
      <c r="AX66" s="231"/>
      <c r="AY66" s="231"/>
      <c r="AZ66" s="231"/>
      <c r="BA66" s="231"/>
      <c r="BB66" s="231"/>
      <c r="BC66" s="231"/>
      <c r="BD66" s="231"/>
      <c r="BE66" s="231"/>
      <c r="BF66" s="231"/>
      <c r="BG66" s="231"/>
      <c r="BH66" s="231"/>
      <c r="BI66" s="296"/>
      <c r="BJ66" s="296"/>
      <c r="BK66" s="296"/>
      <c r="BL66" s="296"/>
      <c r="BM66" s="296"/>
      <c r="BN66" s="296"/>
      <c r="BO66" s="296"/>
      <c r="BP66" s="231"/>
      <c r="BQ66" s="231"/>
      <c r="BR66" s="231"/>
      <c r="BS66" s="231"/>
      <c r="BT66" s="229"/>
      <c r="BU66" s="165">
        <f t="shared" si="3"/>
        <v>6.9441666666666671E-3</v>
      </c>
    </row>
    <row r="67" spans="1:73" ht="15.5" x14ac:dyDescent="0.35">
      <c r="A67" s="39"/>
      <c r="B67" s="139">
        <f>'Etat staff'!F63</f>
        <v>0</v>
      </c>
      <c r="C67" s="161">
        <f>'Etat staff'!D63</f>
        <v>0</v>
      </c>
      <c r="D67" s="162">
        <f>IF('Etat staff'!E63&lt;C67,'Etat staff'!E63+1,'Etat staff'!E63)</f>
        <v>0</v>
      </c>
      <c r="E67" s="203">
        <f t="shared" si="7"/>
        <v>1.0416666666666666E-2</v>
      </c>
      <c r="F67" s="44"/>
      <c r="G67" s="265"/>
      <c r="H67" s="227"/>
      <c r="I67" s="296"/>
      <c r="J67" s="296"/>
      <c r="K67" s="296"/>
      <c r="L67" s="296"/>
      <c r="M67" s="296"/>
      <c r="N67" s="296"/>
      <c r="O67" s="296"/>
      <c r="P67" s="296"/>
      <c r="Q67" s="296"/>
      <c r="R67" s="296"/>
      <c r="S67" s="296"/>
      <c r="T67" s="296"/>
      <c r="U67" s="296"/>
      <c r="V67" s="296"/>
      <c r="W67" s="296"/>
      <c r="X67" s="231"/>
      <c r="Y67" s="231"/>
      <c r="Z67" s="231"/>
      <c r="AA67" s="231"/>
      <c r="AB67" s="231"/>
      <c r="AC67" s="231"/>
      <c r="AD67" s="231"/>
      <c r="AE67" s="231"/>
      <c r="AF67" s="231"/>
      <c r="AG67" s="231"/>
      <c r="AH67" s="231"/>
      <c r="AI67" s="231"/>
      <c r="AJ67" s="231"/>
      <c r="AK67" s="231"/>
      <c r="AL67" s="231"/>
      <c r="AM67" s="231"/>
      <c r="AN67" s="231"/>
      <c r="AO67" s="231"/>
      <c r="AP67" s="231"/>
      <c r="AQ67" s="231"/>
      <c r="AR67" s="231"/>
      <c r="AS67" s="231"/>
      <c r="AT67" s="231"/>
      <c r="AU67" s="231"/>
      <c r="AV67" s="231"/>
      <c r="AW67" s="231"/>
      <c r="AX67" s="231"/>
      <c r="AY67" s="231"/>
      <c r="AZ67" s="231"/>
      <c r="BA67" s="231"/>
      <c r="BB67" s="231"/>
      <c r="BC67" s="231"/>
      <c r="BD67" s="231"/>
      <c r="BE67" s="231"/>
      <c r="BF67" s="231"/>
      <c r="BG67" s="231"/>
      <c r="BH67" s="231"/>
      <c r="BI67" s="296"/>
      <c r="BJ67" s="296"/>
      <c r="BK67" s="296"/>
      <c r="BL67" s="296"/>
      <c r="BM67" s="296"/>
      <c r="BN67" s="296"/>
      <c r="BO67" s="296"/>
      <c r="BP67" s="231"/>
      <c r="BQ67" s="231"/>
      <c r="BR67" s="231"/>
      <c r="BS67" s="231"/>
      <c r="BT67" s="229"/>
      <c r="BU67" s="165">
        <f t="shared" si="3"/>
        <v>6.9441666666666671E-3</v>
      </c>
    </row>
    <row r="68" spans="1:73" ht="15.5" x14ac:dyDescent="0.35">
      <c r="A68" s="39"/>
      <c r="B68" s="139">
        <f>'Etat staff'!F64</f>
        <v>0</v>
      </c>
      <c r="C68" s="161">
        <f>'Etat staff'!D64</f>
        <v>0</v>
      </c>
      <c r="D68" s="162">
        <f>IF('Etat staff'!E64&lt;C68,'Etat staff'!E64+1,'Etat staff'!E64)</f>
        <v>0</v>
      </c>
      <c r="E68" s="203">
        <f t="shared" si="7"/>
        <v>1.0416666666666666E-2</v>
      </c>
      <c r="F68" s="44"/>
      <c r="G68" s="265"/>
      <c r="H68" s="227"/>
      <c r="I68" s="296"/>
      <c r="J68" s="296"/>
      <c r="K68" s="296"/>
      <c r="L68" s="296"/>
      <c r="M68" s="296"/>
      <c r="N68" s="296"/>
      <c r="O68" s="296"/>
      <c r="P68" s="296"/>
      <c r="Q68" s="296"/>
      <c r="R68" s="296"/>
      <c r="S68" s="296"/>
      <c r="T68" s="296"/>
      <c r="U68" s="296"/>
      <c r="V68" s="296"/>
      <c r="W68" s="296"/>
      <c r="X68" s="231"/>
      <c r="Y68" s="231"/>
      <c r="Z68" s="231"/>
      <c r="AA68" s="231"/>
      <c r="AB68" s="231"/>
      <c r="AC68" s="231"/>
      <c r="AD68" s="231"/>
      <c r="AE68" s="231"/>
      <c r="AF68" s="231"/>
      <c r="AG68" s="231"/>
      <c r="AH68" s="231"/>
      <c r="AI68" s="231"/>
      <c r="AJ68" s="231"/>
      <c r="AK68" s="231"/>
      <c r="AL68" s="231"/>
      <c r="AM68" s="231"/>
      <c r="AN68" s="231"/>
      <c r="AO68" s="231"/>
      <c r="AP68" s="231"/>
      <c r="AQ68" s="231"/>
      <c r="AR68" s="231"/>
      <c r="AS68" s="231"/>
      <c r="AT68" s="231"/>
      <c r="AU68" s="231"/>
      <c r="AV68" s="231"/>
      <c r="AW68" s="231"/>
      <c r="AX68" s="231"/>
      <c r="AY68" s="231"/>
      <c r="AZ68" s="231"/>
      <c r="BA68" s="231"/>
      <c r="BB68" s="231"/>
      <c r="BC68" s="231"/>
      <c r="BD68" s="231"/>
      <c r="BE68" s="231"/>
      <c r="BF68" s="231"/>
      <c r="BG68" s="231"/>
      <c r="BH68" s="231"/>
      <c r="BI68" s="296"/>
      <c r="BJ68" s="296"/>
      <c r="BK68" s="296"/>
      <c r="BL68" s="296"/>
      <c r="BM68" s="296"/>
      <c r="BN68" s="296"/>
      <c r="BO68" s="296"/>
      <c r="BP68" s="231"/>
      <c r="BQ68" s="231"/>
      <c r="BR68" s="231"/>
      <c r="BS68" s="231"/>
      <c r="BT68" s="229"/>
      <c r="BU68" s="165">
        <f t="shared" si="3"/>
        <v>6.9441666666666671E-3</v>
      </c>
    </row>
    <row r="69" spans="1:73" ht="15.5" x14ac:dyDescent="0.35">
      <c r="A69" s="39"/>
      <c r="B69" s="139">
        <f>'Etat staff'!F65</f>
        <v>0</v>
      </c>
      <c r="C69" s="161">
        <f>'Etat staff'!D65</f>
        <v>0</v>
      </c>
      <c r="D69" s="162">
        <f>IF('Etat staff'!E65&lt;C69,'Etat staff'!E65+1,'Etat staff'!E65)</f>
        <v>0</v>
      </c>
      <c r="E69" s="203">
        <f t="shared" si="7"/>
        <v>1.0416666666666666E-2</v>
      </c>
      <c r="F69" s="44"/>
      <c r="G69" s="265"/>
      <c r="H69" s="227"/>
      <c r="I69" s="296"/>
      <c r="J69" s="296"/>
      <c r="K69" s="296"/>
      <c r="L69" s="296"/>
      <c r="M69" s="296"/>
      <c r="N69" s="296"/>
      <c r="O69" s="296"/>
      <c r="P69" s="296"/>
      <c r="Q69" s="296"/>
      <c r="R69" s="296"/>
      <c r="S69" s="296"/>
      <c r="T69" s="296"/>
      <c r="U69" s="296"/>
      <c r="V69" s="296"/>
      <c r="W69" s="296"/>
      <c r="X69" s="231"/>
      <c r="Y69" s="231"/>
      <c r="Z69" s="231"/>
      <c r="AA69" s="231"/>
      <c r="AB69" s="231"/>
      <c r="AC69" s="231"/>
      <c r="AD69" s="231"/>
      <c r="AE69" s="231"/>
      <c r="AF69" s="231"/>
      <c r="AG69" s="231"/>
      <c r="AH69" s="231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31"/>
      <c r="AT69" s="231"/>
      <c r="AU69" s="231"/>
      <c r="AV69" s="231"/>
      <c r="AW69" s="231"/>
      <c r="AX69" s="231"/>
      <c r="AY69" s="231"/>
      <c r="AZ69" s="231"/>
      <c r="BA69" s="231"/>
      <c r="BB69" s="231"/>
      <c r="BC69" s="231"/>
      <c r="BD69" s="231"/>
      <c r="BE69" s="231"/>
      <c r="BF69" s="231"/>
      <c r="BG69" s="231"/>
      <c r="BH69" s="231"/>
      <c r="BI69" s="231"/>
      <c r="BJ69" s="231"/>
      <c r="BK69" s="231"/>
      <c r="BL69" s="231"/>
      <c r="BM69" s="231"/>
      <c r="BN69" s="231"/>
      <c r="BO69" s="231"/>
      <c r="BP69" s="231"/>
      <c r="BQ69" s="231"/>
      <c r="BR69" s="231"/>
      <c r="BS69" s="231"/>
      <c r="BT69" s="229"/>
      <c r="BU69" s="165">
        <f t="shared" si="3"/>
        <v>6.9441666666666671E-3</v>
      </c>
    </row>
    <row r="70" spans="1:73" ht="15.5" x14ac:dyDescent="0.35">
      <c r="A70" s="39"/>
      <c r="B70" s="139">
        <f>'Etat staff'!F66</f>
        <v>0</v>
      </c>
      <c r="C70" s="161">
        <f>'Etat staff'!D66</f>
        <v>0</v>
      </c>
      <c r="D70" s="162">
        <f>IF('Etat staff'!E66&lt;C70,'Etat staff'!E66+1,'Etat staff'!E66)</f>
        <v>0</v>
      </c>
      <c r="E70" s="203">
        <f t="shared" si="7"/>
        <v>1.0416666666666666E-2</v>
      </c>
      <c r="F70" s="44"/>
      <c r="G70" s="265"/>
      <c r="H70" s="227"/>
      <c r="I70" s="296"/>
      <c r="J70" s="296"/>
      <c r="K70" s="296"/>
      <c r="L70" s="296"/>
      <c r="M70" s="296"/>
      <c r="N70" s="296"/>
      <c r="O70" s="296"/>
      <c r="P70" s="296"/>
      <c r="Q70" s="296"/>
      <c r="R70" s="296"/>
      <c r="S70" s="296"/>
      <c r="T70" s="296"/>
      <c r="U70" s="296"/>
      <c r="V70" s="296"/>
      <c r="W70" s="296"/>
      <c r="X70" s="231"/>
      <c r="Y70" s="231"/>
      <c r="Z70" s="231"/>
      <c r="AA70" s="231"/>
      <c r="AB70" s="231"/>
      <c r="AC70" s="231"/>
      <c r="AD70" s="231"/>
      <c r="AE70" s="231"/>
      <c r="AF70" s="231"/>
      <c r="AG70" s="231"/>
      <c r="AH70" s="231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31"/>
      <c r="AT70" s="231"/>
      <c r="AU70" s="231"/>
      <c r="AV70" s="231"/>
      <c r="AW70" s="231"/>
      <c r="AX70" s="231"/>
      <c r="AY70" s="231"/>
      <c r="AZ70" s="231"/>
      <c r="BA70" s="231"/>
      <c r="BB70" s="231"/>
      <c r="BC70" s="231"/>
      <c r="BD70" s="231"/>
      <c r="BE70" s="231"/>
      <c r="BF70" s="231"/>
      <c r="BG70" s="231"/>
      <c r="BH70" s="231"/>
      <c r="BI70" s="231"/>
      <c r="BJ70" s="231"/>
      <c r="BK70" s="231"/>
      <c r="BL70" s="231"/>
      <c r="BM70" s="231"/>
      <c r="BN70" s="231"/>
      <c r="BO70" s="231"/>
      <c r="BP70" s="231"/>
      <c r="BQ70" s="231"/>
      <c r="BR70" s="231"/>
      <c r="BS70" s="231"/>
      <c r="BT70" s="229"/>
      <c r="BU70" s="165">
        <f t="shared" si="3"/>
        <v>6.9441666666666671E-3</v>
      </c>
    </row>
    <row r="71" spans="1:73" ht="15.5" x14ac:dyDescent="0.35">
      <c r="A71" s="39"/>
      <c r="B71" s="139">
        <f>'Etat staff'!F67</f>
        <v>0</v>
      </c>
      <c r="C71" s="161">
        <f>'Etat staff'!D67</f>
        <v>0</v>
      </c>
      <c r="D71" s="162">
        <f>IF('Etat staff'!E67&lt;C71,'Etat staff'!E67+1,'Etat staff'!E67)</f>
        <v>0</v>
      </c>
      <c r="E71" s="203">
        <f t="shared" si="7"/>
        <v>1.0416666666666666E-2</v>
      </c>
      <c r="F71" s="44"/>
      <c r="G71" s="265"/>
      <c r="H71" s="227"/>
      <c r="I71" s="296"/>
      <c r="J71" s="296"/>
      <c r="K71" s="296"/>
      <c r="L71" s="296"/>
      <c r="M71" s="296"/>
      <c r="N71" s="296"/>
      <c r="O71" s="296"/>
      <c r="P71" s="296"/>
      <c r="Q71" s="296"/>
      <c r="R71" s="296"/>
      <c r="S71" s="296"/>
      <c r="T71" s="296"/>
      <c r="U71" s="296"/>
      <c r="V71" s="296"/>
      <c r="W71" s="296"/>
      <c r="X71" s="231"/>
      <c r="Y71" s="231"/>
      <c r="Z71" s="231"/>
      <c r="AA71" s="231"/>
      <c r="AB71" s="231"/>
      <c r="AC71" s="231"/>
      <c r="AD71" s="231"/>
      <c r="AE71" s="231"/>
      <c r="AF71" s="231"/>
      <c r="AG71" s="231"/>
      <c r="AH71" s="231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31"/>
      <c r="AT71" s="231"/>
      <c r="AU71" s="231"/>
      <c r="AV71" s="231"/>
      <c r="AW71" s="231"/>
      <c r="AX71" s="231"/>
      <c r="AY71" s="231"/>
      <c r="AZ71" s="231"/>
      <c r="BA71" s="231"/>
      <c r="BB71" s="231"/>
      <c r="BC71" s="231"/>
      <c r="BD71" s="231"/>
      <c r="BE71" s="231"/>
      <c r="BF71" s="231"/>
      <c r="BG71" s="231"/>
      <c r="BH71" s="231"/>
      <c r="BI71" s="231"/>
      <c r="BJ71" s="231"/>
      <c r="BK71" s="231"/>
      <c r="BL71" s="231"/>
      <c r="BM71" s="231"/>
      <c r="BN71" s="231"/>
      <c r="BO71" s="231"/>
      <c r="BP71" s="231"/>
      <c r="BQ71" s="231"/>
      <c r="BR71" s="231"/>
      <c r="BS71" s="231"/>
      <c r="BT71" s="229"/>
      <c r="BU71" s="165">
        <f t="shared" si="3"/>
        <v>6.9441666666666671E-3</v>
      </c>
    </row>
    <row r="72" spans="1:73" ht="15.5" x14ac:dyDescent="0.35">
      <c r="A72" s="39"/>
      <c r="B72" s="139">
        <f>'Etat staff'!F68</f>
        <v>0</v>
      </c>
      <c r="C72" s="161">
        <f>'Etat staff'!D68</f>
        <v>0</v>
      </c>
      <c r="D72" s="162">
        <f>IF('Etat staff'!E68&lt;C72,'Etat staff'!E68+1,'Etat staff'!E68)</f>
        <v>0</v>
      </c>
      <c r="E72" s="203">
        <f t="shared" si="7"/>
        <v>1.0416666666666666E-2</v>
      </c>
      <c r="F72" s="44"/>
      <c r="G72" s="265"/>
      <c r="H72" s="227"/>
      <c r="I72" s="296"/>
      <c r="J72" s="296"/>
      <c r="K72" s="296"/>
      <c r="L72" s="296"/>
      <c r="M72" s="296"/>
      <c r="N72" s="296"/>
      <c r="O72" s="296"/>
      <c r="P72" s="296"/>
      <c r="Q72" s="296"/>
      <c r="R72" s="296"/>
      <c r="S72" s="296"/>
      <c r="T72" s="296"/>
      <c r="U72" s="296"/>
      <c r="V72" s="296"/>
      <c r="W72" s="296"/>
      <c r="X72" s="231"/>
      <c r="Y72" s="231"/>
      <c r="Z72" s="231"/>
      <c r="AA72" s="231"/>
      <c r="AB72" s="231"/>
      <c r="AC72" s="231"/>
      <c r="AD72" s="231"/>
      <c r="AE72" s="231"/>
      <c r="AF72" s="231"/>
      <c r="AG72" s="231"/>
      <c r="AH72" s="231"/>
      <c r="AI72" s="231"/>
      <c r="AJ72" s="231"/>
      <c r="AK72" s="231"/>
      <c r="AL72" s="231"/>
      <c r="AM72" s="231"/>
      <c r="AN72" s="231"/>
      <c r="AO72" s="231"/>
      <c r="AP72" s="231"/>
      <c r="AQ72" s="231"/>
      <c r="AR72" s="231"/>
      <c r="AS72" s="231"/>
      <c r="AT72" s="231"/>
      <c r="AU72" s="231"/>
      <c r="AV72" s="231"/>
      <c r="AW72" s="231"/>
      <c r="AX72" s="231"/>
      <c r="AY72" s="231"/>
      <c r="AZ72" s="231"/>
      <c r="BA72" s="231"/>
      <c r="BB72" s="231"/>
      <c r="BC72" s="231"/>
      <c r="BD72" s="231"/>
      <c r="BE72" s="231"/>
      <c r="BF72" s="231"/>
      <c r="BG72" s="231"/>
      <c r="BH72" s="231"/>
      <c r="BI72" s="231"/>
      <c r="BJ72" s="231"/>
      <c r="BK72" s="231"/>
      <c r="BL72" s="231"/>
      <c r="BM72" s="231"/>
      <c r="BN72" s="231"/>
      <c r="BO72" s="231"/>
      <c r="BP72" s="231"/>
      <c r="BQ72" s="231"/>
      <c r="BR72" s="231"/>
      <c r="BS72" s="231"/>
      <c r="BT72" s="229"/>
      <c r="BU72" s="165">
        <f t="shared" si="3"/>
        <v>6.9441666666666671E-3</v>
      </c>
    </row>
    <row r="73" spans="1:73" ht="15.5" x14ac:dyDescent="0.35">
      <c r="A73" s="39"/>
      <c r="B73" s="139">
        <f>'Etat staff'!F69</f>
        <v>0</v>
      </c>
      <c r="C73" s="161">
        <f>'Etat staff'!D69</f>
        <v>0</v>
      </c>
      <c r="D73" s="162">
        <f>IF('Etat staff'!E69&lt;C73,'Etat staff'!E69+1,'Etat staff'!E69)</f>
        <v>0</v>
      </c>
      <c r="E73" s="203">
        <f t="shared" si="7"/>
        <v>1.0416666666666666E-2</v>
      </c>
      <c r="F73" s="44"/>
      <c r="G73" s="265"/>
      <c r="H73" s="227"/>
      <c r="I73" s="296"/>
      <c r="J73" s="296"/>
      <c r="K73" s="296"/>
      <c r="L73" s="296"/>
      <c r="M73" s="296"/>
      <c r="N73" s="296"/>
      <c r="O73" s="296"/>
      <c r="P73" s="296"/>
      <c r="Q73" s="296"/>
      <c r="R73" s="296"/>
      <c r="S73" s="296"/>
      <c r="T73" s="296"/>
      <c r="U73" s="296"/>
      <c r="V73" s="296"/>
      <c r="W73" s="296"/>
      <c r="X73" s="231"/>
      <c r="Y73" s="231"/>
      <c r="Z73" s="231"/>
      <c r="AA73" s="231"/>
      <c r="AB73" s="231"/>
      <c r="AC73" s="231"/>
      <c r="AD73" s="231"/>
      <c r="AE73" s="231"/>
      <c r="AF73" s="231"/>
      <c r="AG73" s="231"/>
      <c r="AH73" s="231"/>
      <c r="AI73" s="231"/>
      <c r="AJ73" s="231"/>
      <c r="AK73" s="231"/>
      <c r="AL73" s="231"/>
      <c r="AM73" s="231"/>
      <c r="AN73" s="231"/>
      <c r="AO73" s="231"/>
      <c r="AP73" s="231"/>
      <c r="AQ73" s="231"/>
      <c r="AR73" s="231"/>
      <c r="AS73" s="231"/>
      <c r="AT73" s="231"/>
      <c r="AU73" s="231"/>
      <c r="AV73" s="231"/>
      <c r="AW73" s="231"/>
      <c r="AX73" s="231"/>
      <c r="AY73" s="231"/>
      <c r="AZ73" s="231"/>
      <c r="BA73" s="231"/>
      <c r="BB73" s="231"/>
      <c r="BC73" s="231"/>
      <c r="BD73" s="231"/>
      <c r="BE73" s="231"/>
      <c r="BF73" s="231"/>
      <c r="BG73" s="231"/>
      <c r="BH73" s="231"/>
      <c r="BI73" s="231"/>
      <c r="BJ73" s="231"/>
      <c r="BK73" s="231"/>
      <c r="BL73" s="231"/>
      <c r="BM73" s="231"/>
      <c r="BN73" s="231"/>
      <c r="BO73" s="231"/>
      <c r="BP73" s="231"/>
      <c r="BQ73" s="231"/>
      <c r="BR73" s="231"/>
      <c r="BS73" s="231"/>
      <c r="BT73" s="229"/>
      <c r="BU73" s="165">
        <f t="shared" si="3"/>
        <v>6.9441666666666671E-3</v>
      </c>
    </row>
    <row r="74" spans="1:73" ht="15.5" x14ac:dyDescent="0.35">
      <c r="A74" s="39"/>
      <c r="B74" s="139">
        <f>'Etat staff'!F70</f>
        <v>0</v>
      </c>
      <c r="C74" s="161">
        <f>'Etat staff'!D70</f>
        <v>0</v>
      </c>
      <c r="D74" s="162">
        <f>IF('Etat staff'!E70&lt;C74,'Etat staff'!E70+1,'Etat staff'!E70)</f>
        <v>0</v>
      </c>
      <c r="E74" s="203">
        <f t="shared" si="7"/>
        <v>1.0416666666666666E-2</v>
      </c>
      <c r="F74" s="44"/>
      <c r="G74" s="265"/>
      <c r="H74" s="227"/>
      <c r="I74" s="296"/>
      <c r="J74" s="296"/>
      <c r="K74" s="296"/>
      <c r="L74" s="296"/>
      <c r="M74" s="296"/>
      <c r="N74" s="296"/>
      <c r="O74" s="296"/>
      <c r="P74" s="296"/>
      <c r="Q74" s="296"/>
      <c r="R74" s="296"/>
      <c r="S74" s="296"/>
      <c r="T74" s="296"/>
      <c r="U74" s="296"/>
      <c r="V74" s="296"/>
      <c r="W74" s="296"/>
      <c r="X74" s="231"/>
      <c r="Y74" s="231"/>
      <c r="Z74" s="231"/>
      <c r="AA74" s="231"/>
      <c r="AB74" s="231"/>
      <c r="AC74" s="231"/>
      <c r="AD74" s="231"/>
      <c r="AE74" s="231"/>
      <c r="AF74" s="231"/>
      <c r="AG74" s="231"/>
      <c r="AH74" s="231"/>
      <c r="AI74" s="231"/>
      <c r="AJ74" s="231"/>
      <c r="AK74" s="231"/>
      <c r="AL74" s="231"/>
      <c r="AM74" s="231"/>
      <c r="AN74" s="231"/>
      <c r="AO74" s="231"/>
      <c r="AP74" s="231"/>
      <c r="AQ74" s="296"/>
      <c r="AR74" s="296"/>
      <c r="AS74" s="296"/>
      <c r="AT74" s="296"/>
      <c r="AU74" s="231"/>
      <c r="AV74" s="231"/>
      <c r="AW74" s="231"/>
      <c r="AX74" s="231"/>
      <c r="AY74" s="231"/>
      <c r="AZ74" s="231"/>
      <c r="BA74" s="231"/>
      <c r="BB74" s="231"/>
      <c r="BC74" s="231"/>
      <c r="BD74" s="231"/>
      <c r="BE74" s="231"/>
      <c r="BF74" s="231"/>
      <c r="BG74" s="231"/>
      <c r="BH74" s="231"/>
      <c r="BI74" s="231"/>
      <c r="BJ74" s="231"/>
      <c r="BK74" s="231"/>
      <c r="BL74" s="231"/>
      <c r="BM74" s="231"/>
      <c r="BN74" s="231"/>
      <c r="BO74" s="231"/>
      <c r="BP74" s="231"/>
      <c r="BQ74" s="231"/>
      <c r="BR74" s="231"/>
      <c r="BS74" s="231"/>
      <c r="BT74" s="229"/>
      <c r="BU74" s="165">
        <f t="shared" si="3"/>
        <v>6.9441666666666671E-3</v>
      </c>
    </row>
    <row r="75" spans="1:73" ht="15.5" x14ac:dyDescent="0.35">
      <c r="A75" s="39"/>
      <c r="B75" s="139">
        <f>'Etat staff'!F71</f>
        <v>0</v>
      </c>
      <c r="C75" s="161">
        <f>'Etat staff'!D71</f>
        <v>0</v>
      </c>
      <c r="D75" s="162">
        <f>IF('Etat staff'!E71&lt;C75,'Etat staff'!E71+1,'Etat staff'!E71)</f>
        <v>0</v>
      </c>
      <c r="E75" s="203">
        <f t="shared" si="7"/>
        <v>1.0416666666666666E-2</v>
      </c>
      <c r="F75" s="44"/>
      <c r="G75" s="265"/>
      <c r="H75" s="227"/>
      <c r="I75" s="296"/>
      <c r="J75" s="296"/>
      <c r="K75" s="296"/>
      <c r="L75" s="296"/>
      <c r="M75" s="296"/>
      <c r="N75" s="296"/>
      <c r="O75" s="296"/>
      <c r="P75" s="296"/>
      <c r="Q75" s="296"/>
      <c r="R75" s="296"/>
      <c r="S75" s="296"/>
      <c r="T75" s="296"/>
      <c r="U75" s="296"/>
      <c r="V75" s="296"/>
      <c r="W75" s="296"/>
      <c r="X75" s="231"/>
      <c r="Y75" s="231"/>
      <c r="Z75" s="231"/>
      <c r="AA75" s="231"/>
      <c r="AB75" s="231"/>
      <c r="AC75" s="231"/>
      <c r="AD75" s="231"/>
      <c r="AE75" s="231"/>
      <c r="AF75" s="231"/>
      <c r="AG75" s="231"/>
      <c r="AH75" s="231"/>
      <c r="AI75" s="231"/>
      <c r="AJ75" s="231"/>
      <c r="AK75" s="231"/>
      <c r="AL75" s="231"/>
      <c r="AM75" s="231"/>
      <c r="AN75" s="231"/>
      <c r="AO75" s="231"/>
      <c r="AP75" s="231"/>
      <c r="AQ75" s="231"/>
      <c r="AR75" s="231"/>
      <c r="AS75" s="231"/>
      <c r="AT75" s="231"/>
      <c r="AU75" s="231"/>
      <c r="AV75" s="231"/>
      <c r="AW75" s="231"/>
      <c r="AX75" s="231"/>
      <c r="AY75" s="231"/>
      <c r="AZ75" s="231"/>
      <c r="BA75" s="231"/>
      <c r="BB75" s="231"/>
      <c r="BC75" s="231"/>
      <c r="BD75" s="231"/>
      <c r="BE75" s="231"/>
      <c r="BF75" s="231"/>
      <c r="BG75" s="231"/>
      <c r="BH75" s="231"/>
      <c r="BI75" s="231"/>
      <c r="BJ75" s="231"/>
      <c r="BK75" s="231"/>
      <c r="BL75" s="231"/>
      <c r="BM75" s="231"/>
      <c r="BN75" s="231"/>
      <c r="BO75" s="231"/>
      <c r="BP75" s="231"/>
      <c r="BQ75" s="231"/>
      <c r="BR75" s="231"/>
      <c r="BS75" s="231"/>
      <c r="BT75" s="229"/>
      <c r="BU75" s="165">
        <f t="shared" si="3"/>
        <v>6.9441666666666671E-3</v>
      </c>
    </row>
    <row r="76" spans="1:73" ht="15.5" x14ac:dyDescent="0.35">
      <c r="A76" s="39"/>
      <c r="B76" s="139">
        <f>'Etat staff'!F72</f>
        <v>0</v>
      </c>
      <c r="C76" s="161">
        <f>'Etat staff'!D72</f>
        <v>0</v>
      </c>
      <c r="D76" s="162">
        <f>IF('Etat staff'!E72&lt;C76,'Etat staff'!E72+1,'Etat staff'!E72)</f>
        <v>0</v>
      </c>
      <c r="E76" s="203">
        <f t="shared" si="7"/>
        <v>1.0416666666666666E-2</v>
      </c>
      <c r="F76" s="44"/>
      <c r="G76" s="265"/>
      <c r="H76" s="227"/>
      <c r="I76" s="296"/>
      <c r="J76" s="296"/>
      <c r="K76" s="296"/>
      <c r="L76" s="296"/>
      <c r="M76" s="296"/>
      <c r="N76" s="296"/>
      <c r="O76" s="296"/>
      <c r="P76" s="296"/>
      <c r="Q76" s="296"/>
      <c r="R76" s="296"/>
      <c r="S76" s="296"/>
      <c r="T76" s="296"/>
      <c r="U76" s="296"/>
      <c r="V76" s="296"/>
      <c r="W76" s="296"/>
      <c r="X76" s="231"/>
      <c r="Y76" s="231"/>
      <c r="Z76" s="231"/>
      <c r="AA76" s="231"/>
      <c r="AB76" s="231"/>
      <c r="AC76" s="231"/>
      <c r="AD76" s="231"/>
      <c r="AE76" s="231"/>
      <c r="AF76" s="231"/>
      <c r="AG76" s="231"/>
      <c r="AH76" s="231"/>
      <c r="AI76" s="231"/>
      <c r="AJ76" s="231"/>
      <c r="AK76" s="231"/>
      <c r="AL76" s="231"/>
      <c r="AM76" s="231"/>
      <c r="AN76" s="231"/>
      <c r="AO76" s="231"/>
      <c r="AP76" s="231"/>
      <c r="AQ76" s="231"/>
      <c r="AR76" s="231"/>
      <c r="AS76" s="231"/>
      <c r="AT76" s="231"/>
      <c r="AU76" s="231"/>
      <c r="AV76" s="231"/>
      <c r="AW76" s="231"/>
      <c r="AX76" s="231"/>
      <c r="AY76" s="231"/>
      <c r="AZ76" s="231"/>
      <c r="BA76" s="231"/>
      <c r="BB76" s="231"/>
      <c r="BC76" s="231"/>
      <c r="BD76" s="231"/>
      <c r="BE76" s="231"/>
      <c r="BF76" s="231"/>
      <c r="BG76" s="231"/>
      <c r="BH76" s="231"/>
      <c r="BI76" s="231"/>
      <c r="BJ76" s="231"/>
      <c r="BK76" s="231"/>
      <c r="BL76" s="231"/>
      <c r="BM76" s="231"/>
      <c r="BN76" s="231"/>
      <c r="BO76" s="231"/>
      <c r="BP76" s="231"/>
      <c r="BQ76" s="231"/>
      <c r="BR76" s="231"/>
      <c r="BS76" s="231"/>
      <c r="BT76" s="229"/>
      <c r="BU76" s="165">
        <f t="shared" si="3"/>
        <v>6.9441666666666671E-3</v>
      </c>
    </row>
    <row r="77" spans="1:73" ht="15.5" x14ac:dyDescent="0.35">
      <c r="A77" s="39"/>
      <c r="B77" s="139">
        <f>'Etat staff'!F73</f>
        <v>0</v>
      </c>
      <c r="C77" s="161">
        <f>'Etat staff'!D73</f>
        <v>0</v>
      </c>
      <c r="D77" s="162">
        <f>IF('Etat staff'!E73&lt;C77,'Etat staff'!E73+1,'Etat staff'!E73)</f>
        <v>0</v>
      </c>
      <c r="E77" s="203">
        <f t="shared" si="7"/>
        <v>1.0416666666666666E-2</v>
      </c>
      <c r="F77" s="44"/>
      <c r="G77" s="265"/>
      <c r="H77" s="227"/>
      <c r="I77" s="296"/>
      <c r="J77" s="296"/>
      <c r="K77" s="296"/>
      <c r="L77" s="296"/>
      <c r="M77" s="296"/>
      <c r="N77" s="296"/>
      <c r="O77" s="296"/>
      <c r="P77" s="296"/>
      <c r="Q77" s="296"/>
      <c r="R77" s="296"/>
      <c r="S77" s="296"/>
      <c r="T77" s="296"/>
      <c r="U77" s="296"/>
      <c r="V77" s="296"/>
      <c r="W77" s="296"/>
      <c r="X77" s="296"/>
      <c r="Y77" s="296"/>
      <c r="Z77" s="296"/>
      <c r="AA77" s="296"/>
      <c r="AB77" s="296"/>
      <c r="AC77" s="296"/>
      <c r="AD77" s="296"/>
      <c r="AE77" s="296"/>
      <c r="AF77" s="296"/>
      <c r="AG77" s="296"/>
      <c r="AH77" s="296"/>
      <c r="AI77" s="296"/>
      <c r="AJ77" s="231"/>
      <c r="AK77" s="231"/>
      <c r="AL77" s="231"/>
      <c r="AM77" s="231"/>
      <c r="AN77" s="231"/>
      <c r="AO77" s="231"/>
      <c r="AP77" s="231"/>
      <c r="AQ77" s="231"/>
      <c r="AR77" s="231"/>
      <c r="AS77" s="231"/>
      <c r="AT77" s="231"/>
      <c r="AU77" s="231"/>
      <c r="AV77" s="231"/>
      <c r="AW77" s="231"/>
      <c r="AX77" s="231"/>
      <c r="AY77" s="231"/>
      <c r="AZ77" s="231"/>
      <c r="BA77" s="231"/>
      <c r="BB77" s="231"/>
      <c r="BC77" s="231"/>
      <c r="BD77" s="231"/>
      <c r="BE77" s="231"/>
      <c r="BF77" s="231"/>
      <c r="BG77" s="231"/>
      <c r="BH77" s="231"/>
      <c r="BI77" s="231"/>
      <c r="BJ77" s="231"/>
      <c r="BK77" s="231"/>
      <c r="BL77" s="231"/>
      <c r="BM77" s="231"/>
      <c r="BN77" s="231"/>
      <c r="BO77" s="231"/>
      <c r="BP77" s="296"/>
      <c r="BQ77" s="296"/>
      <c r="BR77" s="296"/>
      <c r="BS77" s="296"/>
      <c r="BT77" s="229"/>
      <c r="BU77" s="165">
        <f t="shared" si="3"/>
        <v>6.9441666666666671E-3</v>
      </c>
    </row>
    <row r="78" spans="1:73" ht="15.5" x14ac:dyDescent="0.35">
      <c r="A78" s="39"/>
      <c r="B78" s="139">
        <f>'Etat staff'!F74</f>
        <v>0</v>
      </c>
      <c r="C78" s="161">
        <f>'Etat staff'!D74</f>
        <v>0</v>
      </c>
      <c r="D78" s="162">
        <f>IF('Etat staff'!E74&lt;C78,'Etat staff'!E74+1,'Etat staff'!E74)</f>
        <v>0</v>
      </c>
      <c r="E78" s="203">
        <f t="shared" si="7"/>
        <v>1.0416666666666666E-2</v>
      </c>
      <c r="F78" s="44"/>
      <c r="G78" s="265"/>
      <c r="H78" s="227"/>
      <c r="I78" s="296"/>
      <c r="J78" s="296"/>
      <c r="K78" s="296"/>
      <c r="L78" s="296"/>
      <c r="M78" s="296"/>
      <c r="N78" s="296"/>
      <c r="O78" s="296"/>
      <c r="P78" s="296"/>
      <c r="Q78" s="296"/>
      <c r="R78" s="296"/>
      <c r="S78" s="296"/>
      <c r="T78" s="296"/>
      <c r="U78" s="296"/>
      <c r="V78" s="296"/>
      <c r="W78" s="296"/>
      <c r="X78" s="296"/>
      <c r="Y78" s="296"/>
      <c r="Z78" s="296"/>
      <c r="AA78" s="296"/>
      <c r="AB78" s="296"/>
      <c r="AC78" s="296"/>
      <c r="AD78" s="296"/>
      <c r="AE78" s="296"/>
      <c r="AF78" s="296"/>
      <c r="AG78" s="296"/>
      <c r="AH78" s="296"/>
      <c r="AI78" s="296"/>
      <c r="AJ78" s="231"/>
      <c r="AK78" s="231"/>
      <c r="AL78" s="231"/>
      <c r="AM78" s="231"/>
      <c r="AN78" s="296"/>
      <c r="AO78" s="296"/>
      <c r="AP78" s="296"/>
      <c r="AQ78" s="296"/>
      <c r="AR78" s="231"/>
      <c r="AS78" s="231"/>
      <c r="AT78" s="231"/>
      <c r="AU78" s="231"/>
      <c r="AV78" s="231"/>
      <c r="AW78" s="231"/>
      <c r="AX78" s="231"/>
      <c r="AY78" s="231"/>
      <c r="AZ78" s="296"/>
      <c r="BA78" s="296"/>
      <c r="BB78" s="296"/>
      <c r="BC78" s="296"/>
      <c r="BD78" s="231"/>
      <c r="BE78" s="231"/>
      <c r="BF78" s="231"/>
      <c r="BG78" s="231"/>
      <c r="BH78" s="231"/>
      <c r="BI78" s="231"/>
      <c r="BJ78" s="231"/>
      <c r="BK78" s="231"/>
      <c r="BL78" s="231"/>
      <c r="BM78" s="231"/>
      <c r="BN78" s="231"/>
      <c r="BO78" s="231"/>
      <c r="BP78" s="296"/>
      <c r="BQ78" s="296"/>
      <c r="BR78" s="296"/>
      <c r="BS78" s="296"/>
      <c r="BT78" s="229"/>
      <c r="BU78" s="165">
        <f t="shared" si="3"/>
        <v>6.9441666666666671E-3</v>
      </c>
    </row>
    <row r="79" spans="1:73" ht="15.5" x14ac:dyDescent="0.35">
      <c r="A79" s="39"/>
      <c r="B79" s="139">
        <f>'Etat staff'!F75</f>
        <v>0</v>
      </c>
      <c r="C79" s="161">
        <f>'Etat staff'!D75</f>
        <v>0</v>
      </c>
      <c r="D79" s="162">
        <f>IF('Etat staff'!E75&lt;C79,'Etat staff'!E75+1,'Etat staff'!E75)</f>
        <v>0</v>
      </c>
      <c r="E79" s="203">
        <f t="shared" si="7"/>
        <v>1.0416666666666666E-2</v>
      </c>
      <c r="F79" s="44"/>
      <c r="G79" s="265"/>
      <c r="H79" s="227"/>
      <c r="I79" s="296"/>
      <c r="J79" s="296"/>
      <c r="K79" s="296"/>
      <c r="L79" s="296"/>
      <c r="M79" s="296"/>
      <c r="N79" s="296"/>
      <c r="O79" s="296"/>
      <c r="P79" s="296"/>
      <c r="Q79" s="296"/>
      <c r="R79" s="296"/>
      <c r="S79" s="296"/>
      <c r="T79" s="296"/>
      <c r="U79" s="296"/>
      <c r="V79" s="296"/>
      <c r="W79" s="296"/>
      <c r="X79" s="296"/>
      <c r="Y79" s="296"/>
      <c r="Z79" s="296"/>
      <c r="AA79" s="296"/>
      <c r="AB79" s="296"/>
      <c r="AC79" s="296"/>
      <c r="AD79" s="296"/>
      <c r="AE79" s="296"/>
      <c r="AF79" s="296"/>
      <c r="AG79" s="296"/>
      <c r="AH79" s="296"/>
      <c r="AI79" s="296"/>
      <c r="AJ79" s="231"/>
      <c r="AK79" s="231"/>
      <c r="AL79" s="231"/>
      <c r="AM79" s="231"/>
      <c r="AN79" s="231"/>
      <c r="AO79" s="231"/>
      <c r="AP79" s="231"/>
      <c r="AQ79" s="231"/>
      <c r="AR79" s="231"/>
      <c r="AS79" s="231"/>
      <c r="AT79" s="231"/>
      <c r="AU79" s="231"/>
      <c r="AV79" s="231"/>
      <c r="AW79" s="231"/>
      <c r="AX79" s="231"/>
      <c r="AY79" s="231"/>
      <c r="AZ79" s="231"/>
      <c r="BA79" s="231"/>
      <c r="BB79" s="231"/>
      <c r="BC79" s="231"/>
      <c r="BD79" s="231"/>
      <c r="BE79" s="231"/>
      <c r="BF79" s="231"/>
      <c r="BG79" s="231"/>
      <c r="BH79" s="231"/>
      <c r="BI79" s="231"/>
      <c r="BJ79" s="231"/>
      <c r="BK79" s="231"/>
      <c r="BL79" s="231"/>
      <c r="BM79" s="231"/>
      <c r="BN79" s="231"/>
      <c r="BO79" s="231"/>
      <c r="BP79" s="296"/>
      <c r="BQ79" s="296"/>
      <c r="BR79" s="296"/>
      <c r="BS79" s="296"/>
      <c r="BT79" s="229"/>
      <c r="BU79" s="165">
        <f t="shared" si="3"/>
        <v>6.9441666666666671E-3</v>
      </c>
    </row>
    <row r="80" spans="1:73" ht="15.5" x14ac:dyDescent="0.35">
      <c r="A80" s="39"/>
      <c r="B80" s="139">
        <f>'Etat staff'!F76</f>
        <v>0</v>
      </c>
      <c r="C80" s="161">
        <f>'Etat staff'!D76</f>
        <v>0</v>
      </c>
      <c r="D80" s="162">
        <f>IF('Etat staff'!E76&lt;C80,'Etat staff'!E76+1,'Etat staff'!E76)</f>
        <v>0</v>
      </c>
      <c r="E80" s="203">
        <f t="shared" si="7"/>
        <v>1.0416666666666666E-2</v>
      </c>
      <c r="F80" s="44"/>
      <c r="G80" s="265"/>
      <c r="H80" s="227"/>
      <c r="I80" s="296"/>
      <c r="J80" s="296"/>
      <c r="K80" s="296"/>
      <c r="L80" s="296"/>
      <c r="M80" s="296"/>
      <c r="N80" s="296"/>
      <c r="O80" s="296"/>
      <c r="P80" s="296"/>
      <c r="Q80" s="296"/>
      <c r="R80" s="296"/>
      <c r="S80" s="296"/>
      <c r="T80" s="296"/>
      <c r="U80" s="296"/>
      <c r="V80" s="296"/>
      <c r="W80" s="296"/>
      <c r="X80" s="296"/>
      <c r="Y80" s="296"/>
      <c r="Z80" s="296"/>
      <c r="AA80" s="296"/>
      <c r="AB80" s="296"/>
      <c r="AC80" s="296"/>
      <c r="AD80" s="296"/>
      <c r="AE80" s="296"/>
      <c r="AF80" s="296"/>
      <c r="AG80" s="296"/>
      <c r="AH80" s="296"/>
      <c r="AI80" s="296"/>
      <c r="AJ80" s="231"/>
      <c r="AK80" s="231"/>
      <c r="AL80" s="231"/>
      <c r="AM80" s="231"/>
      <c r="AN80" s="231"/>
      <c r="AO80" s="231"/>
      <c r="AP80" s="231"/>
      <c r="AQ80" s="231"/>
      <c r="AR80" s="231"/>
      <c r="AS80" s="231"/>
      <c r="AT80" s="231"/>
      <c r="AU80" s="231"/>
      <c r="AV80" s="231"/>
      <c r="AW80" s="231"/>
      <c r="AX80" s="231"/>
      <c r="AY80" s="231"/>
      <c r="AZ80" s="231"/>
      <c r="BA80" s="231"/>
      <c r="BB80" s="231"/>
      <c r="BC80" s="231"/>
      <c r="BD80" s="231"/>
      <c r="BE80" s="231"/>
      <c r="BF80" s="231"/>
      <c r="BG80" s="231"/>
      <c r="BH80" s="231"/>
      <c r="BI80" s="231"/>
      <c r="BJ80" s="231"/>
      <c r="BK80" s="231"/>
      <c r="BL80" s="231"/>
      <c r="BM80" s="231"/>
      <c r="BN80" s="231"/>
      <c r="BO80" s="231"/>
      <c r="BP80" s="296"/>
      <c r="BQ80" s="296"/>
      <c r="BR80" s="296"/>
      <c r="BS80" s="296"/>
      <c r="BT80" s="229"/>
      <c r="BU80" s="165">
        <f t="shared" si="3"/>
        <v>6.9441666666666671E-3</v>
      </c>
    </row>
    <row r="81" spans="1:73" ht="15.5" x14ac:dyDescent="0.35">
      <c r="A81" s="39"/>
      <c r="B81" s="139">
        <f>'Etat staff'!F77</f>
        <v>0</v>
      </c>
      <c r="C81" s="161">
        <f>'Etat staff'!D77</f>
        <v>0</v>
      </c>
      <c r="D81" s="162">
        <f>IF('Etat staff'!E77&lt;C81,'Etat staff'!E77+1,'Etat staff'!E77)</f>
        <v>0</v>
      </c>
      <c r="E81" s="203">
        <f t="shared" si="7"/>
        <v>1.0416666666666666E-2</v>
      </c>
      <c r="F81" s="44"/>
      <c r="G81" s="265"/>
      <c r="H81" s="227"/>
      <c r="I81" s="296"/>
      <c r="J81" s="296"/>
      <c r="K81" s="296"/>
      <c r="L81" s="296"/>
      <c r="M81" s="296"/>
      <c r="N81" s="296"/>
      <c r="O81" s="296"/>
      <c r="P81" s="296"/>
      <c r="Q81" s="296"/>
      <c r="R81" s="296"/>
      <c r="S81" s="296"/>
      <c r="T81" s="296"/>
      <c r="U81" s="296"/>
      <c r="V81" s="296"/>
      <c r="W81" s="296"/>
      <c r="X81" s="296"/>
      <c r="Y81" s="296"/>
      <c r="Z81" s="296"/>
      <c r="AA81" s="296"/>
      <c r="AB81" s="296"/>
      <c r="AC81" s="296"/>
      <c r="AD81" s="296"/>
      <c r="AE81" s="296"/>
      <c r="AF81" s="296"/>
      <c r="AG81" s="296"/>
      <c r="AH81" s="296"/>
      <c r="AI81" s="296"/>
      <c r="AJ81" s="231"/>
      <c r="AK81" s="231"/>
      <c r="AL81" s="231"/>
      <c r="AM81" s="231"/>
      <c r="AN81" s="231"/>
      <c r="AO81" s="231"/>
      <c r="AP81" s="231"/>
      <c r="AQ81" s="231"/>
      <c r="AR81" s="231"/>
      <c r="AS81" s="231"/>
      <c r="AT81" s="231"/>
      <c r="AU81" s="231"/>
      <c r="AV81" s="231"/>
      <c r="AW81" s="231"/>
      <c r="AX81" s="231"/>
      <c r="AY81" s="231"/>
      <c r="AZ81" s="231"/>
      <c r="BA81" s="231"/>
      <c r="BB81" s="231"/>
      <c r="BC81" s="231"/>
      <c r="BD81" s="231"/>
      <c r="BE81" s="231"/>
      <c r="BF81" s="231"/>
      <c r="BG81" s="231"/>
      <c r="BH81" s="231"/>
      <c r="BI81" s="231"/>
      <c r="BJ81" s="231"/>
      <c r="BK81" s="231"/>
      <c r="BL81" s="231"/>
      <c r="BM81" s="231"/>
      <c r="BN81" s="231"/>
      <c r="BO81" s="231"/>
      <c r="BP81" s="296"/>
      <c r="BQ81" s="296"/>
      <c r="BR81" s="296"/>
      <c r="BS81" s="296"/>
      <c r="BT81" s="229"/>
      <c r="BU81" s="165">
        <f t="shared" si="3"/>
        <v>6.9441666666666671E-3</v>
      </c>
    </row>
    <row r="82" spans="1:73" ht="15.5" x14ac:dyDescent="0.35">
      <c r="A82" s="39"/>
      <c r="B82" s="139">
        <f>'Etat staff'!F78</f>
        <v>0</v>
      </c>
      <c r="C82" s="161">
        <f>'Etat staff'!D78</f>
        <v>0</v>
      </c>
      <c r="D82" s="162">
        <f>IF('Etat staff'!E78&lt;C82,'Etat staff'!E78+1,'Etat staff'!E78)</f>
        <v>0</v>
      </c>
      <c r="E82" s="203">
        <f t="shared" si="7"/>
        <v>1.0416666666666666E-2</v>
      </c>
      <c r="F82" s="44"/>
      <c r="G82" s="265"/>
      <c r="H82" s="227"/>
      <c r="I82" s="296"/>
      <c r="J82" s="296"/>
      <c r="K82" s="296"/>
      <c r="L82" s="296"/>
      <c r="M82" s="296"/>
      <c r="N82" s="296"/>
      <c r="O82" s="296"/>
      <c r="P82" s="296"/>
      <c r="Q82" s="296"/>
      <c r="R82" s="296"/>
      <c r="S82" s="296"/>
      <c r="T82" s="296"/>
      <c r="U82" s="296"/>
      <c r="V82" s="296"/>
      <c r="W82" s="296"/>
      <c r="X82" s="296"/>
      <c r="Y82" s="296"/>
      <c r="Z82" s="296"/>
      <c r="AA82" s="296"/>
      <c r="AB82" s="296"/>
      <c r="AC82" s="296"/>
      <c r="AD82" s="296"/>
      <c r="AE82" s="296"/>
      <c r="AF82" s="296"/>
      <c r="AG82" s="296"/>
      <c r="AH82" s="296"/>
      <c r="AI82" s="296"/>
      <c r="AJ82" s="231"/>
      <c r="AK82" s="231"/>
      <c r="AL82" s="231"/>
      <c r="AM82" s="231"/>
      <c r="AN82" s="231"/>
      <c r="AO82" s="231"/>
      <c r="AP82" s="231"/>
      <c r="AQ82" s="231"/>
      <c r="AR82" s="231"/>
      <c r="AS82" s="231"/>
      <c r="AT82" s="231"/>
      <c r="AU82" s="231"/>
      <c r="AV82" s="231"/>
      <c r="AW82" s="231"/>
      <c r="AX82" s="231"/>
      <c r="AY82" s="231"/>
      <c r="AZ82" s="231"/>
      <c r="BA82" s="231"/>
      <c r="BB82" s="231"/>
      <c r="BC82" s="231"/>
      <c r="BD82" s="231"/>
      <c r="BE82" s="231"/>
      <c r="BF82" s="231"/>
      <c r="BG82" s="231"/>
      <c r="BH82" s="231"/>
      <c r="BI82" s="231"/>
      <c r="BJ82" s="231"/>
      <c r="BK82" s="231"/>
      <c r="BL82" s="231"/>
      <c r="BM82" s="231"/>
      <c r="BN82" s="231"/>
      <c r="BO82" s="231"/>
      <c r="BP82" s="296"/>
      <c r="BQ82" s="296"/>
      <c r="BR82" s="296"/>
      <c r="BS82" s="296"/>
      <c r="BT82" s="229"/>
      <c r="BU82" s="165">
        <f t="shared" si="3"/>
        <v>6.9441666666666671E-3</v>
      </c>
    </row>
    <row r="83" spans="1:73" ht="15.5" x14ac:dyDescent="0.35">
      <c r="A83" s="39"/>
      <c r="B83" s="139">
        <f>'Etat staff'!F79</f>
        <v>0</v>
      </c>
      <c r="C83" s="161">
        <f>'Etat staff'!D79</f>
        <v>0</v>
      </c>
      <c r="D83" s="162">
        <f>IF('Etat staff'!E79&lt;C83,'Etat staff'!E79+1,'Etat staff'!E79)</f>
        <v>0</v>
      </c>
      <c r="E83" s="203">
        <f t="shared" si="7"/>
        <v>1.0416666666666666E-2</v>
      </c>
      <c r="F83" s="44"/>
      <c r="G83" s="265"/>
      <c r="H83" s="227"/>
      <c r="I83" s="296"/>
      <c r="J83" s="296"/>
      <c r="K83" s="296"/>
      <c r="L83" s="296"/>
      <c r="M83" s="296"/>
      <c r="N83" s="296"/>
      <c r="O83" s="296"/>
      <c r="P83" s="296"/>
      <c r="Q83" s="296"/>
      <c r="R83" s="296"/>
      <c r="S83" s="296"/>
      <c r="T83" s="296"/>
      <c r="U83" s="296"/>
      <c r="V83" s="296"/>
      <c r="W83" s="296"/>
      <c r="X83" s="296"/>
      <c r="Y83" s="296"/>
      <c r="Z83" s="296"/>
      <c r="AA83" s="296"/>
      <c r="AB83" s="296"/>
      <c r="AC83" s="296"/>
      <c r="AD83" s="296"/>
      <c r="AE83" s="296"/>
      <c r="AF83" s="296"/>
      <c r="AG83" s="296"/>
      <c r="AH83" s="296"/>
      <c r="AI83" s="296"/>
      <c r="AJ83" s="231"/>
      <c r="AK83" s="231"/>
      <c r="AL83" s="231"/>
      <c r="AM83" s="231"/>
      <c r="AN83" s="231"/>
      <c r="AO83" s="231"/>
      <c r="AP83" s="231"/>
      <c r="AQ83" s="231"/>
      <c r="AR83" s="231"/>
      <c r="AS83" s="231"/>
      <c r="AT83" s="231"/>
      <c r="AU83" s="231"/>
      <c r="AV83" s="231"/>
      <c r="AW83" s="231"/>
      <c r="AX83" s="231"/>
      <c r="AY83" s="231"/>
      <c r="AZ83" s="231"/>
      <c r="BA83" s="231"/>
      <c r="BB83" s="231"/>
      <c r="BC83" s="231"/>
      <c r="BD83" s="231"/>
      <c r="BE83" s="231"/>
      <c r="BF83" s="231"/>
      <c r="BG83" s="231"/>
      <c r="BH83" s="231"/>
      <c r="BI83" s="231"/>
      <c r="BJ83" s="231"/>
      <c r="BK83" s="231"/>
      <c r="BL83" s="231"/>
      <c r="BM83" s="231"/>
      <c r="BN83" s="231"/>
      <c r="BO83" s="231"/>
      <c r="BP83" s="296"/>
      <c r="BQ83" s="296"/>
      <c r="BR83" s="296"/>
      <c r="BS83" s="296"/>
      <c r="BT83" s="229"/>
      <c r="BU83" s="165">
        <f t="shared" si="3"/>
        <v>6.9441666666666671E-3</v>
      </c>
    </row>
    <row r="84" spans="1:73" ht="15.5" x14ac:dyDescent="0.35">
      <c r="A84" s="39"/>
      <c r="B84" s="139">
        <f>'Etat staff'!F80</f>
        <v>0</v>
      </c>
      <c r="C84" s="161">
        <f>'Etat staff'!D80</f>
        <v>0</v>
      </c>
      <c r="D84" s="162">
        <f>IF('Etat staff'!E80&lt;C84,'Etat staff'!E80+1,'Etat staff'!E80)</f>
        <v>0</v>
      </c>
      <c r="E84" s="203">
        <f t="shared" si="7"/>
        <v>1.0416666666666666E-2</v>
      </c>
      <c r="F84" s="44"/>
      <c r="G84" s="265"/>
      <c r="H84" s="227"/>
      <c r="I84" s="296"/>
      <c r="J84" s="296"/>
      <c r="K84" s="296"/>
      <c r="L84" s="296"/>
      <c r="M84" s="296"/>
      <c r="N84" s="296"/>
      <c r="O84" s="296"/>
      <c r="P84" s="296"/>
      <c r="Q84" s="296"/>
      <c r="R84" s="296"/>
      <c r="S84" s="296"/>
      <c r="T84" s="296"/>
      <c r="U84" s="296"/>
      <c r="V84" s="296"/>
      <c r="W84" s="296"/>
      <c r="X84" s="296"/>
      <c r="Y84" s="296"/>
      <c r="Z84" s="296"/>
      <c r="AA84" s="296"/>
      <c r="AB84" s="296"/>
      <c r="AC84" s="296"/>
      <c r="AD84" s="296"/>
      <c r="AE84" s="296"/>
      <c r="AF84" s="296"/>
      <c r="AG84" s="296"/>
      <c r="AH84" s="296"/>
      <c r="AI84" s="296"/>
      <c r="AJ84" s="231"/>
      <c r="AK84" s="231"/>
      <c r="AL84" s="231"/>
      <c r="AM84" s="231"/>
      <c r="AN84" s="231"/>
      <c r="AO84" s="231"/>
      <c r="AP84" s="231"/>
      <c r="AQ84" s="231"/>
      <c r="AR84" s="231"/>
      <c r="AS84" s="231"/>
      <c r="AT84" s="231"/>
      <c r="AU84" s="231"/>
      <c r="AV84" s="231"/>
      <c r="AW84" s="231"/>
      <c r="AX84" s="231"/>
      <c r="AY84" s="231"/>
      <c r="AZ84" s="231"/>
      <c r="BA84" s="231"/>
      <c r="BB84" s="231"/>
      <c r="BC84" s="231"/>
      <c r="BD84" s="231"/>
      <c r="BE84" s="231"/>
      <c r="BF84" s="231"/>
      <c r="BG84" s="231"/>
      <c r="BH84" s="231"/>
      <c r="BI84" s="231"/>
      <c r="BJ84" s="231"/>
      <c r="BK84" s="231"/>
      <c r="BL84" s="231"/>
      <c r="BM84" s="231"/>
      <c r="BN84" s="231"/>
      <c r="BO84" s="231"/>
      <c r="BP84" s="296"/>
      <c r="BQ84" s="296"/>
      <c r="BR84" s="296"/>
      <c r="BS84" s="296"/>
      <c r="BT84" s="229"/>
      <c r="BU84" s="165">
        <f t="shared" si="3"/>
        <v>6.9441666666666671E-3</v>
      </c>
    </row>
    <row r="85" spans="1:73" ht="15.5" x14ac:dyDescent="0.35">
      <c r="A85" s="39"/>
      <c r="B85" s="139">
        <f>'Etat staff'!F81</f>
        <v>0</v>
      </c>
      <c r="C85" s="161">
        <f>'Etat staff'!D81</f>
        <v>0</v>
      </c>
      <c r="D85" s="162">
        <f>IF('Etat staff'!E81&lt;C85,'Etat staff'!E81+1,'Etat staff'!E81)</f>
        <v>0</v>
      </c>
      <c r="E85" s="203">
        <f t="shared" si="7"/>
        <v>1.0416666666666666E-2</v>
      </c>
      <c r="F85" s="44"/>
      <c r="G85" s="265"/>
      <c r="H85" s="227"/>
      <c r="I85" s="296"/>
      <c r="J85" s="296"/>
      <c r="K85" s="296"/>
      <c r="L85" s="296"/>
      <c r="M85" s="296"/>
      <c r="N85" s="296"/>
      <c r="O85" s="296"/>
      <c r="P85" s="296"/>
      <c r="Q85" s="296"/>
      <c r="R85" s="296"/>
      <c r="S85" s="296"/>
      <c r="T85" s="296"/>
      <c r="U85" s="296"/>
      <c r="V85" s="296"/>
      <c r="W85" s="296"/>
      <c r="X85" s="296"/>
      <c r="Y85" s="296"/>
      <c r="Z85" s="296"/>
      <c r="AA85" s="296"/>
      <c r="AB85" s="296"/>
      <c r="AC85" s="296"/>
      <c r="AD85" s="296"/>
      <c r="AE85" s="296"/>
      <c r="AF85" s="296"/>
      <c r="AG85" s="296"/>
      <c r="AH85" s="296"/>
      <c r="AI85" s="296"/>
      <c r="AJ85" s="231"/>
      <c r="AK85" s="231"/>
      <c r="AL85" s="231"/>
      <c r="AM85" s="231"/>
      <c r="AN85" s="231"/>
      <c r="AO85" s="231"/>
      <c r="AP85" s="231"/>
      <c r="AQ85" s="231"/>
      <c r="AR85" s="231"/>
      <c r="AS85" s="231"/>
      <c r="AT85" s="231"/>
      <c r="AU85" s="231"/>
      <c r="AV85" s="231"/>
      <c r="AW85" s="231"/>
      <c r="AX85" s="231"/>
      <c r="AY85" s="231"/>
      <c r="AZ85" s="231"/>
      <c r="BA85" s="231"/>
      <c r="BB85" s="231"/>
      <c r="BC85" s="231"/>
      <c r="BD85" s="231"/>
      <c r="BE85" s="231"/>
      <c r="BF85" s="231"/>
      <c r="BG85" s="231"/>
      <c r="BH85" s="231"/>
      <c r="BI85" s="231"/>
      <c r="BJ85" s="231"/>
      <c r="BK85" s="231"/>
      <c r="BL85" s="231"/>
      <c r="BM85" s="231"/>
      <c r="BN85" s="231"/>
      <c r="BO85" s="231"/>
      <c r="BP85" s="296"/>
      <c r="BQ85" s="296"/>
      <c r="BR85" s="296"/>
      <c r="BS85" s="296"/>
      <c r="BT85" s="229"/>
      <c r="BU85" s="165">
        <f t="shared" si="3"/>
        <v>6.9441666666666671E-3</v>
      </c>
    </row>
    <row r="86" spans="1:73" ht="15.5" x14ac:dyDescent="0.35">
      <c r="A86" s="39"/>
      <c r="B86" s="139">
        <f>'Etat staff'!F82</f>
        <v>0</v>
      </c>
      <c r="C86" s="161">
        <f>'Etat staff'!D82</f>
        <v>0</v>
      </c>
      <c r="D86" s="162">
        <f>IF('Etat staff'!E82&lt;C86,'Etat staff'!E82+1,'Etat staff'!E82)</f>
        <v>0</v>
      </c>
      <c r="E86" s="203">
        <f t="shared" si="7"/>
        <v>1.0416666666666666E-2</v>
      </c>
      <c r="F86" s="44"/>
      <c r="G86" s="265"/>
      <c r="H86" s="227"/>
      <c r="I86" s="296"/>
      <c r="J86" s="296"/>
      <c r="K86" s="296"/>
      <c r="L86" s="296"/>
      <c r="M86" s="296"/>
      <c r="N86" s="296"/>
      <c r="O86" s="296"/>
      <c r="P86" s="296"/>
      <c r="Q86" s="296"/>
      <c r="R86" s="296"/>
      <c r="S86" s="296"/>
      <c r="T86" s="296"/>
      <c r="U86" s="296"/>
      <c r="V86" s="296"/>
      <c r="W86" s="296"/>
      <c r="X86" s="231"/>
      <c r="Y86" s="231"/>
      <c r="Z86" s="231"/>
      <c r="AA86" s="231"/>
      <c r="AB86" s="231"/>
      <c r="AC86" s="231"/>
      <c r="AD86" s="231"/>
      <c r="AE86" s="231"/>
      <c r="AF86" s="231"/>
      <c r="AG86" s="231"/>
      <c r="AH86" s="231"/>
      <c r="AI86" s="231"/>
      <c r="AJ86" s="231"/>
      <c r="AK86" s="231"/>
      <c r="AL86" s="231"/>
      <c r="AM86" s="231"/>
      <c r="AN86" s="231"/>
      <c r="AO86" s="231"/>
      <c r="AP86" s="231"/>
      <c r="AQ86" s="231"/>
      <c r="AR86" s="231"/>
      <c r="AS86" s="231"/>
      <c r="AT86" s="231"/>
      <c r="AU86" s="231"/>
      <c r="AV86" s="231"/>
      <c r="AW86" s="231"/>
      <c r="AX86" s="231"/>
      <c r="AY86" s="231"/>
      <c r="AZ86" s="231"/>
      <c r="BA86" s="231"/>
      <c r="BB86" s="231"/>
      <c r="BC86" s="231"/>
      <c r="BD86" s="231"/>
      <c r="BE86" s="231"/>
      <c r="BF86" s="231"/>
      <c r="BG86" s="231"/>
      <c r="BH86" s="231"/>
      <c r="BI86" s="231"/>
      <c r="BJ86" s="231"/>
      <c r="BK86" s="231"/>
      <c r="BL86" s="231"/>
      <c r="BM86" s="231"/>
      <c r="BN86" s="231"/>
      <c r="BO86" s="231"/>
      <c r="BP86" s="231"/>
      <c r="BQ86" s="231"/>
      <c r="BR86" s="231"/>
      <c r="BS86" s="231"/>
      <c r="BT86" s="229"/>
      <c r="BU86" s="165">
        <f t="shared" si="3"/>
        <v>6.9441666666666671E-3</v>
      </c>
    </row>
    <row r="87" spans="1:73" ht="15.5" x14ac:dyDescent="0.35">
      <c r="A87" s="39"/>
      <c r="B87" s="139">
        <f>'Etat staff'!F83</f>
        <v>0</v>
      </c>
      <c r="C87" s="161">
        <f>'Etat staff'!D83</f>
        <v>0</v>
      </c>
      <c r="D87" s="162">
        <f>IF('Etat staff'!E83&lt;C87,'Etat staff'!E83+1,'Etat staff'!E83)</f>
        <v>0</v>
      </c>
      <c r="E87" s="203">
        <f t="shared" si="7"/>
        <v>1.0416666666666666E-2</v>
      </c>
      <c r="F87" s="44"/>
      <c r="G87" s="265"/>
      <c r="H87" s="227"/>
      <c r="I87" s="296"/>
      <c r="J87" s="296"/>
      <c r="K87" s="296"/>
      <c r="L87" s="296"/>
      <c r="M87" s="296"/>
      <c r="N87" s="296"/>
      <c r="O87" s="296"/>
      <c r="P87" s="296"/>
      <c r="Q87" s="296"/>
      <c r="R87" s="296"/>
      <c r="S87" s="296"/>
      <c r="T87" s="296"/>
      <c r="U87" s="296"/>
      <c r="V87" s="296"/>
      <c r="W87" s="296"/>
      <c r="X87" s="231"/>
      <c r="Y87" s="231"/>
      <c r="Z87" s="231"/>
      <c r="AA87" s="231"/>
      <c r="AB87" s="231"/>
      <c r="AC87" s="231"/>
      <c r="AD87" s="231"/>
      <c r="AE87" s="231"/>
      <c r="AF87" s="231"/>
      <c r="AG87" s="231"/>
      <c r="AH87" s="231"/>
      <c r="AI87" s="231"/>
      <c r="AJ87" s="231"/>
      <c r="AK87" s="231"/>
      <c r="AL87" s="231"/>
      <c r="AM87" s="231"/>
      <c r="AN87" s="231"/>
      <c r="AO87" s="231"/>
      <c r="AP87" s="231"/>
      <c r="AQ87" s="231"/>
      <c r="AR87" s="231"/>
      <c r="AS87" s="231"/>
      <c r="AT87" s="231"/>
      <c r="AU87" s="231"/>
      <c r="AV87" s="231"/>
      <c r="AW87" s="231"/>
      <c r="AX87" s="231"/>
      <c r="AY87" s="231"/>
      <c r="AZ87" s="231"/>
      <c r="BA87" s="231"/>
      <c r="BB87" s="231"/>
      <c r="BC87" s="231"/>
      <c r="BD87" s="231"/>
      <c r="BE87" s="231"/>
      <c r="BF87" s="231"/>
      <c r="BG87" s="231"/>
      <c r="BH87" s="231"/>
      <c r="BI87" s="231"/>
      <c r="BJ87" s="231"/>
      <c r="BK87" s="231"/>
      <c r="BL87" s="231"/>
      <c r="BM87" s="231"/>
      <c r="BN87" s="231"/>
      <c r="BO87" s="231"/>
      <c r="BP87" s="231"/>
      <c r="BQ87" s="231"/>
      <c r="BR87" s="231"/>
      <c r="BS87" s="231"/>
      <c r="BT87" s="229"/>
      <c r="BU87" s="165">
        <f t="shared" si="3"/>
        <v>6.9441666666666671E-3</v>
      </c>
    </row>
    <row r="88" spans="1:73" ht="15.5" x14ac:dyDescent="0.35">
      <c r="A88" s="39"/>
      <c r="B88" s="139">
        <f>'Etat staff'!F84</f>
        <v>0</v>
      </c>
      <c r="C88" s="161">
        <f>'Etat staff'!D84</f>
        <v>0</v>
      </c>
      <c r="D88" s="162">
        <f>IF('Etat staff'!E84&lt;C88,'Etat staff'!E84+1,'Etat staff'!E84)</f>
        <v>0</v>
      </c>
      <c r="E88" s="203">
        <f t="shared" si="7"/>
        <v>1.0416666666666666E-2</v>
      </c>
      <c r="F88" s="44"/>
      <c r="G88" s="265"/>
      <c r="H88" s="227"/>
      <c r="I88" s="296"/>
      <c r="J88" s="296"/>
      <c r="K88" s="296"/>
      <c r="L88" s="296"/>
      <c r="M88" s="296"/>
      <c r="N88" s="296"/>
      <c r="O88" s="296"/>
      <c r="P88" s="296"/>
      <c r="Q88" s="296"/>
      <c r="R88" s="296"/>
      <c r="S88" s="296"/>
      <c r="T88" s="296"/>
      <c r="U88" s="296"/>
      <c r="V88" s="296"/>
      <c r="W88" s="296"/>
      <c r="X88" s="231"/>
      <c r="Y88" s="231"/>
      <c r="Z88" s="231"/>
      <c r="AA88" s="231"/>
      <c r="AB88" s="231"/>
      <c r="AC88" s="231"/>
      <c r="AD88" s="231"/>
      <c r="AE88" s="231"/>
      <c r="AF88" s="231"/>
      <c r="AG88" s="231"/>
      <c r="AH88" s="231"/>
      <c r="AI88" s="231"/>
      <c r="AJ88" s="231"/>
      <c r="AK88" s="231"/>
      <c r="AL88" s="231"/>
      <c r="AM88" s="231"/>
      <c r="AN88" s="231"/>
      <c r="AO88" s="231"/>
      <c r="AP88" s="231"/>
      <c r="AQ88" s="231"/>
      <c r="AR88" s="231"/>
      <c r="AS88" s="231"/>
      <c r="AT88" s="231"/>
      <c r="AU88" s="231"/>
      <c r="AV88" s="231"/>
      <c r="AW88" s="231"/>
      <c r="AX88" s="231"/>
      <c r="AY88" s="231"/>
      <c r="AZ88" s="231"/>
      <c r="BA88" s="231"/>
      <c r="BB88" s="231"/>
      <c r="BC88" s="231"/>
      <c r="BD88" s="231"/>
      <c r="BE88" s="231"/>
      <c r="BF88" s="231"/>
      <c r="BG88" s="231"/>
      <c r="BH88" s="231"/>
      <c r="BI88" s="231"/>
      <c r="BJ88" s="231"/>
      <c r="BK88" s="231"/>
      <c r="BL88" s="231"/>
      <c r="BM88" s="231"/>
      <c r="BN88" s="231"/>
      <c r="BO88" s="231"/>
      <c r="BP88" s="231"/>
      <c r="BQ88" s="231"/>
      <c r="BR88" s="231"/>
      <c r="BS88" s="231"/>
      <c r="BT88" s="229"/>
      <c r="BU88" s="165">
        <f t="shared" si="3"/>
        <v>6.9441666666666671E-3</v>
      </c>
    </row>
    <row r="89" spans="1:73" ht="15.5" x14ac:dyDescent="0.35">
      <c r="A89" s="39"/>
      <c r="B89" s="139">
        <f>'Etat staff'!F85</f>
        <v>0</v>
      </c>
      <c r="C89" s="161">
        <f>'Etat staff'!D85</f>
        <v>0</v>
      </c>
      <c r="D89" s="162">
        <f>IF('Etat staff'!E85&lt;C89,'Etat staff'!E85+1,'Etat staff'!E85)</f>
        <v>0</v>
      </c>
      <c r="E89" s="203">
        <f t="shared" si="7"/>
        <v>1.0416666666666666E-2</v>
      </c>
      <c r="F89" s="44"/>
      <c r="G89" s="265"/>
      <c r="H89" s="227"/>
      <c r="I89" s="296"/>
      <c r="J89" s="296"/>
      <c r="K89" s="296"/>
      <c r="L89" s="296"/>
      <c r="M89" s="296"/>
      <c r="N89" s="296"/>
      <c r="O89" s="296"/>
      <c r="P89" s="296"/>
      <c r="Q89" s="296"/>
      <c r="R89" s="296"/>
      <c r="S89" s="296"/>
      <c r="T89" s="296"/>
      <c r="U89" s="296"/>
      <c r="V89" s="296"/>
      <c r="W89" s="296"/>
      <c r="X89" s="231"/>
      <c r="Y89" s="231"/>
      <c r="Z89" s="231"/>
      <c r="AA89" s="231"/>
      <c r="AB89" s="231"/>
      <c r="AC89" s="231"/>
      <c r="AD89" s="231"/>
      <c r="AE89" s="231"/>
      <c r="AF89" s="231"/>
      <c r="AG89" s="231"/>
      <c r="AH89" s="231"/>
      <c r="AI89" s="231"/>
      <c r="AJ89" s="231"/>
      <c r="AK89" s="231"/>
      <c r="AL89" s="231"/>
      <c r="AM89" s="231"/>
      <c r="AN89" s="231"/>
      <c r="AO89" s="231"/>
      <c r="AP89" s="231"/>
      <c r="AQ89" s="231"/>
      <c r="AR89" s="231"/>
      <c r="AS89" s="231"/>
      <c r="AT89" s="231"/>
      <c r="AU89" s="231"/>
      <c r="AV89" s="231"/>
      <c r="AW89" s="231"/>
      <c r="AX89" s="231"/>
      <c r="AY89" s="231"/>
      <c r="AZ89" s="231"/>
      <c r="BA89" s="231"/>
      <c r="BB89" s="231"/>
      <c r="BC89" s="231"/>
      <c r="BD89" s="231"/>
      <c r="BE89" s="231"/>
      <c r="BF89" s="231"/>
      <c r="BG89" s="231"/>
      <c r="BH89" s="231"/>
      <c r="BI89" s="231"/>
      <c r="BJ89" s="231"/>
      <c r="BK89" s="231"/>
      <c r="BL89" s="231"/>
      <c r="BM89" s="231"/>
      <c r="BN89" s="231"/>
      <c r="BO89" s="231"/>
      <c r="BP89" s="231"/>
      <c r="BQ89" s="231"/>
      <c r="BR89" s="231"/>
      <c r="BS89" s="231"/>
      <c r="BT89" s="229"/>
      <c r="BU89" s="165">
        <f t="shared" si="3"/>
        <v>6.9441666666666671E-3</v>
      </c>
    </row>
    <row r="90" spans="1:73" ht="15.5" x14ac:dyDescent="0.35">
      <c r="A90" s="39"/>
      <c r="B90" s="139">
        <f>'Etat staff'!F86</f>
        <v>0</v>
      </c>
      <c r="C90" s="161">
        <f>'Etat staff'!D86</f>
        <v>0</v>
      </c>
      <c r="D90" s="162">
        <f>IF('Etat staff'!E86&lt;C90,'Etat staff'!E86+1,'Etat staff'!E86)</f>
        <v>0</v>
      </c>
      <c r="E90" s="203">
        <f t="shared" si="7"/>
        <v>1.0416666666666666E-2</v>
      </c>
      <c r="F90" s="44"/>
      <c r="G90" s="265"/>
      <c r="H90" s="227"/>
      <c r="I90" s="296"/>
      <c r="J90" s="296"/>
      <c r="K90" s="296"/>
      <c r="L90" s="296"/>
      <c r="M90" s="296"/>
      <c r="N90" s="296"/>
      <c r="O90" s="296"/>
      <c r="P90" s="296"/>
      <c r="Q90" s="296"/>
      <c r="R90" s="296"/>
      <c r="S90" s="296"/>
      <c r="T90" s="296"/>
      <c r="U90" s="296"/>
      <c r="V90" s="296"/>
      <c r="W90" s="296"/>
      <c r="X90" s="231"/>
      <c r="Y90" s="231"/>
      <c r="Z90" s="231"/>
      <c r="AA90" s="231"/>
      <c r="AB90" s="231"/>
      <c r="AC90" s="231"/>
      <c r="AD90" s="231"/>
      <c r="AE90" s="231"/>
      <c r="AF90" s="231"/>
      <c r="AG90" s="231"/>
      <c r="AH90" s="231"/>
      <c r="AI90" s="231"/>
      <c r="AJ90" s="231"/>
      <c r="AK90" s="231"/>
      <c r="AL90" s="231"/>
      <c r="AM90" s="231"/>
      <c r="AN90" s="231"/>
      <c r="AO90" s="231"/>
      <c r="AP90" s="231"/>
      <c r="AQ90" s="231"/>
      <c r="AR90" s="231"/>
      <c r="AS90" s="231"/>
      <c r="AT90" s="231"/>
      <c r="AU90" s="231"/>
      <c r="AV90" s="231"/>
      <c r="AW90" s="231"/>
      <c r="AX90" s="231"/>
      <c r="AY90" s="231"/>
      <c r="AZ90" s="231"/>
      <c r="BA90" s="231"/>
      <c r="BB90" s="231"/>
      <c r="BC90" s="231"/>
      <c r="BD90" s="231"/>
      <c r="BE90" s="231"/>
      <c r="BF90" s="231"/>
      <c r="BG90" s="231"/>
      <c r="BH90" s="231"/>
      <c r="BI90" s="231"/>
      <c r="BJ90" s="231"/>
      <c r="BK90" s="231"/>
      <c r="BL90" s="231"/>
      <c r="BM90" s="231"/>
      <c r="BN90" s="231"/>
      <c r="BO90" s="231"/>
      <c r="BP90" s="231"/>
      <c r="BQ90" s="231"/>
      <c r="BR90" s="231"/>
      <c r="BS90" s="231"/>
      <c r="BT90" s="229"/>
      <c r="BU90" s="165">
        <f t="shared" si="3"/>
        <v>6.9441666666666671E-3</v>
      </c>
    </row>
    <row r="91" spans="1:73" ht="15.5" x14ac:dyDescent="0.35">
      <c r="A91" s="39"/>
      <c r="B91" s="139">
        <f>'Etat staff'!F87</f>
        <v>0</v>
      </c>
      <c r="C91" s="161">
        <f>'Etat staff'!D87</f>
        <v>0</v>
      </c>
      <c r="D91" s="162">
        <f>IF('Etat staff'!E87&lt;C91,'Etat staff'!E87+1,'Etat staff'!E87)</f>
        <v>0</v>
      </c>
      <c r="E91" s="203">
        <f t="shared" si="7"/>
        <v>1.0416666666666666E-2</v>
      </c>
      <c r="F91" s="44"/>
      <c r="G91" s="265"/>
      <c r="H91" s="227"/>
      <c r="I91" s="296"/>
      <c r="J91" s="296"/>
      <c r="K91" s="296"/>
      <c r="L91" s="296"/>
      <c r="M91" s="296"/>
      <c r="N91" s="296"/>
      <c r="O91" s="296"/>
      <c r="P91" s="296"/>
      <c r="Q91" s="296"/>
      <c r="R91" s="296"/>
      <c r="S91" s="296"/>
      <c r="T91" s="296"/>
      <c r="U91" s="296"/>
      <c r="V91" s="296"/>
      <c r="W91" s="296"/>
      <c r="X91" s="231"/>
      <c r="Y91" s="231"/>
      <c r="Z91" s="231"/>
      <c r="AA91" s="231"/>
      <c r="AB91" s="231"/>
      <c r="AC91" s="231"/>
      <c r="AD91" s="231"/>
      <c r="AE91" s="231"/>
      <c r="AF91" s="231"/>
      <c r="AG91" s="231"/>
      <c r="AH91" s="231"/>
      <c r="AI91" s="231"/>
      <c r="AJ91" s="231"/>
      <c r="AK91" s="231"/>
      <c r="AL91" s="231"/>
      <c r="AM91" s="231"/>
      <c r="AN91" s="231"/>
      <c r="AO91" s="231"/>
      <c r="AP91" s="231"/>
      <c r="AQ91" s="231"/>
      <c r="AR91" s="231"/>
      <c r="AS91" s="231"/>
      <c r="AT91" s="231"/>
      <c r="AU91" s="231"/>
      <c r="AV91" s="231"/>
      <c r="AW91" s="231"/>
      <c r="AX91" s="231"/>
      <c r="AY91" s="231"/>
      <c r="AZ91" s="231"/>
      <c r="BA91" s="231"/>
      <c r="BB91" s="231"/>
      <c r="BC91" s="231"/>
      <c r="BD91" s="231"/>
      <c r="BE91" s="231"/>
      <c r="BF91" s="231"/>
      <c r="BG91" s="231"/>
      <c r="BH91" s="231"/>
      <c r="BI91" s="231"/>
      <c r="BJ91" s="231"/>
      <c r="BK91" s="231"/>
      <c r="BL91" s="231"/>
      <c r="BM91" s="231"/>
      <c r="BN91" s="231"/>
      <c r="BO91" s="231"/>
      <c r="BP91" s="231"/>
      <c r="BQ91" s="231"/>
      <c r="BR91" s="231"/>
      <c r="BS91" s="231"/>
      <c r="BT91" s="229"/>
      <c r="BU91" s="165">
        <f t="shared" si="3"/>
        <v>6.9441666666666671E-3</v>
      </c>
    </row>
    <row r="92" spans="1:73" ht="15.5" x14ac:dyDescent="0.35">
      <c r="A92" s="39"/>
      <c r="B92" s="139">
        <f>'Etat staff'!F88</f>
        <v>0</v>
      </c>
      <c r="C92" s="161">
        <f>'Etat staff'!D88</f>
        <v>0</v>
      </c>
      <c r="D92" s="162">
        <f>IF('Etat staff'!E88&lt;C92,'Etat staff'!E88+1,'Etat staff'!E88)</f>
        <v>0</v>
      </c>
      <c r="E92" s="203">
        <f t="shared" si="7"/>
        <v>1.0416666666666666E-2</v>
      </c>
      <c r="F92" s="44"/>
      <c r="G92" s="265"/>
      <c r="H92" s="227"/>
      <c r="I92" s="296"/>
      <c r="J92" s="296"/>
      <c r="K92" s="296"/>
      <c r="L92" s="296"/>
      <c r="M92" s="296"/>
      <c r="N92" s="296"/>
      <c r="O92" s="296"/>
      <c r="P92" s="296"/>
      <c r="Q92" s="296"/>
      <c r="R92" s="296"/>
      <c r="S92" s="296"/>
      <c r="T92" s="296"/>
      <c r="U92" s="296"/>
      <c r="V92" s="296"/>
      <c r="W92" s="296"/>
      <c r="X92" s="231"/>
      <c r="Y92" s="231"/>
      <c r="Z92" s="231"/>
      <c r="AA92" s="231"/>
      <c r="AB92" s="231"/>
      <c r="AC92" s="231"/>
      <c r="AD92" s="231"/>
      <c r="AE92" s="231"/>
      <c r="AF92" s="231"/>
      <c r="AG92" s="231"/>
      <c r="AH92" s="231"/>
      <c r="AI92" s="231"/>
      <c r="AJ92" s="231"/>
      <c r="AK92" s="231"/>
      <c r="AL92" s="231"/>
      <c r="AM92" s="231"/>
      <c r="AN92" s="231"/>
      <c r="AO92" s="231"/>
      <c r="AP92" s="231"/>
      <c r="AQ92" s="231"/>
      <c r="AR92" s="231"/>
      <c r="AS92" s="231"/>
      <c r="AT92" s="231"/>
      <c r="AU92" s="231"/>
      <c r="AV92" s="231"/>
      <c r="AW92" s="231"/>
      <c r="AX92" s="231"/>
      <c r="AY92" s="231"/>
      <c r="AZ92" s="231"/>
      <c r="BA92" s="231"/>
      <c r="BB92" s="231"/>
      <c r="BC92" s="231"/>
      <c r="BD92" s="231"/>
      <c r="BE92" s="231"/>
      <c r="BF92" s="231"/>
      <c r="BG92" s="231"/>
      <c r="BH92" s="231"/>
      <c r="BI92" s="231"/>
      <c r="BJ92" s="231"/>
      <c r="BK92" s="231"/>
      <c r="BL92" s="231"/>
      <c r="BM92" s="231"/>
      <c r="BN92" s="231"/>
      <c r="BO92" s="231"/>
      <c r="BP92" s="231"/>
      <c r="BQ92" s="231"/>
      <c r="BR92" s="231"/>
      <c r="BS92" s="231"/>
      <c r="BT92" s="229"/>
      <c r="BU92" s="165">
        <f t="shared" si="3"/>
        <v>6.9441666666666671E-3</v>
      </c>
    </row>
    <row r="93" spans="1:73" ht="15.5" x14ac:dyDescent="0.35">
      <c r="A93" s="39"/>
      <c r="B93" s="139">
        <f>'Etat staff'!F89</f>
        <v>0</v>
      </c>
      <c r="C93" s="161">
        <f>'Etat staff'!D89</f>
        <v>0</v>
      </c>
      <c r="D93" s="162">
        <f>IF('Etat staff'!E89&lt;C93,'Etat staff'!E89+1,'Etat staff'!E89)</f>
        <v>0</v>
      </c>
      <c r="E93" s="203">
        <f t="shared" si="7"/>
        <v>1.0416666666666666E-2</v>
      </c>
      <c r="F93" s="44"/>
      <c r="G93" s="265"/>
      <c r="H93" s="227"/>
      <c r="I93" s="296"/>
      <c r="J93" s="296"/>
      <c r="K93" s="296"/>
      <c r="L93" s="296"/>
      <c r="M93" s="296"/>
      <c r="N93" s="296"/>
      <c r="O93" s="296"/>
      <c r="P93" s="296"/>
      <c r="Q93" s="296"/>
      <c r="R93" s="296"/>
      <c r="S93" s="296"/>
      <c r="T93" s="296"/>
      <c r="U93" s="296"/>
      <c r="V93" s="296"/>
      <c r="W93" s="296"/>
      <c r="X93" s="231"/>
      <c r="Y93" s="231"/>
      <c r="Z93" s="231"/>
      <c r="AA93" s="231"/>
      <c r="AB93" s="231"/>
      <c r="AC93" s="231"/>
      <c r="AD93" s="231"/>
      <c r="AE93" s="231"/>
      <c r="AF93" s="231"/>
      <c r="AG93" s="231"/>
      <c r="AH93" s="231"/>
      <c r="AI93" s="231"/>
      <c r="AJ93" s="231"/>
      <c r="AK93" s="231"/>
      <c r="AL93" s="231"/>
      <c r="AM93" s="231"/>
      <c r="AN93" s="231"/>
      <c r="AO93" s="231"/>
      <c r="AP93" s="231"/>
      <c r="AQ93" s="231"/>
      <c r="AR93" s="231"/>
      <c r="AS93" s="231"/>
      <c r="AT93" s="231"/>
      <c r="AU93" s="231"/>
      <c r="AV93" s="231"/>
      <c r="AW93" s="231"/>
      <c r="AX93" s="231"/>
      <c r="AY93" s="231"/>
      <c r="AZ93" s="231"/>
      <c r="BA93" s="231"/>
      <c r="BB93" s="231"/>
      <c r="BC93" s="231"/>
      <c r="BD93" s="231"/>
      <c r="BE93" s="231"/>
      <c r="BF93" s="231"/>
      <c r="BG93" s="231"/>
      <c r="BH93" s="231"/>
      <c r="BI93" s="231"/>
      <c r="BJ93" s="231"/>
      <c r="BK93" s="231"/>
      <c r="BL93" s="231"/>
      <c r="BM93" s="231"/>
      <c r="BN93" s="231"/>
      <c r="BO93" s="231"/>
      <c r="BP93" s="231"/>
      <c r="BQ93" s="231"/>
      <c r="BR93" s="231"/>
      <c r="BS93" s="231"/>
      <c r="BT93" s="229"/>
      <c r="BU93" s="165">
        <f t="shared" si="3"/>
        <v>6.9441666666666671E-3</v>
      </c>
    </row>
    <row r="94" spans="1:73" ht="15.5" x14ac:dyDescent="0.35">
      <c r="A94" s="39"/>
      <c r="B94" s="139">
        <f>'Etat staff'!F90</f>
        <v>0</v>
      </c>
      <c r="C94" s="161">
        <f>'Etat staff'!D90</f>
        <v>0</v>
      </c>
      <c r="D94" s="162">
        <f>IF('Etat staff'!E90&lt;C94,'Etat staff'!E90+1,'Etat staff'!E90)</f>
        <v>0</v>
      </c>
      <c r="E94" s="203">
        <f t="shared" si="7"/>
        <v>1.0416666666666666E-2</v>
      </c>
      <c r="F94" s="44"/>
      <c r="G94" s="265"/>
      <c r="H94" s="227"/>
      <c r="I94" s="296"/>
      <c r="J94" s="296"/>
      <c r="K94" s="296"/>
      <c r="L94" s="296"/>
      <c r="M94" s="296"/>
      <c r="N94" s="296"/>
      <c r="O94" s="296"/>
      <c r="P94" s="296"/>
      <c r="Q94" s="296"/>
      <c r="R94" s="296"/>
      <c r="S94" s="296"/>
      <c r="T94" s="296"/>
      <c r="U94" s="296"/>
      <c r="V94" s="296"/>
      <c r="W94" s="296"/>
      <c r="X94" s="231"/>
      <c r="Y94" s="231"/>
      <c r="Z94" s="231"/>
      <c r="AA94" s="231"/>
      <c r="AB94" s="231"/>
      <c r="AC94" s="231"/>
      <c r="AD94" s="231"/>
      <c r="AE94" s="231"/>
      <c r="AF94" s="231"/>
      <c r="AG94" s="231"/>
      <c r="AH94" s="231"/>
      <c r="AI94" s="231"/>
      <c r="AJ94" s="231"/>
      <c r="AK94" s="231"/>
      <c r="AL94" s="231"/>
      <c r="AM94" s="231"/>
      <c r="AN94" s="231"/>
      <c r="AO94" s="231"/>
      <c r="AP94" s="231"/>
      <c r="AQ94" s="231"/>
      <c r="AR94" s="231"/>
      <c r="AS94" s="231"/>
      <c r="AT94" s="231"/>
      <c r="AU94" s="231"/>
      <c r="AV94" s="231"/>
      <c r="AW94" s="231"/>
      <c r="AX94" s="231"/>
      <c r="AY94" s="231"/>
      <c r="AZ94" s="231"/>
      <c r="BA94" s="231"/>
      <c r="BB94" s="231"/>
      <c r="BC94" s="231"/>
      <c r="BD94" s="231"/>
      <c r="BE94" s="231"/>
      <c r="BF94" s="231"/>
      <c r="BG94" s="231"/>
      <c r="BH94" s="231"/>
      <c r="BI94" s="231"/>
      <c r="BJ94" s="231"/>
      <c r="BK94" s="231"/>
      <c r="BL94" s="231"/>
      <c r="BM94" s="231"/>
      <c r="BN94" s="231"/>
      <c r="BO94" s="231"/>
      <c r="BP94" s="231"/>
      <c r="BQ94" s="231"/>
      <c r="BR94" s="231"/>
      <c r="BS94" s="231"/>
      <c r="BT94" s="229"/>
      <c r="BU94" s="165">
        <f t="shared" si="3"/>
        <v>6.9441666666666671E-3</v>
      </c>
    </row>
    <row r="95" spans="1:73" ht="15.5" x14ac:dyDescent="0.35">
      <c r="A95" s="39"/>
      <c r="B95" s="139">
        <f>'Etat staff'!F91</f>
        <v>0</v>
      </c>
      <c r="C95" s="161">
        <f>'Etat staff'!D91</f>
        <v>0</v>
      </c>
      <c r="D95" s="162">
        <f>IF('Etat staff'!E91&lt;C95,'Etat staff'!E91+1,'Etat staff'!E91)</f>
        <v>0</v>
      </c>
      <c r="E95" s="203">
        <f t="shared" si="7"/>
        <v>1.0416666666666666E-2</v>
      </c>
      <c r="F95" s="44"/>
      <c r="G95" s="265"/>
      <c r="H95" s="227"/>
      <c r="I95" s="296"/>
      <c r="J95" s="296"/>
      <c r="K95" s="296"/>
      <c r="L95" s="296"/>
      <c r="M95" s="296"/>
      <c r="N95" s="296"/>
      <c r="O95" s="296"/>
      <c r="P95" s="296"/>
      <c r="Q95" s="296"/>
      <c r="R95" s="296"/>
      <c r="S95" s="296"/>
      <c r="T95" s="296"/>
      <c r="U95" s="296"/>
      <c r="V95" s="296"/>
      <c r="W95" s="296"/>
      <c r="X95" s="231"/>
      <c r="Y95" s="231"/>
      <c r="Z95" s="231"/>
      <c r="AA95" s="231"/>
      <c r="AB95" s="231"/>
      <c r="AC95" s="231"/>
      <c r="AD95" s="231"/>
      <c r="AE95" s="231"/>
      <c r="AF95" s="231"/>
      <c r="AG95" s="231"/>
      <c r="AH95" s="231"/>
      <c r="AI95" s="231"/>
      <c r="AJ95" s="231"/>
      <c r="AK95" s="231"/>
      <c r="AL95" s="231"/>
      <c r="AM95" s="231"/>
      <c r="AN95" s="231"/>
      <c r="AO95" s="231"/>
      <c r="AP95" s="231"/>
      <c r="AQ95" s="231"/>
      <c r="AR95" s="231"/>
      <c r="AS95" s="231"/>
      <c r="AT95" s="231"/>
      <c r="AU95" s="231"/>
      <c r="AV95" s="231"/>
      <c r="AW95" s="231"/>
      <c r="AX95" s="231"/>
      <c r="AY95" s="231"/>
      <c r="AZ95" s="231"/>
      <c r="BA95" s="231"/>
      <c r="BB95" s="231"/>
      <c r="BC95" s="231"/>
      <c r="BD95" s="231"/>
      <c r="BE95" s="231"/>
      <c r="BF95" s="231"/>
      <c r="BG95" s="231"/>
      <c r="BH95" s="231"/>
      <c r="BI95" s="231"/>
      <c r="BJ95" s="231"/>
      <c r="BK95" s="231"/>
      <c r="BL95" s="231"/>
      <c r="BM95" s="231"/>
      <c r="BN95" s="231"/>
      <c r="BO95" s="231"/>
      <c r="BP95" s="231"/>
      <c r="BQ95" s="231"/>
      <c r="BR95" s="231"/>
      <c r="BS95" s="231"/>
      <c r="BT95" s="229"/>
      <c r="BU95" s="165">
        <f t="shared" si="3"/>
        <v>6.9441666666666671E-3</v>
      </c>
    </row>
    <row r="96" spans="1:73" ht="15.5" x14ac:dyDescent="0.35">
      <c r="A96" s="39"/>
      <c r="B96" s="139">
        <f>'Etat staff'!F92</f>
        <v>0</v>
      </c>
      <c r="C96" s="161">
        <f>'Etat staff'!D92</f>
        <v>0</v>
      </c>
      <c r="D96" s="162">
        <f>IF('Etat staff'!E92&lt;C96,'Etat staff'!E92+1,'Etat staff'!E92)</f>
        <v>0</v>
      </c>
      <c r="E96" s="203">
        <f t="shared" si="7"/>
        <v>1.0416666666666666E-2</v>
      </c>
      <c r="F96" s="44"/>
      <c r="G96" s="265"/>
      <c r="H96" s="227"/>
      <c r="I96" s="296"/>
      <c r="J96" s="296"/>
      <c r="K96" s="296"/>
      <c r="L96" s="296"/>
      <c r="M96" s="296"/>
      <c r="N96" s="296"/>
      <c r="O96" s="296"/>
      <c r="P96" s="296"/>
      <c r="Q96" s="296"/>
      <c r="R96" s="296"/>
      <c r="S96" s="296"/>
      <c r="T96" s="296"/>
      <c r="U96" s="296"/>
      <c r="V96" s="296"/>
      <c r="W96" s="296"/>
      <c r="X96" s="231"/>
      <c r="Y96" s="231"/>
      <c r="Z96" s="231"/>
      <c r="AA96" s="231"/>
      <c r="AB96" s="231"/>
      <c r="AC96" s="231"/>
      <c r="AD96" s="231"/>
      <c r="AE96" s="231"/>
      <c r="AF96" s="231"/>
      <c r="AG96" s="231"/>
      <c r="AH96" s="231"/>
      <c r="AI96" s="231"/>
      <c r="AJ96" s="231"/>
      <c r="AK96" s="231"/>
      <c r="AL96" s="231"/>
      <c r="AM96" s="231"/>
      <c r="AN96" s="231"/>
      <c r="AO96" s="231"/>
      <c r="AP96" s="231"/>
      <c r="AQ96" s="231"/>
      <c r="AR96" s="231"/>
      <c r="AS96" s="231"/>
      <c r="AT96" s="231"/>
      <c r="AU96" s="231"/>
      <c r="AV96" s="231"/>
      <c r="AW96" s="231"/>
      <c r="AX96" s="231"/>
      <c r="AY96" s="231"/>
      <c r="AZ96" s="231"/>
      <c r="BA96" s="231"/>
      <c r="BB96" s="231"/>
      <c r="BC96" s="231"/>
      <c r="BD96" s="231"/>
      <c r="BE96" s="231"/>
      <c r="BF96" s="231"/>
      <c r="BG96" s="231"/>
      <c r="BH96" s="231"/>
      <c r="BI96" s="231"/>
      <c r="BJ96" s="231"/>
      <c r="BK96" s="231"/>
      <c r="BL96" s="231"/>
      <c r="BM96" s="231"/>
      <c r="BN96" s="231"/>
      <c r="BO96" s="231"/>
      <c r="BP96" s="231"/>
      <c r="BQ96" s="231"/>
      <c r="BR96" s="231"/>
      <c r="BS96" s="231"/>
      <c r="BT96" s="229"/>
      <c r="BU96" s="165">
        <f t="shared" si="3"/>
        <v>6.9441666666666671E-3</v>
      </c>
    </row>
    <row r="97" spans="1:73" ht="15.5" x14ac:dyDescent="0.35">
      <c r="A97" s="39"/>
      <c r="B97" s="139">
        <f>'Etat staff'!F93</f>
        <v>0</v>
      </c>
      <c r="C97" s="161">
        <f>'Etat staff'!D93</f>
        <v>0</v>
      </c>
      <c r="D97" s="162">
        <f>IF('Etat staff'!E93&lt;C97,'Etat staff'!E93+1,'Etat staff'!E93)</f>
        <v>0</v>
      </c>
      <c r="E97" s="203">
        <f t="shared" si="7"/>
        <v>1.0416666666666666E-2</v>
      </c>
      <c r="F97" s="44"/>
      <c r="G97" s="265"/>
      <c r="H97" s="227"/>
      <c r="I97" s="296"/>
      <c r="J97" s="296"/>
      <c r="K97" s="296"/>
      <c r="L97" s="296"/>
      <c r="M97" s="296"/>
      <c r="N97" s="296"/>
      <c r="O97" s="296"/>
      <c r="P97" s="296"/>
      <c r="Q97" s="296"/>
      <c r="R97" s="296"/>
      <c r="S97" s="296"/>
      <c r="T97" s="296"/>
      <c r="U97" s="296"/>
      <c r="V97" s="296"/>
      <c r="W97" s="296"/>
      <c r="X97" s="231"/>
      <c r="Y97" s="231"/>
      <c r="Z97" s="231"/>
      <c r="AA97" s="231"/>
      <c r="AB97" s="231"/>
      <c r="AC97" s="231"/>
      <c r="AD97" s="231"/>
      <c r="AE97" s="231"/>
      <c r="AF97" s="231"/>
      <c r="AG97" s="231"/>
      <c r="AH97" s="231"/>
      <c r="AI97" s="231"/>
      <c r="AJ97" s="231"/>
      <c r="AK97" s="231"/>
      <c r="AL97" s="231"/>
      <c r="AM97" s="231"/>
      <c r="AN97" s="231"/>
      <c r="AO97" s="231"/>
      <c r="AP97" s="231"/>
      <c r="AQ97" s="231"/>
      <c r="AR97" s="231"/>
      <c r="AS97" s="231"/>
      <c r="AT97" s="231"/>
      <c r="AU97" s="231"/>
      <c r="AV97" s="231"/>
      <c r="AW97" s="231"/>
      <c r="AX97" s="231"/>
      <c r="AY97" s="231"/>
      <c r="AZ97" s="231"/>
      <c r="BA97" s="231"/>
      <c r="BB97" s="231"/>
      <c r="BC97" s="231"/>
      <c r="BD97" s="231"/>
      <c r="BE97" s="231"/>
      <c r="BF97" s="231"/>
      <c r="BG97" s="231"/>
      <c r="BH97" s="231"/>
      <c r="BI97" s="231"/>
      <c r="BJ97" s="231"/>
      <c r="BK97" s="231"/>
      <c r="BL97" s="231"/>
      <c r="BM97" s="231"/>
      <c r="BN97" s="231"/>
      <c r="BO97" s="231"/>
      <c r="BP97" s="231"/>
      <c r="BQ97" s="231"/>
      <c r="BR97" s="231"/>
      <c r="BS97" s="231"/>
      <c r="BT97" s="229"/>
      <c r="BU97" s="165">
        <f t="shared" si="3"/>
        <v>6.9441666666666671E-3</v>
      </c>
    </row>
    <row r="98" spans="1:73" ht="15.5" x14ac:dyDescent="0.35">
      <c r="A98" s="39"/>
      <c r="B98" s="139">
        <f>'Etat staff'!F94</f>
        <v>0</v>
      </c>
      <c r="C98" s="161">
        <f>'Etat staff'!D94</f>
        <v>0</v>
      </c>
      <c r="D98" s="162">
        <f>IF('Etat staff'!E94&lt;C98,'Etat staff'!E94+1,'Etat staff'!E94)</f>
        <v>0</v>
      </c>
      <c r="E98" s="203">
        <f t="shared" si="7"/>
        <v>1.0416666666666666E-2</v>
      </c>
      <c r="F98" s="44"/>
      <c r="G98" s="265"/>
      <c r="H98" s="227"/>
      <c r="I98" s="296"/>
      <c r="J98" s="296"/>
      <c r="K98" s="296"/>
      <c r="L98" s="296"/>
      <c r="M98" s="296"/>
      <c r="N98" s="296"/>
      <c r="O98" s="296"/>
      <c r="P98" s="296"/>
      <c r="Q98" s="296"/>
      <c r="R98" s="296"/>
      <c r="S98" s="296"/>
      <c r="T98" s="296"/>
      <c r="U98" s="296"/>
      <c r="V98" s="296"/>
      <c r="W98" s="296"/>
      <c r="X98" s="231"/>
      <c r="Y98" s="231"/>
      <c r="Z98" s="231"/>
      <c r="AA98" s="231"/>
      <c r="AB98" s="231"/>
      <c r="AC98" s="231"/>
      <c r="AD98" s="231"/>
      <c r="AE98" s="231"/>
      <c r="AF98" s="231"/>
      <c r="AG98" s="231"/>
      <c r="AH98" s="231"/>
      <c r="AI98" s="231"/>
      <c r="AJ98" s="231"/>
      <c r="AK98" s="231"/>
      <c r="AL98" s="231"/>
      <c r="AM98" s="231"/>
      <c r="AN98" s="231"/>
      <c r="AO98" s="231"/>
      <c r="AP98" s="231"/>
      <c r="AQ98" s="231"/>
      <c r="AR98" s="231"/>
      <c r="AS98" s="231"/>
      <c r="AT98" s="231"/>
      <c r="AU98" s="231"/>
      <c r="AV98" s="231"/>
      <c r="AW98" s="231"/>
      <c r="AX98" s="231"/>
      <c r="AY98" s="231"/>
      <c r="AZ98" s="231"/>
      <c r="BA98" s="231"/>
      <c r="BB98" s="231"/>
      <c r="BC98" s="231"/>
      <c r="BD98" s="231"/>
      <c r="BE98" s="231"/>
      <c r="BF98" s="231"/>
      <c r="BG98" s="231"/>
      <c r="BH98" s="231"/>
      <c r="BI98" s="231"/>
      <c r="BJ98" s="231"/>
      <c r="BK98" s="231"/>
      <c r="BL98" s="231"/>
      <c r="BM98" s="231"/>
      <c r="BN98" s="231"/>
      <c r="BO98" s="231"/>
      <c r="BP98" s="231"/>
      <c r="BQ98" s="231"/>
      <c r="BR98" s="231"/>
      <c r="BS98" s="231"/>
      <c r="BT98" s="229"/>
      <c r="BU98" s="165">
        <f t="shared" si="3"/>
        <v>6.9441666666666671E-3</v>
      </c>
    </row>
    <row r="99" spans="1:73" ht="15.5" x14ac:dyDescent="0.35">
      <c r="A99" s="39"/>
      <c r="B99" s="139">
        <f>'Etat staff'!F95</f>
        <v>0</v>
      </c>
      <c r="C99" s="161">
        <f>'Etat staff'!D95</f>
        <v>0</v>
      </c>
      <c r="D99" s="162">
        <f>IF('Etat staff'!E95&lt;C99,'Etat staff'!E95+1,'Etat staff'!E95)</f>
        <v>0</v>
      </c>
      <c r="E99" s="203">
        <f t="shared" si="7"/>
        <v>1.0416666666666666E-2</v>
      </c>
      <c r="F99" s="44"/>
      <c r="G99" s="265"/>
      <c r="H99" s="227"/>
      <c r="I99" s="296"/>
      <c r="J99" s="296"/>
      <c r="K99" s="296"/>
      <c r="L99" s="296"/>
      <c r="M99" s="296"/>
      <c r="N99" s="296"/>
      <c r="O99" s="296"/>
      <c r="P99" s="296"/>
      <c r="Q99" s="296"/>
      <c r="R99" s="296"/>
      <c r="S99" s="296"/>
      <c r="T99" s="296"/>
      <c r="U99" s="296"/>
      <c r="V99" s="296"/>
      <c r="W99" s="296"/>
      <c r="X99" s="231"/>
      <c r="Y99" s="231"/>
      <c r="Z99" s="231"/>
      <c r="AA99" s="231"/>
      <c r="AB99" s="231"/>
      <c r="AC99" s="231"/>
      <c r="AD99" s="231"/>
      <c r="AE99" s="231"/>
      <c r="AF99" s="231"/>
      <c r="AG99" s="231"/>
      <c r="AH99" s="231"/>
      <c r="AI99" s="231"/>
      <c r="AJ99" s="231"/>
      <c r="AK99" s="231"/>
      <c r="AL99" s="231"/>
      <c r="AM99" s="231"/>
      <c r="AN99" s="231"/>
      <c r="AO99" s="231"/>
      <c r="AP99" s="231"/>
      <c r="AQ99" s="231"/>
      <c r="AR99" s="231"/>
      <c r="AS99" s="231"/>
      <c r="AT99" s="231"/>
      <c r="AU99" s="231"/>
      <c r="AV99" s="231"/>
      <c r="AW99" s="231"/>
      <c r="AX99" s="231"/>
      <c r="AY99" s="231"/>
      <c r="AZ99" s="231"/>
      <c r="BA99" s="231"/>
      <c r="BB99" s="231"/>
      <c r="BC99" s="231"/>
      <c r="BD99" s="231"/>
      <c r="BE99" s="231"/>
      <c r="BF99" s="231"/>
      <c r="BG99" s="231"/>
      <c r="BH99" s="231"/>
      <c r="BI99" s="231"/>
      <c r="BJ99" s="231"/>
      <c r="BK99" s="231"/>
      <c r="BL99" s="231"/>
      <c r="BM99" s="231"/>
      <c r="BN99" s="231"/>
      <c r="BO99" s="231"/>
      <c r="BP99" s="231"/>
      <c r="BQ99" s="231"/>
      <c r="BR99" s="231"/>
      <c r="BS99" s="231"/>
      <c r="BT99" s="229"/>
      <c r="BU99" s="165">
        <f t="shared" si="3"/>
        <v>6.9441666666666671E-3</v>
      </c>
    </row>
    <row r="100" spans="1:73" ht="15.5" x14ac:dyDescent="0.35">
      <c r="A100" s="39"/>
      <c r="B100" s="139">
        <f>'Etat staff'!F96</f>
        <v>0</v>
      </c>
      <c r="C100" s="161">
        <f>'Etat staff'!D96</f>
        <v>0</v>
      </c>
      <c r="D100" s="162">
        <f>IF('Etat staff'!E96&lt;C100,'Etat staff'!E96+1,'Etat staff'!E96)</f>
        <v>0</v>
      </c>
      <c r="E100" s="203">
        <f t="shared" ref="E100:E127" si="8">IF(BU100*24&lt;5.75,0.25/24,IF(BU100*24&lt;6.75,0.5/24,IF(BU100*24&lt;9,1/24,IF(BU100*24&lt;13.25,1.25/24,1.5/24))))</f>
        <v>1.0416666666666666E-2</v>
      </c>
      <c r="F100" s="44"/>
      <c r="G100" s="265"/>
      <c r="H100" s="227"/>
      <c r="I100" s="296"/>
      <c r="J100" s="296"/>
      <c r="K100" s="296"/>
      <c r="L100" s="296"/>
      <c r="M100" s="296"/>
      <c r="N100" s="296"/>
      <c r="O100" s="296"/>
      <c r="P100" s="296"/>
      <c r="Q100" s="296"/>
      <c r="R100" s="296"/>
      <c r="S100" s="296"/>
      <c r="T100" s="296"/>
      <c r="U100" s="296"/>
      <c r="V100" s="296"/>
      <c r="W100" s="296"/>
      <c r="X100" s="231"/>
      <c r="Y100" s="231"/>
      <c r="Z100" s="231"/>
      <c r="AA100" s="231"/>
      <c r="AB100" s="231"/>
      <c r="AC100" s="231"/>
      <c r="AD100" s="231"/>
      <c r="AE100" s="231"/>
      <c r="AF100" s="231"/>
      <c r="AG100" s="231"/>
      <c r="AH100" s="231"/>
      <c r="AI100" s="231"/>
      <c r="AJ100" s="231"/>
      <c r="AK100" s="231"/>
      <c r="AL100" s="231"/>
      <c r="AM100" s="231"/>
      <c r="AN100" s="231"/>
      <c r="AO100" s="231"/>
      <c r="AP100" s="231"/>
      <c r="AQ100" s="231"/>
      <c r="AR100" s="231"/>
      <c r="AS100" s="231"/>
      <c r="AT100" s="231"/>
      <c r="AU100" s="231"/>
      <c r="AV100" s="231"/>
      <c r="AW100" s="231"/>
      <c r="AX100" s="231"/>
      <c r="AY100" s="231"/>
      <c r="AZ100" s="231"/>
      <c r="BA100" s="231"/>
      <c r="BB100" s="231"/>
      <c r="BC100" s="231"/>
      <c r="BD100" s="231"/>
      <c r="BE100" s="231"/>
      <c r="BF100" s="231"/>
      <c r="BG100" s="231"/>
      <c r="BH100" s="231"/>
      <c r="BI100" s="231"/>
      <c r="BJ100" s="231"/>
      <c r="BK100" s="231"/>
      <c r="BL100" s="231"/>
      <c r="BM100" s="231"/>
      <c r="BN100" s="231"/>
      <c r="BO100" s="231"/>
      <c r="BP100" s="231"/>
      <c r="BQ100" s="231"/>
      <c r="BR100" s="231"/>
      <c r="BS100" s="231"/>
      <c r="BT100" s="229"/>
      <c r="BU100" s="165">
        <f t="shared" si="3"/>
        <v>6.9441666666666671E-3</v>
      </c>
    </row>
    <row r="101" spans="1:73" ht="15.5" x14ac:dyDescent="0.35">
      <c r="A101" s="39"/>
      <c r="B101" s="139">
        <f>'Etat staff'!F97</f>
        <v>0</v>
      </c>
      <c r="C101" s="161">
        <f>'Etat staff'!D97</f>
        <v>0</v>
      </c>
      <c r="D101" s="162">
        <f>IF('Etat staff'!E97&lt;C101,'Etat staff'!E97+1,'Etat staff'!E97)</f>
        <v>0</v>
      </c>
      <c r="E101" s="203">
        <f t="shared" si="8"/>
        <v>1.0416666666666666E-2</v>
      </c>
      <c r="F101" s="44"/>
      <c r="G101" s="265"/>
      <c r="H101" s="227"/>
      <c r="I101" s="296"/>
      <c r="J101" s="296"/>
      <c r="K101" s="296"/>
      <c r="L101" s="296"/>
      <c r="M101" s="296"/>
      <c r="N101" s="296"/>
      <c r="O101" s="296"/>
      <c r="P101" s="296"/>
      <c r="Q101" s="296"/>
      <c r="R101" s="296"/>
      <c r="S101" s="296"/>
      <c r="T101" s="296"/>
      <c r="U101" s="296"/>
      <c r="V101" s="296"/>
      <c r="W101" s="296"/>
      <c r="X101" s="231"/>
      <c r="Y101" s="231"/>
      <c r="Z101" s="231"/>
      <c r="AA101" s="231"/>
      <c r="AB101" s="231"/>
      <c r="AC101" s="231"/>
      <c r="AD101" s="231"/>
      <c r="AE101" s="231"/>
      <c r="AF101" s="231"/>
      <c r="AG101" s="231"/>
      <c r="AH101" s="231"/>
      <c r="AI101" s="231"/>
      <c r="AJ101" s="231"/>
      <c r="AK101" s="231"/>
      <c r="AL101" s="231"/>
      <c r="AM101" s="231"/>
      <c r="AN101" s="231"/>
      <c r="AO101" s="231"/>
      <c r="AP101" s="231"/>
      <c r="AQ101" s="231"/>
      <c r="AR101" s="231"/>
      <c r="AS101" s="231"/>
      <c r="AT101" s="231"/>
      <c r="AU101" s="231"/>
      <c r="AV101" s="231"/>
      <c r="AW101" s="231"/>
      <c r="AX101" s="231"/>
      <c r="AY101" s="231"/>
      <c r="AZ101" s="231"/>
      <c r="BA101" s="231"/>
      <c r="BB101" s="231"/>
      <c r="BC101" s="231"/>
      <c r="BD101" s="231"/>
      <c r="BE101" s="231"/>
      <c r="BF101" s="231"/>
      <c r="BG101" s="231"/>
      <c r="BH101" s="231"/>
      <c r="BI101" s="231"/>
      <c r="BJ101" s="231"/>
      <c r="BK101" s="231"/>
      <c r="BL101" s="231"/>
      <c r="BM101" s="231"/>
      <c r="BN101" s="231"/>
      <c r="BO101" s="231"/>
      <c r="BP101" s="231"/>
      <c r="BQ101" s="231"/>
      <c r="BR101" s="231"/>
      <c r="BS101" s="231"/>
      <c r="BT101" s="229"/>
      <c r="BU101" s="165">
        <f t="shared" si="3"/>
        <v>6.9441666666666671E-3</v>
      </c>
    </row>
    <row r="102" spans="1:73" ht="15.5" x14ac:dyDescent="0.35">
      <c r="A102" s="39"/>
      <c r="B102" s="139">
        <f>'Etat staff'!F98</f>
        <v>0</v>
      </c>
      <c r="C102" s="161">
        <f>'Etat staff'!D98</f>
        <v>0</v>
      </c>
      <c r="D102" s="162">
        <f>IF('Etat staff'!E98&lt;C102,'Etat staff'!E98+1,'Etat staff'!E98)</f>
        <v>0</v>
      </c>
      <c r="E102" s="203">
        <f t="shared" si="8"/>
        <v>1.0416666666666666E-2</v>
      </c>
      <c r="F102" s="44"/>
      <c r="G102" s="265"/>
      <c r="H102" s="227"/>
      <c r="I102" s="296"/>
      <c r="J102" s="296"/>
      <c r="K102" s="296"/>
      <c r="L102" s="296"/>
      <c r="M102" s="296"/>
      <c r="N102" s="296"/>
      <c r="O102" s="296"/>
      <c r="P102" s="296"/>
      <c r="Q102" s="296"/>
      <c r="R102" s="296"/>
      <c r="S102" s="296"/>
      <c r="T102" s="296"/>
      <c r="U102" s="296"/>
      <c r="V102" s="296"/>
      <c r="W102" s="296"/>
      <c r="X102" s="231"/>
      <c r="Y102" s="231"/>
      <c r="Z102" s="231"/>
      <c r="AA102" s="231"/>
      <c r="AB102" s="231"/>
      <c r="AC102" s="231"/>
      <c r="AD102" s="231"/>
      <c r="AE102" s="231"/>
      <c r="AF102" s="231"/>
      <c r="AG102" s="231"/>
      <c r="AH102" s="231"/>
      <c r="AI102" s="231"/>
      <c r="AJ102" s="231"/>
      <c r="AK102" s="231"/>
      <c r="AL102" s="231"/>
      <c r="AM102" s="231"/>
      <c r="AN102" s="231"/>
      <c r="AO102" s="231"/>
      <c r="AP102" s="231"/>
      <c r="AQ102" s="231"/>
      <c r="AR102" s="231"/>
      <c r="AS102" s="231"/>
      <c r="AT102" s="231"/>
      <c r="AU102" s="231"/>
      <c r="AV102" s="231"/>
      <c r="AW102" s="231"/>
      <c r="AX102" s="231"/>
      <c r="AY102" s="231"/>
      <c r="AZ102" s="231"/>
      <c r="BA102" s="231"/>
      <c r="BB102" s="231"/>
      <c r="BC102" s="231"/>
      <c r="BD102" s="231"/>
      <c r="BE102" s="231"/>
      <c r="BF102" s="231"/>
      <c r="BG102" s="231"/>
      <c r="BH102" s="231"/>
      <c r="BI102" s="231"/>
      <c r="BJ102" s="231"/>
      <c r="BK102" s="231"/>
      <c r="BL102" s="231"/>
      <c r="BM102" s="231"/>
      <c r="BN102" s="231"/>
      <c r="BO102" s="231"/>
      <c r="BP102" s="231"/>
      <c r="BQ102" s="231"/>
      <c r="BR102" s="231"/>
      <c r="BS102" s="231"/>
      <c r="BT102" s="229"/>
      <c r="BU102" s="165">
        <f t="shared" si="3"/>
        <v>6.9441666666666671E-3</v>
      </c>
    </row>
    <row r="103" spans="1:73" ht="15.5" x14ac:dyDescent="0.35">
      <c r="A103" s="39"/>
      <c r="B103" s="139">
        <f>'Etat staff'!F99</f>
        <v>0</v>
      </c>
      <c r="C103" s="161">
        <f>'Etat staff'!D99</f>
        <v>0</v>
      </c>
      <c r="D103" s="162">
        <f>IF('Etat staff'!E99&lt;C103,'Etat staff'!E99+1,'Etat staff'!E99)</f>
        <v>0</v>
      </c>
      <c r="E103" s="203">
        <f t="shared" si="8"/>
        <v>1.0416666666666666E-2</v>
      </c>
      <c r="F103" s="44"/>
      <c r="G103" s="265"/>
      <c r="H103" s="227"/>
      <c r="I103" s="296"/>
      <c r="J103" s="296"/>
      <c r="K103" s="296"/>
      <c r="L103" s="296"/>
      <c r="M103" s="296"/>
      <c r="N103" s="296"/>
      <c r="O103" s="296"/>
      <c r="P103" s="296"/>
      <c r="Q103" s="296"/>
      <c r="R103" s="296"/>
      <c r="S103" s="296"/>
      <c r="T103" s="296"/>
      <c r="U103" s="296"/>
      <c r="V103" s="296"/>
      <c r="W103" s="296"/>
      <c r="X103" s="231"/>
      <c r="Y103" s="231"/>
      <c r="Z103" s="231"/>
      <c r="AA103" s="231"/>
      <c r="AB103" s="231"/>
      <c r="AC103" s="231"/>
      <c r="AD103" s="231"/>
      <c r="AE103" s="231"/>
      <c r="AF103" s="231"/>
      <c r="AG103" s="231"/>
      <c r="AH103" s="231"/>
      <c r="AI103" s="231"/>
      <c r="AJ103" s="231"/>
      <c r="AK103" s="231"/>
      <c r="AL103" s="231"/>
      <c r="AM103" s="231"/>
      <c r="AN103" s="231"/>
      <c r="AO103" s="231"/>
      <c r="AP103" s="231"/>
      <c r="AQ103" s="231"/>
      <c r="AR103" s="231"/>
      <c r="AS103" s="231"/>
      <c r="AT103" s="231"/>
      <c r="AU103" s="231"/>
      <c r="AV103" s="231"/>
      <c r="AW103" s="231"/>
      <c r="AX103" s="231"/>
      <c r="AY103" s="231"/>
      <c r="AZ103" s="231"/>
      <c r="BA103" s="231"/>
      <c r="BB103" s="231"/>
      <c r="BC103" s="231"/>
      <c r="BD103" s="231"/>
      <c r="BE103" s="231"/>
      <c r="BF103" s="231"/>
      <c r="BG103" s="231"/>
      <c r="BH103" s="231"/>
      <c r="BI103" s="231"/>
      <c r="BJ103" s="231"/>
      <c r="BK103" s="231"/>
      <c r="BL103" s="231"/>
      <c r="BM103" s="231"/>
      <c r="BN103" s="231"/>
      <c r="BO103" s="231"/>
      <c r="BP103" s="231"/>
      <c r="BQ103" s="231"/>
      <c r="BR103" s="231"/>
      <c r="BS103" s="231"/>
      <c r="BT103" s="229"/>
      <c r="BU103" s="165">
        <f t="shared" si="3"/>
        <v>6.9441666666666671E-3</v>
      </c>
    </row>
    <row r="104" spans="1:73" ht="15.5" x14ac:dyDescent="0.35">
      <c r="A104" s="39"/>
      <c r="B104" s="139">
        <f>'Etat staff'!F100</f>
        <v>0</v>
      </c>
      <c r="C104" s="161">
        <f>'Etat staff'!D100</f>
        <v>0</v>
      </c>
      <c r="D104" s="162">
        <f>IF('Etat staff'!E100&lt;C104,'Etat staff'!E100+1,'Etat staff'!E100)</f>
        <v>0</v>
      </c>
      <c r="E104" s="203">
        <f t="shared" si="8"/>
        <v>1.0416666666666666E-2</v>
      </c>
      <c r="F104" s="44"/>
      <c r="G104" s="265"/>
      <c r="H104" s="227"/>
      <c r="I104" s="296"/>
      <c r="J104" s="296"/>
      <c r="K104" s="296"/>
      <c r="L104" s="296"/>
      <c r="M104" s="296"/>
      <c r="N104" s="296"/>
      <c r="O104" s="296"/>
      <c r="P104" s="296"/>
      <c r="Q104" s="296"/>
      <c r="R104" s="296"/>
      <c r="S104" s="296"/>
      <c r="T104" s="296"/>
      <c r="U104" s="296"/>
      <c r="V104" s="296"/>
      <c r="W104" s="296"/>
      <c r="X104" s="231"/>
      <c r="Y104" s="231"/>
      <c r="Z104" s="231"/>
      <c r="AA104" s="231"/>
      <c r="AB104" s="231"/>
      <c r="AC104" s="231"/>
      <c r="AD104" s="231"/>
      <c r="AE104" s="231"/>
      <c r="AF104" s="231"/>
      <c r="AG104" s="231"/>
      <c r="AH104" s="231"/>
      <c r="AI104" s="231"/>
      <c r="AJ104" s="231"/>
      <c r="AK104" s="231"/>
      <c r="AL104" s="231"/>
      <c r="AM104" s="231"/>
      <c r="AN104" s="231"/>
      <c r="AO104" s="231"/>
      <c r="AP104" s="231"/>
      <c r="AQ104" s="231"/>
      <c r="AR104" s="231"/>
      <c r="AS104" s="231"/>
      <c r="AT104" s="231"/>
      <c r="AU104" s="231"/>
      <c r="AV104" s="231"/>
      <c r="AW104" s="231"/>
      <c r="AX104" s="231"/>
      <c r="AY104" s="231"/>
      <c r="AZ104" s="231"/>
      <c r="BA104" s="231"/>
      <c r="BB104" s="231"/>
      <c r="BC104" s="231"/>
      <c r="BD104" s="231"/>
      <c r="BE104" s="231"/>
      <c r="BF104" s="231"/>
      <c r="BG104" s="231"/>
      <c r="BH104" s="231"/>
      <c r="BI104" s="231"/>
      <c r="BJ104" s="231"/>
      <c r="BK104" s="231"/>
      <c r="BL104" s="231"/>
      <c r="BM104" s="231"/>
      <c r="BN104" s="231"/>
      <c r="BO104" s="231"/>
      <c r="BP104" s="231"/>
      <c r="BQ104" s="231"/>
      <c r="BR104" s="231"/>
      <c r="BS104" s="231"/>
      <c r="BT104" s="229"/>
      <c r="BU104" s="165">
        <f t="shared" si="3"/>
        <v>6.9441666666666671E-3</v>
      </c>
    </row>
    <row r="105" spans="1:73" ht="15.5" x14ac:dyDescent="0.35">
      <c r="A105" s="39"/>
      <c r="B105" s="139">
        <f>'Etat staff'!F101</f>
        <v>0</v>
      </c>
      <c r="C105" s="161">
        <f>'Etat staff'!D101</f>
        <v>0</v>
      </c>
      <c r="D105" s="162">
        <f>IF('Etat staff'!E101&lt;C105,'Etat staff'!E101+1,'Etat staff'!E101)</f>
        <v>0</v>
      </c>
      <c r="E105" s="203">
        <f t="shared" si="8"/>
        <v>1.0416666666666666E-2</v>
      </c>
      <c r="F105" s="44"/>
      <c r="G105" s="265"/>
      <c r="H105" s="227"/>
      <c r="I105" s="296"/>
      <c r="J105" s="296"/>
      <c r="K105" s="296"/>
      <c r="L105" s="296"/>
      <c r="M105" s="296"/>
      <c r="N105" s="296"/>
      <c r="O105" s="296"/>
      <c r="P105" s="296"/>
      <c r="Q105" s="296"/>
      <c r="R105" s="296"/>
      <c r="S105" s="296"/>
      <c r="T105" s="296"/>
      <c r="U105" s="296"/>
      <c r="V105" s="296"/>
      <c r="W105" s="296"/>
      <c r="X105" s="231"/>
      <c r="Y105" s="231"/>
      <c r="Z105" s="231"/>
      <c r="AA105" s="231"/>
      <c r="AB105" s="231"/>
      <c r="AC105" s="231"/>
      <c r="AD105" s="231"/>
      <c r="AE105" s="231"/>
      <c r="AF105" s="231"/>
      <c r="AG105" s="231"/>
      <c r="AH105" s="231"/>
      <c r="AI105" s="231"/>
      <c r="AJ105" s="231"/>
      <c r="AK105" s="231"/>
      <c r="AL105" s="231"/>
      <c r="AM105" s="231"/>
      <c r="AN105" s="231"/>
      <c r="AO105" s="231"/>
      <c r="AP105" s="231"/>
      <c r="AQ105" s="231"/>
      <c r="AR105" s="231"/>
      <c r="AS105" s="231"/>
      <c r="AT105" s="231"/>
      <c r="AU105" s="231"/>
      <c r="AV105" s="231"/>
      <c r="AW105" s="231"/>
      <c r="AX105" s="231"/>
      <c r="AY105" s="231"/>
      <c r="AZ105" s="231"/>
      <c r="BA105" s="231"/>
      <c r="BB105" s="231"/>
      <c r="BC105" s="231"/>
      <c r="BD105" s="231"/>
      <c r="BE105" s="231"/>
      <c r="BF105" s="231"/>
      <c r="BG105" s="231"/>
      <c r="BH105" s="231"/>
      <c r="BI105" s="231"/>
      <c r="BJ105" s="231"/>
      <c r="BK105" s="231"/>
      <c r="BL105" s="231"/>
      <c r="BM105" s="231"/>
      <c r="BN105" s="231"/>
      <c r="BO105" s="231"/>
      <c r="BP105" s="231"/>
      <c r="BQ105" s="231"/>
      <c r="BR105" s="231"/>
      <c r="BS105" s="231"/>
      <c r="BT105" s="229"/>
      <c r="BU105" s="165">
        <f t="shared" si="3"/>
        <v>6.9441666666666671E-3</v>
      </c>
    </row>
    <row r="106" spans="1:73" ht="15.5" x14ac:dyDescent="0.35">
      <c r="A106" s="39"/>
      <c r="B106" s="139">
        <f>'Etat staff'!F102</f>
        <v>0</v>
      </c>
      <c r="C106" s="161">
        <f>'Etat staff'!D102</f>
        <v>0</v>
      </c>
      <c r="D106" s="162">
        <f>IF('Etat staff'!E102&lt;C106,'Etat staff'!E102+1,'Etat staff'!E102)</f>
        <v>0</v>
      </c>
      <c r="E106" s="203">
        <f t="shared" si="8"/>
        <v>1.0416666666666666E-2</v>
      </c>
      <c r="F106" s="44"/>
      <c r="G106" s="265"/>
      <c r="H106" s="227"/>
      <c r="I106" s="296"/>
      <c r="J106" s="296"/>
      <c r="K106" s="296"/>
      <c r="L106" s="296"/>
      <c r="M106" s="296"/>
      <c r="N106" s="296"/>
      <c r="O106" s="296"/>
      <c r="P106" s="296"/>
      <c r="Q106" s="296"/>
      <c r="R106" s="296"/>
      <c r="S106" s="296"/>
      <c r="T106" s="296"/>
      <c r="U106" s="296"/>
      <c r="V106" s="296"/>
      <c r="W106" s="296"/>
      <c r="X106" s="231"/>
      <c r="Y106" s="231"/>
      <c r="Z106" s="231"/>
      <c r="AA106" s="231"/>
      <c r="AB106" s="231"/>
      <c r="AC106" s="231"/>
      <c r="AD106" s="231"/>
      <c r="AE106" s="231"/>
      <c r="AF106" s="231"/>
      <c r="AG106" s="231"/>
      <c r="AH106" s="231"/>
      <c r="AI106" s="231"/>
      <c r="AJ106" s="231"/>
      <c r="AK106" s="231"/>
      <c r="AL106" s="231"/>
      <c r="AM106" s="231"/>
      <c r="AN106" s="231"/>
      <c r="AO106" s="231"/>
      <c r="AP106" s="231"/>
      <c r="AQ106" s="231"/>
      <c r="AR106" s="231"/>
      <c r="AS106" s="231"/>
      <c r="AT106" s="231"/>
      <c r="AU106" s="231"/>
      <c r="AV106" s="231"/>
      <c r="AW106" s="231"/>
      <c r="AX106" s="231"/>
      <c r="AY106" s="231"/>
      <c r="AZ106" s="231"/>
      <c r="BA106" s="231"/>
      <c r="BB106" s="231"/>
      <c r="BC106" s="231"/>
      <c r="BD106" s="231"/>
      <c r="BE106" s="231"/>
      <c r="BF106" s="231"/>
      <c r="BG106" s="231"/>
      <c r="BH106" s="231"/>
      <c r="BI106" s="231"/>
      <c r="BJ106" s="231"/>
      <c r="BK106" s="231"/>
      <c r="BL106" s="231"/>
      <c r="BM106" s="231"/>
      <c r="BN106" s="231"/>
      <c r="BO106" s="231"/>
      <c r="BP106" s="231"/>
      <c r="BQ106" s="231"/>
      <c r="BR106" s="231"/>
      <c r="BS106" s="231"/>
      <c r="BT106" s="229"/>
      <c r="BU106" s="165">
        <f t="shared" si="3"/>
        <v>6.9441666666666671E-3</v>
      </c>
    </row>
    <row r="107" spans="1:73" ht="15.5" x14ac:dyDescent="0.35">
      <c r="A107" s="39"/>
      <c r="B107" s="139">
        <f>'Etat staff'!F103</f>
        <v>0</v>
      </c>
      <c r="C107" s="161">
        <f>'Etat staff'!D103</f>
        <v>0</v>
      </c>
      <c r="D107" s="162">
        <f>IF('Etat staff'!E103&lt;C107,'Etat staff'!E103+1,'Etat staff'!E103)</f>
        <v>0</v>
      </c>
      <c r="E107" s="203">
        <f t="shared" si="8"/>
        <v>1.0416666666666666E-2</v>
      </c>
      <c r="F107" s="44"/>
      <c r="G107" s="265"/>
      <c r="H107" s="227"/>
      <c r="I107" s="296"/>
      <c r="J107" s="296"/>
      <c r="K107" s="296"/>
      <c r="L107" s="296"/>
      <c r="M107" s="296"/>
      <c r="N107" s="296"/>
      <c r="O107" s="296"/>
      <c r="P107" s="296"/>
      <c r="Q107" s="296"/>
      <c r="R107" s="296"/>
      <c r="S107" s="296"/>
      <c r="T107" s="296"/>
      <c r="U107" s="296"/>
      <c r="V107" s="296"/>
      <c r="W107" s="296"/>
      <c r="X107" s="231"/>
      <c r="Y107" s="231"/>
      <c r="Z107" s="231"/>
      <c r="AA107" s="231"/>
      <c r="AB107" s="231"/>
      <c r="AC107" s="231"/>
      <c r="AD107" s="231"/>
      <c r="AE107" s="231"/>
      <c r="AF107" s="231"/>
      <c r="AG107" s="231"/>
      <c r="AH107" s="231"/>
      <c r="AI107" s="231"/>
      <c r="AJ107" s="231"/>
      <c r="AK107" s="231"/>
      <c r="AL107" s="231"/>
      <c r="AM107" s="231"/>
      <c r="AN107" s="231"/>
      <c r="AO107" s="231"/>
      <c r="AP107" s="231"/>
      <c r="AQ107" s="231"/>
      <c r="AR107" s="231"/>
      <c r="AS107" s="231"/>
      <c r="AT107" s="231"/>
      <c r="AU107" s="231"/>
      <c r="AV107" s="231"/>
      <c r="AW107" s="231"/>
      <c r="AX107" s="231"/>
      <c r="AY107" s="231"/>
      <c r="AZ107" s="231"/>
      <c r="BA107" s="231"/>
      <c r="BB107" s="231"/>
      <c r="BC107" s="231"/>
      <c r="BD107" s="231"/>
      <c r="BE107" s="231"/>
      <c r="BF107" s="231"/>
      <c r="BG107" s="231"/>
      <c r="BH107" s="231"/>
      <c r="BI107" s="231"/>
      <c r="BJ107" s="231"/>
      <c r="BK107" s="231"/>
      <c r="BL107" s="231"/>
      <c r="BM107" s="231"/>
      <c r="BN107" s="231"/>
      <c r="BO107" s="231"/>
      <c r="BP107" s="231"/>
      <c r="BQ107" s="231"/>
      <c r="BR107" s="231"/>
      <c r="BS107" s="231"/>
      <c r="BT107" s="229"/>
      <c r="BU107" s="165">
        <f t="shared" si="3"/>
        <v>6.9441666666666671E-3</v>
      </c>
    </row>
    <row r="108" spans="1:73" ht="15.5" x14ac:dyDescent="0.35">
      <c r="A108" s="39"/>
      <c r="B108" s="139">
        <f>'Etat staff'!F104</f>
        <v>0</v>
      </c>
      <c r="C108" s="161">
        <f>'Etat staff'!D104</f>
        <v>0</v>
      </c>
      <c r="D108" s="162">
        <f>IF('Etat staff'!E104&lt;C108,'Etat staff'!E104+1,'Etat staff'!E104)</f>
        <v>0</v>
      </c>
      <c r="E108" s="203">
        <f t="shared" si="8"/>
        <v>1.0416666666666666E-2</v>
      </c>
      <c r="F108" s="44"/>
      <c r="G108" s="265"/>
      <c r="H108" s="227"/>
      <c r="I108" s="296"/>
      <c r="J108" s="296"/>
      <c r="K108" s="296"/>
      <c r="L108" s="296"/>
      <c r="M108" s="296"/>
      <c r="N108" s="296"/>
      <c r="O108" s="296"/>
      <c r="P108" s="296"/>
      <c r="Q108" s="296"/>
      <c r="R108" s="296"/>
      <c r="S108" s="296"/>
      <c r="T108" s="296"/>
      <c r="U108" s="296"/>
      <c r="V108" s="296"/>
      <c r="W108" s="296"/>
      <c r="X108" s="231"/>
      <c r="Y108" s="231"/>
      <c r="Z108" s="231"/>
      <c r="AA108" s="231"/>
      <c r="AB108" s="231"/>
      <c r="AC108" s="231"/>
      <c r="AD108" s="231"/>
      <c r="AE108" s="231"/>
      <c r="AF108" s="231"/>
      <c r="AG108" s="231"/>
      <c r="AH108" s="231"/>
      <c r="AI108" s="231"/>
      <c r="AJ108" s="231"/>
      <c r="AK108" s="231"/>
      <c r="AL108" s="231"/>
      <c r="AM108" s="231"/>
      <c r="AN108" s="231"/>
      <c r="AO108" s="231"/>
      <c r="AP108" s="231"/>
      <c r="AQ108" s="231"/>
      <c r="AR108" s="231"/>
      <c r="AS108" s="231"/>
      <c r="AT108" s="231"/>
      <c r="AU108" s="231"/>
      <c r="AV108" s="231"/>
      <c r="AW108" s="231"/>
      <c r="AX108" s="231"/>
      <c r="AY108" s="231"/>
      <c r="AZ108" s="231"/>
      <c r="BA108" s="231"/>
      <c r="BB108" s="231"/>
      <c r="BC108" s="231"/>
      <c r="BD108" s="231"/>
      <c r="BE108" s="231"/>
      <c r="BF108" s="231"/>
      <c r="BG108" s="231"/>
      <c r="BH108" s="231"/>
      <c r="BI108" s="231"/>
      <c r="BJ108" s="231"/>
      <c r="BK108" s="231"/>
      <c r="BL108" s="231"/>
      <c r="BM108" s="231"/>
      <c r="BN108" s="231"/>
      <c r="BO108" s="231"/>
      <c r="BP108" s="231"/>
      <c r="BQ108" s="231"/>
      <c r="BR108" s="231"/>
      <c r="BS108" s="231"/>
      <c r="BT108" s="229"/>
      <c r="BU108" s="165">
        <f t="shared" si="3"/>
        <v>6.9441666666666671E-3</v>
      </c>
    </row>
    <row r="109" spans="1:73" ht="15.5" x14ac:dyDescent="0.35">
      <c r="A109" s="39"/>
      <c r="B109" s="139">
        <f>'Etat staff'!F105</f>
        <v>0</v>
      </c>
      <c r="C109" s="161">
        <f>'Etat staff'!D105</f>
        <v>0</v>
      </c>
      <c r="D109" s="162">
        <f>IF('Etat staff'!E105&lt;C109,'Etat staff'!E105+1,'Etat staff'!E105)</f>
        <v>0</v>
      </c>
      <c r="E109" s="203">
        <f t="shared" si="8"/>
        <v>1.0416666666666666E-2</v>
      </c>
      <c r="F109" s="44"/>
      <c r="G109" s="265"/>
      <c r="H109" s="227"/>
      <c r="I109" s="296"/>
      <c r="J109" s="296"/>
      <c r="K109" s="296"/>
      <c r="L109" s="296"/>
      <c r="M109" s="296"/>
      <c r="N109" s="296"/>
      <c r="O109" s="296"/>
      <c r="P109" s="296"/>
      <c r="Q109" s="296"/>
      <c r="R109" s="296"/>
      <c r="S109" s="296"/>
      <c r="T109" s="296"/>
      <c r="U109" s="296"/>
      <c r="V109" s="296"/>
      <c r="W109" s="296"/>
      <c r="X109" s="231"/>
      <c r="Y109" s="231"/>
      <c r="Z109" s="231"/>
      <c r="AA109" s="231"/>
      <c r="AB109" s="231"/>
      <c r="AC109" s="231"/>
      <c r="AD109" s="231"/>
      <c r="AE109" s="231"/>
      <c r="AF109" s="231"/>
      <c r="AG109" s="231"/>
      <c r="AH109" s="231"/>
      <c r="AI109" s="231"/>
      <c r="AJ109" s="231"/>
      <c r="AK109" s="231"/>
      <c r="AL109" s="231"/>
      <c r="AM109" s="231"/>
      <c r="AN109" s="231"/>
      <c r="AO109" s="231"/>
      <c r="AP109" s="231"/>
      <c r="AQ109" s="231"/>
      <c r="AR109" s="231"/>
      <c r="AS109" s="231"/>
      <c r="AT109" s="231"/>
      <c r="AU109" s="231"/>
      <c r="AV109" s="231"/>
      <c r="AW109" s="231"/>
      <c r="AX109" s="231"/>
      <c r="AY109" s="231"/>
      <c r="AZ109" s="231"/>
      <c r="BA109" s="231"/>
      <c r="BB109" s="231"/>
      <c r="BC109" s="231"/>
      <c r="BD109" s="231"/>
      <c r="BE109" s="231"/>
      <c r="BF109" s="231"/>
      <c r="BG109" s="231"/>
      <c r="BH109" s="231"/>
      <c r="BI109" s="231"/>
      <c r="BJ109" s="231"/>
      <c r="BK109" s="231"/>
      <c r="BL109" s="231"/>
      <c r="BM109" s="231"/>
      <c r="BN109" s="231"/>
      <c r="BO109" s="231"/>
      <c r="BP109" s="231"/>
      <c r="BQ109" s="231"/>
      <c r="BR109" s="231"/>
      <c r="BS109" s="231"/>
      <c r="BT109" s="229"/>
      <c r="BU109" s="165">
        <f t="shared" si="3"/>
        <v>6.9441666666666671E-3</v>
      </c>
    </row>
    <row r="110" spans="1:73" ht="15.5" x14ac:dyDescent="0.35">
      <c r="A110" s="39"/>
      <c r="B110" s="139">
        <f>'Etat staff'!F106</f>
        <v>0</v>
      </c>
      <c r="C110" s="161">
        <f>'Etat staff'!D106</f>
        <v>0</v>
      </c>
      <c r="D110" s="162">
        <f>IF('Etat staff'!E106&lt;C110,'Etat staff'!E106+1,'Etat staff'!E106)</f>
        <v>0</v>
      </c>
      <c r="E110" s="203">
        <f t="shared" si="8"/>
        <v>1.0416666666666666E-2</v>
      </c>
      <c r="F110" s="44"/>
      <c r="G110" s="265"/>
      <c r="H110" s="227"/>
      <c r="I110" s="296"/>
      <c r="J110" s="296"/>
      <c r="K110" s="296"/>
      <c r="L110" s="296"/>
      <c r="M110" s="296"/>
      <c r="N110" s="296"/>
      <c r="O110" s="296"/>
      <c r="P110" s="296"/>
      <c r="Q110" s="296"/>
      <c r="R110" s="296"/>
      <c r="S110" s="296"/>
      <c r="T110" s="296"/>
      <c r="U110" s="296"/>
      <c r="V110" s="296"/>
      <c r="W110" s="296"/>
      <c r="X110" s="231"/>
      <c r="Y110" s="231"/>
      <c r="Z110" s="231"/>
      <c r="AA110" s="231"/>
      <c r="AB110" s="231"/>
      <c r="AC110" s="231"/>
      <c r="AD110" s="231"/>
      <c r="AE110" s="231"/>
      <c r="AF110" s="231"/>
      <c r="AG110" s="231"/>
      <c r="AH110" s="231"/>
      <c r="AI110" s="231"/>
      <c r="AJ110" s="231"/>
      <c r="AK110" s="231"/>
      <c r="AL110" s="231"/>
      <c r="AM110" s="231"/>
      <c r="AN110" s="231"/>
      <c r="AO110" s="231"/>
      <c r="AP110" s="231"/>
      <c r="AQ110" s="231"/>
      <c r="AR110" s="231"/>
      <c r="AS110" s="231"/>
      <c r="AT110" s="231"/>
      <c r="AU110" s="231"/>
      <c r="AV110" s="231"/>
      <c r="AW110" s="231"/>
      <c r="AX110" s="231"/>
      <c r="AY110" s="231"/>
      <c r="AZ110" s="231"/>
      <c r="BA110" s="231"/>
      <c r="BB110" s="231"/>
      <c r="BC110" s="231"/>
      <c r="BD110" s="231"/>
      <c r="BE110" s="231"/>
      <c r="BF110" s="231"/>
      <c r="BG110" s="231"/>
      <c r="BH110" s="231"/>
      <c r="BI110" s="231"/>
      <c r="BJ110" s="231"/>
      <c r="BK110" s="231"/>
      <c r="BL110" s="231"/>
      <c r="BM110" s="231"/>
      <c r="BN110" s="231"/>
      <c r="BO110" s="231"/>
      <c r="BP110" s="231"/>
      <c r="BQ110" s="231"/>
      <c r="BR110" s="231"/>
      <c r="BS110" s="231"/>
      <c r="BT110" s="229"/>
      <c r="BU110" s="165">
        <f t="shared" si="3"/>
        <v>6.9441666666666671E-3</v>
      </c>
    </row>
    <row r="111" spans="1:73" ht="15.5" x14ac:dyDescent="0.35">
      <c r="A111" s="39"/>
      <c r="B111" s="139">
        <f>'Etat staff'!F107</f>
        <v>0</v>
      </c>
      <c r="C111" s="161">
        <f>'Etat staff'!D107</f>
        <v>0</v>
      </c>
      <c r="D111" s="162">
        <f>IF('Etat staff'!E107&lt;C111,'Etat staff'!E107+1,'Etat staff'!E107)</f>
        <v>0</v>
      </c>
      <c r="E111" s="203">
        <f t="shared" si="8"/>
        <v>1.0416666666666666E-2</v>
      </c>
      <c r="F111" s="44"/>
      <c r="G111" s="265"/>
      <c r="H111" s="227"/>
      <c r="I111" s="296"/>
      <c r="J111" s="296"/>
      <c r="K111" s="296"/>
      <c r="L111" s="296"/>
      <c r="M111" s="296"/>
      <c r="N111" s="296"/>
      <c r="O111" s="296"/>
      <c r="P111" s="296"/>
      <c r="Q111" s="296"/>
      <c r="R111" s="296"/>
      <c r="S111" s="296"/>
      <c r="T111" s="296"/>
      <c r="U111" s="296"/>
      <c r="V111" s="296"/>
      <c r="W111" s="296"/>
      <c r="X111" s="231"/>
      <c r="Y111" s="231"/>
      <c r="Z111" s="231"/>
      <c r="AA111" s="231"/>
      <c r="AB111" s="231"/>
      <c r="AC111" s="231"/>
      <c r="AD111" s="231"/>
      <c r="AE111" s="231"/>
      <c r="AF111" s="231"/>
      <c r="AG111" s="231"/>
      <c r="AH111" s="231"/>
      <c r="AI111" s="231"/>
      <c r="AJ111" s="231"/>
      <c r="AK111" s="231"/>
      <c r="AL111" s="231"/>
      <c r="AM111" s="231"/>
      <c r="AN111" s="231"/>
      <c r="AO111" s="231"/>
      <c r="AP111" s="231"/>
      <c r="AQ111" s="231"/>
      <c r="AR111" s="231"/>
      <c r="AS111" s="231"/>
      <c r="AT111" s="231"/>
      <c r="AU111" s="231"/>
      <c r="AV111" s="231"/>
      <c r="AW111" s="231"/>
      <c r="AX111" s="231"/>
      <c r="AY111" s="231"/>
      <c r="AZ111" s="231"/>
      <c r="BA111" s="231"/>
      <c r="BB111" s="231"/>
      <c r="BC111" s="231"/>
      <c r="BD111" s="231"/>
      <c r="BE111" s="231"/>
      <c r="BF111" s="231"/>
      <c r="BG111" s="231"/>
      <c r="BH111" s="231"/>
      <c r="BI111" s="231"/>
      <c r="BJ111" s="231"/>
      <c r="BK111" s="231"/>
      <c r="BL111" s="231"/>
      <c r="BM111" s="231"/>
      <c r="BN111" s="231"/>
      <c r="BO111" s="231"/>
      <c r="BP111" s="231"/>
      <c r="BQ111" s="231"/>
      <c r="BR111" s="231"/>
      <c r="BS111" s="231"/>
      <c r="BT111" s="229"/>
      <c r="BU111" s="165">
        <f t="shared" si="3"/>
        <v>6.9441666666666671E-3</v>
      </c>
    </row>
    <row r="112" spans="1:73" ht="15.5" x14ac:dyDescent="0.35">
      <c r="A112" s="39"/>
      <c r="B112" s="139">
        <f>'Etat staff'!F108</f>
        <v>0</v>
      </c>
      <c r="C112" s="161">
        <f>'Etat staff'!D108</f>
        <v>0</v>
      </c>
      <c r="D112" s="162">
        <f>IF('Etat staff'!E108&lt;C112,'Etat staff'!E108+1,'Etat staff'!E108)</f>
        <v>0</v>
      </c>
      <c r="E112" s="203">
        <f t="shared" si="8"/>
        <v>1.0416666666666666E-2</v>
      </c>
      <c r="F112" s="44"/>
      <c r="G112" s="265"/>
      <c r="H112" s="227"/>
      <c r="I112" s="296"/>
      <c r="J112" s="296"/>
      <c r="K112" s="296"/>
      <c r="L112" s="296"/>
      <c r="M112" s="296"/>
      <c r="N112" s="296"/>
      <c r="O112" s="296"/>
      <c r="P112" s="296"/>
      <c r="Q112" s="296"/>
      <c r="R112" s="296"/>
      <c r="S112" s="296"/>
      <c r="T112" s="296"/>
      <c r="U112" s="296"/>
      <c r="V112" s="296"/>
      <c r="W112" s="296"/>
      <c r="X112" s="231"/>
      <c r="Y112" s="231"/>
      <c r="Z112" s="231"/>
      <c r="AA112" s="231"/>
      <c r="AB112" s="231"/>
      <c r="AC112" s="231"/>
      <c r="AD112" s="231"/>
      <c r="AE112" s="231"/>
      <c r="AF112" s="231"/>
      <c r="AG112" s="231"/>
      <c r="AH112" s="231"/>
      <c r="AI112" s="231"/>
      <c r="AJ112" s="231"/>
      <c r="AK112" s="231"/>
      <c r="AL112" s="231"/>
      <c r="AM112" s="231"/>
      <c r="AN112" s="231"/>
      <c r="AO112" s="231"/>
      <c r="AP112" s="231"/>
      <c r="AQ112" s="231"/>
      <c r="AR112" s="231"/>
      <c r="AS112" s="231"/>
      <c r="AT112" s="231"/>
      <c r="AU112" s="231"/>
      <c r="AV112" s="231"/>
      <c r="AW112" s="231"/>
      <c r="AX112" s="231"/>
      <c r="AY112" s="231"/>
      <c r="AZ112" s="231"/>
      <c r="BA112" s="231"/>
      <c r="BB112" s="231"/>
      <c r="BC112" s="231"/>
      <c r="BD112" s="231"/>
      <c r="BE112" s="231"/>
      <c r="BF112" s="231"/>
      <c r="BG112" s="231"/>
      <c r="BH112" s="231"/>
      <c r="BI112" s="231"/>
      <c r="BJ112" s="231"/>
      <c r="BK112" s="231"/>
      <c r="BL112" s="231"/>
      <c r="BM112" s="231"/>
      <c r="BN112" s="231"/>
      <c r="BO112" s="231"/>
      <c r="BP112" s="231"/>
      <c r="BQ112" s="231"/>
      <c r="BR112" s="231"/>
      <c r="BS112" s="231"/>
      <c r="BT112" s="229"/>
      <c r="BU112" s="165">
        <f t="shared" si="3"/>
        <v>6.9441666666666671E-3</v>
      </c>
    </row>
    <row r="113" spans="1:73" ht="15.5" x14ac:dyDescent="0.35">
      <c r="A113" s="39"/>
      <c r="B113" s="139">
        <f>'Etat staff'!F109</f>
        <v>0</v>
      </c>
      <c r="C113" s="161">
        <f>'Etat staff'!D109</f>
        <v>0</v>
      </c>
      <c r="D113" s="162">
        <f>IF('Etat staff'!E109&lt;C113,'Etat staff'!E109+1,'Etat staff'!E109)</f>
        <v>0</v>
      </c>
      <c r="E113" s="203">
        <f t="shared" si="8"/>
        <v>1.0416666666666666E-2</v>
      </c>
      <c r="F113" s="44"/>
      <c r="G113" s="265"/>
      <c r="H113" s="227"/>
      <c r="I113" s="296"/>
      <c r="J113" s="296"/>
      <c r="K113" s="296"/>
      <c r="L113" s="296"/>
      <c r="M113" s="296"/>
      <c r="N113" s="296"/>
      <c r="O113" s="296"/>
      <c r="P113" s="296"/>
      <c r="Q113" s="296"/>
      <c r="R113" s="296"/>
      <c r="S113" s="296"/>
      <c r="T113" s="296"/>
      <c r="U113" s="296"/>
      <c r="V113" s="296"/>
      <c r="W113" s="296"/>
      <c r="X113" s="231"/>
      <c r="Y113" s="231"/>
      <c r="Z113" s="231"/>
      <c r="AA113" s="231"/>
      <c r="AB113" s="231"/>
      <c r="AC113" s="231"/>
      <c r="AD113" s="231"/>
      <c r="AE113" s="231"/>
      <c r="AF113" s="231"/>
      <c r="AG113" s="231"/>
      <c r="AH113" s="231"/>
      <c r="AI113" s="231"/>
      <c r="AJ113" s="231"/>
      <c r="AK113" s="231"/>
      <c r="AL113" s="231"/>
      <c r="AM113" s="231"/>
      <c r="AN113" s="231"/>
      <c r="AO113" s="231"/>
      <c r="AP113" s="231"/>
      <c r="AQ113" s="231"/>
      <c r="AR113" s="231"/>
      <c r="AS113" s="231"/>
      <c r="AT113" s="231"/>
      <c r="AU113" s="231"/>
      <c r="AV113" s="231"/>
      <c r="AW113" s="231"/>
      <c r="AX113" s="231"/>
      <c r="AY113" s="231"/>
      <c r="AZ113" s="231"/>
      <c r="BA113" s="231"/>
      <c r="BB113" s="231"/>
      <c r="BC113" s="231"/>
      <c r="BD113" s="231"/>
      <c r="BE113" s="231"/>
      <c r="BF113" s="231"/>
      <c r="BG113" s="231"/>
      <c r="BH113" s="231"/>
      <c r="BI113" s="231"/>
      <c r="BJ113" s="231"/>
      <c r="BK113" s="231"/>
      <c r="BL113" s="231"/>
      <c r="BM113" s="231"/>
      <c r="BN113" s="231"/>
      <c r="BO113" s="231"/>
      <c r="BP113" s="231"/>
      <c r="BQ113" s="231"/>
      <c r="BR113" s="231"/>
      <c r="BS113" s="231"/>
      <c r="BT113" s="229"/>
      <c r="BU113" s="165">
        <f t="shared" si="3"/>
        <v>6.9441666666666671E-3</v>
      </c>
    </row>
    <row r="114" spans="1:73" ht="15.5" x14ac:dyDescent="0.35">
      <c r="A114" s="39"/>
      <c r="B114" s="139">
        <f>'Etat staff'!F110</f>
        <v>0</v>
      </c>
      <c r="C114" s="161">
        <f>'Etat staff'!D110</f>
        <v>0</v>
      </c>
      <c r="D114" s="162">
        <f>IF('Etat staff'!E110&lt;C114,'Etat staff'!E110+1,'Etat staff'!E110)</f>
        <v>0</v>
      </c>
      <c r="E114" s="203">
        <f t="shared" si="8"/>
        <v>1.0416666666666666E-2</v>
      </c>
      <c r="F114" s="44"/>
      <c r="G114" s="265"/>
      <c r="H114" s="227"/>
      <c r="I114" s="296"/>
      <c r="J114" s="296"/>
      <c r="K114" s="296"/>
      <c r="L114" s="296"/>
      <c r="M114" s="296"/>
      <c r="N114" s="296"/>
      <c r="O114" s="296"/>
      <c r="P114" s="296"/>
      <c r="Q114" s="296"/>
      <c r="R114" s="296"/>
      <c r="S114" s="296"/>
      <c r="T114" s="296"/>
      <c r="U114" s="296"/>
      <c r="V114" s="296"/>
      <c r="W114" s="296"/>
      <c r="X114" s="231"/>
      <c r="Y114" s="231"/>
      <c r="Z114" s="231"/>
      <c r="AA114" s="231"/>
      <c r="AB114" s="231"/>
      <c r="AC114" s="231"/>
      <c r="AD114" s="231"/>
      <c r="AE114" s="231"/>
      <c r="AF114" s="231"/>
      <c r="AG114" s="231"/>
      <c r="AH114" s="231"/>
      <c r="AI114" s="231"/>
      <c r="AJ114" s="231"/>
      <c r="AK114" s="231"/>
      <c r="AL114" s="231"/>
      <c r="AM114" s="231"/>
      <c r="AN114" s="231"/>
      <c r="AO114" s="231"/>
      <c r="AP114" s="231"/>
      <c r="AQ114" s="231"/>
      <c r="AR114" s="231"/>
      <c r="AS114" s="231"/>
      <c r="AT114" s="231"/>
      <c r="AU114" s="231"/>
      <c r="AV114" s="231"/>
      <c r="AW114" s="231"/>
      <c r="AX114" s="231"/>
      <c r="AY114" s="231"/>
      <c r="AZ114" s="231"/>
      <c r="BA114" s="231"/>
      <c r="BB114" s="231"/>
      <c r="BC114" s="231"/>
      <c r="BD114" s="231"/>
      <c r="BE114" s="231"/>
      <c r="BF114" s="231"/>
      <c r="BG114" s="231"/>
      <c r="BH114" s="231"/>
      <c r="BI114" s="231"/>
      <c r="BJ114" s="231"/>
      <c r="BK114" s="231"/>
      <c r="BL114" s="231"/>
      <c r="BM114" s="231"/>
      <c r="BN114" s="231"/>
      <c r="BO114" s="231"/>
      <c r="BP114" s="231"/>
      <c r="BQ114" s="231"/>
      <c r="BR114" s="231"/>
      <c r="BS114" s="231"/>
      <c r="BT114" s="229"/>
      <c r="BU114" s="165">
        <f t="shared" si="3"/>
        <v>6.9441666666666671E-3</v>
      </c>
    </row>
    <row r="115" spans="1:73" ht="15.5" x14ac:dyDescent="0.35">
      <c r="A115" s="39"/>
      <c r="B115" s="139">
        <f>'Etat staff'!F111</f>
        <v>0</v>
      </c>
      <c r="C115" s="161">
        <f>'Etat staff'!D111</f>
        <v>0</v>
      </c>
      <c r="D115" s="162">
        <f>IF('Etat staff'!E111&lt;C115,'Etat staff'!E111+1,'Etat staff'!E111)</f>
        <v>0</v>
      </c>
      <c r="E115" s="203">
        <f t="shared" si="8"/>
        <v>1.0416666666666666E-2</v>
      </c>
      <c r="F115" s="44"/>
      <c r="G115" s="265"/>
      <c r="H115" s="227"/>
      <c r="I115" s="296"/>
      <c r="J115" s="296"/>
      <c r="K115" s="296"/>
      <c r="L115" s="296"/>
      <c r="M115" s="296"/>
      <c r="N115" s="296"/>
      <c r="O115" s="296"/>
      <c r="P115" s="296"/>
      <c r="Q115" s="296"/>
      <c r="R115" s="296"/>
      <c r="S115" s="296"/>
      <c r="T115" s="296"/>
      <c r="U115" s="296"/>
      <c r="V115" s="296"/>
      <c r="W115" s="296"/>
      <c r="X115" s="231"/>
      <c r="Y115" s="231"/>
      <c r="Z115" s="231"/>
      <c r="AA115" s="231"/>
      <c r="AB115" s="231"/>
      <c r="AC115" s="231"/>
      <c r="AD115" s="231"/>
      <c r="AE115" s="231"/>
      <c r="AF115" s="231"/>
      <c r="AG115" s="231"/>
      <c r="AH115" s="231"/>
      <c r="AI115" s="231"/>
      <c r="AJ115" s="231"/>
      <c r="AK115" s="231"/>
      <c r="AL115" s="231"/>
      <c r="AM115" s="231"/>
      <c r="AN115" s="231"/>
      <c r="AO115" s="231"/>
      <c r="AP115" s="231"/>
      <c r="AQ115" s="231"/>
      <c r="AR115" s="231"/>
      <c r="AS115" s="231"/>
      <c r="AT115" s="231"/>
      <c r="AU115" s="231"/>
      <c r="AV115" s="231"/>
      <c r="AW115" s="231"/>
      <c r="AX115" s="231"/>
      <c r="AY115" s="231"/>
      <c r="AZ115" s="231"/>
      <c r="BA115" s="231"/>
      <c r="BB115" s="231"/>
      <c r="BC115" s="231"/>
      <c r="BD115" s="231"/>
      <c r="BE115" s="231"/>
      <c r="BF115" s="231"/>
      <c r="BG115" s="231"/>
      <c r="BH115" s="231"/>
      <c r="BI115" s="231"/>
      <c r="BJ115" s="231"/>
      <c r="BK115" s="231"/>
      <c r="BL115" s="231"/>
      <c r="BM115" s="231"/>
      <c r="BN115" s="231"/>
      <c r="BO115" s="231"/>
      <c r="BP115" s="231"/>
      <c r="BQ115" s="231"/>
      <c r="BR115" s="231"/>
      <c r="BS115" s="231"/>
      <c r="BT115" s="229"/>
      <c r="BU115" s="165">
        <f t="shared" si="3"/>
        <v>6.9441666666666671E-3</v>
      </c>
    </row>
    <row r="116" spans="1:73" ht="15.5" x14ac:dyDescent="0.35">
      <c r="A116" s="39"/>
      <c r="B116" s="139">
        <f>'Etat staff'!F112</f>
        <v>0</v>
      </c>
      <c r="C116" s="161">
        <f>'Etat staff'!D112</f>
        <v>0</v>
      </c>
      <c r="D116" s="162">
        <f>IF('Etat staff'!E112&lt;C116,'Etat staff'!E112+1,'Etat staff'!E112)</f>
        <v>0</v>
      </c>
      <c r="E116" s="203">
        <f t="shared" si="8"/>
        <v>1.0416666666666666E-2</v>
      </c>
      <c r="F116" s="44"/>
      <c r="G116" s="265"/>
      <c r="H116" s="227"/>
      <c r="I116" s="296"/>
      <c r="J116" s="296"/>
      <c r="K116" s="296"/>
      <c r="L116" s="296"/>
      <c r="M116" s="296"/>
      <c r="N116" s="296"/>
      <c r="O116" s="296"/>
      <c r="P116" s="296"/>
      <c r="Q116" s="296"/>
      <c r="R116" s="296"/>
      <c r="S116" s="296"/>
      <c r="T116" s="296"/>
      <c r="U116" s="296"/>
      <c r="V116" s="296"/>
      <c r="W116" s="296"/>
      <c r="X116" s="231"/>
      <c r="Y116" s="231"/>
      <c r="Z116" s="231"/>
      <c r="AA116" s="231"/>
      <c r="AB116" s="231"/>
      <c r="AC116" s="231"/>
      <c r="AD116" s="231"/>
      <c r="AE116" s="231"/>
      <c r="AF116" s="231"/>
      <c r="AG116" s="231"/>
      <c r="AH116" s="231"/>
      <c r="AI116" s="231"/>
      <c r="AJ116" s="231"/>
      <c r="AK116" s="231"/>
      <c r="AL116" s="231"/>
      <c r="AM116" s="231"/>
      <c r="AN116" s="231"/>
      <c r="AO116" s="231"/>
      <c r="AP116" s="231"/>
      <c r="AQ116" s="231"/>
      <c r="AR116" s="231"/>
      <c r="AS116" s="231"/>
      <c r="AT116" s="231"/>
      <c r="AU116" s="231"/>
      <c r="AV116" s="231"/>
      <c r="AW116" s="231"/>
      <c r="AX116" s="231"/>
      <c r="AY116" s="231"/>
      <c r="AZ116" s="231"/>
      <c r="BA116" s="231"/>
      <c r="BB116" s="231"/>
      <c r="BC116" s="231"/>
      <c r="BD116" s="231"/>
      <c r="BE116" s="231"/>
      <c r="BF116" s="231"/>
      <c r="BG116" s="231"/>
      <c r="BH116" s="231"/>
      <c r="BI116" s="231"/>
      <c r="BJ116" s="231"/>
      <c r="BK116" s="231"/>
      <c r="BL116" s="231"/>
      <c r="BM116" s="231"/>
      <c r="BN116" s="231"/>
      <c r="BO116" s="231"/>
      <c r="BP116" s="231"/>
      <c r="BQ116" s="231"/>
      <c r="BR116" s="231"/>
      <c r="BS116" s="231"/>
      <c r="BT116" s="229"/>
      <c r="BU116" s="165">
        <f t="shared" si="3"/>
        <v>6.9441666666666671E-3</v>
      </c>
    </row>
    <row r="117" spans="1:73" ht="15.5" x14ac:dyDescent="0.35">
      <c r="A117" s="39"/>
      <c r="B117" s="139">
        <f>'Etat staff'!F113</f>
        <v>0</v>
      </c>
      <c r="C117" s="161">
        <f>'Etat staff'!D113</f>
        <v>0</v>
      </c>
      <c r="D117" s="162">
        <f>IF('Etat staff'!E113&lt;C117,'Etat staff'!E113+1,'Etat staff'!E113)</f>
        <v>0</v>
      </c>
      <c r="E117" s="203">
        <f t="shared" si="8"/>
        <v>1.0416666666666666E-2</v>
      </c>
      <c r="F117" s="44"/>
      <c r="G117" s="265"/>
      <c r="H117" s="227"/>
      <c r="I117" s="296"/>
      <c r="J117" s="296"/>
      <c r="K117" s="296"/>
      <c r="L117" s="296"/>
      <c r="M117" s="296"/>
      <c r="N117" s="296"/>
      <c r="O117" s="296"/>
      <c r="P117" s="296"/>
      <c r="Q117" s="296"/>
      <c r="R117" s="296"/>
      <c r="S117" s="296"/>
      <c r="T117" s="296"/>
      <c r="U117" s="296"/>
      <c r="V117" s="296"/>
      <c r="W117" s="296"/>
      <c r="X117" s="231"/>
      <c r="Y117" s="231"/>
      <c r="Z117" s="231"/>
      <c r="AA117" s="231"/>
      <c r="AB117" s="231"/>
      <c r="AC117" s="231"/>
      <c r="AD117" s="231"/>
      <c r="AE117" s="231"/>
      <c r="AF117" s="231"/>
      <c r="AG117" s="231"/>
      <c r="AH117" s="231"/>
      <c r="AI117" s="231"/>
      <c r="AJ117" s="231"/>
      <c r="AK117" s="231"/>
      <c r="AL117" s="231"/>
      <c r="AM117" s="231"/>
      <c r="AN117" s="231"/>
      <c r="AO117" s="231"/>
      <c r="AP117" s="231"/>
      <c r="AQ117" s="231"/>
      <c r="AR117" s="231"/>
      <c r="AS117" s="231"/>
      <c r="AT117" s="231"/>
      <c r="AU117" s="231"/>
      <c r="AV117" s="231"/>
      <c r="AW117" s="231"/>
      <c r="AX117" s="231"/>
      <c r="AY117" s="231"/>
      <c r="AZ117" s="231"/>
      <c r="BA117" s="231"/>
      <c r="BB117" s="231"/>
      <c r="BC117" s="231"/>
      <c r="BD117" s="231"/>
      <c r="BE117" s="231"/>
      <c r="BF117" s="231"/>
      <c r="BG117" s="231"/>
      <c r="BH117" s="231"/>
      <c r="BI117" s="231"/>
      <c r="BJ117" s="231"/>
      <c r="BK117" s="231"/>
      <c r="BL117" s="231"/>
      <c r="BM117" s="231"/>
      <c r="BN117" s="231"/>
      <c r="BO117" s="231"/>
      <c r="BP117" s="231"/>
      <c r="BQ117" s="231"/>
      <c r="BR117" s="231"/>
      <c r="BS117" s="231"/>
      <c r="BT117" s="229"/>
      <c r="BU117" s="165">
        <f t="shared" si="3"/>
        <v>6.9441666666666671E-3</v>
      </c>
    </row>
    <row r="118" spans="1:73" ht="15.5" x14ac:dyDescent="0.35">
      <c r="A118" s="39"/>
      <c r="B118" s="139">
        <f>'Etat staff'!F114</f>
        <v>0</v>
      </c>
      <c r="C118" s="161">
        <f>'Etat staff'!D114</f>
        <v>0</v>
      </c>
      <c r="D118" s="162">
        <f>IF('Etat staff'!E114&lt;C118,'Etat staff'!E114+1,'Etat staff'!E114)</f>
        <v>0</v>
      </c>
      <c r="E118" s="203">
        <f t="shared" si="8"/>
        <v>1.0416666666666666E-2</v>
      </c>
      <c r="F118" s="44"/>
      <c r="G118" s="265"/>
      <c r="H118" s="227"/>
      <c r="I118" s="296"/>
      <c r="J118" s="296"/>
      <c r="K118" s="296"/>
      <c r="L118" s="296"/>
      <c r="M118" s="296"/>
      <c r="N118" s="296"/>
      <c r="O118" s="296"/>
      <c r="P118" s="296"/>
      <c r="Q118" s="296"/>
      <c r="R118" s="296"/>
      <c r="S118" s="296"/>
      <c r="T118" s="296"/>
      <c r="U118" s="296"/>
      <c r="V118" s="296"/>
      <c r="W118" s="296"/>
      <c r="X118" s="231"/>
      <c r="Y118" s="231"/>
      <c r="Z118" s="231"/>
      <c r="AA118" s="231"/>
      <c r="AB118" s="231"/>
      <c r="AC118" s="231"/>
      <c r="AD118" s="231"/>
      <c r="AE118" s="231"/>
      <c r="AF118" s="231"/>
      <c r="AG118" s="231"/>
      <c r="AH118" s="231"/>
      <c r="AI118" s="231"/>
      <c r="AJ118" s="231"/>
      <c r="AK118" s="231"/>
      <c r="AL118" s="231"/>
      <c r="AM118" s="231"/>
      <c r="AN118" s="231"/>
      <c r="AO118" s="231"/>
      <c r="AP118" s="231"/>
      <c r="AQ118" s="231"/>
      <c r="AR118" s="231"/>
      <c r="AS118" s="231"/>
      <c r="AT118" s="231"/>
      <c r="AU118" s="231"/>
      <c r="AV118" s="231"/>
      <c r="AW118" s="231"/>
      <c r="AX118" s="231"/>
      <c r="AY118" s="231"/>
      <c r="AZ118" s="231"/>
      <c r="BA118" s="231"/>
      <c r="BB118" s="231"/>
      <c r="BC118" s="231"/>
      <c r="BD118" s="231"/>
      <c r="BE118" s="231"/>
      <c r="BF118" s="231"/>
      <c r="BG118" s="231"/>
      <c r="BH118" s="231"/>
      <c r="BI118" s="231"/>
      <c r="BJ118" s="231"/>
      <c r="BK118" s="231"/>
      <c r="BL118" s="231"/>
      <c r="BM118" s="231"/>
      <c r="BN118" s="231"/>
      <c r="BO118" s="231"/>
      <c r="BP118" s="231"/>
      <c r="BQ118" s="231"/>
      <c r="BR118" s="231"/>
      <c r="BS118" s="231"/>
      <c r="BT118" s="229"/>
      <c r="BU118" s="165">
        <f t="shared" si="3"/>
        <v>6.9441666666666671E-3</v>
      </c>
    </row>
    <row r="119" spans="1:73" ht="15.5" x14ac:dyDescent="0.35">
      <c r="A119" s="39"/>
      <c r="B119" s="139">
        <f>'Etat staff'!F115</f>
        <v>0</v>
      </c>
      <c r="C119" s="161">
        <f>'Etat staff'!D115</f>
        <v>0</v>
      </c>
      <c r="D119" s="162">
        <f>IF('Etat staff'!E115&lt;C119,'Etat staff'!E115+1,'Etat staff'!E115)</f>
        <v>0</v>
      </c>
      <c r="E119" s="203">
        <f t="shared" si="8"/>
        <v>1.0416666666666666E-2</v>
      </c>
      <c r="F119" s="44"/>
      <c r="G119" s="265"/>
      <c r="H119" s="227"/>
      <c r="I119" s="296"/>
      <c r="J119" s="296"/>
      <c r="K119" s="296"/>
      <c r="L119" s="296"/>
      <c r="M119" s="296"/>
      <c r="N119" s="296"/>
      <c r="O119" s="296"/>
      <c r="P119" s="296"/>
      <c r="Q119" s="296"/>
      <c r="R119" s="296"/>
      <c r="S119" s="296"/>
      <c r="T119" s="296"/>
      <c r="U119" s="296"/>
      <c r="V119" s="296"/>
      <c r="W119" s="296"/>
      <c r="X119" s="296"/>
      <c r="Y119" s="296"/>
      <c r="Z119" s="296"/>
      <c r="AA119" s="296"/>
      <c r="AB119" s="296"/>
      <c r="AC119" s="296"/>
      <c r="AD119" s="296"/>
      <c r="AE119" s="296"/>
      <c r="AF119" s="296"/>
      <c r="AG119" s="296"/>
      <c r="AH119" s="296"/>
      <c r="AI119" s="296"/>
      <c r="AJ119" s="231"/>
      <c r="AK119" s="231"/>
      <c r="AL119" s="231"/>
      <c r="AM119" s="231"/>
      <c r="AN119" s="231"/>
      <c r="AO119" s="231"/>
      <c r="AP119" s="231"/>
      <c r="AQ119" s="231"/>
      <c r="AR119" s="231"/>
      <c r="AS119" s="231"/>
      <c r="AT119" s="231"/>
      <c r="AU119" s="231"/>
      <c r="AV119" s="231"/>
      <c r="AW119" s="231"/>
      <c r="AX119" s="231"/>
      <c r="AY119" s="231"/>
      <c r="AZ119" s="231"/>
      <c r="BA119" s="231"/>
      <c r="BB119" s="231"/>
      <c r="BC119" s="231"/>
      <c r="BD119" s="231"/>
      <c r="BE119" s="231"/>
      <c r="BF119" s="231"/>
      <c r="BG119" s="231"/>
      <c r="BH119" s="231"/>
      <c r="BI119" s="231"/>
      <c r="BJ119" s="231"/>
      <c r="BK119" s="231"/>
      <c r="BL119" s="231"/>
      <c r="BM119" s="231"/>
      <c r="BN119" s="231"/>
      <c r="BO119" s="231"/>
      <c r="BP119" s="296"/>
      <c r="BQ119" s="296"/>
      <c r="BR119" s="296"/>
      <c r="BS119" s="296"/>
      <c r="BT119" s="229"/>
      <c r="BU119" s="165">
        <f t="shared" ref="BU119:BU127" si="9">D119-C119+0.16666/24</f>
        <v>6.9441666666666671E-3</v>
      </c>
    </row>
    <row r="120" spans="1:73" ht="15.5" x14ac:dyDescent="0.35">
      <c r="A120" s="39"/>
      <c r="B120" s="139" t="str">
        <f>'Etat staff'!F116</f>
        <v xml:space="preserve"> HASSINA</v>
      </c>
      <c r="C120" s="161">
        <f>'Etat staff'!D116</f>
        <v>43591.493055555555</v>
      </c>
      <c r="D120" s="162">
        <f>IF('Etat staff'!E116&lt;C120,'Etat staff'!E116+1,'Etat staff'!E116)</f>
        <v>43591.819444444445</v>
      </c>
      <c r="E120" s="203">
        <f t="shared" si="8"/>
        <v>4.1666666666666664E-2</v>
      </c>
      <c r="F120" s="45"/>
      <c r="G120" s="271"/>
      <c r="H120" s="227"/>
      <c r="I120" s="296"/>
      <c r="J120" s="296"/>
      <c r="K120" s="296"/>
      <c r="L120" s="296"/>
      <c r="M120" s="296"/>
      <c r="N120" s="296"/>
      <c r="O120" s="296"/>
      <c r="P120" s="296"/>
      <c r="Q120" s="296"/>
      <c r="R120" s="296"/>
      <c r="S120" s="296"/>
      <c r="T120" s="296"/>
      <c r="U120" s="296"/>
      <c r="V120" s="296"/>
      <c r="W120" s="296"/>
      <c r="X120" s="296"/>
      <c r="Y120" s="296"/>
      <c r="Z120" s="296"/>
      <c r="AA120" s="296"/>
      <c r="AB120" s="296"/>
      <c r="AC120" s="296"/>
      <c r="AD120" s="296"/>
      <c r="AE120" s="296"/>
      <c r="AF120" s="296"/>
      <c r="AG120" s="296"/>
      <c r="AH120" s="296"/>
      <c r="AI120" s="296"/>
      <c r="AJ120" s="231"/>
      <c r="AK120" s="231"/>
      <c r="AL120" s="231"/>
      <c r="AM120" s="231"/>
      <c r="AN120" s="296"/>
      <c r="AO120" s="296"/>
      <c r="AP120" s="296"/>
      <c r="AQ120" s="231"/>
      <c r="AR120" s="231"/>
      <c r="AS120" s="231"/>
      <c r="AT120" s="231"/>
      <c r="AU120" s="231"/>
      <c r="AV120" s="231"/>
      <c r="AW120" s="231"/>
      <c r="AX120" s="231"/>
      <c r="AY120" s="231"/>
      <c r="AZ120" s="296"/>
      <c r="BA120" s="296"/>
      <c r="BB120" s="296"/>
      <c r="BC120" s="296"/>
      <c r="BD120" s="231"/>
      <c r="BE120" s="231"/>
      <c r="BF120" s="231"/>
      <c r="BG120" s="231"/>
      <c r="BH120" s="231"/>
      <c r="BI120" s="231"/>
      <c r="BJ120" s="231"/>
      <c r="BK120" s="231"/>
      <c r="BL120" s="231"/>
      <c r="BM120" s="231"/>
      <c r="BN120" s="231"/>
      <c r="BO120" s="231"/>
      <c r="BP120" s="296"/>
      <c r="BQ120" s="296"/>
      <c r="BR120" s="296"/>
      <c r="BS120" s="296"/>
      <c r="BT120" s="229"/>
      <c r="BU120" s="165">
        <f t="shared" si="9"/>
        <v>0.33333305555717241</v>
      </c>
    </row>
    <row r="121" spans="1:73" ht="15.5" x14ac:dyDescent="0.35">
      <c r="A121" s="39"/>
      <c r="B121" s="139">
        <f>'Etat staff'!F117</f>
        <v>0</v>
      </c>
      <c r="C121" s="161">
        <f>'Etat staff'!D117</f>
        <v>0</v>
      </c>
      <c r="D121" s="162">
        <f>IF('Etat staff'!E117&lt;C121,'Etat staff'!E117+1,'Etat staff'!E117)</f>
        <v>0</v>
      </c>
      <c r="E121" s="203">
        <f t="shared" si="8"/>
        <v>1.0416666666666666E-2</v>
      </c>
      <c r="F121" s="45"/>
      <c r="G121" s="271"/>
      <c r="H121" s="227"/>
      <c r="I121" s="296"/>
      <c r="J121" s="296"/>
      <c r="K121" s="296"/>
      <c r="L121" s="296"/>
      <c r="M121" s="296"/>
      <c r="N121" s="296"/>
      <c r="O121" s="296"/>
      <c r="P121" s="296"/>
      <c r="Q121" s="296"/>
      <c r="R121" s="296"/>
      <c r="S121" s="296"/>
      <c r="T121" s="296"/>
      <c r="U121" s="296"/>
      <c r="V121" s="296"/>
      <c r="W121" s="296"/>
      <c r="X121" s="296"/>
      <c r="Y121" s="296"/>
      <c r="Z121" s="296"/>
      <c r="AA121" s="296"/>
      <c r="AB121" s="296"/>
      <c r="AC121" s="296"/>
      <c r="AD121" s="296"/>
      <c r="AE121" s="296"/>
      <c r="AF121" s="296"/>
      <c r="AG121" s="296"/>
      <c r="AH121" s="296"/>
      <c r="AI121" s="296"/>
      <c r="AJ121" s="231"/>
      <c r="AK121" s="231"/>
      <c r="AL121" s="231"/>
      <c r="AM121" s="231"/>
      <c r="AN121" s="231"/>
      <c r="AO121" s="231"/>
      <c r="AP121" s="231"/>
      <c r="AQ121" s="231"/>
      <c r="AR121" s="231"/>
      <c r="AS121" s="231"/>
      <c r="AT121" s="231"/>
      <c r="AU121" s="231"/>
      <c r="AV121" s="231"/>
      <c r="AW121" s="231"/>
      <c r="AX121" s="231"/>
      <c r="AY121" s="231"/>
      <c r="AZ121" s="231"/>
      <c r="BA121" s="231"/>
      <c r="BB121" s="231"/>
      <c r="BC121" s="231"/>
      <c r="BD121" s="231"/>
      <c r="BE121" s="231"/>
      <c r="BF121" s="231"/>
      <c r="BG121" s="231"/>
      <c r="BH121" s="231"/>
      <c r="BI121" s="231"/>
      <c r="BJ121" s="231"/>
      <c r="BK121" s="231"/>
      <c r="BL121" s="231"/>
      <c r="BM121" s="231"/>
      <c r="BN121" s="231"/>
      <c r="BO121" s="231"/>
      <c r="BP121" s="296"/>
      <c r="BQ121" s="296"/>
      <c r="BR121" s="296"/>
      <c r="BS121" s="296"/>
      <c r="BT121" s="229"/>
      <c r="BU121" s="165">
        <f t="shared" si="9"/>
        <v>6.9441666666666671E-3</v>
      </c>
    </row>
    <row r="122" spans="1:73" ht="15.5" x14ac:dyDescent="0.35">
      <c r="A122" s="39"/>
      <c r="B122" s="139">
        <f>'Etat staff'!F118</f>
        <v>0</v>
      </c>
      <c r="C122" s="161">
        <f>'Etat staff'!D118</f>
        <v>0</v>
      </c>
      <c r="D122" s="162">
        <f>IF('Etat staff'!E118&lt;C122,'Etat staff'!E118+1,'Etat staff'!E118)</f>
        <v>0</v>
      </c>
      <c r="E122" s="203">
        <f t="shared" si="8"/>
        <v>1.0416666666666666E-2</v>
      </c>
      <c r="F122" s="45"/>
      <c r="G122" s="271"/>
      <c r="H122" s="227"/>
      <c r="I122" s="296"/>
      <c r="J122" s="296"/>
      <c r="K122" s="296"/>
      <c r="L122" s="296"/>
      <c r="M122" s="296"/>
      <c r="N122" s="296"/>
      <c r="O122" s="296"/>
      <c r="P122" s="296"/>
      <c r="Q122" s="296"/>
      <c r="R122" s="296"/>
      <c r="S122" s="296"/>
      <c r="T122" s="296"/>
      <c r="U122" s="296"/>
      <c r="V122" s="296"/>
      <c r="W122" s="296"/>
      <c r="X122" s="296"/>
      <c r="Y122" s="296"/>
      <c r="Z122" s="296"/>
      <c r="AA122" s="296"/>
      <c r="AB122" s="296"/>
      <c r="AC122" s="296"/>
      <c r="AD122" s="296"/>
      <c r="AE122" s="296"/>
      <c r="AF122" s="296"/>
      <c r="AG122" s="296"/>
      <c r="AH122" s="296"/>
      <c r="AI122" s="296"/>
      <c r="AJ122" s="231"/>
      <c r="AK122" s="231"/>
      <c r="AL122" s="231"/>
      <c r="AM122" s="231"/>
      <c r="AN122" s="231"/>
      <c r="AO122" s="231"/>
      <c r="AP122" s="231"/>
      <c r="AQ122" s="231"/>
      <c r="AR122" s="231"/>
      <c r="AS122" s="231"/>
      <c r="AT122" s="231"/>
      <c r="AU122" s="231"/>
      <c r="AV122" s="231"/>
      <c r="AW122" s="231"/>
      <c r="AX122" s="231"/>
      <c r="AY122" s="231"/>
      <c r="AZ122" s="231"/>
      <c r="BA122" s="231"/>
      <c r="BB122" s="231"/>
      <c r="BC122" s="231"/>
      <c r="BD122" s="231"/>
      <c r="BE122" s="231"/>
      <c r="BF122" s="231"/>
      <c r="BG122" s="231"/>
      <c r="BH122" s="231"/>
      <c r="BI122" s="231"/>
      <c r="BJ122" s="231"/>
      <c r="BK122" s="231"/>
      <c r="BL122" s="231"/>
      <c r="BM122" s="231"/>
      <c r="BN122" s="231"/>
      <c r="BO122" s="231"/>
      <c r="BP122" s="296"/>
      <c r="BQ122" s="296"/>
      <c r="BR122" s="296"/>
      <c r="BS122" s="296"/>
      <c r="BT122" s="229"/>
      <c r="BU122" s="165">
        <f t="shared" si="9"/>
        <v>6.9441666666666671E-3</v>
      </c>
    </row>
    <row r="123" spans="1:73" ht="15.5" x14ac:dyDescent="0.35">
      <c r="A123" s="39"/>
      <c r="B123" s="139">
        <f>'Etat staff'!F119</f>
        <v>0</v>
      </c>
      <c r="C123" s="161">
        <f>'Etat staff'!D119</f>
        <v>0</v>
      </c>
      <c r="D123" s="162">
        <f>IF('Etat staff'!E119&lt;C123,'Etat staff'!E119+1,'Etat staff'!E119)</f>
        <v>0</v>
      </c>
      <c r="E123" s="203">
        <f t="shared" si="8"/>
        <v>1.0416666666666666E-2</v>
      </c>
      <c r="F123" s="45"/>
      <c r="G123" s="271"/>
      <c r="H123" s="227"/>
      <c r="I123" s="296"/>
      <c r="J123" s="296"/>
      <c r="K123" s="296"/>
      <c r="L123" s="296"/>
      <c r="M123" s="296"/>
      <c r="N123" s="296"/>
      <c r="O123" s="296"/>
      <c r="P123" s="296"/>
      <c r="Q123" s="296"/>
      <c r="R123" s="296"/>
      <c r="S123" s="296"/>
      <c r="T123" s="296"/>
      <c r="U123" s="296"/>
      <c r="V123" s="296"/>
      <c r="W123" s="296"/>
      <c r="X123" s="296"/>
      <c r="Y123" s="296"/>
      <c r="Z123" s="296"/>
      <c r="AA123" s="296"/>
      <c r="AB123" s="296"/>
      <c r="AC123" s="296"/>
      <c r="AD123" s="296"/>
      <c r="AE123" s="296"/>
      <c r="AF123" s="296"/>
      <c r="AG123" s="296"/>
      <c r="AH123" s="296"/>
      <c r="AI123" s="296"/>
      <c r="AJ123" s="231"/>
      <c r="AK123" s="231"/>
      <c r="AL123" s="231"/>
      <c r="AM123" s="231"/>
      <c r="AN123" s="231"/>
      <c r="AO123" s="231"/>
      <c r="AP123" s="231"/>
      <c r="AQ123" s="231"/>
      <c r="AR123" s="231"/>
      <c r="AS123" s="231"/>
      <c r="AT123" s="231"/>
      <c r="AU123" s="231"/>
      <c r="AV123" s="231"/>
      <c r="AW123" s="231"/>
      <c r="AX123" s="231"/>
      <c r="AY123" s="231"/>
      <c r="AZ123" s="231"/>
      <c r="BA123" s="231"/>
      <c r="BB123" s="231"/>
      <c r="BC123" s="231"/>
      <c r="BD123" s="231"/>
      <c r="BE123" s="231"/>
      <c r="BF123" s="231"/>
      <c r="BG123" s="231"/>
      <c r="BH123" s="231"/>
      <c r="BI123" s="231"/>
      <c r="BJ123" s="231"/>
      <c r="BK123" s="231"/>
      <c r="BL123" s="231"/>
      <c r="BM123" s="231"/>
      <c r="BN123" s="231"/>
      <c r="BO123" s="231"/>
      <c r="BP123" s="296"/>
      <c r="BQ123" s="296"/>
      <c r="BR123" s="296"/>
      <c r="BS123" s="296"/>
      <c r="BT123" s="229"/>
      <c r="BU123" s="165">
        <f t="shared" si="9"/>
        <v>6.9441666666666671E-3</v>
      </c>
    </row>
    <row r="124" spans="1:73" ht="15.5" x14ac:dyDescent="0.35">
      <c r="A124" s="39"/>
      <c r="B124" s="139">
        <f>'Etat staff'!F120</f>
        <v>0</v>
      </c>
      <c r="C124" s="161">
        <f>'Etat staff'!D120</f>
        <v>0</v>
      </c>
      <c r="D124" s="162">
        <f>IF('Etat staff'!E120&lt;C124,'Etat staff'!E120+1,'Etat staff'!E120)</f>
        <v>0</v>
      </c>
      <c r="E124" s="203">
        <f t="shared" si="8"/>
        <v>1.0416666666666666E-2</v>
      </c>
      <c r="F124" s="44"/>
      <c r="G124" s="265"/>
      <c r="H124" s="227"/>
      <c r="I124" s="296"/>
      <c r="J124" s="296"/>
      <c r="K124" s="296"/>
      <c r="L124" s="296"/>
      <c r="M124" s="296"/>
      <c r="N124" s="296"/>
      <c r="O124" s="296"/>
      <c r="P124" s="296"/>
      <c r="Q124" s="296"/>
      <c r="R124" s="296"/>
      <c r="S124" s="296"/>
      <c r="T124" s="296"/>
      <c r="U124" s="296"/>
      <c r="V124" s="296"/>
      <c r="W124" s="296"/>
      <c r="X124" s="296"/>
      <c r="Y124" s="296"/>
      <c r="Z124" s="296"/>
      <c r="AA124" s="296"/>
      <c r="AB124" s="296"/>
      <c r="AC124" s="296"/>
      <c r="AD124" s="296"/>
      <c r="AE124" s="296"/>
      <c r="AF124" s="296"/>
      <c r="AG124" s="296"/>
      <c r="AH124" s="296"/>
      <c r="AI124" s="296"/>
      <c r="AJ124" s="231"/>
      <c r="AK124" s="231"/>
      <c r="AL124" s="231"/>
      <c r="AM124" s="231"/>
      <c r="AN124" s="231"/>
      <c r="AO124" s="231"/>
      <c r="AP124" s="231"/>
      <c r="AQ124" s="231"/>
      <c r="AR124" s="231"/>
      <c r="AS124" s="231"/>
      <c r="AT124" s="231"/>
      <c r="AU124" s="231"/>
      <c r="AV124" s="231"/>
      <c r="AW124" s="231"/>
      <c r="AX124" s="231"/>
      <c r="AY124" s="231"/>
      <c r="AZ124" s="231"/>
      <c r="BA124" s="231"/>
      <c r="BB124" s="231"/>
      <c r="BC124" s="231"/>
      <c r="BD124" s="231"/>
      <c r="BE124" s="231"/>
      <c r="BF124" s="231"/>
      <c r="BG124" s="231"/>
      <c r="BH124" s="231"/>
      <c r="BI124" s="231"/>
      <c r="BJ124" s="231"/>
      <c r="BK124" s="231"/>
      <c r="BL124" s="231"/>
      <c r="BM124" s="231"/>
      <c r="BN124" s="231"/>
      <c r="BO124" s="231"/>
      <c r="BP124" s="296"/>
      <c r="BQ124" s="296"/>
      <c r="BR124" s="296"/>
      <c r="BS124" s="296"/>
      <c r="BT124" s="229"/>
      <c r="BU124" s="165">
        <f t="shared" si="9"/>
        <v>6.9441666666666671E-3</v>
      </c>
    </row>
    <row r="125" spans="1:73" ht="15.5" x14ac:dyDescent="0.35">
      <c r="A125" s="39"/>
      <c r="B125" s="139">
        <f>'Etat staff'!F121</f>
        <v>0</v>
      </c>
      <c r="C125" s="161">
        <f>'Etat staff'!D121</f>
        <v>0</v>
      </c>
      <c r="D125" s="162">
        <f>IF('Etat staff'!E121&lt;C125,'Etat staff'!E121+1,'Etat staff'!E121)</f>
        <v>0</v>
      </c>
      <c r="E125" s="203">
        <f t="shared" si="8"/>
        <v>1.0416666666666666E-2</v>
      </c>
      <c r="F125" s="44"/>
      <c r="G125" s="265"/>
      <c r="H125" s="227"/>
      <c r="I125" s="296"/>
      <c r="J125" s="296"/>
      <c r="K125" s="296"/>
      <c r="L125" s="296"/>
      <c r="M125" s="296"/>
      <c r="N125" s="296"/>
      <c r="O125" s="296"/>
      <c r="P125" s="296"/>
      <c r="Q125" s="296"/>
      <c r="R125" s="296"/>
      <c r="S125" s="296"/>
      <c r="T125" s="296"/>
      <c r="U125" s="296"/>
      <c r="V125" s="296"/>
      <c r="W125" s="296"/>
      <c r="X125" s="296"/>
      <c r="Y125" s="296"/>
      <c r="Z125" s="296"/>
      <c r="AA125" s="296"/>
      <c r="AB125" s="296"/>
      <c r="AC125" s="296"/>
      <c r="AD125" s="296"/>
      <c r="AE125" s="296"/>
      <c r="AF125" s="296"/>
      <c r="AG125" s="296"/>
      <c r="AH125" s="296"/>
      <c r="AI125" s="296"/>
      <c r="AJ125" s="231"/>
      <c r="AK125" s="231"/>
      <c r="AL125" s="231"/>
      <c r="AM125" s="231"/>
      <c r="AN125" s="231"/>
      <c r="AO125" s="231"/>
      <c r="AP125" s="231"/>
      <c r="AQ125" s="231"/>
      <c r="AR125" s="231"/>
      <c r="AS125" s="231"/>
      <c r="AT125" s="231"/>
      <c r="AU125" s="231"/>
      <c r="AV125" s="231"/>
      <c r="AW125" s="231"/>
      <c r="AX125" s="231"/>
      <c r="AY125" s="231"/>
      <c r="AZ125" s="231"/>
      <c r="BA125" s="231"/>
      <c r="BB125" s="231"/>
      <c r="BC125" s="231"/>
      <c r="BD125" s="231"/>
      <c r="BE125" s="231"/>
      <c r="BF125" s="231"/>
      <c r="BG125" s="231"/>
      <c r="BH125" s="231"/>
      <c r="BI125" s="231"/>
      <c r="BJ125" s="231"/>
      <c r="BK125" s="231"/>
      <c r="BL125" s="231"/>
      <c r="BM125" s="231"/>
      <c r="BN125" s="231"/>
      <c r="BO125" s="231"/>
      <c r="BP125" s="296"/>
      <c r="BQ125" s="296"/>
      <c r="BR125" s="296"/>
      <c r="BS125" s="296"/>
      <c r="BT125" s="229"/>
      <c r="BU125" s="165">
        <f t="shared" si="9"/>
        <v>6.9441666666666671E-3</v>
      </c>
    </row>
    <row r="126" spans="1:73" ht="15.5" x14ac:dyDescent="0.35">
      <c r="A126" s="39"/>
      <c r="B126" s="139">
        <f>'Etat staff'!F122</f>
        <v>0</v>
      </c>
      <c r="C126" s="161">
        <f>'Etat staff'!D122</f>
        <v>0</v>
      </c>
      <c r="D126" s="162">
        <f>IF('Etat staff'!E122&lt;C126,'Etat staff'!E122+1,'Etat staff'!E122)</f>
        <v>0</v>
      </c>
      <c r="E126" s="203">
        <f t="shared" si="8"/>
        <v>1.0416666666666666E-2</v>
      </c>
      <c r="F126" s="44"/>
      <c r="G126" s="265"/>
      <c r="H126" s="227"/>
      <c r="I126" s="296"/>
      <c r="J126" s="296"/>
      <c r="K126" s="296"/>
      <c r="L126" s="296"/>
      <c r="M126" s="296"/>
      <c r="N126" s="296"/>
      <c r="O126" s="296"/>
      <c r="P126" s="296"/>
      <c r="Q126" s="296"/>
      <c r="R126" s="296"/>
      <c r="S126" s="296"/>
      <c r="T126" s="296"/>
      <c r="U126" s="296"/>
      <c r="V126" s="296"/>
      <c r="W126" s="296"/>
      <c r="X126" s="296"/>
      <c r="Y126" s="296"/>
      <c r="Z126" s="296"/>
      <c r="AA126" s="296"/>
      <c r="AB126" s="296"/>
      <c r="AC126" s="296"/>
      <c r="AD126" s="296"/>
      <c r="AE126" s="296"/>
      <c r="AF126" s="296"/>
      <c r="AG126" s="296"/>
      <c r="AH126" s="296"/>
      <c r="AI126" s="296"/>
      <c r="AJ126" s="231"/>
      <c r="AK126" s="231"/>
      <c r="AL126" s="231"/>
      <c r="AM126" s="231"/>
      <c r="AN126" s="231"/>
      <c r="AO126" s="231"/>
      <c r="AP126" s="231"/>
      <c r="AQ126" s="231"/>
      <c r="AR126" s="231"/>
      <c r="AS126" s="231"/>
      <c r="AT126" s="231"/>
      <c r="AU126" s="231"/>
      <c r="AV126" s="231"/>
      <c r="AW126" s="231"/>
      <c r="AX126" s="231"/>
      <c r="AY126" s="231"/>
      <c r="AZ126" s="231"/>
      <c r="BA126" s="231"/>
      <c r="BB126" s="231"/>
      <c r="BC126" s="231"/>
      <c r="BD126" s="231"/>
      <c r="BE126" s="231"/>
      <c r="BF126" s="231"/>
      <c r="BG126" s="231"/>
      <c r="BH126" s="231"/>
      <c r="BI126" s="231"/>
      <c r="BJ126" s="231"/>
      <c r="BK126" s="231"/>
      <c r="BL126" s="231"/>
      <c r="BM126" s="231"/>
      <c r="BN126" s="231"/>
      <c r="BO126" s="231"/>
      <c r="BP126" s="296"/>
      <c r="BQ126" s="296"/>
      <c r="BR126" s="296"/>
      <c r="BS126" s="296"/>
      <c r="BT126" s="229"/>
      <c r="BU126" s="165">
        <f t="shared" si="9"/>
        <v>6.9441666666666671E-3</v>
      </c>
    </row>
    <row r="127" spans="1:73" ht="16" thickBot="1" x14ac:dyDescent="0.4">
      <c r="A127" s="39"/>
      <c r="B127" s="139">
        <f>'Etat staff'!F123</f>
        <v>0</v>
      </c>
      <c r="C127" s="161">
        <f>'Etat staff'!D123</f>
        <v>0</v>
      </c>
      <c r="D127" s="162">
        <f>IF('Etat staff'!E123&lt;C127,'Etat staff'!E123+1,'Etat staff'!E123)</f>
        <v>0</v>
      </c>
      <c r="E127" s="203">
        <f t="shared" si="8"/>
        <v>1.0416666666666666E-2</v>
      </c>
      <c r="F127" s="44"/>
      <c r="G127" s="265"/>
      <c r="H127" s="232"/>
      <c r="I127" s="233"/>
      <c r="J127" s="233"/>
      <c r="K127" s="233"/>
      <c r="L127" s="233"/>
      <c r="M127" s="233"/>
      <c r="N127" s="233"/>
      <c r="O127" s="233"/>
      <c r="P127" s="233"/>
      <c r="Q127" s="233"/>
      <c r="R127" s="233"/>
      <c r="S127" s="233"/>
      <c r="T127" s="233"/>
      <c r="U127" s="233"/>
      <c r="V127" s="233"/>
      <c r="W127" s="233"/>
      <c r="X127" s="233"/>
      <c r="Y127" s="233"/>
      <c r="Z127" s="233"/>
      <c r="AA127" s="233"/>
      <c r="AB127" s="233"/>
      <c r="AC127" s="233"/>
      <c r="AD127" s="233"/>
      <c r="AE127" s="233"/>
      <c r="AF127" s="233"/>
      <c r="AG127" s="233"/>
      <c r="AH127" s="233"/>
      <c r="AI127" s="233"/>
      <c r="AJ127" s="234"/>
      <c r="AK127" s="234"/>
      <c r="AL127" s="234"/>
      <c r="AM127" s="234"/>
      <c r="AN127" s="234"/>
      <c r="AO127" s="234"/>
      <c r="AP127" s="234"/>
      <c r="AQ127" s="234"/>
      <c r="AR127" s="234"/>
      <c r="AS127" s="234"/>
      <c r="AT127" s="234"/>
      <c r="AU127" s="234"/>
      <c r="AV127" s="234"/>
      <c r="AW127" s="234"/>
      <c r="AX127" s="234"/>
      <c r="AY127" s="234"/>
      <c r="AZ127" s="234"/>
      <c r="BA127" s="234"/>
      <c r="BB127" s="234"/>
      <c r="BC127" s="234"/>
      <c r="BD127" s="234"/>
      <c r="BE127" s="234"/>
      <c r="BF127" s="234"/>
      <c r="BG127" s="234"/>
      <c r="BH127" s="234"/>
      <c r="BI127" s="234"/>
      <c r="BJ127" s="234"/>
      <c r="BK127" s="234"/>
      <c r="BL127" s="234"/>
      <c r="BM127" s="234"/>
      <c r="BN127" s="234"/>
      <c r="BO127" s="234"/>
      <c r="BP127" s="233"/>
      <c r="BQ127" s="233"/>
      <c r="BR127" s="233"/>
      <c r="BS127" s="233"/>
      <c r="BT127" s="236"/>
      <c r="BU127" s="165">
        <f t="shared" si="9"/>
        <v>6.9441666666666671E-3</v>
      </c>
    </row>
    <row r="128" spans="1:73" ht="16" thickBot="1" x14ac:dyDescent="0.4">
      <c r="A128" s="3"/>
      <c r="B128" s="60" t="s">
        <v>8</v>
      </c>
      <c r="C128" s="79"/>
      <c r="D128" s="79"/>
      <c r="E128" s="61"/>
      <c r="F128" s="61"/>
      <c r="G128" s="61"/>
      <c r="H128" s="23">
        <f>COUNT(H29:H127)</f>
        <v>0</v>
      </c>
      <c r="I128" s="23">
        <f t="shared" ref="I128:K128" si="10">COUNT(I29:I127)</f>
        <v>0</v>
      </c>
      <c r="J128" s="23">
        <f t="shared" si="10"/>
        <v>0</v>
      </c>
      <c r="K128" s="23">
        <f t="shared" si="10"/>
        <v>0</v>
      </c>
      <c r="L128" s="23">
        <f>COUNT(L29:L127)</f>
        <v>0</v>
      </c>
      <c r="M128" s="23">
        <f t="shared" ref="M128:O128" si="11">COUNT(M29:M127)</f>
        <v>0</v>
      </c>
      <c r="N128" s="23">
        <f t="shared" si="11"/>
        <v>0</v>
      </c>
      <c r="O128" s="23">
        <f t="shared" si="11"/>
        <v>0</v>
      </c>
      <c r="P128" s="23">
        <f>COUNT(P29:P127)</f>
        <v>0</v>
      </c>
      <c r="Q128" s="23">
        <f t="shared" ref="Q128:S128" si="12">COUNT(Q29:Q127)</f>
        <v>0</v>
      </c>
      <c r="R128" s="23">
        <f t="shared" si="12"/>
        <v>0</v>
      </c>
      <c r="S128" s="23">
        <f t="shared" si="12"/>
        <v>0</v>
      </c>
      <c r="T128" s="23">
        <f>COUNT(T29:T127)</f>
        <v>0</v>
      </c>
      <c r="U128" s="23">
        <f t="shared" ref="U128:W128" si="13">COUNT(U29:U127)</f>
        <v>0</v>
      </c>
      <c r="V128" s="23">
        <f t="shared" si="13"/>
        <v>0</v>
      </c>
      <c r="W128" s="23">
        <f t="shared" si="13"/>
        <v>0</v>
      </c>
      <c r="X128" s="23">
        <f>COUNT(X29:X127)</f>
        <v>0</v>
      </c>
      <c r="Y128" s="23">
        <f t="shared" ref="Y128:BT128" si="14">COUNT(Y29:Y127)</f>
        <v>0</v>
      </c>
      <c r="Z128" s="23">
        <f t="shared" si="14"/>
        <v>0</v>
      </c>
      <c r="AA128" s="23">
        <f t="shared" si="14"/>
        <v>0</v>
      </c>
      <c r="AB128" s="23">
        <f t="shared" si="14"/>
        <v>0</v>
      </c>
      <c r="AC128" s="23">
        <f t="shared" si="14"/>
        <v>0</v>
      </c>
      <c r="AD128" s="23">
        <f t="shared" si="14"/>
        <v>0</v>
      </c>
      <c r="AE128" s="23">
        <f t="shared" si="14"/>
        <v>0</v>
      </c>
      <c r="AF128" s="23">
        <f t="shared" si="14"/>
        <v>0</v>
      </c>
      <c r="AG128" s="23">
        <f t="shared" si="14"/>
        <v>0</v>
      </c>
      <c r="AH128" s="23">
        <f t="shared" si="14"/>
        <v>0</v>
      </c>
      <c r="AI128" s="23">
        <f t="shared" si="14"/>
        <v>0</v>
      </c>
      <c r="AJ128" s="23">
        <f t="shared" si="14"/>
        <v>0</v>
      </c>
      <c r="AK128" s="23">
        <f t="shared" si="14"/>
        <v>0</v>
      </c>
      <c r="AL128" s="23">
        <f t="shared" si="14"/>
        <v>0</v>
      </c>
      <c r="AM128" s="23">
        <f t="shared" si="14"/>
        <v>0</v>
      </c>
      <c r="AN128" s="23">
        <f t="shared" si="14"/>
        <v>0</v>
      </c>
      <c r="AO128" s="23">
        <f t="shared" si="14"/>
        <v>0</v>
      </c>
      <c r="AP128" s="23">
        <f t="shared" si="14"/>
        <v>0</v>
      </c>
      <c r="AQ128" s="23">
        <f t="shared" si="14"/>
        <v>0</v>
      </c>
      <c r="AR128" s="23">
        <f t="shared" si="14"/>
        <v>0</v>
      </c>
      <c r="AS128" s="23">
        <f t="shared" si="14"/>
        <v>0</v>
      </c>
      <c r="AT128" s="23">
        <f t="shared" si="14"/>
        <v>0</v>
      </c>
      <c r="AU128" s="23">
        <f t="shared" si="14"/>
        <v>0</v>
      </c>
      <c r="AV128" s="23">
        <f t="shared" si="14"/>
        <v>0</v>
      </c>
      <c r="AW128" s="23">
        <f t="shared" si="14"/>
        <v>0</v>
      </c>
      <c r="AX128" s="23">
        <f t="shared" si="14"/>
        <v>0</v>
      </c>
      <c r="AY128" s="23">
        <f t="shared" si="14"/>
        <v>0</v>
      </c>
      <c r="AZ128" s="23">
        <f t="shared" si="14"/>
        <v>0</v>
      </c>
      <c r="BA128" s="23">
        <f t="shared" si="14"/>
        <v>0</v>
      </c>
      <c r="BB128" s="23">
        <f t="shared" si="14"/>
        <v>0</v>
      </c>
      <c r="BC128" s="23">
        <f t="shared" si="14"/>
        <v>0</v>
      </c>
      <c r="BD128" s="23">
        <f t="shared" si="14"/>
        <v>0</v>
      </c>
      <c r="BE128" s="23">
        <f t="shared" si="14"/>
        <v>0</v>
      </c>
      <c r="BF128" s="23">
        <f t="shared" si="14"/>
        <v>0</v>
      </c>
      <c r="BG128" s="23">
        <f t="shared" si="14"/>
        <v>0</v>
      </c>
      <c r="BH128" s="23">
        <f t="shared" si="14"/>
        <v>0</v>
      </c>
      <c r="BI128" s="23">
        <f t="shared" si="14"/>
        <v>0</v>
      </c>
      <c r="BJ128" s="23">
        <f t="shared" si="14"/>
        <v>0</v>
      </c>
      <c r="BK128" s="23">
        <f t="shared" si="14"/>
        <v>0</v>
      </c>
      <c r="BL128" s="23">
        <f t="shared" si="14"/>
        <v>0</v>
      </c>
      <c r="BM128" s="23">
        <f t="shared" si="14"/>
        <v>0</v>
      </c>
      <c r="BN128" s="23">
        <f t="shared" si="14"/>
        <v>0</v>
      </c>
      <c r="BO128" s="23">
        <f t="shared" si="14"/>
        <v>0</v>
      </c>
      <c r="BP128" s="23">
        <f t="shared" si="14"/>
        <v>0</v>
      </c>
      <c r="BQ128" s="23">
        <f t="shared" si="14"/>
        <v>0</v>
      </c>
      <c r="BR128" s="23">
        <f t="shared" si="14"/>
        <v>0</v>
      </c>
      <c r="BS128" s="23">
        <f t="shared" si="14"/>
        <v>0</v>
      </c>
      <c r="BT128" s="23">
        <f t="shared" si="14"/>
        <v>0</v>
      </c>
    </row>
    <row r="129" spans="1:72" ht="16" thickBot="1" x14ac:dyDescent="0.4">
      <c r="A129" s="3"/>
      <c r="B129" s="12"/>
      <c r="C129" s="12"/>
      <c r="D129" s="12"/>
      <c r="E129" s="12"/>
      <c r="F129" s="12"/>
      <c r="G129" s="12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</row>
    <row r="130" spans="1:72" ht="16" thickBot="1" x14ac:dyDescent="0.4">
      <c r="A130" s="3"/>
      <c r="B130" s="367" t="s">
        <v>9</v>
      </c>
      <c r="C130" s="368"/>
      <c r="D130" s="369"/>
      <c r="E130" s="370"/>
      <c r="F130" s="371" t="s">
        <v>10</v>
      </c>
      <c r="G130" s="372"/>
      <c r="H130" s="372"/>
      <c r="I130" s="372"/>
      <c r="J130" s="372"/>
      <c r="K130" s="372"/>
      <c r="L130" s="372"/>
      <c r="M130" s="174"/>
      <c r="N130" s="174"/>
      <c r="O130" s="174"/>
      <c r="P130" s="371" t="s">
        <v>11</v>
      </c>
      <c r="Q130" s="372"/>
      <c r="R130" s="372"/>
      <c r="S130" s="372"/>
      <c r="T130" s="372"/>
      <c r="U130" s="372"/>
      <c r="V130" s="372"/>
      <c r="W130" s="372"/>
      <c r="X130" s="372"/>
      <c r="Y130" s="372"/>
      <c r="Z130" s="372"/>
      <c r="AA130" s="372"/>
      <c r="AB130" s="372"/>
      <c r="AC130" s="372"/>
      <c r="AD130" s="372"/>
      <c r="AE130" s="372"/>
      <c r="AF130" s="373"/>
      <c r="AG130" s="174"/>
      <c r="AH130" s="174"/>
      <c r="AI130" s="174"/>
      <c r="AJ130" s="374" t="s">
        <v>12</v>
      </c>
      <c r="AK130" s="375"/>
      <c r="AL130" s="375"/>
      <c r="AM130" s="375"/>
      <c r="AN130" s="375"/>
      <c r="AO130" s="375"/>
      <c r="AP130" s="375"/>
      <c r="AQ130" s="375"/>
      <c r="AR130" s="376"/>
      <c r="AS130" s="175"/>
      <c r="AT130" s="175"/>
      <c r="AU130" s="175"/>
      <c r="AV130" s="377" t="s">
        <v>13</v>
      </c>
      <c r="AW130" s="378"/>
      <c r="AX130" s="378"/>
      <c r="AY130" s="378"/>
      <c r="AZ130" s="378"/>
      <c r="BA130" s="378"/>
      <c r="BB130" s="378"/>
      <c r="BC130" s="378"/>
      <c r="BD130" s="378"/>
      <c r="BE130" s="378"/>
      <c r="BF130" s="378"/>
      <c r="BG130" s="378"/>
      <c r="BH130" s="378"/>
      <c r="BI130" s="378"/>
      <c r="BJ130" s="378"/>
      <c r="BK130" s="378"/>
      <c r="BL130" s="378"/>
      <c r="BM130" s="378"/>
      <c r="BN130" s="378"/>
      <c r="BO130" s="378"/>
      <c r="BP130" s="378"/>
      <c r="BQ130" s="378"/>
      <c r="BR130" s="378"/>
      <c r="BS130" s="378"/>
      <c r="BT130" s="379"/>
    </row>
    <row r="131" spans="1:72" ht="15.5" x14ac:dyDescent="0.35">
      <c r="A131" s="39"/>
      <c r="B131" s="14"/>
      <c r="C131" s="15"/>
      <c r="D131" s="15"/>
      <c r="E131" s="16"/>
      <c r="F131" s="17"/>
      <c r="G131" s="12"/>
      <c r="H131" s="13" t="s">
        <v>49</v>
      </c>
      <c r="I131" s="13"/>
      <c r="J131" s="13"/>
      <c r="K131" s="13"/>
      <c r="L131" s="13" t="s">
        <v>59</v>
      </c>
      <c r="M131" s="13"/>
      <c r="N131" s="13"/>
      <c r="O131" s="13"/>
      <c r="P131" s="46"/>
      <c r="Q131" s="47"/>
      <c r="R131" s="47"/>
      <c r="S131" s="47"/>
      <c r="T131" s="47"/>
      <c r="U131" s="47"/>
      <c r="V131" s="47"/>
      <c r="W131" s="47"/>
      <c r="X131" s="13"/>
      <c r="Y131" s="13"/>
      <c r="Z131" s="13"/>
      <c r="AA131" s="13"/>
      <c r="AB131" s="13"/>
      <c r="AC131" s="13"/>
      <c r="AD131" s="13"/>
      <c r="AE131" s="13"/>
      <c r="AF131" s="18"/>
      <c r="AG131" s="13"/>
      <c r="AH131" s="13"/>
      <c r="AI131" s="13"/>
      <c r="AJ131" s="364"/>
      <c r="AK131" s="365"/>
      <c r="AL131" s="365"/>
      <c r="AM131" s="365"/>
      <c r="AN131" s="365"/>
      <c r="AO131" s="365"/>
      <c r="AP131" s="365"/>
      <c r="AQ131" s="365"/>
      <c r="AR131" s="366"/>
      <c r="AS131" s="173"/>
      <c r="AT131" s="173"/>
      <c r="AU131" s="173"/>
      <c r="AV131" s="48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/>
      <c r="BR131" s="49"/>
      <c r="BS131" s="49"/>
      <c r="BT131" s="50"/>
    </row>
    <row r="132" spans="1:72" ht="15.5" x14ac:dyDescent="0.35">
      <c r="A132" s="39"/>
      <c r="B132" s="51"/>
      <c r="C132" s="137"/>
      <c r="D132" s="12"/>
      <c r="E132" s="19"/>
      <c r="F132" s="17"/>
      <c r="G132" s="12"/>
      <c r="H132" s="13" t="s">
        <v>57</v>
      </c>
      <c r="I132" s="13"/>
      <c r="J132" s="13"/>
      <c r="K132" s="13"/>
      <c r="L132" s="13"/>
      <c r="M132" s="13"/>
      <c r="N132" s="13"/>
      <c r="O132" s="13"/>
      <c r="P132" s="17"/>
      <c r="Q132" s="12"/>
      <c r="R132" s="12"/>
      <c r="S132" s="12"/>
      <c r="T132" s="12"/>
      <c r="U132" s="12"/>
      <c r="V132" s="12"/>
      <c r="W132" s="12"/>
      <c r="X132" s="13"/>
      <c r="Y132" s="13"/>
      <c r="Z132" s="13"/>
      <c r="AA132" s="13"/>
      <c r="AB132" s="13"/>
      <c r="AC132" s="13"/>
      <c r="AD132" s="13"/>
      <c r="AE132" s="13"/>
      <c r="AF132" s="18"/>
      <c r="AG132" s="13"/>
      <c r="AH132" s="13"/>
      <c r="AI132" s="13"/>
      <c r="AJ132" s="20"/>
      <c r="AK132" s="13"/>
      <c r="AL132" s="13"/>
      <c r="AM132" s="13"/>
      <c r="AN132" s="13"/>
      <c r="AO132" s="13"/>
      <c r="AP132" s="13"/>
      <c r="AQ132" s="13"/>
      <c r="AR132" s="18"/>
      <c r="AS132" s="13"/>
      <c r="AT132" s="13"/>
      <c r="AU132" s="13"/>
      <c r="AV132" s="52"/>
      <c r="AW132" s="53"/>
      <c r="AX132" s="53"/>
      <c r="AY132" s="53"/>
      <c r="AZ132" s="53"/>
      <c r="BA132" s="53"/>
      <c r="BB132" s="53"/>
      <c r="BC132" s="53"/>
      <c r="BD132" s="53"/>
      <c r="BE132" s="53"/>
      <c r="BF132" s="53"/>
      <c r="BG132" s="53"/>
      <c r="BH132" s="53"/>
      <c r="BI132" s="53"/>
      <c r="BJ132" s="53"/>
      <c r="BK132" s="53"/>
      <c r="BL132" s="53"/>
      <c r="BM132" s="53"/>
      <c r="BN132" s="53"/>
      <c r="BO132" s="53"/>
      <c r="BP132" s="53"/>
      <c r="BQ132" s="53"/>
      <c r="BR132" s="53"/>
      <c r="BS132" s="53"/>
      <c r="BT132" s="54"/>
    </row>
    <row r="133" spans="1:72" ht="16" thickBot="1" x14ac:dyDescent="0.4">
      <c r="A133" s="3"/>
      <c r="B133" s="10"/>
      <c r="C133" s="21"/>
      <c r="D133" s="21"/>
      <c r="E133" s="11"/>
      <c r="F133" s="10"/>
      <c r="G133" s="21"/>
      <c r="H133" s="22" t="s">
        <v>58</v>
      </c>
      <c r="I133" s="22"/>
      <c r="J133" s="22"/>
      <c r="K133" s="22"/>
      <c r="L133" s="22"/>
      <c r="M133" s="22"/>
      <c r="N133" s="22"/>
      <c r="O133" s="22"/>
      <c r="P133" s="10"/>
      <c r="Q133" s="21"/>
      <c r="R133" s="21"/>
      <c r="S133" s="21"/>
      <c r="T133" s="21"/>
      <c r="U133" s="21"/>
      <c r="V133" s="21"/>
      <c r="W133" s="21"/>
      <c r="X133" s="22"/>
      <c r="Y133" s="22"/>
      <c r="Z133" s="22"/>
      <c r="AA133" s="22"/>
      <c r="AB133" s="22"/>
      <c r="AC133" s="22"/>
      <c r="AD133" s="22"/>
      <c r="AE133" s="22"/>
      <c r="AF133" s="23"/>
      <c r="AG133" s="22"/>
      <c r="AH133" s="22"/>
      <c r="AI133" s="22"/>
      <c r="AJ133" s="24"/>
      <c r="AK133" s="22"/>
      <c r="AL133" s="22"/>
      <c r="AM133" s="22"/>
      <c r="AN133" s="22"/>
      <c r="AO133" s="22"/>
      <c r="AP133" s="22"/>
      <c r="AQ133" s="22"/>
      <c r="AR133" s="23"/>
      <c r="AS133" s="22"/>
      <c r="AT133" s="22"/>
      <c r="AU133" s="22"/>
      <c r="AV133" s="55"/>
      <c r="AW133" s="56"/>
      <c r="AX133" s="56"/>
      <c r="AY133" s="56"/>
      <c r="AZ133" s="56"/>
      <c r="BA133" s="56"/>
      <c r="BB133" s="56"/>
      <c r="BC133" s="56"/>
      <c r="BD133" s="56"/>
      <c r="BE133" s="56"/>
      <c r="BF133" s="56"/>
      <c r="BG133" s="56"/>
      <c r="BH133" s="56"/>
      <c r="BI133" s="56"/>
      <c r="BJ133" s="56"/>
      <c r="BK133" s="56"/>
      <c r="BL133" s="56"/>
      <c r="BM133" s="56"/>
      <c r="BN133" s="56"/>
      <c r="BO133" s="56"/>
      <c r="BP133" s="56"/>
      <c r="BQ133" s="56"/>
      <c r="BR133" s="56"/>
      <c r="BS133" s="56"/>
      <c r="BT133" s="57"/>
    </row>
    <row r="134" spans="1:72" ht="15.5" x14ac:dyDescent="0.35">
      <c r="A134" s="3"/>
      <c r="B134" s="12"/>
      <c r="C134" s="12"/>
      <c r="D134" s="12"/>
      <c r="E134" s="12"/>
      <c r="F134" s="12"/>
      <c r="G134" s="12"/>
      <c r="H134" s="13"/>
      <c r="I134" s="13"/>
      <c r="J134" s="13"/>
      <c r="K134" s="13"/>
      <c r="L134" s="13"/>
      <c r="M134" s="13"/>
      <c r="N134" s="13"/>
      <c r="O134" s="13"/>
      <c r="P134" s="12"/>
      <c r="Q134" s="12"/>
      <c r="R134" s="12"/>
      <c r="S134" s="12"/>
      <c r="T134" s="12"/>
      <c r="U134" s="12"/>
      <c r="V134" s="12"/>
      <c r="W134" s="12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</row>
    <row r="135" spans="1:72" x14ac:dyDescent="0.35">
      <c r="B135" s="1"/>
      <c r="C135" s="1"/>
      <c r="D135" s="25">
        <v>30</v>
      </c>
      <c r="E135" s="25"/>
      <c r="F135" s="25"/>
      <c r="G135" s="25"/>
      <c r="H135" s="28">
        <f>COUNTIF(H29:H127,"30")</f>
        <v>0</v>
      </c>
      <c r="I135" s="28">
        <f t="shared" ref="I135:BP135" si="15">COUNTIF(I29:I127,"30")</f>
        <v>0</v>
      </c>
      <c r="J135" s="28">
        <f t="shared" si="15"/>
        <v>0</v>
      </c>
      <c r="K135" s="28">
        <f t="shared" si="15"/>
        <v>0</v>
      </c>
      <c r="L135" s="28">
        <f t="shared" si="15"/>
        <v>0</v>
      </c>
      <c r="M135" s="28">
        <f t="shared" si="15"/>
        <v>0</v>
      </c>
      <c r="N135" s="28">
        <f t="shared" si="15"/>
        <v>0</v>
      </c>
      <c r="O135" s="28">
        <f t="shared" si="15"/>
        <v>0</v>
      </c>
      <c r="P135" s="28">
        <f t="shared" si="15"/>
        <v>0</v>
      </c>
      <c r="Q135" s="28">
        <f t="shared" si="15"/>
        <v>0</v>
      </c>
      <c r="R135" s="28">
        <f t="shared" si="15"/>
        <v>0</v>
      </c>
      <c r="S135" s="28">
        <f t="shared" si="15"/>
        <v>0</v>
      </c>
      <c r="T135" s="28">
        <f t="shared" si="15"/>
        <v>0</v>
      </c>
      <c r="U135" s="28">
        <f t="shared" si="15"/>
        <v>0</v>
      </c>
      <c r="V135" s="28">
        <f t="shared" si="15"/>
        <v>0</v>
      </c>
      <c r="W135" s="28">
        <f t="shared" si="15"/>
        <v>0</v>
      </c>
      <c r="X135" s="28">
        <f t="shared" si="15"/>
        <v>0</v>
      </c>
      <c r="Y135" s="28">
        <f t="shared" si="15"/>
        <v>0</v>
      </c>
      <c r="Z135" s="28">
        <f t="shared" si="15"/>
        <v>0</v>
      </c>
      <c r="AA135" s="28">
        <f t="shared" si="15"/>
        <v>0</v>
      </c>
      <c r="AB135" s="28">
        <f t="shared" si="15"/>
        <v>0</v>
      </c>
      <c r="AC135" s="28">
        <f t="shared" si="15"/>
        <v>0</v>
      </c>
      <c r="AD135" s="28">
        <f t="shared" si="15"/>
        <v>0</v>
      </c>
      <c r="AE135" s="28">
        <f t="shared" si="15"/>
        <v>0</v>
      </c>
      <c r="AF135" s="28">
        <f t="shared" si="15"/>
        <v>0</v>
      </c>
      <c r="AG135" s="28">
        <f t="shared" si="15"/>
        <v>0</v>
      </c>
      <c r="AH135" s="28">
        <f t="shared" si="15"/>
        <v>0</v>
      </c>
      <c r="AI135" s="28">
        <f t="shared" si="15"/>
        <v>0</v>
      </c>
      <c r="AJ135" s="28">
        <f t="shared" si="15"/>
        <v>0</v>
      </c>
      <c r="AK135" s="28">
        <f t="shared" si="15"/>
        <v>0</v>
      </c>
      <c r="AL135" s="28">
        <f t="shared" si="15"/>
        <v>0</v>
      </c>
      <c r="AM135" s="28">
        <f t="shared" si="15"/>
        <v>0</v>
      </c>
      <c r="AN135" s="28">
        <f t="shared" si="15"/>
        <v>0</v>
      </c>
      <c r="AO135" s="28">
        <f t="shared" si="15"/>
        <v>0</v>
      </c>
      <c r="AP135" s="28">
        <f t="shared" si="15"/>
        <v>0</v>
      </c>
      <c r="AQ135" s="28">
        <f t="shared" si="15"/>
        <v>0</v>
      </c>
      <c r="AR135" s="28">
        <f t="shared" si="15"/>
        <v>0</v>
      </c>
      <c r="AS135" s="28">
        <f t="shared" si="15"/>
        <v>0</v>
      </c>
      <c r="AT135" s="28">
        <f t="shared" si="15"/>
        <v>0</v>
      </c>
      <c r="AU135" s="28">
        <f t="shared" si="15"/>
        <v>0</v>
      </c>
      <c r="AV135" s="28">
        <f t="shared" si="15"/>
        <v>0</v>
      </c>
      <c r="AW135" s="28">
        <f t="shared" si="15"/>
        <v>0</v>
      </c>
      <c r="AX135" s="28">
        <f t="shared" si="15"/>
        <v>0</v>
      </c>
      <c r="AY135" s="28">
        <f t="shared" si="15"/>
        <v>0</v>
      </c>
      <c r="AZ135" s="28">
        <f t="shared" si="15"/>
        <v>0</v>
      </c>
      <c r="BA135" s="28">
        <f t="shared" si="15"/>
        <v>0</v>
      </c>
      <c r="BB135" s="28">
        <f t="shared" si="15"/>
        <v>0</v>
      </c>
      <c r="BC135" s="28">
        <f t="shared" si="15"/>
        <v>0</v>
      </c>
      <c r="BD135" s="28">
        <f t="shared" si="15"/>
        <v>0</v>
      </c>
      <c r="BE135" s="28">
        <f t="shared" si="15"/>
        <v>0</v>
      </c>
      <c r="BF135" s="28">
        <f t="shared" si="15"/>
        <v>0</v>
      </c>
      <c r="BG135" s="28">
        <f t="shared" si="15"/>
        <v>0</v>
      </c>
      <c r="BH135" s="28">
        <f t="shared" si="15"/>
        <v>0</v>
      </c>
      <c r="BI135" s="28">
        <f t="shared" si="15"/>
        <v>0</v>
      </c>
      <c r="BJ135" s="28">
        <f t="shared" si="15"/>
        <v>0</v>
      </c>
      <c r="BK135" s="28">
        <f t="shared" si="15"/>
        <v>0</v>
      </c>
      <c r="BL135" s="28">
        <f t="shared" si="15"/>
        <v>0</v>
      </c>
      <c r="BM135" s="28">
        <f t="shared" si="15"/>
        <v>0</v>
      </c>
      <c r="BN135" s="28">
        <f t="shared" si="15"/>
        <v>0</v>
      </c>
      <c r="BO135" s="28">
        <f t="shared" si="15"/>
        <v>0</v>
      </c>
      <c r="BP135" s="28">
        <f t="shared" si="15"/>
        <v>0</v>
      </c>
      <c r="BQ135" s="187"/>
      <c r="BR135" s="187"/>
      <c r="BS135" s="187"/>
    </row>
    <row r="136" spans="1:72" x14ac:dyDescent="0.35">
      <c r="B136" s="1" t="s">
        <v>14</v>
      </c>
      <c r="C136" s="1"/>
      <c r="D136" s="26">
        <v>31</v>
      </c>
      <c r="E136" s="26"/>
      <c r="F136" s="26"/>
      <c r="G136" s="26"/>
      <c r="H136" s="27">
        <f>COUNTIF(H29:H127,"31")</f>
        <v>0</v>
      </c>
      <c r="I136" s="27">
        <f t="shared" ref="I136:BP136" si="16">COUNTIF(I29:I127,"31")</f>
        <v>0</v>
      </c>
      <c r="J136" s="27">
        <f t="shared" si="16"/>
        <v>0</v>
      </c>
      <c r="K136" s="27">
        <f t="shared" si="16"/>
        <v>0</v>
      </c>
      <c r="L136" s="27">
        <f t="shared" si="16"/>
        <v>0</v>
      </c>
      <c r="M136" s="27">
        <f t="shared" si="16"/>
        <v>0</v>
      </c>
      <c r="N136" s="27">
        <f t="shared" si="16"/>
        <v>0</v>
      </c>
      <c r="O136" s="27">
        <f t="shared" si="16"/>
        <v>0</v>
      </c>
      <c r="P136" s="27">
        <f t="shared" si="16"/>
        <v>0</v>
      </c>
      <c r="Q136" s="27">
        <f t="shared" si="16"/>
        <v>0</v>
      </c>
      <c r="R136" s="27">
        <f t="shared" si="16"/>
        <v>0</v>
      </c>
      <c r="S136" s="27">
        <f t="shared" si="16"/>
        <v>0</v>
      </c>
      <c r="T136" s="27">
        <f t="shared" si="16"/>
        <v>0</v>
      </c>
      <c r="U136" s="27">
        <f t="shared" si="16"/>
        <v>0</v>
      </c>
      <c r="V136" s="27">
        <f t="shared" si="16"/>
        <v>0</v>
      </c>
      <c r="W136" s="27">
        <f t="shared" si="16"/>
        <v>0</v>
      </c>
      <c r="X136" s="27">
        <f t="shared" si="16"/>
        <v>0</v>
      </c>
      <c r="Y136" s="27">
        <f t="shared" si="16"/>
        <v>0</v>
      </c>
      <c r="Z136" s="27">
        <f t="shared" si="16"/>
        <v>0</v>
      </c>
      <c r="AA136" s="27">
        <f t="shared" si="16"/>
        <v>0</v>
      </c>
      <c r="AB136" s="27">
        <f t="shared" si="16"/>
        <v>0</v>
      </c>
      <c r="AC136" s="27">
        <f t="shared" si="16"/>
        <v>0</v>
      </c>
      <c r="AD136" s="27">
        <f t="shared" si="16"/>
        <v>0</v>
      </c>
      <c r="AE136" s="27">
        <f t="shared" si="16"/>
        <v>0</v>
      </c>
      <c r="AF136" s="27">
        <f t="shared" si="16"/>
        <v>0</v>
      </c>
      <c r="AG136" s="27">
        <f t="shared" si="16"/>
        <v>0</v>
      </c>
      <c r="AH136" s="27">
        <f t="shared" si="16"/>
        <v>0</v>
      </c>
      <c r="AI136" s="27">
        <f t="shared" si="16"/>
        <v>0</v>
      </c>
      <c r="AJ136" s="27">
        <f t="shared" si="16"/>
        <v>0</v>
      </c>
      <c r="AK136" s="27">
        <f t="shared" si="16"/>
        <v>0</v>
      </c>
      <c r="AL136" s="27">
        <f t="shared" si="16"/>
        <v>0</v>
      </c>
      <c r="AM136" s="27">
        <f t="shared" si="16"/>
        <v>0</v>
      </c>
      <c r="AN136" s="27">
        <f t="shared" si="16"/>
        <v>0</v>
      </c>
      <c r="AO136" s="27">
        <f t="shared" si="16"/>
        <v>0</v>
      </c>
      <c r="AP136" s="27">
        <f t="shared" si="16"/>
        <v>0</v>
      </c>
      <c r="AQ136" s="27">
        <f t="shared" si="16"/>
        <v>0</v>
      </c>
      <c r="AR136" s="27">
        <f t="shared" si="16"/>
        <v>0</v>
      </c>
      <c r="AS136" s="27">
        <f t="shared" si="16"/>
        <v>0</v>
      </c>
      <c r="AT136" s="27">
        <f t="shared" si="16"/>
        <v>0</v>
      </c>
      <c r="AU136" s="27">
        <f t="shared" si="16"/>
        <v>0</v>
      </c>
      <c r="AV136" s="27">
        <f t="shared" si="16"/>
        <v>0</v>
      </c>
      <c r="AW136" s="27">
        <f t="shared" si="16"/>
        <v>0</v>
      </c>
      <c r="AX136" s="27">
        <f t="shared" si="16"/>
        <v>0</v>
      </c>
      <c r="AY136" s="27">
        <f t="shared" si="16"/>
        <v>0</v>
      </c>
      <c r="AZ136" s="27">
        <f t="shared" si="16"/>
        <v>0</v>
      </c>
      <c r="BA136" s="27">
        <f t="shared" si="16"/>
        <v>0</v>
      </c>
      <c r="BB136" s="27">
        <f t="shared" si="16"/>
        <v>0</v>
      </c>
      <c r="BC136" s="27">
        <f t="shared" si="16"/>
        <v>0</v>
      </c>
      <c r="BD136" s="27">
        <f t="shared" si="16"/>
        <v>0</v>
      </c>
      <c r="BE136" s="27">
        <f t="shared" si="16"/>
        <v>0</v>
      </c>
      <c r="BF136" s="27">
        <f t="shared" si="16"/>
        <v>0</v>
      </c>
      <c r="BG136" s="27">
        <f t="shared" si="16"/>
        <v>0</v>
      </c>
      <c r="BH136" s="27">
        <f t="shared" si="16"/>
        <v>0</v>
      </c>
      <c r="BI136" s="27">
        <f t="shared" si="16"/>
        <v>0</v>
      </c>
      <c r="BJ136" s="27">
        <f t="shared" si="16"/>
        <v>0</v>
      </c>
      <c r="BK136" s="27">
        <f t="shared" si="16"/>
        <v>0</v>
      </c>
      <c r="BL136" s="27">
        <f t="shared" si="16"/>
        <v>0</v>
      </c>
      <c r="BM136" s="27">
        <f t="shared" si="16"/>
        <v>0</v>
      </c>
      <c r="BN136" s="27">
        <f t="shared" si="16"/>
        <v>0</v>
      </c>
      <c r="BO136" s="27">
        <f t="shared" si="16"/>
        <v>0</v>
      </c>
      <c r="BP136" s="27">
        <f t="shared" si="16"/>
        <v>0</v>
      </c>
      <c r="BQ136" s="188"/>
      <c r="BR136" s="188"/>
      <c r="BS136" s="188"/>
    </row>
    <row r="137" spans="1:72" x14ac:dyDescent="0.35">
      <c r="B137" s="1"/>
      <c r="C137" s="1"/>
      <c r="D137" s="26">
        <v>32</v>
      </c>
      <c r="E137" s="26"/>
      <c r="F137" s="26"/>
      <c r="G137" s="26"/>
      <c r="H137" s="27">
        <f>COUNTIF(H29:H127,"32")</f>
        <v>0</v>
      </c>
      <c r="I137" s="27">
        <f t="shared" ref="I137:BP137" si="17">COUNTIF(I29:I127,"32")</f>
        <v>0</v>
      </c>
      <c r="J137" s="27">
        <f t="shared" si="17"/>
        <v>0</v>
      </c>
      <c r="K137" s="27">
        <f t="shared" si="17"/>
        <v>0</v>
      </c>
      <c r="L137" s="27">
        <f t="shared" si="17"/>
        <v>0</v>
      </c>
      <c r="M137" s="27">
        <f t="shared" si="17"/>
        <v>0</v>
      </c>
      <c r="N137" s="27">
        <f t="shared" si="17"/>
        <v>0</v>
      </c>
      <c r="O137" s="27">
        <f t="shared" si="17"/>
        <v>0</v>
      </c>
      <c r="P137" s="27">
        <f t="shared" si="17"/>
        <v>0</v>
      </c>
      <c r="Q137" s="27">
        <f t="shared" si="17"/>
        <v>0</v>
      </c>
      <c r="R137" s="27">
        <f t="shared" si="17"/>
        <v>0</v>
      </c>
      <c r="S137" s="27">
        <f t="shared" si="17"/>
        <v>0</v>
      </c>
      <c r="T137" s="27">
        <f t="shared" si="17"/>
        <v>0</v>
      </c>
      <c r="U137" s="27">
        <f t="shared" si="17"/>
        <v>0</v>
      </c>
      <c r="V137" s="27">
        <f t="shared" si="17"/>
        <v>0</v>
      </c>
      <c r="W137" s="27">
        <f t="shared" si="17"/>
        <v>0</v>
      </c>
      <c r="X137" s="27">
        <f t="shared" si="17"/>
        <v>0</v>
      </c>
      <c r="Y137" s="27">
        <f t="shared" si="17"/>
        <v>0</v>
      </c>
      <c r="Z137" s="27">
        <f t="shared" si="17"/>
        <v>0</v>
      </c>
      <c r="AA137" s="27">
        <f t="shared" si="17"/>
        <v>0</v>
      </c>
      <c r="AB137" s="27">
        <f t="shared" si="17"/>
        <v>0</v>
      </c>
      <c r="AC137" s="27">
        <f t="shared" si="17"/>
        <v>0</v>
      </c>
      <c r="AD137" s="27">
        <f t="shared" si="17"/>
        <v>0</v>
      </c>
      <c r="AE137" s="27">
        <f t="shared" si="17"/>
        <v>0</v>
      </c>
      <c r="AF137" s="27">
        <f t="shared" si="17"/>
        <v>0</v>
      </c>
      <c r="AG137" s="27">
        <f t="shared" si="17"/>
        <v>0</v>
      </c>
      <c r="AH137" s="27">
        <f t="shared" si="17"/>
        <v>0</v>
      </c>
      <c r="AI137" s="27">
        <f t="shared" si="17"/>
        <v>0</v>
      </c>
      <c r="AJ137" s="27">
        <f t="shared" si="17"/>
        <v>0</v>
      </c>
      <c r="AK137" s="27">
        <f t="shared" si="17"/>
        <v>0</v>
      </c>
      <c r="AL137" s="27">
        <f t="shared" si="17"/>
        <v>0</v>
      </c>
      <c r="AM137" s="27">
        <f t="shared" si="17"/>
        <v>0</v>
      </c>
      <c r="AN137" s="27">
        <f t="shared" si="17"/>
        <v>0</v>
      </c>
      <c r="AO137" s="27">
        <f t="shared" si="17"/>
        <v>0</v>
      </c>
      <c r="AP137" s="27">
        <f t="shared" si="17"/>
        <v>0</v>
      </c>
      <c r="AQ137" s="27">
        <f t="shared" si="17"/>
        <v>0</v>
      </c>
      <c r="AR137" s="27">
        <f t="shared" si="17"/>
        <v>0</v>
      </c>
      <c r="AS137" s="27">
        <f t="shared" si="17"/>
        <v>0</v>
      </c>
      <c r="AT137" s="27">
        <f t="shared" si="17"/>
        <v>0</v>
      </c>
      <c r="AU137" s="27">
        <f t="shared" si="17"/>
        <v>0</v>
      </c>
      <c r="AV137" s="27">
        <f t="shared" si="17"/>
        <v>0</v>
      </c>
      <c r="AW137" s="27">
        <f t="shared" si="17"/>
        <v>0</v>
      </c>
      <c r="AX137" s="27">
        <f t="shared" si="17"/>
        <v>0</v>
      </c>
      <c r="AY137" s="27">
        <f t="shared" si="17"/>
        <v>0</v>
      </c>
      <c r="AZ137" s="27">
        <f t="shared" si="17"/>
        <v>0</v>
      </c>
      <c r="BA137" s="27">
        <f t="shared" si="17"/>
        <v>0</v>
      </c>
      <c r="BB137" s="27">
        <f t="shared" si="17"/>
        <v>0</v>
      </c>
      <c r="BC137" s="27">
        <f t="shared" si="17"/>
        <v>0</v>
      </c>
      <c r="BD137" s="27">
        <f t="shared" si="17"/>
        <v>0</v>
      </c>
      <c r="BE137" s="27">
        <f t="shared" si="17"/>
        <v>0</v>
      </c>
      <c r="BF137" s="27">
        <f t="shared" si="17"/>
        <v>0</v>
      </c>
      <c r="BG137" s="27">
        <f t="shared" si="17"/>
        <v>0</v>
      </c>
      <c r="BH137" s="27">
        <f t="shared" si="17"/>
        <v>0</v>
      </c>
      <c r="BI137" s="27">
        <f t="shared" si="17"/>
        <v>0</v>
      </c>
      <c r="BJ137" s="27">
        <f t="shared" si="17"/>
        <v>0</v>
      </c>
      <c r="BK137" s="27">
        <f t="shared" si="17"/>
        <v>0</v>
      </c>
      <c r="BL137" s="27">
        <f t="shared" si="17"/>
        <v>0</v>
      </c>
      <c r="BM137" s="27">
        <f t="shared" si="17"/>
        <v>0</v>
      </c>
      <c r="BN137" s="27">
        <f t="shared" si="17"/>
        <v>0</v>
      </c>
      <c r="BO137" s="27">
        <f t="shared" si="17"/>
        <v>0</v>
      </c>
      <c r="BP137" s="27">
        <f t="shared" si="17"/>
        <v>0</v>
      </c>
      <c r="BQ137" s="188"/>
      <c r="BR137" s="188"/>
      <c r="BS137" s="188"/>
    </row>
    <row r="138" spans="1:72" x14ac:dyDescent="0.35">
      <c r="B138" s="1"/>
      <c r="C138" s="1"/>
      <c r="D138" s="28">
        <v>33</v>
      </c>
      <c r="E138" s="28"/>
      <c r="F138" s="28"/>
      <c r="G138" s="28"/>
      <c r="H138" s="28">
        <f>COUNTIF(H29:H127,"33")</f>
        <v>0</v>
      </c>
      <c r="I138" s="28">
        <f t="shared" ref="I138:BP138" si="18">COUNTIF(I29:I127,"33")</f>
        <v>0</v>
      </c>
      <c r="J138" s="28">
        <f t="shared" si="18"/>
        <v>0</v>
      </c>
      <c r="K138" s="28">
        <f t="shared" si="18"/>
        <v>0</v>
      </c>
      <c r="L138" s="28">
        <f t="shared" si="18"/>
        <v>0</v>
      </c>
      <c r="M138" s="28">
        <f t="shared" si="18"/>
        <v>0</v>
      </c>
      <c r="N138" s="28">
        <f t="shared" si="18"/>
        <v>0</v>
      </c>
      <c r="O138" s="28">
        <f t="shared" si="18"/>
        <v>0</v>
      </c>
      <c r="P138" s="28">
        <f t="shared" si="18"/>
        <v>0</v>
      </c>
      <c r="Q138" s="28">
        <f t="shared" si="18"/>
        <v>0</v>
      </c>
      <c r="R138" s="28">
        <f t="shared" si="18"/>
        <v>0</v>
      </c>
      <c r="S138" s="28">
        <f t="shared" si="18"/>
        <v>0</v>
      </c>
      <c r="T138" s="28">
        <f t="shared" si="18"/>
        <v>0</v>
      </c>
      <c r="U138" s="28">
        <f t="shared" si="18"/>
        <v>0</v>
      </c>
      <c r="V138" s="28">
        <f t="shared" si="18"/>
        <v>0</v>
      </c>
      <c r="W138" s="28">
        <f t="shared" si="18"/>
        <v>0</v>
      </c>
      <c r="X138" s="28">
        <f t="shared" si="18"/>
        <v>0</v>
      </c>
      <c r="Y138" s="28">
        <f t="shared" si="18"/>
        <v>0</v>
      </c>
      <c r="Z138" s="28">
        <f t="shared" si="18"/>
        <v>0</v>
      </c>
      <c r="AA138" s="28">
        <f t="shared" si="18"/>
        <v>0</v>
      </c>
      <c r="AB138" s="28">
        <f t="shared" si="18"/>
        <v>0</v>
      </c>
      <c r="AC138" s="28">
        <f t="shared" si="18"/>
        <v>0</v>
      </c>
      <c r="AD138" s="28">
        <f t="shared" si="18"/>
        <v>0</v>
      </c>
      <c r="AE138" s="28">
        <f t="shared" si="18"/>
        <v>0</v>
      </c>
      <c r="AF138" s="28">
        <f t="shared" si="18"/>
        <v>0</v>
      </c>
      <c r="AG138" s="28">
        <f t="shared" si="18"/>
        <v>0</v>
      </c>
      <c r="AH138" s="28">
        <f t="shared" si="18"/>
        <v>0</v>
      </c>
      <c r="AI138" s="28">
        <f t="shared" si="18"/>
        <v>0</v>
      </c>
      <c r="AJ138" s="28">
        <f t="shared" si="18"/>
        <v>0</v>
      </c>
      <c r="AK138" s="28">
        <f t="shared" si="18"/>
        <v>0</v>
      </c>
      <c r="AL138" s="28">
        <f t="shared" si="18"/>
        <v>0</v>
      </c>
      <c r="AM138" s="28">
        <f t="shared" si="18"/>
        <v>0</v>
      </c>
      <c r="AN138" s="28">
        <f t="shared" si="18"/>
        <v>0</v>
      </c>
      <c r="AO138" s="28">
        <f t="shared" si="18"/>
        <v>0</v>
      </c>
      <c r="AP138" s="28">
        <f t="shared" si="18"/>
        <v>0</v>
      </c>
      <c r="AQ138" s="28">
        <f t="shared" si="18"/>
        <v>0</v>
      </c>
      <c r="AR138" s="28">
        <f t="shared" si="18"/>
        <v>0</v>
      </c>
      <c r="AS138" s="28">
        <f t="shared" si="18"/>
        <v>0</v>
      </c>
      <c r="AT138" s="28">
        <f t="shared" si="18"/>
        <v>0</v>
      </c>
      <c r="AU138" s="28">
        <f t="shared" si="18"/>
        <v>0</v>
      </c>
      <c r="AV138" s="28">
        <f t="shared" si="18"/>
        <v>0</v>
      </c>
      <c r="AW138" s="28">
        <f t="shared" si="18"/>
        <v>0</v>
      </c>
      <c r="AX138" s="28">
        <f t="shared" si="18"/>
        <v>0</v>
      </c>
      <c r="AY138" s="28">
        <f t="shared" si="18"/>
        <v>0</v>
      </c>
      <c r="AZ138" s="28">
        <f t="shared" si="18"/>
        <v>0</v>
      </c>
      <c r="BA138" s="28">
        <f t="shared" si="18"/>
        <v>0</v>
      </c>
      <c r="BB138" s="28">
        <f t="shared" si="18"/>
        <v>0</v>
      </c>
      <c r="BC138" s="28">
        <f t="shared" si="18"/>
        <v>0</v>
      </c>
      <c r="BD138" s="28">
        <f t="shared" si="18"/>
        <v>0</v>
      </c>
      <c r="BE138" s="28">
        <f t="shared" si="18"/>
        <v>0</v>
      </c>
      <c r="BF138" s="28">
        <f t="shared" si="18"/>
        <v>0</v>
      </c>
      <c r="BG138" s="28">
        <f t="shared" si="18"/>
        <v>0</v>
      </c>
      <c r="BH138" s="28">
        <f t="shared" si="18"/>
        <v>0</v>
      </c>
      <c r="BI138" s="28">
        <f t="shared" si="18"/>
        <v>0</v>
      </c>
      <c r="BJ138" s="28">
        <f t="shared" si="18"/>
        <v>0</v>
      </c>
      <c r="BK138" s="28">
        <f t="shared" si="18"/>
        <v>0</v>
      </c>
      <c r="BL138" s="28">
        <f t="shared" si="18"/>
        <v>0</v>
      </c>
      <c r="BM138" s="28">
        <f t="shared" si="18"/>
        <v>0</v>
      </c>
      <c r="BN138" s="28">
        <f t="shared" si="18"/>
        <v>0</v>
      </c>
      <c r="BO138" s="28">
        <f t="shared" si="18"/>
        <v>0</v>
      </c>
      <c r="BP138" s="28">
        <f t="shared" si="18"/>
        <v>0</v>
      </c>
      <c r="BQ138" s="187"/>
      <c r="BR138" s="187"/>
      <c r="BS138" s="187"/>
    </row>
    <row r="139" spans="1:72" x14ac:dyDescent="0.35">
      <c r="D139" s="26">
        <v>35</v>
      </c>
      <c r="E139" s="26"/>
      <c r="F139" s="26"/>
      <c r="G139" s="26"/>
      <c r="H139" s="27">
        <f>COUNTIF(H29:H127,"35")</f>
        <v>0</v>
      </c>
      <c r="I139" s="27">
        <f t="shared" ref="I139:BP139" si="19">COUNTIF(I29:I127,"35")</f>
        <v>0</v>
      </c>
      <c r="J139" s="27">
        <f t="shared" si="19"/>
        <v>0</v>
      </c>
      <c r="K139" s="27">
        <f t="shared" si="19"/>
        <v>0</v>
      </c>
      <c r="L139" s="27">
        <f t="shared" si="19"/>
        <v>0</v>
      </c>
      <c r="M139" s="27">
        <f t="shared" si="19"/>
        <v>0</v>
      </c>
      <c r="N139" s="27">
        <f t="shared" si="19"/>
        <v>0</v>
      </c>
      <c r="O139" s="27">
        <f t="shared" si="19"/>
        <v>0</v>
      </c>
      <c r="P139" s="27">
        <f t="shared" si="19"/>
        <v>0</v>
      </c>
      <c r="Q139" s="27">
        <f t="shared" si="19"/>
        <v>0</v>
      </c>
      <c r="R139" s="27">
        <f t="shared" si="19"/>
        <v>0</v>
      </c>
      <c r="S139" s="27">
        <f t="shared" si="19"/>
        <v>0</v>
      </c>
      <c r="T139" s="27">
        <f t="shared" si="19"/>
        <v>0</v>
      </c>
      <c r="U139" s="27">
        <f t="shared" si="19"/>
        <v>0</v>
      </c>
      <c r="V139" s="27">
        <f t="shared" si="19"/>
        <v>0</v>
      </c>
      <c r="W139" s="27">
        <f t="shared" si="19"/>
        <v>0</v>
      </c>
      <c r="X139" s="27">
        <f t="shared" si="19"/>
        <v>0</v>
      </c>
      <c r="Y139" s="27">
        <f t="shared" si="19"/>
        <v>0</v>
      </c>
      <c r="Z139" s="27">
        <f t="shared" si="19"/>
        <v>0</v>
      </c>
      <c r="AA139" s="27">
        <f t="shared" si="19"/>
        <v>0</v>
      </c>
      <c r="AB139" s="27">
        <f t="shared" si="19"/>
        <v>0</v>
      </c>
      <c r="AC139" s="27">
        <f t="shared" si="19"/>
        <v>0</v>
      </c>
      <c r="AD139" s="27">
        <f t="shared" si="19"/>
        <v>0</v>
      </c>
      <c r="AE139" s="27">
        <f t="shared" si="19"/>
        <v>0</v>
      </c>
      <c r="AF139" s="27">
        <f t="shared" si="19"/>
        <v>0</v>
      </c>
      <c r="AG139" s="27">
        <f t="shared" si="19"/>
        <v>0</v>
      </c>
      <c r="AH139" s="27">
        <f t="shared" si="19"/>
        <v>0</v>
      </c>
      <c r="AI139" s="27">
        <f t="shared" si="19"/>
        <v>0</v>
      </c>
      <c r="AJ139" s="27">
        <f t="shared" si="19"/>
        <v>0</v>
      </c>
      <c r="AK139" s="27">
        <f t="shared" si="19"/>
        <v>0</v>
      </c>
      <c r="AL139" s="27">
        <f t="shared" si="19"/>
        <v>0</v>
      </c>
      <c r="AM139" s="27">
        <f t="shared" si="19"/>
        <v>0</v>
      </c>
      <c r="AN139" s="27">
        <f t="shared" si="19"/>
        <v>0</v>
      </c>
      <c r="AO139" s="27">
        <f t="shared" si="19"/>
        <v>0</v>
      </c>
      <c r="AP139" s="27">
        <f t="shared" si="19"/>
        <v>0</v>
      </c>
      <c r="AQ139" s="27">
        <f t="shared" si="19"/>
        <v>0</v>
      </c>
      <c r="AR139" s="27">
        <f t="shared" si="19"/>
        <v>0</v>
      </c>
      <c r="AS139" s="27">
        <f t="shared" si="19"/>
        <v>0</v>
      </c>
      <c r="AT139" s="27">
        <f t="shared" si="19"/>
        <v>0</v>
      </c>
      <c r="AU139" s="27">
        <f t="shared" si="19"/>
        <v>0</v>
      </c>
      <c r="AV139" s="27">
        <f t="shared" si="19"/>
        <v>0</v>
      </c>
      <c r="AW139" s="27">
        <f t="shared" si="19"/>
        <v>0</v>
      </c>
      <c r="AX139" s="27">
        <f t="shared" si="19"/>
        <v>0</v>
      </c>
      <c r="AY139" s="27">
        <f t="shared" si="19"/>
        <v>0</v>
      </c>
      <c r="AZ139" s="27">
        <f t="shared" si="19"/>
        <v>0</v>
      </c>
      <c r="BA139" s="27">
        <f t="shared" si="19"/>
        <v>0</v>
      </c>
      <c r="BB139" s="27">
        <f t="shared" si="19"/>
        <v>0</v>
      </c>
      <c r="BC139" s="27">
        <f t="shared" si="19"/>
        <v>0</v>
      </c>
      <c r="BD139" s="27">
        <f t="shared" si="19"/>
        <v>0</v>
      </c>
      <c r="BE139" s="27">
        <f t="shared" si="19"/>
        <v>0</v>
      </c>
      <c r="BF139" s="27">
        <f t="shared" si="19"/>
        <v>0</v>
      </c>
      <c r="BG139" s="27">
        <f t="shared" si="19"/>
        <v>0</v>
      </c>
      <c r="BH139" s="27">
        <f t="shared" si="19"/>
        <v>0</v>
      </c>
      <c r="BI139" s="27">
        <f t="shared" si="19"/>
        <v>0</v>
      </c>
      <c r="BJ139" s="27">
        <f t="shared" si="19"/>
        <v>0</v>
      </c>
      <c r="BK139" s="27">
        <f t="shared" si="19"/>
        <v>0</v>
      </c>
      <c r="BL139" s="27">
        <f t="shared" si="19"/>
        <v>0</v>
      </c>
      <c r="BM139" s="27">
        <f t="shared" si="19"/>
        <v>0</v>
      </c>
      <c r="BN139" s="27">
        <f t="shared" si="19"/>
        <v>0</v>
      </c>
      <c r="BO139" s="27">
        <f t="shared" si="19"/>
        <v>0</v>
      </c>
      <c r="BP139" s="27">
        <f t="shared" si="19"/>
        <v>0</v>
      </c>
      <c r="BQ139" s="188"/>
      <c r="BR139" s="188"/>
      <c r="BS139" s="188"/>
    </row>
    <row r="140" spans="1:72" x14ac:dyDescent="0.35">
      <c r="D140" s="26">
        <v>36</v>
      </c>
      <c r="E140" s="26"/>
      <c r="F140" s="26"/>
      <c r="G140" s="26"/>
      <c r="H140" s="27">
        <f>COUNTIF(H29:H127,"36")</f>
        <v>0</v>
      </c>
      <c r="I140" s="27">
        <f t="shared" ref="I140:BP140" si="20">COUNTIF(I29:I127,"36")</f>
        <v>0</v>
      </c>
      <c r="J140" s="27">
        <f t="shared" si="20"/>
        <v>0</v>
      </c>
      <c r="K140" s="27">
        <f t="shared" si="20"/>
        <v>0</v>
      </c>
      <c r="L140" s="27">
        <f t="shared" si="20"/>
        <v>0</v>
      </c>
      <c r="M140" s="27">
        <f t="shared" si="20"/>
        <v>0</v>
      </c>
      <c r="N140" s="27">
        <f t="shared" si="20"/>
        <v>0</v>
      </c>
      <c r="O140" s="27">
        <f t="shared" si="20"/>
        <v>0</v>
      </c>
      <c r="P140" s="27">
        <f t="shared" si="20"/>
        <v>0</v>
      </c>
      <c r="Q140" s="27">
        <f t="shared" si="20"/>
        <v>0</v>
      </c>
      <c r="R140" s="27">
        <f t="shared" si="20"/>
        <v>0</v>
      </c>
      <c r="S140" s="27">
        <f t="shared" si="20"/>
        <v>0</v>
      </c>
      <c r="T140" s="27">
        <f t="shared" si="20"/>
        <v>0</v>
      </c>
      <c r="U140" s="27">
        <f t="shared" si="20"/>
        <v>0</v>
      </c>
      <c r="V140" s="27">
        <f t="shared" si="20"/>
        <v>0</v>
      </c>
      <c r="W140" s="27">
        <f t="shared" si="20"/>
        <v>0</v>
      </c>
      <c r="X140" s="27">
        <f t="shared" si="20"/>
        <v>0</v>
      </c>
      <c r="Y140" s="27">
        <f t="shared" si="20"/>
        <v>0</v>
      </c>
      <c r="Z140" s="27">
        <f t="shared" si="20"/>
        <v>0</v>
      </c>
      <c r="AA140" s="27">
        <f t="shared" si="20"/>
        <v>0</v>
      </c>
      <c r="AB140" s="27">
        <f t="shared" si="20"/>
        <v>0</v>
      </c>
      <c r="AC140" s="27">
        <f t="shared" si="20"/>
        <v>0</v>
      </c>
      <c r="AD140" s="27">
        <f t="shared" si="20"/>
        <v>0</v>
      </c>
      <c r="AE140" s="27">
        <f t="shared" si="20"/>
        <v>0</v>
      </c>
      <c r="AF140" s="27">
        <f t="shared" si="20"/>
        <v>0</v>
      </c>
      <c r="AG140" s="27">
        <f t="shared" si="20"/>
        <v>0</v>
      </c>
      <c r="AH140" s="27">
        <f t="shared" si="20"/>
        <v>0</v>
      </c>
      <c r="AI140" s="27">
        <f t="shared" si="20"/>
        <v>0</v>
      </c>
      <c r="AJ140" s="27">
        <f t="shared" si="20"/>
        <v>0</v>
      </c>
      <c r="AK140" s="27">
        <f t="shared" si="20"/>
        <v>0</v>
      </c>
      <c r="AL140" s="27">
        <f t="shared" si="20"/>
        <v>0</v>
      </c>
      <c r="AM140" s="27">
        <f t="shared" si="20"/>
        <v>0</v>
      </c>
      <c r="AN140" s="27">
        <f t="shared" si="20"/>
        <v>0</v>
      </c>
      <c r="AO140" s="27">
        <f t="shared" si="20"/>
        <v>0</v>
      </c>
      <c r="AP140" s="27">
        <f t="shared" si="20"/>
        <v>0</v>
      </c>
      <c r="AQ140" s="27">
        <f t="shared" si="20"/>
        <v>0</v>
      </c>
      <c r="AR140" s="27">
        <f t="shared" si="20"/>
        <v>0</v>
      </c>
      <c r="AS140" s="27">
        <f t="shared" si="20"/>
        <v>0</v>
      </c>
      <c r="AT140" s="27">
        <f t="shared" si="20"/>
        <v>0</v>
      </c>
      <c r="AU140" s="27">
        <f t="shared" si="20"/>
        <v>0</v>
      </c>
      <c r="AV140" s="27">
        <f t="shared" si="20"/>
        <v>0</v>
      </c>
      <c r="AW140" s="27">
        <f t="shared" si="20"/>
        <v>0</v>
      </c>
      <c r="AX140" s="27">
        <f t="shared" si="20"/>
        <v>0</v>
      </c>
      <c r="AY140" s="27">
        <f t="shared" si="20"/>
        <v>0</v>
      </c>
      <c r="AZ140" s="27">
        <f t="shared" si="20"/>
        <v>0</v>
      </c>
      <c r="BA140" s="27">
        <f t="shared" si="20"/>
        <v>0</v>
      </c>
      <c r="BB140" s="27">
        <f t="shared" si="20"/>
        <v>0</v>
      </c>
      <c r="BC140" s="27">
        <f t="shared" si="20"/>
        <v>0</v>
      </c>
      <c r="BD140" s="27">
        <f t="shared" si="20"/>
        <v>0</v>
      </c>
      <c r="BE140" s="27">
        <f t="shared" si="20"/>
        <v>0</v>
      </c>
      <c r="BF140" s="27">
        <f t="shared" si="20"/>
        <v>0</v>
      </c>
      <c r="BG140" s="27">
        <f t="shared" si="20"/>
        <v>0</v>
      </c>
      <c r="BH140" s="27">
        <f t="shared" si="20"/>
        <v>0</v>
      </c>
      <c r="BI140" s="27">
        <f t="shared" si="20"/>
        <v>0</v>
      </c>
      <c r="BJ140" s="27">
        <f t="shared" si="20"/>
        <v>0</v>
      </c>
      <c r="BK140" s="27">
        <f t="shared" si="20"/>
        <v>0</v>
      </c>
      <c r="BL140" s="27">
        <f t="shared" si="20"/>
        <v>0</v>
      </c>
      <c r="BM140" s="27">
        <f t="shared" si="20"/>
        <v>0</v>
      </c>
      <c r="BN140" s="27">
        <f t="shared" si="20"/>
        <v>0</v>
      </c>
      <c r="BO140" s="27">
        <f t="shared" si="20"/>
        <v>0</v>
      </c>
      <c r="BP140" s="27">
        <f t="shared" si="20"/>
        <v>0</v>
      </c>
      <c r="BQ140" s="188"/>
      <c r="BR140" s="188"/>
      <c r="BS140" s="188"/>
    </row>
    <row r="141" spans="1:72" x14ac:dyDescent="0.35">
      <c r="D141" s="26">
        <v>37</v>
      </c>
      <c r="E141" s="26"/>
      <c r="F141" s="26"/>
      <c r="G141" s="26"/>
      <c r="H141" s="27">
        <f>COUNTIF(H29:H127,"37")</f>
        <v>0</v>
      </c>
      <c r="I141" s="27">
        <f t="shared" ref="I141:BP141" si="21">COUNTIF(I29:I127,"37")</f>
        <v>0</v>
      </c>
      <c r="J141" s="27">
        <f t="shared" si="21"/>
        <v>0</v>
      </c>
      <c r="K141" s="27">
        <f t="shared" si="21"/>
        <v>0</v>
      </c>
      <c r="L141" s="27">
        <f t="shared" si="21"/>
        <v>0</v>
      </c>
      <c r="M141" s="27">
        <f t="shared" si="21"/>
        <v>0</v>
      </c>
      <c r="N141" s="27">
        <f t="shared" si="21"/>
        <v>0</v>
      </c>
      <c r="O141" s="27">
        <f t="shared" si="21"/>
        <v>0</v>
      </c>
      <c r="P141" s="27">
        <f t="shared" si="21"/>
        <v>0</v>
      </c>
      <c r="Q141" s="27">
        <f t="shared" si="21"/>
        <v>0</v>
      </c>
      <c r="R141" s="27">
        <f t="shared" si="21"/>
        <v>0</v>
      </c>
      <c r="S141" s="27">
        <f t="shared" si="21"/>
        <v>0</v>
      </c>
      <c r="T141" s="27">
        <f t="shared" si="21"/>
        <v>0</v>
      </c>
      <c r="U141" s="27">
        <f t="shared" si="21"/>
        <v>0</v>
      </c>
      <c r="V141" s="27">
        <f t="shared" si="21"/>
        <v>0</v>
      </c>
      <c r="W141" s="27">
        <f t="shared" si="21"/>
        <v>0</v>
      </c>
      <c r="X141" s="27">
        <f t="shared" si="21"/>
        <v>0</v>
      </c>
      <c r="Y141" s="27">
        <f t="shared" si="21"/>
        <v>0</v>
      </c>
      <c r="Z141" s="27">
        <f t="shared" si="21"/>
        <v>0</v>
      </c>
      <c r="AA141" s="27">
        <f t="shared" si="21"/>
        <v>0</v>
      </c>
      <c r="AB141" s="27">
        <f t="shared" si="21"/>
        <v>0</v>
      </c>
      <c r="AC141" s="27">
        <f t="shared" si="21"/>
        <v>0</v>
      </c>
      <c r="AD141" s="27">
        <f t="shared" si="21"/>
        <v>0</v>
      </c>
      <c r="AE141" s="27">
        <f t="shared" si="21"/>
        <v>0</v>
      </c>
      <c r="AF141" s="27">
        <f t="shared" si="21"/>
        <v>0</v>
      </c>
      <c r="AG141" s="27">
        <f t="shared" si="21"/>
        <v>0</v>
      </c>
      <c r="AH141" s="27">
        <f t="shared" si="21"/>
        <v>0</v>
      </c>
      <c r="AI141" s="27">
        <f t="shared" si="21"/>
        <v>0</v>
      </c>
      <c r="AJ141" s="27">
        <f t="shared" si="21"/>
        <v>0</v>
      </c>
      <c r="AK141" s="27">
        <f t="shared" si="21"/>
        <v>0</v>
      </c>
      <c r="AL141" s="27">
        <f t="shared" si="21"/>
        <v>0</v>
      </c>
      <c r="AM141" s="27">
        <f t="shared" si="21"/>
        <v>0</v>
      </c>
      <c r="AN141" s="27">
        <f t="shared" si="21"/>
        <v>0</v>
      </c>
      <c r="AO141" s="27">
        <f t="shared" si="21"/>
        <v>0</v>
      </c>
      <c r="AP141" s="27">
        <f t="shared" si="21"/>
        <v>0</v>
      </c>
      <c r="AQ141" s="27">
        <f t="shared" si="21"/>
        <v>0</v>
      </c>
      <c r="AR141" s="27">
        <f t="shared" si="21"/>
        <v>0</v>
      </c>
      <c r="AS141" s="27">
        <f t="shared" si="21"/>
        <v>0</v>
      </c>
      <c r="AT141" s="27">
        <f t="shared" si="21"/>
        <v>0</v>
      </c>
      <c r="AU141" s="27">
        <f t="shared" si="21"/>
        <v>0</v>
      </c>
      <c r="AV141" s="27">
        <f t="shared" si="21"/>
        <v>0</v>
      </c>
      <c r="AW141" s="27">
        <f t="shared" si="21"/>
        <v>0</v>
      </c>
      <c r="AX141" s="27">
        <f t="shared" si="21"/>
        <v>0</v>
      </c>
      <c r="AY141" s="27">
        <f t="shared" si="21"/>
        <v>0</v>
      </c>
      <c r="AZ141" s="27">
        <f t="shared" si="21"/>
        <v>0</v>
      </c>
      <c r="BA141" s="27">
        <f t="shared" si="21"/>
        <v>0</v>
      </c>
      <c r="BB141" s="27">
        <f t="shared" si="21"/>
        <v>0</v>
      </c>
      <c r="BC141" s="27">
        <f t="shared" si="21"/>
        <v>0</v>
      </c>
      <c r="BD141" s="27">
        <f t="shared" si="21"/>
        <v>0</v>
      </c>
      <c r="BE141" s="27">
        <f t="shared" si="21"/>
        <v>0</v>
      </c>
      <c r="BF141" s="27">
        <f t="shared" si="21"/>
        <v>0</v>
      </c>
      <c r="BG141" s="27">
        <f t="shared" si="21"/>
        <v>0</v>
      </c>
      <c r="BH141" s="28">
        <f t="shared" si="21"/>
        <v>0</v>
      </c>
      <c r="BI141" s="27">
        <f t="shared" si="21"/>
        <v>0</v>
      </c>
      <c r="BJ141" s="27">
        <f t="shared" si="21"/>
        <v>0</v>
      </c>
      <c r="BK141" s="27">
        <f t="shared" si="21"/>
        <v>0</v>
      </c>
      <c r="BL141" s="27">
        <f t="shared" si="21"/>
        <v>0</v>
      </c>
      <c r="BM141" s="27">
        <f t="shared" si="21"/>
        <v>0</v>
      </c>
      <c r="BN141" s="27">
        <f t="shared" si="21"/>
        <v>0</v>
      </c>
      <c r="BO141" s="27">
        <f t="shared" si="21"/>
        <v>0</v>
      </c>
      <c r="BP141" s="27">
        <f t="shared" si="21"/>
        <v>0</v>
      </c>
      <c r="BQ141" s="188"/>
      <c r="BR141" s="188"/>
      <c r="BS141" s="188"/>
    </row>
    <row r="142" spans="1:72" x14ac:dyDescent="0.35">
      <c r="D142" s="26">
        <v>38</v>
      </c>
      <c r="E142" s="26"/>
      <c r="F142" s="26"/>
      <c r="G142" s="26"/>
      <c r="H142" s="27">
        <f>COUNTIF(H29:H127,"38")</f>
        <v>0</v>
      </c>
      <c r="I142" s="27">
        <f t="shared" ref="I142:BP142" si="22">COUNTIF(I29:I127,"38")</f>
        <v>0</v>
      </c>
      <c r="J142" s="27">
        <f t="shared" si="22"/>
        <v>0</v>
      </c>
      <c r="K142" s="27">
        <f t="shared" si="22"/>
        <v>0</v>
      </c>
      <c r="L142" s="27">
        <f t="shared" si="22"/>
        <v>0</v>
      </c>
      <c r="M142" s="27">
        <f t="shared" si="22"/>
        <v>0</v>
      </c>
      <c r="N142" s="27">
        <f t="shared" si="22"/>
        <v>0</v>
      </c>
      <c r="O142" s="27">
        <f t="shared" si="22"/>
        <v>0</v>
      </c>
      <c r="P142" s="27">
        <f t="shared" si="22"/>
        <v>0</v>
      </c>
      <c r="Q142" s="27">
        <f t="shared" si="22"/>
        <v>0</v>
      </c>
      <c r="R142" s="27">
        <f t="shared" si="22"/>
        <v>0</v>
      </c>
      <c r="S142" s="27">
        <f t="shared" si="22"/>
        <v>0</v>
      </c>
      <c r="T142" s="27">
        <f t="shared" si="22"/>
        <v>0</v>
      </c>
      <c r="U142" s="27">
        <f t="shared" si="22"/>
        <v>0</v>
      </c>
      <c r="V142" s="27">
        <f t="shared" si="22"/>
        <v>0</v>
      </c>
      <c r="W142" s="27">
        <f t="shared" si="22"/>
        <v>0</v>
      </c>
      <c r="X142" s="27">
        <f t="shared" si="22"/>
        <v>0</v>
      </c>
      <c r="Y142" s="27">
        <f t="shared" si="22"/>
        <v>0</v>
      </c>
      <c r="Z142" s="27">
        <f t="shared" si="22"/>
        <v>0</v>
      </c>
      <c r="AA142" s="27">
        <f t="shared" si="22"/>
        <v>0</v>
      </c>
      <c r="AB142" s="27">
        <f t="shared" si="22"/>
        <v>0</v>
      </c>
      <c r="AC142" s="27">
        <f t="shared" si="22"/>
        <v>0</v>
      </c>
      <c r="AD142" s="27">
        <f t="shared" si="22"/>
        <v>0</v>
      </c>
      <c r="AE142" s="27">
        <f t="shared" si="22"/>
        <v>0</v>
      </c>
      <c r="AF142" s="27">
        <f t="shared" si="22"/>
        <v>0</v>
      </c>
      <c r="AG142" s="27">
        <f t="shared" si="22"/>
        <v>0</v>
      </c>
      <c r="AH142" s="27">
        <f t="shared" si="22"/>
        <v>0</v>
      </c>
      <c r="AI142" s="27">
        <f t="shared" si="22"/>
        <v>0</v>
      </c>
      <c r="AJ142" s="27">
        <f t="shared" si="22"/>
        <v>0</v>
      </c>
      <c r="AK142" s="27">
        <f t="shared" si="22"/>
        <v>0</v>
      </c>
      <c r="AL142" s="27">
        <f t="shared" si="22"/>
        <v>0</v>
      </c>
      <c r="AM142" s="27">
        <f t="shared" si="22"/>
        <v>0</v>
      </c>
      <c r="AN142" s="27">
        <f t="shared" si="22"/>
        <v>0</v>
      </c>
      <c r="AO142" s="27">
        <f t="shared" si="22"/>
        <v>0</v>
      </c>
      <c r="AP142" s="27">
        <f t="shared" si="22"/>
        <v>0</v>
      </c>
      <c r="AQ142" s="27">
        <f t="shared" si="22"/>
        <v>0</v>
      </c>
      <c r="AR142" s="27">
        <f t="shared" si="22"/>
        <v>0</v>
      </c>
      <c r="AS142" s="27">
        <f t="shared" si="22"/>
        <v>0</v>
      </c>
      <c r="AT142" s="27">
        <f t="shared" si="22"/>
        <v>0</v>
      </c>
      <c r="AU142" s="27">
        <f t="shared" si="22"/>
        <v>0</v>
      </c>
      <c r="AV142" s="27">
        <f t="shared" si="22"/>
        <v>0</v>
      </c>
      <c r="AW142" s="27">
        <f t="shared" si="22"/>
        <v>0</v>
      </c>
      <c r="AX142" s="27">
        <f t="shared" si="22"/>
        <v>0</v>
      </c>
      <c r="AY142" s="27">
        <f t="shared" si="22"/>
        <v>0</v>
      </c>
      <c r="AZ142" s="27">
        <f t="shared" si="22"/>
        <v>0</v>
      </c>
      <c r="BA142" s="27">
        <f t="shared" si="22"/>
        <v>0</v>
      </c>
      <c r="BB142" s="27">
        <f t="shared" si="22"/>
        <v>0</v>
      </c>
      <c r="BC142" s="27">
        <f t="shared" si="22"/>
        <v>0</v>
      </c>
      <c r="BD142" s="27">
        <f t="shared" si="22"/>
        <v>0</v>
      </c>
      <c r="BE142" s="27">
        <f t="shared" si="22"/>
        <v>0</v>
      </c>
      <c r="BF142" s="27">
        <f t="shared" si="22"/>
        <v>0</v>
      </c>
      <c r="BG142" s="27">
        <f t="shared" si="22"/>
        <v>0</v>
      </c>
      <c r="BH142" s="27">
        <f t="shared" si="22"/>
        <v>0</v>
      </c>
      <c r="BI142" s="27">
        <f t="shared" si="22"/>
        <v>0</v>
      </c>
      <c r="BJ142" s="27">
        <f t="shared" si="22"/>
        <v>0</v>
      </c>
      <c r="BK142" s="27">
        <f t="shared" si="22"/>
        <v>0</v>
      </c>
      <c r="BL142" s="27">
        <f t="shared" si="22"/>
        <v>0</v>
      </c>
      <c r="BM142" s="27">
        <f t="shared" si="22"/>
        <v>0</v>
      </c>
      <c r="BN142" s="27">
        <f t="shared" si="22"/>
        <v>0</v>
      </c>
      <c r="BO142" s="27">
        <f t="shared" si="22"/>
        <v>0</v>
      </c>
      <c r="BP142" s="27">
        <f t="shared" si="22"/>
        <v>0</v>
      </c>
      <c r="BQ142" s="188"/>
      <c r="BR142" s="188"/>
      <c r="BS142" s="188"/>
    </row>
    <row r="143" spans="1:72" x14ac:dyDescent="0.35">
      <c r="D143" s="30">
        <v>39</v>
      </c>
      <c r="E143" s="30"/>
      <c r="F143" s="30"/>
      <c r="G143" s="30"/>
      <c r="H143" s="27">
        <f>COUNTIF(H29:H127,"39")</f>
        <v>0</v>
      </c>
      <c r="I143" s="27">
        <f t="shared" ref="I143:BP143" si="23">COUNTIF(I29:I127,"39")</f>
        <v>0</v>
      </c>
      <c r="J143" s="27">
        <f t="shared" si="23"/>
        <v>0</v>
      </c>
      <c r="K143" s="27">
        <f t="shared" si="23"/>
        <v>0</v>
      </c>
      <c r="L143" s="27">
        <f t="shared" si="23"/>
        <v>0</v>
      </c>
      <c r="M143" s="27">
        <f t="shared" si="23"/>
        <v>0</v>
      </c>
      <c r="N143" s="27">
        <f t="shared" si="23"/>
        <v>0</v>
      </c>
      <c r="O143" s="27">
        <f t="shared" si="23"/>
        <v>0</v>
      </c>
      <c r="P143" s="27">
        <f t="shared" si="23"/>
        <v>0</v>
      </c>
      <c r="Q143" s="27">
        <f t="shared" si="23"/>
        <v>0</v>
      </c>
      <c r="R143" s="27">
        <f t="shared" si="23"/>
        <v>0</v>
      </c>
      <c r="S143" s="27">
        <f t="shared" si="23"/>
        <v>0</v>
      </c>
      <c r="T143" s="27">
        <f t="shared" si="23"/>
        <v>0</v>
      </c>
      <c r="U143" s="27">
        <f t="shared" si="23"/>
        <v>0</v>
      </c>
      <c r="V143" s="27">
        <f t="shared" si="23"/>
        <v>0</v>
      </c>
      <c r="W143" s="27">
        <f t="shared" si="23"/>
        <v>0</v>
      </c>
      <c r="X143" s="27">
        <f t="shared" si="23"/>
        <v>0</v>
      </c>
      <c r="Y143" s="27">
        <f t="shared" si="23"/>
        <v>0</v>
      </c>
      <c r="Z143" s="27">
        <f t="shared" si="23"/>
        <v>0</v>
      </c>
      <c r="AA143" s="27">
        <f t="shared" si="23"/>
        <v>0</v>
      </c>
      <c r="AB143" s="27">
        <f t="shared" si="23"/>
        <v>0</v>
      </c>
      <c r="AC143" s="27">
        <f t="shared" si="23"/>
        <v>0</v>
      </c>
      <c r="AD143" s="27">
        <f t="shared" si="23"/>
        <v>0</v>
      </c>
      <c r="AE143" s="27">
        <f t="shared" si="23"/>
        <v>0</v>
      </c>
      <c r="AF143" s="27">
        <f t="shared" si="23"/>
        <v>0</v>
      </c>
      <c r="AG143" s="27">
        <f t="shared" si="23"/>
        <v>0</v>
      </c>
      <c r="AH143" s="27">
        <f t="shared" si="23"/>
        <v>0</v>
      </c>
      <c r="AI143" s="27">
        <f t="shared" si="23"/>
        <v>0</v>
      </c>
      <c r="AJ143" s="27">
        <f t="shared" si="23"/>
        <v>0</v>
      </c>
      <c r="AK143" s="27">
        <f t="shared" si="23"/>
        <v>0</v>
      </c>
      <c r="AL143" s="27">
        <f t="shared" si="23"/>
        <v>0</v>
      </c>
      <c r="AM143" s="27">
        <f t="shared" si="23"/>
        <v>0</v>
      </c>
      <c r="AN143" s="27">
        <f t="shared" si="23"/>
        <v>0</v>
      </c>
      <c r="AO143" s="27">
        <f t="shared" si="23"/>
        <v>0</v>
      </c>
      <c r="AP143" s="27">
        <f t="shared" si="23"/>
        <v>0</v>
      </c>
      <c r="AQ143" s="27">
        <f t="shared" si="23"/>
        <v>0</v>
      </c>
      <c r="AR143" s="27">
        <f t="shared" si="23"/>
        <v>0</v>
      </c>
      <c r="AS143" s="27">
        <f t="shared" si="23"/>
        <v>0</v>
      </c>
      <c r="AT143" s="27">
        <f t="shared" si="23"/>
        <v>0</v>
      </c>
      <c r="AU143" s="27">
        <f t="shared" si="23"/>
        <v>0</v>
      </c>
      <c r="AV143" s="27">
        <f t="shared" si="23"/>
        <v>0</v>
      </c>
      <c r="AW143" s="27">
        <f t="shared" si="23"/>
        <v>0</v>
      </c>
      <c r="AX143" s="27">
        <f t="shared" si="23"/>
        <v>0</v>
      </c>
      <c r="AY143" s="27">
        <f t="shared" si="23"/>
        <v>0</v>
      </c>
      <c r="AZ143" s="27">
        <f t="shared" si="23"/>
        <v>0</v>
      </c>
      <c r="BA143" s="27">
        <f t="shared" si="23"/>
        <v>0</v>
      </c>
      <c r="BB143" s="27">
        <f t="shared" si="23"/>
        <v>0</v>
      </c>
      <c r="BC143" s="27">
        <f t="shared" si="23"/>
        <v>0</v>
      </c>
      <c r="BD143" s="27">
        <f t="shared" si="23"/>
        <v>0</v>
      </c>
      <c r="BE143" s="27">
        <f t="shared" si="23"/>
        <v>0</v>
      </c>
      <c r="BF143" s="27">
        <f t="shared" si="23"/>
        <v>0</v>
      </c>
      <c r="BG143" s="27">
        <f t="shared" si="23"/>
        <v>0</v>
      </c>
      <c r="BH143" s="27">
        <f t="shared" si="23"/>
        <v>0</v>
      </c>
      <c r="BI143" s="27">
        <f t="shared" si="23"/>
        <v>0</v>
      </c>
      <c r="BJ143" s="27">
        <f t="shared" si="23"/>
        <v>0</v>
      </c>
      <c r="BK143" s="27">
        <f t="shared" si="23"/>
        <v>0</v>
      </c>
      <c r="BL143" s="27">
        <f t="shared" si="23"/>
        <v>0</v>
      </c>
      <c r="BM143" s="27">
        <f t="shared" si="23"/>
        <v>0</v>
      </c>
      <c r="BN143" s="27">
        <f t="shared" si="23"/>
        <v>0</v>
      </c>
      <c r="BO143" s="27">
        <f t="shared" si="23"/>
        <v>0</v>
      </c>
      <c r="BP143" s="27">
        <f t="shared" si="23"/>
        <v>0</v>
      </c>
      <c r="BQ143" s="188"/>
      <c r="BR143" s="188"/>
      <c r="BS143" s="188"/>
    </row>
    <row r="144" spans="1:72" x14ac:dyDescent="0.35">
      <c r="D144" s="58">
        <v>1</v>
      </c>
      <c r="E144" s="58"/>
      <c r="F144" s="58"/>
      <c r="G144" s="58"/>
      <c r="H144" s="28">
        <f>COUNTIF(H29:H127,"1")</f>
        <v>0</v>
      </c>
      <c r="I144" s="28">
        <f t="shared" ref="I144:BP144" si="24">COUNTIF(I29:I127,"1")</f>
        <v>0</v>
      </c>
      <c r="J144" s="28">
        <f t="shared" si="24"/>
        <v>0</v>
      </c>
      <c r="K144" s="28">
        <f t="shared" si="24"/>
        <v>0</v>
      </c>
      <c r="L144" s="28">
        <f t="shared" si="24"/>
        <v>0</v>
      </c>
      <c r="M144" s="28">
        <f t="shared" si="24"/>
        <v>0</v>
      </c>
      <c r="N144" s="28">
        <f t="shared" si="24"/>
        <v>0</v>
      </c>
      <c r="O144" s="28">
        <f t="shared" si="24"/>
        <v>0</v>
      </c>
      <c r="P144" s="28">
        <f t="shared" si="24"/>
        <v>0</v>
      </c>
      <c r="Q144" s="28">
        <f t="shared" si="24"/>
        <v>0</v>
      </c>
      <c r="R144" s="28">
        <f t="shared" si="24"/>
        <v>0</v>
      </c>
      <c r="S144" s="28">
        <f t="shared" si="24"/>
        <v>0</v>
      </c>
      <c r="T144" s="28">
        <f t="shared" si="24"/>
        <v>0</v>
      </c>
      <c r="U144" s="28">
        <f t="shared" si="24"/>
        <v>0</v>
      </c>
      <c r="V144" s="28">
        <f t="shared" si="24"/>
        <v>0</v>
      </c>
      <c r="W144" s="28">
        <f t="shared" si="24"/>
        <v>0</v>
      </c>
      <c r="X144" s="28">
        <f t="shared" si="24"/>
        <v>0</v>
      </c>
      <c r="Y144" s="28">
        <f t="shared" si="24"/>
        <v>0</v>
      </c>
      <c r="Z144" s="28">
        <f t="shared" si="24"/>
        <v>0</v>
      </c>
      <c r="AA144" s="28">
        <f t="shared" si="24"/>
        <v>0</v>
      </c>
      <c r="AB144" s="28">
        <f t="shared" si="24"/>
        <v>0</v>
      </c>
      <c r="AC144" s="28">
        <f t="shared" si="24"/>
        <v>0</v>
      </c>
      <c r="AD144" s="28">
        <f t="shared" si="24"/>
        <v>0</v>
      </c>
      <c r="AE144" s="28">
        <f t="shared" si="24"/>
        <v>0</v>
      </c>
      <c r="AF144" s="28">
        <f t="shared" si="24"/>
        <v>0</v>
      </c>
      <c r="AG144" s="28">
        <f t="shared" si="24"/>
        <v>0</v>
      </c>
      <c r="AH144" s="28">
        <f t="shared" si="24"/>
        <v>0</v>
      </c>
      <c r="AI144" s="28">
        <f t="shared" si="24"/>
        <v>0</v>
      </c>
      <c r="AJ144" s="28">
        <f t="shared" si="24"/>
        <v>0</v>
      </c>
      <c r="AK144" s="28">
        <f t="shared" si="24"/>
        <v>0</v>
      </c>
      <c r="AL144" s="28">
        <f t="shared" si="24"/>
        <v>0</v>
      </c>
      <c r="AM144" s="28">
        <f t="shared" si="24"/>
        <v>0</v>
      </c>
      <c r="AN144" s="28">
        <f t="shared" si="24"/>
        <v>0</v>
      </c>
      <c r="AO144" s="28">
        <f t="shared" si="24"/>
        <v>0</v>
      </c>
      <c r="AP144" s="28">
        <f t="shared" si="24"/>
        <v>0</v>
      </c>
      <c r="AQ144" s="28">
        <f t="shared" si="24"/>
        <v>0</v>
      </c>
      <c r="AR144" s="28">
        <f t="shared" si="24"/>
        <v>0</v>
      </c>
      <c r="AS144" s="28">
        <f t="shared" si="24"/>
        <v>0</v>
      </c>
      <c r="AT144" s="28">
        <f t="shared" si="24"/>
        <v>0</v>
      </c>
      <c r="AU144" s="28">
        <f t="shared" si="24"/>
        <v>0</v>
      </c>
      <c r="AV144" s="28">
        <f t="shared" si="24"/>
        <v>0</v>
      </c>
      <c r="AW144" s="28">
        <f t="shared" si="24"/>
        <v>0</v>
      </c>
      <c r="AX144" s="28">
        <f t="shared" si="24"/>
        <v>0</v>
      </c>
      <c r="AY144" s="28">
        <f t="shared" si="24"/>
        <v>0</v>
      </c>
      <c r="AZ144" s="28">
        <f t="shared" si="24"/>
        <v>0</v>
      </c>
      <c r="BA144" s="28">
        <f t="shared" si="24"/>
        <v>0</v>
      </c>
      <c r="BB144" s="28">
        <f t="shared" si="24"/>
        <v>0</v>
      </c>
      <c r="BC144" s="28">
        <f t="shared" si="24"/>
        <v>0</v>
      </c>
      <c r="BD144" s="28">
        <f t="shared" si="24"/>
        <v>0</v>
      </c>
      <c r="BE144" s="28">
        <f t="shared" si="24"/>
        <v>0</v>
      </c>
      <c r="BF144" s="28">
        <f t="shared" si="24"/>
        <v>0</v>
      </c>
      <c r="BG144" s="28">
        <f t="shared" si="24"/>
        <v>0</v>
      </c>
      <c r="BH144" s="28">
        <f t="shared" si="24"/>
        <v>0</v>
      </c>
      <c r="BI144" s="28">
        <f t="shared" si="24"/>
        <v>0</v>
      </c>
      <c r="BJ144" s="28">
        <f t="shared" si="24"/>
        <v>0</v>
      </c>
      <c r="BK144" s="28">
        <f t="shared" si="24"/>
        <v>0</v>
      </c>
      <c r="BL144" s="28">
        <f t="shared" si="24"/>
        <v>0</v>
      </c>
      <c r="BM144" s="28">
        <f t="shared" si="24"/>
        <v>0</v>
      </c>
      <c r="BN144" s="28">
        <f t="shared" si="24"/>
        <v>0</v>
      </c>
      <c r="BO144" s="28">
        <f t="shared" si="24"/>
        <v>0</v>
      </c>
      <c r="BP144" s="28">
        <f t="shared" si="24"/>
        <v>0</v>
      </c>
      <c r="BQ144" s="187"/>
      <c r="BR144" s="187"/>
      <c r="BS144" s="187"/>
    </row>
    <row r="145" spans="4:71" x14ac:dyDescent="0.35">
      <c r="D145" s="58">
        <v>2</v>
      </c>
      <c r="E145" s="58"/>
      <c r="F145" s="58"/>
      <c r="G145" s="58"/>
      <c r="H145" s="27">
        <f>COUNTIF(H29:H127,"2")</f>
        <v>0</v>
      </c>
      <c r="I145" s="27">
        <f t="shared" ref="I145:BP145" si="25">COUNTIF(I29:I127,"2")</f>
        <v>0</v>
      </c>
      <c r="J145" s="27">
        <f t="shared" si="25"/>
        <v>0</v>
      </c>
      <c r="K145" s="27">
        <f t="shared" si="25"/>
        <v>0</v>
      </c>
      <c r="L145" s="27">
        <f t="shared" si="25"/>
        <v>0</v>
      </c>
      <c r="M145" s="27">
        <f t="shared" si="25"/>
        <v>0</v>
      </c>
      <c r="N145" s="27">
        <f t="shared" si="25"/>
        <v>0</v>
      </c>
      <c r="O145" s="27">
        <f t="shared" si="25"/>
        <v>0</v>
      </c>
      <c r="P145" s="27">
        <f t="shared" si="25"/>
        <v>0</v>
      </c>
      <c r="Q145" s="27">
        <f t="shared" si="25"/>
        <v>0</v>
      </c>
      <c r="R145" s="27">
        <f t="shared" si="25"/>
        <v>0</v>
      </c>
      <c r="S145" s="27">
        <f t="shared" si="25"/>
        <v>0</v>
      </c>
      <c r="T145" s="27">
        <f t="shared" si="25"/>
        <v>0</v>
      </c>
      <c r="U145" s="27">
        <f t="shared" si="25"/>
        <v>0</v>
      </c>
      <c r="V145" s="27">
        <f t="shared" si="25"/>
        <v>0</v>
      </c>
      <c r="W145" s="27">
        <f t="shared" si="25"/>
        <v>0</v>
      </c>
      <c r="X145" s="27">
        <f t="shared" si="25"/>
        <v>0</v>
      </c>
      <c r="Y145" s="27">
        <f t="shared" si="25"/>
        <v>0</v>
      </c>
      <c r="Z145" s="27">
        <f t="shared" si="25"/>
        <v>0</v>
      </c>
      <c r="AA145" s="27">
        <f t="shared" si="25"/>
        <v>0</v>
      </c>
      <c r="AB145" s="27">
        <f t="shared" si="25"/>
        <v>0</v>
      </c>
      <c r="AC145" s="27">
        <f t="shared" si="25"/>
        <v>0</v>
      </c>
      <c r="AD145" s="27">
        <f t="shared" si="25"/>
        <v>0</v>
      </c>
      <c r="AE145" s="27">
        <f t="shared" si="25"/>
        <v>0</v>
      </c>
      <c r="AF145" s="27">
        <f t="shared" si="25"/>
        <v>0</v>
      </c>
      <c r="AG145" s="27">
        <f t="shared" si="25"/>
        <v>0</v>
      </c>
      <c r="AH145" s="27">
        <f t="shared" si="25"/>
        <v>0</v>
      </c>
      <c r="AI145" s="27">
        <f t="shared" si="25"/>
        <v>0</v>
      </c>
      <c r="AJ145" s="27">
        <f t="shared" si="25"/>
        <v>0</v>
      </c>
      <c r="AK145" s="27">
        <f t="shared" si="25"/>
        <v>0</v>
      </c>
      <c r="AL145" s="27">
        <f t="shared" si="25"/>
        <v>0</v>
      </c>
      <c r="AM145" s="27">
        <f t="shared" si="25"/>
        <v>0</v>
      </c>
      <c r="AN145" s="27">
        <f t="shared" si="25"/>
        <v>0</v>
      </c>
      <c r="AO145" s="27">
        <f t="shared" si="25"/>
        <v>0</v>
      </c>
      <c r="AP145" s="27">
        <f t="shared" si="25"/>
        <v>0</v>
      </c>
      <c r="AQ145" s="27">
        <f t="shared" si="25"/>
        <v>0</v>
      </c>
      <c r="AR145" s="27">
        <f t="shared" si="25"/>
        <v>0</v>
      </c>
      <c r="AS145" s="27">
        <f t="shared" si="25"/>
        <v>0</v>
      </c>
      <c r="AT145" s="27">
        <f t="shared" si="25"/>
        <v>0</v>
      </c>
      <c r="AU145" s="27">
        <f t="shared" si="25"/>
        <v>0</v>
      </c>
      <c r="AV145" s="27">
        <f t="shared" si="25"/>
        <v>0</v>
      </c>
      <c r="AW145" s="27">
        <f t="shared" si="25"/>
        <v>0</v>
      </c>
      <c r="AX145" s="27">
        <f t="shared" si="25"/>
        <v>0</v>
      </c>
      <c r="AY145" s="27">
        <f t="shared" si="25"/>
        <v>0</v>
      </c>
      <c r="AZ145" s="27">
        <f t="shared" si="25"/>
        <v>0</v>
      </c>
      <c r="BA145" s="27">
        <f t="shared" si="25"/>
        <v>0</v>
      </c>
      <c r="BB145" s="27">
        <f t="shared" si="25"/>
        <v>0</v>
      </c>
      <c r="BC145" s="27">
        <f t="shared" si="25"/>
        <v>0</v>
      </c>
      <c r="BD145" s="27">
        <f t="shared" si="25"/>
        <v>0</v>
      </c>
      <c r="BE145" s="27">
        <f t="shared" si="25"/>
        <v>0</v>
      </c>
      <c r="BF145" s="27">
        <f t="shared" si="25"/>
        <v>0</v>
      </c>
      <c r="BG145" s="27">
        <f t="shared" si="25"/>
        <v>0</v>
      </c>
      <c r="BH145" s="27">
        <f t="shared" si="25"/>
        <v>0</v>
      </c>
      <c r="BI145" s="27">
        <f t="shared" si="25"/>
        <v>0</v>
      </c>
      <c r="BJ145" s="27">
        <f t="shared" si="25"/>
        <v>0</v>
      </c>
      <c r="BK145" s="27">
        <f t="shared" si="25"/>
        <v>0</v>
      </c>
      <c r="BL145" s="27">
        <f t="shared" si="25"/>
        <v>0</v>
      </c>
      <c r="BM145" s="27">
        <f t="shared" si="25"/>
        <v>0</v>
      </c>
      <c r="BN145" s="27">
        <f t="shared" si="25"/>
        <v>0</v>
      </c>
      <c r="BO145" s="27">
        <f t="shared" si="25"/>
        <v>0</v>
      </c>
      <c r="BP145" s="27">
        <f t="shared" si="25"/>
        <v>0</v>
      </c>
      <c r="BQ145" s="188"/>
      <c r="BR145" s="188"/>
      <c r="BS145" s="188"/>
    </row>
    <row r="146" spans="4:71" x14ac:dyDescent="0.35">
      <c r="D146" s="29" t="s">
        <v>16</v>
      </c>
      <c r="E146" s="29"/>
      <c r="F146" s="29"/>
      <c r="G146" s="29"/>
      <c r="H146" s="27">
        <f>COUNTIF(H28:H127,"cmo")</f>
        <v>0</v>
      </c>
      <c r="I146" s="27">
        <f t="shared" ref="I146:BP146" si="26">COUNTIF(I28:I127,"cmo")</f>
        <v>0</v>
      </c>
      <c r="J146" s="27">
        <f t="shared" si="26"/>
        <v>0</v>
      </c>
      <c r="K146" s="27">
        <f t="shared" si="26"/>
        <v>0</v>
      </c>
      <c r="L146" s="27">
        <f t="shared" si="26"/>
        <v>0</v>
      </c>
      <c r="M146" s="27">
        <f t="shared" si="26"/>
        <v>0</v>
      </c>
      <c r="N146" s="27">
        <f t="shared" si="26"/>
        <v>0</v>
      </c>
      <c r="O146" s="27">
        <f t="shared" si="26"/>
        <v>0</v>
      </c>
      <c r="P146" s="27">
        <f t="shared" si="26"/>
        <v>0</v>
      </c>
      <c r="Q146" s="27">
        <f t="shared" si="26"/>
        <v>0</v>
      </c>
      <c r="R146" s="27">
        <f t="shared" si="26"/>
        <v>0</v>
      </c>
      <c r="S146" s="27">
        <f t="shared" si="26"/>
        <v>0</v>
      </c>
      <c r="T146" s="27">
        <f t="shared" si="26"/>
        <v>0</v>
      </c>
      <c r="U146" s="27">
        <f t="shared" si="26"/>
        <v>0</v>
      </c>
      <c r="V146" s="27">
        <f t="shared" si="26"/>
        <v>0</v>
      </c>
      <c r="W146" s="27">
        <f t="shared" si="26"/>
        <v>0</v>
      </c>
      <c r="X146" s="27">
        <f t="shared" si="26"/>
        <v>0</v>
      </c>
      <c r="Y146" s="27">
        <f t="shared" si="26"/>
        <v>0</v>
      </c>
      <c r="Z146" s="27">
        <f t="shared" si="26"/>
        <v>0</v>
      </c>
      <c r="AA146" s="27">
        <f t="shared" si="26"/>
        <v>0</v>
      </c>
      <c r="AB146" s="27">
        <f t="shared" si="26"/>
        <v>0</v>
      </c>
      <c r="AC146" s="27">
        <f t="shared" si="26"/>
        <v>0</v>
      </c>
      <c r="AD146" s="27">
        <f t="shared" si="26"/>
        <v>0</v>
      </c>
      <c r="AE146" s="27">
        <f t="shared" si="26"/>
        <v>0</v>
      </c>
      <c r="AF146" s="27">
        <f t="shared" si="26"/>
        <v>0</v>
      </c>
      <c r="AG146" s="27">
        <f t="shared" si="26"/>
        <v>0</v>
      </c>
      <c r="AH146" s="27">
        <f t="shared" si="26"/>
        <v>0</v>
      </c>
      <c r="AI146" s="27">
        <f t="shared" si="26"/>
        <v>0</v>
      </c>
      <c r="AJ146" s="27">
        <f t="shared" si="26"/>
        <v>0</v>
      </c>
      <c r="AK146" s="27">
        <f t="shared" si="26"/>
        <v>0</v>
      </c>
      <c r="AL146" s="27">
        <f t="shared" si="26"/>
        <v>0</v>
      </c>
      <c r="AM146" s="27">
        <f t="shared" si="26"/>
        <v>0</v>
      </c>
      <c r="AN146" s="27">
        <f t="shared" si="26"/>
        <v>0</v>
      </c>
      <c r="AO146" s="27">
        <f t="shared" si="26"/>
        <v>0</v>
      </c>
      <c r="AP146" s="27">
        <f t="shared" si="26"/>
        <v>0</v>
      </c>
      <c r="AQ146" s="27">
        <f t="shared" si="26"/>
        <v>0</v>
      </c>
      <c r="AR146" s="27">
        <f t="shared" si="26"/>
        <v>0</v>
      </c>
      <c r="AS146" s="27">
        <f t="shared" si="26"/>
        <v>0</v>
      </c>
      <c r="AT146" s="27">
        <f t="shared" si="26"/>
        <v>0</v>
      </c>
      <c r="AU146" s="27">
        <f t="shared" si="26"/>
        <v>0</v>
      </c>
      <c r="AV146" s="27">
        <f t="shared" si="26"/>
        <v>0</v>
      </c>
      <c r="AW146" s="27">
        <f t="shared" si="26"/>
        <v>0</v>
      </c>
      <c r="AX146" s="27">
        <f t="shared" si="26"/>
        <v>0</v>
      </c>
      <c r="AY146" s="27">
        <f t="shared" si="26"/>
        <v>0</v>
      </c>
      <c r="AZ146" s="27">
        <f t="shared" si="26"/>
        <v>0</v>
      </c>
      <c r="BA146" s="27">
        <f t="shared" si="26"/>
        <v>0</v>
      </c>
      <c r="BB146" s="27">
        <f t="shared" si="26"/>
        <v>0</v>
      </c>
      <c r="BC146" s="27">
        <f t="shared" si="26"/>
        <v>0</v>
      </c>
      <c r="BD146" s="27">
        <f t="shared" si="26"/>
        <v>0</v>
      </c>
      <c r="BE146" s="27">
        <f t="shared" si="26"/>
        <v>0</v>
      </c>
      <c r="BF146" s="27">
        <f t="shared" si="26"/>
        <v>0</v>
      </c>
      <c r="BG146" s="27">
        <f t="shared" si="26"/>
        <v>0</v>
      </c>
      <c r="BH146" s="27">
        <f t="shared" si="26"/>
        <v>0</v>
      </c>
      <c r="BI146" s="27">
        <f t="shared" si="26"/>
        <v>0</v>
      </c>
      <c r="BJ146" s="27">
        <f t="shared" si="26"/>
        <v>0</v>
      </c>
      <c r="BK146" s="27">
        <f t="shared" si="26"/>
        <v>0</v>
      </c>
      <c r="BL146" s="27">
        <f t="shared" si="26"/>
        <v>0</v>
      </c>
      <c r="BM146" s="27">
        <f t="shared" si="26"/>
        <v>0</v>
      </c>
      <c r="BN146" s="27">
        <f t="shared" si="26"/>
        <v>0</v>
      </c>
      <c r="BO146" s="27">
        <f t="shared" si="26"/>
        <v>0</v>
      </c>
      <c r="BP146" s="27">
        <f t="shared" si="26"/>
        <v>0</v>
      </c>
      <c r="BQ146" s="188"/>
      <c r="BR146" s="188"/>
      <c r="BS146" s="188"/>
    </row>
    <row r="147" spans="4:71" x14ac:dyDescent="0.35">
      <c r="D147" s="29" t="s">
        <v>15</v>
      </c>
      <c r="E147" s="29"/>
      <c r="F147" s="29"/>
      <c r="G147" s="29"/>
      <c r="H147" s="27">
        <f>COUNTIF(H29:H127,"F")</f>
        <v>0</v>
      </c>
      <c r="I147" s="27">
        <f t="shared" ref="I147:BP147" si="27">COUNTIF(I29:I127,"F")</f>
        <v>0</v>
      </c>
      <c r="J147" s="27">
        <f t="shared" si="27"/>
        <v>0</v>
      </c>
      <c r="K147" s="27">
        <f t="shared" si="27"/>
        <v>0</v>
      </c>
      <c r="L147" s="27">
        <f t="shared" si="27"/>
        <v>0</v>
      </c>
      <c r="M147" s="27">
        <f t="shared" si="27"/>
        <v>0</v>
      </c>
      <c r="N147" s="27">
        <f t="shared" si="27"/>
        <v>0</v>
      </c>
      <c r="O147" s="27">
        <f t="shared" si="27"/>
        <v>0</v>
      </c>
      <c r="P147" s="27">
        <f t="shared" si="27"/>
        <v>0</v>
      </c>
      <c r="Q147" s="27">
        <f t="shared" si="27"/>
        <v>0</v>
      </c>
      <c r="R147" s="27">
        <f t="shared" si="27"/>
        <v>0</v>
      </c>
      <c r="S147" s="27">
        <f t="shared" si="27"/>
        <v>0</v>
      </c>
      <c r="T147" s="27">
        <f t="shared" si="27"/>
        <v>0</v>
      </c>
      <c r="U147" s="27">
        <f t="shared" si="27"/>
        <v>0</v>
      </c>
      <c r="V147" s="27">
        <f t="shared" si="27"/>
        <v>0</v>
      </c>
      <c r="W147" s="27">
        <f t="shared" si="27"/>
        <v>0</v>
      </c>
      <c r="X147" s="27">
        <f t="shared" si="27"/>
        <v>0</v>
      </c>
      <c r="Y147" s="27">
        <f t="shared" si="27"/>
        <v>0</v>
      </c>
      <c r="Z147" s="27">
        <f t="shared" si="27"/>
        <v>0</v>
      </c>
      <c r="AA147" s="27">
        <f t="shared" si="27"/>
        <v>0</v>
      </c>
      <c r="AB147" s="27">
        <f t="shared" si="27"/>
        <v>0</v>
      </c>
      <c r="AC147" s="27">
        <f t="shared" si="27"/>
        <v>0</v>
      </c>
      <c r="AD147" s="27">
        <f t="shared" si="27"/>
        <v>0</v>
      </c>
      <c r="AE147" s="27">
        <f t="shared" si="27"/>
        <v>0</v>
      </c>
      <c r="AF147" s="27">
        <f t="shared" si="27"/>
        <v>0</v>
      </c>
      <c r="AG147" s="27">
        <f t="shared" si="27"/>
        <v>0</v>
      </c>
      <c r="AH147" s="27">
        <f t="shared" si="27"/>
        <v>0</v>
      </c>
      <c r="AI147" s="27">
        <f t="shared" si="27"/>
        <v>0</v>
      </c>
      <c r="AJ147" s="27">
        <f t="shared" si="27"/>
        <v>0</v>
      </c>
      <c r="AK147" s="27">
        <f t="shared" si="27"/>
        <v>0</v>
      </c>
      <c r="AL147" s="27">
        <f t="shared" si="27"/>
        <v>0</v>
      </c>
      <c r="AM147" s="27">
        <f t="shared" si="27"/>
        <v>0</v>
      </c>
      <c r="AN147" s="27">
        <f t="shared" si="27"/>
        <v>0</v>
      </c>
      <c r="AO147" s="27">
        <f t="shared" si="27"/>
        <v>0</v>
      </c>
      <c r="AP147" s="27">
        <f t="shared" si="27"/>
        <v>0</v>
      </c>
      <c r="AQ147" s="27">
        <f t="shared" si="27"/>
        <v>0</v>
      </c>
      <c r="AR147" s="27">
        <f t="shared" si="27"/>
        <v>0</v>
      </c>
      <c r="AS147" s="27">
        <f t="shared" si="27"/>
        <v>0</v>
      </c>
      <c r="AT147" s="27">
        <f t="shared" si="27"/>
        <v>0</v>
      </c>
      <c r="AU147" s="27">
        <f t="shared" si="27"/>
        <v>0</v>
      </c>
      <c r="AV147" s="27">
        <f t="shared" si="27"/>
        <v>0</v>
      </c>
      <c r="AW147" s="27">
        <f t="shared" si="27"/>
        <v>0</v>
      </c>
      <c r="AX147" s="27">
        <f t="shared" si="27"/>
        <v>0</v>
      </c>
      <c r="AY147" s="27">
        <f t="shared" si="27"/>
        <v>0</v>
      </c>
      <c r="AZ147" s="27">
        <f t="shared" si="27"/>
        <v>0</v>
      </c>
      <c r="BA147" s="27">
        <f t="shared" si="27"/>
        <v>0</v>
      </c>
      <c r="BB147" s="27">
        <f t="shared" si="27"/>
        <v>0</v>
      </c>
      <c r="BC147" s="27">
        <f t="shared" si="27"/>
        <v>0</v>
      </c>
      <c r="BD147" s="27">
        <f t="shared" si="27"/>
        <v>0</v>
      </c>
      <c r="BE147" s="27">
        <f t="shared" si="27"/>
        <v>0</v>
      </c>
      <c r="BF147" s="27">
        <f t="shared" si="27"/>
        <v>0</v>
      </c>
      <c r="BG147" s="27">
        <f t="shared" si="27"/>
        <v>0</v>
      </c>
      <c r="BH147" s="27">
        <f t="shared" si="27"/>
        <v>0</v>
      </c>
      <c r="BI147" s="27">
        <f t="shared" si="27"/>
        <v>1</v>
      </c>
      <c r="BJ147" s="27">
        <f t="shared" si="27"/>
        <v>0</v>
      </c>
      <c r="BK147" s="27">
        <f t="shared" si="27"/>
        <v>0</v>
      </c>
      <c r="BL147" s="27">
        <f t="shared" si="27"/>
        <v>0</v>
      </c>
      <c r="BM147" s="27">
        <f t="shared" si="27"/>
        <v>0</v>
      </c>
      <c r="BN147" s="27">
        <f t="shared" si="27"/>
        <v>0</v>
      </c>
      <c r="BO147" s="27">
        <f t="shared" si="27"/>
        <v>0</v>
      </c>
      <c r="BP147" s="27">
        <f t="shared" si="27"/>
        <v>0</v>
      </c>
      <c r="BQ147" s="188"/>
      <c r="BR147" s="188"/>
      <c r="BS147" s="188"/>
    </row>
  </sheetData>
  <mergeCells count="151">
    <mergeCell ref="AB27:AB28"/>
    <mergeCell ref="BH27:BH28"/>
    <mergeCell ref="BL27:BL28"/>
    <mergeCell ref="BP27:BP28"/>
    <mergeCell ref="AN27:AN28"/>
    <mergeCell ref="AR27:AR28"/>
    <mergeCell ref="AV27:AV28"/>
    <mergeCell ref="AZ27:AZ28"/>
    <mergeCell ref="BD27:BD28"/>
    <mergeCell ref="AC27:AC28"/>
    <mergeCell ref="AD27:AD28"/>
    <mergeCell ref="AE27:AE28"/>
    <mergeCell ref="AG27:AG28"/>
    <mergeCell ref="AH27:AH28"/>
    <mergeCell ref="AI27:AI28"/>
    <mergeCell ref="AK27:AK28"/>
    <mergeCell ref="AL27:AL28"/>
    <mergeCell ref="AM27:AM28"/>
    <mergeCell ref="AO27:AO28"/>
    <mergeCell ref="AP27:AP28"/>
    <mergeCell ref="AQ27:AQ28"/>
    <mergeCell ref="AS27:AS28"/>
    <mergeCell ref="AT27:AT28"/>
    <mergeCell ref="AU27:AU28"/>
    <mergeCell ref="A1:D2"/>
    <mergeCell ref="AF6:AF7"/>
    <mergeCell ref="AJ6:AJ7"/>
    <mergeCell ref="B6:B7"/>
    <mergeCell ref="C6:C7"/>
    <mergeCell ref="D6:D7"/>
    <mergeCell ref="D27:D28"/>
    <mergeCell ref="E27:E28"/>
    <mergeCell ref="F27:F28"/>
    <mergeCell ref="G27:G28"/>
    <mergeCell ref="H27:H28"/>
    <mergeCell ref="L27:L28"/>
    <mergeCell ref="P27:P28"/>
    <mergeCell ref="T27:T28"/>
    <mergeCell ref="E3:F3"/>
    <mergeCell ref="E4:F4"/>
    <mergeCell ref="E6:E7"/>
    <mergeCell ref="F6:F7"/>
    <mergeCell ref="G6:G7"/>
    <mergeCell ref="H6:H7"/>
    <mergeCell ref="L6:L7"/>
    <mergeCell ref="P6:P7"/>
    <mergeCell ref="T6:T7"/>
    <mergeCell ref="X6:X7"/>
    <mergeCell ref="C27:C28"/>
    <mergeCell ref="AJ131:AR131"/>
    <mergeCell ref="BT6:BT7"/>
    <mergeCell ref="BT27:BT28"/>
    <mergeCell ref="B130:E130"/>
    <mergeCell ref="F130:L130"/>
    <mergeCell ref="P130:AF130"/>
    <mergeCell ref="AJ130:AR130"/>
    <mergeCell ref="AV130:BT130"/>
    <mergeCell ref="AZ6:AZ7"/>
    <mergeCell ref="AF27:AF28"/>
    <mergeCell ref="AJ27:AJ28"/>
    <mergeCell ref="BD6:BD7"/>
    <mergeCell ref="BH6:BH7"/>
    <mergeCell ref="BL6:BL7"/>
    <mergeCell ref="BP6:BP7"/>
    <mergeCell ref="B27:B28"/>
    <mergeCell ref="AN6:AN7"/>
    <mergeCell ref="AR6:AR7"/>
    <mergeCell ref="AV6:AV7"/>
    <mergeCell ref="AB6:AB7"/>
    <mergeCell ref="I6:I7"/>
    <mergeCell ref="J6:J7"/>
    <mergeCell ref="X27:X28"/>
    <mergeCell ref="R6:R7"/>
    <mergeCell ref="S6:S7"/>
    <mergeCell ref="U6:U7"/>
    <mergeCell ref="V6:V7"/>
    <mergeCell ref="W6:W7"/>
    <mergeCell ref="K6:K7"/>
    <mergeCell ref="M6:M7"/>
    <mergeCell ref="N6:N7"/>
    <mergeCell ref="O6:O7"/>
    <mergeCell ref="Q6:Q7"/>
    <mergeCell ref="AE6:AE7"/>
    <mergeCell ref="AG6:AG7"/>
    <mergeCell ref="AH6:AH7"/>
    <mergeCell ref="AI6:AI7"/>
    <mergeCell ref="AK6:AK7"/>
    <mergeCell ref="Y6:Y7"/>
    <mergeCell ref="Z6:Z7"/>
    <mergeCell ref="AA6:AA7"/>
    <mergeCell ref="AC6:AC7"/>
    <mergeCell ref="AD6:AD7"/>
    <mergeCell ref="AS6:AS7"/>
    <mergeCell ref="AT6:AT7"/>
    <mergeCell ref="AU6:AU7"/>
    <mergeCell ref="AW6:AW7"/>
    <mergeCell ref="AX6:AX7"/>
    <mergeCell ref="AL6:AL7"/>
    <mergeCell ref="AM6:AM7"/>
    <mergeCell ref="AO6:AO7"/>
    <mergeCell ref="AP6:AP7"/>
    <mergeCell ref="AQ6:AQ7"/>
    <mergeCell ref="BQ6:BQ7"/>
    <mergeCell ref="BR6:BR7"/>
    <mergeCell ref="BF6:BF7"/>
    <mergeCell ref="BG6:BG7"/>
    <mergeCell ref="BI6:BI7"/>
    <mergeCell ref="BJ6:BJ7"/>
    <mergeCell ref="BK6:BK7"/>
    <mergeCell ref="AY6:AY7"/>
    <mergeCell ref="BA6:BA7"/>
    <mergeCell ref="BB6:BB7"/>
    <mergeCell ref="BC6:BC7"/>
    <mergeCell ref="BE6:BE7"/>
    <mergeCell ref="BS6:BS7"/>
    <mergeCell ref="I27:I28"/>
    <mergeCell ref="J27:J28"/>
    <mergeCell ref="K27:K28"/>
    <mergeCell ref="M27:M28"/>
    <mergeCell ref="N27:N28"/>
    <mergeCell ref="O27:O28"/>
    <mergeCell ref="Q27:Q28"/>
    <mergeCell ref="R27:R28"/>
    <mergeCell ref="S27:S28"/>
    <mergeCell ref="U27:U28"/>
    <mergeCell ref="V27:V28"/>
    <mergeCell ref="W27:W28"/>
    <mergeCell ref="Y27:Y28"/>
    <mergeCell ref="Z27:Z28"/>
    <mergeCell ref="AA27:AA28"/>
    <mergeCell ref="BM6:BM7"/>
    <mergeCell ref="BN6:BN7"/>
    <mergeCell ref="BO6:BO7"/>
    <mergeCell ref="AX27:AX28"/>
    <mergeCell ref="AY27:AY28"/>
    <mergeCell ref="BA27:BA28"/>
    <mergeCell ref="BB27:BB28"/>
    <mergeCell ref="BC27:BC28"/>
    <mergeCell ref="AW27:AW28"/>
    <mergeCell ref="BR27:BR28"/>
    <mergeCell ref="BS27:BS28"/>
    <mergeCell ref="BK27:BK28"/>
    <mergeCell ref="BM27:BM28"/>
    <mergeCell ref="BN27:BN28"/>
    <mergeCell ref="BO27:BO28"/>
    <mergeCell ref="BQ27:BQ28"/>
    <mergeCell ref="BE27:BE28"/>
    <mergeCell ref="BF27:BF28"/>
    <mergeCell ref="BG27:BG28"/>
    <mergeCell ref="BI27:BI28"/>
    <mergeCell ref="BJ27:BJ28"/>
  </mergeCells>
  <conditionalFormatting sqref="H135:BT147">
    <cfRule type="cellIs" dxfId="107" priority="76" operator="greaterThan">
      <formula>1</formula>
    </cfRule>
    <cfRule type="cellIs" dxfId="106" priority="77" operator="equal">
      <formula>1</formula>
    </cfRule>
    <cfRule type="cellIs" dxfId="105" priority="78" operator="notEqual">
      <formula>1</formula>
    </cfRule>
  </conditionalFormatting>
  <conditionalFormatting sqref="H8:BT13">
    <cfRule type="cellIs" dxfId="104" priority="14" operator="equal">
      <formula>"L"</formula>
    </cfRule>
  </conditionalFormatting>
  <conditionalFormatting sqref="H8:BT13">
    <cfRule type="expression" dxfId="103" priority="15">
      <formula>AND(H$6&gt;=$C8,H$6&lt;=$D8)</formula>
    </cfRule>
    <cfRule type="notContainsBlanks" dxfId="102" priority="16">
      <formula>LEN(TRIM(H8))&gt;0</formula>
    </cfRule>
  </conditionalFormatting>
  <conditionalFormatting sqref="H16:BT25">
    <cfRule type="cellIs" dxfId="101" priority="11" operator="equal">
      <formula>"L"</formula>
    </cfRule>
  </conditionalFormatting>
  <conditionalFormatting sqref="H16:BT25">
    <cfRule type="expression" dxfId="100" priority="12">
      <formula>AND(H$6&gt;=$C16,H$6&lt;=$D16)</formula>
    </cfRule>
    <cfRule type="notContainsBlanks" dxfId="99" priority="13">
      <formula>LEN(TRIM(H16))&gt;0</formula>
    </cfRule>
  </conditionalFormatting>
  <conditionalFormatting sqref="H29:BT119 H121:BT127 H120:AP120 BC120:BT120">
    <cfRule type="cellIs" dxfId="98" priority="4" operator="equal">
      <formula>"L"</formula>
    </cfRule>
  </conditionalFormatting>
  <conditionalFormatting sqref="H42:AD42 AF42:BT42 H43:BT119 H29:BT41 H121:BT127 H120:AP120 BC120:BT120">
    <cfRule type="expression" dxfId="97" priority="5">
      <formula>AND(H$6&gt;=$C29,H$6&lt;=$D29)</formula>
    </cfRule>
    <cfRule type="notContainsBlanks" dxfId="96" priority="6">
      <formula>LEN(TRIM(H29))&gt;0</formula>
    </cfRule>
  </conditionalFormatting>
  <conditionalFormatting sqref="AE42:AO42">
    <cfRule type="expression" dxfId="95" priority="7">
      <formula>AND(AE$6&gt;=$C42,AE$6&lt;=$D42)</formula>
    </cfRule>
    <cfRule type="notContainsBlanks" dxfId="94" priority="8">
      <formula>LEN(TRIM(AE42))&gt;0</formula>
    </cfRule>
  </conditionalFormatting>
  <conditionalFormatting sqref="AE42:AO42">
    <cfRule type="expression" dxfId="93" priority="9">
      <formula>AND(AF$6&gt;=$C43,AF$6&lt;=$D43)</formula>
    </cfRule>
    <cfRule type="notContainsBlanks" dxfId="92" priority="10">
      <formula>LEN(TRIM(AE42))&gt;0</formula>
    </cfRule>
  </conditionalFormatting>
  <conditionalFormatting sqref="AQ120:BB120">
    <cfRule type="cellIs" dxfId="91" priority="1" operator="equal">
      <formula>"L"</formula>
    </cfRule>
  </conditionalFormatting>
  <conditionalFormatting sqref="AQ120:BB120">
    <cfRule type="expression" dxfId="90" priority="2">
      <formula>AND(AQ$6&gt;=$C120,AQ$6&lt;=$D120)</formula>
    </cfRule>
    <cfRule type="notContainsBlanks" dxfId="89" priority="3">
      <formula>LEN(TRIM(AQ120))&gt;0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Bouton10_Cliquer">
                <anchor moveWithCells="1" sizeWithCells="1">
                  <from>
                    <xdr:col>0</xdr:col>
                    <xdr:colOff>508000</xdr:colOff>
                    <xdr:row>135</xdr:row>
                    <xdr:rowOff>88900</xdr:rowOff>
                  </from>
                  <to>
                    <xdr:col>2</xdr:col>
                    <xdr:colOff>38100</xdr:colOff>
                    <xdr:row>139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Button 11">
              <controlPr defaultSize="0" print="0" autoFill="0" autoPict="0" macro="[0]!Bouton11_Cliquer">
                <anchor moveWithCells="1" sizeWithCells="1">
                  <from>
                    <xdr:col>0</xdr:col>
                    <xdr:colOff>488950</xdr:colOff>
                    <xdr:row>142</xdr:row>
                    <xdr:rowOff>152400</xdr:rowOff>
                  </from>
                  <to>
                    <xdr:col>2</xdr:col>
                    <xdr:colOff>19050</xdr:colOff>
                    <xdr:row>146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>
    <pageSetUpPr fitToPage="1"/>
  </sheetPr>
  <dimension ref="A1:BU147"/>
  <sheetViews>
    <sheetView showGridLines="0" topLeftCell="A91" zoomScaleNormal="100" zoomScaleSheetLayoutView="100" workbookViewId="0">
      <pane xSplit="7" topLeftCell="K1" activePane="topRight" state="frozen"/>
      <selection activeCell="A4" sqref="A4"/>
      <selection pane="topRight" activeCell="BK118" sqref="BK118"/>
    </sheetView>
  </sheetViews>
  <sheetFormatPr baseColWidth="10" defaultColWidth="9.1796875" defaultRowHeight="14.5" x14ac:dyDescent="0.35"/>
  <cols>
    <col min="2" max="2" width="19.26953125" bestFit="1" customWidth="1"/>
    <col min="3" max="3" width="15.54296875" bestFit="1" customWidth="1"/>
    <col min="4" max="4" width="13.81640625" customWidth="1"/>
    <col min="5" max="5" width="9.81640625" bestFit="1" customWidth="1"/>
  </cols>
  <sheetData>
    <row r="1" spans="1:73" ht="16" thickBot="1" x14ac:dyDescent="0.4">
      <c r="A1" s="380" t="str">
        <f>datemardi</f>
        <v>07.05.2019</v>
      </c>
      <c r="B1" s="380"/>
      <c r="C1" s="380"/>
      <c r="D1" s="381"/>
      <c r="E1" s="2"/>
      <c r="F1" s="2"/>
      <c r="H1" s="189">
        <f>DATE(YEAR($C$35),MONTH($C$35),DAY($C$35))+(8/24)</f>
        <v>43592.333333333336</v>
      </c>
      <c r="I1" s="189">
        <f>H$6+(15/24/60)</f>
        <v>43592.34375</v>
      </c>
      <c r="J1" s="189">
        <f t="shared" ref="J1:BT1" si="0">I$6+(15/24/60)</f>
        <v>43592.354166666664</v>
      </c>
      <c r="K1" s="189">
        <f t="shared" si="0"/>
        <v>43592.364583333328</v>
      </c>
      <c r="L1" s="189">
        <f t="shared" si="0"/>
        <v>43592.374999999993</v>
      </c>
      <c r="M1" s="189">
        <f t="shared" si="0"/>
        <v>43592.385416666657</v>
      </c>
      <c r="N1" s="189">
        <f t="shared" si="0"/>
        <v>43592.395833333321</v>
      </c>
      <c r="O1" s="189">
        <f t="shared" si="0"/>
        <v>43592.406249999985</v>
      </c>
      <c r="P1" s="189">
        <f t="shared" si="0"/>
        <v>43592.41666666665</v>
      </c>
      <c r="Q1" s="189">
        <f t="shared" si="0"/>
        <v>43592.427083333314</v>
      </c>
      <c r="R1" s="189">
        <f t="shared" si="0"/>
        <v>43592.437499999978</v>
      </c>
      <c r="S1" s="189">
        <f t="shared" si="0"/>
        <v>43592.447916666642</v>
      </c>
      <c r="T1" s="189">
        <f t="shared" si="0"/>
        <v>43592.458333333307</v>
      </c>
      <c r="U1" s="189">
        <f t="shared" si="0"/>
        <v>43592.468749999971</v>
      </c>
      <c r="V1" s="189">
        <f t="shared" si="0"/>
        <v>43592.479166666635</v>
      </c>
      <c r="W1" s="189">
        <f t="shared" si="0"/>
        <v>43592.489583333299</v>
      </c>
      <c r="X1" s="189">
        <f t="shared" si="0"/>
        <v>43592.499999999964</v>
      </c>
      <c r="Y1" s="189">
        <f t="shared" si="0"/>
        <v>43592.510416666628</v>
      </c>
      <c r="Z1" s="189">
        <f t="shared" si="0"/>
        <v>43592.520833333292</v>
      </c>
      <c r="AA1" s="189">
        <f t="shared" si="0"/>
        <v>43592.531249999956</v>
      </c>
      <c r="AB1" s="189">
        <f t="shared" si="0"/>
        <v>43592.541666666621</v>
      </c>
      <c r="AC1" s="189">
        <f t="shared" si="0"/>
        <v>43592.552083333285</v>
      </c>
      <c r="AD1" s="189">
        <f t="shared" si="0"/>
        <v>43592.562499999949</v>
      </c>
      <c r="AE1" s="189">
        <f t="shared" si="0"/>
        <v>43592.572916666613</v>
      </c>
      <c r="AF1" s="189">
        <f t="shared" si="0"/>
        <v>43592.583333333278</v>
      </c>
      <c r="AG1" s="189">
        <f t="shared" si="0"/>
        <v>43592.593749999942</v>
      </c>
      <c r="AH1" s="189">
        <f t="shared" si="0"/>
        <v>43592.604166666606</v>
      </c>
      <c r="AI1" s="189">
        <f t="shared" si="0"/>
        <v>43592.61458333327</v>
      </c>
      <c r="AJ1" s="189">
        <f t="shared" si="0"/>
        <v>43592.624999999935</v>
      </c>
      <c r="AK1" s="189">
        <f t="shared" si="0"/>
        <v>43592.635416666599</v>
      </c>
      <c r="AL1" s="189">
        <f t="shared" si="0"/>
        <v>43592.645833333263</v>
      </c>
      <c r="AM1" s="189">
        <f t="shared" si="0"/>
        <v>43592.656249999927</v>
      </c>
      <c r="AN1" s="189">
        <f t="shared" si="0"/>
        <v>43592.666666666591</v>
      </c>
      <c r="AO1" s="189">
        <f t="shared" si="0"/>
        <v>43592.677083333256</v>
      </c>
      <c r="AP1" s="189">
        <f t="shared" si="0"/>
        <v>43592.68749999992</v>
      </c>
      <c r="AQ1" s="189">
        <f t="shared" si="0"/>
        <v>43592.697916666584</v>
      </c>
      <c r="AR1" s="189">
        <f t="shared" si="0"/>
        <v>43592.708333333248</v>
      </c>
      <c r="AS1" s="189">
        <f t="shared" si="0"/>
        <v>43592.718749999913</v>
      </c>
      <c r="AT1" s="189">
        <f t="shared" si="0"/>
        <v>43592.729166666577</v>
      </c>
      <c r="AU1" s="189">
        <f t="shared" si="0"/>
        <v>43592.739583333241</v>
      </c>
      <c r="AV1" s="189">
        <f t="shared" si="0"/>
        <v>43592.749999999905</v>
      </c>
      <c r="AW1" s="189">
        <f t="shared" si="0"/>
        <v>43592.76041666657</v>
      </c>
      <c r="AX1" s="189">
        <f t="shared" si="0"/>
        <v>43592.770833333234</v>
      </c>
      <c r="AY1" s="189">
        <f t="shared" si="0"/>
        <v>43592.781249999898</v>
      </c>
      <c r="AZ1" s="189">
        <f t="shared" si="0"/>
        <v>43592.791666666562</v>
      </c>
      <c r="BA1" s="189">
        <f t="shared" si="0"/>
        <v>43592.802083333227</v>
      </c>
      <c r="BB1" s="189">
        <f t="shared" si="0"/>
        <v>43592.812499999891</v>
      </c>
      <c r="BC1" s="189">
        <f t="shared" si="0"/>
        <v>43592.822916666555</v>
      </c>
      <c r="BD1" s="189">
        <f t="shared" si="0"/>
        <v>43592.833333333219</v>
      </c>
      <c r="BE1" s="189">
        <f t="shared" si="0"/>
        <v>43592.843749999884</v>
      </c>
      <c r="BF1" s="189">
        <f t="shared" si="0"/>
        <v>43592.854166666548</v>
      </c>
      <c r="BG1" s="189">
        <f t="shared" si="0"/>
        <v>43592.864583333212</v>
      </c>
      <c r="BH1" s="189">
        <f t="shared" si="0"/>
        <v>43592.874999999876</v>
      </c>
      <c r="BI1" s="189">
        <f t="shared" si="0"/>
        <v>43592.885416666541</v>
      </c>
      <c r="BJ1" s="189">
        <f t="shared" si="0"/>
        <v>43592.895833333205</v>
      </c>
      <c r="BK1" s="189">
        <f t="shared" si="0"/>
        <v>43592.906249999869</v>
      </c>
      <c r="BL1" s="189">
        <f t="shared" si="0"/>
        <v>43592.916666666533</v>
      </c>
      <c r="BM1" s="189">
        <f t="shared" si="0"/>
        <v>43592.927083333198</v>
      </c>
      <c r="BN1" s="189">
        <f t="shared" si="0"/>
        <v>43592.937499999862</v>
      </c>
      <c r="BO1" s="189">
        <f t="shared" si="0"/>
        <v>43592.947916666526</v>
      </c>
      <c r="BP1" s="189">
        <f t="shared" si="0"/>
        <v>43592.95833333319</v>
      </c>
      <c r="BQ1" s="189">
        <f t="shared" si="0"/>
        <v>43592.968749999854</v>
      </c>
      <c r="BR1" s="189">
        <f t="shared" si="0"/>
        <v>43592.979166666519</v>
      </c>
      <c r="BS1" s="189">
        <f t="shared" si="0"/>
        <v>43592.989583333183</v>
      </c>
      <c r="BT1" s="189">
        <f t="shared" si="0"/>
        <v>43592.999999999847</v>
      </c>
    </row>
    <row r="2" spans="1:73" ht="15.75" customHeight="1" thickBot="1" x14ac:dyDescent="0.4">
      <c r="A2" s="382"/>
      <c r="B2" s="382"/>
      <c r="C2" s="382"/>
      <c r="D2" s="383"/>
      <c r="E2" s="2"/>
      <c r="F2" s="2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</row>
    <row r="3" spans="1:73" ht="15.75" customHeight="1" thickBot="1" x14ac:dyDescent="0.4">
      <c r="A3" s="1"/>
      <c r="E3" s="387"/>
      <c r="F3" s="387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</row>
    <row r="4" spans="1:73" ht="31.5" thickBot="1" x14ac:dyDescent="0.75">
      <c r="A4" s="4" t="s">
        <v>0</v>
      </c>
      <c r="B4" s="5" t="s">
        <v>1</v>
      </c>
      <c r="C4" s="6" t="s">
        <v>2</v>
      </c>
      <c r="E4" s="388"/>
      <c r="F4" s="388"/>
      <c r="G4" s="2"/>
      <c r="H4" s="3"/>
      <c r="I4" s="3"/>
      <c r="J4" s="3"/>
      <c r="K4" s="3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</row>
    <row r="5" spans="1:73" ht="31.5" thickBot="1" x14ac:dyDescent="0.75">
      <c r="A5" s="36">
        <f>FCTMARDI</f>
        <v>9.7187500000582077</v>
      </c>
      <c r="B5" s="7">
        <f>REELMARDI</f>
        <v>307</v>
      </c>
      <c r="C5" s="8">
        <f>ECARTMARDI</f>
        <v>-3.0729166666084584</v>
      </c>
      <c r="D5" s="180"/>
      <c r="E5" s="180"/>
      <c r="F5" s="180"/>
      <c r="G5" s="2"/>
      <c r="H5" s="3"/>
      <c r="I5" s="3"/>
      <c r="J5" s="3"/>
      <c r="K5" s="3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</row>
    <row r="6" spans="1:73" ht="15" customHeight="1" x14ac:dyDescent="0.35">
      <c r="A6" s="3"/>
      <c r="B6" s="355" t="s">
        <v>28</v>
      </c>
      <c r="C6" s="384" t="s">
        <v>3</v>
      </c>
      <c r="D6" s="384" t="s">
        <v>3</v>
      </c>
      <c r="E6" s="359" t="s">
        <v>48</v>
      </c>
      <c r="F6" s="361" t="s">
        <v>4</v>
      </c>
      <c r="G6" s="361" t="s">
        <v>5</v>
      </c>
      <c r="H6" s="341">
        <f>DATE(YEAR($C$35),MONTH($C$35),DAY($C$35))+(8/24)</f>
        <v>43592.333333333336</v>
      </c>
      <c r="I6" s="341">
        <f>H$6+(15/24/60)</f>
        <v>43592.34375</v>
      </c>
      <c r="J6" s="341">
        <f t="shared" ref="J6:BT6" si="1">I$6+(15/24/60)</f>
        <v>43592.354166666664</v>
      </c>
      <c r="K6" s="341">
        <f t="shared" si="1"/>
        <v>43592.364583333328</v>
      </c>
      <c r="L6" s="341">
        <f t="shared" si="1"/>
        <v>43592.374999999993</v>
      </c>
      <c r="M6" s="341">
        <f t="shared" si="1"/>
        <v>43592.385416666657</v>
      </c>
      <c r="N6" s="341">
        <f t="shared" si="1"/>
        <v>43592.395833333321</v>
      </c>
      <c r="O6" s="341">
        <f t="shared" si="1"/>
        <v>43592.406249999985</v>
      </c>
      <c r="P6" s="341">
        <f t="shared" si="1"/>
        <v>43592.41666666665</v>
      </c>
      <c r="Q6" s="341">
        <f t="shared" si="1"/>
        <v>43592.427083333314</v>
      </c>
      <c r="R6" s="341">
        <f t="shared" si="1"/>
        <v>43592.437499999978</v>
      </c>
      <c r="S6" s="341">
        <f t="shared" si="1"/>
        <v>43592.447916666642</v>
      </c>
      <c r="T6" s="341">
        <f t="shared" si="1"/>
        <v>43592.458333333307</v>
      </c>
      <c r="U6" s="341">
        <f t="shared" si="1"/>
        <v>43592.468749999971</v>
      </c>
      <c r="V6" s="341">
        <f t="shared" si="1"/>
        <v>43592.479166666635</v>
      </c>
      <c r="W6" s="341">
        <f t="shared" si="1"/>
        <v>43592.489583333299</v>
      </c>
      <c r="X6" s="341">
        <f t="shared" si="1"/>
        <v>43592.499999999964</v>
      </c>
      <c r="Y6" s="341">
        <f t="shared" si="1"/>
        <v>43592.510416666628</v>
      </c>
      <c r="Z6" s="341">
        <f t="shared" si="1"/>
        <v>43592.520833333292</v>
      </c>
      <c r="AA6" s="341">
        <f t="shared" si="1"/>
        <v>43592.531249999956</v>
      </c>
      <c r="AB6" s="341">
        <f t="shared" si="1"/>
        <v>43592.541666666621</v>
      </c>
      <c r="AC6" s="341">
        <f t="shared" si="1"/>
        <v>43592.552083333285</v>
      </c>
      <c r="AD6" s="341">
        <f t="shared" si="1"/>
        <v>43592.562499999949</v>
      </c>
      <c r="AE6" s="341">
        <f t="shared" si="1"/>
        <v>43592.572916666613</v>
      </c>
      <c r="AF6" s="341">
        <f t="shared" si="1"/>
        <v>43592.583333333278</v>
      </c>
      <c r="AG6" s="341">
        <f t="shared" si="1"/>
        <v>43592.593749999942</v>
      </c>
      <c r="AH6" s="341">
        <f t="shared" si="1"/>
        <v>43592.604166666606</v>
      </c>
      <c r="AI6" s="341">
        <f t="shared" si="1"/>
        <v>43592.61458333327</v>
      </c>
      <c r="AJ6" s="341">
        <f t="shared" si="1"/>
        <v>43592.624999999935</v>
      </c>
      <c r="AK6" s="341">
        <f t="shared" si="1"/>
        <v>43592.635416666599</v>
      </c>
      <c r="AL6" s="341">
        <f t="shared" si="1"/>
        <v>43592.645833333263</v>
      </c>
      <c r="AM6" s="341">
        <f t="shared" si="1"/>
        <v>43592.656249999927</v>
      </c>
      <c r="AN6" s="341">
        <f t="shared" si="1"/>
        <v>43592.666666666591</v>
      </c>
      <c r="AO6" s="341">
        <f t="shared" si="1"/>
        <v>43592.677083333256</v>
      </c>
      <c r="AP6" s="341">
        <f t="shared" si="1"/>
        <v>43592.68749999992</v>
      </c>
      <c r="AQ6" s="341">
        <f t="shared" si="1"/>
        <v>43592.697916666584</v>
      </c>
      <c r="AR6" s="341">
        <f t="shared" si="1"/>
        <v>43592.708333333248</v>
      </c>
      <c r="AS6" s="341">
        <f t="shared" si="1"/>
        <v>43592.718749999913</v>
      </c>
      <c r="AT6" s="341">
        <f t="shared" si="1"/>
        <v>43592.729166666577</v>
      </c>
      <c r="AU6" s="341">
        <f t="shared" si="1"/>
        <v>43592.739583333241</v>
      </c>
      <c r="AV6" s="341">
        <f t="shared" si="1"/>
        <v>43592.749999999905</v>
      </c>
      <c r="AW6" s="341">
        <f t="shared" si="1"/>
        <v>43592.76041666657</v>
      </c>
      <c r="AX6" s="341">
        <f t="shared" si="1"/>
        <v>43592.770833333234</v>
      </c>
      <c r="AY6" s="341">
        <f t="shared" si="1"/>
        <v>43592.781249999898</v>
      </c>
      <c r="AZ6" s="341">
        <f t="shared" si="1"/>
        <v>43592.791666666562</v>
      </c>
      <c r="BA6" s="341">
        <f t="shared" si="1"/>
        <v>43592.802083333227</v>
      </c>
      <c r="BB6" s="341">
        <f t="shared" si="1"/>
        <v>43592.812499999891</v>
      </c>
      <c r="BC6" s="341">
        <f t="shared" si="1"/>
        <v>43592.822916666555</v>
      </c>
      <c r="BD6" s="341">
        <f t="shared" si="1"/>
        <v>43592.833333333219</v>
      </c>
      <c r="BE6" s="341">
        <f t="shared" si="1"/>
        <v>43592.843749999884</v>
      </c>
      <c r="BF6" s="341">
        <f t="shared" si="1"/>
        <v>43592.854166666548</v>
      </c>
      <c r="BG6" s="341">
        <f t="shared" si="1"/>
        <v>43592.864583333212</v>
      </c>
      <c r="BH6" s="341">
        <f t="shared" si="1"/>
        <v>43592.874999999876</v>
      </c>
      <c r="BI6" s="341">
        <f t="shared" si="1"/>
        <v>43592.885416666541</v>
      </c>
      <c r="BJ6" s="341">
        <f t="shared" si="1"/>
        <v>43592.895833333205</v>
      </c>
      <c r="BK6" s="341">
        <f t="shared" si="1"/>
        <v>43592.906249999869</v>
      </c>
      <c r="BL6" s="341">
        <f t="shared" si="1"/>
        <v>43592.916666666533</v>
      </c>
      <c r="BM6" s="341">
        <f t="shared" si="1"/>
        <v>43592.927083333198</v>
      </c>
      <c r="BN6" s="341">
        <f t="shared" si="1"/>
        <v>43592.937499999862</v>
      </c>
      <c r="BO6" s="341">
        <f t="shared" si="1"/>
        <v>43592.947916666526</v>
      </c>
      <c r="BP6" s="341">
        <f t="shared" si="1"/>
        <v>43592.95833333319</v>
      </c>
      <c r="BQ6" s="341">
        <f t="shared" si="1"/>
        <v>43592.968749999854</v>
      </c>
      <c r="BR6" s="341">
        <f t="shared" si="1"/>
        <v>43592.979166666519</v>
      </c>
      <c r="BS6" s="341">
        <f t="shared" si="1"/>
        <v>43592.989583333183</v>
      </c>
      <c r="BT6" s="341">
        <f t="shared" si="1"/>
        <v>43592.999999999847</v>
      </c>
    </row>
    <row r="7" spans="1:73" ht="15" customHeight="1" thickBot="1" x14ac:dyDescent="0.4">
      <c r="A7" s="3"/>
      <c r="B7" s="356"/>
      <c r="C7" s="360"/>
      <c r="D7" s="360"/>
      <c r="E7" s="360"/>
      <c r="F7" s="362"/>
      <c r="G7" s="363"/>
      <c r="H7" s="342"/>
      <c r="I7" s="342"/>
      <c r="J7" s="342"/>
      <c r="K7" s="342"/>
      <c r="L7" s="342"/>
      <c r="M7" s="342"/>
      <c r="N7" s="342"/>
      <c r="O7" s="342"/>
      <c r="P7" s="342"/>
      <c r="Q7" s="342"/>
      <c r="R7" s="342"/>
      <c r="S7" s="342"/>
      <c r="T7" s="342"/>
      <c r="U7" s="342"/>
      <c r="V7" s="342"/>
      <c r="W7" s="342"/>
      <c r="X7" s="342"/>
      <c r="Y7" s="342"/>
      <c r="Z7" s="342"/>
      <c r="AA7" s="342"/>
      <c r="AB7" s="342"/>
      <c r="AC7" s="342"/>
      <c r="AD7" s="342"/>
      <c r="AE7" s="342"/>
      <c r="AF7" s="342"/>
      <c r="AG7" s="342"/>
      <c r="AH7" s="342"/>
      <c r="AI7" s="342"/>
      <c r="AJ7" s="342"/>
      <c r="AK7" s="342"/>
      <c r="AL7" s="342"/>
      <c r="AM7" s="342"/>
      <c r="AN7" s="342"/>
      <c r="AO7" s="342"/>
      <c r="AP7" s="342"/>
      <c r="AQ7" s="342"/>
      <c r="AR7" s="342"/>
      <c r="AS7" s="342"/>
      <c r="AT7" s="342"/>
      <c r="AU7" s="342"/>
      <c r="AV7" s="342"/>
      <c r="AW7" s="342"/>
      <c r="AX7" s="342"/>
      <c r="AY7" s="342"/>
      <c r="AZ7" s="342"/>
      <c r="BA7" s="342"/>
      <c r="BB7" s="342"/>
      <c r="BC7" s="342"/>
      <c r="BD7" s="342"/>
      <c r="BE7" s="342"/>
      <c r="BF7" s="342"/>
      <c r="BG7" s="342"/>
      <c r="BH7" s="342"/>
      <c r="BI7" s="342"/>
      <c r="BJ7" s="342"/>
      <c r="BK7" s="342"/>
      <c r="BL7" s="342"/>
      <c r="BM7" s="342"/>
      <c r="BN7" s="342"/>
      <c r="BO7" s="342"/>
      <c r="BP7" s="342"/>
      <c r="BQ7" s="342"/>
      <c r="BR7" s="342"/>
      <c r="BS7" s="342"/>
      <c r="BT7" s="342"/>
    </row>
    <row r="8" spans="1:73" ht="15.75" customHeight="1" x14ac:dyDescent="0.35">
      <c r="A8" s="39"/>
      <c r="B8" s="70" t="str">
        <f>'Etat staff'!I15</f>
        <v xml:space="preserve"> ISARA</v>
      </c>
      <c r="C8" s="145">
        <f>'Etat staff'!G15</f>
        <v>43592.315972222219</v>
      </c>
      <c r="D8" s="240">
        <f>IF('Etat staff'!H15&lt;C8,'Etat staff'!H15+1,'Etat staff'!H15)</f>
        <v>43592.642361111109</v>
      </c>
      <c r="E8" s="237">
        <f>IF(BU8*24&lt;5.75,0.25/24,IF(BU8*24&lt;6.75,0.5/24,IF(BU8*24&lt;9,1/24,IF(BU8*24&lt;13.25,1.25/24,1.5/24))))</f>
        <v>4.1666666666666664E-2</v>
      </c>
      <c r="F8" s="207"/>
      <c r="G8" s="67"/>
      <c r="H8" s="250" t="s">
        <v>41</v>
      </c>
      <c r="I8" s="272" t="s">
        <v>41</v>
      </c>
      <c r="J8" s="272" t="s">
        <v>41</v>
      </c>
      <c r="K8" s="272" t="s">
        <v>41</v>
      </c>
      <c r="L8" s="272" t="s">
        <v>42</v>
      </c>
      <c r="M8" s="272" t="s">
        <v>42</v>
      </c>
      <c r="N8" s="272" t="s">
        <v>42</v>
      </c>
      <c r="O8" s="272" t="s">
        <v>42</v>
      </c>
      <c r="P8" s="272" t="s">
        <v>47</v>
      </c>
      <c r="Q8" s="272" t="s">
        <v>42</v>
      </c>
      <c r="R8" s="272" t="s">
        <v>42</v>
      </c>
      <c r="S8" s="272" t="s">
        <v>42</v>
      </c>
      <c r="T8" s="272" t="s">
        <v>42</v>
      </c>
      <c r="U8" s="272" t="s">
        <v>42</v>
      </c>
      <c r="V8" s="272" t="s">
        <v>42</v>
      </c>
      <c r="W8" s="272" t="s">
        <v>42</v>
      </c>
      <c r="X8" s="277" t="s">
        <v>6</v>
      </c>
      <c r="Y8" s="277" t="s">
        <v>6</v>
      </c>
      <c r="Z8" s="277" t="s">
        <v>6</v>
      </c>
      <c r="AA8" s="272" t="s">
        <v>42</v>
      </c>
      <c r="AB8" s="272" t="s">
        <v>42</v>
      </c>
      <c r="AC8" s="272" t="s">
        <v>42</v>
      </c>
      <c r="AD8" s="272" t="s">
        <v>42</v>
      </c>
      <c r="AE8" s="272" t="s">
        <v>42</v>
      </c>
      <c r="AF8" s="272" t="s">
        <v>42</v>
      </c>
      <c r="AG8" s="272" t="s">
        <v>42</v>
      </c>
      <c r="AH8" s="272" t="s">
        <v>42</v>
      </c>
      <c r="AI8" s="272" t="s">
        <v>42</v>
      </c>
      <c r="AJ8" s="272" t="s">
        <v>42</v>
      </c>
      <c r="AK8" s="272" t="s">
        <v>42</v>
      </c>
      <c r="AL8" s="226"/>
      <c r="AM8" s="226"/>
      <c r="AN8" s="226"/>
      <c r="AO8" s="226"/>
      <c r="AP8" s="226"/>
      <c r="AQ8" s="226"/>
      <c r="AR8" s="226"/>
      <c r="AS8" s="226"/>
      <c r="AT8" s="226"/>
      <c r="AU8" s="226"/>
      <c r="AV8" s="226"/>
      <c r="AW8" s="226"/>
      <c r="AX8" s="226"/>
      <c r="AY8" s="226"/>
      <c r="AZ8" s="226"/>
      <c r="BA8" s="226"/>
      <c r="BB8" s="226"/>
      <c r="BC8" s="226"/>
      <c r="BD8" s="226"/>
      <c r="BE8" s="226"/>
      <c r="BF8" s="226"/>
      <c r="BG8" s="226"/>
      <c r="BH8" s="226"/>
      <c r="BI8" s="226"/>
      <c r="BJ8" s="226"/>
      <c r="BK8" s="226"/>
      <c r="BL8" s="226"/>
      <c r="BM8" s="226"/>
      <c r="BN8" s="226"/>
      <c r="BO8" s="226"/>
      <c r="BP8" s="226"/>
      <c r="BQ8" s="226"/>
      <c r="BR8" s="226"/>
      <c r="BS8" s="226"/>
      <c r="BT8" s="251"/>
      <c r="BU8" s="165">
        <f>D8-C8+0.16666/24</f>
        <v>0.33333305555717241</v>
      </c>
    </row>
    <row r="9" spans="1:73" ht="15.5" x14ac:dyDescent="0.35">
      <c r="A9" s="39"/>
      <c r="B9" s="71" t="str">
        <f>'Etat staff'!I16</f>
        <v xml:space="preserve"> REMI</v>
      </c>
      <c r="C9" s="146">
        <f>'Etat staff'!G16</f>
        <v>43592.357638888891</v>
      </c>
      <c r="D9" s="241">
        <f>IF('Etat staff'!H16&lt;C9,'Etat staff'!H16+1,'Etat staff'!H16)</f>
        <v>43592.684027777781</v>
      </c>
      <c r="E9" s="238">
        <f t="shared" ref="E9:E13" si="2">IF(BU9*24&lt;5.75,0.25/24,IF(BU9*24&lt;6.75,0.5/24,IF(BU9*24&lt;9,1/24,IF(BU9*24&lt;13.25,1.25/24,1.5/24))))</f>
        <v>4.1666666666666664E-2</v>
      </c>
      <c r="F9" s="109"/>
      <c r="G9" s="68"/>
      <c r="H9" s="230" t="s">
        <v>7</v>
      </c>
      <c r="I9" s="231" t="s">
        <v>7</v>
      </c>
      <c r="J9" s="231" t="s">
        <v>7</v>
      </c>
      <c r="K9" s="231" t="s">
        <v>41</v>
      </c>
      <c r="L9" s="231" t="s">
        <v>41</v>
      </c>
      <c r="M9" s="231" t="s">
        <v>41</v>
      </c>
      <c r="N9" s="231" t="s">
        <v>41</v>
      </c>
      <c r="O9" s="231" t="s">
        <v>41</v>
      </c>
      <c r="P9" s="231" t="s">
        <v>41</v>
      </c>
      <c r="Q9" s="231" t="s">
        <v>41</v>
      </c>
      <c r="R9" s="231" t="s">
        <v>41</v>
      </c>
      <c r="S9" s="231" t="s">
        <v>41</v>
      </c>
      <c r="T9" s="231" t="s">
        <v>41</v>
      </c>
      <c r="U9" s="231" t="s">
        <v>42</v>
      </c>
      <c r="V9" s="231" t="s">
        <v>42</v>
      </c>
      <c r="W9" s="231" t="s">
        <v>42</v>
      </c>
      <c r="X9" s="231" t="s">
        <v>42</v>
      </c>
      <c r="Y9" s="231" t="s">
        <v>42</v>
      </c>
      <c r="Z9" s="231" t="s">
        <v>42</v>
      </c>
      <c r="AA9" s="231" t="s">
        <v>42</v>
      </c>
      <c r="AB9" s="278" t="s">
        <v>6</v>
      </c>
      <c r="AC9" s="278" t="s">
        <v>6</v>
      </c>
      <c r="AD9" s="278" t="s">
        <v>6</v>
      </c>
      <c r="AE9" s="231" t="s">
        <v>41</v>
      </c>
      <c r="AF9" s="231" t="s">
        <v>41</v>
      </c>
      <c r="AG9" s="231" t="s">
        <v>41</v>
      </c>
      <c r="AH9" s="231" t="s">
        <v>41</v>
      </c>
      <c r="AI9" s="231" t="s">
        <v>41</v>
      </c>
      <c r="AJ9" s="231" t="s">
        <v>42</v>
      </c>
      <c r="AK9" s="231" t="s">
        <v>42</v>
      </c>
      <c r="AL9" s="231" t="s">
        <v>42</v>
      </c>
      <c r="AM9" s="231" t="s">
        <v>42</v>
      </c>
      <c r="AN9" s="231"/>
      <c r="AO9" s="231"/>
      <c r="AP9" s="296"/>
      <c r="AQ9" s="296"/>
      <c r="AR9" s="296"/>
      <c r="AS9" s="296"/>
      <c r="AT9" s="296"/>
      <c r="AU9" s="296"/>
      <c r="AV9" s="296"/>
      <c r="AW9" s="296"/>
      <c r="AX9" s="296"/>
      <c r="AY9" s="296"/>
      <c r="AZ9" s="296"/>
      <c r="BA9" s="296"/>
      <c r="BB9" s="296"/>
      <c r="BC9" s="296"/>
      <c r="BD9" s="296"/>
      <c r="BE9" s="296"/>
      <c r="BF9" s="296"/>
      <c r="BG9" s="296"/>
      <c r="BH9" s="296"/>
      <c r="BI9" s="296"/>
      <c r="BJ9" s="296"/>
      <c r="BK9" s="296"/>
      <c r="BL9" s="296"/>
      <c r="BM9" s="296"/>
      <c r="BN9" s="296"/>
      <c r="BO9" s="296"/>
      <c r="BP9" s="296"/>
      <c r="BQ9" s="296"/>
      <c r="BR9" s="296"/>
      <c r="BS9" s="296"/>
      <c r="BT9" s="229"/>
      <c r="BU9" s="165">
        <f t="shared" ref="BU9:BU118" si="3">D9-C9+0.16666/24</f>
        <v>0.33333305555717241</v>
      </c>
    </row>
    <row r="10" spans="1:73" ht="15.5" x14ac:dyDescent="0.35">
      <c r="A10" s="39"/>
      <c r="B10" s="71" t="str">
        <f>'Etat staff'!I17</f>
        <v xml:space="preserve"> OLFA</v>
      </c>
      <c r="C10" s="146">
        <f>'Etat staff'!G17</f>
        <v>43592.440972222219</v>
      </c>
      <c r="D10" s="241">
        <f>IF('Etat staff'!H17&lt;C10,'Etat staff'!H17+1,'Etat staff'!H17)</f>
        <v>43592.767361111109</v>
      </c>
      <c r="E10" s="238">
        <f t="shared" si="2"/>
        <v>4.1666666666666664E-2</v>
      </c>
      <c r="F10" s="109"/>
      <c r="G10" s="68"/>
      <c r="H10" s="227"/>
      <c r="I10" s="296"/>
      <c r="J10" s="296"/>
      <c r="K10" s="296"/>
      <c r="L10" s="296"/>
      <c r="M10" s="296"/>
      <c r="N10" s="296"/>
      <c r="O10" s="296"/>
      <c r="P10" s="231"/>
      <c r="Q10" s="231"/>
      <c r="R10" s="231" t="s">
        <v>7</v>
      </c>
      <c r="S10" s="231" t="s">
        <v>7</v>
      </c>
      <c r="T10" s="231" t="s">
        <v>7</v>
      </c>
      <c r="U10" s="231" t="s">
        <v>7</v>
      </c>
      <c r="V10" s="231" t="s">
        <v>7</v>
      </c>
      <c r="W10" s="231" t="s">
        <v>41</v>
      </c>
      <c r="X10" s="231" t="s">
        <v>41</v>
      </c>
      <c r="Y10" s="231" t="s">
        <v>41</v>
      </c>
      <c r="Z10" s="231" t="s">
        <v>41</v>
      </c>
      <c r="AA10" s="231" t="s">
        <v>41</v>
      </c>
      <c r="AB10" s="231" t="s">
        <v>41</v>
      </c>
      <c r="AC10" s="231" t="s">
        <v>41</v>
      </c>
      <c r="AD10" s="231" t="s">
        <v>41</v>
      </c>
      <c r="AE10" s="231" t="s">
        <v>41</v>
      </c>
      <c r="AF10" s="278" t="s">
        <v>6</v>
      </c>
      <c r="AG10" s="278" t="s">
        <v>6</v>
      </c>
      <c r="AH10" s="278" t="s">
        <v>6</v>
      </c>
      <c r="AI10" s="231" t="s">
        <v>41</v>
      </c>
      <c r="AJ10" s="231" t="s">
        <v>41</v>
      </c>
      <c r="AK10" s="231" t="s">
        <v>41</v>
      </c>
      <c r="AL10" s="231" t="s">
        <v>41</v>
      </c>
      <c r="AM10" s="231" t="s">
        <v>41</v>
      </c>
      <c r="AN10" s="231" t="s">
        <v>41</v>
      </c>
      <c r="AO10" s="231" t="s">
        <v>41</v>
      </c>
      <c r="AP10" s="231" t="s">
        <v>41</v>
      </c>
      <c r="AQ10" s="231" t="s">
        <v>41</v>
      </c>
      <c r="AR10" s="231" t="s">
        <v>41</v>
      </c>
      <c r="AS10" s="231" t="s">
        <v>41</v>
      </c>
      <c r="AT10" s="231" t="s">
        <v>41</v>
      </c>
      <c r="AU10" s="231" t="s">
        <v>41</v>
      </c>
      <c r="AV10" s="231" t="s">
        <v>41</v>
      </c>
      <c r="AW10" s="231" t="s">
        <v>41</v>
      </c>
      <c r="AX10" s="231" t="s">
        <v>41</v>
      </c>
      <c r="AY10" s="231" t="s">
        <v>41</v>
      </c>
      <c r="AZ10" s="231" t="s">
        <v>42</v>
      </c>
      <c r="BA10" s="231" t="s">
        <v>42</v>
      </c>
      <c r="BB10" s="296"/>
      <c r="BC10" s="296"/>
      <c r="BD10" s="296"/>
      <c r="BE10" s="296"/>
      <c r="BF10" s="296"/>
      <c r="BG10" s="296"/>
      <c r="BH10" s="296"/>
      <c r="BI10" s="296"/>
      <c r="BJ10" s="296"/>
      <c r="BK10" s="296"/>
      <c r="BL10" s="296"/>
      <c r="BM10" s="296"/>
      <c r="BN10" s="296"/>
      <c r="BO10" s="296"/>
      <c r="BP10" s="296"/>
      <c r="BQ10" s="296"/>
      <c r="BR10" s="296"/>
      <c r="BS10" s="296"/>
      <c r="BT10" s="229"/>
      <c r="BU10" s="165">
        <f t="shared" si="3"/>
        <v>0.33333305555717241</v>
      </c>
    </row>
    <row r="11" spans="1:73" ht="15.5" x14ac:dyDescent="0.35">
      <c r="A11" s="39"/>
      <c r="B11" s="71" t="str">
        <f>'Etat staff'!I18</f>
        <v xml:space="preserve"> VIRGINIE</v>
      </c>
      <c r="C11" s="146">
        <f>'Etat staff'!G18</f>
        <v>43592.482638888891</v>
      </c>
      <c r="D11" s="241">
        <f>IF('Etat staff'!H18&lt;C11,'Etat staff'!H18+1,'Etat staff'!H18)</f>
        <v>43592.913194444445</v>
      </c>
      <c r="E11" s="238">
        <f t="shared" si="2"/>
        <v>5.2083333333333336E-2</v>
      </c>
      <c r="F11" s="109"/>
      <c r="G11" s="68"/>
      <c r="H11" s="227"/>
      <c r="I11" s="296"/>
      <c r="J11" s="296"/>
      <c r="K11" s="296"/>
      <c r="L11" s="296"/>
      <c r="M11" s="296"/>
      <c r="N11" s="296"/>
      <c r="O11" s="296"/>
      <c r="P11" s="296"/>
      <c r="Q11" s="296"/>
      <c r="R11" s="296"/>
      <c r="S11" s="296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 t="s">
        <v>7</v>
      </c>
      <c r="AI11" s="231" t="s">
        <v>7</v>
      </c>
      <c r="AJ11" s="231" t="s">
        <v>7</v>
      </c>
      <c r="AK11" s="231" t="s">
        <v>7</v>
      </c>
      <c r="AL11" s="231" t="s">
        <v>7</v>
      </c>
      <c r="AM11" s="231" t="s">
        <v>42</v>
      </c>
      <c r="AN11" s="231" t="s">
        <v>42</v>
      </c>
      <c r="AO11" s="231" t="s">
        <v>42</v>
      </c>
      <c r="AP11" s="231" t="s">
        <v>42</v>
      </c>
      <c r="AQ11" s="231" t="s">
        <v>42</v>
      </c>
      <c r="AR11" s="231" t="s">
        <v>42</v>
      </c>
      <c r="AS11" s="231" t="s">
        <v>42</v>
      </c>
      <c r="AT11" s="231" t="s">
        <v>42</v>
      </c>
      <c r="AU11" s="231" t="s">
        <v>42</v>
      </c>
      <c r="AV11" s="231" t="s">
        <v>6</v>
      </c>
      <c r="AW11" s="231" t="s">
        <v>6</v>
      </c>
      <c r="AX11" s="231" t="s">
        <v>6</v>
      </c>
      <c r="AY11" s="231" t="s">
        <v>41</v>
      </c>
      <c r="AZ11" s="231" t="s">
        <v>41</v>
      </c>
      <c r="BA11" s="231" t="s">
        <v>41</v>
      </c>
      <c r="BB11" s="231" t="s">
        <v>41</v>
      </c>
      <c r="BC11" s="231" t="s">
        <v>41</v>
      </c>
      <c r="BD11" s="231" t="s">
        <v>41</v>
      </c>
      <c r="BE11" s="231" t="s">
        <v>41</v>
      </c>
      <c r="BF11" s="231" t="s">
        <v>41</v>
      </c>
      <c r="BG11" s="231" t="s">
        <v>41</v>
      </c>
      <c r="BH11" s="231" t="s">
        <v>41</v>
      </c>
      <c r="BI11" s="231" t="s">
        <v>41</v>
      </c>
      <c r="BJ11" s="231" t="s">
        <v>41</v>
      </c>
      <c r="BK11" s="231" t="s">
        <v>41</v>
      </c>
      <c r="BL11" s="231" t="s">
        <v>41</v>
      </c>
      <c r="BM11" s="231" t="s">
        <v>41</v>
      </c>
      <c r="BN11" s="231" t="s">
        <v>41</v>
      </c>
      <c r="BO11" s="231" t="s">
        <v>41</v>
      </c>
      <c r="BP11" s="296"/>
      <c r="BQ11" s="296"/>
      <c r="BR11" s="296"/>
      <c r="BS11" s="296"/>
      <c r="BT11" s="229"/>
      <c r="BU11" s="165">
        <f t="shared" si="3"/>
        <v>0.43749972222141376</v>
      </c>
    </row>
    <row r="12" spans="1:73" ht="15.5" x14ac:dyDescent="0.35">
      <c r="A12" s="39"/>
      <c r="B12" s="71">
        <f>'Etat staff'!I19</f>
        <v>0</v>
      </c>
      <c r="C12" s="146">
        <f>'Etat staff'!G19</f>
        <v>0</v>
      </c>
      <c r="D12" s="241">
        <f>IF('Etat staff'!H19&lt;C12,'Etat staff'!H19+1,'Etat staff'!H19)</f>
        <v>0</v>
      </c>
      <c r="E12" s="238">
        <f t="shared" si="2"/>
        <v>1.0416666666666666E-2</v>
      </c>
      <c r="F12" s="109"/>
      <c r="G12" s="68"/>
      <c r="H12" s="227"/>
      <c r="I12" s="296"/>
      <c r="J12" s="296"/>
      <c r="K12" s="296"/>
      <c r="L12" s="296"/>
      <c r="M12" s="296"/>
      <c r="N12" s="296"/>
      <c r="O12" s="296"/>
      <c r="P12" s="296"/>
      <c r="Q12" s="296"/>
      <c r="R12" s="296"/>
      <c r="S12" s="296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/>
      <c r="AJ12" s="231"/>
      <c r="AK12" s="231"/>
      <c r="AL12" s="231"/>
      <c r="AM12" s="231"/>
      <c r="AN12" s="231"/>
      <c r="AO12" s="231"/>
      <c r="AP12" s="231"/>
      <c r="AQ12" s="231"/>
      <c r="AR12" s="231"/>
      <c r="AS12" s="231"/>
      <c r="AT12" s="231"/>
      <c r="AU12" s="231"/>
      <c r="AV12" s="231"/>
      <c r="AW12" s="231"/>
      <c r="AX12" s="231"/>
      <c r="AY12" s="231"/>
      <c r="AZ12" s="231"/>
      <c r="BA12" s="231"/>
      <c r="BB12" s="231"/>
      <c r="BC12" s="231"/>
      <c r="BD12" s="231"/>
      <c r="BE12" s="231"/>
      <c r="BF12" s="231"/>
      <c r="BG12" s="231"/>
      <c r="BH12" s="231"/>
      <c r="BI12" s="231"/>
      <c r="BJ12" s="231"/>
      <c r="BK12" s="231"/>
      <c r="BL12" s="296"/>
      <c r="BM12" s="296"/>
      <c r="BN12" s="296"/>
      <c r="BO12" s="296"/>
      <c r="BP12" s="296"/>
      <c r="BQ12" s="296"/>
      <c r="BR12" s="296"/>
      <c r="BS12" s="296"/>
      <c r="BT12" s="229"/>
      <c r="BU12" s="165">
        <f t="shared" si="3"/>
        <v>6.9441666666666671E-3</v>
      </c>
    </row>
    <row r="13" spans="1:73" ht="16" thickBot="1" x14ac:dyDescent="0.4">
      <c r="A13" s="39"/>
      <c r="B13" s="72">
        <f>'Etat staff'!I20</f>
        <v>0</v>
      </c>
      <c r="C13" s="146">
        <f>'Etat staff'!G20</f>
        <v>0</v>
      </c>
      <c r="D13" s="242">
        <f>IF('Etat staff'!H20&lt;C13,'Etat staff'!H20+1,'Etat staff'!H20)</f>
        <v>0</v>
      </c>
      <c r="E13" s="239">
        <f t="shared" si="2"/>
        <v>1.0416666666666666E-2</v>
      </c>
      <c r="F13" s="110"/>
      <c r="G13" s="69"/>
      <c r="H13" s="232"/>
      <c r="I13" s="233"/>
      <c r="J13" s="233"/>
      <c r="K13" s="233"/>
      <c r="L13" s="233"/>
      <c r="M13" s="233"/>
      <c r="N13" s="233"/>
      <c r="O13" s="233"/>
      <c r="P13" s="233"/>
      <c r="Q13" s="233"/>
      <c r="R13" s="233"/>
      <c r="S13" s="233"/>
      <c r="T13" s="234"/>
      <c r="U13" s="234"/>
      <c r="V13" s="234"/>
      <c r="W13" s="234"/>
      <c r="X13" s="234"/>
      <c r="Y13" s="234"/>
      <c r="Z13" s="234"/>
      <c r="AA13" s="234"/>
      <c r="AB13" s="234"/>
      <c r="AC13" s="234"/>
      <c r="AD13" s="234"/>
      <c r="AE13" s="234"/>
      <c r="AF13" s="234"/>
      <c r="AG13" s="234"/>
      <c r="AH13" s="234"/>
      <c r="AI13" s="234"/>
      <c r="AJ13" s="234"/>
      <c r="AK13" s="234"/>
      <c r="AL13" s="234"/>
      <c r="AM13" s="234"/>
      <c r="AN13" s="234"/>
      <c r="AO13" s="234"/>
      <c r="AP13" s="234"/>
      <c r="AQ13" s="234"/>
      <c r="AR13" s="234"/>
      <c r="AS13" s="234"/>
      <c r="AT13" s="234"/>
      <c r="AU13" s="234"/>
      <c r="AV13" s="234"/>
      <c r="AW13" s="234"/>
      <c r="AX13" s="234"/>
      <c r="AY13" s="234"/>
      <c r="AZ13" s="234"/>
      <c r="BA13" s="234"/>
      <c r="BB13" s="234"/>
      <c r="BC13" s="234"/>
      <c r="BD13" s="234"/>
      <c r="BE13" s="234"/>
      <c r="BF13" s="234"/>
      <c r="BG13" s="234"/>
      <c r="BH13" s="234"/>
      <c r="BI13" s="234"/>
      <c r="BJ13" s="234"/>
      <c r="BK13" s="234"/>
      <c r="BL13" s="233"/>
      <c r="BM13" s="233"/>
      <c r="BN13" s="233"/>
      <c r="BO13" s="233"/>
      <c r="BP13" s="233"/>
      <c r="BQ13" s="233"/>
      <c r="BR13" s="233"/>
      <c r="BS13" s="233"/>
      <c r="BT13" s="236"/>
      <c r="BU13" s="165">
        <f t="shared" si="3"/>
        <v>6.9441666666666671E-3</v>
      </c>
    </row>
    <row r="14" spans="1:73" ht="16" thickBot="1" x14ac:dyDescent="0.4">
      <c r="A14" s="39"/>
      <c r="B14" s="40"/>
      <c r="C14" s="147"/>
      <c r="D14" s="148"/>
      <c r="E14" s="33"/>
      <c r="F14" s="33"/>
      <c r="G14" s="33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5"/>
      <c r="AS14" s="35"/>
      <c r="AT14" s="35"/>
      <c r="AU14" s="35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165"/>
    </row>
    <row r="15" spans="1:73" ht="28.5" customHeight="1" thickBot="1" x14ac:dyDescent="0.4">
      <c r="A15" s="39"/>
      <c r="B15" s="73" t="s">
        <v>27</v>
      </c>
      <c r="C15" s="149"/>
      <c r="D15" s="150" t="s">
        <v>3</v>
      </c>
      <c r="E15" s="74" t="s">
        <v>48</v>
      </c>
      <c r="F15" s="179" t="s">
        <v>4</v>
      </c>
      <c r="G15" s="179" t="s">
        <v>5</v>
      </c>
      <c r="H15" s="189">
        <f>DATE(YEAR($C$35),MONTH($C$35),DAY($C$35))+(8/24)</f>
        <v>43592.333333333336</v>
      </c>
      <c r="I15" s="189">
        <f>H$6+(15/24/60)</f>
        <v>43592.34375</v>
      </c>
      <c r="J15" s="189">
        <f t="shared" ref="J15:BT15" si="4">I$6+(15/24/60)</f>
        <v>43592.354166666664</v>
      </c>
      <c r="K15" s="189">
        <f t="shared" si="4"/>
        <v>43592.364583333328</v>
      </c>
      <c r="L15" s="189">
        <f t="shared" si="4"/>
        <v>43592.374999999993</v>
      </c>
      <c r="M15" s="189">
        <f t="shared" si="4"/>
        <v>43592.385416666657</v>
      </c>
      <c r="N15" s="189">
        <f t="shared" si="4"/>
        <v>43592.395833333321</v>
      </c>
      <c r="O15" s="189">
        <f t="shared" si="4"/>
        <v>43592.406249999985</v>
      </c>
      <c r="P15" s="189">
        <f t="shared" si="4"/>
        <v>43592.41666666665</v>
      </c>
      <c r="Q15" s="189">
        <f t="shared" si="4"/>
        <v>43592.427083333314</v>
      </c>
      <c r="R15" s="189">
        <f t="shared" si="4"/>
        <v>43592.437499999978</v>
      </c>
      <c r="S15" s="189">
        <f t="shared" si="4"/>
        <v>43592.447916666642</v>
      </c>
      <c r="T15" s="189">
        <f t="shared" si="4"/>
        <v>43592.458333333307</v>
      </c>
      <c r="U15" s="189">
        <f t="shared" si="4"/>
        <v>43592.468749999971</v>
      </c>
      <c r="V15" s="189">
        <f t="shared" si="4"/>
        <v>43592.479166666635</v>
      </c>
      <c r="W15" s="189">
        <f t="shared" si="4"/>
        <v>43592.489583333299</v>
      </c>
      <c r="X15" s="189">
        <f t="shared" si="4"/>
        <v>43592.499999999964</v>
      </c>
      <c r="Y15" s="189">
        <f t="shared" si="4"/>
        <v>43592.510416666628</v>
      </c>
      <c r="Z15" s="189">
        <f t="shared" si="4"/>
        <v>43592.520833333292</v>
      </c>
      <c r="AA15" s="189">
        <f t="shared" si="4"/>
        <v>43592.531249999956</v>
      </c>
      <c r="AB15" s="189">
        <f t="shared" si="4"/>
        <v>43592.541666666621</v>
      </c>
      <c r="AC15" s="189">
        <f t="shared" si="4"/>
        <v>43592.552083333285</v>
      </c>
      <c r="AD15" s="189">
        <f t="shared" si="4"/>
        <v>43592.562499999949</v>
      </c>
      <c r="AE15" s="189">
        <f t="shared" si="4"/>
        <v>43592.572916666613</v>
      </c>
      <c r="AF15" s="189">
        <f t="shared" si="4"/>
        <v>43592.583333333278</v>
      </c>
      <c r="AG15" s="189">
        <f t="shared" si="4"/>
        <v>43592.593749999942</v>
      </c>
      <c r="AH15" s="189">
        <f t="shared" si="4"/>
        <v>43592.604166666606</v>
      </c>
      <c r="AI15" s="189">
        <f t="shared" si="4"/>
        <v>43592.61458333327</v>
      </c>
      <c r="AJ15" s="189">
        <f t="shared" si="4"/>
        <v>43592.624999999935</v>
      </c>
      <c r="AK15" s="189">
        <f t="shared" si="4"/>
        <v>43592.635416666599</v>
      </c>
      <c r="AL15" s="189">
        <f t="shared" si="4"/>
        <v>43592.645833333263</v>
      </c>
      <c r="AM15" s="189">
        <f t="shared" si="4"/>
        <v>43592.656249999927</v>
      </c>
      <c r="AN15" s="189">
        <f t="shared" si="4"/>
        <v>43592.666666666591</v>
      </c>
      <c r="AO15" s="189">
        <f t="shared" si="4"/>
        <v>43592.677083333256</v>
      </c>
      <c r="AP15" s="189">
        <f t="shared" si="4"/>
        <v>43592.68749999992</v>
      </c>
      <c r="AQ15" s="189">
        <f t="shared" si="4"/>
        <v>43592.697916666584</v>
      </c>
      <c r="AR15" s="189">
        <f t="shared" si="4"/>
        <v>43592.708333333248</v>
      </c>
      <c r="AS15" s="189">
        <f t="shared" si="4"/>
        <v>43592.718749999913</v>
      </c>
      <c r="AT15" s="189">
        <f t="shared" si="4"/>
        <v>43592.729166666577</v>
      </c>
      <c r="AU15" s="189">
        <f t="shared" si="4"/>
        <v>43592.739583333241</v>
      </c>
      <c r="AV15" s="189">
        <f t="shared" si="4"/>
        <v>43592.749999999905</v>
      </c>
      <c r="AW15" s="189">
        <f t="shared" si="4"/>
        <v>43592.76041666657</v>
      </c>
      <c r="AX15" s="189">
        <f t="shared" si="4"/>
        <v>43592.770833333234</v>
      </c>
      <c r="AY15" s="189">
        <f t="shared" si="4"/>
        <v>43592.781249999898</v>
      </c>
      <c r="AZ15" s="189">
        <f t="shared" si="4"/>
        <v>43592.791666666562</v>
      </c>
      <c r="BA15" s="189">
        <f t="shared" si="4"/>
        <v>43592.802083333227</v>
      </c>
      <c r="BB15" s="189">
        <f t="shared" si="4"/>
        <v>43592.812499999891</v>
      </c>
      <c r="BC15" s="189">
        <f t="shared" si="4"/>
        <v>43592.822916666555</v>
      </c>
      <c r="BD15" s="189">
        <f t="shared" si="4"/>
        <v>43592.833333333219</v>
      </c>
      <c r="BE15" s="189">
        <f t="shared" si="4"/>
        <v>43592.843749999884</v>
      </c>
      <c r="BF15" s="189">
        <f t="shared" si="4"/>
        <v>43592.854166666548</v>
      </c>
      <c r="BG15" s="189">
        <f t="shared" si="4"/>
        <v>43592.864583333212</v>
      </c>
      <c r="BH15" s="189">
        <f t="shared" si="4"/>
        <v>43592.874999999876</v>
      </c>
      <c r="BI15" s="189">
        <f t="shared" si="4"/>
        <v>43592.885416666541</v>
      </c>
      <c r="BJ15" s="189">
        <f t="shared" si="4"/>
        <v>43592.895833333205</v>
      </c>
      <c r="BK15" s="189">
        <f t="shared" si="4"/>
        <v>43592.906249999869</v>
      </c>
      <c r="BL15" s="189">
        <f t="shared" si="4"/>
        <v>43592.916666666533</v>
      </c>
      <c r="BM15" s="189">
        <f t="shared" si="4"/>
        <v>43592.927083333198</v>
      </c>
      <c r="BN15" s="189">
        <f t="shared" si="4"/>
        <v>43592.937499999862</v>
      </c>
      <c r="BO15" s="189">
        <f t="shared" si="4"/>
        <v>43592.947916666526</v>
      </c>
      <c r="BP15" s="189">
        <f t="shared" si="4"/>
        <v>43592.95833333319</v>
      </c>
      <c r="BQ15" s="189">
        <f t="shared" si="4"/>
        <v>43592.968749999854</v>
      </c>
      <c r="BR15" s="189">
        <f t="shared" si="4"/>
        <v>43592.979166666519</v>
      </c>
      <c r="BS15" s="189">
        <f t="shared" si="4"/>
        <v>43592.989583333183</v>
      </c>
      <c r="BT15" s="189">
        <f t="shared" si="4"/>
        <v>43592.999999999847</v>
      </c>
      <c r="BU15" s="165"/>
    </row>
    <row r="16" spans="1:73" ht="15" customHeight="1" x14ac:dyDescent="0.35">
      <c r="A16" s="39"/>
      <c r="B16" s="111" t="str">
        <f>'Etat staff'!I21</f>
        <v xml:space="preserve"> JULIAN</v>
      </c>
      <c r="C16" s="151">
        <f>'Etat staff'!G21</f>
        <v>43592.440972222219</v>
      </c>
      <c r="D16" s="246">
        <f>IF('Etat staff'!H21&lt;C16,'Etat staff'!H21+1,'Etat staff'!H21)</f>
        <v>43592.684027777781</v>
      </c>
      <c r="E16" s="243">
        <f>IF(BU16*24&lt;5.75,0.25/24,IF(BU16*24&lt;6.75,0.5/24,IF(BU16*24&lt;9,1/24,IF(BU16*24&lt;13.25,1.25/24,1.5/24))))</f>
        <v>2.0833333333333332E-2</v>
      </c>
      <c r="F16" s="204"/>
      <c r="G16" s="166"/>
      <c r="H16" s="256" t="s">
        <v>7</v>
      </c>
      <c r="I16" s="256" t="s">
        <v>7</v>
      </c>
      <c r="J16" s="256" t="s">
        <v>7</v>
      </c>
      <c r="K16" s="252" t="s">
        <v>15</v>
      </c>
      <c r="L16" s="252" t="s">
        <v>15</v>
      </c>
      <c r="M16" s="252" t="s">
        <v>15</v>
      </c>
      <c r="N16" s="252" t="s">
        <v>15</v>
      </c>
      <c r="O16" s="252" t="s">
        <v>15</v>
      </c>
      <c r="P16" s="252" t="s">
        <v>39</v>
      </c>
      <c r="Q16" s="252" t="s">
        <v>39</v>
      </c>
      <c r="R16" s="252" t="s">
        <v>39</v>
      </c>
      <c r="S16" s="252" t="s">
        <v>39</v>
      </c>
      <c r="T16" s="252" t="s">
        <v>55</v>
      </c>
      <c r="U16" s="252" t="s">
        <v>55</v>
      </c>
      <c r="V16" s="252" t="s">
        <v>55</v>
      </c>
      <c r="W16" s="252" t="s">
        <v>55</v>
      </c>
      <c r="X16" s="281" t="s">
        <v>6</v>
      </c>
      <c r="Y16" s="281" t="s">
        <v>6</v>
      </c>
      <c r="Z16" s="281" t="s">
        <v>6</v>
      </c>
      <c r="AA16" s="252" t="s">
        <v>15</v>
      </c>
      <c r="AB16" s="231" t="s">
        <v>39</v>
      </c>
      <c r="AC16" s="231" t="s">
        <v>39</v>
      </c>
      <c r="AD16" s="231" t="s">
        <v>39</v>
      </c>
      <c r="AE16" s="231" t="s">
        <v>39</v>
      </c>
      <c r="AF16" s="231" t="s">
        <v>15</v>
      </c>
      <c r="AG16" s="231" t="s">
        <v>15</v>
      </c>
      <c r="AH16" s="231" t="s">
        <v>15</v>
      </c>
      <c r="AI16" s="231" t="s">
        <v>15</v>
      </c>
      <c r="AJ16" s="252" t="s">
        <v>47</v>
      </c>
      <c r="AK16" s="231" t="s">
        <v>46</v>
      </c>
      <c r="AL16" s="231" t="s">
        <v>46</v>
      </c>
      <c r="AM16" s="231" t="s">
        <v>46</v>
      </c>
      <c r="AN16" s="252" t="s">
        <v>46</v>
      </c>
      <c r="AO16" s="252" t="s">
        <v>46</v>
      </c>
      <c r="AP16" s="253" t="s">
        <v>15</v>
      </c>
      <c r="AQ16" s="253" t="s">
        <v>15</v>
      </c>
      <c r="AR16" s="253" t="s">
        <v>15</v>
      </c>
      <c r="AS16" s="253" t="s">
        <v>15</v>
      </c>
      <c r="AT16" s="253"/>
      <c r="AU16" s="253"/>
      <c r="AV16" s="253"/>
      <c r="AW16" s="253"/>
      <c r="AX16" s="253"/>
      <c r="AY16" s="253"/>
      <c r="AZ16" s="253"/>
      <c r="BA16" s="253"/>
      <c r="BB16" s="253"/>
      <c r="BC16" s="253"/>
      <c r="BD16" s="253"/>
      <c r="BE16" s="253"/>
      <c r="BF16" s="253"/>
      <c r="BG16" s="253"/>
      <c r="BH16" s="253"/>
      <c r="BI16" s="253"/>
      <c r="BJ16" s="253"/>
      <c r="BK16" s="253"/>
      <c r="BL16" s="253"/>
      <c r="BM16" s="253"/>
      <c r="BN16" s="253"/>
      <c r="BO16" s="253"/>
      <c r="BP16" s="253"/>
      <c r="BQ16" s="254"/>
      <c r="BR16" s="254"/>
      <c r="BS16" s="254"/>
      <c r="BT16" s="255"/>
      <c r="BU16" s="165">
        <f t="shared" si="3"/>
        <v>0.24999972222868974</v>
      </c>
    </row>
    <row r="17" spans="1:73" ht="15" customHeight="1" x14ac:dyDescent="0.35">
      <c r="A17" s="39"/>
      <c r="B17" s="65" t="str">
        <f>'Etat staff'!I22</f>
        <v xml:space="preserve"> LAURA</v>
      </c>
      <c r="C17" s="152">
        <f>'Etat staff'!G22</f>
        <v>43592.482638888891</v>
      </c>
      <c r="D17" s="247">
        <f>IF('Etat staff'!H22&lt;C17,'Etat staff'!H22+1,'Etat staff'!H22)</f>
        <v>43592.809027777781</v>
      </c>
      <c r="E17" s="244">
        <f t="shared" ref="E17:E25" si="5">IF(BU17*24&lt;5.75,0.25/24,IF(BU17*24&lt;6.75,0.5/24,IF(BU17*24&lt;9,1/24,IF(BU17*24&lt;13.25,1.25/24,1.5/24))))</f>
        <v>4.1666666666666664E-2</v>
      </c>
      <c r="F17" s="205"/>
      <c r="G17" s="167"/>
      <c r="H17" s="227"/>
      <c r="I17" s="227"/>
      <c r="J17" s="227"/>
      <c r="K17" s="227" t="s">
        <v>7</v>
      </c>
      <c r="L17" s="227" t="s">
        <v>7</v>
      </c>
      <c r="M17" s="227" t="s">
        <v>7</v>
      </c>
      <c r="N17" s="227" t="s">
        <v>7</v>
      </c>
      <c r="O17" s="231" t="s">
        <v>15</v>
      </c>
      <c r="P17" s="231" t="s">
        <v>15</v>
      </c>
      <c r="Q17" s="231" t="s">
        <v>15</v>
      </c>
      <c r="R17" s="231" t="s">
        <v>15</v>
      </c>
      <c r="S17" s="231" t="s">
        <v>15</v>
      </c>
      <c r="T17" s="231" t="s">
        <v>39</v>
      </c>
      <c r="U17" s="231" t="s">
        <v>39</v>
      </c>
      <c r="V17" s="231" t="s">
        <v>39</v>
      </c>
      <c r="W17" s="231" t="s">
        <v>39</v>
      </c>
      <c r="X17" s="252" t="s">
        <v>15</v>
      </c>
      <c r="Y17" s="252" t="s">
        <v>15</v>
      </c>
      <c r="Z17" s="252" t="s">
        <v>15</v>
      </c>
      <c r="AA17" s="252" t="s">
        <v>15</v>
      </c>
      <c r="AB17" s="280" t="s">
        <v>6</v>
      </c>
      <c r="AC17" s="280" t="s">
        <v>6</v>
      </c>
      <c r="AD17" s="280" t="s">
        <v>6</v>
      </c>
      <c r="AE17" s="280" t="s">
        <v>15</v>
      </c>
      <c r="AF17" s="231" t="s">
        <v>39</v>
      </c>
      <c r="AG17" s="231" t="s">
        <v>39</v>
      </c>
      <c r="AH17" s="231" t="s">
        <v>39</v>
      </c>
      <c r="AI17" s="231" t="s">
        <v>39</v>
      </c>
      <c r="AJ17" s="231" t="s">
        <v>40</v>
      </c>
      <c r="AK17" s="231" t="s">
        <v>40</v>
      </c>
      <c r="AL17" s="231" t="s">
        <v>40</v>
      </c>
      <c r="AM17" s="231" t="s">
        <v>40</v>
      </c>
      <c r="AN17" s="231"/>
      <c r="AO17" s="231"/>
      <c r="AP17" s="231"/>
      <c r="AQ17" s="231"/>
      <c r="AR17" s="231"/>
      <c r="AS17" s="231"/>
      <c r="AT17" s="231"/>
      <c r="AU17" s="231"/>
      <c r="AV17" s="231"/>
      <c r="AW17" s="231"/>
      <c r="AX17" s="296"/>
      <c r="AY17" s="296"/>
      <c r="AZ17" s="296"/>
      <c r="BA17" s="296"/>
      <c r="BB17" s="296"/>
      <c r="BC17" s="296"/>
      <c r="BD17" s="296"/>
      <c r="BE17" s="296"/>
      <c r="BF17" s="296"/>
      <c r="BG17" s="296"/>
      <c r="BH17" s="296"/>
      <c r="BI17" s="296"/>
      <c r="BJ17" s="296"/>
      <c r="BK17" s="296"/>
      <c r="BL17" s="296"/>
      <c r="BM17" s="296"/>
      <c r="BN17" s="296"/>
      <c r="BO17" s="296"/>
      <c r="BP17" s="296"/>
      <c r="BQ17" s="228"/>
      <c r="BR17" s="228"/>
      <c r="BS17" s="228"/>
      <c r="BT17" s="229"/>
      <c r="BU17" s="165">
        <f t="shared" si="3"/>
        <v>0.33333305555717241</v>
      </c>
    </row>
    <row r="18" spans="1:73" ht="15" customHeight="1" x14ac:dyDescent="0.35">
      <c r="A18" s="39"/>
      <c r="B18" s="65" t="str">
        <f>'Etat staff'!I23</f>
        <v xml:space="preserve"> PHILIPPINE</v>
      </c>
      <c r="C18" s="152">
        <f>'Etat staff'!G23</f>
        <v>43592.524305555555</v>
      </c>
      <c r="D18" s="247">
        <f>IF('Etat staff'!H23&lt;C18,'Etat staff'!H23+1,'Etat staff'!H23)</f>
        <v>43592.913194444445</v>
      </c>
      <c r="E18" s="244">
        <f t="shared" si="5"/>
        <v>5.2083333333333336E-2</v>
      </c>
      <c r="F18" s="206"/>
      <c r="G18" s="168"/>
      <c r="H18" s="227"/>
      <c r="I18" s="264"/>
      <c r="J18" s="264"/>
      <c r="K18" s="264"/>
      <c r="L18" s="296"/>
      <c r="M18" s="296"/>
      <c r="N18" s="296"/>
      <c r="O18" s="296"/>
      <c r="P18" s="296" t="s">
        <v>7</v>
      </c>
      <c r="Q18" s="296" t="s">
        <v>7</v>
      </c>
      <c r="R18" s="296" t="s">
        <v>7</v>
      </c>
      <c r="S18" s="231" t="s">
        <v>15</v>
      </c>
      <c r="T18" s="231" t="s">
        <v>40</v>
      </c>
      <c r="U18" s="231" t="s">
        <v>40</v>
      </c>
      <c r="V18" s="231" t="s">
        <v>40</v>
      </c>
      <c r="W18" s="231" t="s">
        <v>40</v>
      </c>
      <c r="X18" s="231" t="s">
        <v>40</v>
      </c>
      <c r="Y18" s="231" t="s">
        <v>40</v>
      </c>
      <c r="Z18" s="231" t="s">
        <v>40</v>
      </c>
      <c r="AA18" s="231" t="s">
        <v>40</v>
      </c>
      <c r="AB18" s="231" t="s">
        <v>40</v>
      </c>
      <c r="AC18" s="231" t="s">
        <v>40</v>
      </c>
      <c r="AD18" s="231" t="s">
        <v>40</v>
      </c>
      <c r="AE18" s="231" t="s">
        <v>40</v>
      </c>
      <c r="AF18" s="280" t="s">
        <v>6</v>
      </c>
      <c r="AG18" s="280" t="s">
        <v>6</v>
      </c>
      <c r="AH18" s="280" t="s">
        <v>6</v>
      </c>
      <c r="AI18" s="231" t="s">
        <v>15</v>
      </c>
      <c r="AJ18" s="231" t="s">
        <v>39</v>
      </c>
      <c r="AK18" s="231" t="s">
        <v>39</v>
      </c>
      <c r="AL18" s="231" t="s">
        <v>39</v>
      </c>
      <c r="AM18" s="231" t="s">
        <v>39</v>
      </c>
      <c r="AN18" s="231" t="s">
        <v>15</v>
      </c>
      <c r="AO18" s="231" t="s">
        <v>15</v>
      </c>
      <c r="AP18" s="231" t="s">
        <v>15</v>
      </c>
      <c r="AQ18" s="231" t="s">
        <v>15</v>
      </c>
      <c r="AR18" s="231" t="s">
        <v>15</v>
      </c>
      <c r="AS18" s="231" t="s">
        <v>47</v>
      </c>
      <c r="AT18" s="231" t="s">
        <v>15</v>
      </c>
      <c r="AU18" s="231" t="s">
        <v>15</v>
      </c>
      <c r="AV18" s="296"/>
      <c r="AW18" s="296"/>
      <c r="AX18" s="296"/>
      <c r="AY18" s="296"/>
      <c r="AZ18" s="296"/>
      <c r="BA18" s="296"/>
      <c r="BB18" s="296"/>
      <c r="BC18" s="296"/>
      <c r="BD18" s="296"/>
      <c r="BE18" s="296"/>
      <c r="BF18" s="296"/>
      <c r="BG18" s="296"/>
      <c r="BH18" s="296"/>
      <c r="BI18" s="296"/>
      <c r="BJ18" s="296"/>
      <c r="BK18" s="296"/>
      <c r="BL18" s="296"/>
      <c r="BM18" s="296"/>
      <c r="BN18" s="296"/>
      <c r="BO18" s="296"/>
      <c r="BP18" s="296"/>
      <c r="BQ18" s="228"/>
      <c r="BR18" s="228"/>
      <c r="BS18" s="228"/>
      <c r="BT18" s="229"/>
      <c r="BU18" s="165">
        <f t="shared" si="3"/>
        <v>0.39583305555717241</v>
      </c>
    </row>
    <row r="19" spans="1:73" ht="15" customHeight="1" x14ac:dyDescent="0.35">
      <c r="A19" s="39"/>
      <c r="B19" s="65" t="str">
        <f>'Etat staff'!I24</f>
        <v xml:space="preserve"> IRIS</v>
      </c>
      <c r="C19" s="152">
        <f>'Etat staff'!G24</f>
        <v>43592.482638888891</v>
      </c>
      <c r="D19" s="247">
        <f>IF('Etat staff'!H24&lt;C19,'Etat staff'!H24+1,'Etat staff'!H24)</f>
        <v>43592.746527777781</v>
      </c>
      <c r="E19" s="244">
        <f t="shared" si="5"/>
        <v>2.0833333333333332E-2</v>
      </c>
      <c r="F19" s="206"/>
      <c r="G19" s="168"/>
      <c r="H19" s="227"/>
      <c r="I19" s="264"/>
      <c r="J19" s="264"/>
      <c r="K19" s="264"/>
      <c r="L19" s="296"/>
      <c r="M19" s="296"/>
      <c r="N19" s="296"/>
      <c r="O19" s="296"/>
      <c r="P19" s="296"/>
      <c r="Q19" s="296"/>
      <c r="R19" s="296"/>
      <c r="S19" s="296" t="s">
        <v>7</v>
      </c>
      <c r="T19" s="296" t="s">
        <v>7</v>
      </c>
      <c r="U19" s="296" t="s">
        <v>7</v>
      </c>
      <c r="V19" s="296" t="s">
        <v>7</v>
      </c>
      <c r="W19" s="231" t="s">
        <v>15</v>
      </c>
      <c r="X19" s="231" t="s">
        <v>39</v>
      </c>
      <c r="Y19" s="231" t="s">
        <v>39</v>
      </c>
      <c r="Z19" s="231" t="s">
        <v>39</v>
      </c>
      <c r="AA19" s="231" t="s">
        <v>39</v>
      </c>
      <c r="AB19" s="231" t="s">
        <v>15</v>
      </c>
      <c r="AC19" s="231" t="s">
        <v>15</v>
      </c>
      <c r="AD19" s="231" t="s">
        <v>15</v>
      </c>
      <c r="AE19" s="231" t="s">
        <v>15</v>
      </c>
      <c r="AF19" s="231" t="s">
        <v>15</v>
      </c>
      <c r="AG19" s="231" t="s">
        <v>15</v>
      </c>
      <c r="AH19" s="231" t="s">
        <v>15</v>
      </c>
      <c r="AI19" s="231" t="s">
        <v>15</v>
      </c>
      <c r="AJ19" s="280" t="s">
        <v>6</v>
      </c>
      <c r="AK19" s="280" t="s">
        <v>6</v>
      </c>
      <c r="AL19" s="280" t="s">
        <v>6</v>
      </c>
      <c r="AM19" s="231" t="s">
        <v>15</v>
      </c>
      <c r="AN19" s="231" t="s">
        <v>39</v>
      </c>
      <c r="AO19" s="231" t="s">
        <v>39</v>
      </c>
      <c r="AP19" s="231" t="s">
        <v>39</v>
      </c>
      <c r="AQ19" s="231" t="s">
        <v>39</v>
      </c>
      <c r="AR19" s="231" t="s">
        <v>47</v>
      </c>
      <c r="AS19" s="231" t="s">
        <v>15</v>
      </c>
      <c r="AT19" s="231" t="s">
        <v>15</v>
      </c>
      <c r="AU19" s="231" t="s">
        <v>15</v>
      </c>
      <c r="AV19" s="231"/>
      <c r="AW19" s="231"/>
      <c r="AX19" s="231"/>
      <c r="AY19" s="231"/>
      <c r="AZ19" s="231"/>
      <c r="BA19" s="231"/>
      <c r="BB19" s="231"/>
      <c r="BC19" s="231"/>
      <c r="BD19" s="231"/>
      <c r="BE19" s="231"/>
      <c r="BF19" s="296"/>
      <c r="BG19" s="296"/>
      <c r="BH19" s="296"/>
      <c r="BI19" s="296"/>
      <c r="BJ19" s="296"/>
      <c r="BK19" s="296"/>
      <c r="BL19" s="296"/>
      <c r="BM19" s="296"/>
      <c r="BN19" s="296"/>
      <c r="BO19" s="296"/>
      <c r="BP19" s="296"/>
      <c r="BQ19" s="228"/>
      <c r="BR19" s="228"/>
      <c r="BS19" s="228"/>
      <c r="BT19" s="229"/>
      <c r="BU19" s="165">
        <f t="shared" si="3"/>
        <v>0.27083305555717241</v>
      </c>
    </row>
    <row r="20" spans="1:73" ht="15" customHeight="1" x14ac:dyDescent="0.35">
      <c r="A20" s="39"/>
      <c r="B20" s="65" t="str">
        <f>'Etat staff'!I25</f>
        <v xml:space="preserve"> KAREN KANITHA</v>
      </c>
      <c r="C20" s="152">
        <f>'Etat staff'!G25</f>
        <v>43592.586805555555</v>
      </c>
      <c r="D20" s="247">
        <f>IF('Etat staff'!H25&lt;C20,'Etat staff'!H25+1,'Etat staff'!H25)</f>
        <v>43592.913194444445</v>
      </c>
      <c r="E20" s="244">
        <f t="shared" si="5"/>
        <v>4.1666666666666664E-2</v>
      </c>
      <c r="F20" s="206"/>
      <c r="G20" s="168"/>
      <c r="H20" s="227"/>
      <c r="I20" s="264"/>
      <c r="J20" s="264"/>
      <c r="K20" s="264"/>
      <c r="L20" s="296"/>
      <c r="M20" s="296"/>
      <c r="N20" s="296"/>
      <c r="O20" s="296"/>
      <c r="P20" s="296"/>
      <c r="Q20" s="296"/>
      <c r="R20" s="296"/>
      <c r="S20" s="296"/>
      <c r="T20" s="296" t="s">
        <v>7</v>
      </c>
      <c r="U20" s="296" t="s">
        <v>7</v>
      </c>
      <c r="V20" s="296" t="s">
        <v>7</v>
      </c>
      <c r="W20" s="231" t="s">
        <v>15</v>
      </c>
      <c r="X20" s="231" t="s">
        <v>15</v>
      </c>
      <c r="Y20" s="231" t="s">
        <v>15</v>
      </c>
      <c r="Z20" s="231" t="s">
        <v>15</v>
      </c>
      <c r="AA20" s="231" t="s">
        <v>15</v>
      </c>
      <c r="AB20" s="231" t="s">
        <v>15</v>
      </c>
      <c r="AC20" s="231" t="s">
        <v>15</v>
      </c>
      <c r="AD20" s="231" t="s">
        <v>15</v>
      </c>
      <c r="AE20" s="231" t="s">
        <v>15</v>
      </c>
      <c r="AF20" s="231" t="s">
        <v>15</v>
      </c>
      <c r="AG20" s="231" t="s">
        <v>15</v>
      </c>
      <c r="AH20" s="231" t="s">
        <v>15</v>
      </c>
      <c r="AI20" s="231" t="s">
        <v>15</v>
      </c>
      <c r="AJ20" s="280" t="s">
        <v>6</v>
      </c>
      <c r="AK20" s="280" t="s">
        <v>6</v>
      </c>
      <c r="AL20" s="280" t="s">
        <v>6</v>
      </c>
      <c r="AM20" s="231" t="s">
        <v>15</v>
      </c>
      <c r="AN20" s="231" t="s">
        <v>15</v>
      </c>
      <c r="AO20" s="231" t="s">
        <v>15</v>
      </c>
      <c r="AP20" s="231" t="s">
        <v>15</v>
      </c>
      <c r="AQ20" s="231" t="s">
        <v>15</v>
      </c>
      <c r="AR20" s="231" t="s">
        <v>15</v>
      </c>
      <c r="AS20" s="231"/>
      <c r="AT20" s="231"/>
      <c r="AU20" s="231"/>
      <c r="AV20" s="231"/>
      <c r="AW20" s="231"/>
      <c r="AX20" s="231"/>
      <c r="AY20" s="231"/>
      <c r="AZ20" s="231"/>
      <c r="BA20" s="231"/>
      <c r="BB20" s="231"/>
      <c r="BC20" s="231"/>
      <c r="BD20" s="231"/>
      <c r="BE20" s="231"/>
      <c r="BF20" s="231"/>
      <c r="BG20" s="231"/>
      <c r="BH20" s="296"/>
      <c r="BI20" s="296"/>
      <c r="BJ20" s="296"/>
      <c r="BK20" s="296"/>
      <c r="BL20" s="296"/>
      <c r="BM20" s="296"/>
      <c r="BN20" s="296"/>
      <c r="BO20" s="296"/>
      <c r="BP20" s="296"/>
      <c r="BQ20" s="228"/>
      <c r="BR20" s="228"/>
      <c r="BS20" s="228"/>
      <c r="BT20" s="229"/>
      <c r="BU20" s="165">
        <f t="shared" si="3"/>
        <v>0.33333305555717241</v>
      </c>
    </row>
    <row r="21" spans="1:73" ht="15" customHeight="1" x14ac:dyDescent="0.35">
      <c r="A21" s="39"/>
      <c r="B21" s="65" t="str">
        <f>'Etat staff'!I26</f>
        <v xml:space="preserve"> DAVID</v>
      </c>
      <c r="C21" s="152">
        <f>'Etat staff'!G26</f>
        <v>43592.586805555555</v>
      </c>
      <c r="D21" s="247">
        <f>IF('Etat staff'!H26&lt;C21,'Etat staff'!H26+1,'Etat staff'!H26)</f>
        <v>43592.913194444445</v>
      </c>
      <c r="E21" s="244">
        <f t="shared" si="5"/>
        <v>4.1666666666666664E-2</v>
      </c>
      <c r="F21" s="206"/>
      <c r="G21" s="168"/>
      <c r="H21" s="227"/>
      <c r="I21" s="264"/>
      <c r="J21" s="264"/>
      <c r="K21" s="264"/>
      <c r="L21" s="296"/>
      <c r="M21" s="296"/>
      <c r="N21" s="296"/>
      <c r="O21" s="296"/>
      <c r="P21" s="296"/>
      <c r="Q21" s="296"/>
      <c r="R21" s="296"/>
      <c r="S21" s="296"/>
      <c r="T21" s="296"/>
      <c r="U21" s="296"/>
      <c r="V21" s="296"/>
      <c r="W21" s="296"/>
      <c r="X21" s="296"/>
      <c r="Y21" s="296"/>
      <c r="Z21" s="296" t="s">
        <v>7</v>
      </c>
      <c r="AA21" s="296" t="s">
        <v>7</v>
      </c>
      <c r="AB21" s="296" t="s">
        <v>7</v>
      </c>
      <c r="AC21" s="296" t="s">
        <v>7</v>
      </c>
      <c r="AD21" s="296" t="s">
        <v>7</v>
      </c>
      <c r="AE21" s="231" t="s">
        <v>15</v>
      </c>
      <c r="AF21" s="231" t="s">
        <v>15</v>
      </c>
      <c r="AG21" s="231" t="s">
        <v>15</v>
      </c>
      <c r="AH21" s="231" t="s">
        <v>15</v>
      </c>
      <c r="AI21" s="231" t="s">
        <v>15</v>
      </c>
      <c r="AJ21" s="231" t="s">
        <v>15</v>
      </c>
      <c r="AK21" s="231" t="s">
        <v>15</v>
      </c>
      <c r="AL21" s="231" t="s">
        <v>15</v>
      </c>
      <c r="AM21" s="231" t="s">
        <v>15</v>
      </c>
      <c r="AN21" s="280" t="s">
        <v>6</v>
      </c>
      <c r="AO21" s="280" t="s">
        <v>6</v>
      </c>
      <c r="AP21" s="280" t="s">
        <v>6</v>
      </c>
      <c r="AQ21" s="231" t="s">
        <v>15</v>
      </c>
      <c r="AR21" s="231" t="s">
        <v>15</v>
      </c>
      <c r="AS21" s="231" t="s">
        <v>15</v>
      </c>
      <c r="AT21" s="231" t="s">
        <v>15</v>
      </c>
      <c r="AU21" s="231" t="s">
        <v>15</v>
      </c>
      <c r="AV21" s="231" t="s">
        <v>39</v>
      </c>
      <c r="AW21" s="231" t="s">
        <v>39</v>
      </c>
      <c r="AX21" s="231" t="s">
        <v>39</v>
      </c>
      <c r="AY21" s="231" t="s">
        <v>39</v>
      </c>
      <c r="AZ21" s="231" t="s">
        <v>15</v>
      </c>
      <c r="BA21" s="231" t="s">
        <v>15</v>
      </c>
      <c r="BB21" s="231" t="s">
        <v>15</v>
      </c>
      <c r="BC21" s="231" t="s">
        <v>15</v>
      </c>
      <c r="BD21" s="231" t="s">
        <v>15</v>
      </c>
      <c r="BE21" s="231" t="s">
        <v>15</v>
      </c>
      <c r="BF21" s="231" t="s">
        <v>15</v>
      </c>
      <c r="BG21" s="231" t="s">
        <v>15</v>
      </c>
      <c r="BH21" s="231" t="s">
        <v>15</v>
      </c>
      <c r="BI21" s="231" t="s">
        <v>15</v>
      </c>
      <c r="BJ21" s="296"/>
      <c r="BK21" s="296"/>
      <c r="BL21" s="296"/>
      <c r="BM21" s="296"/>
      <c r="BN21" s="296"/>
      <c r="BO21" s="296"/>
      <c r="BP21" s="296"/>
      <c r="BQ21" s="228"/>
      <c r="BR21" s="228"/>
      <c r="BS21" s="228"/>
      <c r="BT21" s="229"/>
      <c r="BU21" s="165">
        <f t="shared" si="3"/>
        <v>0.33333305555717241</v>
      </c>
    </row>
    <row r="22" spans="1:73" ht="15" customHeight="1" x14ac:dyDescent="0.35">
      <c r="A22" s="39"/>
      <c r="B22" s="65">
        <f>'Etat staff'!I27</f>
        <v>0</v>
      </c>
      <c r="C22" s="152">
        <f>'Etat staff'!G27</f>
        <v>0</v>
      </c>
      <c r="D22" s="247">
        <f>IF('Etat staff'!H27&lt;C22,'Etat staff'!H27+1,'Etat staff'!H27)</f>
        <v>0</v>
      </c>
      <c r="E22" s="244">
        <f t="shared" si="5"/>
        <v>1.0416666666666666E-2</v>
      </c>
      <c r="F22" s="206"/>
      <c r="G22" s="168"/>
      <c r="H22" s="227"/>
      <c r="I22" s="264"/>
      <c r="J22" s="264"/>
      <c r="K22" s="264"/>
      <c r="L22" s="296"/>
      <c r="M22" s="296"/>
      <c r="N22" s="296"/>
      <c r="O22" s="296"/>
      <c r="P22" s="296"/>
      <c r="Q22" s="296"/>
      <c r="R22" s="296"/>
      <c r="S22" s="296"/>
      <c r="T22" s="296"/>
      <c r="U22" s="296"/>
      <c r="V22" s="296"/>
      <c r="W22" s="296"/>
      <c r="X22" s="296"/>
      <c r="Y22" s="296"/>
      <c r="Z22" s="296"/>
      <c r="AA22" s="296"/>
      <c r="AB22" s="296" t="s">
        <v>7</v>
      </c>
      <c r="AC22" s="296" t="s">
        <v>7</v>
      </c>
      <c r="AD22" s="296" t="s">
        <v>7</v>
      </c>
      <c r="AE22" s="296" t="s">
        <v>7</v>
      </c>
      <c r="AF22" s="296" t="s">
        <v>7</v>
      </c>
      <c r="AG22" s="231" t="s">
        <v>15</v>
      </c>
      <c r="AH22" s="231" t="s">
        <v>15</v>
      </c>
      <c r="AI22" s="231" t="s">
        <v>15</v>
      </c>
      <c r="AJ22" s="231" t="s">
        <v>15</v>
      </c>
      <c r="AK22" s="231" t="s">
        <v>15</v>
      </c>
      <c r="AL22" s="231" t="s">
        <v>15</v>
      </c>
      <c r="AM22" s="231" t="s">
        <v>15</v>
      </c>
      <c r="AN22" s="231" t="s">
        <v>15</v>
      </c>
      <c r="AO22" s="231" t="s">
        <v>15</v>
      </c>
      <c r="AP22" s="231" t="s">
        <v>15</v>
      </c>
      <c r="AQ22" s="231" t="s">
        <v>15</v>
      </c>
      <c r="AR22" s="231" t="s">
        <v>15</v>
      </c>
      <c r="AS22" s="231" t="s">
        <v>15</v>
      </c>
      <c r="AT22" s="231" t="s">
        <v>15</v>
      </c>
      <c r="AU22" s="231" t="s">
        <v>15</v>
      </c>
      <c r="AV22" s="231" t="s">
        <v>6</v>
      </c>
      <c r="AW22" s="231" t="s">
        <v>6</v>
      </c>
      <c r="AX22" s="231" t="s">
        <v>6</v>
      </c>
      <c r="AY22" s="231" t="s">
        <v>15</v>
      </c>
      <c r="AZ22" s="231" t="s">
        <v>39</v>
      </c>
      <c r="BA22" s="231" t="s">
        <v>39</v>
      </c>
      <c r="BB22" s="231" t="s">
        <v>39</v>
      </c>
      <c r="BC22" s="231" t="s">
        <v>39</v>
      </c>
      <c r="BD22" s="231" t="s">
        <v>15</v>
      </c>
      <c r="BE22" s="231" t="s">
        <v>15</v>
      </c>
      <c r="BF22" s="231" t="s">
        <v>15</v>
      </c>
      <c r="BG22" s="231" t="s">
        <v>15</v>
      </c>
      <c r="BH22" s="231" t="s">
        <v>15</v>
      </c>
      <c r="BI22" s="231" t="s">
        <v>15</v>
      </c>
      <c r="BJ22" s="231" t="s">
        <v>15</v>
      </c>
      <c r="BK22" s="231" t="s">
        <v>15</v>
      </c>
      <c r="BL22" s="231" t="s">
        <v>15</v>
      </c>
      <c r="BM22" s="231" t="s">
        <v>15</v>
      </c>
      <c r="BN22" s="231" t="s">
        <v>15</v>
      </c>
      <c r="BO22" s="231" t="s">
        <v>15</v>
      </c>
      <c r="BP22" s="296"/>
      <c r="BQ22" s="228"/>
      <c r="BR22" s="228"/>
      <c r="BS22" s="228"/>
      <c r="BT22" s="229"/>
      <c r="BU22" s="165">
        <f t="shared" si="3"/>
        <v>6.9441666666666671E-3</v>
      </c>
    </row>
    <row r="23" spans="1:73" ht="15.75" customHeight="1" x14ac:dyDescent="0.35">
      <c r="A23" s="39"/>
      <c r="B23" s="65">
        <f>'Etat staff'!I28</f>
        <v>0</v>
      </c>
      <c r="C23" s="152">
        <f>'Etat staff'!G28</f>
        <v>0</v>
      </c>
      <c r="D23" s="247">
        <f>IF('Etat staff'!H28&lt;C23,'Etat staff'!H28+1,'Etat staff'!H28)</f>
        <v>0</v>
      </c>
      <c r="E23" s="244">
        <f t="shared" si="5"/>
        <v>1.0416666666666666E-2</v>
      </c>
      <c r="F23" s="206"/>
      <c r="G23" s="168"/>
      <c r="H23" s="227"/>
      <c r="I23" s="264"/>
      <c r="J23" s="264"/>
      <c r="K23" s="264"/>
      <c r="L23" s="296"/>
      <c r="M23" s="296"/>
      <c r="N23" s="296"/>
      <c r="O23" s="296"/>
      <c r="P23" s="296"/>
      <c r="Q23" s="296"/>
      <c r="R23" s="296"/>
      <c r="S23" s="296"/>
      <c r="T23" s="231"/>
      <c r="U23" s="231"/>
      <c r="V23" s="231"/>
      <c r="W23" s="231"/>
      <c r="X23" s="296"/>
      <c r="Y23" s="296"/>
      <c r="Z23" s="296"/>
      <c r="AA23" s="296"/>
      <c r="AB23" s="296"/>
      <c r="AC23" s="296"/>
      <c r="AD23" s="296"/>
      <c r="AE23" s="296"/>
      <c r="AF23" s="296" t="s">
        <v>7</v>
      </c>
      <c r="AG23" s="296" t="s">
        <v>7</v>
      </c>
      <c r="AH23" s="296" t="s">
        <v>7</v>
      </c>
      <c r="AI23" s="296" t="s">
        <v>7</v>
      </c>
      <c r="AJ23" s="296" t="s">
        <v>7</v>
      </c>
      <c r="AK23" s="231" t="s">
        <v>15</v>
      </c>
      <c r="AL23" s="231" t="s">
        <v>15</v>
      </c>
      <c r="AM23" s="231" t="s">
        <v>15</v>
      </c>
      <c r="AN23" s="231" t="s">
        <v>15</v>
      </c>
      <c r="AO23" s="231" t="s">
        <v>15</v>
      </c>
      <c r="AP23" s="231" t="s">
        <v>15</v>
      </c>
      <c r="AQ23" s="231" t="s">
        <v>15</v>
      </c>
      <c r="AR23" s="231" t="s">
        <v>15</v>
      </c>
      <c r="AS23" s="231" t="s">
        <v>15</v>
      </c>
      <c r="AT23" s="231" t="s">
        <v>15</v>
      </c>
      <c r="AU23" s="231" t="s">
        <v>15</v>
      </c>
      <c r="AV23" s="231" t="s">
        <v>6</v>
      </c>
      <c r="AW23" s="231" t="s">
        <v>6</v>
      </c>
      <c r="AX23" s="231" t="s">
        <v>6</v>
      </c>
      <c r="AY23" s="231" t="s">
        <v>15</v>
      </c>
      <c r="AZ23" s="231" t="s">
        <v>47</v>
      </c>
      <c r="BA23" s="231" t="s">
        <v>15</v>
      </c>
      <c r="BB23" s="231" t="s">
        <v>15</v>
      </c>
      <c r="BC23" s="231" t="s">
        <v>15</v>
      </c>
      <c r="BD23" s="231" t="s">
        <v>15</v>
      </c>
      <c r="BE23" s="231" t="s">
        <v>15</v>
      </c>
      <c r="BF23" s="231" t="s">
        <v>15</v>
      </c>
      <c r="BG23" s="231" t="s">
        <v>15</v>
      </c>
      <c r="BH23" s="231" t="s">
        <v>15</v>
      </c>
      <c r="BI23" s="231" t="s">
        <v>15</v>
      </c>
      <c r="BJ23" s="231" t="s">
        <v>15</v>
      </c>
      <c r="BK23" s="231" t="s">
        <v>15</v>
      </c>
      <c r="BL23" s="231" t="s">
        <v>15</v>
      </c>
      <c r="BM23" s="231" t="s">
        <v>15</v>
      </c>
      <c r="BN23" s="231" t="s">
        <v>15</v>
      </c>
      <c r="BO23" s="231" t="s">
        <v>15</v>
      </c>
      <c r="BP23" s="296"/>
      <c r="BQ23" s="228"/>
      <c r="BR23" s="228"/>
      <c r="BS23" s="228"/>
      <c r="BT23" s="229"/>
      <c r="BU23" s="165">
        <f t="shared" si="3"/>
        <v>6.9441666666666671E-3</v>
      </c>
    </row>
    <row r="24" spans="1:73" ht="15.75" customHeight="1" x14ac:dyDescent="0.35">
      <c r="A24" s="39"/>
      <c r="B24" s="65">
        <f>'Etat staff'!I29</f>
        <v>0</v>
      </c>
      <c r="C24" s="152">
        <f>'Etat staff'!G29</f>
        <v>0</v>
      </c>
      <c r="D24" s="247">
        <f>IF('Etat staff'!H29&lt;C24,'Etat staff'!H29+1,'Etat staff'!H29)</f>
        <v>0</v>
      </c>
      <c r="E24" s="244">
        <f t="shared" si="5"/>
        <v>1.0416666666666666E-2</v>
      </c>
      <c r="F24" s="206"/>
      <c r="G24" s="168"/>
      <c r="H24" s="227"/>
      <c r="I24" s="264"/>
      <c r="J24" s="264"/>
      <c r="K24" s="264"/>
      <c r="L24" s="296"/>
      <c r="M24" s="296"/>
      <c r="N24" s="296"/>
      <c r="O24" s="296"/>
      <c r="P24" s="296"/>
      <c r="Q24" s="296"/>
      <c r="R24" s="296"/>
      <c r="S24" s="296"/>
      <c r="T24" s="231"/>
      <c r="U24" s="231"/>
      <c r="V24" s="231"/>
      <c r="W24" s="231"/>
      <c r="X24" s="296" t="s">
        <v>7</v>
      </c>
      <c r="Y24" s="296" t="s">
        <v>7</v>
      </c>
      <c r="Z24" s="296" t="s">
        <v>7</v>
      </c>
      <c r="AA24" s="296" t="s">
        <v>7</v>
      </c>
      <c r="AB24" s="296" t="s">
        <v>7</v>
      </c>
      <c r="AC24" s="296" t="s">
        <v>7</v>
      </c>
      <c r="AD24" s="296" t="s">
        <v>7</v>
      </c>
      <c r="AE24" s="296" t="s">
        <v>7</v>
      </c>
      <c r="AF24" s="296" t="s">
        <v>7</v>
      </c>
      <c r="AG24" s="296" t="s">
        <v>7</v>
      </c>
      <c r="AH24" s="296" t="s">
        <v>7</v>
      </c>
      <c r="AI24" s="296" t="s">
        <v>7</v>
      </c>
      <c r="AJ24" s="296" t="s">
        <v>7</v>
      </c>
      <c r="AK24" s="296" t="s">
        <v>7</v>
      </c>
      <c r="AL24" s="231" t="s">
        <v>15</v>
      </c>
      <c r="AM24" s="231" t="s">
        <v>15</v>
      </c>
      <c r="AN24" s="280" t="s">
        <v>6</v>
      </c>
      <c r="AO24" s="280" t="s">
        <v>6</v>
      </c>
      <c r="AP24" s="280" t="s">
        <v>6</v>
      </c>
      <c r="AQ24" s="231" t="s">
        <v>15</v>
      </c>
      <c r="AR24" s="231" t="s">
        <v>15</v>
      </c>
      <c r="AS24" s="231" t="s">
        <v>15</v>
      </c>
      <c r="AT24" s="231" t="s">
        <v>15</v>
      </c>
      <c r="AU24" s="231" t="s">
        <v>15</v>
      </c>
      <c r="AV24" s="231" t="s">
        <v>15</v>
      </c>
      <c r="AW24" s="231" t="s">
        <v>15</v>
      </c>
      <c r="AX24" s="231" t="s">
        <v>15</v>
      </c>
      <c r="AY24" s="231" t="s">
        <v>15</v>
      </c>
      <c r="AZ24" s="231" t="s">
        <v>47</v>
      </c>
      <c r="BA24" s="231" t="s">
        <v>15</v>
      </c>
      <c r="BB24" s="231" t="s">
        <v>15</v>
      </c>
      <c r="BC24" s="231" t="s">
        <v>15</v>
      </c>
      <c r="BD24" s="231" t="s">
        <v>15</v>
      </c>
      <c r="BE24" s="231" t="s">
        <v>15</v>
      </c>
      <c r="BF24" s="231" t="s">
        <v>15</v>
      </c>
      <c r="BG24" s="231" t="s">
        <v>15</v>
      </c>
      <c r="BH24" s="296"/>
      <c r="BI24" s="296"/>
      <c r="BJ24" s="296"/>
      <c r="BK24" s="296"/>
      <c r="BL24" s="296"/>
      <c r="BM24" s="296"/>
      <c r="BN24" s="296"/>
      <c r="BO24" s="296"/>
      <c r="BP24" s="296"/>
      <c r="BQ24" s="228"/>
      <c r="BR24" s="228"/>
      <c r="BS24" s="228"/>
      <c r="BT24" s="229"/>
      <c r="BU24" s="165">
        <f t="shared" si="3"/>
        <v>6.9441666666666671E-3</v>
      </c>
    </row>
    <row r="25" spans="1:73" ht="16" thickBot="1" x14ac:dyDescent="0.4">
      <c r="A25" s="39"/>
      <c r="B25" s="112">
        <f>'Etat staff'!I30</f>
        <v>0</v>
      </c>
      <c r="C25" s="153">
        <f>'Etat staff'!G30</f>
        <v>0</v>
      </c>
      <c r="D25" s="248">
        <f>IF('Etat staff'!H30&lt;C25,'Etat staff'!H30+1,'Etat staff'!H30)</f>
        <v>0</v>
      </c>
      <c r="E25" s="245">
        <f t="shared" si="5"/>
        <v>1.0416666666666666E-2</v>
      </c>
      <c r="F25" s="142"/>
      <c r="G25" s="169"/>
      <c r="H25" s="232"/>
      <c r="I25" s="279"/>
      <c r="J25" s="279"/>
      <c r="K25" s="279"/>
      <c r="L25" s="233"/>
      <c r="M25" s="233"/>
      <c r="N25" s="233"/>
      <c r="O25" s="233"/>
      <c r="P25" s="233"/>
      <c r="Q25" s="233"/>
      <c r="R25" s="233"/>
      <c r="S25" s="233"/>
      <c r="T25" s="234"/>
      <c r="U25" s="234"/>
      <c r="V25" s="234"/>
      <c r="W25" s="234"/>
      <c r="X25" s="234"/>
      <c r="Y25" s="234"/>
      <c r="Z25" s="234"/>
      <c r="AA25" s="234"/>
      <c r="AB25" s="234" t="s">
        <v>7</v>
      </c>
      <c r="AC25" s="234" t="s">
        <v>7</v>
      </c>
      <c r="AD25" s="234" t="s">
        <v>7</v>
      </c>
      <c r="AE25" s="234" t="s">
        <v>7</v>
      </c>
      <c r="AF25" s="234"/>
      <c r="AG25" s="234"/>
      <c r="AH25" s="234"/>
      <c r="AI25" s="234"/>
      <c r="AJ25" s="234"/>
      <c r="AK25" s="234"/>
      <c r="AL25" s="234"/>
      <c r="AM25" s="234"/>
      <c r="AN25" s="234"/>
      <c r="AO25" s="234"/>
      <c r="AP25" s="234"/>
      <c r="AQ25" s="234"/>
      <c r="AR25" s="234"/>
      <c r="AS25" s="234"/>
      <c r="AT25" s="234"/>
      <c r="AU25" s="234"/>
      <c r="AV25" s="234"/>
      <c r="AW25" s="234"/>
      <c r="AX25" s="234"/>
      <c r="AY25" s="234"/>
      <c r="AZ25" s="234"/>
      <c r="BA25" s="234"/>
      <c r="BB25" s="234"/>
      <c r="BC25" s="234"/>
      <c r="BD25" s="234"/>
      <c r="BE25" s="234"/>
      <c r="BF25" s="234"/>
      <c r="BG25" s="234"/>
      <c r="BH25" s="234"/>
      <c r="BI25" s="234"/>
      <c r="BJ25" s="234"/>
      <c r="BK25" s="234"/>
      <c r="BL25" s="233"/>
      <c r="BM25" s="233"/>
      <c r="BN25" s="233"/>
      <c r="BO25" s="233"/>
      <c r="BP25" s="233"/>
      <c r="BQ25" s="235"/>
      <c r="BR25" s="235"/>
      <c r="BS25" s="235"/>
      <c r="BT25" s="236"/>
      <c r="BU25" s="165">
        <f t="shared" si="3"/>
        <v>6.9441666666666671E-3</v>
      </c>
    </row>
    <row r="26" spans="1:73" ht="16" thickBot="1" x14ac:dyDescent="0.4">
      <c r="A26" s="39"/>
      <c r="B26" s="40"/>
      <c r="C26" s="147"/>
      <c r="D26" s="154"/>
      <c r="E26" s="42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3"/>
      <c r="AK26" s="35"/>
      <c r="AL26" s="35"/>
      <c r="AM26" s="35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165"/>
    </row>
    <row r="27" spans="1:73" ht="15" customHeight="1" x14ac:dyDescent="0.35">
      <c r="A27" s="3"/>
      <c r="B27" s="347"/>
      <c r="C27" s="349" t="s">
        <v>3</v>
      </c>
      <c r="D27" s="349" t="s">
        <v>3</v>
      </c>
      <c r="E27" s="385" t="s">
        <v>48</v>
      </c>
      <c r="F27" s="353" t="s">
        <v>4</v>
      </c>
      <c r="G27" s="353" t="s">
        <v>5</v>
      </c>
      <c r="H27" s="341">
        <f>DATE(YEAR($C$35),MONTH($C$35),DAY($C$35))+(8/24)</f>
        <v>43592.333333333336</v>
      </c>
      <c r="I27" s="341">
        <f>H$6+(15/24/60)</f>
        <v>43592.34375</v>
      </c>
      <c r="J27" s="341">
        <f t="shared" ref="J27:BT27" si="6">I$6+(15/24/60)</f>
        <v>43592.354166666664</v>
      </c>
      <c r="K27" s="341">
        <f t="shared" si="6"/>
        <v>43592.364583333328</v>
      </c>
      <c r="L27" s="341">
        <f t="shared" si="6"/>
        <v>43592.374999999993</v>
      </c>
      <c r="M27" s="341">
        <f t="shared" si="6"/>
        <v>43592.385416666657</v>
      </c>
      <c r="N27" s="341">
        <f t="shared" si="6"/>
        <v>43592.395833333321</v>
      </c>
      <c r="O27" s="341">
        <f t="shared" si="6"/>
        <v>43592.406249999985</v>
      </c>
      <c r="P27" s="341">
        <f t="shared" si="6"/>
        <v>43592.41666666665</v>
      </c>
      <c r="Q27" s="341">
        <f t="shared" si="6"/>
        <v>43592.427083333314</v>
      </c>
      <c r="R27" s="341">
        <f t="shared" si="6"/>
        <v>43592.437499999978</v>
      </c>
      <c r="S27" s="341">
        <f t="shared" si="6"/>
        <v>43592.447916666642</v>
      </c>
      <c r="T27" s="341">
        <f t="shared" si="6"/>
        <v>43592.458333333307</v>
      </c>
      <c r="U27" s="341">
        <f t="shared" si="6"/>
        <v>43592.468749999971</v>
      </c>
      <c r="V27" s="341">
        <f t="shared" si="6"/>
        <v>43592.479166666635</v>
      </c>
      <c r="W27" s="341">
        <f t="shared" si="6"/>
        <v>43592.489583333299</v>
      </c>
      <c r="X27" s="341">
        <f t="shared" si="6"/>
        <v>43592.499999999964</v>
      </c>
      <c r="Y27" s="341">
        <f t="shared" si="6"/>
        <v>43592.510416666628</v>
      </c>
      <c r="Z27" s="341">
        <f t="shared" si="6"/>
        <v>43592.520833333292</v>
      </c>
      <c r="AA27" s="341">
        <f t="shared" si="6"/>
        <v>43592.531249999956</v>
      </c>
      <c r="AB27" s="341">
        <f t="shared" si="6"/>
        <v>43592.541666666621</v>
      </c>
      <c r="AC27" s="341">
        <f t="shared" si="6"/>
        <v>43592.552083333285</v>
      </c>
      <c r="AD27" s="341">
        <f t="shared" si="6"/>
        <v>43592.562499999949</v>
      </c>
      <c r="AE27" s="341">
        <f t="shared" si="6"/>
        <v>43592.572916666613</v>
      </c>
      <c r="AF27" s="341">
        <f t="shared" si="6"/>
        <v>43592.583333333278</v>
      </c>
      <c r="AG27" s="341">
        <f t="shared" si="6"/>
        <v>43592.593749999942</v>
      </c>
      <c r="AH27" s="341">
        <f t="shared" si="6"/>
        <v>43592.604166666606</v>
      </c>
      <c r="AI27" s="341">
        <f t="shared" si="6"/>
        <v>43592.61458333327</v>
      </c>
      <c r="AJ27" s="341">
        <f t="shared" si="6"/>
        <v>43592.624999999935</v>
      </c>
      <c r="AK27" s="341">
        <f t="shared" si="6"/>
        <v>43592.635416666599</v>
      </c>
      <c r="AL27" s="341">
        <f t="shared" si="6"/>
        <v>43592.645833333263</v>
      </c>
      <c r="AM27" s="341">
        <f t="shared" si="6"/>
        <v>43592.656249999927</v>
      </c>
      <c r="AN27" s="341">
        <f t="shared" si="6"/>
        <v>43592.666666666591</v>
      </c>
      <c r="AO27" s="341">
        <f t="shared" si="6"/>
        <v>43592.677083333256</v>
      </c>
      <c r="AP27" s="341">
        <f t="shared" si="6"/>
        <v>43592.68749999992</v>
      </c>
      <c r="AQ27" s="341">
        <f t="shared" si="6"/>
        <v>43592.697916666584</v>
      </c>
      <c r="AR27" s="341">
        <f t="shared" si="6"/>
        <v>43592.708333333248</v>
      </c>
      <c r="AS27" s="341">
        <f t="shared" si="6"/>
        <v>43592.718749999913</v>
      </c>
      <c r="AT27" s="341">
        <f t="shared" si="6"/>
        <v>43592.729166666577</v>
      </c>
      <c r="AU27" s="341">
        <f t="shared" si="6"/>
        <v>43592.739583333241</v>
      </c>
      <c r="AV27" s="341">
        <f t="shared" si="6"/>
        <v>43592.749999999905</v>
      </c>
      <c r="AW27" s="341">
        <f t="shared" si="6"/>
        <v>43592.76041666657</v>
      </c>
      <c r="AX27" s="341">
        <f t="shared" si="6"/>
        <v>43592.770833333234</v>
      </c>
      <c r="AY27" s="341">
        <f t="shared" si="6"/>
        <v>43592.781249999898</v>
      </c>
      <c r="AZ27" s="341">
        <f t="shared" si="6"/>
        <v>43592.791666666562</v>
      </c>
      <c r="BA27" s="341">
        <f t="shared" si="6"/>
        <v>43592.802083333227</v>
      </c>
      <c r="BB27" s="341">
        <f t="shared" si="6"/>
        <v>43592.812499999891</v>
      </c>
      <c r="BC27" s="341">
        <f t="shared" si="6"/>
        <v>43592.822916666555</v>
      </c>
      <c r="BD27" s="341">
        <f t="shared" si="6"/>
        <v>43592.833333333219</v>
      </c>
      <c r="BE27" s="341">
        <f t="shared" si="6"/>
        <v>43592.843749999884</v>
      </c>
      <c r="BF27" s="341">
        <f t="shared" si="6"/>
        <v>43592.854166666548</v>
      </c>
      <c r="BG27" s="341">
        <f t="shared" si="6"/>
        <v>43592.864583333212</v>
      </c>
      <c r="BH27" s="341">
        <f t="shared" si="6"/>
        <v>43592.874999999876</v>
      </c>
      <c r="BI27" s="341">
        <f t="shared" si="6"/>
        <v>43592.885416666541</v>
      </c>
      <c r="BJ27" s="341">
        <f t="shared" si="6"/>
        <v>43592.895833333205</v>
      </c>
      <c r="BK27" s="341">
        <f t="shared" si="6"/>
        <v>43592.906249999869</v>
      </c>
      <c r="BL27" s="341">
        <f t="shared" si="6"/>
        <v>43592.916666666533</v>
      </c>
      <c r="BM27" s="341">
        <f t="shared" si="6"/>
        <v>43592.927083333198</v>
      </c>
      <c r="BN27" s="341">
        <f t="shared" si="6"/>
        <v>43592.937499999862</v>
      </c>
      <c r="BO27" s="341">
        <f t="shared" si="6"/>
        <v>43592.947916666526</v>
      </c>
      <c r="BP27" s="341">
        <f t="shared" si="6"/>
        <v>43592.95833333319</v>
      </c>
      <c r="BQ27" s="341">
        <f t="shared" si="6"/>
        <v>43592.968749999854</v>
      </c>
      <c r="BR27" s="341">
        <f t="shared" si="6"/>
        <v>43592.979166666519</v>
      </c>
      <c r="BS27" s="341">
        <f t="shared" si="6"/>
        <v>43592.989583333183</v>
      </c>
      <c r="BT27" s="341">
        <f t="shared" si="6"/>
        <v>43592.999999999847</v>
      </c>
      <c r="BU27" s="165"/>
    </row>
    <row r="28" spans="1:73" ht="15.75" customHeight="1" thickBot="1" x14ac:dyDescent="0.4">
      <c r="A28" s="3"/>
      <c r="B28" s="348"/>
      <c r="C28" s="350"/>
      <c r="D28" s="350"/>
      <c r="E28" s="386"/>
      <c r="F28" s="354"/>
      <c r="G28" s="354"/>
      <c r="H28" s="342"/>
      <c r="I28" s="342"/>
      <c r="J28" s="342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342"/>
      <c r="W28" s="342"/>
      <c r="X28" s="342"/>
      <c r="Y28" s="342"/>
      <c r="Z28" s="342"/>
      <c r="AA28" s="342"/>
      <c r="AB28" s="342"/>
      <c r="AC28" s="342"/>
      <c r="AD28" s="342"/>
      <c r="AE28" s="342"/>
      <c r="AF28" s="342"/>
      <c r="AG28" s="342"/>
      <c r="AH28" s="342"/>
      <c r="AI28" s="342"/>
      <c r="AJ28" s="342"/>
      <c r="AK28" s="342"/>
      <c r="AL28" s="342"/>
      <c r="AM28" s="342"/>
      <c r="AN28" s="342"/>
      <c r="AO28" s="342"/>
      <c r="AP28" s="342"/>
      <c r="AQ28" s="342"/>
      <c r="AR28" s="342"/>
      <c r="AS28" s="342"/>
      <c r="AT28" s="342"/>
      <c r="AU28" s="342"/>
      <c r="AV28" s="342"/>
      <c r="AW28" s="342"/>
      <c r="AX28" s="342"/>
      <c r="AY28" s="342"/>
      <c r="AZ28" s="342"/>
      <c r="BA28" s="342"/>
      <c r="BB28" s="342"/>
      <c r="BC28" s="342"/>
      <c r="BD28" s="342"/>
      <c r="BE28" s="342"/>
      <c r="BF28" s="342"/>
      <c r="BG28" s="342"/>
      <c r="BH28" s="342"/>
      <c r="BI28" s="342"/>
      <c r="BJ28" s="342"/>
      <c r="BK28" s="342"/>
      <c r="BL28" s="342"/>
      <c r="BM28" s="342"/>
      <c r="BN28" s="342"/>
      <c r="BO28" s="342"/>
      <c r="BP28" s="342"/>
      <c r="BQ28" s="342"/>
      <c r="BR28" s="342"/>
      <c r="BS28" s="342"/>
      <c r="BT28" s="342"/>
      <c r="BU28" s="165"/>
    </row>
    <row r="29" spans="1:73" ht="15.5" x14ac:dyDescent="0.35">
      <c r="A29" s="3"/>
      <c r="B29" s="75">
        <f>'Etat staff'!I9</f>
        <v>0</v>
      </c>
      <c r="C29" s="155">
        <f>'Etat staff'!G9</f>
        <v>0</v>
      </c>
      <c r="D29" s="156">
        <f>IF('Etat staff'!H9&lt;C29,'Etat staff'!H9+1,'Etat staff'!H9)</f>
        <v>0</v>
      </c>
      <c r="E29" s="77" t="s">
        <v>34</v>
      </c>
      <c r="F29" s="63"/>
      <c r="G29" s="267"/>
      <c r="H29" s="250" t="s">
        <v>51</v>
      </c>
      <c r="I29" s="272" t="s">
        <v>51</v>
      </c>
      <c r="J29" s="272" t="s">
        <v>51</v>
      </c>
      <c r="K29" s="272" t="s">
        <v>51</v>
      </c>
      <c r="L29" s="272" t="s">
        <v>51</v>
      </c>
      <c r="M29" s="272" t="s">
        <v>51</v>
      </c>
      <c r="N29" s="272" t="s">
        <v>51</v>
      </c>
      <c r="O29" s="272" t="s">
        <v>51</v>
      </c>
      <c r="P29" s="272" t="s">
        <v>51</v>
      </c>
      <c r="Q29" s="272" t="s">
        <v>51</v>
      </c>
      <c r="R29" s="272" t="s">
        <v>51</v>
      </c>
      <c r="S29" s="272" t="s">
        <v>51</v>
      </c>
      <c r="T29" s="272" t="s">
        <v>6</v>
      </c>
      <c r="U29" s="272" t="s">
        <v>6</v>
      </c>
      <c r="V29" s="272" t="s">
        <v>6</v>
      </c>
      <c r="W29" s="272" t="s">
        <v>51</v>
      </c>
      <c r="X29" s="272" t="s">
        <v>51</v>
      </c>
      <c r="Y29" s="272" t="s">
        <v>51</v>
      </c>
      <c r="Z29" s="272" t="s">
        <v>51</v>
      </c>
      <c r="AA29" s="272" t="s">
        <v>51</v>
      </c>
      <c r="AB29" s="272" t="s">
        <v>51</v>
      </c>
      <c r="AC29" s="272" t="s">
        <v>51</v>
      </c>
      <c r="AD29" s="272" t="s">
        <v>51</v>
      </c>
      <c r="AE29" s="272" t="s">
        <v>51</v>
      </c>
      <c r="AF29" s="272" t="s">
        <v>51</v>
      </c>
      <c r="AG29" s="272" t="s">
        <v>51</v>
      </c>
      <c r="AH29" s="272" t="s">
        <v>51</v>
      </c>
      <c r="AI29" s="272" t="s">
        <v>51</v>
      </c>
      <c r="AJ29" s="272" t="s">
        <v>51</v>
      </c>
      <c r="AK29" s="272" t="s">
        <v>51</v>
      </c>
      <c r="AL29" s="272" t="s">
        <v>51</v>
      </c>
      <c r="AM29" s="272" t="s">
        <v>51</v>
      </c>
      <c r="AN29" s="226"/>
      <c r="AO29" s="226"/>
      <c r="AP29" s="226"/>
      <c r="AQ29" s="226"/>
      <c r="AR29" s="226"/>
      <c r="AS29" s="226"/>
      <c r="AT29" s="226"/>
      <c r="AU29" s="226"/>
      <c r="AV29" s="226"/>
      <c r="AW29" s="226"/>
      <c r="AX29" s="226"/>
      <c r="AY29" s="226"/>
      <c r="AZ29" s="226"/>
      <c r="BA29" s="226"/>
      <c r="BB29" s="226"/>
      <c r="BC29" s="226"/>
      <c r="BD29" s="226"/>
      <c r="BE29" s="226"/>
      <c r="BF29" s="226"/>
      <c r="BG29" s="226"/>
      <c r="BH29" s="226"/>
      <c r="BI29" s="226"/>
      <c r="BJ29" s="226"/>
      <c r="BK29" s="226"/>
      <c r="BL29" s="226"/>
      <c r="BM29" s="226"/>
      <c r="BN29" s="226"/>
      <c r="BO29" s="226"/>
      <c r="BP29" s="226"/>
      <c r="BQ29" s="226"/>
      <c r="BR29" s="226"/>
      <c r="BS29" s="226"/>
      <c r="BT29" s="251"/>
      <c r="BU29" s="165">
        <f t="shared" si="3"/>
        <v>6.9441666666666671E-3</v>
      </c>
    </row>
    <row r="30" spans="1:73" ht="15.5" x14ac:dyDescent="0.35">
      <c r="A30" s="3"/>
      <c r="B30" s="76">
        <f>'Etat staff'!I10</f>
        <v>0</v>
      </c>
      <c r="C30" s="157">
        <f>'Etat staff'!G10</f>
        <v>0</v>
      </c>
      <c r="D30" s="158">
        <f>IF('Etat staff'!H10&lt;C30,'Etat staff'!H10+1,'Etat staff'!H10)</f>
        <v>0</v>
      </c>
      <c r="E30" s="78" t="s">
        <v>34</v>
      </c>
      <c r="F30" s="64"/>
      <c r="G30" s="268"/>
      <c r="H30" s="230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1"/>
      <c r="T30" s="231" t="s">
        <v>51</v>
      </c>
      <c r="U30" s="231" t="s">
        <v>51</v>
      </c>
      <c r="V30" s="231" t="s">
        <v>51</v>
      </c>
      <c r="W30" s="231" t="s">
        <v>51</v>
      </c>
      <c r="X30" s="231" t="s">
        <v>51</v>
      </c>
      <c r="Y30" s="231" t="s">
        <v>51</v>
      </c>
      <c r="Z30" s="231" t="s">
        <v>51</v>
      </c>
      <c r="AA30" s="231" t="s">
        <v>51</v>
      </c>
      <c r="AB30" s="231" t="s">
        <v>51</v>
      </c>
      <c r="AC30" s="231" t="s">
        <v>51</v>
      </c>
      <c r="AD30" s="231" t="s">
        <v>51</v>
      </c>
      <c r="AE30" s="231" t="s">
        <v>51</v>
      </c>
      <c r="AF30" s="231" t="s">
        <v>6</v>
      </c>
      <c r="AG30" s="231" t="s">
        <v>6</v>
      </c>
      <c r="AH30" s="231" t="s">
        <v>6</v>
      </c>
      <c r="AI30" s="231" t="s">
        <v>51</v>
      </c>
      <c r="AJ30" s="231" t="s">
        <v>51</v>
      </c>
      <c r="AK30" s="231" t="s">
        <v>51</v>
      </c>
      <c r="AL30" s="231" t="s">
        <v>51</v>
      </c>
      <c r="AM30" s="231" t="s">
        <v>51</v>
      </c>
      <c r="AN30" s="231" t="s">
        <v>51</v>
      </c>
      <c r="AO30" s="231" t="s">
        <v>51</v>
      </c>
      <c r="AP30" s="231" t="s">
        <v>51</v>
      </c>
      <c r="AQ30" s="231" t="s">
        <v>51</v>
      </c>
      <c r="AR30" s="231" t="s">
        <v>51</v>
      </c>
      <c r="AS30" s="231" t="s">
        <v>51</v>
      </c>
      <c r="AT30" s="231" t="s">
        <v>51</v>
      </c>
      <c r="AU30" s="231" t="s">
        <v>51</v>
      </c>
      <c r="AV30" s="231" t="s">
        <v>51</v>
      </c>
      <c r="AW30" s="231" t="s">
        <v>51</v>
      </c>
      <c r="AX30" s="231" t="s">
        <v>51</v>
      </c>
      <c r="AY30" s="231" t="s">
        <v>51</v>
      </c>
      <c r="AZ30" s="296"/>
      <c r="BA30" s="296"/>
      <c r="BB30" s="296"/>
      <c r="BC30" s="296"/>
      <c r="BD30" s="296"/>
      <c r="BE30" s="296"/>
      <c r="BF30" s="296"/>
      <c r="BG30" s="296"/>
      <c r="BH30" s="296"/>
      <c r="BI30" s="296"/>
      <c r="BJ30" s="296"/>
      <c r="BK30" s="296"/>
      <c r="BL30" s="296"/>
      <c r="BM30" s="296"/>
      <c r="BN30" s="296"/>
      <c r="BO30" s="296"/>
      <c r="BP30" s="296"/>
      <c r="BQ30" s="296"/>
      <c r="BR30" s="296"/>
      <c r="BS30" s="296"/>
      <c r="BT30" s="229"/>
      <c r="BU30" s="165">
        <f t="shared" si="3"/>
        <v>6.9441666666666671E-3</v>
      </c>
    </row>
    <row r="31" spans="1:73" ht="15.5" x14ac:dyDescent="0.35">
      <c r="A31" s="3"/>
      <c r="B31" s="76">
        <f>'Etat staff'!I11</f>
        <v>0</v>
      </c>
      <c r="C31" s="157">
        <f>'Etat staff'!G11</f>
        <v>0</v>
      </c>
      <c r="D31" s="158">
        <f>IF('Etat staff'!H11&lt;C31,'Etat staff'!H11+1,'Etat staff'!H11)</f>
        <v>0</v>
      </c>
      <c r="E31" s="78" t="s">
        <v>34</v>
      </c>
      <c r="F31" s="64"/>
      <c r="G31" s="268"/>
      <c r="H31" s="230"/>
      <c r="I31" s="231"/>
      <c r="J31" s="231"/>
      <c r="K31" s="231"/>
      <c r="L31" s="231"/>
      <c r="M31" s="231"/>
      <c r="N31" s="231"/>
      <c r="O31" s="231"/>
      <c r="P31" s="231"/>
      <c r="Q31" s="231"/>
      <c r="R31" s="231"/>
      <c r="S31" s="231"/>
      <c r="T31" s="231"/>
      <c r="U31" s="231"/>
      <c r="V31" s="231"/>
      <c r="W31" s="231"/>
      <c r="X31" s="231"/>
      <c r="Y31" s="231"/>
      <c r="Z31" s="231" t="s">
        <v>51</v>
      </c>
      <c r="AA31" s="231" t="s">
        <v>51</v>
      </c>
      <c r="AB31" s="231" t="s">
        <v>51</v>
      </c>
      <c r="AC31" s="231" t="s">
        <v>51</v>
      </c>
      <c r="AD31" s="231" t="s">
        <v>51</v>
      </c>
      <c r="AE31" s="231" t="s">
        <v>51</v>
      </c>
      <c r="AF31" s="231" t="s">
        <v>51</v>
      </c>
      <c r="AG31" s="231" t="s">
        <v>51</v>
      </c>
      <c r="AH31" s="231" t="s">
        <v>51</v>
      </c>
      <c r="AI31" s="231" t="s">
        <v>51</v>
      </c>
      <c r="AJ31" s="231" t="s">
        <v>51</v>
      </c>
      <c r="AK31" s="231" t="s">
        <v>51</v>
      </c>
      <c r="AL31" s="231" t="s">
        <v>6</v>
      </c>
      <c r="AM31" s="231" t="s">
        <v>6</v>
      </c>
      <c r="AN31" s="231" t="s">
        <v>6</v>
      </c>
      <c r="AO31" s="231" t="s">
        <v>51</v>
      </c>
      <c r="AP31" s="231" t="s">
        <v>51</v>
      </c>
      <c r="AQ31" s="231" t="s">
        <v>51</v>
      </c>
      <c r="AR31" s="231" t="s">
        <v>51</v>
      </c>
      <c r="AS31" s="231" t="s">
        <v>51</v>
      </c>
      <c r="AT31" s="231" t="s">
        <v>51</v>
      </c>
      <c r="AU31" s="231" t="s">
        <v>51</v>
      </c>
      <c r="AV31" s="231" t="s">
        <v>51</v>
      </c>
      <c r="AW31" s="231" t="s">
        <v>51</v>
      </c>
      <c r="AX31" s="231" t="s">
        <v>51</v>
      </c>
      <c r="AY31" s="231" t="s">
        <v>51</v>
      </c>
      <c r="AZ31" s="231" t="s">
        <v>51</v>
      </c>
      <c r="BA31" s="231" t="s">
        <v>51</v>
      </c>
      <c r="BB31" s="231" t="s">
        <v>51</v>
      </c>
      <c r="BC31" s="231" t="s">
        <v>51</v>
      </c>
      <c r="BD31" s="231" t="s">
        <v>51</v>
      </c>
      <c r="BE31" s="231" t="s">
        <v>51</v>
      </c>
      <c r="BF31" s="231" t="s">
        <v>51</v>
      </c>
      <c r="BG31" s="296"/>
      <c r="BH31" s="296"/>
      <c r="BI31" s="296"/>
      <c r="BJ31" s="296"/>
      <c r="BK31" s="296"/>
      <c r="BL31" s="296"/>
      <c r="BM31" s="296"/>
      <c r="BN31" s="296"/>
      <c r="BO31" s="296"/>
      <c r="BP31" s="296"/>
      <c r="BQ31" s="296"/>
      <c r="BR31" s="296"/>
      <c r="BS31" s="296"/>
      <c r="BT31" s="229"/>
      <c r="BU31" s="165">
        <f t="shared" si="3"/>
        <v>6.9441666666666671E-3</v>
      </c>
    </row>
    <row r="32" spans="1:73" ht="15.5" x14ac:dyDescent="0.35">
      <c r="A32" s="3"/>
      <c r="B32" s="76">
        <f>'Etat staff'!I12</f>
        <v>0</v>
      </c>
      <c r="C32" s="157">
        <f>'Etat staff'!G12</f>
        <v>0</v>
      </c>
      <c r="D32" s="158">
        <f>IF('Etat staff'!H12&lt;C32,'Etat staff'!H12+1,'Etat staff'!H12)</f>
        <v>0</v>
      </c>
      <c r="E32" s="78" t="s">
        <v>34</v>
      </c>
      <c r="F32" s="64"/>
      <c r="G32" s="268"/>
      <c r="H32" s="230"/>
      <c r="I32" s="231"/>
      <c r="J32" s="231"/>
      <c r="K32" s="231" t="s">
        <v>51</v>
      </c>
      <c r="L32" s="231" t="s">
        <v>51</v>
      </c>
      <c r="M32" s="231" t="s">
        <v>51</v>
      </c>
      <c r="N32" s="231" t="s">
        <v>51</v>
      </c>
      <c r="O32" s="231" t="s">
        <v>51</v>
      </c>
      <c r="P32" s="231" t="s">
        <v>51</v>
      </c>
      <c r="Q32" s="231" t="s">
        <v>51</v>
      </c>
      <c r="R32" s="231" t="s">
        <v>51</v>
      </c>
      <c r="S32" s="231" t="s">
        <v>51</v>
      </c>
      <c r="T32" s="231" t="s">
        <v>47</v>
      </c>
      <c r="U32" s="231" t="s">
        <v>51</v>
      </c>
      <c r="V32" s="231" t="s">
        <v>51</v>
      </c>
      <c r="W32" s="231" t="s">
        <v>51</v>
      </c>
      <c r="X32" s="231" t="s">
        <v>51</v>
      </c>
      <c r="Y32" s="231" t="s">
        <v>51</v>
      </c>
      <c r="Z32" s="231" t="s">
        <v>51</v>
      </c>
      <c r="AA32" s="231" t="s">
        <v>51</v>
      </c>
      <c r="AB32" s="231" t="s">
        <v>6</v>
      </c>
      <c r="AC32" s="231" t="s">
        <v>6</v>
      </c>
      <c r="AD32" s="231" t="s">
        <v>6</v>
      </c>
      <c r="AE32" s="231" t="s">
        <v>51</v>
      </c>
      <c r="AF32" s="231" t="s">
        <v>51</v>
      </c>
      <c r="AG32" s="231" t="s">
        <v>51</v>
      </c>
      <c r="AH32" s="231" t="s">
        <v>51</v>
      </c>
      <c r="AI32" s="231" t="s">
        <v>51</v>
      </c>
      <c r="AJ32" s="231" t="s">
        <v>51</v>
      </c>
      <c r="AK32" s="231" t="s">
        <v>51</v>
      </c>
      <c r="AL32" s="231" t="s">
        <v>51</v>
      </c>
      <c r="AM32" s="231" t="s">
        <v>51</v>
      </c>
      <c r="AN32" s="231" t="s">
        <v>51</v>
      </c>
      <c r="AO32" s="231" t="s">
        <v>47</v>
      </c>
      <c r="AP32" s="231" t="s">
        <v>51</v>
      </c>
      <c r="AQ32" s="231" t="s">
        <v>51</v>
      </c>
      <c r="AR32" s="231" t="s">
        <v>51</v>
      </c>
      <c r="AS32" s="231" t="s">
        <v>51</v>
      </c>
      <c r="AT32" s="231" t="s">
        <v>51</v>
      </c>
      <c r="AU32" s="231" t="s">
        <v>51</v>
      </c>
      <c r="AV32" s="231" t="s">
        <v>51</v>
      </c>
      <c r="AW32" s="296"/>
      <c r="AX32" s="296"/>
      <c r="AY32" s="296"/>
      <c r="AZ32" s="296"/>
      <c r="BA32" s="296"/>
      <c r="BB32" s="296"/>
      <c r="BC32" s="296"/>
      <c r="BD32" s="296"/>
      <c r="BE32" s="296"/>
      <c r="BF32" s="296"/>
      <c r="BG32" s="296"/>
      <c r="BH32" s="296"/>
      <c r="BI32" s="296"/>
      <c r="BJ32" s="296"/>
      <c r="BK32" s="296"/>
      <c r="BL32" s="296"/>
      <c r="BM32" s="296"/>
      <c r="BN32" s="296"/>
      <c r="BO32" s="296"/>
      <c r="BP32" s="296"/>
      <c r="BQ32" s="296"/>
      <c r="BR32" s="296"/>
      <c r="BS32" s="296"/>
      <c r="BT32" s="229"/>
      <c r="BU32" s="165">
        <f t="shared" si="3"/>
        <v>6.9441666666666671E-3</v>
      </c>
    </row>
    <row r="33" spans="1:73" ht="15.5" x14ac:dyDescent="0.35">
      <c r="A33" s="3"/>
      <c r="B33" s="76">
        <f>'Etat staff'!I13</f>
        <v>0</v>
      </c>
      <c r="C33" s="157">
        <f>'Etat staff'!G13</f>
        <v>0</v>
      </c>
      <c r="D33" s="158">
        <f>IF('Etat staff'!H13&lt;C33,'Etat staff'!H13+1,'Etat staff'!H13)</f>
        <v>0</v>
      </c>
      <c r="E33" s="78" t="s">
        <v>34</v>
      </c>
      <c r="F33" s="64"/>
      <c r="G33" s="268"/>
      <c r="H33" s="230"/>
      <c r="I33" s="231"/>
      <c r="J33" s="231"/>
      <c r="K33" s="231"/>
      <c r="L33" s="231"/>
      <c r="M33" s="231"/>
      <c r="N33" s="231"/>
      <c r="O33" s="231"/>
      <c r="P33" s="231"/>
      <c r="Q33" s="231"/>
      <c r="R33" s="231"/>
      <c r="S33" s="231"/>
      <c r="T33" s="231"/>
      <c r="U33" s="231"/>
      <c r="V33" s="231"/>
      <c r="W33" s="231"/>
      <c r="X33" s="231" t="s">
        <v>51</v>
      </c>
      <c r="Y33" s="231" t="s">
        <v>51</v>
      </c>
      <c r="Z33" s="231" t="s">
        <v>51</v>
      </c>
      <c r="AA33" s="231" t="s">
        <v>51</v>
      </c>
      <c r="AB33" s="231" t="s">
        <v>51</v>
      </c>
      <c r="AC33" s="231" t="s">
        <v>51</v>
      </c>
      <c r="AD33" s="231" t="s">
        <v>51</v>
      </c>
      <c r="AE33" s="231" t="s">
        <v>51</v>
      </c>
      <c r="AF33" s="231" t="s">
        <v>51</v>
      </c>
      <c r="AG33" s="231" t="s">
        <v>51</v>
      </c>
      <c r="AH33" s="231" t="s">
        <v>51</v>
      </c>
      <c r="AI33" s="231" t="s">
        <v>51</v>
      </c>
      <c r="AJ33" s="231" t="s">
        <v>47</v>
      </c>
      <c r="AK33" s="231" t="s">
        <v>51</v>
      </c>
      <c r="AL33" s="231" t="s">
        <v>51</v>
      </c>
      <c r="AM33" s="231" t="s">
        <v>51</v>
      </c>
      <c r="AN33" s="231" t="s">
        <v>51</v>
      </c>
      <c r="AO33" s="231" t="s">
        <v>51</v>
      </c>
      <c r="AP33" s="231" t="s">
        <v>51</v>
      </c>
      <c r="AQ33" s="231" t="s">
        <v>51</v>
      </c>
      <c r="AR33" s="231" t="s">
        <v>51</v>
      </c>
      <c r="AS33" s="231" t="s">
        <v>51</v>
      </c>
      <c r="AT33" s="296"/>
      <c r="AU33" s="296"/>
      <c r="AV33" s="296"/>
      <c r="AW33" s="296"/>
      <c r="AX33" s="296"/>
      <c r="AY33" s="296"/>
      <c r="AZ33" s="296"/>
      <c r="BA33" s="296"/>
      <c r="BB33" s="296"/>
      <c r="BC33" s="296"/>
      <c r="BD33" s="296"/>
      <c r="BE33" s="296"/>
      <c r="BF33" s="296"/>
      <c r="BG33" s="296"/>
      <c r="BH33" s="296"/>
      <c r="BI33" s="296"/>
      <c r="BJ33" s="296"/>
      <c r="BK33" s="296"/>
      <c r="BL33" s="296"/>
      <c r="BM33" s="296"/>
      <c r="BN33" s="296"/>
      <c r="BO33" s="296"/>
      <c r="BP33" s="296"/>
      <c r="BQ33" s="296"/>
      <c r="BR33" s="296"/>
      <c r="BS33" s="296"/>
      <c r="BT33" s="229"/>
      <c r="BU33" s="165">
        <f t="shared" si="3"/>
        <v>6.9441666666666671E-3</v>
      </c>
    </row>
    <row r="34" spans="1:73" ht="16" thickBot="1" x14ac:dyDescent="0.4">
      <c r="A34" s="39"/>
      <c r="B34" s="138">
        <f>'Etat staff'!I14</f>
        <v>0</v>
      </c>
      <c r="C34" s="159">
        <f>'Etat staff'!G14</f>
        <v>0</v>
      </c>
      <c r="D34" s="160">
        <f>IF('Etat staff'!H14&lt;C34,'Etat staff'!H14+1,'Etat staff'!H14)</f>
        <v>0</v>
      </c>
      <c r="E34" s="140" t="s">
        <v>34</v>
      </c>
      <c r="F34" s="141"/>
      <c r="G34" s="269"/>
      <c r="H34" s="227"/>
      <c r="I34" s="296"/>
      <c r="J34" s="296"/>
      <c r="K34" s="296"/>
      <c r="L34" s="296"/>
      <c r="M34" s="296"/>
      <c r="N34" s="296"/>
      <c r="O34" s="296"/>
      <c r="P34" s="296"/>
      <c r="Q34" s="296"/>
      <c r="R34" s="296"/>
      <c r="S34" s="296"/>
      <c r="T34" s="296"/>
      <c r="U34" s="296"/>
      <c r="V34" s="296"/>
      <c r="W34" s="296"/>
      <c r="X34" s="296"/>
      <c r="Y34" s="296"/>
      <c r="Z34" s="296"/>
      <c r="AA34" s="296"/>
      <c r="AB34" s="231"/>
      <c r="AC34" s="231"/>
      <c r="AD34" s="231"/>
      <c r="AE34" s="231" t="s">
        <v>51</v>
      </c>
      <c r="AF34" s="231" t="s">
        <v>51</v>
      </c>
      <c r="AG34" s="231" t="s">
        <v>51</v>
      </c>
      <c r="AH34" s="231" t="s">
        <v>51</v>
      </c>
      <c r="AI34" s="231" t="s">
        <v>51</v>
      </c>
      <c r="AJ34" s="231" t="s">
        <v>51</v>
      </c>
      <c r="AK34" s="231" t="s">
        <v>51</v>
      </c>
      <c r="AL34" s="231" t="s">
        <v>51</v>
      </c>
      <c r="AM34" s="231" t="s">
        <v>51</v>
      </c>
      <c r="AN34" s="231" t="s">
        <v>51</v>
      </c>
      <c r="AO34" s="231" t="s">
        <v>51</v>
      </c>
      <c r="AP34" s="231" t="s">
        <v>51</v>
      </c>
      <c r="AQ34" s="231" t="s">
        <v>51</v>
      </c>
      <c r="AR34" s="231" t="s">
        <v>51</v>
      </c>
      <c r="AS34" s="231" t="s">
        <v>51</v>
      </c>
      <c r="AT34" s="231" t="s">
        <v>51</v>
      </c>
      <c r="AU34" s="231" t="s">
        <v>51</v>
      </c>
      <c r="AV34" s="231" t="s">
        <v>6</v>
      </c>
      <c r="AW34" s="231" t="s">
        <v>6</v>
      </c>
      <c r="AX34" s="231" t="s">
        <v>6</v>
      </c>
      <c r="AY34" s="231" t="s">
        <v>51</v>
      </c>
      <c r="AZ34" s="231" t="s">
        <v>51</v>
      </c>
      <c r="BA34" s="231" t="s">
        <v>51</v>
      </c>
      <c r="BB34" s="231" t="s">
        <v>51</v>
      </c>
      <c r="BC34" s="231" t="s">
        <v>51</v>
      </c>
      <c r="BD34" s="231" t="s">
        <v>51</v>
      </c>
      <c r="BE34" s="231" t="s">
        <v>51</v>
      </c>
      <c r="BF34" s="231" t="s">
        <v>51</v>
      </c>
      <c r="BG34" s="231" t="s">
        <v>51</v>
      </c>
      <c r="BH34" s="296" t="s">
        <v>47</v>
      </c>
      <c r="BI34" s="296" t="s">
        <v>15</v>
      </c>
      <c r="BJ34" s="296"/>
      <c r="BK34" s="296"/>
      <c r="BL34" s="296"/>
      <c r="BM34" s="296"/>
      <c r="BN34" s="296"/>
      <c r="BO34" s="296"/>
      <c r="BP34" s="296"/>
      <c r="BQ34" s="296"/>
      <c r="BR34" s="296"/>
      <c r="BS34" s="296"/>
      <c r="BT34" s="229"/>
      <c r="BU34" s="165">
        <f t="shared" si="3"/>
        <v>6.9441666666666671E-3</v>
      </c>
    </row>
    <row r="35" spans="1:73" ht="15.5" x14ac:dyDescent="0.35">
      <c r="A35" s="39"/>
      <c r="B35" s="139" t="str">
        <f>'Etat staff'!I31</f>
        <v xml:space="preserve"> OLYMPE</v>
      </c>
      <c r="C35" s="161">
        <f>'Etat staff'!G31</f>
        <v>43592.326388888891</v>
      </c>
      <c r="D35" s="162">
        <f>IF('Etat staff'!H31&lt;C35,'Etat staff'!H31+1,'Etat staff'!H31)</f>
        <v>43592.746527777781</v>
      </c>
      <c r="E35" s="203">
        <f>IF(BU35*24&lt;5.75,0.25/24,IF(BU35*24&lt;6.75,0.5/24,IF(BU35*24&lt;9,1/24,IF(BU35*24&lt;13.25,1.25/24,1.5/24))))</f>
        <v>5.2083333333333336E-2</v>
      </c>
      <c r="F35" s="59"/>
      <c r="G35" s="270"/>
      <c r="H35" s="227" t="s">
        <v>15</v>
      </c>
      <c r="I35" s="296" t="s">
        <v>15</v>
      </c>
      <c r="J35" s="296">
        <v>30</v>
      </c>
      <c r="K35" s="296">
        <v>30</v>
      </c>
      <c r="L35" s="296">
        <v>30</v>
      </c>
      <c r="M35" s="296">
        <v>30</v>
      </c>
      <c r="N35" s="296" t="s">
        <v>15</v>
      </c>
      <c r="O35" s="296" t="s">
        <v>15</v>
      </c>
      <c r="P35" s="296" t="s">
        <v>47</v>
      </c>
      <c r="Q35" s="296" t="s">
        <v>15</v>
      </c>
      <c r="R35" s="296" t="s">
        <v>15</v>
      </c>
      <c r="S35" s="296">
        <v>1</v>
      </c>
      <c r="T35" s="296">
        <v>1</v>
      </c>
      <c r="U35" s="296">
        <v>1</v>
      </c>
      <c r="V35" s="296">
        <v>1</v>
      </c>
      <c r="W35" s="296" t="s">
        <v>15</v>
      </c>
      <c r="X35" s="231" t="s">
        <v>6</v>
      </c>
      <c r="Y35" s="231" t="s">
        <v>6</v>
      </c>
      <c r="Z35" s="231" t="s">
        <v>6</v>
      </c>
      <c r="AA35" s="296" t="s">
        <v>55</v>
      </c>
      <c r="AB35" s="296" t="s">
        <v>55</v>
      </c>
      <c r="AC35" s="296" t="s">
        <v>55</v>
      </c>
      <c r="AD35" s="296" t="s">
        <v>55</v>
      </c>
      <c r="AE35" s="296" t="s">
        <v>55</v>
      </c>
      <c r="AF35" s="296" t="s">
        <v>52</v>
      </c>
      <c r="AG35" s="296" t="s">
        <v>56</v>
      </c>
      <c r="AH35" s="296" t="s">
        <v>56</v>
      </c>
      <c r="AI35" s="296" t="s">
        <v>56</v>
      </c>
      <c r="AJ35" s="296" t="s">
        <v>56</v>
      </c>
      <c r="AK35" s="296" t="s">
        <v>15</v>
      </c>
      <c r="AL35" s="296" t="s">
        <v>15</v>
      </c>
      <c r="AM35" s="296"/>
      <c r="AN35" s="296"/>
      <c r="AO35" s="296"/>
      <c r="AP35" s="296"/>
      <c r="AQ35" s="296"/>
      <c r="AR35" s="296"/>
      <c r="AS35" s="296"/>
      <c r="AT35" s="296"/>
      <c r="AU35" s="296"/>
      <c r="AV35" s="296"/>
      <c r="AW35" s="296"/>
      <c r="AX35" s="296"/>
      <c r="AY35" s="296"/>
      <c r="AZ35" s="296"/>
      <c r="BA35" s="296"/>
      <c r="BB35" s="296"/>
      <c r="BC35" s="296"/>
      <c r="BD35" s="296"/>
      <c r="BE35" s="296"/>
      <c r="BF35" s="296"/>
      <c r="BG35" s="296"/>
      <c r="BH35" s="296"/>
      <c r="BI35" s="296"/>
      <c r="BJ35" s="296"/>
      <c r="BK35" s="296"/>
      <c r="BL35" s="296"/>
      <c r="BM35" s="296"/>
      <c r="BN35" s="296"/>
      <c r="BO35" s="296"/>
      <c r="BP35" s="296"/>
      <c r="BQ35" s="296"/>
      <c r="BR35" s="296"/>
      <c r="BS35" s="296"/>
      <c r="BT35" s="229"/>
      <c r="BU35" s="165">
        <f t="shared" si="3"/>
        <v>0.42708305555717241</v>
      </c>
    </row>
    <row r="36" spans="1:73" ht="15.5" x14ac:dyDescent="0.35">
      <c r="A36" s="39"/>
      <c r="B36" s="139" t="str">
        <f>'Etat staff'!I32</f>
        <v xml:space="preserve"> MIKE</v>
      </c>
      <c r="C36" s="161">
        <f>'Etat staff'!G32</f>
        <v>43592.326388888891</v>
      </c>
      <c r="D36" s="162">
        <f>IF('Etat staff'!H32&lt;C36,'Etat staff'!H32+1,'Etat staff'!H32)</f>
        <v>43592.652777777781</v>
      </c>
      <c r="E36" s="203">
        <f t="shared" ref="E36:E99" si="7">IF(BU36*24&lt;5.75,0.25/24,IF(BU36*24&lt;6.75,0.5/24,IF(BU36*24&lt;9,1/24,IF(BU36*24&lt;13.25,1.25/24,1.5/24))))</f>
        <v>4.1666666666666664E-2</v>
      </c>
      <c r="F36" s="59"/>
      <c r="G36" s="270"/>
      <c r="H36" s="227">
        <v>33</v>
      </c>
      <c r="I36" s="296">
        <v>33</v>
      </c>
      <c r="J36" s="296">
        <v>33</v>
      </c>
      <c r="K36" s="296">
        <v>33</v>
      </c>
      <c r="L36" s="296">
        <v>33</v>
      </c>
      <c r="M36" s="296">
        <v>33</v>
      </c>
      <c r="N36" s="296">
        <v>33</v>
      </c>
      <c r="O36" s="296">
        <v>37</v>
      </c>
      <c r="P36" s="231">
        <v>37</v>
      </c>
      <c r="Q36" s="231">
        <v>37</v>
      </c>
      <c r="R36" s="231">
        <v>37</v>
      </c>
      <c r="S36" s="231" t="s">
        <v>15</v>
      </c>
      <c r="T36" s="231" t="s">
        <v>6</v>
      </c>
      <c r="U36" s="231" t="s">
        <v>6</v>
      </c>
      <c r="V36" s="231" t="s">
        <v>6</v>
      </c>
      <c r="W36" s="231">
        <v>38</v>
      </c>
      <c r="X36" s="231">
        <v>38</v>
      </c>
      <c r="Y36" s="231">
        <v>38</v>
      </c>
      <c r="Z36" s="231">
        <v>38</v>
      </c>
      <c r="AA36" s="231">
        <v>38</v>
      </c>
      <c r="AB36" s="231">
        <v>38</v>
      </c>
      <c r="AC36" s="231">
        <v>38</v>
      </c>
      <c r="AD36" s="231">
        <v>38</v>
      </c>
      <c r="AE36" s="231">
        <v>38</v>
      </c>
      <c r="AF36" s="231">
        <v>38</v>
      </c>
      <c r="AG36" s="231">
        <v>38</v>
      </c>
      <c r="AH36" s="231">
        <v>38</v>
      </c>
      <c r="AI36" s="231" t="s">
        <v>47</v>
      </c>
      <c r="AJ36" s="296" t="s">
        <v>52</v>
      </c>
      <c r="AK36" s="296" t="s">
        <v>15</v>
      </c>
      <c r="AL36" s="296" t="s">
        <v>15</v>
      </c>
      <c r="AM36" s="296"/>
      <c r="AN36" s="296"/>
      <c r="AO36" s="296"/>
      <c r="AP36" s="296"/>
      <c r="AQ36" s="296"/>
      <c r="AR36" s="296"/>
      <c r="AS36" s="296"/>
      <c r="AT36" s="296"/>
      <c r="AU36" s="296"/>
      <c r="AV36" s="296"/>
      <c r="AW36" s="296"/>
      <c r="AX36" s="296"/>
      <c r="AY36" s="296"/>
      <c r="AZ36" s="296"/>
      <c r="BA36" s="296"/>
      <c r="BB36" s="296"/>
      <c r="BC36" s="296"/>
      <c r="BD36" s="296"/>
      <c r="BE36" s="296"/>
      <c r="BF36" s="296"/>
      <c r="BG36" s="296"/>
      <c r="BH36" s="296"/>
      <c r="BI36" s="296"/>
      <c r="BJ36" s="296"/>
      <c r="BK36" s="296"/>
      <c r="BL36" s="296"/>
      <c r="BM36" s="296"/>
      <c r="BN36" s="296"/>
      <c r="BO36" s="296"/>
      <c r="BP36" s="296"/>
      <c r="BQ36" s="296"/>
      <c r="BR36" s="296"/>
      <c r="BS36" s="296"/>
      <c r="BT36" s="229"/>
      <c r="BU36" s="165">
        <f t="shared" si="3"/>
        <v>0.33333305555717241</v>
      </c>
    </row>
    <row r="37" spans="1:73" ht="15.5" x14ac:dyDescent="0.35">
      <c r="A37" s="39"/>
      <c r="B37" s="139" t="str">
        <f>'Etat staff'!I33</f>
        <v xml:space="preserve"> MARISA</v>
      </c>
      <c r="C37" s="161">
        <f>'Etat staff'!G33</f>
        <v>43592.326388888891</v>
      </c>
      <c r="D37" s="162">
        <f>IF('Etat staff'!H33&lt;C37,'Etat staff'!H33+1,'Etat staff'!H33)</f>
        <v>43592.652777777781</v>
      </c>
      <c r="E37" s="203">
        <f t="shared" si="7"/>
        <v>4.1666666666666664E-2</v>
      </c>
      <c r="F37" s="59"/>
      <c r="G37" s="270"/>
      <c r="H37" s="227">
        <v>1</v>
      </c>
      <c r="I37" s="296">
        <v>1</v>
      </c>
      <c r="J37" s="231">
        <v>1</v>
      </c>
      <c r="K37" s="231">
        <v>1</v>
      </c>
      <c r="L37" s="231">
        <v>1</v>
      </c>
      <c r="M37" s="231">
        <v>1</v>
      </c>
      <c r="N37" s="231">
        <v>1</v>
      </c>
      <c r="O37" s="231">
        <v>1</v>
      </c>
      <c r="P37" s="231">
        <v>1</v>
      </c>
      <c r="Q37" s="231">
        <v>1</v>
      </c>
      <c r="R37" s="231">
        <v>1</v>
      </c>
      <c r="S37" s="231" t="s">
        <v>15</v>
      </c>
      <c r="T37" s="231" t="s">
        <v>6</v>
      </c>
      <c r="U37" s="231" t="s">
        <v>6</v>
      </c>
      <c r="V37" s="231" t="s">
        <v>6</v>
      </c>
      <c r="W37" s="231">
        <v>32</v>
      </c>
      <c r="X37" s="231">
        <v>32</v>
      </c>
      <c r="Y37" s="231">
        <v>32</v>
      </c>
      <c r="Z37" s="231">
        <v>32</v>
      </c>
      <c r="AA37" s="231">
        <v>32</v>
      </c>
      <c r="AB37" s="231">
        <v>32</v>
      </c>
      <c r="AC37" s="231">
        <v>32</v>
      </c>
      <c r="AD37" s="231">
        <v>32</v>
      </c>
      <c r="AE37" s="231">
        <v>39</v>
      </c>
      <c r="AF37" s="231">
        <v>39</v>
      </c>
      <c r="AG37" s="231">
        <v>39</v>
      </c>
      <c r="AH37" s="231">
        <v>39</v>
      </c>
      <c r="AI37" s="296" t="s">
        <v>47</v>
      </c>
      <c r="AJ37" s="296" t="s">
        <v>52</v>
      </c>
      <c r="AK37" s="296" t="s">
        <v>15</v>
      </c>
      <c r="AL37" s="296" t="s">
        <v>15</v>
      </c>
      <c r="AM37" s="296"/>
      <c r="AN37" s="296"/>
      <c r="AO37" s="296"/>
      <c r="AP37" s="296"/>
      <c r="AQ37" s="296"/>
      <c r="AR37" s="296"/>
      <c r="AS37" s="296"/>
      <c r="AT37" s="296"/>
      <c r="AU37" s="296"/>
      <c r="AV37" s="296"/>
      <c r="AW37" s="296"/>
      <c r="AX37" s="296"/>
      <c r="AY37" s="296"/>
      <c r="AZ37" s="296"/>
      <c r="BA37" s="296"/>
      <c r="BB37" s="296"/>
      <c r="BC37" s="296"/>
      <c r="BD37" s="296"/>
      <c r="BE37" s="296"/>
      <c r="BF37" s="296"/>
      <c r="BG37" s="296"/>
      <c r="BH37" s="296"/>
      <c r="BI37" s="296"/>
      <c r="BJ37" s="296"/>
      <c r="BK37" s="296"/>
      <c r="BL37" s="296"/>
      <c r="BM37" s="296"/>
      <c r="BN37" s="296"/>
      <c r="BO37" s="296"/>
      <c r="BP37" s="296"/>
      <c r="BQ37" s="296"/>
      <c r="BR37" s="296"/>
      <c r="BS37" s="296"/>
      <c r="BT37" s="229"/>
      <c r="BU37" s="165">
        <f t="shared" si="3"/>
        <v>0.33333305555717241</v>
      </c>
    </row>
    <row r="38" spans="1:73" ht="15.5" x14ac:dyDescent="0.35">
      <c r="A38" s="39"/>
      <c r="B38" s="139" t="str">
        <f>'Etat staff'!I34</f>
        <v xml:space="preserve"> DALIA</v>
      </c>
      <c r="C38" s="161">
        <f>'Etat staff'!G34</f>
        <v>43592.336805555555</v>
      </c>
      <c r="D38" s="162">
        <f>IF('Etat staff'!H34&lt;C38,'Etat staff'!H34+1,'Etat staff'!H34)</f>
        <v>43592.663194444445</v>
      </c>
      <c r="E38" s="203">
        <f t="shared" si="7"/>
        <v>4.1666666666666664E-2</v>
      </c>
      <c r="F38" s="59"/>
      <c r="G38" s="270"/>
      <c r="H38" s="227"/>
      <c r="I38" s="296"/>
      <c r="J38" s="296"/>
      <c r="K38" s="296">
        <v>39</v>
      </c>
      <c r="L38" s="296">
        <v>39</v>
      </c>
      <c r="M38" s="296">
        <v>39</v>
      </c>
      <c r="N38" s="296">
        <v>39</v>
      </c>
      <c r="O38" s="296">
        <v>39</v>
      </c>
      <c r="P38" s="296">
        <v>39</v>
      </c>
      <c r="Q38" s="296">
        <v>39</v>
      </c>
      <c r="R38" s="296">
        <v>39</v>
      </c>
      <c r="S38" s="296" t="s">
        <v>15</v>
      </c>
      <c r="T38" s="296" t="s">
        <v>47</v>
      </c>
      <c r="U38" s="296" t="s">
        <v>15</v>
      </c>
      <c r="V38" s="296" t="s">
        <v>15</v>
      </c>
      <c r="W38" s="296">
        <v>30</v>
      </c>
      <c r="X38" s="296">
        <v>30</v>
      </c>
      <c r="Y38" s="296">
        <v>30</v>
      </c>
      <c r="Z38" s="296">
        <v>30</v>
      </c>
      <c r="AA38" s="296">
        <v>35</v>
      </c>
      <c r="AB38" s="296">
        <v>35</v>
      </c>
      <c r="AC38" s="296">
        <v>35</v>
      </c>
      <c r="AD38" s="296">
        <v>35</v>
      </c>
      <c r="AE38" s="296" t="s">
        <v>53</v>
      </c>
      <c r="AF38" s="296" t="s">
        <v>53</v>
      </c>
      <c r="AG38" s="296" t="s">
        <v>47</v>
      </c>
      <c r="AH38" s="296" t="s">
        <v>52</v>
      </c>
      <c r="AI38" s="296" t="s">
        <v>15</v>
      </c>
      <c r="AJ38" s="231"/>
      <c r="AK38" s="231"/>
      <c r="AL38" s="231"/>
      <c r="AM38" s="231"/>
      <c r="AN38" s="296"/>
      <c r="AO38" s="296"/>
      <c r="AP38" s="296"/>
      <c r="AQ38" s="296"/>
      <c r="AR38" s="296"/>
      <c r="AS38" s="296"/>
      <c r="AT38" s="296"/>
      <c r="AU38" s="296"/>
      <c r="AV38" s="296"/>
      <c r="AW38" s="296"/>
      <c r="AX38" s="296"/>
      <c r="AY38" s="296"/>
      <c r="AZ38" s="296"/>
      <c r="BA38" s="296"/>
      <c r="BB38" s="296"/>
      <c r="BC38" s="296"/>
      <c r="BD38" s="296"/>
      <c r="BE38" s="296"/>
      <c r="BF38" s="296"/>
      <c r="BG38" s="296"/>
      <c r="BH38" s="296"/>
      <c r="BI38" s="296"/>
      <c r="BJ38" s="296"/>
      <c r="BK38" s="296"/>
      <c r="BL38" s="296"/>
      <c r="BM38" s="296"/>
      <c r="BN38" s="296"/>
      <c r="BO38" s="296"/>
      <c r="BP38" s="296"/>
      <c r="BQ38" s="296"/>
      <c r="BR38" s="296"/>
      <c r="BS38" s="296"/>
      <c r="BT38" s="229"/>
      <c r="BU38" s="165">
        <f t="shared" si="3"/>
        <v>0.33333305555717241</v>
      </c>
    </row>
    <row r="39" spans="1:73" ht="15.5" x14ac:dyDescent="0.35">
      <c r="A39" s="39"/>
      <c r="B39" s="139">
        <f>'Etat staff'!I35</f>
        <v>0</v>
      </c>
      <c r="C39" s="161">
        <f>'Etat staff'!G35</f>
        <v>0</v>
      </c>
      <c r="D39" s="162">
        <f>IF('Etat staff'!H35&lt;C39,'Etat staff'!H35+1,'Etat staff'!H35)</f>
        <v>0</v>
      </c>
      <c r="E39" s="203">
        <f t="shared" si="7"/>
        <v>1.0416666666666666E-2</v>
      </c>
      <c r="F39" s="59"/>
      <c r="G39" s="270"/>
      <c r="H39" s="227"/>
      <c r="I39" s="296"/>
      <c r="J39" s="296"/>
      <c r="K39" s="296"/>
      <c r="L39" s="296"/>
      <c r="M39" s="296"/>
      <c r="N39" s="296"/>
      <c r="O39" s="296"/>
      <c r="P39" s="296"/>
      <c r="Q39" s="296"/>
      <c r="R39" s="296"/>
      <c r="S39" s="296"/>
      <c r="T39" s="296"/>
      <c r="U39" s="296"/>
      <c r="V39" s="296"/>
      <c r="W39" s="296"/>
      <c r="X39" s="296"/>
      <c r="Y39" s="296"/>
      <c r="Z39" s="296"/>
      <c r="AA39" s="296"/>
      <c r="AB39" s="296"/>
      <c r="AC39" s="296"/>
      <c r="AD39" s="296"/>
      <c r="AE39" s="296"/>
      <c r="AF39" s="296"/>
      <c r="AG39" s="296"/>
      <c r="AH39" s="296"/>
      <c r="AI39" s="296"/>
      <c r="AJ39" s="296"/>
      <c r="AK39" s="296"/>
      <c r="AL39" s="296"/>
      <c r="AM39" s="296"/>
      <c r="AN39" s="296"/>
      <c r="AO39" s="296"/>
      <c r="AP39" s="296"/>
      <c r="AQ39" s="296"/>
      <c r="AR39" s="296"/>
      <c r="AS39" s="296"/>
      <c r="AT39" s="296"/>
      <c r="AU39" s="296"/>
      <c r="AV39" s="296"/>
      <c r="AW39" s="296"/>
      <c r="AX39" s="296"/>
      <c r="AY39" s="296"/>
      <c r="AZ39" s="296"/>
      <c r="BA39" s="296"/>
      <c r="BB39" s="296"/>
      <c r="BC39" s="296"/>
      <c r="BD39" s="296"/>
      <c r="BE39" s="296"/>
      <c r="BF39" s="296"/>
      <c r="BG39" s="296"/>
      <c r="BH39" s="296"/>
      <c r="BI39" s="296"/>
      <c r="BJ39" s="296"/>
      <c r="BK39" s="296"/>
      <c r="BL39" s="296"/>
      <c r="BM39" s="296"/>
      <c r="BN39" s="296"/>
      <c r="BO39" s="296"/>
      <c r="BP39" s="296"/>
      <c r="BQ39" s="296"/>
      <c r="BR39" s="296"/>
      <c r="BS39" s="296"/>
      <c r="BT39" s="229"/>
      <c r="BU39" s="165">
        <f t="shared" si="3"/>
        <v>6.9441666666666671E-3</v>
      </c>
    </row>
    <row r="40" spans="1:73" ht="15.5" x14ac:dyDescent="0.35">
      <c r="A40" s="39"/>
      <c r="B40" s="139">
        <f>'Etat staff'!I36</f>
        <v>0</v>
      </c>
      <c r="C40" s="161">
        <f>'Etat staff'!G36</f>
        <v>0</v>
      </c>
      <c r="D40" s="162">
        <f>IF('Etat staff'!H36&lt;C40,'Etat staff'!H36+1,'Etat staff'!H36)</f>
        <v>0</v>
      </c>
      <c r="E40" s="203">
        <f t="shared" si="7"/>
        <v>1.0416666666666666E-2</v>
      </c>
      <c r="F40" s="59"/>
      <c r="G40" s="270"/>
      <c r="H40" s="227"/>
      <c r="I40" s="296"/>
      <c r="J40" s="296"/>
      <c r="K40" s="296"/>
      <c r="L40" s="296"/>
      <c r="M40" s="296"/>
      <c r="N40" s="296"/>
      <c r="O40" s="296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1"/>
      <c r="AE40" s="231"/>
      <c r="AF40" s="231"/>
      <c r="AG40" s="231"/>
      <c r="AH40" s="231"/>
      <c r="AI40" s="231"/>
      <c r="AJ40" s="296"/>
      <c r="AK40" s="296"/>
      <c r="AL40" s="296"/>
      <c r="AM40" s="296"/>
      <c r="AN40" s="296"/>
      <c r="AO40" s="296"/>
      <c r="AP40" s="296"/>
      <c r="AQ40" s="296"/>
      <c r="AR40" s="296"/>
      <c r="AS40" s="296"/>
      <c r="AT40" s="296"/>
      <c r="AU40" s="296"/>
      <c r="AV40" s="296"/>
      <c r="AW40" s="296"/>
      <c r="AX40" s="296"/>
      <c r="AY40" s="296"/>
      <c r="AZ40" s="296"/>
      <c r="BA40" s="296"/>
      <c r="BB40" s="296"/>
      <c r="BC40" s="296"/>
      <c r="BD40" s="296"/>
      <c r="BE40" s="296"/>
      <c r="BF40" s="296"/>
      <c r="BG40" s="296"/>
      <c r="BH40" s="296"/>
      <c r="BI40" s="296"/>
      <c r="BJ40" s="296"/>
      <c r="BK40" s="296"/>
      <c r="BL40" s="296"/>
      <c r="BM40" s="296"/>
      <c r="BN40" s="296"/>
      <c r="BO40" s="296"/>
      <c r="BP40" s="296"/>
      <c r="BQ40" s="296"/>
      <c r="BR40" s="296"/>
      <c r="BS40" s="296"/>
      <c r="BT40" s="229"/>
      <c r="BU40" s="165">
        <f t="shared" si="3"/>
        <v>6.9441666666666671E-3</v>
      </c>
    </row>
    <row r="41" spans="1:73" ht="15.5" x14ac:dyDescent="0.35">
      <c r="A41" s="39"/>
      <c r="B41" s="139" t="str">
        <f>'Etat staff'!I37</f>
        <v xml:space="preserve"> CHARLOTTE</v>
      </c>
      <c r="C41" s="161">
        <f>'Etat staff'!G37</f>
        <v>43592.357638888891</v>
      </c>
      <c r="D41" s="162">
        <f>IF('Etat staff'!H37&lt;C41,'Etat staff'!H37+1,'Etat staff'!H37)</f>
        <v>43592.684027777781</v>
      </c>
      <c r="E41" s="203">
        <f t="shared" si="7"/>
        <v>4.1666666666666664E-2</v>
      </c>
      <c r="F41" s="59"/>
      <c r="G41" s="270"/>
      <c r="H41" s="227"/>
      <c r="I41" s="296"/>
      <c r="J41" s="296"/>
      <c r="K41" s="296">
        <v>35</v>
      </c>
      <c r="L41" s="296">
        <v>35</v>
      </c>
      <c r="M41" s="296">
        <v>35</v>
      </c>
      <c r="N41" s="296">
        <v>30</v>
      </c>
      <c r="O41" s="296">
        <v>30</v>
      </c>
      <c r="P41" s="296">
        <v>30</v>
      </c>
      <c r="Q41" s="296">
        <v>30</v>
      </c>
      <c r="R41" s="296">
        <v>30</v>
      </c>
      <c r="S41" s="296">
        <v>37</v>
      </c>
      <c r="T41" s="296">
        <v>37</v>
      </c>
      <c r="U41" s="296">
        <v>37</v>
      </c>
      <c r="V41" s="296">
        <v>37</v>
      </c>
      <c r="W41" s="296" t="s">
        <v>15</v>
      </c>
      <c r="X41" s="231" t="s">
        <v>6</v>
      </c>
      <c r="Y41" s="231" t="s">
        <v>6</v>
      </c>
      <c r="Z41" s="231" t="s">
        <v>6</v>
      </c>
      <c r="AA41" s="296">
        <v>30</v>
      </c>
      <c r="AB41" s="296">
        <v>30</v>
      </c>
      <c r="AC41" s="296">
        <v>30</v>
      </c>
      <c r="AD41" s="296">
        <v>30</v>
      </c>
      <c r="AE41" s="296">
        <v>30</v>
      </c>
      <c r="AF41" s="296">
        <v>30</v>
      </c>
      <c r="AG41" s="296">
        <v>30</v>
      </c>
      <c r="AH41" s="296">
        <v>30</v>
      </c>
      <c r="AI41" s="296">
        <v>30</v>
      </c>
      <c r="AJ41" s="296">
        <v>30</v>
      </c>
      <c r="AK41" s="296">
        <v>30</v>
      </c>
      <c r="AL41" s="296">
        <v>30</v>
      </c>
      <c r="AM41" s="296" t="s">
        <v>15</v>
      </c>
      <c r="AN41" s="296" t="s">
        <v>52</v>
      </c>
      <c r="AO41" s="231" t="s">
        <v>47</v>
      </c>
      <c r="AP41" s="231" t="s">
        <v>53</v>
      </c>
      <c r="AQ41" s="231" t="s">
        <v>53</v>
      </c>
      <c r="AR41" s="231" t="s">
        <v>53</v>
      </c>
      <c r="AS41" s="231" t="s">
        <v>53</v>
      </c>
      <c r="AT41" s="231" t="s">
        <v>53</v>
      </c>
      <c r="AU41" s="231" t="s">
        <v>53</v>
      </c>
      <c r="AV41" s="231" t="s">
        <v>53</v>
      </c>
      <c r="AW41" s="296"/>
      <c r="AX41" s="296"/>
      <c r="AY41" s="296"/>
      <c r="AZ41" s="296"/>
      <c r="BA41" s="296"/>
      <c r="BB41" s="296"/>
      <c r="BC41" s="296"/>
      <c r="BD41" s="296"/>
      <c r="BE41" s="296"/>
      <c r="BF41" s="296"/>
      <c r="BG41" s="296"/>
      <c r="BH41" s="296"/>
      <c r="BI41" s="296"/>
      <c r="BJ41" s="296"/>
      <c r="BK41" s="296"/>
      <c r="BL41" s="296"/>
      <c r="BM41" s="296"/>
      <c r="BN41" s="296"/>
      <c r="BO41" s="296"/>
      <c r="BP41" s="296"/>
      <c r="BQ41" s="296"/>
      <c r="BR41" s="296"/>
      <c r="BS41" s="296"/>
      <c r="BT41" s="229"/>
      <c r="BU41" s="165">
        <f t="shared" si="3"/>
        <v>0.33333305555717241</v>
      </c>
    </row>
    <row r="42" spans="1:73" ht="15.5" x14ac:dyDescent="0.35">
      <c r="A42" s="39"/>
      <c r="B42" s="139" t="str">
        <f>'Etat staff'!I38</f>
        <v xml:space="preserve"> LAURA</v>
      </c>
      <c r="C42" s="161">
        <f>'Etat staff'!G38</f>
        <v>43592.357638888891</v>
      </c>
      <c r="D42" s="162">
        <f>IF('Etat staff'!H38&lt;C42,'Etat staff'!H38+1,'Etat staff'!H38)</f>
        <v>43592.684027777781</v>
      </c>
      <c r="E42" s="203">
        <f t="shared" si="7"/>
        <v>4.1666666666666664E-2</v>
      </c>
      <c r="F42" s="44"/>
      <c r="G42" s="265"/>
      <c r="H42" s="227"/>
      <c r="I42" s="296"/>
      <c r="J42" s="296"/>
      <c r="K42" s="296">
        <v>38</v>
      </c>
      <c r="L42" s="296">
        <v>38</v>
      </c>
      <c r="M42" s="296">
        <v>38</v>
      </c>
      <c r="N42" s="296">
        <v>38</v>
      </c>
      <c r="O42" s="296">
        <v>38</v>
      </c>
      <c r="P42" s="296">
        <v>38</v>
      </c>
      <c r="Q42" s="296">
        <v>38</v>
      </c>
      <c r="R42" s="296">
        <v>38</v>
      </c>
      <c r="S42" s="296">
        <v>38</v>
      </c>
      <c r="T42" s="296">
        <v>38</v>
      </c>
      <c r="U42" s="296">
        <v>38</v>
      </c>
      <c r="V42" s="296">
        <v>38</v>
      </c>
      <c r="W42" s="296" t="s">
        <v>15</v>
      </c>
      <c r="X42" s="231" t="s">
        <v>6</v>
      </c>
      <c r="Y42" s="231" t="s">
        <v>6</v>
      </c>
      <c r="Z42" s="231" t="s">
        <v>6</v>
      </c>
      <c r="AA42" s="296"/>
      <c r="AB42" s="296"/>
      <c r="AC42" s="296"/>
      <c r="AD42" s="296"/>
      <c r="AE42" s="231">
        <v>35</v>
      </c>
      <c r="AF42" s="231">
        <v>35</v>
      </c>
      <c r="AG42" s="231">
        <v>35</v>
      </c>
      <c r="AH42" s="231">
        <v>35</v>
      </c>
      <c r="AI42" s="231">
        <v>35</v>
      </c>
      <c r="AJ42" s="231">
        <v>35</v>
      </c>
      <c r="AK42" s="231">
        <v>35</v>
      </c>
      <c r="AL42" s="231">
        <v>35</v>
      </c>
      <c r="AM42" s="231">
        <v>35</v>
      </c>
      <c r="AN42" s="231">
        <v>35</v>
      </c>
      <c r="AO42" s="231">
        <v>35</v>
      </c>
      <c r="AP42" s="231">
        <v>35</v>
      </c>
      <c r="AQ42" s="231">
        <v>35</v>
      </c>
      <c r="AR42" s="296"/>
      <c r="AS42" s="231"/>
      <c r="AT42" s="296"/>
      <c r="AU42" s="296"/>
      <c r="AV42" s="296"/>
      <c r="AW42" s="296"/>
      <c r="AX42" s="296"/>
      <c r="AY42" s="296"/>
      <c r="AZ42" s="296"/>
      <c r="BA42" s="296"/>
      <c r="BB42" s="296"/>
      <c r="BC42" s="296"/>
      <c r="BD42" s="296"/>
      <c r="BE42" s="296"/>
      <c r="BF42" s="296"/>
      <c r="BG42" s="296"/>
      <c r="BH42" s="296"/>
      <c r="BI42" s="296"/>
      <c r="BJ42" s="296"/>
      <c r="BK42" s="296"/>
      <c r="BL42" s="296"/>
      <c r="BM42" s="296"/>
      <c r="BN42" s="296"/>
      <c r="BO42" s="296"/>
      <c r="BP42" s="296"/>
      <c r="BQ42" s="296"/>
      <c r="BR42" s="296"/>
      <c r="BS42" s="296"/>
      <c r="BT42" s="229"/>
      <c r="BU42" s="165">
        <f t="shared" si="3"/>
        <v>0.33333305555717241</v>
      </c>
    </row>
    <row r="43" spans="1:73" ht="15.5" x14ac:dyDescent="0.35">
      <c r="A43" s="39"/>
      <c r="B43" s="266" t="str">
        <f>'Etat staff'!I39</f>
        <v xml:space="preserve"> LILIAN</v>
      </c>
      <c r="C43" s="161">
        <f>'Etat staff'!G39</f>
        <v>43592.357638888891</v>
      </c>
      <c r="D43" s="162">
        <f>IF('Etat staff'!H39&lt;C43,'Etat staff'!H39+1,'Etat staff'!H39)</f>
        <v>43592.684027777781</v>
      </c>
      <c r="E43" s="203">
        <f t="shared" si="7"/>
        <v>4.1666666666666664E-2</v>
      </c>
      <c r="F43" s="44"/>
      <c r="G43" s="265"/>
      <c r="H43" s="227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6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1"/>
      <c r="AE43" s="231"/>
      <c r="AF43" s="231"/>
      <c r="AG43" s="231"/>
      <c r="AH43" s="231"/>
      <c r="AI43" s="231"/>
      <c r="AJ43" s="231"/>
      <c r="AK43" s="231"/>
      <c r="AL43" s="231"/>
      <c r="AM43" s="231"/>
      <c r="AN43" s="231"/>
      <c r="AO43" s="231"/>
      <c r="AP43" s="231"/>
      <c r="AQ43" s="231"/>
      <c r="AR43" s="231"/>
      <c r="AS43" s="231"/>
      <c r="AT43" s="231"/>
      <c r="AU43" s="231"/>
      <c r="AV43" s="231"/>
      <c r="AW43" s="231"/>
      <c r="AX43" s="231"/>
      <c r="AY43" s="231"/>
      <c r="AZ43" s="296"/>
      <c r="BA43" s="296"/>
      <c r="BB43" s="296"/>
      <c r="BC43" s="296"/>
      <c r="BD43" s="296"/>
      <c r="BE43" s="296"/>
      <c r="BF43" s="296"/>
      <c r="BG43" s="296"/>
      <c r="BH43" s="296"/>
      <c r="BI43" s="296"/>
      <c r="BJ43" s="296"/>
      <c r="BK43" s="296"/>
      <c r="BL43" s="296"/>
      <c r="BM43" s="296"/>
      <c r="BN43" s="296"/>
      <c r="BO43" s="296"/>
      <c r="BP43" s="296"/>
      <c r="BQ43" s="296"/>
      <c r="BR43" s="296"/>
      <c r="BS43" s="296"/>
      <c r="BT43" s="229"/>
      <c r="BU43" s="165">
        <f t="shared" si="3"/>
        <v>0.33333305555717241</v>
      </c>
    </row>
    <row r="44" spans="1:73" ht="15.5" x14ac:dyDescent="0.35">
      <c r="A44" s="39"/>
      <c r="B44" s="139" t="str">
        <f>'Etat staff'!I40</f>
        <v xml:space="preserve"> ESTELLE OCEANE</v>
      </c>
      <c r="C44" s="161">
        <f>'Etat staff'!G40</f>
        <v>43592.399305555555</v>
      </c>
      <c r="D44" s="162">
        <f>IF('Etat staff'!H40&lt;C44,'Etat staff'!H40+1,'Etat staff'!H40)</f>
        <v>43592.725694444445</v>
      </c>
      <c r="E44" s="203">
        <f t="shared" si="7"/>
        <v>4.1666666666666664E-2</v>
      </c>
      <c r="F44" s="44"/>
      <c r="G44" s="265"/>
      <c r="H44" s="227"/>
      <c r="I44" s="296"/>
      <c r="J44" s="296"/>
      <c r="K44" s="296"/>
      <c r="L44" s="296"/>
      <c r="M44" s="296"/>
      <c r="N44" s="296"/>
      <c r="O44" s="296">
        <v>33</v>
      </c>
      <c r="P44" s="296">
        <v>33</v>
      </c>
      <c r="Q44" s="296">
        <v>33</v>
      </c>
      <c r="R44" s="296">
        <v>33</v>
      </c>
      <c r="S44" s="296">
        <v>33</v>
      </c>
      <c r="T44" s="296">
        <v>33</v>
      </c>
      <c r="U44" s="296">
        <v>33</v>
      </c>
      <c r="V44" s="296">
        <v>33</v>
      </c>
      <c r="W44" s="296">
        <v>35</v>
      </c>
      <c r="X44" s="296">
        <v>35</v>
      </c>
      <c r="Y44" s="296">
        <v>35</v>
      </c>
      <c r="Z44" s="296">
        <v>35</v>
      </c>
      <c r="AA44" s="296" t="s">
        <v>15</v>
      </c>
      <c r="AB44" s="231" t="s">
        <v>6</v>
      </c>
      <c r="AC44" s="231" t="s">
        <v>6</v>
      </c>
      <c r="AD44" s="231" t="s">
        <v>6</v>
      </c>
      <c r="AE44" s="231"/>
      <c r="AF44" s="231"/>
      <c r="AG44" s="231"/>
      <c r="AH44" s="231"/>
      <c r="AI44" s="296">
        <v>33</v>
      </c>
      <c r="AJ44" s="296">
        <v>33</v>
      </c>
      <c r="AK44" s="296">
        <v>33</v>
      </c>
      <c r="AL44" s="296">
        <v>33</v>
      </c>
      <c r="AM44" s="296">
        <v>33</v>
      </c>
      <c r="AN44" s="296">
        <v>33</v>
      </c>
      <c r="AO44" s="296">
        <v>33</v>
      </c>
      <c r="AP44" s="231" t="s">
        <v>47</v>
      </c>
      <c r="AQ44" s="231" t="s">
        <v>52</v>
      </c>
      <c r="AR44" s="231" t="s">
        <v>15</v>
      </c>
      <c r="AS44" s="231" t="s">
        <v>15</v>
      </c>
      <c r="AT44" s="231"/>
      <c r="AU44" s="231"/>
      <c r="AV44" s="231"/>
      <c r="AW44" s="231"/>
      <c r="AX44" s="231"/>
      <c r="AY44" s="231"/>
      <c r="AZ44" s="231"/>
      <c r="BA44" s="231"/>
      <c r="BB44" s="296"/>
      <c r="BC44" s="296"/>
      <c r="BD44" s="296"/>
      <c r="BE44" s="296"/>
      <c r="BF44" s="296"/>
      <c r="BG44" s="296"/>
      <c r="BH44" s="296"/>
      <c r="BI44" s="296"/>
      <c r="BJ44" s="296"/>
      <c r="BK44" s="296"/>
      <c r="BL44" s="296"/>
      <c r="BM44" s="296"/>
      <c r="BN44" s="296"/>
      <c r="BO44" s="296"/>
      <c r="BP44" s="296"/>
      <c r="BQ44" s="296"/>
      <c r="BR44" s="296"/>
      <c r="BS44" s="296"/>
      <c r="BT44" s="229"/>
      <c r="BU44" s="165">
        <f t="shared" si="3"/>
        <v>0.33333305555717241</v>
      </c>
    </row>
    <row r="45" spans="1:73" ht="15.5" x14ac:dyDescent="0.35">
      <c r="A45" s="39"/>
      <c r="B45" s="139" t="str">
        <f>'Etat staff'!I41</f>
        <v xml:space="preserve"> LOUISE</v>
      </c>
      <c r="C45" s="161">
        <f>'Etat staff'!G41</f>
        <v>43592.440972222219</v>
      </c>
      <c r="D45" s="162">
        <f>IF('Etat staff'!H41&lt;C45,'Etat staff'!H41+1,'Etat staff'!H41)</f>
        <v>43592.638888888891</v>
      </c>
      <c r="E45" s="203">
        <f t="shared" si="7"/>
        <v>1.0416666666666666E-2</v>
      </c>
      <c r="F45" s="44"/>
      <c r="G45" s="265"/>
      <c r="H45" s="227"/>
      <c r="I45" s="296"/>
      <c r="J45" s="296"/>
      <c r="K45" s="296"/>
      <c r="L45" s="296"/>
      <c r="M45" s="296"/>
      <c r="N45" s="296"/>
      <c r="O45" s="296"/>
      <c r="P45" s="296"/>
      <c r="Q45" s="296"/>
      <c r="R45" s="296"/>
      <c r="S45" s="296">
        <v>39</v>
      </c>
      <c r="T45" s="296">
        <v>39</v>
      </c>
      <c r="U45" s="296">
        <v>39</v>
      </c>
      <c r="V45" s="296">
        <v>39</v>
      </c>
      <c r="W45" s="296">
        <v>39</v>
      </c>
      <c r="X45" s="296">
        <v>39</v>
      </c>
      <c r="Y45" s="296">
        <v>39</v>
      </c>
      <c r="Z45" s="296">
        <v>39</v>
      </c>
      <c r="AA45" s="296">
        <v>39</v>
      </c>
      <c r="AB45" s="296">
        <v>39</v>
      </c>
      <c r="AC45" s="296">
        <v>39</v>
      </c>
      <c r="AD45" s="296">
        <v>39</v>
      </c>
      <c r="AE45" s="296" t="s">
        <v>15</v>
      </c>
      <c r="AF45" s="231" t="s">
        <v>6</v>
      </c>
      <c r="AG45" s="296" t="s">
        <v>6</v>
      </c>
      <c r="AH45" s="296" t="s">
        <v>6</v>
      </c>
      <c r="AI45" s="296">
        <v>37</v>
      </c>
      <c r="AJ45" s="296">
        <v>37</v>
      </c>
      <c r="AK45" s="296">
        <v>37</v>
      </c>
      <c r="AL45" s="296">
        <v>37</v>
      </c>
      <c r="AM45" s="296">
        <v>37</v>
      </c>
      <c r="AN45" s="296">
        <v>37</v>
      </c>
      <c r="AO45" s="296">
        <v>37</v>
      </c>
      <c r="AP45" s="296">
        <v>37</v>
      </c>
      <c r="AQ45" s="296">
        <v>37</v>
      </c>
      <c r="AR45" s="231">
        <v>35</v>
      </c>
      <c r="AS45" s="231">
        <v>35</v>
      </c>
      <c r="AT45" s="231">
        <v>35</v>
      </c>
      <c r="AU45" s="231">
        <v>35</v>
      </c>
      <c r="AV45" s="231">
        <v>35</v>
      </c>
      <c r="AW45" s="231">
        <v>35</v>
      </c>
      <c r="AX45" s="231">
        <v>35</v>
      </c>
      <c r="AY45" s="231">
        <v>35</v>
      </c>
      <c r="AZ45" s="231">
        <v>35</v>
      </c>
      <c r="BA45" s="296" t="s">
        <v>52</v>
      </c>
      <c r="BB45" s="296" t="s">
        <v>47</v>
      </c>
      <c r="BC45" s="296" t="s">
        <v>15</v>
      </c>
      <c r="BD45" s="296" t="s">
        <v>15</v>
      </c>
      <c r="BE45" s="296"/>
      <c r="BF45" s="296"/>
      <c r="BG45" s="296"/>
      <c r="BH45" s="296"/>
      <c r="BI45" s="296"/>
      <c r="BJ45" s="296"/>
      <c r="BK45" s="296"/>
      <c r="BL45" s="296"/>
      <c r="BM45" s="296"/>
      <c r="BN45" s="296"/>
      <c r="BO45" s="296"/>
      <c r="BP45" s="296"/>
      <c r="BQ45" s="296"/>
      <c r="BR45" s="296"/>
      <c r="BS45" s="296"/>
      <c r="BT45" s="229"/>
      <c r="BU45" s="165">
        <f t="shared" si="3"/>
        <v>0.20486083333818397</v>
      </c>
    </row>
    <row r="46" spans="1:73" ht="15.5" x14ac:dyDescent="0.35">
      <c r="A46" s="39"/>
      <c r="B46" s="139" t="str">
        <f>'Etat staff'!I42</f>
        <v xml:space="preserve"> ALEXANDRE</v>
      </c>
      <c r="C46" s="161">
        <f>'Etat staff'!G42</f>
        <v>43592.440972222219</v>
      </c>
      <c r="D46" s="162">
        <f>IF('Etat staff'!H42&lt;C46,'Etat staff'!H42+1,'Etat staff'!H42)</f>
        <v>43592.652777777781</v>
      </c>
      <c r="E46" s="203">
        <f t="shared" si="7"/>
        <v>1.0416666666666666E-2</v>
      </c>
      <c r="F46" s="44"/>
      <c r="G46" s="265"/>
      <c r="H46" s="227"/>
      <c r="I46" s="296"/>
      <c r="J46" s="296"/>
      <c r="K46" s="296"/>
      <c r="L46" s="296"/>
      <c r="M46" s="296"/>
      <c r="N46" s="296"/>
      <c r="O46" s="296"/>
      <c r="P46" s="296"/>
      <c r="Q46" s="296"/>
      <c r="R46" s="296"/>
      <c r="S46" s="296">
        <v>30</v>
      </c>
      <c r="T46" s="296">
        <v>30</v>
      </c>
      <c r="U46" s="296">
        <v>30</v>
      </c>
      <c r="V46" s="296">
        <v>30</v>
      </c>
      <c r="W46" s="231">
        <v>1</v>
      </c>
      <c r="X46" s="231">
        <v>1</v>
      </c>
      <c r="Y46" s="231">
        <v>1</v>
      </c>
      <c r="Z46" s="231">
        <v>1</v>
      </c>
      <c r="AA46" s="231">
        <v>1</v>
      </c>
      <c r="AB46" s="231">
        <v>1</v>
      </c>
      <c r="AC46" s="231">
        <v>1</v>
      </c>
      <c r="AD46" s="231">
        <v>1</v>
      </c>
      <c r="AE46" s="231" t="s">
        <v>15</v>
      </c>
      <c r="AF46" s="231" t="s">
        <v>6</v>
      </c>
      <c r="AG46" s="296" t="s">
        <v>6</v>
      </c>
      <c r="AH46" s="296" t="s">
        <v>6</v>
      </c>
      <c r="AI46" s="296">
        <v>36</v>
      </c>
      <c r="AJ46" s="296">
        <v>36</v>
      </c>
      <c r="AK46" s="296">
        <v>36</v>
      </c>
      <c r="AL46" s="296">
        <v>36</v>
      </c>
      <c r="AM46" s="296">
        <v>36</v>
      </c>
      <c r="AN46" s="296">
        <v>36</v>
      </c>
      <c r="AO46" s="296">
        <v>36</v>
      </c>
      <c r="AP46" s="296">
        <v>36</v>
      </c>
      <c r="AQ46" s="296">
        <v>36</v>
      </c>
      <c r="AR46" s="296">
        <v>36</v>
      </c>
      <c r="AS46" s="296">
        <v>36</v>
      </c>
      <c r="AT46" s="296">
        <v>36</v>
      </c>
      <c r="AU46" s="296">
        <v>36</v>
      </c>
      <c r="AV46" s="296">
        <v>36</v>
      </c>
      <c r="AW46" s="296">
        <v>36</v>
      </c>
      <c r="AX46" s="296">
        <v>36</v>
      </c>
      <c r="AY46" s="296">
        <v>36</v>
      </c>
      <c r="AZ46" s="296">
        <v>36</v>
      </c>
      <c r="BA46" s="296" t="s">
        <v>52</v>
      </c>
      <c r="BB46" s="296" t="s">
        <v>47</v>
      </c>
      <c r="BC46" s="296" t="s">
        <v>15</v>
      </c>
      <c r="BD46" s="296" t="s">
        <v>15</v>
      </c>
      <c r="BE46" s="296" t="s">
        <v>15</v>
      </c>
      <c r="BF46" s="296"/>
      <c r="BG46" s="296"/>
      <c r="BH46" s="296"/>
      <c r="BI46" s="296"/>
      <c r="BJ46" s="296"/>
      <c r="BK46" s="296"/>
      <c r="BL46" s="296"/>
      <c r="BM46" s="296"/>
      <c r="BN46" s="296"/>
      <c r="BO46" s="296"/>
      <c r="BP46" s="296"/>
      <c r="BQ46" s="296"/>
      <c r="BR46" s="296"/>
      <c r="BS46" s="296"/>
      <c r="BT46" s="229"/>
      <c r="BU46" s="165">
        <f t="shared" si="3"/>
        <v>0.21874972222868974</v>
      </c>
    </row>
    <row r="47" spans="1:73" ht="15.5" x14ac:dyDescent="0.35">
      <c r="A47" s="39"/>
      <c r="B47" s="139" t="str">
        <f>'Etat staff'!I43</f>
        <v xml:space="preserve"> RUBEN</v>
      </c>
      <c r="C47" s="161">
        <f>'Etat staff'!G43</f>
        <v>43592.440972222219</v>
      </c>
      <c r="D47" s="162">
        <f>IF('Etat staff'!H43&lt;C47,'Etat staff'!H43+1,'Etat staff'!H43)</f>
        <v>43592.767361111109</v>
      </c>
      <c r="E47" s="203">
        <f t="shared" si="7"/>
        <v>4.1666666666666664E-2</v>
      </c>
      <c r="F47" s="44"/>
      <c r="G47" s="265"/>
      <c r="H47" s="227"/>
      <c r="I47" s="296"/>
      <c r="J47" s="296"/>
      <c r="K47" s="296"/>
      <c r="L47" s="296"/>
      <c r="M47" s="296"/>
      <c r="N47" s="296"/>
      <c r="O47" s="296"/>
      <c r="P47" s="296"/>
      <c r="Q47" s="296"/>
      <c r="R47" s="296"/>
      <c r="S47" s="296"/>
      <c r="T47" s="296"/>
      <c r="U47" s="296"/>
      <c r="V47" s="296"/>
      <c r="W47" s="231">
        <v>33</v>
      </c>
      <c r="X47" s="231">
        <v>33</v>
      </c>
      <c r="Y47" s="231">
        <v>33</v>
      </c>
      <c r="Z47" s="231">
        <v>33</v>
      </c>
      <c r="AA47" s="231">
        <v>33</v>
      </c>
      <c r="AB47" s="231">
        <v>33</v>
      </c>
      <c r="AC47" s="231">
        <v>33</v>
      </c>
      <c r="AD47" s="231">
        <v>33</v>
      </c>
      <c r="AE47" s="231">
        <v>33</v>
      </c>
      <c r="AF47" s="231">
        <v>33</v>
      </c>
      <c r="AG47" s="231">
        <v>33</v>
      </c>
      <c r="AH47" s="231">
        <v>33</v>
      </c>
      <c r="AI47" s="231" t="s">
        <v>15</v>
      </c>
      <c r="AJ47" s="231" t="s">
        <v>6</v>
      </c>
      <c r="AK47" s="231" t="s">
        <v>6</v>
      </c>
      <c r="AL47" s="296" t="s">
        <v>6</v>
      </c>
      <c r="AM47" s="296">
        <v>32</v>
      </c>
      <c r="AN47" s="296">
        <v>32</v>
      </c>
      <c r="AO47" s="296">
        <v>32</v>
      </c>
      <c r="AP47" s="296">
        <v>32</v>
      </c>
      <c r="AQ47" s="296">
        <v>32</v>
      </c>
      <c r="AR47" s="296">
        <v>32</v>
      </c>
      <c r="AS47" s="296" t="s">
        <v>52</v>
      </c>
      <c r="AT47" s="296" t="s">
        <v>47</v>
      </c>
      <c r="AU47" s="296" t="s">
        <v>15</v>
      </c>
      <c r="AV47" s="296"/>
      <c r="AW47" s="296"/>
      <c r="AX47" s="296"/>
      <c r="AY47" s="231"/>
      <c r="AZ47" s="296"/>
      <c r="BA47" s="296"/>
      <c r="BB47" s="296"/>
      <c r="BC47" s="296"/>
      <c r="BD47" s="296"/>
      <c r="BE47" s="296"/>
      <c r="BF47" s="296"/>
      <c r="BG47" s="296"/>
      <c r="BH47" s="296"/>
      <c r="BI47" s="296"/>
      <c r="BJ47" s="296"/>
      <c r="BK47" s="296"/>
      <c r="BL47" s="296"/>
      <c r="BM47" s="296"/>
      <c r="BN47" s="296"/>
      <c r="BO47" s="296"/>
      <c r="BP47" s="296"/>
      <c r="BQ47" s="296"/>
      <c r="BR47" s="296"/>
      <c r="BS47" s="296"/>
      <c r="BT47" s="229"/>
      <c r="BU47" s="165">
        <f t="shared" si="3"/>
        <v>0.33333305555717241</v>
      </c>
    </row>
    <row r="48" spans="1:73" ht="15.5" x14ac:dyDescent="0.35">
      <c r="A48" s="39"/>
      <c r="B48" s="139" t="str">
        <f>'Etat staff'!I44</f>
        <v xml:space="preserve"> AUDE</v>
      </c>
      <c r="C48" s="161">
        <f>'Etat staff'!G44</f>
        <v>43592.482638888891</v>
      </c>
      <c r="D48" s="162">
        <f>IF('Etat staff'!H44&lt;C48,'Etat staff'!H44+1,'Etat staff'!H44)</f>
        <v>43592.788194444445</v>
      </c>
      <c r="E48" s="203">
        <f t="shared" si="7"/>
        <v>4.1666666666666664E-2</v>
      </c>
      <c r="F48" s="44"/>
      <c r="G48" s="265"/>
      <c r="H48" s="227"/>
      <c r="I48" s="296"/>
      <c r="J48" s="296"/>
      <c r="K48" s="296"/>
      <c r="L48" s="296"/>
      <c r="M48" s="296"/>
      <c r="N48" s="296"/>
      <c r="O48" s="296"/>
      <c r="P48" s="296"/>
      <c r="Q48" s="296"/>
      <c r="R48" s="296"/>
      <c r="S48" s="296"/>
      <c r="T48" s="296"/>
      <c r="U48" s="296"/>
      <c r="V48" s="296"/>
      <c r="W48" s="296">
        <v>36</v>
      </c>
      <c r="X48" s="296">
        <v>36</v>
      </c>
      <c r="Y48" s="296">
        <v>36</v>
      </c>
      <c r="Z48" s="296">
        <v>36</v>
      </c>
      <c r="AA48" s="296">
        <v>36</v>
      </c>
      <c r="AB48" s="296">
        <v>36</v>
      </c>
      <c r="AC48" s="296">
        <v>36</v>
      </c>
      <c r="AD48" s="296">
        <v>36</v>
      </c>
      <c r="AE48" s="296">
        <v>36</v>
      </c>
      <c r="AF48" s="296">
        <v>36</v>
      </c>
      <c r="AG48" s="296">
        <v>36</v>
      </c>
      <c r="AH48" s="296">
        <v>36</v>
      </c>
      <c r="AI48" s="296" t="s">
        <v>15</v>
      </c>
      <c r="AJ48" s="231" t="s">
        <v>6</v>
      </c>
      <c r="AK48" s="231" t="s">
        <v>6</v>
      </c>
      <c r="AL48" s="296" t="s">
        <v>6</v>
      </c>
      <c r="AM48" s="231">
        <v>30</v>
      </c>
      <c r="AN48" s="231">
        <v>30</v>
      </c>
      <c r="AO48" s="231">
        <v>30</v>
      </c>
      <c r="AP48" s="231">
        <v>30</v>
      </c>
      <c r="AQ48" s="231">
        <v>30</v>
      </c>
      <c r="AR48" s="231">
        <v>30</v>
      </c>
      <c r="AS48" s="231">
        <v>30</v>
      </c>
      <c r="AT48" s="231">
        <v>30</v>
      </c>
      <c r="AU48" s="231">
        <v>30</v>
      </c>
      <c r="AV48" s="231">
        <v>30</v>
      </c>
      <c r="AW48" s="231">
        <v>30</v>
      </c>
      <c r="AX48" s="231">
        <v>30</v>
      </c>
      <c r="AY48" s="231">
        <v>30</v>
      </c>
      <c r="AZ48" s="231">
        <v>30</v>
      </c>
      <c r="BA48" s="231">
        <v>30</v>
      </c>
      <c r="BB48" s="231">
        <v>30</v>
      </c>
      <c r="BC48" s="231" t="s">
        <v>52</v>
      </c>
      <c r="BD48" s="231" t="s">
        <v>47</v>
      </c>
      <c r="BE48" s="231" t="s">
        <v>53</v>
      </c>
      <c r="BF48" s="231" t="s">
        <v>53</v>
      </c>
      <c r="BG48" s="231" t="s">
        <v>53</v>
      </c>
      <c r="BH48" s="231" t="s">
        <v>53</v>
      </c>
      <c r="BI48" s="296"/>
      <c r="BJ48" s="296"/>
      <c r="BK48" s="296"/>
      <c r="BL48" s="296"/>
      <c r="BM48" s="296"/>
      <c r="BN48" s="296"/>
      <c r="BO48" s="296"/>
      <c r="BP48" s="296"/>
      <c r="BQ48" s="296"/>
      <c r="BR48" s="296"/>
      <c r="BS48" s="296"/>
      <c r="BT48" s="229"/>
      <c r="BU48" s="165">
        <f t="shared" si="3"/>
        <v>0.31249972222141376</v>
      </c>
    </row>
    <row r="49" spans="1:73" ht="15.5" x14ac:dyDescent="0.35">
      <c r="A49" s="39"/>
      <c r="B49" s="139" t="str">
        <f>'Etat staff'!I45</f>
        <v xml:space="preserve"> KARINE</v>
      </c>
      <c r="C49" s="161">
        <f>'Etat staff'!G45</f>
        <v>43592.482638888891</v>
      </c>
      <c r="D49" s="162">
        <f>IF('Etat staff'!H45&lt;C49,'Etat staff'!H45+1,'Etat staff'!H45)</f>
        <v>43592.809027777781</v>
      </c>
      <c r="E49" s="203">
        <f t="shared" si="7"/>
        <v>4.1666666666666664E-2</v>
      </c>
      <c r="F49" s="44"/>
      <c r="G49" s="265"/>
      <c r="H49" s="227"/>
      <c r="I49" s="296"/>
      <c r="J49" s="296"/>
      <c r="K49" s="296"/>
      <c r="L49" s="296"/>
      <c r="M49" s="296"/>
      <c r="N49" s="296"/>
      <c r="O49" s="296"/>
      <c r="P49" s="296"/>
      <c r="Q49" s="296"/>
      <c r="R49" s="296"/>
      <c r="S49" s="296"/>
      <c r="T49" s="296"/>
      <c r="U49" s="296"/>
      <c r="V49" s="296"/>
      <c r="W49" s="296">
        <v>37</v>
      </c>
      <c r="X49" s="296">
        <v>37</v>
      </c>
      <c r="Y49" s="296">
        <v>37</v>
      </c>
      <c r="Z49" s="296">
        <v>37</v>
      </c>
      <c r="AA49" s="296">
        <v>37</v>
      </c>
      <c r="AB49" s="296">
        <v>37</v>
      </c>
      <c r="AC49" s="296">
        <v>37</v>
      </c>
      <c r="AD49" s="296">
        <v>37</v>
      </c>
      <c r="AE49" s="296">
        <v>37</v>
      </c>
      <c r="AF49" s="296">
        <v>37</v>
      </c>
      <c r="AG49" s="296">
        <v>37</v>
      </c>
      <c r="AH49" s="296">
        <v>37</v>
      </c>
      <c r="AI49" s="296" t="s">
        <v>15</v>
      </c>
      <c r="AJ49" s="231" t="s">
        <v>6</v>
      </c>
      <c r="AK49" s="231" t="s">
        <v>6</v>
      </c>
      <c r="AL49" s="296" t="s">
        <v>6</v>
      </c>
      <c r="AM49" s="231" t="s">
        <v>55</v>
      </c>
      <c r="AN49" s="231" t="s">
        <v>55</v>
      </c>
      <c r="AO49" s="231" t="s">
        <v>55</v>
      </c>
      <c r="AP49" s="296">
        <v>33</v>
      </c>
      <c r="AQ49" s="296">
        <v>33</v>
      </c>
      <c r="AR49" s="296">
        <v>33</v>
      </c>
      <c r="AS49" s="296">
        <v>33</v>
      </c>
      <c r="AT49" s="296">
        <v>33</v>
      </c>
      <c r="AU49" s="296">
        <v>33</v>
      </c>
      <c r="AV49" s="296">
        <v>33</v>
      </c>
      <c r="AW49" s="296">
        <v>33</v>
      </c>
      <c r="AX49" s="296">
        <v>33</v>
      </c>
      <c r="AY49" s="296">
        <v>33</v>
      </c>
      <c r="AZ49" s="296">
        <v>33</v>
      </c>
      <c r="BA49" s="296">
        <v>33</v>
      </c>
      <c r="BB49" s="296">
        <v>33</v>
      </c>
      <c r="BC49" s="296" t="s">
        <v>52</v>
      </c>
      <c r="BD49" s="296" t="s">
        <v>47</v>
      </c>
      <c r="BE49" s="296" t="s">
        <v>15</v>
      </c>
      <c r="BF49" s="296"/>
      <c r="BG49" s="296"/>
      <c r="BH49" s="296"/>
      <c r="BI49" s="296"/>
      <c r="BJ49" s="296"/>
      <c r="BK49" s="296"/>
      <c r="BL49" s="296"/>
      <c r="BM49" s="296"/>
      <c r="BN49" s="296"/>
      <c r="BO49" s="296"/>
      <c r="BP49" s="296"/>
      <c r="BQ49" s="296"/>
      <c r="BR49" s="296"/>
      <c r="BS49" s="296"/>
      <c r="BT49" s="229"/>
      <c r="BU49" s="165">
        <f t="shared" si="3"/>
        <v>0.33333305555717241</v>
      </c>
    </row>
    <row r="50" spans="1:73" ht="15.5" x14ac:dyDescent="0.35">
      <c r="A50" s="39"/>
      <c r="B50" s="266">
        <f>'Etat staff'!I46</f>
        <v>0</v>
      </c>
      <c r="C50" s="161">
        <f>'Etat staff'!G46</f>
        <v>0</v>
      </c>
      <c r="D50" s="162">
        <f>IF('Etat staff'!H46&lt;C50,'Etat staff'!H46+1,'Etat staff'!H46)</f>
        <v>0</v>
      </c>
      <c r="E50" s="203">
        <f t="shared" si="7"/>
        <v>1.0416666666666666E-2</v>
      </c>
      <c r="F50" s="44"/>
      <c r="G50" s="265"/>
      <c r="H50" s="227"/>
      <c r="I50" s="296"/>
      <c r="J50" s="296"/>
      <c r="K50" s="296"/>
      <c r="L50" s="296"/>
      <c r="M50" s="296"/>
      <c r="N50" s="296"/>
      <c r="O50" s="296"/>
      <c r="P50" s="296"/>
      <c r="Q50" s="296"/>
      <c r="R50" s="296"/>
      <c r="S50" s="296"/>
      <c r="T50" s="231"/>
      <c r="U50" s="231"/>
      <c r="V50" s="231"/>
      <c r="W50" s="231"/>
      <c r="X50" s="231"/>
      <c r="Y50" s="231"/>
      <c r="Z50" s="231"/>
      <c r="AA50" s="231"/>
      <c r="AB50" s="296"/>
      <c r="AC50" s="296"/>
      <c r="AD50" s="296"/>
      <c r="AE50" s="296"/>
      <c r="AF50" s="296"/>
      <c r="AG50" s="296"/>
      <c r="AH50" s="296"/>
      <c r="AI50" s="296"/>
      <c r="AJ50" s="296"/>
      <c r="AK50" s="296"/>
      <c r="AL50" s="296"/>
      <c r="AM50" s="296"/>
      <c r="AN50" s="296"/>
      <c r="AO50" s="296"/>
      <c r="AP50" s="296"/>
      <c r="AQ50" s="296"/>
      <c r="AR50" s="296"/>
      <c r="AS50" s="296"/>
      <c r="AT50" s="296"/>
      <c r="AU50" s="296"/>
      <c r="AV50" s="296"/>
      <c r="AW50" s="296"/>
      <c r="AX50" s="296"/>
      <c r="AY50" s="296"/>
      <c r="AZ50" s="296"/>
      <c r="BA50" s="296"/>
      <c r="BB50" s="296"/>
      <c r="BC50" s="296"/>
      <c r="BD50" s="296"/>
      <c r="BE50" s="296"/>
      <c r="BF50" s="296"/>
      <c r="BG50" s="296"/>
      <c r="BH50" s="231"/>
      <c r="BI50" s="231"/>
      <c r="BJ50" s="231"/>
      <c r="BK50" s="231"/>
      <c r="BL50" s="231"/>
      <c r="BM50" s="231"/>
      <c r="BN50" s="231"/>
      <c r="BO50" s="231"/>
      <c r="BP50" s="296"/>
      <c r="BQ50" s="296"/>
      <c r="BR50" s="296"/>
      <c r="BS50" s="296"/>
      <c r="BT50" s="229"/>
      <c r="BU50" s="165">
        <f t="shared" si="3"/>
        <v>6.9441666666666671E-3</v>
      </c>
    </row>
    <row r="51" spans="1:73" ht="15.5" x14ac:dyDescent="0.35">
      <c r="A51" s="39"/>
      <c r="B51" s="139">
        <f>'Etat staff'!I47</f>
        <v>0</v>
      </c>
      <c r="C51" s="161">
        <f>'Etat staff'!G47</f>
        <v>0</v>
      </c>
      <c r="D51" s="162">
        <f>IF('Etat staff'!H47&lt;C51,'Etat staff'!H47+1,'Etat staff'!H47)</f>
        <v>0</v>
      </c>
      <c r="E51" s="203">
        <f t="shared" si="7"/>
        <v>1.0416666666666666E-2</v>
      </c>
      <c r="F51" s="44"/>
      <c r="G51" s="265"/>
      <c r="H51" s="227"/>
      <c r="I51" s="296"/>
      <c r="J51" s="296"/>
      <c r="K51" s="296"/>
      <c r="L51" s="296"/>
      <c r="M51" s="296"/>
      <c r="N51" s="296"/>
      <c r="O51" s="296"/>
      <c r="P51" s="296"/>
      <c r="Q51" s="296"/>
      <c r="R51" s="296"/>
      <c r="S51" s="296"/>
      <c r="T51" s="231"/>
      <c r="U51" s="231"/>
      <c r="V51" s="231"/>
      <c r="W51" s="231"/>
      <c r="X51" s="231"/>
      <c r="Y51" s="231"/>
      <c r="Z51" s="231"/>
      <c r="AA51" s="231"/>
      <c r="AB51" s="296"/>
      <c r="AC51" s="296"/>
      <c r="AD51" s="296"/>
      <c r="AE51" s="296"/>
      <c r="AF51" s="296"/>
      <c r="AG51" s="296"/>
      <c r="AH51" s="296"/>
      <c r="AI51" s="296"/>
      <c r="AJ51" s="296"/>
      <c r="AK51" s="296"/>
      <c r="AL51" s="296"/>
      <c r="AM51" s="296"/>
      <c r="AN51" s="296"/>
      <c r="AO51" s="296"/>
      <c r="AP51" s="296"/>
      <c r="AQ51" s="296"/>
      <c r="AR51" s="296"/>
      <c r="AS51" s="296"/>
      <c r="AT51" s="296"/>
      <c r="AU51" s="296"/>
      <c r="AV51" s="296"/>
      <c r="AW51" s="296"/>
      <c r="AX51" s="296"/>
      <c r="AY51" s="296"/>
      <c r="AZ51" s="296"/>
      <c r="BA51" s="296"/>
      <c r="BB51" s="296"/>
      <c r="BC51" s="296"/>
      <c r="BD51" s="296"/>
      <c r="BE51" s="296"/>
      <c r="BF51" s="296"/>
      <c r="BG51" s="296"/>
      <c r="BH51" s="231"/>
      <c r="BI51" s="231"/>
      <c r="BJ51" s="231"/>
      <c r="BK51" s="231"/>
      <c r="BL51" s="231"/>
      <c r="BM51" s="231"/>
      <c r="BN51" s="231"/>
      <c r="BO51" s="231"/>
      <c r="BP51" s="296"/>
      <c r="BQ51" s="296"/>
      <c r="BR51" s="296"/>
      <c r="BS51" s="296"/>
      <c r="BT51" s="229"/>
      <c r="BU51" s="165">
        <f t="shared" si="3"/>
        <v>6.9441666666666671E-3</v>
      </c>
    </row>
    <row r="52" spans="1:73" ht="15.5" x14ac:dyDescent="0.35">
      <c r="A52" s="39"/>
      <c r="B52" s="139">
        <f>'Etat staff'!I48</f>
        <v>0</v>
      </c>
      <c r="C52" s="161">
        <f>'Etat staff'!G48</f>
        <v>0</v>
      </c>
      <c r="D52" s="162">
        <f>IF('Etat staff'!H48&lt;C52,'Etat staff'!H48+1,'Etat staff'!H48)</f>
        <v>0</v>
      </c>
      <c r="E52" s="203">
        <f t="shared" si="7"/>
        <v>1.0416666666666666E-2</v>
      </c>
      <c r="F52" s="44"/>
      <c r="G52" s="265"/>
      <c r="H52" s="227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31"/>
      <c r="U52" s="231"/>
      <c r="V52" s="231"/>
      <c r="W52" s="231"/>
      <c r="X52" s="231"/>
      <c r="Y52" s="231"/>
      <c r="Z52" s="231"/>
      <c r="AA52" s="231"/>
      <c r="AB52" s="296"/>
      <c r="AC52" s="296"/>
      <c r="AD52" s="296"/>
      <c r="AE52" s="296"/>
      <c r="AF52" s="296"/>
      <c r="AG52" s="296"/>
      <c r="AH52" s="296"/>
      <c r="AI52" s="296"/>
      <c r="AJ52" s="296"/>
      <c r="AK52" s="296"/>
      <c r="AL52" s="296"/>
      <c r="AM52" s="296"/>
      <c r="AN52" s="296"/>
      <c r="AO52" s="296"/>
      <c r="AP52" s="296"/>
      <c r="AQ52" s="296"/>
      <c r="AR52" s="296"/>
      <c r="AS52" s="296"/>
      <c r="AT52" s="296"/>
      <c r="AU52" s="296"/>
      <c r="AV52" s="296"/>
      <c r="AW52" s="296"/>
      <c r="AX52" s="296"/>
      <c r="AY52" s="296"/>
      <c r="AZ52" s="296"/>
      <c r="BA52" s="296"/>
      <c r="BB52" s="296"/>
      <c r="BC52" s="296"/>
      <c r="BD52" s="296"/>
      <c r="BE52" s="296"/>
      <c r="BF52" s="296"/>
      <c r="BG52" s="296"/>
      <c r="BH52" s="231"/>
      <c r="BI52" s="231"/>
      <c r="BJ52" s="231"/>
      <c r="BK52" s="231"/>
      <c r="BL52" s="231"/>
      <c r="BM52" s="231"/>
      <c r="BN52" s="231"/>
      <c r="BO52" s="231"/>
      <c r="BP52" s="296"/>
      <c r="BQ52" s="296"/>
      <c r="BR52" s="296"/>
      <c r="BS52" s="296"/>
      <c r="BT52" s="229"/>
      <c r="BU52" s="165">
        <f t="shared" si="3"/>
        <v>6.9441666666666671E-3</v>
      </c>
    </row>
    <row r="53" spans="1:73" ht="15.5" x14ac:dyDescent="0.35">
      <c r="A53" s="39"/>
      <c r="B53" s="266">
        <f>'Etat staff'!I49</f>
        <v>0</v>
      </c>
      <c r="C53" s="161">
        <f>'Etat staff'!G49</f>
        <v>0</v>
      </c>
      <c r="D53" s="162">
        <f>IF('Etat staff'!H49&lt;C53,'Etat staff'!H49+1,'Etat staff'!H49)</f>
        <v>0</v>
      </c>
      <c r="E53" s="203">
        <f t="shared" si="7"/>
        <v>1.0416666666666666E-2</v>
      </c>
      <c r="F53" s="44"/>
      <c r="G53" s="265"/>
      <c r="H53" s="227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31"/>
      <c r="U53" s="231"/>
      <c r="V53" s="231"/>
      <c r="W53" s="231"/>
      <c r="X53" s="231"/>
      <c r="Y53" s="231"/>
      <c r="Z53" s="231"/>
      <c r="AA53" s="231"/>
      <c r="AB53" s="296"/>
      <c r="AC53" s="296"/>
      <c r="AD53" s="296"/>
      <c r="AE53" s="296"/>
      <c r="AF53" s="296"/>
      <c r="AG53" s="296"/>
      <c r="AH53" s="296"/>
      <c r="AI53" s="296"/>
      <c r="AJ53" s="296"/>
      <c r="AK53" s="296"/>
      <c r="AL53" s="296"/>
      <c r="AM53" s="296"/>
      <c r="AN53" s="296"/>
      <c r="AO53" s="296"/>
      <c r="AP53" s="296"/>
      <c r="AQ53" s="296"/>
      <c r="AR53" s="296"/>
      <c r="AS53" s="296"/>
      <c r="AT53" s="296"/>
      <c r="AU53" s="296"/>
      <c r="AV53" s="296"/>
      <c r="AW53" s="296"/>
      <c r="AX53" s="296"/>
      <c r="AY53" s="296"/>
      <c r="AZ53" s="296"/>
      <c r="BA53" s="296"/>
      <c r="BB53" s="296"/>
      <c r="BC53" s="296"/>
      <c r="BD53" s="296"/>
      <c r="BE53" s="296"/>
      <c r="BF53" s="296"/>
      <c r="BG53" s="296"/>
      <c r="BH53" s="231"/>
      <c r="BI53" s="231"/>
      <c r="BJ53" s="231"/>
      <c r="BK53" s="231"/>
      <c r="BL53" s="231"/>
      <c r="BM53" s="231"/>
      <c r="BN53" s="231"/>
      <c r="BO53" s="231"/>
      <c r="BP53" s="296"/>
      <c r="BQ53" s="296"/>
      <c r="BR53" s="296"/>
      <c r="BS53" s="296"/>
      <c r="BT53" s="229"/>
      <c r="BU53" s="165">
        <f t="shared" si="3"/>
        <v>6.9441666666666671E-3</v>
      </c>
    </row>
    <row r="54" spans="1:73" ht="15.5" x14ac:dyDescent="0.35">
      <c r="A54" s="39"/>
      <c r="B54" s="139" t="str">
        <f>'Etat staff'!I50</f>
        <v xml:space="preserve"> LUCA</v>
      </c>
      <c r="C54" s="161">
        <f>'Etat staff'!G50</f>
        <v>43592.534722222219</v>
      </c>
      <c r="D54" s="162">
        <f>IF('Etat staff'!H50&lt;C54,'Etat staff'!H50+1,'Etat staff'!H50)</f>
        <v>43592.913194444445</v>
      </c>
      <c r="E54" s="203">
        <f t="shared" si="7"/>
        <v>5.2083333333333336E-2</v>
      </c>
      <c r="F54" s="44"/>
      <c r="G54" s="265"/>
      <c r="H54" s="227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31"/>
      <c r="AC54" s="231"/>
      <c r="AD54" s="231" t="s">
        <v>53</v>
      </c>
      <c r="AE54" s="231" t="s">
        <v>53</v>
      </c>
      <c r="AF54" s="231" t="s">
        <v>53</v>
      </c>
      <c r="AG54" s="231" t="s">
        <v>53</v>
      </c>
      <c r="AH54" s="231" t="s">
        <v>53</v>
      </c>
      <c r="AI54" s="296">
        <v>38</v>
      </c>
      <c r="AJ54" s="296">
        <v>38</v>
      </c>
      <c r="AK54" s="296">
        <v>38</v>
      </c>
      <c r="AL54" s="296">
        <v>38</v>
      </c>
      <c r="AM54" s="296">
        <v>38</v>
      </c>
      <c r="AN54" s="296">
        <v>38</v>
      </c>
      <c r="AO54" s="296">
        <v>38</v>
      </c>
      <c r="AP54" s="296">
        <v>38</v>
      </c>
      <c r="AQ54" s="296" t="s">
        <v>15</v>
      </c>
      <c r="AR54" s="296" t="s">
        <v>6</v>
      </c>
      <c r="AS54" s="296" t="s">
        <v>6</v>
      </c>
      <c r="AT54" s="296" t="s">
        <v>6</v>
      </c>
      <c r="AU54" s="296">
        <v>1</v>
      </c>
      <c r="AV54" s="296">
        <v>1</v>
      </c>
      <c r="AW54" s="296">
        <v>1</v>
      </c>
      <c r="AX54" s="296">
        <v>1</v>
      </c>
      <c r="AY54" s="296">
        <v>1</v>
      </c>
      <c r="AZ54" s="296">
        <v>1</v>
      </c>
      <c r="BA54" s="296">
        <v>1</v>
      </c>
      <c r="BB54" s="296">
        <v>1</v>
      </c>
      <c r="BC54" s="296">
        <v>30</v>
      </c>
      <c r="BD54" s="296">
        <v>30</v>
      </c>
      <c r="BE54" s="296">
        <v>30</v>
      </c>
      <c r="BF54" s="296">
        <v>30</v>
      </c>
      <c r="BG54" s="296">
        <v>30</v>
      </c>
      <c r="BH54" s="231" t="s">
        <v>52</v>
      </c>
      <c r="BI54" s="231" t="s">
        <v>47</v>
      </c>
      <c r="BJ54" s="231" t="s">
        <v>15</v>
      </c>
      <c r="BK54" s="231" t="s">
        <v>15</v>
      </c>
      <c r="BL54" s="231" t="s">
        <v>15</v>
      </c>
      <c r="BM54" s="231" t="s">
        <v>15</v>
      </c>
      <c r="BN54" s="231" t="s">
        <v>15</v>
      </c>
      <c r="BO54" s="231" t="s">
        <v>15</v>
      </c>
      <c r="BP54" s="296"/>
      <c r="BQ54" s="296"/>
      <c r="BR54" s="296"/>
      <c r="BS54" s="296"/>
      <c r="BT54" s="229"/>
      <c r="BU54" s="165">
        <f t="shared" si="3"/>
        <v>0.38541638889293106</v>
      </c>
    </row>
    <row r="55" spans="1:73" ht="15.5" x14ac:dyDescent="0.35">
      <c r="A55" s="39"/>
      <c r="B55" s="139" t="str">
        <f>'Etat staff'!I51</f>
        <v xml:space="preserve"> ANAIS</v>
      </c>
      <c r="C55" s="161">
        <f>'Etat staff'!G51</f>
        <v>43592.545138888891</v>
      </c>
      <c r="D55" s="162">
        <f>IF('Etat staff'!H51&lt;C55,'Etat staff'!H51+1,'Etat staff'!H51)</f>
        <v>43592.913194444445</v>
      </c>
      <c r="E55" s="203">
        <f t="shared" si="7"/>
        <v>4.1666666666666664E-2</v>
      </c>
      <c r="F55" s="44"/>
      <c r="G55" s="265"/>
      <c r="H55" s="227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6" t="s">
        <v>68</v>
      </c>
      <c r="AE55" s="296" t="s">
        <v>68</v>
      </c>
      <c r="AF55" s="296" t="s">
        <v>68</v>
      </c>
      <c r="AG55" s="296" t="s">
        <v>68</v>
      </c>
      <c r="AH55" s="296" t="s">
        <v>68</v>
      </c>
      <c r="AI55" s="296">
        <v>39</v>
      </c>
      <c r="AJ55" s="296">
        <v>39</v>
      </c>
      <c r="AK55" s="296">
        <v>39</v>
      </c>
      <c r="AL55" s="296">
        <v>39</v>
      </c>
      <c r="AM55" s="296">
        <v>39</v>
      </c>
      <c r="AN55" s="296">
        <v>39</v>
      </c>
      <c r="AO55" s="296">
        <v>39</v>
      </c>
      <c r="AP55" s="296">
        <v>39</v>
      </c>
      <c r="AQ55" s="296" t="s">
        <v>15</v>
      </c>
      <c r="AR55" s="296" t="s">
        <v>6</v>
      </c>
      <c r="AS55" s="296" t="s">
        <v>6</v>
      </c>
      <c r="AT55" s="296" t="s">
        <v>6</v>
      </c>
      <c r="AU55" s="231" t="s">
        <v>16</v>
      </c>
      <c r="AV55" s="231" t="s">
        <v>16</v>
      </c>
      <c r="AW55" s="231" t="s">
        <v>16</v>
      </c>
      <c r="AX55" s="231" t="s">
        <v>16</v>
      </c>
      <c r="AY55" s="231">
        <v>32</v>
      </c>
      <c r="AZ55" s="231">
        <v>32</v>
      </c>
      <c r="BA55" s="231">
        <v>32</v>
      </c>
      <c r="BB55" s="296">
        <v>32</v>
      </c>
      <c r="BC55" s="296">
        <v>33</v>
      </c>
      <c r="BD55" s="296">
        <v>33</v>
      </c>
      <c r="BE55" s="296">
        <v>33</v>
      </c>
      <c r="BF55" s="296">
        <v>33</v>
      </c>
      <c r="BG55" s="296">
        <v>33</v>
      </c>
      <c r="BH55" s="231" t="s">
        <v>52</v>
      </c>
      <c r="BI55" s="231" t="s">
        <v>47</v>
      </c>
      <c r="BJ55" s="231" t="s">
        <v>15</v>
      </c>
      <c r="BK55" s="231" t="s">
        <v>15</v>
      </c>
      <c r="BL55" s="231" t="s">
        <v>15</v>
      </c>
      <c r="BM55" s="231" t="s">
        <v>15</v>
      </c>
      <c r="BN55" s="231" t="s">
        <v>15</v>
      </c>
      <c r="BO55" s="231" t="s">
        <v>15</v>
      </c>
      <c r="BP55" s="296"/>
      <c r="BQ55" s="296"/>
      <c r="BR55" s="296"/>
      <c r="BS55" s="296"/>
      <c r="BT55" s="229"/>
      <c r="BU55" s="165">
        <f t="shared" si="3"/>
        <v>0.37499972222141376</v>
      </c>
    </row>
    <row r="56" spans="1:73" ht="15.5" x14ac:dyDescent="0.35">
      <c r="A56" s="39"/>
      <c r="B56" s="139" t="str">
        <f>'Etat staff'!I52</f>
        <v xml:space="preserve"> MIKE</v>
      </c>
      <c r="C56" s="161">
        <f>'Etat staff'!G52</f>
        <v>43592.565972222219</v>
      </c>
      <c r="D56" s="162">
        <f>IF('Etat staff'!H52&lt;C56,'Etat staff'!H52+1,'Etat staff'!H52)</f>
        <v>43592.777777777781</v>
      </c>
      <c r="E56" s="203">
        <f t="shared" si="7"/>
        <v>1.0416666666666666E-2</v>
      </c>
      <c r="F56" s="44"/>
      <c r="G56" s="265"/>
      <c r="H56" s="227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31"/>
      <c r="AC56" s="231"/>
      <c r="AD56" s="296"/>
      <c r="AE56" s="296">
        <v>1</v>
      </c>
      <c r="AF56" s="296">
        <v>1</v>
      </c>
      <c r="AG56" s="296">
        <v>1</v>
      </c>
      <c r="AH56" s="296">
        <v>1</v>
      </c>
      <c r="AI56" s="296">
        <v>1</v>
      </c>
      <c r="AJ56" s="296">
        <v>1</v>
      </c>
      <c r="AK56" s="296">
        <v>1</v>
      </c>
      <c r="AL56" s="296">
        <v>1</v>
      </c>
      <c r="AM56" s="296">
        <v>1</v>
      </c>
      <c r="AN56" s="296">
        <v>1</v>
      </c>
      <c r="AO56" s="296">
        <v>1</v>
      </c>
      <c r="AP56" s="296">
        <v>1</v>
      </c>
      <c r="AQ56" s="296" t="s">
        <v>15</v>
      </c>
      <c r="AR56" s="296" t="s">
        <v>6</v>
      </c>
      <c r="AS56" s="296" t="s">
        <v>6</v>
      </c>
      <c r="AT56" s="296" t="s">
        <v>6</v>
      </c>
      <c r="AU56" s="296" t="s">
        <v>55</v>
      </c>
      <c r="AV56" s="296" t="s">
        <v>55</v>
      </c>
      <c r="AW56" s="296" t="s">
        <v>55</v>
      </c>
      <c r="AX56" s="296" t="s">
        <v>55</v>
      </c>
      <c r="AY56" s="296" t="s">
        <v>55</v>
      </c>
      <c r="AZ56" s="296" t="s">
        <v>55</v>
      </c>
      <c r="BA56" s="296">
        <v>35</v>
      </c>
      <c r="BB56" s="296">
        <v>35</v>
      </c>
      <c r="BC56" s="296">
        <v>35</v>
      </c>
      <c r="BD56" s="296">
        <v>35</v>
      </c>
      <c r="BE56" s="296">
        <v>35</v>
      </c>
      <c r="BF56" s="296">
        <v>35</v>
      </c>
      <c r="BG56" s="296">
        <v>35</v>
      </c>
      <c r="BH56" s="231" t="s">
        <v>52</v>
      </c>
      <c r="BI56" s="231" t="s">
        <v>47</v>
      </c>
      <c r="BJ56" s="231" t="s">
        <v>15</v>
      </c>
      <c r="BK56" s="231" t="s">
        <v>15</v>
      </c>
      <c r="BL56" s="296"/>
      <c r="BM56" s="296"/>
      <c r="BN56" s="296"/>
      <c r="BO56" s="296"/>
      <c r="BP56" s="296"/>
      <c r="BQ56" s="296"/>
      <c r="BR56" s="296"/>
      <c r="BS56" s="296"/>
      <c r="BT56" s="229"/>
      <c r="BU56" s="165">
        <f t="shared" si="3"/>
        <v>0.21874972222868974</v>
      </c>
    </row>
    <row r="57" spans="1:73" ht="15.5" x14ac:dyDescent="0.35">
      <c r="A57" s="39"/>
      <c r="B57" s="139" t="str">
        <f>'Etat staff'!I53</f>
        <v xml:space="preserve"> CAMILLE</v>
      </c>
      <c r="C57" s="161">
        <f>'Etat staff'!G53</f>
        <v>43592.586805555555</v>
      </c>
      <c r="D57" s="162">
        <f>IF('Etat staff'!H53&lt;C57,'Etat staff'!H53+1,'Etat staff'!H53)</f>
        <v>43592.913194444445</v>
      </c>
      <c r="E57" s="203">
        <f t="shared" si="7"/>
        <v>4.1666666666666664E-2</v>
      </c>
      <c r="F57" s="44"/>
      <c r="G57" s="265"/>
      <c r="H57" s="227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31"/>
      <c r="AC57" s="231"/>
      <c r="AD57" s="231"/>
      <c r="AE57" s="231">
        <v>32</v>
      </c>
      <c r="AF57" s="231">
        <v>32</v>
      </c>
      <c r="AG57" s="231">
        <v>32</v>
      </c>
      <c r="AH57" s="231">
        <v>32</v>
      </c>
      <c r="AI57" s="231">
        <v>32</v>
      </c>
      <c r="AJ57" s="231">
        <v>32</v>
      </c>
      <c r="AK57" s="231">
        <v>32</v>
      </c>
      <c r="AL57" s="231">
        <v>32</v>
      </c>
      <c r="AM57" s="231" t="s">
        <v>54</v>
      </c>
      <c r="AN57" s="231" t="s">
        <v>54</v>
      </c>
      <c r="AO57" s="231" t="s">
        <v>54</v>
      </c>
      <c r="AP57" s="231" t="s">
        <v>54</v>
      </c>
      <c r="AQ57" s="231" t="s">
        <v>54</v>
      </c>
      <c r="AR57" s="296" t="s">
        <v>6</v>
      </c>
      <c r="AS57" s="296" t="s">
        <v>6</v>
      </c>
      <c r="AT57" s="296" t="s">
        <v>6</v>
      </c>
      <c r="AU57" s="231">
        <v>38</v>
      </c>
      <c r="AV57" s="231">
        <v>38</v>
      </c>
      <c r="AW57" s="231">
        <v>38</v>
      </c>
      <c r="AX57" s="231">
        <v>38</v>
      </c>
      <c r="AY57" s="231">
        <v>38</v>
      </c>
      <c r="AZ57" s="231">
        <v>38</v>
      </c>
      <c r="BA57" s="231">
        <v>38</v>
      </c>
      <c r="BB57" s="231">
        <v>38</v>
      </c>
      <c r="BC57" s="231">
        <v>38</v>
      </c>
      <c r="BD57" s="231">
        <v>38</v>
      </c>
      <c r="BE57" s="231">
        <v>38</v>
      </c>
      <c r="BF57" s="231">
        <v>38</v>
      </c>
      <c r="BG57" s="231">
        <v>38</v>
      </c>
      <c r="BH57" s="231" t="s">
        <v>52</v>
      </c>
      <c r="BI57" s="231" t="s">
        <v>47</v>
      </c>
      <c r="BJ57" s="296" t="s">
        <v>15</v>
      </c>
      <c r="BK57" s="296" t="s">
        <v>15</v>
      </c>
      <c r="BL57" s="296" t="s">
        <v>15</v>
      </c>
      <c r="BM57" s="296" t="s">
        <v>15</v>
      </c>
      <c r="BN57" s="296"/>
      <c r="BO57" s="296"/>
      <c r="BP57" s="296"/>
      <c r="BQ57" s="296"/>
      <c r="BR57" s="296"/>
      <c r="BS57" s="296"/>
      <c r="BT57" s="229"/>
      <c r="BU57" s="165">
        <f t="shared" si="3"/>
        <v>0.33333305555717241</v>
      </c>
    </row>
    <row r="58" spans="1:73" ht="15.5" x14ac:dyDescent="0.35">
      <c r="A58" s="39"/>
      <c r="B58" s="139" t="str">
        <f>'Etat staff'!I54</f>
        <v xml:space="preserve"> JULIE</v>
      </c>
      <c r="C58" s="161">
        <f>'Etat staff'!G54</f>
        <v>43592.586805555555</v>
      </c>
      <c r="D58" s="162">
        <f>IF('Etat staff'!H54&lt;C58,'Etat staff'!H54+1,'Etat staff'!H54)</f>
        <v>43592.913194444445</v>
      </c>
      <c r="E58" s="203">
        <f t="shared" si="7"/>
        <v>4.1666666666666664E-2</v>
      </c>
      <c r="F58" s="44"/>
      <c r="G58" s="265"/>
      <c r="H58" s="227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6"/>
      <c r="AE58" s="296"/>
      <c r="AF58" s="231"/>
      <c r="AG58" s="231"/>
      <c r="AH58" s="296"/>
      <c r="AI58" s="296"/>
      <c r="AJ58" s="296"/>
      <c r="AK58" s="296"/>
      <c r="AL58" s="296"/>
      <c r="AM58" s="296"/>
      <c r="AN58" s="296"/>
      <c r="AO58" s="296"/>
      <c r="AP58" s="296"/>
      <c r="AQ58" s="296"/>
      <c r="AR58" s="296" t="s">
        <v>6</v>
      </c>
      <c r="AS58" s="296" t="s">
        <v>6</v>
      </c>
      <c r="AT58" s="296" t="s">
        <v>6</v>
      </c>
      <c r="AU58" s="296">
        <v>39</v>
      </c>
      <c r="AV58" s="296">
        <v>39</v>
      </c>
      <c r="AW58" s="296">
        <v>39</v>
      </c>
      <c r="AX58" s="296">
        <v>39</v>
      </c>
      <c r="AY58" s="296" t="s">
        <v>16</v>
      </c>
      <c r="AZ58" s="296" t="s">
        <v>16</v>
      </c>
      <c r="BA58" s="296" t="s">
        <v>16</v>
      </c>
      <c r="BB58" s="296" t="s">
        <v>16</v>
      </c>
      <c r="BC58" s="296" t="s">
        <v>16</v>
      </c>
      <c r="BD58" s="296" t="s">
        <v>16</v>
      </c>
      <c r="BE58" s="296" t="s">
        <v>16</v>
      </c>
      <c r="BF58" s="296" t="s">
        <v>16</v>
      </c>
      <c r="BG58" s="296" t="s">
        <v>16</v>
      </c>
      <c r="BH58" s="231" t="s">
        <v>52</v>
      </c>
      <c r="BI58" s="231" t="s">
        <v>47</v>
      </c>
      <c r="BJ58" s="231"/>
      <c r="BK58" s="231"/>
      <c r="BL58" s="231"/>
      <c r="BM58" s="231"/>
      <c r="BN58" s="231"/>
      <c r="BO58" s="231"/>
      <c r="BP58" s="296"/>
      <c r="BQ58" s="296"/>
      <c r="BR58" s="296"/>
      <c r="BS58" s="296"/>
      <c r="BT58" s="229"/>
      <c r="BU58" s="165">
        <f t="shared" si="3"/>
        <v>0.33333305555717241</v>
      </c>
    </row>
    <row r="59" spans="1:73" ht="15.5" x14ac:dyDescent="0.35">
      <c r="A59" s="39"/>
      <c r="B59" s="139" t="str">
        <f>'Etat staff'!I55</f>
        <v xml:space="preserve"> CANDY</v>
      </c>
      <c r="C59" s="161">
        <f>'Etat staff'!G55</f>
        <v>43592.586805555555</v>
      </c>
      <c r="D59" s="162">
        <f>IF('Etat staff'!H55&lt;C59,'Etat staff'!H55+1,'Etat staff'!H55)</f>
        <v>43592.913194444445</v>
      </c>
      <c r="E59" s="203">
        <f t="shared" si="7"/>
        <v>4.1666666666666664E-2</v>
      </c>
      <c r="F59" s="44"/>
      <c r="G59" s="265"/>
      <c r="H59" s="227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6"/>
      <c r="AE59" s="296">
        <v>2</v>
      </c>
      <c r="AF59" s="296">
        <v>2</v>
      </c>
      <c r="AG59" s="296">
        <v>2</v>
      </c>
      <c r="AH59" s="296">
        <v>2</v>
      </c>
      <c r="AI59" s="296">
        <v>2</v>
      </c>
      <c r="AJ59" s="296">
        <v>2</v>
      </c>
      <c r="AK59" s="296">
        <v>2</v>
      </c>
      <c r="AL59" s="296">
        <v>2</v>
      </c>
      <c r="AM59" s="296" t="s">
        <v>55</v>
      </c>
      <c r="AN59" s="296" t="s">
        <v>55</v>
      </c>
      <c r="AO59" s="296" t="s">
        <v>55</v>
      </c>
      <c r="AP59" s="296" t="s">
        <v>55</v>
      </c>
      <c r="AQ59" s="296" t="s">
        <v>55</v>
      </c>
      <c r="AR59" s="296" t="s">
        <v>6</v>
      </c>
      <c r="AS59" s="296" t="s">
        <v>6</v>
      </c>
      <c r="AT59" s="296" t="s">
        <v>6</v>
      </c>
      <c r="AU59" s="231">
        <v>37</v>
      </c>
      <c r="AV59" s="231">
        <v>37</v>
      </c>
      <c r="AW59" s="231">
        <v>37</v>
      </c>
      <c r="AX59" s="231">
        <v>37</v>
      </c>
      <c r="AY59" s="231">
        <v>37</v>
      </c>
      <c r="AZ59" s="231">
        <v>37</v>
      </c>
      <c r="BA59" s="231">
        <v>37</v>
      </c>
      <c r="BB59" s="231">
        <v>37</v>
      </c>
      <c r="BC59" s="231">
        <v>37</v>
      </c>
      <c r="BD59" s="231">
        <v>37</v>
      </c>
      <c r="BE59" s="296" t="s">
        <v>52</v>
      </c>
      <c r="BF59" s="296" t="s">
        <v>47</v>
      </c>
      <c r="BG59" s="296" t="s">
        <v>15</v>
      </c>
      <c r="BH59" s="231"/>
      <c r="BI59" s="296"/>
      <c r="BJ59" s="296"/>
      <c r="BK59" s="296"/>
      <c r="BL59" s="296"/>
      <c r="BM59" s="296"/>
      <c r="BN59" s="296"/>
      <c r="BO59" s="296"/>
      <c r="BP59" s="296"/>
      <c r="BQ59" s="296"/>
      <c r="BR59" s="296"/>
      <c r="BS59" s="296"/>
      <c r="BT59" s="229"/>
      <c r="BU59" s="165">
        <f t="shared" si="3"/>
        <v>0.33333305555717241</v>
      </c>
    </row>
    <row r="60" spans="1:73" ht="15.5" x14ac:dyDescent="0.35">
      <c r="A60" s="39"/>
      <c r="B60" s="139" t="str">
        <f>'Etat staff'!I56</f>
        <v xml:space="preserve"> LANCELOT</v>
      </c>
      <c r="C60" s="161">
        <f>'Etat staff'!G56</f>
        <v>43592.701388888891</v>
      </c>
      <c r="D60" s="162">
        <f>IF('Etat staff'!H56&lt;C60,'Etat staff'!H56+1,'Etat staff'!H56)</f>
        <v>43592.913194444445</v>
      </c>
      <c r="E60" s="203">
        <f t="shared" si="7"/>
        <v>1.0416666666666666E-2</v>
      </c>
      <c r="F60" s="44"/>
      <c r="G60" s="265"/>
      <c r="H60" s="227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6"/>
      <c r="AE60" s="296"/>
      <c r="AF60" s="296"/>
      <c r="AG60" s="296"/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>
        <v>37</v>
      </c>
      <c r="AS60" s="296">
        <v>37</v>
      </c>
      <c r="AT60" s="296">
        <v>37</v>
      </c>
      <c r="AU60" s="296" t="s">
        <v>15</v>
      </c>
      <c r="AV60" s="296" t="s">
        <v>6</v>
      </c>
      <c r="AW60" s="296" t="s">
        <v>6</v>
      </c>
      <c r="AX60" s="296" t="s">
        <v>6</v>
      </c>
      <c r="AY60" s="296" t="s">
        <v>15</v>
      </c>
      <c r="AZ60" s="296" t="s">
        <v>15</v>
      </c>
      <c r="BA60" s="296">
        <v>36</v>
      </c>
      <c r="BB60" s="296">
        <v>36</v>
      </c>
      <c r="BC60" s="296">
        <v>36</v>
      </c>
      <c r="BD60" s="296">
        <v>36</v>
      </c>
      <c r="BE60" s="296">
        <v>36</v>
      </c>
      <c r="BF60" s="296">
        <v>36</v>
      </c>
      <c r="BG60" s="296">
        <v>36</v>
      </c>
      <c r="BH60" s="231" t="s">
        <v>52</v>
      </c>
      <c r="BI60" s="296" t="s">
        <v>47</v>
      </c>
      <c r="BJ60" s="296" t="s">
        <v>15</v>
      </c>
      <c r="BK60" s="296" t="s">
        <v>15</v>
      </c>
      <c r="BL60" s="296" t="s">
        <v>15</v>
      </c>
      <c r="BM60" s="296" t="s">
        <v>15</v>
      </c>
      <c r="BN60" s="296" t="s">
        <v>15</v>
      </c>
      <c r="BO60" s="296" t="s">
        <v>15</v>
      </c>
      <c r="BP60" s="296"/>
      <c r="BQ60" s="296"/>
      <c r="BR60" s="296"/>
      <c r="BS60" s="296"/>
      <c r="BT60" s="229"/>
      <c r="BU60" s="165">
        <f t="shared" si="3"/>
        <v>0.21874972222141378</v>
      </c>
    </row>
    <row r="61" spans="1:73" ht="15.5" x14ac:dyDescent="0.35">
      <c r="A61" s="39"/>
      <c r="B61" s="139" t="str">
        <f>'Etat staff'!I57</f>
        <v xml:space="preserve"> ALICE</v>
      </c>
      <c r="C61" s="161">
        <f>'Etat staff'!G57</f>
        <v>43592.701388888891</v>
      </c>
      <c r="D61" s="162">
        <f>IF('Etat staff'!H57&lt;C61,'Etat staff'!H57+1,'Etat staff'!H57)</f>
        <v>43592.913194444445</v>
      </c>
      <c r="E61" s="203">
        <f t="shared" si="7"/>
        <v>1.0416666666666666E-2</v>
      </c>
      <c r="F61" s="44"/>
      <c r="G61" s="265"/>
      <c r="H61" s="227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6"/>
      <c r="AE61" s="296"/>
      <c r="AF61" s="296"/>
      <c r="AG61" s="296"/>
      <c r="AH61" s="296"/>
      <c r="AI61" s="296"/>
      <c r="AJ61" s="296"/>
      <c r="AK61" s="231"/>
      <c r="AL61" s="231"/>
      <c r="AM61" s="231"/>
      <c r="AN61" s="231"/>
      <c r="AO61" s="231"/>
      <c r="AP61" s="231"/>
      <c r="AQ61" s="231">
        <v>38</v>
      </c>
      <c r="AR61" s="231">
        <v>38</v>
      </c>
      <c r="AS61" s="231">
        <v>38</v>
      </c>
      <c r="AT61" s="231">
        <v>38</v>
      </c>
      <c r="AU61" s="231" t="s">
        <v>15</v>
      </c>
      <c r="AV61" s="296" t="s">
        <v>6</v>
      </c>
      <c r="AW61" s="296" t="s">
        <v>6</v>
      </c>
      <c r="AX61" s="296" t="s">
        <v>6</v>
      </c>
      <c r="AY61" s="231">
        <v>39</v>
      </c>
      <c r="AZ61" s="231">
        <v>39</v>
      </c>
      <c r="BA61" s="231">
        <v>39</v>
      </c>
      <c r="BB61" s="231">
        <v>39</v>
      </c>
      <c r="BC61" s="231">
        <v>39</v>
      </c>
      <c r="BD61" s="231">
        <v>39</v>
      </c>
      <c r="BE61" s="231">
        <v>39</v>
      </c>
      <c r="BF61" s="231">
        <v>39</v>
      </c>
      <c r="BG61" s="231">
        <v>39</v>
      </c>
      <c r="BH61" s="231" t="s">
        <v>52</v>
      </c>
      <c r="BI61" s="296" t="s">
        <v>47</v>
      </c>
      <c r="BJ61" s="296" t="s">
        <v>15</v>
      </c>
      <c r="BK61" s="296" t="s">
        <v>15</v>
      </c>
      <c r="BL61" s="296" t="s">
        <v>15</v>
      </c>
      <c r="BM61" s="296" t="s">
        <v>15</v>
      </c>
      <c r="BN61" s="296" t="s">
        <v>15</v>
      </c>
      <c r="BO61" s="296" t="s">
        <v>15</v>
      </c>
      <c r="BP61" s="296"/>
      <c r="BQ61" s="296"/>
      <c r="BR61" s="296"/>
      <c r="BS61" s="296"/>
      <c r="BT61" s="229"/>
      <c r="BU61" s="165">
        <f t="shared" si="3"/>
        <v>0.21874972222141378</v>
      </c>
    </row>
    <row r="62" spans="1:73" ht="15.5" x14ac:dyDescent="0.35">
      <c r="A62" s="39"/>
      <c r="B62" s="139">
        <f>'Etat staff'!I58</f>
        <v>0</v>
      </c>
      <c r="C62" s="161">
        <f>'Etat staff'!G58</f>
        <v>0</v>
      </c>
      <c r="D62" s="162">
        <f>IF('Etat staff'!H58&lt;C62,'Etat staff'!H58+1,'Etat staff'!H58)</f>
        <v>0</v>
      </c>
      <c r="E62" s="203">
        <f t="shared" si="7"/>
        <v>1.0416666666666666E-2</v>
      </c>
      <c r="F62" s="44"/>
      <c r="G62" s="265"/>
      <c r="H62" s="227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6"/>
      <c r="AE62" s="296"/>
      <c r="AF62" s="296"/>
      <c r="AG62" s="296"/>
      <c r="AH62" s="296"/>
      <c r="AI62" s="296"/>
      <c r="AJ62" s="296"/>
      <c r="AK62" s="296"/>
      <c r="AL62" s="296"/>
      <c r="AM62" s="231" t="s">
        <v>53</v>
      </c>
      <c r="AN62" s="231" t="s">
        <v>53</v>
      </c>
      <c r="AO62" s="231" t="s">
        <v>53</v>
      </c>
      <c r="AP62" s="231" t="s">
        <v>53</v>
      </c>
      <c r="AQ62" s="231">
        <v>39</v>
      </c>
      <c r="AR62" s="231">
        <v>39</v>
      </c>
      <c r="AS62" s="231">
        <v>39</v>
      </c>
      <c r="AT62" s="231">
        <v>39</v>
      </c>
      <c r="AU62" s="231" t="s">
        <v>15</v>
      </c>
      <c r="AV62" s="296" t="s">
        <v>6</v>
      </c>
      <c r="AW62" s="296" t="s">
        <v>6</v>
      </c>
      <c r="AX62" s="296" t="s">
        <v>6</v>
      </c>
      <c r="AY62" s="231" t="s">
        <v>55</v>
      </c>
      <c r="AZ62" s="231" t="s">
        <v>55</v>
      </c>
      <c r="BA62" s="231" t="s">
        <v>55</v>
      </c>
      <c r="BB62" s="231" t="s">
        <v>55</v>
      </c>
      <c r="BC62" s="231">
        <v>1</v>
      </c>
      <c r="BD62" s="231">
        <v>1</v>
      </c>
      <c r="BE62" s="231">
        <v>1</v>
      </c>
      <c r="BF62" s="231">
        <v>1</v>
      </c>
      <c r="BG62" s="231">
        <v>1</v>
      </c>
      <c r="BH62" s="231" t="s">
        <v>52</v>
      </c>
      <c r="BI62" s="296" t="s">
        <v>47</v>
      </c>
      <c r="BJ62" s="296" t="s">
        <v>15</v>
      </c>
      <c r="BK62" s="296" t="s">
        <v>15</v>
      </c>
      <c r="BL62" s="296" t="s">
        <v>15</v>
      </c>
      <c r="BM62" s="296" t="s">
        <v>15</v>
      </c>
      <c r="BN62" s="296" t="s">
        <v>15</v>
      </c>
      <c r="BO62" s="296" t="s">
        <v>15</v>
      </c>
      <c r="BP62" s="296"/>
      <c r="BQ62" s="296"/>
      <c r="BR62" s="296"/>
      <c r="BS62" s="296"/>
      <c r="BT62" s="229"/>
      <c r="BU62" s="165">
        <f t="shared" si="3"/>
        <v>6.9441666666666671E-3</v>
      </c>
    </row>
    <row r="63" spans="1:73" ht="15.5" x14ac:dyDescent="0.35">
      <c r="A63" s="39"/>
      <c r="B63" s="139">
        <f>'Etat staff'!I59</f>
        <v>0</v>
      </c>
      <c r="C63" s="161">
        <f>'Etat staff'!G59</f>
        <v>0</v>
      </c>
      <c r="D63" s="162">
        <f>IF('Etat staff'!H59&lt;C63,'Etat staff'!H59+1,'Etat staff'!H59)</f>
        <v>0</v>
      </c>
      <c r="E63" s="203">
        <f t="shared" si="7"/>
        <v>1.0416666666666666E-2</v>
      </c>
      <c r="F63" s="44"/>
      <c r="G63" s="265"/>
      <c r="H63" s="227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6"/>
      <c r="AE63" s="296"/>
      <c r="AF63" s="296"/>
      <c r="AG63" s="296"/>
      <c r="AH63" s="296"/>
      <c r="AI63" s="296"/>
      <c r="AJ63" s="296"/>
      <c r="AK63" s="296"/>
      <c r="AL63" s="296"/>
      <c r="AM63" s="231">
        <v>2</v>
      </c>
      <c r="AN63" s="231">
        <v>2</v>
      </c>
      <c r="AO63" s="231">
        <v>2</v>
      </c>
      <c r="AP63" s="231">
        <v>2</v>
      </c>
      <c r="AQ63" s="231">
        <v>1</v>
      </c>
      <c r="AR63" s="231">
        <v>1</v>
      </c>
      <c r="AS63" s="231">
        <v>1</v>
      </c>
      <c r="AT63" s="231">
        <v>1</v>
      </c>
      <c r="AU63" s="296" t="s">
        <v>15</v>
      </c>
      <c r="AV63" s="296" t="s">
        <v>6</v>
      </c>
      <c r="AW63" s="296" t="s">
        <v>6</v>
      </c>
      <c r="AX63" s="296" t="s">
        <v>6</v>
      </c>
      <c r="AY63" s="231" t="s">
        <v>55</v>
      </c>
      <c r="AZ63" s="231" t="s">
        <v>55</v>
      </c>
      <c r="BA63" s="231" t="s">
        <v>55</v>
      </c>
      <c r="BB63" s="231" t="s">
        <v>55</v>
      </c>
      <c r="BC63" s="231">
        <v>32</v>
      </c>
      <c r="BD63" s="231">
        <v>32</v>
      </c>
      <c r="BE63" s="231">
        <v>37</v>
      </c>
      <c r="BF63" s="231">
        <v>37</v>
      </c>
      <c r="BG63" s="231">
        <v>37</v>
      </c>
      <c r="BH63" s="231" t="s">
        <v>52</v>
      </c>
      <c r="BI63" s="296" t="s">
        <v>47</v>
      </c>
      <c r="BJ63" s="296" t="s">
        <v>15</v>
      </c>
      <c r="BK63" s="296" t="s">
        <v>15</v>
      </c>
      <c r="BL63" s="296" t="s">
        <v>15</v>
      </c>
      <c r="BM63" s="296" t="s">
        <v>15</v>
      </c>
      <c r="BN63" s="296" t="s">
        <v>15</v>
      </c>
      <c r="BO63" s="296" t="s">
        <v>15</v>
      </c>
      <c r="BP63" s="231"/>
      <c r="BQ63" s="231"/>
      <c r="BR63" s="231"/>
      <c r="BS63" s="231"/>
      <c r="BT63" s="229"/>
      <c r="BU63" s="165">
        <f t="shared" si="3"/>
        <v>6.9441666666666671E-3</v>
      </c>
    </row>
    <row r="64" spans="1:73" ht="15.5" x14ac:dyDescent="0.35">
      <c r="A64" s="39"/>
      <c r="B64" s="139">
        <f>'Etat staff'!I60</f>
        <v>0</v>
      </c>
      <c r="C64" s="161">
        <f>'Etat staff'!G60</f>
        <v>0</v>
      </c>
      <c r="D64" s="162">
        <f>IF('Etat staff'!H60&lt;C64,'Etat staff'!H60+1,'Etat staff'!H60)</f>
        <v>0</v>
      </c>
      <c r="E64" s="203">
        <f t="shared" si="7"/>
        <v>1.0416666666666666E-2</v>
      </c>
      <c r="F64" s="44"/>
      <c r="G64" s="265"/>
      <c r="H64" s="227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6"/>
      <c r="AE64" s="231"/>
      <c r="AF64" s="231"/>
      <c r="AG64" s="231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1"/>
      <c r="AT64" s="231"/>
      <c r="AU64" s="231"/>
      <c r="AV64" s="231" t="s">
        <v>6</v>
      </c>
      <c r="AW64" s="231" t="s">
        <v>6</v>
      </c>
      <c r="AX64" s="231" t="s">
        <v>6</v>
      </c>
      <c r="AY64" s="231">
        <v>2</v>
      </c>
      <c r="AZ64" s="231">
        <v>2</v>
      </c>
      <c r="BA64" s="231">
        <v>2</v>
      </c>
      <c r="BB64" s="231">
        <v>2</v>
      </c>
      <c r="BC64" s="231">
        <v>2</v>
      </c>
      <c r="BD64" s="231">
        <v>2</v>
      </c>
      <c r="BE64" s="231">
        <v>2</v>
      </c>
      <c r="BF64" s="231">
        <v>2</v>
      </c>
      <c r="BG64" s="231">
        <v>2</v>
      </c>
      <c r="BH64" s="231" t="s">
        <v>52</v>
      </c>
      <c r="BI64" s="296" t="s">
        <v>47</v>
      </c>
      <c r="BJ64" s="296" t="s">
        <v>15</v>
      </c>
      <c r="BK64" s="296" t="s">
        <v>15</v>
      </c>
      <c r="BL64" s="296" t="s">
        <v>15</v>
      </c>
      <c r="BM64" s="296" t="s">
        <v>15</v>
      </c>
      <c r="BN64" s="296" t="s">
        <v>15</v>
      </c>
      <c r="BO64" s="296" t="s">
        <v>15</v>
      </c>
      <c r="BP64" s="231"/>
      <c r="BQ64" s="231"/>
      <c r="BR64" s="231"/>
      <c r="BS64" s="231"/>
      <c r="BT64" s="229"/>
      <c r="BU64" s="165">
        <f t="shared" si="3"/>
        <v>6.9441666666666671E-3</v>
      </c>
    </row>
    <row r="65" spans="1:73" ht="15.5" x14ac:dyDescent="0.35">
      <c r="A65" s="39"/>
      <c r="B65" s="139">
        <f>'Etat staff'!I61</f>
        <v>0</v>
      </c>
      <c r="C65" s="161">
        <f>'Etat staff'!G61</f>
        <v>0</v>
      </c>
      <c r="D65" s="162">
        <f>IF('Etat staff'!H61&lt;C65,'Etat staff'!H61+1,'Etat staff'!H61)</f>
        <v>0</v>
      </c>
      <c r="E65" s="203">
        <f t="shared" si="7"/>
        <v>1.0416666666666666E-2</v>
      </c>
      <c r="F65" s="44"/>
      <c r="G65" s="265"/>
      <c r="H65" s="227"/>
      <c r="I65" s="296"/>
      <c r="J65" s="296"/>
      <c r="K65" s="296"/>
      <c r="L65" s="296"/>
      <c r="M65" s="296"/>
      <c r="N65" s="296"/>
      <c r="O65" s="296"/>
      <c r="P65" s="296"/>
      <c r="Q65" s="296"/>
      <c r="R65" s="296"/>
      <c r="S65" s="296"/>
      <c r="T65" s="296"/>
      <c r="U65" s="296"/>
      <c r="V65" s="296"/>
      <c r="W65" s="296"/>
      <c r="X65" s="231"/>
      <c r="Y65" s="231"/>
      <c r="Z65" s="231"/>
      <c r="AA65" s="231"/>
      <c r="AB65" s="231"/>
      <c r="AC65" s="231"/>
      <c r="AD65" s="231"/>
      <c r="AE65" s="231"/>
      <c r="AF65" s="231"/>
      <c r="AG65" s="231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1"/>
      <c r="AT65" s="231"/>
      <c r="AU65" s="231"/>
      <c r="AV65" s="231"/>
      <c r="AW65" s="231"/>
      <c r="AX65" s="231" t="s">
        <v>68</v>
      </c>
      <c r="AY65" s="231" t="s">
        <v>68</v>
      </c>
      <c r="AZ65" s="231" t="s">
        <v>68</v>
      </c>
      <c r="BA65" s="231" t="s">
        <v>68</v>
      </c>
      <c r="BB65" s="231" t="s">
        <v>68</v>
      </c>
      <c r="BC65" s="231" t="s">
        <v>55</v>
      </c>
      <c r="BD65" s="231" t="s">
        <v>55</v>
      </c>
      <c r="BE65" s="231" t="s">
        <v>55</v>
      </c>
      <c r="BF65" s="231" t="s">
        <v>55</v>
      </c>
      <c r="BG65" s="231" t="s">
        <v>55</v>
      </c>
      <c r="BH65" s="231" t="s">
        <v>52</v>
      </c>
      <c r="BI65" s="296" t="s">
        <v>47</v>
      </c>
      <c r="BJ65" s="296" t="s">
        <v>15</v>
      </c>
      <c r="BK65" s="296" t="s">
        <v>15</v>
      </c>
      <c r="BL65" s="296" t="s">
        <v>15</v>
      </c>
      <c r="BM65" s="296" t="s">
        <v>15</v>
      </c>
      <c r="BN65" s="296" t="s">
        <v>15</v>
      </c>
      <c r="BO65" s="296" t="s">
        <v>15</v>
      </c>
      <c r="BP65" s="231"/>
      <c r="BQ65" s="231"/>
      <c r="BR65" s="231"/>
      <c r="BS65" s="231"/>
      <c r="BT65" s="229"/>
      <c r="BU65" s="165">
        <f t="shared" si="3"/>
        <v>6.9441666666666671E-3</v>
      </c>
    </row>
    <row r="66" spans="1:73" ht="15.5" x14ac:dyDescent="0.35">
      <c r="A66" s="39"/>
      <c r="B66" s="139">
        <f>'Etat staff'!I62</f>
        <v>0</v>
      </c>
      <c r="C66" s="161">
        <f>'Etat staff'!G62</f>
        <v>0</v>
      </c>
      <c r="D66" s="162">
        <f>IF('Etat staff'!H62&lt;C66,'Etat staff'!H62+1,'Etat staff'!H62)</f>
        <v>0</v>
      </c>
      <c r="E66" s="203">
        <f t="shared" si="7"/>
        <v>1.0416666666666666E-2</v>
      </c>
      <c r="F66" s="44"/>
      <c r="G66" s="265"/>
      <c r="H66" s="227"/>
      <c r="I66" s="296"/>
      <c r="J66" s="296"/>
      <c r="K66" s="296"/>
      <c r="L66" s="296"/>
      <c r="M66" s="296"/>
      <c r="N66" s="296"/>
      <c r="O66" s="296"/>
      <c r="P66" s="296"/>
      <c r="Q66" s="296"/>
      <c r="R66" s="296"/>
      <c r="S66" s="296"/>
      <c r="T66" s="296"/>
      <c r="U66" s="296"/>
      <c r="V66" s="296"/>
      <c r="W66" s="296"/>
      <c r="X66" s="231"/>
      <c r="Y66" s="231"/>
      <c r="Z66" s="231"/>
      <c r="AA66" s="231"/>
      <c r="AB66" s="231"/>
      <c r="AC66" s="231"/>
      <c r="AD66" s="231"/>
      <c r="AE66" s="231"/>
      <c r="AF66" s="231"/>
      <c r="AG66" s="231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1"/>
      <c r="AT66" s="231"/>
      <c r="AU66" s="231"/>
      <c r="AV66" s="231"/>
      <c r="AW66" s="231"/>
      <c r="AX66" s="231"/>
      <c r="AY66" s="231"/>
      <c r="AZ66" s="231"/>
      <c r="BA66" s="231"/>
      <c r="BB66" s="231"/>
      <c r="BC66" s="231"/>
      <c r="BD66" s="231"/>
      <c r="BE66" s="231"/>
      <c r="BF66" s="231"/>
      <c r="BG66" s="231"/>
      <c r="BH66" s="231" t="s">
        <v>52</v>
      </c>
      <c r="BI66" s="296" t="s">
        <v>47</v>
      </c>
      <c r="BJ66" s="296" t="s">
        <v>15</v>
      </c>
      <c r="BK66" s="296" t="s">
        <v>15</v>
      </c>
      <c r="BL66" s="296" t="s">
        <v>15</v>
      </c>
      <c r="BM66" s="296" t="s">
        <v>15</v>
      </c>
      <c r="BN66" s="296" t="s">
        <v>15</v>
      </c>
      <c r="BO66" s="296" t="s">
        <v>15</v>
      </c>
      <c r="BP66" s="231"/>
      <c r="BQ66" s="231"/>
      <c r="BR66" s="231"/>
      <c r="BS66" s="231"/>
      <c r="BT66" s="229"/>
      <c r="BU66" s="165">
        <f t="shared" si="3"/>
        <v>6.9441666666666671E-3</v>
      </c>
    </row>
    <row r="67" spans="1:73" ht="15.5" x14ac:dyDescent="0.35">
      <c r="A67" s="39"/>
      <c r="B67" s="139">
        <f>'Etat staff'!I63</f>
        <v>0</v>
      </c>
      <c r="C67" s="161">
        <f>'Etat staff'!G63</f>
        <v>0</v>
      </c>
      <c r="D67" s="162">
        <f>IF('Etat staff'!H63&lt;C67,'Etat staff'!H63+1,'Etat staff'!H63)</f>
        <v>0</v>
      </c>
      <c r="E67" s="203">
        <f t="shared" si="7"/>
        <v>1.0416666666666666E-2</v>
      </c>
      <c r="F67" s="44"/>
      <c r="G67" s="265"/>
      <c r="H67" s="227"/>
      <c r="I67" s="296"/>
      <c r="J67" s="296"/>
      <c r="K67" s="296"/>
      <c r="L67" s="296"/>
      <c r="M67" s="296"/>
      <c r="N67" s="296"/>
      <c r="O67" s="296"/>
      <c r="P67" s="296"/>
      <c r="Q67" s="296"/>
      <c r="R67" s="296"/>
      <c r="S67" s="296"/>
      <c r="T67" s="296"/>
      <c r="U67" s="296"/>
      <c r="V67" s="296"/>
      <c r="W67" s="296"/>
      <c r="X67" s="231"/>
      <c r="Y67" s="231"/>
      <c r="Z67" s="231"/>
      <c r="AA67" s="231"/>
      <c r="AB67" s="231"/>
      <c r="AC67" s="231"/>
      <c r="AD67" s="231"/>
      <c r="AE67" s="231"/>
      <c r="AF67" s="231"/>
      <c r="AG67" s="231"/>
      <c r="AH67" s="231"/>
      <c r="AI67" s="231"/>
      <c r="AJ67" s="231"/>
      <c r="AK67" s="231"/>
      <c r="AL67" s="231"/>
      <c r="AM67" s="231"/>
      <c r="AN67" s="231"/>
      <c r="AO67" s="231"/>
      <c r="AP67" s="231"/>
      <c r="AQ67" s="231"/>
      <c r="AR67" s="231"/>
      <c r="AS67" s="231"/>
      <c r="AT67" s="231"/>
      <c r="AU67" s="231"/>
      <c r="AV67" s="231"/>
      <c r="AW67" s="231"/>
      <c r="AX67" s="231"/>
      <c r="AY67" s="231"/>
      <c r="AZ67" s="231"/>
      <c r="BA67" s="231"/>
      <c r="BB67" s="231"/>
      <c r="BC67" s="231"/>
      <c r="BD67" s="231"/>
      <c r="BE67" s="231"/>
      <c r="BF67" s="231"/>
      <c r="BG67" s="231"/>
      <c r="BH67" s="231" t="s">
        <v>52</v>
      </c>
      <c r="BI67" s="296" t="s">
        <v>47</v>
      </c>
      <c r="BJ67" s="296" t="s">
        <v>15</v>
      </c>
      <c r="BK67" s="296" t="s">
        <v>15</v>
      </c>
      <c r="BL67" s="296" t="s">
        <v>15</v>
      </c>
      <c r="BM67" s="296" t="s">
        <v>15</v>
      </c>
      <c r="BN67" s="296" t="s">
        <v>15</v>
      </c>
      <c r="BO67" s="296" t="s">
        <v>15</v>
      </c>
      <c r="BP67" s="231"/>
      <c r="BQ67" s="231"/>
      <c r="BR67" s="231"/>
      <c r="BS67" s="231"/>
      <c r="BT67" s="229"/>
      <c r="BU67" s="165">
        <f t="shared" si="3"/>
        <v>6.9441666666666671E-3</v>
      </c>
    </row>
    <row r="68" spans="1:73" ht="15.5" x14ac:dyDescent="0.35">
      <c r="A68" s="39"/>
      <c r="B68" s="139">
        <f>'Etat staff'!I64</f>
        <v>0</v>
      </c>
      <c r="C68" s="161">
        <f>'Etat staff'!G64</f>
        <v>0</v>
      </c>
      <c r="D68" s="162">
        <f>IF('Etat staff'!H64&lt;C68,'Etat staff'!H64+1,'Etat staff'!H64)</f>
        <v>0</v>
      </c>
      <c r="E68" s="203">
        <f t="shared" si="7"/>
        <v>1.0416666666666666E-2</v>
      </c>
      <c r="F68" s="44"/>
      <c r="G68" s="265"/>
      <c r="H68" s="227"/>
      <c r="I68" s="296"/>
      <c r="J68" s="296"/>
      <c r="K68" s="296"/>
      <c r="L68" s="296"/>
      <c r="M68" s="296"/>
      <c r="N68" s="296"/>
      <c r="O68" s="296"/>
      <c r="P68" s="296"/>
      <c r="Q68" s="296"/>
      <c r="R68" s="296"/>
      <c r="S68" s="296"/>
      <c r="T68" s="296"/>
      <c r="U68" s="296"/>
      <c r="V68" s="296"/>
      <c r="W68" s="296"/>
      <c r="X68" s="231"/>
      <c r="Y68" s="231"/>
      <c r="Z68" s="231"/>
      <c r="AA68" s="231"/>
      <c r="AB68" s="231"/>
      <c r="AC68" s="231"/>
      <c r="AD68" s="231"/>
      <c r="AE68" s="231"/>
      <c r="AF68" s="231"/>
      <c r="AG68" s="231"/>
      <c r="AH68" s="231"/>
      <c r="AI68" s="231"/>
      <c r="AJ68" s="231"/>
      <c r="AK68" s="231"/>
      <c r="AL68" s="231"/>
      <c r="AM68" s="231"/>
      <c r="AN68" s="231"/>
      <c r="AO68" s="231"/>
      <c r="AP68" s="231"/>
      <c r="AQ68" s="231"/>
      <c r="AR68" s="231"/>
      <c r="AS68" s="231"/>
      <c r="AT68" s="231"/>
      <c r="AU68" s="231"/>
      <c r="AV68" s="231"/>
      <c r="AW68" s="231"/>
      <c r="AX68" s="231"/>
      <c r="AY68" s="231"/>
      <c r="AZ68" s="231"/>
      <c r="BA68" s="231"/>
      <c r="BB68" s="231"/>
      <c r="BC68" s="231"/>
      <c r="BD68" s="231"/>
      <c r="BE68" s="231"/>
      <c r="BF68" s="231"/>
      <c r="BG68" s="231"/>
      <c r="BH68" s="231" t="s">
        <v>52</v>
      </c>
      <c r="BI68" s="296" t="s">
        <v>47</v>
      </c>
      <c r="BJ68" s="296" t="s">
        <v>15</v>
      </c>
      <c r="BK68" s="296" t="s">
        <v>15</v>
      </c>
      <c r="BL68" s="296" t="s">
        <v>15</v>
      </c>
      <c r="BM68" s="296" t="s">
        <v>15</v>
      </c>
      <c r="BN68" s="296" t="s">
        <v>15</v>
      </c>
      <c r="BO68" s="296" t="s">
        <v>15</v>
      </c>
      <c r="BP68" s="231"/>
      <c r="BQ68" s="231"/>
      <c r="BR68" s="231"/>
      <c r="BS68" s="231"/>
      <c r="BT68" s="229"/>
      <c r="BU68" s="165">
        <f t="shared" si="3"/>
        <v>6.9441666666666671E-3</v>
      </c>
    </row>
    <row r="69" spans="1:73" ht="15.5" x14ac:dyDescent="0.35">
      <c r="A69" s="39"/>
      <c r="B69" s="139">
        <f>'Etat staff'!I65</f>
        <v>0</v>
      </c>
      <c r="C69" s="161">
        <f>'Etat staff'!G65</f>
        <v>0</v>
      </c>
      <c r="D69" s="162">
        <f>IF('Etat staff'!H65&lt;C69,'Etat staff'!H65+1,'Etat staff'!H65)</f>
        <v>0</v>
      </c>
      <c r="E69" s="203">
        <f t="shared" si="7"/>
        <v>1.0416666666666666E-2</v>
      </c>
      <c r="F69" s="44"/>
      <c r="G69" s="265"/>
      <c r="H69" s="227"/>
      <c r="I69" s="296"/>
      <c r="J69" s="296"/>
      <c r="K69" s="296"/>
      <c r="L69" s="296"/>
      <c r="M69" s="296"/>
      <c r="N69" s="296"/>
      <c r="O69" s="296"/>
      <c r="P69" s="296"/>
      <c r="Q69" s="296"/>
      <c r="R69" s="296"/>
      <c r="S69" s="296"/>
      <c r="T69" s="296"/>
      <c r="U69" s="296"/>
      <c r="V69" s="296"/>
      <c r="W69" s="296"/>
      <c r="X69" s="231"/>
      <c r="Y69" s="231"/>
      <c r="Z69" s="231"/>
      <c r="AA69" s="231"/>
      <c r="AB69" s="231"/>
      <c r="AC69" s="231"/>
      <c r="AD69" s="231"/>
      <c r="AE69" s="231"/>
      <c r="AF69" s="231"/>
      <c r="AG69" s="231"/>
      <c r="AH69" s="231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31"/>
      <c r="AT69" s="231"/>
      <c r="AU69" s="231"/>
      <c r="AV69" s="231"/>
      <c r="AW69" s="231"/>
      <c r="AX69" s="231"/>
      <c r="AY69" s="231"/>
      <c r="AZ69" s="231"/>
      <c r="BA69" s="231"/>
      <c r="BB69" s="231"/>
      <c r="BC69" s="231"/>
      <c r="BD69" s="231"/>
      <c r="BE69" s="231"/>
      <c r="BF69" s="231"/>
      <c r="BG69" s="231"/>
      <c r="BH69" s="231"/>
      <c r="BI69" s="231"/>
      <c r="BJ69" s="231"/>
      <c r="BK69" s="231"/>
      <c r="BL69" s="231"/>
      <c r="BM69" s="231"/>
      <c r="BN69" s="231"/>
      <c r="BO69" s="231"/>
      <c r="BP69" s="231"/>
      <c r="BQ69" s="231"/>
      <c r="BR69" s="231"/>
      <c r="BS69" s="231"/>
      <c r="BT69" s="229"/>
      <c r="BU69" s="165">
        <f t="shared" si="3"/>
        <v>6.9441666666666671E-3</v>
      </c>
    </row>
    <row r="70" spans="1:73" ht="15.5" x14ac:dyDescent="0.35">
      <c r="A70" s="39"/>
      <c r="B70" s="139">
        <f>'Etat staff'!I66</f>
        <v>0</v>
      </c>
      <c r="C70" s="161">
        <f>'Etat staff'!G66</f>
        <v>0</v>
      </c>
      <c r="D70" s="162">
        <f>IF('Etat staff'!H66&lt;C70,'Etat staff'!H66+1,'Etat staff'!H66)</f>
        <v>0</v>
      </c>
      <c r="E70" s="203">
        <f t="shared" si="7"/>
        <v>1.0416666666666666E-2</v>
      </c>
      <c r="F70" s="44"/>
      <c r="G70" s="265"/>
      <c r="H70" s="227"/>
      <c r="I70" s="296"/>
      <c r="J70" s="296"/>
      <c r="K70" s="296"/>
      <c r="L70" s="296"/>
      <c r="M70" s="296"/>
      <c r="N70" s="296"/>
      <c r="O70" s="296"/>
      <c r="P70" s="296"/>
      <c r="Q70" s="296"/>
      <c r="R70" s="296"/>
      <c r="S70" s="296"/>
      <c r="T70" s="296"/>
      <c r="U70" s="296"/>
      <c r="V70" s="296"/>
      <c r="W70" s="296"/>
      <c r="X70" s="231"/>
      <c r="Y70" s="231"/>
      <c r="Z70" s="231"/>
      <c r="AA70" s="231"/>
      <c r="AB70" s="231"/>
      <c r="AC70" s="231"/>
      <c r="AD70" s="231"/>
      <c r="AE70" s="231"/>
      <c r="AF70" s="231"/>
      <c r="AG70" s="231"/>
      <c r="AH70" s="231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31"/>
      <c r="AT70" s="231"/>
      <c r="AU70" s="231"/>
      <c r="AV70" s="231"/>
      <c r="AW70" s="231"/>
      <c r="AX70" s="231"/>
      <c r="AY70" s="231"/>
      <c r="AZ70" s="231"/>
      <c r="BA70" s="231"/>
      <c r="BB70" s="231"/>
      <c r="BC70" s="231"/>
      <c r="BD70" s="231"/>
      <c r="BE70" s="231"/>
      <c r="BF70" s="231"/>
      <c r="BG70" s="231"/>
      <c r="BH70" s="231"/>
      <c r="BI70" s="231"/>
      <c r="BJ70" s="231"/>
      <c r="BK70" s="231"/>
      <c r="BL70" s="231"/>
      <c r="BM70" s="231"/>
      <c r="BN70" s="231"/>
      <c r="BO70" s="231"/>
      <c r="BP70" s="231"/>
      <c r="BQ70" s="231"/>
      <c r="BR70" s="231"/>
      <c r="BS70" s="231"/>
      <c r="BT70" s="229"/>
      <c r="BU70" s="165">
        <f t="shared" si="3"/>
        <v>6.9441666666666671E-3</v>
      </c>
    </row>
    <row r="71" spans="1:73" ht="15.5" x14ac:dyDescent="0.35">
      <c r="A71" s="39"/>
      <c r="B71" s="139">
        <f>'Etat staff'!I67</f>
        <v>0</v>
      </c>
      <c r="C71" s="161">
        <f>'Etat staff'!G67</f>
        <v>0</v>
      </c>
      <c r="D71" s="162">
        <f>IF('Etat staff'!H67&lt;C71,'Etat staff'!H67+1,'Etat staff'!H67)</f>
        <v>0</v>
      </c>
      <c r="E71" s="203">
        <f t="shared" si="7"/>
        <v>1.0416666666666666E-2</v>
      </c>
      <c r="F71" s="44"/>
      <c r="G71" s="265"/>
      <c r="H71" s="227"/>
      <c r="I71" s="296"/>
      <c r="J71" s="296"/>
      <c r="K71" s="296"/>
      <c r="L71" s="296"/>
      <c r="M71" s="296"/>
      <c r="N71" s="296"/>
      <c r="O71" s="296"/>
      <c r="P71" s="296"/>
      <c r="Q71" s="296"/>
      <c r="R71" s="296"/>
      <c r="S71" s="296"/>
      <c r="T71" s="296"/>
      <c r="U71" s="296"/>
      <c r="V71" s="296"/>
      <c r="W71" s="296"/>
      <c r="X71" s="231"/>
      <c r="Y71" s="231"/>
      <c r="Z71" s="231"/>
      <c r="AA71" s="231"/>
      <c r="AB71" s="231"/>
      <c r="AC71" s="231"/>
      <c r="AD71" s="231"/>
      <c r="AE71" s="231"/>
      <c r="AF71" s="231"/>
      <c r="AG71" s="231"/>
      <c r="AH71" s="231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31"/>
      <c r="AT71" s="231"/>
      <c r="AU71" s="231"/>
      <c r="AV71" s="231"/>
      <c r="AW71" s="231"/>
      <c r="AX71" s="231"/>
      <c r="AY71" s="231"/>
      <c r="AZ71" s="231"/>
      <c r="BA71" s="231"/>
      <c r="BB71" s="231"/>
      <c r="BC71" s="231"/>
      <c r="BD71" s="231"/>
      <c r="BE71" s="231"/>
      <c r="BF71" s="231"/>
      <c r="BG71" s="231"/>
      <c r="BH71" s="231"/>
      <c r="BI71" s="231"/>
      <c r="BJ71" s="231"/>
      <c r="BK71" s="231"/>
      <c r="BL71" s="231"/>
      <c r="BM71" s="231"/>
      <c r="BN71" s="231"/>
      <c r="BO71" s="231"/>
      <c r="BP71" s="231"/>
      <c r="BQ71" s="231"/>
      <c r="BR71" s="231"/>
      <c r="BS71" s="231"/>
      <c r="BT71" s="229"/>
      <c r="BU71" s="165">
        <f t="shared" si="3"/>
        <v>6.9441666666666671E-3</v>
      </c>
    </row>
    <row r="72" spans="1:73" ht="15.5" x14ac:dyDescent="0.35">
      <c r="A72" s="39"/>
      <c r="B72" s="139">
        <f>'Etat staff'!I68</f>
        <v>0</v>
      </c>
      <c r="C72" s="161">
        <f>'Etat staff'!G68</f>
        <v>0</v>
      </c>
      <c r="D72" s="162">
        <f>IF('Etat staff'!H68&lt;C72,'Etat staff'!H68+1,'Etat staff'!H68)</f>
        <v>0</v>
      </c>
      <c r="E72" s="203">
        <f t="shared" si="7"/>
        <v>1.0416666666666666E-2</v>
      </c>
      <c r="F72" s="44"/>
      <c r="G72" s="265"/>
      <c r="H72" s="227"/>
      <c r="I72" s="296"/>
      <c r="J72" s="296"/>
      <c r="K72" s="296"/>
      <c r="L72" s="296"/>
      <c r="M72" s="296"/>
      <c r="N72" s="296"/>
      <c r="O72" s="296"/>
      <c r="P72" s="296"/>
      <c r="Q72" s="296"/>
      <c r="R72" s="296"/>
      <c r="S72" s="296"/>
      <c r="T72" s="296"/>
      <c r="U72" s="296"/>
      <c r="V72" s="296"/>
      <c r="W72" s="296"/>
      <c r="X72" s="231"/>
      <c r="Y72" s="231"/>
      <c r="Z72" s="231"/>
      <c r="AA72" s="231"/>
      <c r="AB72" s="231"/>
      <c r="AC72" s="231"/>
      <c r="AD72" s="231"/>
      <c r="AE72" s="231"/>
      <c r="AF72" s="231"/>
      <c r="AG72" s="231"/>
      <c r="AH72" s="231"/>
      <c r="AI72" s="231"/>
      <c r="AJ72" s="231"/>
      <c r="AK72" s="231"/>
      <c r="AL72" s="231"/>
      <c r="AM72" s="231"/>
      <c r="AN72" s="231"/>
      <c r="AO72" s="231"/>
      <c r="AP72" s="231"/>
      <c r="AQ72" s="231"/>
      <c r="AR72" s="231"/>
      <c r="AS72" s="231"/>
      <c r="AT72" s="231"/>
      <c r="AU72" s="231"/>
      <c r="AV72" s="231"/>
      <c r="AW72" s="231"/>
      <c r="AX72" s="231"/>
      <c r="AY72" s="231"/>
      <c r="AZ72" s="231"/>
      <c r="BA72" s="231"/>
      <c r="BB72" s="231"/>
      <c r="BC72" s="231"/>
      <c r="BD72" s="231"/>
      <c r="BE72" s="231"/>
      <c r="BF72" s="231"/>
      <c r="BG72" s="231"/>
      <c r="BH72" s="231"/>
      <c r="BI72" s="231"/>
      <c r="BJ72" s="231"/>
      <c r="BK72" s="231"/>
      <c r="BL72" s="231"/>
      <c r="BM72" s="231"/>
      <c r="BN72" s="231"/>
      <c r="BO72" s="231"/>
      <c r="BP72" s="231"/>
      <c r="BQ72" s="231"/>
      <c r="BR72" s="231"/>
      <c r="BS72" s="231"/>
      <c r="BT72" s="229"/>
      <c r="BU72" s="165">
        <f t="shared" si="3"/>
        <v>6.9441666666666671E-3</v>
      </c>
    </row>
    <row r="73" spans="1:73" ht="15.5" x14ac:dyDescent="0.35">
      <c r="A73" s="39"/>
      <c r="B73" s="139">
        <f>'Etat staff'!I69</f>
        <v>0</v>
      </c>
      <c r="C73" s="161">
        <f>'Etat staff'!G69</f>
        <v>0</v>
      </c>
      <c r="D73" s="162">
        <f>IF('Etat staff'!H69&lt;C73,'Etat staff'!H69+1,'Etat staff'!H69)</f>
        <v>0</v>
      </c>
      <c r="E73" s="203">
        <f t="shared" si="7"/>
        <v>1.0416666666666666E-2</v>
      </c>
      <c r="F73" s="44"/>
      <c r="G73" s="265"/>
      <c r="H73" s="227"/>
      <c r="I73" s="296"/>
      <c r="J73" s="296"/>
      <c r="K73" s="296"/>
      <c r="L73" s="296"/>
      <c r="M73" s="296"/>
      <c r="N73" s="296"/>
      <c r="O73" s="296"/>
      <c r="P73" s="296"/>
      <c r="Q73" s="296"/>
      <c r="R73" s="296"/>
      <c r="S73" s="296"/>
      <c r="T73" s="296"/>
      <c r="U73" s="296"/>
      <c r="V73" s="296"/>
      <c r="W73" s="296"/>
      <c r="X73" s="231"/>
      <c r="Y73" s="231"/>
      <c r="Z73" s="231"/>
      <c r="AA73" s="231"/>
      <c r="AB73" s="231"/>
      <c r="AC73" s="231"/>
      <c r="AD73" s="231"/>
      <c r="AE73" s="231"/>
      <c r="AF73" s="231"/>
      <c r="AG73" s="231"/>
      <c r="AH73" s="231"/>
      <c r="AI73" s="231"/>
      <c r="AJ73" s="231"/>
      <c r="AK73" s="231"/>
      <c r="AL73" s="231"/>
      <c r="AM73" s="231"/>
      <c r="AN73" s="231"/>
      <c r="AO73" s="231"/>
      <c r="AP73" s="231"/>
      <c r="AQ73" s="231"/>
      <c r="AR73" s="231"/>
      <c r="AS73" s="231"/>
      <c r="AT73" s="231"/>
      <c r="AU73" s="231"/>
      <c r="AV73" s="231"/>
      <c r="AW73" s="231"/>
      <c r="AX73" s="231"/>
      <c r="AY73" s="231"/>
      <c r="AZ73" s="231"/>
      <c r="BA73" s="231"/>
      <c r="BB73" s="231"/>
      <c r="BC73" s="231"/>
      <c r="BD73" s="231"/>
      <c r="BE73" s="231"/>
      <c r="BF73" s="231"/>
      <c r="BG73" s="231"/>
      <c r="BH73" s="231"/>
      <c r="BI73" s="231"/>
      <c r="BJ73" s="231"/>
      <c r="BK73" s="231"/>
      <c r="BL73" s="231"/>
      <c r="BM73" s="231"/>
      <c r="BN73" s="231"/>
      <c r="BO73" s="231"/>
      <c r="BP73" s="231"/>
      <c r="BQ73" s="231"/>
      <c r="BR73" s="231"/>
      <c r="BS73" s="231"/>
      <c r="BT73" s="229"/>
      <c r="BU73" s="165">
        <f t="shared" si="3"/>
        <v>6.9441666666666671E-3</v>
      </c>
    </row>
    <row r="74" spans="1:73" ht="15.5" x14ac:dyDescent="0.35">
      <c r="A74" s="39"/>
      <c r="B74" s="139">
        <f>'Etat staff'!I70</f>
        <v>0</v>
      </c>
      <c r="C74" s="161">
        <f>'Etat staff'!G70</f>
        <v>0</v>
      </c>
      <c r="D74" s="162">
        <f>IF('Etat staff'!H70&lt;C74,'Etat staff'!H70+1,'Etat staff'!H70)</f>
        <v>0</v>
      </c>
      <c r="E74" s="203">
        <f t="shared" si="7"/>
        <v>1.0416666666666666E-2</v>
      </c>
      <c r="F74" s="44"/>
      <c r="G74" s="265"/>
      <c r="H74" s="227"/>
      <c r="I74" s="296"/>
      <c r="J74" s="296"/>
      <c r="K74" s="296"/>
      <c r="L74" s="296"/>
      <c r="M74" s="296"/>
      <c r="N74" s="296"/>
      <c r="O74" s="296"/>
      <c r="P74" s="296"/>
      <c r="Q74" s="296"/>
      <c r="R74" s="296"/>
      <c r="S74" s="296"/>
      <c r="T74" s="296"/>
      <c r="U74" s="296"/>
      <c r="V74" s="296"/>
      <c r="W74" s="296"/>
      <c r="X74" s="231"/>
      <c r="Y74" s="231"/>
      <c r="Z74" s="231"/>
      <c r="AA74" s="231"/>
      <c r="AB74" s="231"/>
      <c r="AC74" s="231"/>
      <c r="AD74" s="231"/>
      <c r="AE74" s="231"/>
      <c r="AF74" s="231"/>
      <c r="AG74" s="231"/>
      <c r="AH74" s="231"/>
      <c r="AI74" s="231"/>
      <c r="AJ74" s="231"/>
      <c r="AK74" s="231"/>
      <c r="AL74" s="231"/>
      <c r="AM74" s="231"/>
      <c r="AN74" s="231"/>
      <c r="AO74" s="231"/>
      <c r="AP74" s="231"/>
      <c r="AQ74" s="296"/>
      <c r="AR74" s="296"/>
      <c r="AS74" s="296"/>
      <c r="AT74" s="296"/>
      <c r="AU74" s="231"/>
      <c r="AV74" s="231"/>
      <c r="AW74" s="231"/>
      <c r="AX74" s="231"/>
      <c r="AY74" s="231"/>
      <c r="AZ74" s="231"/>
      <c r="BA74" s="231"/>
      <c r="BB74" s="231"/>
      <c r="BC74" s="231"/>
      <c r="BD74" s="231"/>
      <c r="BE74" s="231"/>
      <c r="BF74" s="231"/>
      <c r="BG74" s="231"/>
      <c r="BH74" s="231"/>
      <c r="BI74" s="231"/>
      <c r="BJ74" s="231"/>
      <c r="BK74" s="231"/>
      <c r="BL74" s="231"/>
      <c r="BM74" s="231"/>
      <c r="BN74" s="231"/>
      <c r="BO74" s="231"/>
      <c r="BP74" s="231"/>
      <c r="BQ74" s="231"/>
      <c r="BR74" s="231"/>
      <c r="BS74" s="231"/>
      <c r="BT74" s="229"/>
      <c r="BU74" s="165">
        <f t="shared" si="3"/>
        <v>6.9441666666666671E-3</v>
      </c>
    </row>
    <row r="75" spans="1:73" ht="15.5" x14ac:dyDescent="0.35">
      <c r="A75" s="39"/>
      <c r="B75" s="139">
        <f>'Etat staff'!I71</f>
        <v>0</v>
      </c>
      <c r="C75" s="161">
        <f>'Etat staff'!G71</f>
        <v>0</v>
      </c>
      <c r="D75" s="162">
        <f>IF('Etat staff'!H71&lt;C75,'Etat staff'!H71+1,'Etat staff'!H71)</f>
        <v>0</v>
      </c>
      <c r="E75" s="203">
        <f t="shared" si="7"/>
        <v>1.0416666666666666E-2</v>
      </c>
      <c r="F75" s="44"/>
      <c r="G75" s="265"/>
      <c r="H75" s="227"/>
      <c r="I75" s="296"/>
      <c r="J75" s="296"/>
      <c r="K75" s="296"/>
      <c r="L75" s="296"/>
      <c r="M75" s="296"/>
      <c r="N75" s="296"/>
      <c r="O75" s="296"/>
      <c r="P75" s="296"/>
      <c r="Q75" s="296"/>
      <c r="R75" s="296"/>
      <c r="S75" s="296"/>
      <c r="T75" s="296"/>
      <c r="U75" s="296"/>
      <c r="V75" s="296"/>
      <c r="W75" s="296"/>
      <c r="X75" s="231"/>
      <c r="Y75" s="231"/>
      <c r="Z75" s="231"/>
      <c r="AA75" s="231"/>
      <c r="AB75" s="231"/>
      <c r="AC75" s="231"/>
      <c r="AD75" s="231"/>
      <c r="AE75" s="231"/>
      <c r="AF75" s="231"/>
      <c r="AG75" s="231"/>
      <c r="AH75" s="231"/>
      <c r="AI75" s="231"/>
      <c r="AJ75" s="231"/>
      <c r="AK75" s="231"/>
      <c r="AL75" s="231"/>
      <c r="AM75" s="231"/>
      <c r="AN75" s="231"/>
      <c r="AO75" s="231"/>
      <c r="AP75" s="231"/>
      <c r="AQ75" s="231"/>
      <c r="AR75" s="231"/>
      <c r="AS75" s="231"/>
      <c r="AT75" s="231"/>
      <c r="AU75" s="231"/>
      <c r="AV75" s="231"/>
      <c r="AW75" s="231"/>
      <c r="AX75" s="231"/>
      <c r="AY75" s="231"/>
      <c r="AZ75" s="231"/>
      <c r="BA75" s="231"/>
      <c r="BB75" s="231"/>
      <c r="BC75" s="231"/>
      <c r="BD75" s="231"/>
      <c r="BE75" s="231"/>
      <c r="BF75" s="231"/>
      <c r="BG75" s="231"/>
      <c r="BH75" s="231"/>
      <c r="BI75" s="231"/>
      <c r="BJ75" s="231"/>
      <c r="BK75" s="231"/>
      <c r="BL75" s="231"/>
      <c r="BM75" s="231"/>
      <c r="BN75" s="231"/>
      <c r="BO75" s="231"/>
      <c r="BP75" s="231"/>
      <c r="BQ75" s="231"/>
      <c r="BR75" s="231"/>
      <c r="BS75" s="231"/>
      <c r="BT75" s="229"/>
      <c r="BU75" s="165">
        <f t="shared" si="3"/>
        <v>6.9441666666666671E-3</v>
      </c>
    </row>
    <row r="76" spans="1:73" ht="15.5" x14ac:dyDescent="0.35">
      <c r="A76" s="39"/>
      <c r="B76" s="139">
        <f>'Etat staff'!I72</f>
        <v>0</v>
      </c>
      <c r="C76" s="161">
        <f>'Etat staff'!G72</f>
        <v>0</v>
      </c>
      <c r="D76" s="162">
        <f>IF('Etat staff'!H72&lt;C76,'Etat staff'!H72+1,'Etat staff'!H72)</f>
        <v>0</v>
      </c>
      <c r="E76" s="203">
        <f t="shared" si="7"/>
        <v>1.0416666666666666E-2</v>
      </c>
      <c r="F76" s="44"/>
      <c r="G76" s="265"/>
      <c r="H76" s="227"/>
      <c r="I76" s="296"/>
      <c r="J76" s="296"/>
      <c r="K76" s="296"/>
      <c r="L76" s="296"/>
      <c r="M76" s="296"/>
      <c r="N76" s="296"/>
      <c r="O76" s="296"/>
      <c r="P76" s="296"/>
      <c r="Q76" s="296"/>
      <c r="R76" s="296"/>
      <c r="S76" s="296"/>
      <c r="T76" s="296"/>
      <c r="U76" s="296"/>
      <c r="V76" s="296"/>
      <c r="W76" s="296"/>
      <c r="X76" s="231"/>
      <c r="Y76" s="231"/>
      <c r="Z76" s="231"/>
      <c r="AA76" s="231"/>
      <c r="AB76" s="231"/>
      <c r="AC76" s="231"/>
      <c r="AD76" s="231"/>
      <c r="AE76" s="231"/>
      <c r="AF76" s="231"/>
      <c r="AG76" s="231"/>
      <c r="AH76" s="231"/>
      <c r="AI76" s="231"/>
      <c r="AJ76" s="231"/>
      <c r="AK76" s="231"/>
      <c r="AL76" s="231"/>
      <c r="AM76" s="231"/>
      <c r="AN76" s="231"/>
      <c r="AO76" s="231"/>
      <c r="AP76" s="231"/>
      <c r="AQ76" s="231"/>
      <c r="AR76" s="231"/>
      <c r="AS76" s="231"/>
      <c r="AT76" s="231"/>
      <c r="AU76" s="231"/>
      <c r="AV76" s="231"/>
      <c r="AW76" s="231"/>
      <c r="AX76" s="231"/>
      <c r="AY76" s="231"/>
      <c r="AZ76" s="231"/>
      <c r="BA76" s="231"/>
      <c r="BB76" s="231"/>
      <c r="BC76" s="231"/>
      <c r="BD76" s="231"/>
      <c r="BE76" s="231"/>
      <c r="BF76" s="231"/>
      <c r="BG76" s="231"/>
      <c r="BH76" s="231"/>
      <c r="BI76" s="231"/>
      <c r="BJ76" s="231"/>
      <c r="BK76" s="231"/>
      <c r="BL76" s="231"/>
      <c r="BM76" s="231"/>
      <c r="BN76" s="231"/>
      <c r="BO76" s="231"/>
      <c r="BP76" s="231"/>
      <c r="BQ76" s="231"/>
      <c r="BR76" s="231"/>
      <c r="BS76" s="231"/>
      <c r="BT76" s="229"/>
      <c r="BU76" s="165">
        <f t="shared" si="3"/>
        <v>6.9441666666666671E-3</v>
      </c>
    </row>
    <row r="77" spans="1:73" ht="15.5" x14ac:dyDescent="0.35">
      <c r="A77" s="39"/>
      <c r="B77" s="139">
        <f>'Etat staff'!I73</f>
        <v>0</v>
      </c>
      <c r="C77" s="161">
        <f>'Etat staff'!G73</f>
        <v>0</v>
      </c>
      <c r="D77" s="162">
        <f>IF('Etat staff'!H73&lt;C77,'Etat staff'!H73+1,'Etat staff'!H73)</f>
        <v>0</v>
      </c>
      <c r="E77" s="203">
        <f t="shared" si="7"/>
        <v>1.0416666666666666E-2</v>
      </c>
      <c r="F77" s="44"/>
      <c r="G77" s="265"/>
      <c r="H77" s="227"/>
      <c r="I77" s="296"/>
      <c r="J77" s="296"/>
      <c r="K77" s="296"/>
      <c r="L77" s="296"/>
      <c r="M77" s="296"/>
      <c r="N77" s="296"/>
      <c r="O77" s="296"/>
      <c r="P77" s="296"/>
      <c r="Q77" s="296"/>
      <c r="R77" s="296"/>
      <c r="S77" s="296"/>
      <c r="T77" s="296"/>
      <c r="U77" s="296"/>
      <c r="V77" s="296"/>
      <c r="W77" s="296"/>
      <c r="X77" s="296"/>
      <c r="Y77" s="296"/>
      <c r="Z77" s="296"/>
      <c r="AA77" s="296"/>
      <c r="AB77" s="296"/>
      <c r="AC77" s="296"/>
      <c r="AD77" s="296"/>
      <c r="AE77" s="296"/>
      <c r="AF77" s="296"/>
      <c r="AG77" s="296"/>
      <c r="AH77" s="296"/>
      <c r="AI77" s="296"/>
      <c r="AJ77" s="231"/>
      <c r="AK77" s="231"/>
      <c r="AL77" s="231"/>
      <c r="AM77" s="231"/>
      <c r="AN77" s="231"/>
      <c r="AO77" s="231"/>
      <c r="AP77" s="231"/>
      <c r="AQ77" s="231"/>
      <c r="AR77" s="231"/>
      <c r="AS77" s="231"/>
      <c r="AT77" s="231"/>
      <c r="AU77" s="231"/>
      <c r="AV77" s="231"/>
      <c r="AW77" s="231"/>
      <c r="AX77" s="231"/>
      <c r="AY77" s="231"/>
      <c r="AZ77" s="231"/>
      <c r="BA77" s="231"/>
      <c r="BB77" s="231"/>
      <c r="BC77" s="231"/>
      <c r="BD77" s="231"/>
      <c r="BE77" s="231"/>
      <c r="BF77" s="231"/>
      <c r="BG77" s="231"/>
      <c r="BH77" s="231"/>
      <c r="BI77" s="231"/>
      <c r="BJ77" s="231"/>
      <c r="BK77" s="231"/>
      <c r="BL77" s="231"/>
      <c r="BM77" s="231"/>
      <c r="BN77" s="231"/>
      <c r="BO77" s="231"/>
      <c r="BP77" s="296"/>
      <c r="BQ77" s="296"/>
      <c r="BR77" s="296"/>
      <c r="BS77" s="296"/>
      <c r="BT77" s="229"/>
      <c r="BU77" s="165">
        <f t="shared" si="3"/>
        <v>6.9441666666666671E-3</v>
      </c>
    </row>
    <row r="78" spans="1:73" ht="15.5" x14ac:dyDescent="0.35">
      <c r="A78" s="39"/>
      <c r="B78" s="139">
        <f>'Etat staff'!I74</f>
        <v>0</v>
      </c>
      <c r="C78" s="161">
        <f>'Etat staff'!G74</f>
        <v>0</v>
      </c>
      <c r="D78" s="162">
        <f>IF('Etat staff'!H74&lt;C78,'Etat staff'!H74+1,'Etat staff'!H74)</f>
        <v>0</v>
      </c>
      <c r="E78" s="203">
        <f t="shared" si="7"/>
        <v>1.0416666666666666E-2</v>
      </c>
      <c r="F78" s="44"/>
      <c r="G78" s="265"/>
      <c r="H78" s="227"/>
      <c r="I78" s="296"/>
      <c r="J78" s="296"/>
      <c r="K78" s="296"/>
      <c r="L78" s="296"/>
      <c r="M78" s="296"/>
      <c r="N78" s="296"/>
      <c r="O78" s="296"/>
      <c r="P78" s="296"/>
      <c r="Q78" s="296"/>
      <c r="R78" s="296"/>
      <c r="S78" s="296"/>
      <c r="T78" s="296"/>
      <c r="U78" s="296"/>
      <c r="V78" s="296"/>
      <c r="W78" s="296"/>
      <c r="X78" s="296"/>
      <c r="Y78" s="296"/>
      <c r="Z78" s="296"/>
      <c r="AA78" s="296"/>
      <c r="AB78" s="296"/>
      <c r="AC78" s="296"/>
      <c r="AD78" s="296"/>
      <c r="AE78" s="296"/>
      <c r="AF78" s="296"/>
      <c r="AG78" s="296"/>
      <c r="AH78" s="296"/>
      <c r="AI78" s="296"/>
      <c r="AJ78" s="231"/>
      <c r="AK78" s="231"/>
      <c r="AL78" s="231"/>
      <c r="AM78" s="231"/>
      <c r="AN78" s="296"/>
      <c r="AO78" s="296"/>
      <c r="AP78" s="296"/>
      <c r="AQ78" s="296"/>
      <c r="AR78" s="231"/>
      <c r="AS78" s="231"/>
      <c r="AT78" s="231"/>
      <c r="AU78" s="231"/>
      <c r="AV78" s="231"/>
      <c r="AW78" s="231"/>
      <c r="AX78" s="231"/>
      <c r="AY78" s="231"/>
      <c r="AZ78" s="296"/>
      <c r="BA78" s="296"/>
      <c r="BB78" s="296"/>
      <c r="BC78" s="296"/>
      <c r="BD78" s="231"/>
      <c r="BE78" s="231"/>
      <c r="BF78" s="231"/>
      <c r="BG78" s="231"/>
      <c r="BH78" s="231"/>
      <c r="BI78" s="231"/>
      <c r="BJ78" s="231"/>
      <c r="BK78" s="231"/>
      <c r="BL78" s="231"/>
      <c r="BM78" s="231"/>
      <c r="BN78" s="231"/>
      <c r="BO78" s="231"/>
      <c r="BP78" s="296"/>
      <c r="BQ78" s="296"/>
      <c r="BR78" s="296"/>
      <c r="BS78" s="296"/>
      <c r="BT78" s="229"/>
      <c r="BU78" s="165">
        <f t="shared" si="3"/>
        <v>6.9441666666666671E-3</v>
      </c>
    </row>
    <row r="79" spans="1:73" ht="15.5" x14ac:dyDescent="0.35">
      <c r="A79" s="39"/>
      <c r="B79" s="139">
        <f>'Etat staff'!I75</f>
        <v>0</v>
      </c>
      <c r="C79" s="161">
        <f>'Etat staff'!G75</f>
        <v>0</v>
      </c>
      <c r="D79" s="162">
        <f>IF('Etat staff'!H75&lt;C79,'Etat staff'!H75+1,'Etat staff'!H75)</f>
        <v>0</v>
      </c>
      <c r="E79" s="203">
        <f t="shared" si="7"/>
        <v>1.0416666666666666E-2</v>
      </c>
      <c r="F79" s="44"/>
      <c r="G79" s="265"/>
      <c r="H79" s="227"/>
      <c r="I79" s="296"/>
      <c r="J79" s="296"/>
      <c r="K79" s="296"/>
      <c r="L79" s="296"/>
      <c r="M79" s="296"/>
      <c r="N79" s="296"/>
      <c r="O79" s="296"/>
      <c r="P79" s="296"/>
      <c r="Q79" s="296"/>
      <c r="R79" s="296"/>
      <c r="S79" s="296"/>
      <c r="T79" s="296"/>
      <c r="U79" s="296"/>
      <c r="V79" s="296"/>
      <c r="W79" s="296"/>
      <c r="X79" s="296"/>
      <c r="Y79" s="296"/>
      <c r="Z79" s="296"/>
      <c r="AA79" s="296"/>
      <c r="AB79" s="296"/>
      <c r="AC79" s="296"/>
      <c r="AD79" s="296"/>
      <c r="AE79" s="296"/>
      <c r="AF79" s="296"/>
      <c r="AG79" s="296"/>
      <c r="AH79" s="296"/>
      <c r="AI79" s="296"/>
      <c r="AJ79" s="231"/>
      <c r="AK79" s="231"/>
      <c r="AL79" s="231"/>
      <c r="AM79" s="231"/>
      <c r="AN79" s="231"/>
      <c r="AO79" s="231"/>
      <c r="AP79" s="231"/>
      <c r="AQ79" s="231"/>
      <c r="AR79" s="231"/>
      <c r="AS79" s="231"/>
      <c r="AT79" s="231"/>
      <c r="AU79" s="231"/>
      <c r="AV79" s="231"/>
      <c r="AW79" s="231"/>
      <c r="AX79" s="231"/>
      <c r="AY79" s="231"/>
      <c r="AZ79" s="231"/>
      <c r="BA79" s="231"/>
      <c r="BB79" s="231"/>
      <c r="BC79" s="231"/>
      <c r="BD79" s="231"/>
      <c r="BE79" s="231"/>
      <c r="BF79" s="231"/>
      <c r="BG79" s="231"/>
      <c r="BH79" s="231"/>
      <c r="BI79" s="231"/>
      <c r="BJ79" s="231"/>
      <c r="BK79" s="231"/>
      <c r="BL79" s="231"/>
      <c r="BM79" s="231"/>
      <c r="BN79" s="231"/>
      <c r="BO79" s="231"/>
      <c r="BP79" s="296"/>
      <c r="BQ79" s="296"/>
      <c r="BR79" s="296"/>
      <c r="BS79" s="296"/>
      <c r="BT79" s="229"/>
      <c r="BU79" s="165">
        <f t="shared" si="3"/>
        <v>6.9441666666666671E-3</v>
      </c>
    </row>
    <row r="80" spans="1:73" ht="15.5" x14ac:dyDescent="0.35">
      <c r="A80" s="39"/>
      <c r="B80" s="139">
        <f>'Etat staff'!I76</f>
        <v>0</v>
      </c>
      <c r="C80" s="161">
        <f>'Etat staff'!G76</f>
        <v>0</v>
      </c>
      <c r="D80" s="162">
        <f>IF('Etat staff'!H76&lt;C80,'Etat staff'!H76+1,'Etat staff'!H76)</f>
        <v>0</v>
      </c>
      <c r="E80" s="203">
        <f t="shared" si="7"/>
        <v>1.0416666666666666E-2</v>
      </c>
      <c r="F80" s="44"/>
      <c r="G80" s="265"/>
      <c r="H80" s="227"/>
      <c r="I80" s="296"/>
      <c r="J80" s="296"/>
      <c r="K80" s="296"/>
      <c r="L80" s="296"/>
      <c r="M80" s="296"/>
      <c r="N80" s="296"/>
      <c r="O80" s="296"/>
      <c r="P80" s="296"/>
      <c r="Q80" s="296"/>
      <c r="R80" s="296"/>
      <c r="S80" s="296"/>
      <c r="T80" s="296"/>
      <c r="U80" s="296"/>
      <c r="V80" s="296"/>
      <c r="W80" s="296"/>
      <c r="X80" s="296"/>
      <c r="Y80" s="296"/>
      <c r="Z80" s="296"/>
      <c r="AA80" s="296"/>
      <c r="AB80" s="296"/>
      <c r="AC80" s="296"/>
      <c r="AD80" s="296"/>
      <c r="AE80" s="296"/>
      <c r="AF80" s="296"/>
      <c r="AG80" s="296"/>
      <c r="AH80" s="296"/>
      <c r="AI80" s="296"/>
      <c r="AJ80" s="231"/>
      <c r="AK80" s="231"/>
      <c r="AL80" s="231"/>
      <c r="AM80" s="231"/>
      <c r="AN80" s="231"/>
      <c r="AO80" s="231"/>
      <c r="AP80" s="231"/>
      <c r="AQ80" s="231"/>
      <c r="AR80" s="231"/>
      <c r="AS80" s="231"/>
      <c r="AT80" s="231"/>
      <c r="AU80" s="231"/>
      <c r="AV80" s="231"/>
      <c r="AW80" s="231"/>
      <c r="AX80" s="231"/>
      <c r="AY80" s="231"/>
      <c r="AZ80" s="231"/>
      <c r="BA80" s="231"/>
      <c r="BB80" s="231"/>
      <c r="BC80" s="231"/>
      <c r="BD80" s="231"/>
      <c r="BE80" s="231"/>
      <c r="BF80" s="231"/>
      <c r="BG80" s="231"/>
      <c r="BH80" s="231"/>
      <c r="BI80" s="231"/>
      <c r="BJ80" s="231"/>
      <c r="BK80" s="231"/>
      <c r="BL80" s="231"/>
      <c r="BM80" s="231"/>
      <c r="BN80" s="231"/>
      <c r="BO80" s="231"/>
      <c r="BP80" s="296"/>
      <c r="BQ80" s="296"/>
      <c r="BR80" s="296"/>
      <c r="BS80" s="296"/>
      <c r="BT80" s="229"/>
      <c r="BU80" s="165">
        <f t="shared" si="3"/>
        <v>6.9441666666666671E-3</v>
      </c>
    </row>
    <row r="81" spans="1:73" ht="15.5" x14ac:dyDescent="0.35">
      <c r="A81" s="39"/>
      <c r="B81" s="139">
        <f>'Etat staff'!I77</f>
        <v>0</v>
      </c>
      <c r="C81" s="161">
        <f>'Etat staff'!G77</f>
        <v>0</v>
      </c>
      <c r="D81" s="162">
        <f>IF('Etat staff'!H77&lt;C81,'Etat staff'!H77+1,'Etat staff'!H77)</f>
        <v>0</v>
      </c>
      <c r="E81" s="203">
        <f t="shared" si="7"/>
        <v>1.0416666666666666E-2</v>
      </c>
      <c r="F81" s="44"/>
      <c r="G81" s="265"/>
      <c r="H81" s="227"/>
      <c r="I81" s="296"/>
      <c r="J81" s="296"/>
      <c r="K81" s="296"/>
      <c r="L81" s="296"/>
      <c r="M81" s="296"/>
      <c r="N81" s="296"/>
      <c r="O81" s="296"/>
      <c r="P81" s="296"/>
      <c r="Q81" s="296"/>
      <c r="R81" s="296"/>
      <c r="S81" s="296"/>
      <c r="T81" s="296"/>
      <c r="U81" s="296"/>
      <c r="V81" s="296"/>
      <c r="W81" s="296"/>
      <c r="X81" s="296"/>
      <c r="Y81" s="296"/>
      <c r="Z81" s="296"/>
      <c r="AA81" s="296"/>
      <c r="AB81" s="296"/>
      <c r="AC81" s="296"/>
      <c r="AD81" s="296"/>
      <c r="AE81" s="296"/>
      <c r="AF81" s="296"/>
      <c r="AG81" s="296"/>
      <c r="AH81" s="296"/>
      <c r="AI81" s="296"/>
      <c r="AJ81" s="231"/>
      <c r="AK81" s="231"/>
      <c r="AL81" s="231"/>
      <c r="AM81" s="231"/>
      <c r="AN81" s="231"/>
      <c r="AO81" s="231"/>
      <c r="AP81" s="231"/>
      <c r="AQ81" s="231"/>
      <c r="AR81" s="231"/>
      <c r="AS81" s="231"/>
      <c r="AT81" s="231"/>
      <c r="AU81" s="231"/>
      <c r="AV81" s="231"/>
      <c r="AW81" s="231"/>
      <c r="AX81" s="231"/>
      <c r="AY81" s="231"/>
      <c r="AZ81" s="231"/>
      <c r="BA81" s="231"/>
      <c r="BB81" s="231"/>
      <c r="BC81" s="231"/>
      <c r="BD81" s="231"/>
      <c r="BE81" s="231"/>
      <c r="BF81" s="231"/>
      <c r="BG81" s="231"/>
      <c r="BH81" s="231"/>
      <c r="BI81" s="231"/>
      <c r="BJ81" s="231"/>
      <c r="BK81" s="231"/>
      <c r="BL81" s="231"/>
      <c r="BM81" s="231"/>
      <c r="BN81" s="231"/>
      <c r="BO81" s="231"/>
      <c r="BP81" s="296"/>
      <c r="BQ81" s="296"/>
      <c r="BR81" s="296"/>
      <c r="BS81" s="296"/>
      <c r="BT81" s="229"/>
      <c r="BU81" s="165">
        <f t="shared" si="3"/>
        <v>6.9441666666666671E-3</v>
      </c>
    </row>
    <row r="82" spans="1:73" ht="15.5" x14ac:dyDescent="0.35">
      <c r="A82" s="39"/>
      <c r="B82" s="139">
        <f>'Etat staff'!I78</f>
        <v>0</v>
      </c>
      <c r="C82" s="161">
        <f>'Etat staff'!G78</f>
        <v>0</v>
      </c>
      <c r="D82" s="162">
        <f>IF('Etat staff'!H78&lt;C82,'Etat staff'!H78+1,'Etat staff'!H78)</f>
        <v>0</v>
      </c>
      <c r="E82" s="203">
        <f t="shared" si="7"/>
        <v>1.0416666666666666E-2</v>
      </c>
      <c r="F82" s="44"/>
      <c r="G82" s="265"/>
      <c r="H82" s="227"/>
      <c r="I82" s="296"/>
      <c r="J82" s="296"/>
      <c r="K82" s="296"/>
      <c r="L82" s="296"/>
      <c r="M82" s="296"/>
      <c r="N82" s="296"/>
      <c r="O82" s="296"/>
      <c r="P82" s="296"/>
      <c r="Q82" s="296"/>
      <c r="R82" s="296"/>
      <c r="S82" s="296"/>
      <c r="T82" s="296"/>
      <c r="U82" s="296"/>
      <c r="V82" s="296"/>
      <c r="W82" s="296"/>
      <c r="X82" s="296"/>
      <c r="Y82" s="296"/>
      <c r="Z82" s="296"/>
      <c r="AA82" s="296"/>
      <c r="AB82" s="296"/>
      <c r="AC82" s="296"/>
      <c r="AD82" s="296"/>
      <c r="AE82" s="296"/>
      <c r="AF82" s="296"/>
      <c r="AG82" s="296"/>
      <c r="AH82" s="296"/>
      <c r="AI82" s="296"/>
      <c r="AJ82" s="231"/>
      <c r="AK82" s="231"/>
      <c r="AL82" s="231"/>
      <c r="AM82" s="231"/>
      <c r="AN82" s="231"/>
      <c r="AO82" s="231"/>
      <c r="AP82" s="231"/>
      <c r="AQ82" s="231"/>
      <c r="AR82" s="231"/>
      <c r="AS82" s="231"/>
      <c r="AT82" s="231"/>
      <c r="AU82" s="231"/>
      <c r="AV82" s="231"/>
      <c r="AW82" s="231"/>
      <c r="AX82" s="231"/>
      <c r="AY82" s="231"/>
      <c r="AZ82" s="231"/>
      <c r="BA82" s="231"/>
      <c r="BB82" s="231"/>
      <c r="BC82" s="231"/>
      <c r="BD82" s="231"/>
      <c r="BE82" s="231"/>
      <c r="BF82" s="231"/>
      <c r="BG82" s="231"/>
      <c r="BH82" s="231"/>
      <c r="BI82" s="231"/>
      <c r="BJ82" s="231"/>
      <c r="BK82" s="231"/>
      <c r="BL82" s="231"/>
      <c r="BM82" s="231"/>
      <c r="BN82" s="231"/>
      <c r="BO82" s="231"/>
      <c r="BP82" s="296"/>
      <c r="BQ82" s="296"/>
      <c r="BR82" s="296"/>
      <c r="BS82" s="296"/>
      <c r="BT82" s="229"/>
      <c r="BU82" s="165">
        <f t="shared" si="3"/>
        <v>6.9441666666666671E-3</v>
      </c>
    </row>
    <row r="83" spans="1:73" ht="15.5" x14ac:dyDescent="0.35">
      <c r="A83" s="39"/>
      <c r="B83" s="139">
        <f>'Etat staff'!I79</f>
        <v>0</v>
      </c>
      <c r="C83" s="161">
        <f>'Etat staff'!G79</f>
        <v>0</v>
      </c>
      <c r="D83" s="162">
        <f>IF('Etat staff'!H79&lt;C83,'Etat staff'!H79+1,'Etat staff'!H79)</f>
        <v>0</v>
      </c>
      <c r="E83" s="203">
        <f t="shared" si="7"/>
        <v>1.0416666666666666E-2</v>
      </c>
      <c r="F83" s="44"/>
      <c r="G83" s="265"/>
      <c r="H83" s="227"/>
      <c r="I83" s="296"/>
      <c r="J83" s="296"/>
      <c r="K83" s="296"/>
      <c r="L83" s="296"/>
      <c r="M83" s="296"/>
      <c r="N83" s="296"/>
      <c r="O83" s="296"/>
      <c r="P83" s="296"/>
      <c r="Q83" s="296"/>
      <c r="R83" s="296"/>
      <c r="S83" s="296"/>
      <c r="T83" s="296"/>
      <c r="U83" s="296"/>
      <c r="V83" s="296"/>
      <c r="W83" s="296"/>
      <c r="X83" s="296"/>
      <c r="Y83" s="296"/>
      <c r="Z83" s="296"/>
      <c r="AA83" s="296"/>
      <c r="AB83" s="296"/>
      <c r="AC83" s="296"/>
      <c r="AD83" s="296"/>
      <c r="AE83" s="296"/>
      <c r="AF83" s="296"/>
      <c r="AG83" s="296"/>
      <c r="AH83" s="296"/>
      <c r="AI83" s="296"/>
      <c r="AJ83" s="231"/>
      <c r="AK83" s="231"/>
      <c r="AL83" s="231"/>
      <c r="AM83" s="231"/>
      <c r="AN83" s="231"/>
      <c r="AO83" s="231"/>
      <c r="AP83" s="231"/>
      <c r="AQ83" s="231"/>
      <c r="AR83" s="231"/>
      <c r="AS83" s="231"/>
      <c r="AT83" s="231"/>
      <c r="AU83" s="231"/>
      <c r="AV83" s="231"/>
      <c r="AW83" s="231"/>
      <c r="AX83" s="231"/>
      <c r="AY83" s="231"/>
      <c r="AZ83" s="231"/>
      <c r="BA83" s="231"/>
      <c r="BB83" s="231"/>
      <c r="BC83" s="231"/>
      <c r="BD83" s="231"/>
      <c r="BE83" s="231"/>
      <c r="BF83" s="231"/>
      <c r="BG83" s="231"/>
      <c r="BH83" s="231"/>
      <c r="BI83" s="231"/>
      <c r="BJ83" s="231"/>
      <c r="BK83" s="231"/>
      <c r="BL83" s="231"/>
      <c r="BM83" s="231"/>
      <c r="BN83" s="231"/>
      <c r="BO83" s="231"/>
      <c r="BP83" s="296"/>
      <c r="BQ83" s="296"/>
      <c r="BR83" s="296"/>
      <c r="BS83" s="296"/>
      <c r="BT83" s="229"/>
      <c r="BU83" s="165">
        <f t="shared" si="3"/>
        <v>6.9441666666666671E-3</v>
      </c>
    </row>
    <row r="84" spans="1:73" ht="15.5" x14ac:dyDescent="0.35">
      <c r="A84" s="39"/>
      <c r="B84" s="139">
        <f>'Etat staff'!I80</f>
        <v>0</v>
      </c>
      <c r="C84" s="161">
        <f>'Etat staff'!G80</f>
        <v>0</v>
      </c>
      <c r="D84" s="162">
        <f>IF('Etat staff'!H80&lt;C84,'Etat staff'!H80+1,'Etat staff'!H80)</f>
        <v>0</v>
      </c>
      <c r="E84" s="203">
        <f t="shared" si="7"/>
        <v>1.0416666666666666E-2</v>
      </c>
      <c r="F84" s="44"/>
      <c r="G84" s="265"/>
      <c r="H84" s="227"/>
      <c r="I84" s="296"/>
      <c r="J84" s="296"/>
      <c r="K84" s="296"/>
      <c r="L84" s="296"/>
      <c r="M84" s="296"/>
      <c r="N84" s="296"/>
      <c r="O84" s="296"/>
      <c r="P84" s="296"/>
      <c r="Q84" s="296"/>
      <c r="R84" s="296"/>
      <c r="S84" s="296"/>
      <c r="T84" s="296"/>
      <c r="U84" s="296"/>
      <c r="V84" s="296"/>
      <c r="W84" s="296"/>
      <c r="X84" s="296"/>
      <c r="Y84" s="296"/>
      <c r="Z84" s="296"/>
      <c r="AA84" s="296"/>
      <c r="AB84" s="296"/>
      <c r="AC84" s="296"/>
      <c r="AD84" s="296"/>
      <c r="AE84" s="296"/>
      <c r="AF84" s="296"/>
      <c r="AG84" s="296"/>
      <c r="AH84" s="296"/>
      <c r="AI84" s="296"/>
      <c r="AJ84" s="231"/>
      <c r="AK84" s="231"/>
      <c r="AL84" s="231"/>
      <c r="AM84" s="231"/>
      <c r="AN84" s="231"/>
      <c r="AO84" s="231"/>
      <c r="AP84" s="231"/>
      <c r="AQ84" s="231"/>
      <c r="AR84" s="231"/>
      <c r="AS84" s="231"/>
      <c r="AT84" s="231"/>
      <c r="AU84" s="231"/>
      <c r="AV84" s="231"/>
      <c r="AW84" s="231"/>
      <c r="AX84" s="231"/>
      <c r="AY84" s="231"/>
      <c r="AZ84" s="231"/>
      <c r="BA84" s="231"/>
      <c r="BB84" s="231"/>
      <c r="BC84" s="231"/>
      <c r="BD84" s="231"/>
      <c r="BE84" s="231"/>
      <c r="BF84" s="231"/>
      <c r="BG84" s="231"/>
      <c r="BH84" s="231"/>
      <c r="BI84" s="231"/>
      <c r="BJ84" s="231"/>
      <c r="BK84" s="231"/>
      <c r="BL84" s="231"/>
      <c r="BM84" s="231"/>
      <c r="BN84" s="231"/>
      <c r="BO84" s="231"/>
      <c r="BP84" s="296"/>
      <c r="BQ84" s="296"/>
      <c r="BR84" s="296"/>
      <c r="BS84" s="296"/>
      <c r="BT84" s="229"/>
      <c r="BU84" s="165">
        <f t="shared" si="3"/>
        <v>6.9441666666666671E-3</v>
      </c>
    </row>
    <row r="85" spans="1:73" ht="15.5" x14ac:dyDescent="0.35">
      <c r="A85" s="39"/>
      <c r="B85" s="139">
        <f>'Etat staff'!I81</f>
        <v>0</v>
      </c>
      <c r="C85" s="161">
        <f>'Etat staff'!G81</f>
        <v>0</v>
      </c>
      <c r="D85" s="162">
        <f>IF('Etat staff'!H81&lt;C85,'Etat staff'!H81+1,'Etat staff'!H81)</f>
        <v>0</v>
      </c>
      <c r="E85" s="203">
        <f t="shared" si="7"/>
        <v>1.0416666666666666E-2</v>
      </c>
      <c r="F85" s="44"/>
      <c r="G85" s="265"/>
      <c r="H85" s="227"/>
      <c r="I85" s="296"/>
      <c r="J85" s="296"/>
      <c r="K85" s="296"/>
      <c r="L85" s="296"/>
      <c r="M85" s="296"/>
      <c r="N85" s="296"/>
      <c r="O85" s="296"/>
      <c r="P85" s="296"/>
      <c r="Q85" s="296"/>
      <c r="R85" s="296"/>
      <c r="S85" s="296"/>
      <c r="T85" s="296"/>
      <c r="U85" s="296"/>
      <c r="V85" s="296"/>
      <c r="W85" s="296"/>
      <c r="X85" s="296"/>
      <c r="Y85" s="296"/>
      <c r="Z85" s="296"/>
      <c r="AA85" s="296"/>
      <c r="AB85" s="296"/>
      <c r="AC85" s="296"/>
      <c r="AD85" s="296"/>
      <c r="AE85" s="296"/>
      <c r="AF85" s="296"/>
      <c r="AG85" s="296"/>
      <c r="AH85" s="296"/>
      <c r="AI85" s="296"/>
      <c r="AJ85" s="231"/>
      <c r="AK85" s="231"/>
      <c r="AL85" s="231"/>
      <c r="AM85" s="231"/>
      <c r="AN85" s="231"/>
      <c r="AO85" s="231"/>
      <c r="AP85" s="231"/>
      <c r="AQ85" s="231"/>
      <c r="AR85" s="231"/>
      <c r="AS85" s="231"/>
      <c r="AT85" s="231"/>
      <c r="AU85" s="231"/>
      <c r="AV85" s="231"/>
      <c r="AW85" s="231"/>
      <c r="AX85" s="231"/>
      <c r="AY85" s="231"/>
      <c r="AZ85" s="231"/>
      <c r="BA85" s="231"/>
      <c r="BB85" s="231"/>
      <c r="BC85" s="231"/>
      <c r="BD85" s="231"/>
      <c r="BE85" s="231"/>
      <c r="BF85" s="231"/>
      <c r="BG85" s="231"/>
      <c r="BH85" s="231"/>
      <c r="BI85" s="231"/>
      <c r="BJ85" s="231"/>
      <c r="BK85" s="231"/>
      <c r="BL85" s="231"/>
      <c r="BM85" s="231"/>
      <c r="BN85" s="231"/>
      <c r="BO85" s="231"/>
      <c r="BP85" s="296"/>
      <c r="BQ85" s="296"/>
      <c r="BR85" s="296"/>
      <c r="BS85" s="296"/>
      <c r="BT85" s="229"/>
      <c r="BU85" s="165">
        <f t="shared" si="3"/>
        <v>6.9441666666666671E-3</v>
      </c>
    </row>
    <row r="86" spans="1:73" ht="15.5" x14ac:dyDescent="0.35">
      <c r="A86" s="39"/>
      <c r="B86" s="139">
        <f>'Etat staff'!I82</f>
        <v>0</v>
      </c>
      <c r="C86" s="161">
        <f>'Etat staff'!G82</f>
        <v>0</v>
      </c>
      <c r="D86" s="162">
        <f>IF('Etat staff'!H82&lt;C86,'Etat staff'!H82+1,'Etat staff'!H82)</f>
        <v>0</v>
      </c>
      <c r="E86" s="203">
        <f t="shared" si="7"/>
        <v>1.0416666666666666E-2</v>
      </c>
      <c r="F86" s="44"/>
      <c r="G86" s="265"/>
      <c r="H86" s="227"/>
      <c r="I86" s="296"/>
      <c r="J86" s="296"/>
      <c r="K86" s="296"/>
      <c r="L86" s="296"/>
      <c r="M86" s="296"/>
      <c r="N86" s="296"/>
      <c r="O86" s="296"/>
      <c r="P86" s="296"/>
      <c r="Q86" s="296"/>
      <c r="R86" s="296"/>
      <c r="S86" s="296"/>
      <c r="T86" s="296"/>
      <c r="U86" s="296"/>
      <c r="V86" s="296"/>
      <c r="W86" s="296"/>
      <c r="X86" s="231"/>
      <c r="Y86" s="231"/>
      <c r="Z86" s="231"/>
      <c r="AA86" s="231"/>
      <c r="AB86" s="231"/>
      <c r="AC86" s="231"/>
      <c r="AD86" s="231"/>
      <c r="AE86" s="231"/>
      <c r="AF86" s="231"/>
      <c r="AG86" s="231"/>
      <c r="AH86" s="231"/>
      <c r="AI86" s="231"/>
      <c r="AJ86" s="231"/>
      <c r="AK86" s="231"/>
      <c r="AL86" s="231"/>
      <c r="AM86" s="231"/>
      <c r="AN86" s="231"/>
      <c r="AO86" s="231"/>
      <c r="AP86" s="231"/>
      <c r="AQ86" s="231"/>
      <c r="AR86" s="231"/>
      <c r="AS86" s="231"/>
      <c r="AT86" s="231"/>
      <c r="AU86" s="231"/>
      <c r="AV86" s="231"/>
      <c r="AW86" s="231"/>
      <c r="AX86" s="231"/>
      <c r="AY86" s="231"/>
      <c r="AZ86" s="231"/>
      <c r="BA86" s="231"/>
      <c r="BB86" s="231"/>
      <c r="BC86" s="231"/>
      <c r="BD86" s="231"/>
      <c r="BE86" s="231"/>
      <c r="BF86" s="231"/>
      <c r="BG86" s="231"/>
      <c r="BH86" s="231"/>
      <c r="BI86" s="231"/>
      <c r="BJ86" s="231"/>
      <c r="BK86" s="231"/>
      <c r="BL86" s="231"/>
      <c r="BM86" s="231"/>
      <c r="BN86" s="231"/>
      <c r="BO86" s="231"/>
      <c r="BP86" s="231"/>
      <c r="BQ86" s="231"/>
      <c r="BR86" s="231"/>
      <c r="BS86" s="231"/>
      <c r="BT86" s="229"/>
      <c r="BU86" s="165">
        <f t="shared" si="3"/>
        <v>6.9441666666666671E-3</v>
      </c>
    </row>
    <row r="87" spans="1:73" ht="15.5" x14ac:dyDescent="0.35">
      <c r="A87" s="39"/>
      <c r="B87" s="139">
        <f>'Etat staff'!I83</f>
        <v>0</v>
      </c>
      <c r="C87" s="161">
        <f>'Etat staff'!G83</f>
        <v>0</v>
      </c>
      <c r="D87" s="162">
        <f>IF('Etat staff'!H83&lt;C87,'Etat staff'!H83+1,'Etat staff'!H83)</f>
        <v>0</v>
      </c>
      <c r="E87" s="203">
        <f t="shared" si="7"/>
        <v>1.0416666666666666E-2</v>
      </c>
      <c r="F87" s="44"/>
      <c r="G87" s="265"/>
      <c r="H87" s="227"/>
      <c r="I87" s="296"/>
      <c r="J87" s="296"/>
      <c r="K87" s="296"/>
      <c r="L87" s="296"/>
      <c r="M87" s="296"/>
      <c r="N87" s="296"/>
      <c r="O87" s="296"/>
      <c r="P87" s="296"/>
      <c r="Q87" s="296"/>
      <c r="R87" s="296"/>
      <c r="S87" s="296"/>
      <c r="T87" s="296"/>
      <c r="U87" s="296"/>
      <c r="V87" s="296"/>
      <c r="W87" s="296"/>
      <c r="X87" s="231"/>
      <c r="Y87" s="231"/>
      <c r="Z87" s="231"/>
      <c r="AA87" s="231"/>
      <c r="AB87" s="231"/>
      <c r="AC87" s="231"/>
      <c r="AD87" s="231"/>
      <c r="AE87" s="231"/>
      <c r="AF87" s="231"/>
      <c r="AG87" s="231"/>
      <c r="AH87" s="231"/>
      <c r="AI87" s="231"/>
      <c r="AJ87" s="231"/>
      <c r="AK87" s="231"/>
      <c r="AL87" s="231"/>
      <c r="AM87" s="231"/>
      <c r="AN87" s="231"/>
      <c r="AO87" s="231"/>
      <c r="AP87" s="231"/>
      <c r="AQ87" s="231"/>
      <c r="AR87" s="231"/>
      <c r="AS87" s="231"/>
      <c r="AT87" s="231"/>
      <c r="AU87" s="231"/>
      <c r="AV87" s="231"/>
      <c r="AW87" s="231"/>
      <c r="AX87" s="231"/>
      <c r="AY87" s="231"/>
      <c r="AZ87" s="231"/>
      <c r="BA87" s="231"/>
      <c r="BB87" s="231"/>
      <c r="BC87" s="231"/>
      <c r="BD87" s="231"/>
      <c r="BE87" s="231"/>
      <c r="BF87" s="231"/>
      <c r="BG87" s="231"/>
      <c r="BH87" s="231"/>
      <c r="BI87" s="231"/>
      <c r="BJ87" s="231"/>
      <c r="BK87" s="231"/>
      <c r="BL87" s="231"/>
      <c r="BM87" s="231"/>
      <c r="BN87" s="231"/>
      <c r="BO87" s="231"/>
      <c r="BP87" s="231"/>
      <c r="BQ87" s="231"/>
      <c r="BR87" s="231"/>
      <c r="BS87" s="231"/>
      <c r="BT87" s="229"/>
      <c r="BU87" s="165">
        <f t="shared" si="3"/>
        <v>6.9441666666666671E-3</v>
      </c>
    </row>
    <row r="88" spans="1:73" ht="15.5" x14ac:dyDescent="0.35">
      <c r="A88" s="39"/>
      <c r="B88" s="139">
        <f>'Etat staff'!I84</f>
        <v>0</v>
      </c>
      <c r="C88" s="161">
        <f>'Etat staff'!G84</f>
        <v>0</v>
      </c>
      <c r="D88" s="162">
        <f>IF('Etat staff'!H84&lt;C88,'Etat staff'!H84+1,'Etat staff'!H84)</f>
        <v>0</v>
      </c>
      <c r="E88" s="203">
        <f t="shared" si="7"/>
        <v>1.0416666666666666E-2</v>
      </c>
      <c r="F88" s="44"/>
      <c r="G88" s="265"/>
      <c r="H88" s="227"/>
      <c r="I88" s="296"/>
      <c r="J88" s="296"/>
      <c r="K88" s="296"/>
      <c r="L88" s="296"/>
      <c r="M88" s="296"/>
      <c r="N88" s="296"/>
      <c r="O88" s="296"/>
      <c r="P88" s="296"/>
      <c r="Q88" s="296"/>
      <c r="R88" s="296"/>
      <c r="S88" s="296"/>
      <c r="T88" s="296"/>
      <c r="U88" s="296"/>
      <c r="V88" s="296"/>
      <c r="W88" s="296"/>
      <c r="X88" s="231"/>
      <c r="Y88" s="231"/>
      <c r="Z88" s="231"/>
      <c r="AA88" s="231"/>
      <c r="AB88" s="231"/>
      <c r="AC88" s="231"/>
      <c r="AD88" s="231"/>
      <c r="AE88" s="231"/>
      <c r="AF88" s="231"/>
      <c r="AG88" s="231"/>
      <c r="AH88" s="231"/>
      <c r="AI88" s="231"/>
      <c r="AJ88" s="231"/>
      <c r="AK88" s="231"/>
      <c r="AL88" s="231"/>
      <c r="AM88" s="231"/>
      <c r="AN88" s="231"/>
      <c r="AO88" s="231"/>
      <c r="AP88" s="231"/>
      <c r="AQ88" s="231"/>
      <c r="AR88" s="231"/>
      <c r="AS88" s="231"/>
      <c r="AT88" s="231"/>
      <c r="AU88" s="231"/>
      <c r="AV88" s="231"/>
      <c r="AW88" s="231"/>
      <c r="AX88" s="231"/>
      <c r="AY88" s="231"/>
      <c r="AZ88" s="231"/>
      <c r="BA88" s="231"/>
      <c r="BB88" s="231"/>
      <c r="BC88" s="231"/>
      <c r="BD88" s="231"/>
      <c r="BE88" s="231"/>
      <c r="BF88" s="231"/>
      <c r="BG88" s="231"/>
      <c r="BH88" s="231"/>
      <c r="BI88" s="231"/>
      <c r="BJ88" s="231"/>
      <c r="BK88" s="231"/>
      <c r="BL88" s="231"/>
      <c r="BM88" s="231"/>
      <c r="BN88" s="231"/>
      <c r="BO88" s="231"/>
      <c r="BP88" s="231"/>
      <c r="BQ88" s="231"/>
      <c r="BR88" s="231"/>
      <c r="BS88" s="231"/>
      <c r="BT88" s="229"/>
      <c r="BU88" s="165">
        <f t="shared" si="3"/>
        <v>6.9441666666666671E-3</v>
      </c>
    </row>
    <row r="89" spans="1:73" ht="15.5" x14ac:dyDescent="0.35">
      <c r="A89" s="39"/>
      <c r="B89" s="139">
        <f>'Etat staff'!I85</f>
        <v>0</v>
      </c>
      <c r="C89" s="161">
        <f>'Etat staff'!G85</f>
        <v>0</v>
      </c>
      <c r="D89" s="162">
        <f>IF('Etat staff'!H85&lt;C89,'Etat staff'!H85+1,'Etat staff'!H85)</f>
        <v>0</v>
      </c>
      <c r="E89" s="203">
        <f t="shared" si="7"/>
        <v>1.0416666666666666E-2</v>
      </c>
      <c r="F89" s="44"/>
      <c r="G89" s="265"/>
      <c r="H89" s="227"/>
      <c r="I89" s="296"/>
      <c r="J89" s="296"/>
      <c r="K89" s="296"/>
      <c r="L89" s="296"/>
      <c r="M89" s="296"/>
      <c r="N89" s="296"/>
      <c r="O89" s="296"/>
      <c r="P89" s="296"/>
      <c r="Q89" s="296"/>
      <c r="R89" s="296"/>
      <c r="S89" s="296"/>
      <c r="T89" s="296"/>
      <c r="U89" s="296"/>
      <c r="V89" s="296"/>
      <c r="W89" s="296"/>
      <c r="X89" s="231"/>
      <c r="Y89" s="231"/>
      <c r="Z89" s="231"/>
      <c r="AA89" s="231"/>
      <c r="AB89" s="231"/>
      <c r="AC89" s="231"/>
      <c r="AD89" s="231"/>
      <c r="AE89" s="231"/>
      <c r="AF89" s="231"/>
      <c r="AG89" s="231"/>
      <c r="AH89" s="231"/>
      <c r="AI89" s="231"/>
      <c r="AJ89" s="231"/>
      <c r="AK89" s="231"/>
      <c r="AL89" s="231"/>
      <c r="AM89" s="231"/>
      <c r="AN89" s="231"/>
      <c r="AO89" s="231"/>
      <c r="AP89" s="231"/>
      <c r="AQ89" s="231"/>
      <c r="AR89" s="231"/>
      <c r="AS89" s="231"/>
      <c r="AT89" s="231"/>
      <c r="AU89" s="231"/>
      <c r="AV89" s="231"/>
      <c r="AW89" s="231"/>
      <c r="AX89" s="231"/>
      <c r="AY89" s="231"/>
      <c r="AZ89" s="231"/>
      <c r="BA89" s="231"/>
      <c r="BB89" s="231"/>
      <c r="BC89" s="231"/>
      <c r="BD89" s="231"/>
      <c r="BE89" s="231"/>
      <c r="BF89" s="231"/>
      <c r="BG89" s="231"/>
      <c r="BH89" s="231"/>
      <c r="BI89" s="231"/>
      <c r="BJ89" s="231"/>
      <c r="BK89" s="231"/>
      <c r="BL89" s="231"/>
      <c r="BM89" s="231"/>
      <c r="BN89" s="231"/>
      <c r="BO89" s="231"/>
      <c r="BP89" s="231"/>
      <c r="BQ89" s="231"/>
      <c r="BR89" s="231"/>
      <c r="BS89" s="231"/>
      <c r="BT89" s="229"/>
      <c r="BU89" s="165">
        <f t="shared" si="3"/>
        <v>6.9441666666666671E-3</v>
      </c>
    </row>
    <row r="90" spans="1:73" ht="15.5" x14ac:dyDescent="0.35">
      <c r="A90" s="39"/>
      <c r="B90" s="139">
        <f>'Etat staff'!I86</f>
        <v>0</v>
      </c>
      <c r="C90" s="161">
        <f>'Etat staff'!G86</f>
        <v>0</v>
      </c>
      <c r="D90" s="162">
        <f>IF('Etat staff'!H86&lt;C90,'Etat staff'!H86+1,'Etat staff'!H86)</f>
        <v>0</v>
      </c>
      <c r="E90" s="203">
        <f t="shared" si="7"/>
        <v>1.0416666666666666E-2</v>
      </c>
      <c r="F90" s="44"/>
      <c r="G90" s="265"/>
      <c r="H90" s="227"/>
      <c r="I90" s="296"/>
      <c r="J90" s="296"/>
      <c r="K90" s="296"/>
      <c r="L90" s="296"/>
      <c r="M90" s="296"/>
      <c r="N90" s="296"/>
      <c r="O90" s="296"/>
      <c r="P90" s="296"/>
      <c r="Q90" s="296"/>
      <c r="R90" s="296"/>
      <c r="S90" s="296"/>
      <c r="T90" s="296"/>
      <c r="U90" s="296"/>
      <c r="V90" s="296"/>
      <c r="W90" s="296"/>
      <c r="X90" s="231"/>
      <c r="Y90" s="231"/>
      <c r="Z90" s="231"/>
      <c r="AA90" s="231"/>
      <c r="AB90" s="231"/>
      <c r="AC90" s="231"/>
      <c r="AD90" s="231"/>
      <c r="AE90" s="231"/>
      <c r="AF90" s="231"/>
      <c r="AG90" s="231"/>
      <c r="AH90" s="231"/>
      <c r="AI90" s="231"/>
      <c r="AJ90" s="231"/>
      <c r="AK90" s="231"/>
      <c r="AL90" s="231"/>
      <c r="AM90" s="231"/>
      <c r="AN90" s="231"/>
      <c r="AO90" s="231"/>
      <c r="AP90" s="231"/>
      <c r="AQ90" s="231"/>
      <c r="AR90" s="231"/>
      <c r="AS90" s="231"/>
      <c r="AT90" s="231"/>
      <c r="AU90" s="231"/>
      <c r="AV90" s="231"/>
      <c r="AW90" s="231"/>
      <c r="AX90" s="231"/>
      <c r="AY90" s="231"/>
      <c r="AZ90" s="231"/>
      <c r="BA90" s="231"/>
      <c r="BB90" s="231"/>
      <c r="BC90" s="231"/>
      <c r="BD90" s="231"/>
      <c r="BE90" s="231"/>
      <c r="BF90" s="231"/>
      <c r="BG90" s="231"/>
      <c r="BH90" s="231"/>
      <c r="BI90" s="231"/>
      <c r="BJ90" s="231"/>
      <c r="BK90" s="231"/>
      <c r="BL90" s="231"/>
      <c r="BM90" s="231"/>
      <c r="BN90" s="231"/>
      <c r="BO90" s="231"/>
      <c r="BP90" s="231"/>
      <c r="BQ90" s="231"/>
      <c r="BR90" s="231"/>
      <c r="BS90" s="231"/>
      <c r="BT90" s="229"/>
      <c r="BU90" s="165">
        <f t="shared" si="3"/>
        <v>6.9441666666666671E-3</v>
      </c>
    </row>
    <row r="91" spans="1:73" ht="15.5" x14ac:dyDescent="0.35">
      <c r="A91" s="39"/>
      <c r="B91" s="139">
        <f>'Etat staff'!I87</f>
        <v>0</v>
      </c>
      <c r="C91" s="161">
        <f>'Etat staff'!G87</f>
        <v>0</v>
      </c>
      <c r="D91" s="162">
        <f>IF('Etat staff'!H87&lt;C91,'Etat staff'!H87+1,'Etat staff'!H87)</f>
        <v>0</v>
      </c>
      <c r="E91" s="203">
        <f t="shared" si="7"/>
        <v>1.0416666666666666E-2</v>
      </c>
      <c r="F91" s="44"/>
      <c r="G91" s="265"/>
      <c r="H91" s="227"/>
      <c r="I91" s="296"/>
      <c r="J91" s="296"/>
      <c r="K91" s="296"/>
      <c r="L91" s="296"/>
      <c r="M91" s="296"/>
      <c r="N91" s="296"/>
      <c r="O91" s="296"/>
      <c r="P91" s="296"/>
      <c r="Q91" s="296"/>
      <c r="R91" s="296"/>
      <c r="S91" s="296"/>
      <c r="T91" s="296"/>
      <c r="U91" s="296"/>
      <c r="V91" s="296"/>
      <c r="W91" s="296"/>
      <c r="X91" s="231"/>
      <c r="Y91" s="231"/>
      <c r="Z91" s="231"/>
      <c r="AA91" s="231"/>
      <c r="AB91" s="231"/>
      <c r="AC91" s="231"/>
      <c r="AD91" s="231"/>
      <c r="AE91" s="231"/>
      <c r="AF91" s="231"/>
      <c r="AG91" s="231"/>
      <c r="AH91" s="231"/>
      <c r="AI91" s="231"/>
      <c r="AJ91" s="231"/>
      <c r="AK91" s="231"/>
      <c r="AL91" s="231"/>
      <c r="AM91" s="231"/>
      <c r="AN91" s="231"/>
      <c r="AO91" s="231"/>
      <c r="AP91" s="231"/>
      <c r="AQ91" s="231"/>
      <c r="AR91" s="231"/>
      <c r="AS91" s="231"/>
      <c r="AT91" s="231"/>
      <c r="AU91" s="231"/>
      <c r="AV91" s="231"/>
      <c r="AW91" s="231"/>
      <c r="AX91" s="231"/>
      <c r="AY91" s="231"/>
      <c r="AZ91" s="231"/>
      <c r="BA91" s="231"/>
      <c r="BB91" s="231"/>
      <c r="BC91" s="231"/>
      <c r="BD91" s="231"/>
      <c r="BE91" s="231"/>
      <c r="BF91" s="231"/>
      <c r="BG91" s="231"/>
      <c r="BH91" s="231"/>
      <c r="BI91" s="231"/>
      <c r="BJ91" s="231"/>
      <c r="BK91" s="231"/>
      <c r="BL91" s="231"/>
      <c r="BM91" s="231"/>
      <c r="BN91" s="231"/>
      <c r="BO91" s="231"/>
      <c r="BP91" s="231"/>
      <c r="BQ91" s="231"/>
      <c r="BR91" s="231"/>
      <c r="BS91" s="231"/>
      <c r="BT91" s="229"/>
      <c r="BU91" s="165">
        <f t="shared" si="3"/>
        <v>6.9441666666666671E-3</v>
      </c>
    </row>
    <row r="92" spans="1:73" ht="15.5" x14ac:dyDescent="0.35">
      <c r="A92" s="39"/>
      <c r="B92" s="139">
        <f>'Etat staff'!I88</f>
        <v>0</v>
      </c>
      <c r="C92" s="161">
        <f>'Etat staff'!G88</f>
        <v>0</v>
      </c>
      <c r="D92" s="162">
        <f>IF('Etat staff'!H88&lt;C92,'Etat staff'!H88+1,'Etat staff'!H88)</f>
        <v>0</v>
      </c>
      <c r="E92" s="203">
        <f t="shared" si="7"/>
        <v>1.0416666666666666E-2</v>
      </c>
      <c r="F92" s="44"/>
      <c r="G92" s="265"/>
      <c r="H92" s="227"/>
      <c r="I92" s="296"/>
      <c r="J92" s="296"/>
      <c r="K92" s="296"/>
      <c r="L92" s="296"/>
      <c r="M92" s="296"/>
      <c r="N92" s="296"/>
      <c r="O92" s="296"/>
      <c r="P92" s="296"/>
      <c r="Q92" s="296"/>
      <c r="R92" s="296"/>
      <c r="S92" s="296"/>
      <c r="T92" s="296"/>
      <c r="U92" s="296"/>
      <c r="V92" s="296"/>
      <c r="W92" s="296"/>
      <c r="X92" s="231"/>
      <c r="Y92" s="231"/>
      <c r="Z92" s="231"/>
      <c r="AA92" s="231"/>
      <c r="AB92" s="231"/>
      <c r="AC92" s="231"/>
      <c r="AD92" s="231"/>
      <c r="AE92" s="231"/>
      <c r="AF92" s="231"/>
      <c r="AG92" s="231"/>
      <c r="AH92" s="231"/>
      <c r="AI92" s="231"/>
      <c r="AJ92" s="231"/>
      <c r="AK92" s="231"/>
      <c r="AL92" s="231"/>
      <c r="AM92" s="231"/>
      <c r="AN92" s="231"/>
      <c r="AO92" s="231"/>
      <c r="AP92" s="231"/>
      <c r="AQ92" s="231"/>
      <c r="AR92" s="231"/>
      <c r="AS92" s="231"/>
      <c r="AT92" s="231"/>
      <c r="AU92" s="231"/>
      <c r="AV92" s="231"/>
      <c r="AW92" s="231"/>
      <c r="AX92" s="231"/>
      <c r="AY92" s="231"/>
      <c r="AZ92" s="231"/>
      <c r="BA92" s="231"/>
      <c r="BB92" s="231"/>
      <c r="BC92" s="231"/>
      <c r="BD92" s="231"/>
      <c r="BE92" s="231"/>
      <c r="BF92" s="231"/>
      <c r="BG92" s="231"/>
      <c r="BH92" s="231"/>
      <c r="BI92" s="231"/>
      <c r="BJ92" s="231"/>
      <c r="BK92" s="231"/>
      <c r="BL92" s="231"/>
      <c r="BM92" s="231"/>
      <c r="BN92" s="231"/>
      <c r="BO92" s="231"/>
      <c r="BP92" s="231"/>
      <c r="BQ92" s="231"/>
      <c r="BR92" s="231"/>
      <c r="BS92" s="231"/>
      <c r="BT92" s="229"/>
      <c r="BU92" s="165">
        <f t="shared" si="3"/>
        <v>6.9441666666666671E-3</v>
      </c>
    </row>
    <row r="93" spans="1:73" ht="15.5" x14ac:dyDescent="0.35">
      <c r="A93" s="39"/>
      <c r="B93" s="139">
        <f>'Etat staff'!I89</f>
        <v>0</v>
      </c>
      <c r="C93" s="161">
        <f>'Etat staff'!G89</f>
        <v>0</v>
      </c>
      <c r="D93" s="162">
        <f>IF('Etat staff'!H89&lt;C93,'Etat staff'!H89+1,'Etat staff'!H89)</f>
        <v>0</v>
      </c>
      <c r="E93" s="203">
        <f t="shared" si="7"/>
        <v>1.0416666666666666E-2</v>
      </c>
      <c r="F93" s="44"/>
      <c r="G93" s="265"/>
      <c r="H93" s="227"/>
      <c r="I93" s="296"/>
      <c r="J93" s="296"/>
      <c r="K93" s="296"/>
      <c r="L93" s="296"/>
      <c r="M93" s="296"/>
      <c r="N93" s="296"/>
      <c r="O93" s="296"/>
      <c r="P93" s="296"/>
      <c r="Q93" s="296"/>
      <c r="R93" s="296"/>
      <c r="S93" s="296"/>
      <c r="T93" s="296"/>
      <c r="U93" s="296"/>
      <c r="V93" s="296"/>
      <c r="W93" s="296"/>
      <c r="X93" s="231"/>
      <c r="Y93" s="231"/>
      <c r="Z93" s="231"/>
      <c r="AA93" s="231"/>
      <c r="AB93" s="231"/>
      <c r="AC93" s="231"/>
      <c r="AD93" s="231"/>
      <c r="AE93" s="231"/>
      <c r="AF93" s="231"/>
      <c r="AG93" s="231"/>
      <c r="AH93" s="231"/>
      <c r="AI93" s="231"/>
      <c r="AJ93" s="231"/>
      <c r="AK93" s="231"/>
      <c r="AL93" s="231"/>
      <c r="AM93" s="231"/>
      <c r="AN93" s="231"/>
      <c r="AO93" s="231"/>
      <c r="AP93" s="231"/>
      <c r="AQ93" s="231"/>
      <c r="AR93" s="231"/>
      <c r="AS93" s="231"/>
      <c r="AT93" s="231"/>
      <c r="AU93" s="231"/>
      <c r="AV93" s="231"/>
      <c r="AW93" s="231"/>
      <c r="AX93" s="231"/>
      <c r="AY93" s="231"/>
      <c r="AZ93" s="231"/>
      <c r="BA93" s="231"/>
      <c r="BB93" s="231"/>
      <c r="BC93" s="231"/>
      <c r="BD93" s="231"/>
      <c r="BE93" s="231"/>
      <c r="BF93" s="231"/>
      <c r="BG93" s="231"/>
      <c r="BH93" s="231"/>
      <c r="BI93" s="231"/>
      <c r="BJ93" s="231"/>
      <c r="BK93" s="231"/>
      <c r="BL93" s="231"/>
      <c r="BM93" s="231"/>
      <c r="BN93" s="231"/>
      <c r="BO93" s="231"/>
      <c r="BP93" s="231"/>
      <c r="BQ93" s="231"/>
      <c r="BR93" s="231"/>
      <c r="BS93" s="231"/>
      <c r="BT93" s="229"/>
      <c r="BU93" s="165">
        <f t="shared" si="3"/>
        <v>6.9441666666666671E-3</v>
      </c>
    </row>
    <row r="94" spans="1:73" ht="15.5" x14ac:dyDescent="0.35">
      <c r="A94" s="39"/>
      <c r="B94" s="139">
        <f>'Etat staff'!I90</f>
        <v>0</v>
      </c>
      <c r="C94" s="161">
        <f>'Etat staff'!G90</f>
        <v>0</v>
      </c>
      <c r="D94" s="162">
        <f>IF('Etat staff'!H90&lt;C94,'Etat staff'!H90+1,'Etat staff'!H90)</f>
        <v>0</v>
      </c>
      <c r="E94" s="203">
        <f t="shared" si="7"/>
        <v>1.0416666666666666E-2</v>
      </c>
      <c r="F94" s="44"/>
      <c r="G94" s="265"/>
      <c r="H94" s="227"/>
      <c r="I94" s="296"/>
      <c r="J94" s="296"/>
      <c r="K94" s="296"/>
      <c r="L94" s="296"/>
      <c r="M94" s="296"/>
      <c r="N94" s="296"/>
      <c r="O94" s="296"/>
      <c r="P94" s="296"/>
      <c r="Q94" s="296"/>
      <c r="R94" s="296"/>
      <c r="S94" s="296"/>
      <c r="T94" s="296"/>
      <c r="U94" s="296"/>
      <c r="V94" s="296"/>
      <c r="W94" s="296"/>
      <c r="X94" s="231"/>
      <c r="Y94" s="231"/>
      <c r="Z94" s="231"/>
      <c r="AA94" s="231"/>
      <c r="AB94" s="231"/>
      <c r="AC94" s="231"/>
      <c r="AD94" s="231"/>
      <c r="AE94" s="231"/>
      <c r="AF94" s="231"/>
      <c r="AG94" s="231"/>
      <c r="AH94" s="231"/>
      <c r="AI94" s="231"/>
      <c r="AJ94" s="231"/>
      <c r="AK94" s="231"/>
      <c r="AL94" s="231"/>
      <c r="AM94" s="231"/>
      <c r="AN94" s="231"/>
      <c r="AO94" s="231"/>
      <c r="AP94" s="231"/>
      <c r="AQ94" s="231"/>
      <c r="AR94" s="231"/>
      <c r="AS94" s="231"/>
      <c r="AT94" s="231"/>
      <c r="AU94" s="231"/>
      <c r="AV94" s="231"/>
      <c r="AW94" s="231"/>
      <c r="AX94" s="231"/>
      <c r="AY94" s="231"/>
      <c r="AZ94" s="231"/>
      <c r="BA94" s="231"/>
      <c r="BB94" s="231"/>
      <c r="BC94" s="231"/>
      <c r="BD94" s="231"/>
      <c r="BE94" s="231"/>
      <c r="BF94" s="231"/>
      <c r="BG94" s="231"/>
      <c r="BH94" s="231"/>
      <c r="BI94" s="231"/>
      <c r="BJ94" s="231"/>
      <c r="BK94" s="231"/>
      <c r="BL94" s="231"/>
      <c r="BM94" s="231"/>
      <c r="BN94" s="231"/>
      <c r="BO94" s="231"/>
      <c r="BP94" s="231"/>
      <c r="BQ94" s="231"/>
      <c r="BR94" s="231"/>
      <c r="BS94" s="231"/>
      <c r="BT94" s="229"/>
      <c r="BU94" s="165">
        <f t="shared" si="3"/>
        <v>6.9441666666666671E-3</v>
      </c>
    </row>
    <row r="95" spans="1:73" ht="15.5" x14ac:dyDescent="0.35">
      <c r="A95" s="39"/>
      <c r="B95" s="139">
        <f>'Etat staff'!I91</f>
        <v>0</v>
      </c>
      <c r="C95" s="161">
        <f>'Etat staff'!G91</f>
        <v>0</v>
      </c>
      <c r="D95" s="162">
        <f>IF('Etat staff'!H91&lt;C95,'Etat staff'!H91+1,'Etat staff'!H91)</f>
        <v>0</v>
      </c>
      <c r="E95" s="203">
        <f t="shared" si="7"/>
        <v>1.0416666666666666E-2</v>
      </c>
      <c r="F95" s="44"/>
      <c r="G95" s="265"/>
      <c r="H95" s="227"/>
      <c r="I95" s="296"/>
      <c r="J95" s="296"/>
      <c r="K95" s="296"/>
      <c r="L95" s="296"/>
      <c r="M95" s="296"/>
      <c r="N95" s="296"/>
      <c r="O95" s="296"/>
      <c r="P95" s="296"/>
      <c r="Q95" s="296"/>
      <c r="R95" s="296"/>
      <c r="S95" s="296"/>
      <c r="T95" s="296"/>
      <c r="U95" s="296"/>
      <c r="V95" s="296"/>
      <c r="W95" s="296"/>
      <c r="X95" s="231"/>
      <c r="Y95" s="231"/>
      <c r="Z95" s="231"/>
      <c r="AA95" s="231"/>
      <c r="AB95" s="231"/>
      <c r="AC95" s="231"/>
      <c r="AD95" s="231"/>
      <c r="AE95" s="231"/>
      <c r="AF95" s="231"/>
      <c r="AG95" s="231"/>
      <c r="AH95" s="231"/>
      <c r="AI95" s="231"/>
      <c r="AJ95" s="231"/>
      <c r="AK95" s="231"/>
      <c r="AL95" s="231"/>
      <c r="AM95" s="231"/>
      <c r="AN95" s="231"/>
      <c r="AO95" s="231"/>
      <c r="AP95" s="231"/>
      <c r="AQ95" s="231"/>
      <c r="AR95" s="231"/>
      <c r="AS95" s="231"/>
      <c r="AT95" s="231"/>
      <c r="AU95" s="231"/>
      <c r="AV95" s="231"/>
      <c r="AW95" s="231"/>
      <c r="AX95" s="231"/>
      <c r="AY95" s="231"/>
      <c r="AZ95" s="231"/>
      <c r="BA95" s="231"/>
      <c r="BB95" s="231"/>
      <c r="BC95" s="231"/>
      <c r="BD95" s="231"/>
      <c r="BE95" s="231"/>
      <c r="BF95" s="231"/>
      <c r="BG95" s="231"/>
      <c r="BH95" s="231"/>
      <c r="BI95" s="231"/>
      <c r="BJ95" s="231"/>
      <c r="BK95" s="231"/>
      <c r="BL95" s="231"/>
      <c r="BM95" s="231"/>
      <c r="BN95" s="231"/>
      <c r="BO95" s="231"/>
      <c r="BP95" s="231"/>
      <c r="BQ95" s="231"/>
      <c r="BR95" s="231"/>
      <c r="BS95" s="231"/>
      <c r="BT95" s="229"/>
      <c r="BU95" s="165">
        <f t="shared" si="3"/>
        <v>6.9441666666666671E-3</v>
      </c>
    </row>
    <row r="96" spans="1:73" ht="15.5" x14ac:dyDescent="0.35">
      <c r="A96" s="39"/>
      <c r="B96" s="139">
        <f>'Etat staff'!I92</f>
        <v>0</v>
      </c>
      <c r="C96" s="161">
        <f>'Etat staff'!G92</f>
        <v>0</v>
      </c>
      <c r="D96" s="162">
        <f>IF('Etat staff'!H92&lt;C96,'Etat staff'!H92+1,'Etat staff'!H92)</f>
        <v>0</v>
      </c>
      <c r="E96" s="203">
        <f t="shared" si="7"/>
        <v>1.0416666666666666E-2</v>
      </c>
      <c r="F96" s="44"/>
      <c r="G96" s="265"/>
      <c r="H96" s="227"/>
      <c r="I96" s="296"/>
      <c r="J96" s="296"/>
      <c r="K96" s="296"/>
      <c r="L96" s="296"/>
      <c r="M96" s="296"/>
      <c r="N96" s="296"/>
      <c r="O96" s="296"/>
      <c r="P96" s="296"/>
      <c r="Q96" s="296"/>
      <c r="R96" s="296"/>
      <c r="S96" s="296"/>
      <c r="T96" s="296"/>
      <c r="U96" s="296"/>
      <c r="V96" s="296"/>
      <c r="W96" s="296"/>
      <c r="X96" s="231"/>
      <c r="Y96" s="231"/>
      <c r="Z96" s="231"/>
      <c r="AA96" s="231"/>
      <c r="AB96" s="231"/>
      <c r="AC96" s="231"/>
      <c r="AD96" s="231"/>
      <c r="AE96" s="231"/>
      <c r="AF96" s="231"/>
      <c r="AG96" s="231"/>
      <c r="AH96" s="231"/>
      <c r="AI96" s="231"/>
      <c r="AJ96" s="231"/>
      <c r="AK96" s="231"/>
      <c r="AL96" s="231"/>
      <c r="AM96" s="231"/>
      <c r="AN96" s="231"/>
      <c r="AO96" s="231"/>
      <c r="AP96" s="231"/>
      <c r="AQ96" s="231"/>
      <c r="AR96" s="231"/>
      <c r="AS96" s="231"/>
      <c r="AT96" s="231"/>
      <c r="AU96" s="231"/>
      <c r="AV96" s="231"/>
      <c r="AW96" s="231"/>
      <c r="AX96" s="231"/>
      <c r="AY96" s="231"/>
      <c r="AZ96" s="231"/>
      <c r="BA96" s="231"/>
      <c r="BB96" s="231"/>
      <c r="BC96" s="231"/>
      <c r="BD96" s="231"/>
      <c r="BE96" s="231"/>
      <c r="BF96" s="231"/>
      <c r="BG96" s="231"/>
      <c r="BH96" s="231"/>
      <c r="BI96" s="231"/>
      <c r="BJ96" s="231"/>
      <c r="BK96" s="231"/>
      <c r="BL96" s="231"/>
      <c r="BM96" s="231"/>
      <c r="BN96" s="231"/>
      <c r="BO96" s="231"/>
      <c r="BP96" s="231"/>
      <c r="BQ96" s="231"/>
      <c r="BR96" s="231"/>
      <c r="BS96" s="231"/>
      <c r="BT96" s="229"/>
      <c r="BU96" s="165">
        <f t="shared" si="3"/>
        <v>6.9441666666666671E-3</v>
      </c>
    </row>
    <row r="97" spans="1:73" ht="15.5" x14ac:dyDescent="0.35">
      <c r="A97" s="39"/>
      <c r="B97" s="139">
        <f>'Etat staff'!I93</f>
        <v>0</v>
      </c>
      <c r="C97" s="161">
        <f>'Etat staff'!G93</f>
        <v>0</v>
      </c>
      <c r="D97" s="162">
        <f>IF('Etat staff'!H93&lt;C97,'Etat staff'!H93+1,'Etat staff'!H93)</f>
        <v>0</v>
      </c>
      <c r="E97" s="203">
        <f t="shared" si="7"/>
        <v>1.0416666666666666E-2</v>
      </c>
      <c r="F97" s="44"/>
      <c r="G97" s="265"/>
      <c r="H97" s="227"/>
      <c r="I97" s="296"/>
      <c r="J97" s="296"/>
      <c r="K97" s="296"/>
      <c r="L97" s="296"/>
      <c r="M97" s="296"/>
      <c r="N97" s="296"/>
      <c r="O97" s="296"/>
      <c r="P97" s="296"/>
      <c r="Q97" s="296"/>
      <c r="R97" s="296"/>
      <c r="S97" s="296"/>
      <c r="T97" s="296"/>
      <c r="U97" s="296"/>
      <c r="V97" s="296"/>
      <c r="W97" s="296"/>
      <c r="X97" s="231"/>
      <c r="Y97" s="231"/>
      <c r="Z97" s="231"/>
      <c r="AA97" s="231"/>
      <c r="AB97" s="231"/>
      <c r="AC97" s="231"/>
      <c r="AD97" s="231"/>
      <c r="AE97" s="231"/>
      <c r="AF97" s="231"/>
      <c r="AG97" s="231"/>
      <c r="AH97" s="231"/>
      <c r="AI97" s="231"/>
      <c r="AJ97" s="231"/>
      <c r="AK97" s="231"/>
      <c r="AL97" s="231"/>
      <c r="AM97" s="231"/>
      <c r="AN97" s="231"/>
      <c r="AO97" s="231"/>
      <c r="AP97" s="231"/>
      <c r="AQ97" s="231"/>
      <c r="AR97" s="231"/>
      <c r="AS97" s="231"/>
      <c r="AT97" s="231"/>
      <c r="AU97" s="231"/>
      <c r="AV97" s="231"/>
      <c r="AW97" s="231"/>
      <c r="AX97" s="231"/>
      <c r="AY97" s="231"/>
      <c r="AZ97" s="231"/>
      <c r="BA97" s="231"/>
      <c r="BB97" s="231"/>
      <c r="BC97" s="231"/>
      <c r="BD97" s="231"/>
      <c r="BE97" s="231"/>
      <c r="BF97" s="231"/>
      <c r="BG97" s="231"/>
      <c r="BH97" s="231"/>
      <c r="BI97" s="231"/>
      <c r="BJ97" s="231"/>
      <c r="BK97" s="231"/>
      <c r="BL97" s="231"/>
      <c r="BM97" s="231"/>
      <c r="BN97" s="231"/>
      <c r="BO97" s="231"/>
      <c r="BP97" s="231"/>
      <c r="BQ97" s="231"/>
      <c r="BR97" s="231"/>
      <c r="BS97" s="231"/>
      <c r="BT97" s="229"/>
      <c r="BU97" s="165">
        <f t="shared" si="3"/>
        <v>6.9441666666666671E-3</v>
      </c>
    </row>
    <row r="98" spans="1:73" ht="15.5" x14ac:dyDescent="0.35">
      <c r="A98" s="39"/>
      <c r="B98" s="139">
        <f>'Etat staff'!I94</f>
        <v>0</v>
      </c>
      <c r="C98" s="161">
        <f>'Etat staff'!G94</f>
        <v>0</v>
      </c>
      <c r="D98" s="162">
        <f>IF('Etat staff'!H94&lt;C98,'Etat staff'!H94+1,'Etat staff'!H94)</f>
        <v>0</v>
      </c>
      <c r="E98" s="203">
        <f t="shared" si="7"/>
        <v>1.0416666666666666E-2</v>
      </c>
      <c r="F98" s="44"/>
      <c r="G98" s="265"/>
      <c r="H98" s="227"/>
      <c r="I98" s="296"/>
      <c r="J98" s="296"/>
      <c r="K98" s="296"/>
      <c r="L98" s="296"/>
      <c r="M98" s="296"/>
      <c r="N98" s="296"/>
      <c r="O98" s="296"/>
      <c r="P98" s="296"/>
      <c r="Q98" s="296"/>
      <c r="R98" s="296"/>
      <c r="S98" s="296"/>
      <c r="T98" s="296"/>
      <c r="U98" s="296"/>
      <c r="V98" s="296"/>
      <c r="W98" s="296"/>
      <c r="X98" s="231"/>
      <c r="Y98" s="231"/>
      <c r="Z98" s="231"/>
      <c r="AA98" s="231"/>
      <c r="AB98" s="231"/>
      <c r="AC98" s="231"/>
      <c r="AD98" s="231"/>
      <c r="AE98" s="231"/>
      <c r="AF98" s="231"/>
      <c r="AG98" s="231"/>
      <c r="AH98" s="231"/>
      <c r="AI98" s="231"/>
      <c r="AJ98" s="231"/>
      <c r="AK98" s="231"/>
      <c r="AL98" s="231"/>
      <c r="AM98" s="231"/>
      <c r="AN98" s="231"/>
      <c r="AO98" s="231"/>
      <c r="AP98" s="231"/>
      <c r="AQ98" s="231"/>
      <c r="AR98" s="231"/>
      <c r="AS98" s="231"/>
      <c r="AT98" s="231"/>
      <c r="AU98" s="231"/>
      <c r="AV98" s="231"/>
      <c r="AW98" s="231"/>
      <c r="AX98" s="231"/>
      <c r="AY98" s="231"/>
      <c r="AZ98" s="231"/>
      <c r="BA98" s="231"/>
      <c r="BB98" s="231"/>
      <c r="BC98" s="231"/>
      <c r="BD98" s="231"/>
      <c r="BE98" s="231"/>
      <c r="BF98" s="231"/>
      <c r="BG98" s="231"/>
      <c r="BH98" s="231"/>
      <c r="BI98" s="231"/>
      <c r="BJ98" s="231"/>
      <c r="BK98" s="231"/>
      <c r="BL98" s="231"/>
      <c r="BM98" s="231"/>
      <c r="BN98" s="231"/>
      <c r="BO98" s="231"/>
      <c r="BP98" s="231"/>
      <c r="BQ98" s="231"/>
      <c r="BR98" s="231"/>
      <c r="BS98" s="231"/>
      <c r="BT98" s="229"/>
      <c r="BU98" s="165">
        <f t="shared" si="3"/>
        <v>6.9441666666666671E-3</v>
      </c>
    </row>
    <row r="99" spans="1:73" ht="15.5" x14ac:dyDescent="0.35">
      <c r="A99" s="39"/>
      <c r="B99" s="139">
        <f>'Etat staff'!I95</f>
        <v>0</v>
      </c>
      <c r="C99" s="161">
        <f>'Etat staff'!G95</f>
        <v>0</v>
      </c>
      <c r="D99" s="162">
        <f>IF('Etat staff'!H95&lt;C99,'Etat staff'!H95+1,'Etat staff'!H95)</f>
        <v>0</v>
      </c>
      <c r="E99" s="203">
        <f t="shared" si="7"/>
        <v>1.0416666666666666E-2</v>
      </c>
      <c r="F99" s="44"/>
      <c r="G99" s="265"/>
      <c r="H99" s="227"/>
      <c r="I99" s="296"/>
      <c r="J99" s="296"/>
      <c r="K99" s="296"/>
      <c r="L99" s="296"/>
      <c r="M99" s="296"/>
      <c r="N99" s="296"/>
      <c r="O99" s="296"/>
      <c r="P99" s="296"/>
      <c r="Q99" s="296"/>
      <c r="R99" s="296"/>
      <c r="S99" s="296"/>
      <c r="T99" s="296"/>
      <c r="U99" s="296"/>
      <c r="V99" s="296"/>
      <c r="W99" s="296"/>
      <c r="X99" s="231"/>
      <c r="Y99" s="231"/>
      <c r="Z99" s="231"/>
      <c r="AA99" s="231"/>
      <c r="AB99" s="231"/>
      <c r="AC99" s="231"/>
      <c r="AD99" s="231"/>
      <c r="AE99" s="231"/>
      <c r="AF99" s="231"/>
      <c r="AG99" s="231"/>
      <c r="AH99" s="231"/>
      <c r="AI99" s="231"/>
      <c r="AJ99" s="231"/>
      <c r="AK99" s="231"/>
      <c r="AL99" s="231"/>
      <c r="AM99" s="231"/>
      <c r="AN99" s="231"/>
      <c r="AO99" s="231"/>
      <c r="AP99" s="231"/>
      <c r="AQ99" s="231"/>
      <c r="AR99" s="231"/>
      <c r="AS99" s="231"/>
      <c r="AT99" s="231"/>
      <c r="AU99" s="231"/>
      <c r="AV99" s="231"/>
      <c r="AW99" s="231"/>
      <c r="AX99" s="231"/>
      <c r="AY99" s="231"/>
      <c r="AZ99" s="231"/>
      <c r="BA99" s="231"/>
      <c r="BB99" s="231"/>
      <c r="BC99" s="231"/>
      <c r="BD99" s="231"/>
      <c r="BE99" s="231"/>
      <c r="BF99" s="231"/>
      <c r="BG99" s="231"/>
      <c r="BH99" s="231"/>
      <c r="BI99" s="231"/>
      <c r="BJ99" s="231"/>
      <c r="BK99" s="231"/>
      <c r="BL99" s="231"/>
      <c r="BM99" s="231"/>
      <c r="BN99" s="231"/>
      <c r="BO99" s="231"/>
      <c r="BP99" s="231"/>
      <c r="BQ99" s="231"/>
      <c r="BR99" s="231"/>
      <c r="BS99" s="231"/>
      <c r="BT99" s="229"/>
      <c r="BU99" s="165">
        <f t="shared" si="3"/>
        <v>6.9441666666666671E-3</v>
      </c>
    </row>
    <row r="100" spans="1:73" ht="15.5" x14ac:dyDescent="0.35">
      <c r="A100" s="39"/>
      <c r="B100" s="139">
        <f>'Etat staff'!I96</f>
        <v>0</v>
      </c>
      <c r="C100" s="161">
        <f>'Etat staff'!G96</f>
        <v>0</v>
      </c>
      <c r="D100" s="162">
        <f>IF('Etat staff'!H96&lt;C100,'Etat staff'!H96+1,'Etat staff'!H96)</f>
        <v>0</v>
      </c>
      <c r="E100" s="203">
        <f t="shared" ref="E100:E127" si="8">IF(BU100*24&lt;5.75,0.25/24,IF(BU100*24&lt;6.75,0.5/24,IF(BU100*24&lt;9,1/24,IF(BU100*24&lt;13.25,1.25/24,1.5/24))))</f>
        <v>1.0416666666666666E-2</v>
      </c>
      <c r="F100" s="44"/>
      <c r="G100" s="265"/>
      <c r="H100" s="227"/>
      <c r="I100" s="296"/>
      <c r="J100" s="296"/>
      <c r="K100" s="296"/>
      <c r="L100" s="296"/>
      <c r="M100" s="296"/>
      <c r="N100" s="296"/>
      <c r="O100" s="296"/>
      <c r="P100" s="296"/>
      <c r="Q100" s="296"/>
      <c r="R100" s="296"/>
      <c r="S100" s="296"/>
      <c r="T100" s="296"/>
      <c r="U100" s="296"/>
      <c r="V100" s="296"/>
      <c r="W100" s="296"/>
      <c r="X100" s="231"/>
      <c r="Y100" s="231"/>
      <c r="Z100" s="231"/>
      <c r="AA100" s="231"/>
      <c r="AB100" s="231"/>
      <c r="AC100" s="231"/>
      <c r="AD100" s="231"/>
      <c r="AE100" s="231"/>
      <c r="AF100" s="231"/>
      <c r="AG100" s="231"/>
      <c r="AH100" s="231"/>
      <c r="AI100" s="231"/>
      <c r="AJ100" s="231"/>
      <c r="AK100" s="231"/>
      <c r="AL100" s="231"/>
      <c r="AM100" s="231"/>
      <c r="AN100" s="231"/>
      <c r="AO100" s="231"/>
      <c r="AP100" s="231"/>
      <c r="AQ100" s="231"/>
      <c r="AR100" s="231"/>
      <c r="AS100" s="231"/>
      <c r="AT100" s="231"/>
      <c r="AU100" s="231"/>
      <c r="AV100" s="231"/>
      <c r="AW100" s="231"/>
      <c r="AX100" s="231"/>
      <c r="AY100" s="231"/>
      <c r="AZ100" s="231"/>
      <c r="BA100" s="231"/>
      <c r="BB100" s="231"/>
      <c r="BC100" s="231"/>
      <c r="BD100" s="231"/>
      <c r="BE100" s="231"/>
      <c r="BF100" s="231"/>
      <c r="BG100" s="231"/>
      <c r="BH100" s="231"/>
      <c r="BI100" s="231"/>
      <c r="BJ100" s="231"/>
      <c r="BK100" s="231"/>
      <c r="BL100" s="231"/>
      <c r="BM100" s="231"/>
      <c r="BN100" s="231"/>
      <c r="BO100" s="231"/>
      <c r="BP100" s="231"/>
      <c r="BQ100" s="231"/>
      <c r="BR100" s="231"/>
      <c r="BS100" s="231"/>
      <c r="BT100" s="229"/>
      <c r="BU100" s="165">
        <f t="shared" si="3"/>
        <v>6.9441666666666671E-3</v>
      </c>
    </row>
    <row r="101" spans="1:73" ht="15.5" x14ac:dyDescent="0.35">
      <c r="A101" s="39"/>
      <c r="B101" s="139">
        <f>'Etat staff'!I97</f>
        <v>0</v>
      </c>
      <c r="C101" s="161">
        <f>'Etat staff'!G97</f>
        <v>0</v>
      </c>
      <c r="D101" s="162">
        <f>IF('Etat staff'!H97&lt;C101,'Etat staff'!H97+1,'Etat staff'!H97)</f>
        <v>0</v>
      </c>
      <c r="E101" s="203">
        <f t="shared" si="8"/>
        <v>1.0416666666666666E-2</v>
      </c>
      <c r="F101" s="44"/>
      <c r="G101" s="265"/>
      <c r="H101" s="227"/>
      <c r="I101" s="296"/>
      <c r="J101" s="296"/>
      <c r="K101" s="296"/>
      <c r="L101" s="296"/>
      <c r="M101" s="296"/>
      <c r="N101" s="296"/>
      <c r="O101" s="296"/>
      <c r="P101" s="296"/>
      <c r="Q101" s="296"/>
      <c r="R101" s="296"/>
      <c r="S101" s="296"/>
      <c r="T101" s="296"/>
      <c r="U101" s="296"/>
      <c r="V101" s="296"/>
      <c r="W101" s="296"/>
      <c r="X101" s="231"/>
      <c r="Y101" s="231"/>
      <c r="Z101" s="231"/>
      <c r="AA101" s="231"/>
      <c r="AB101" s="231"/>
      <c r="AC101" s="231"/>
      <c r="AD101" s="231"/>
      <c r="AE101" s="231"/>
      <c r="AF101" s="231"/>
      <c r="AG101" s="231"/>
      <c r="AH101" s="231"/>
      <c r="AI101" s="231"/>
      <c r="AJ101" s="231"/>
      <c r="AK101" s="231"/>
      <c r="AL101" s="231"/>
      <c r="AM101" s="231"/>
      <c r="AN101" s="231"/>
      <c r="AO101" s="231"/>
      <c r="AP101" s="231"/>
      <c r="AQ101" s="231"/>
      <c r="AR101" s="231"/>
      <c r="AS101" s="231"/>
      <c r="AT101" s="231"/>
      <c r="AU101" s="231"/>
      <c r="AV101" s="231"/>
      <c r="AW101" s="231"/>
      <c r="AX101" s="231"/>
      <c r="AY101" s="231"/>
      <c r="AZ101" s="231"/>
      <c r="BA101" s="231"/>
      <c r="BB101" s="231"/>
      <c r="BC101" s="231"/>
      <c r="BD101" s="231"/>
      <c r="BE101" s="231"/>
      <c r="BF101" s="231"/>
      <c r="BG101" s="231"/>
      <c r="BH101" s="231"/>
      <c r="BI101" s="231"/>
      <c r="BJ101" s="231"/>
      <c r="BK101" s="231"/>
      <c r="BL101" s="231"/>
      <c r="BM101" s="231"/>
      <c r="BN101" s="231"/>
      <c r="BO101" s="231"/>
      <c r="BP101" s="231"/>
      <c r="BQ101" s="231"/>
      <c r="BR101" s="231"/>
      <c r="BS101" s="231"/>
      <c r="BT101" s="229"/>
      <c r="BU101" s="165">
        <f t="shared" si="3"/>
        <v>6.9441666666666671E-3</v>
      </c>
    </row>
    <row r="102" spans="1:73" ht="15.5" x14ac:dyDescent="0.35">
      <c r="A102" s="39"/>
      <c r="B102" s="139">
        <f>'Etat staff'!I98</f>
        <v>0</v>
      </c>
      <c r="C102" s="161">
        <f>'Etat staff'!G98</f>
        <v>0</v>
      </c>
      <c r="D102" s="162">
        <f>IF('Etat staff'!H98&lt;C102,'Etat staff'!H98+1,'Etat staff'!H98)</f>
        <v>0</v>
      </c>
      <c r="E102" s="203">
        <f t="shared" si="8"/>
        <v>1.0416666666666666E-2</v>
      </c>
      <c r="F102" s="44"/>
      <c r="G102" s="265"/>
      <c r="H102" s="227"/>
      <c r="I102" s="296"/>
      <c r="J102" s="296"/>
      <c r="K102" s="296"/>
      <c r="L102" s="296"/>
      <c r="M102" s="296"/>
      <c r="N102" s="296"/>
      <c r="O102" s="296"/>
      <c r="P102" s="296"/>
      <c r="Q102" s="296"/>
      <c r="R102" s="296"/>
      <c r="S102" s="296"/>
      <c r="T102" s="296"/>
      <c r="U102" s="296"/>
      <c r="V102" s="296"/>
      <c r="W102" s="296"/>
      <c r="X102" s="231"/>
      <c r="Y102" s="231"/>
      <c r="Z102" s="231"/>
      <c r="AA102" s="231"/>
      <c r="AB102" s="231"/>
      <c r="AC102" s="231"/>
      <c r="AD102" s="231"/>
      <c r="AE102" s="231"/>
      <c r="AF102" s="231"/>
      <c r="AG102" s="231"/>
      <c r="AH102" s="231"/>
      <c r="AI102" s="231"/>
      <c r="AJ102" s="231"/>
      <c r="AK102" s="231"/>
      <c r="AL102" s="231"/>
      <c r="AM102" s="231"/>
      <c r="AN102" s="231"/>
      <c r="AO102" s="231"/>
      <c r="AP102" s="231"/>
      <c r="AQ102" s="231"/>
      <c r="AR102" s="231"/>
      <c r="AS102" s="231"/>
      <c r="AT102" s="231"/>
      <c r="AU102" s="231"/>
      <c r="AV102" s="231"/>
      <c r="AW102" s="231"/>
      <c r="AX102" s="231"/>
      <c r="AY102" s="231"/>
      <c r="AZ102" s="231"/>
      <c r="BA102" s="231"/>
      <c r="BB102" s="231"/>
      <c r="BC102" s="231"/>
      <c r="BD102" s="231"/>
      <c r="BE102" s="231"/>
      <c r="BF102" s="231"/>
      <c r="BG102" s="231"/>
      <c r="BH102" s="231"/>
      <c r="BI102" s="231"/>
      <c r="BJ102" s="231"/>
      <c r="BK102" s="231"/>
      <c r="BL102" s="231"/>
      <c r="BM102" s="231"/>
      <c r="BN102" s="231"/>
      <c r="BO102" s="231"/>
      <c r="BP102" s="231"/>
      <c r="BQ102" s="231"/>
      <c r="BR102" s="231"/>
      <c r="BS102" s="231"/>
      <c r="BT102" s="229"/>
      <c r="BU102" s="165">
        <f t="shared" si="3"/>
        <v>6.9441666666666671E-3</v>
      </c>
    </row>
    <row r="103" spans="1:73" ht="15.5" x14ac:dyDescent="0.35">
      <c r="A103" s="39"/>
      <c r="B103" s="139">
        <f>'Etat staff'!I99</f>
        <v>0</v>
      </c>
      <c r="C103" s="161">
        <f>'Etat staff'!G99</f>
        <v>0</v>
      </c>
      <c r="D103" s="162">
        <f>IF('Etat staff'!H99&lt;C103,'Etat staff'!H99+1,'Etat staff'!H99)</f>
        <v>0</v>
      </c>
      <c r="E103" s="203">
        <f t="shared" si="8"/>
        <v>1.0416666666666666E-2</v>
      </c>
      <c r="F103" s="44"/>
      <c r="G103" s="265"/>
      <c r="H103" s="227"/>
      <c r="I103" s="296"/>
      <c r="J103" s="296"/>
      <c r="K103" s="296"/>
      <c r="L103" s="296"/>
      <c r="M103" s="296"/>
      <c r="N103" s="296"/>
      <c r="O103" s="296"/>
      <c r="P103" s="296"/>
      <c r="Q103" s="296"/>
      <c r="R103" s="296"/>
      <c r="S103" s="296"/>
      <c r="T103" s="296"/>
      <c r="U103" s="296"/>
      <c r="V103" s="296"/>
      <c r="W103" s="296"/>
      <c r="X103" s="231"/>
      <c r="Y103" s="231"/>
      <c r="Z103" s="231"/>
      <c r="AA103" s="231"/>
      <c r="AB103" s="231"/>
      <c r="AC103" s="231"/>
      <c r="AD103" s="231"/>
      <c r="AE103" s="231"/>
      <c r="AF103" s="231"/>
      <c r="AG103" s="231"/>
      <c r="AH103" s="231"/>
      <c r="AI103" s="231"/>
      <c r="AJ103" s="231"/>
      <c r="AK103" s="231"/>
      <c r="AL103" s="231"/>
      <c r="AM103" s="231"/>
      <c r="AN103" s="231"/>
      <c r="AO103" s="231"/>
      <c r="AP103" s="231"/>
      <c r="AQ103" s="231"/>
      <c r="AR103" s="231"/>
      <c r="AS103" s="231"/>
      <c r="AT103" s="231"/>
      <c r="AU103" s="231"/>
      <c r="AV103" s="231"/>
      <c r="AW103" s="231"/>
      <c r="AX103" s="231"/>
      <c r="AY103" s="231"/>
      <c r="AZ103" s="231"/>
      <c r="BA103" s="231"/>
      <c r="BB103" s="231"/>
      <c r="BC103" s="231"/>
      <c r="BD103" s="231"/>
      <c r="BE103" s="231"/>
      <c r="BF103" s="231"/>
      <c r="BG103" s="231"/>
      <c r="BH103" s="231"/>
      <c r="BI103" s="231"/>
      <c r="BJ103" s="231"/>
      <c r="BK103" s="231"/>
      <c r="BL103" s="231"/>
      <c r="BM103" s="231"/>
      <c r="BN103" s="231"/>
      <c r="BO103" s="231"/>
      <c r="BP103" s="231"/>
      <c r="BQ103" s="231"/>
      <c r="BR103" s="231"/>
      <c r="BS103" s="231"/>
      <c r="BT103" s="229"/>
      <c r="BU103" s="165">
        <f t="shared" si="3"/>
        <v>6.9441666666666671E-3</v>
      </c>
    </row>
    <row r="104" spans="1:73" ht="15.5" x14ac:dyDescent="0.35">
      <c r="A104" s="39"/>
      <c r="B104" s="139">
        <f>'Etat staff'!I100</f>
        <v>0</v>
      </c>
      <c r="C104" s="161">
        <f>'Etat staff'!G100</f>
        <v>0</v>
      </c>
      <c r="D104" s="162">
        <f>IF('Etat staff'!H100&lt;C104,'Etat staff'!H100+1,'Etat staff'!H100)</f>
        <v>0</v>
      </c>
      <c r="E104" s="203">
        <f t="shared" si="8"/>
        <v>1.0416666666666666E-2</v>
      </c>
      <c r="F104" s="44"/>
      <c r="G104" s="265"/>
      <c r="H104" s="227"/>
      <c r="I104" s="296"/>
      <c r="J104" s="296"/>
      <c r="K104" s="296"/>
      <c r="L104" s="296"/>
      <c r="M104" s="296"/>
      <c r="N104" s="296"/>
      <c r="O104" s="296"/>
      <c r="P104" s="296"/>
      <c r="Q104" s="296"/>
      <c r="R104" s="296"/>
      <c r="S104" s="296"/>
      <c r="T104" s="296"/>
      <c r="U104" s="296"/>
      <c r="V104" s="296"/>
      <c r="W104" s="296"/>
      <c r="X104" s="231"/>
      <c r="Y104" s="231"/>
      <c r="Z104" s="231"/>
      <c r="AA104" s="231"/>
      <c r="AB104" s="231"/>
      <c r="AC104" s="231"/>
      <c r="AD104" s="231"/>
      <c r="AE104" s="231"/>
      <c r="AF104" s="231"/>
      <c r="AG104" s="231"/>
      <c r="AH104" s="231"/>
      <c r="AI104" s="231"/>
      <c r="AJ104" s="231"/>
      <c r="AK104" s="231"/>
      <c r="AL104" s="231"/>
      <c r="AM104" s="231"/>
      <c r="AN104" s="231"/>
      <c r="AO104" s="231"/>
      <c r="AP104" s="231"/>
      <c r="AQ104" s="231"/>
      <c r="AR104" s="231"/>
      <c r="AS104" s="231"/>
      <c r="AT104" s="231"/>
      <c r="AU104" s="231"/>
      <c r="AV104" s="231"/>
      <c r="AW104" s="231"/>
      <c r="AX104" s="231"/>
      <c r="AY104" s="231"/>
      <c r="AZ104" s="231"/>
      <c r="BA104" s="231"/>
      <c r="BB104" s="231"/>
      <c r="BC104" s="231"/>
      <c r="BD104" s="231"/>
      <c r="BE104" s="231"/>
      <c r="BF104" s="231"/>
      <c r="BG104" s="231"/>
      <c r="BH104" s="231"/>
      <c r="BI104" s="231"/>
      <c r="BJ104" s="231"/>
      <c r="BK104" s="231"/>
      <c r="BL104" s="231"/>
      <c r="BM104" s="231"/>
      <c r="BN104" s="231"/>
      <c r="BO104" s="231"/>
      <c r="BP104" s="231"/>
      <c r="BQ104" s="231"/>
      <c r="BR104" s="231"/>
      <c r="BS104" s="231"/>
      <c r="BT104" s="229"/>
      <c r="BU104" s="165">
        <f t="shared" si="3"/>
        <v>6.9441666666666671E-3</v>
      </c>
    </row>
    <row r="105" spans="1:73" ht="15.5" x14ac:dyDescent="0.35">
      <c r="A105" s="39"/>
      <c r="B105" s="139">
        <f>'Etat staff'!I101</f>
        <v>0</v>
      </c>
      <c r="C105" s="161">
        <f>'Etat staff'!G101</f>
        <v>0</v>
      </c>
      <c r="D105" s="162">
        <f>IF('Etat staff'!H101&lt;C105,'Etat staff'!H101+1,'Etat staff'!H101)</f>
        <v>0</v>
      </c>
      <c r="E105" s="203">
        <f t="shared" si="8"/>
        <v>1.0416666666666666E-2</v>
      </c>
      <c r="F105" s="44"/>
      <c r="G105" s="265"/>
      <c r="H105" s="227"/>
      <c r="I105" s="296"/>
      <c r="J105" s="296"/>
      <c r="K105" s="296"/>
      <c r="L105" s="296"/>
      <c r="M105" s="296"/>
      <c r="N105" s="296"/>
      <c r="O105" s="296"/>
      <c r="P105" s="296"/>
      <c r="Q105" s="296"/>
      <c r="R105" s="296"/>
      <c r="S105" s="296"/>
      <c r="T105" s="296"/>
      <c r="U105" s="296"/>
      <c r="V105" s="296"/>
      <c r="W105" s="296"/>
      <c r="X105" s="231"/>
      <c r="Y105" s="231"/>
      <c r="Z105" s="231"/>
      <c r="AA105" s="231"/>
      <c r="AB105" s="231"/>
      <c r="AC105" s="231"/>
      <c r="AD105" s="231"/>
      <c r="AE105" s="231"/>
      <c r="AF105" s="231"/>
      <c r="AG105" s="231"/>
      <c r="AH105" s="231"/>
      <c r="AI105" s="231"/>
      <c r="AJ105" s="231"/>
      <c r="AK105" s="231"/>
      <c r="AL105" s="231"/>
      <c r="AM105" s="231"/>
      <c r="AN105" s="231"/>
      <c r="AO105" s="231"/>
      <c r="AP105" s="231"/>
      <c r="AQ105" s="231"/>
      <c r="AR105" s="231"/>
      <c r="AS105" s="231"/>
      <c r="AT105" s="231"/>
      <c r="AU105" s="231"/>
      <c r="AV105" s="231"/>
      <c r="AW105" s="231"/>
      <c r="AX105" s="231"/>
      <c r="AY105" s="231"/>
      <c r="AZ105" s="231"/>
      <c r="BA105" s="231"/>
      <c r="BB105" s="231"/>
      <c r="BC105" s="231"/>
      <c r="BD105" s="231"/>
      <c r="BE105" s="231"/>
      <c r="BF105" s="231"/>
      <c r="BG105" s="231"/>
      <c r="BH105" s="231"/>
      <c r="BI105" s="231"/>
      <c r="BJ105" s="231"/>
      <c r="BK105" s="231"/>
      <c r="BL105" s="231"/>
      <c r="BM105" s="231"/>
      <c r="BN105" s="231"/>
      <c r="BO105" s="231"/>
      <c r="BP105" s="231"/>
      <c r="BQ105" s="231"/>
      <c r="BR105" s="231"/>
      <c r="BS105" s="231"/>
      <c r="BT105" s="229"/>
      <c r="BU105" s="165">
        <f t="shared" si="3"/>
        <v>6.9441666666666671E-3</v>
      </c>
    </row>
    <row r="106" spans="1:73" ht="15.5" x14ac:dyDescent="0.35">
      <c r="A106" s="39"/>
      <c r="B106" s="139">
        <f>'Etat staff'!I102</f>
        <v>0</v>
      </c>
      <c r="C106" s="161">
        <f>'Etat staff'!G102</f>
        <v>0</v>
      </c>
      <c r="D106" s="162">
        <f>IF('Etat staff'!H102&lt;C106,'Etat staff'!H102+1,'Etat staff'!H102)</f>
        <v>0</v>
      </c>
      <c r="E106" s="203">
        <f t="shared" si="8"/>
        <v>1.0416666666666666E-2</v>
      </c>
      <c r="F106" s="44"/>
      <c r="G106" s="265"/>
      <c r="H106" s="227"/>
      <c r="I106" s="296"/>
      <c r="J106" s="296"/>
      <c r="K106" s="296"/>
      <c r="L106" s="296"/>
      <c r="M106" s="296"/>
      <c r="N106" s="296"/>
      <c r="O106" s="296"/>
      <c r="P106" s="296"/>
      <c r="Q106" s="296"/>
      <c r="R106" s="296"/>
      <c r="S106" s="296"/>
      <c r="T106" s="296"/>
      <c r="U106" s="296"/>
      <c r="V106" s="296"/>
      <c r="W106" s="296"/>
      <c r="X106" s="231"/>
      <c r="Y106" s="231"/>
      <c r="Z106" s="231"/>
      <c r="AA106" s="231"/>
      <c r="AB106" s="231"/>
      <c r="AC106" s="231"/>
      <c r="AD106" s="231"/>
      <c r="AE106" s="231"/>
      <c r="AF106" s="231"/>
      <c r="AG106" s="231"/>
      <c r="AH106" s="231"/>
      <c r="AI106" s="231"/>
      <c r="AJ106" s="231"/>
      <c r="AK106" s="231"/>
      <c r="AL106" s="231"/>
      <c r="AM106" s="231"/>
      <c r="AN106" s="231"/>
      <c r="AO106" s="231"/>
      <c r="AP106" s="231"/>
      <c r="AQ106" s="231"/>
      <c r="AR106" s="231"/>
      <c r="AS106" s="231"/>
      <c r="AT106" s="231"/>
      <c r="AU106" s="231"/>
      <c r="AV106" s="231"/>
      <c r="AW106" s="231"/>
      <c r="AX106" s="231"/>
      <c r="AY106" s="231"/>
      <c r="AZ106" s="231"/>
      <c r="BA106" s="231"/>
      <c r="BB106" s="231"/>
      <c r="BC106" s="231"/>
      <c r="BD106" s="231"/>
      <c r="BE106" s="231"/>
      <c r="BF106" s="231"/>
      <c r="BG106" s="231"/>
      <c r="BH106" s="231"/>
      <c r="BI106" s="231"/>
      <c r="BJ106" s="231"/>
      <c r="BK106" s="231"/>
      <c r="BL106" s="231"/>
      <c r="BM106" s="231"/>
      <c r="BN106" s="231"/>
      <c r="BO106" s="231"/>
      <c r="BP106" s="231"/>
      <c r="BQ106" s="231"/>
      <c r="BR106" s="231"/>
      <c r="BS106" s="231"/>
      <c r="BT106" s="229"/>
      <c r="BU106" s="165">
        <f t="shared" si="3"/>
        <v>6.9441666666666671E-3</v>
      </c>
    </row>
    <row r="107" spans="1:73" ht="15.5" x14ac:dyDescent="0.35">
      <c r="A107" s="39"/>
      <c r="B107" s="139">
        <f>'Etat staff'!I103</f>
        <v>0</v>
      </c>
      <c r="C107" s="161">
        <f>'Etat staff'!G103</f>
        <v>0</v>
      </c>
      <c r="D107" s="162">
        <f>IF('Etat staff'!H103&lt;C107,'Etat staff'!H103+1,'Etat staff'!H103)</f>
        <v>0</v>
      </c>
      <c r="E107" s="203">
        <f t="shared" si="8"/>
        <v>1.0416666666666666E-2</v>
      </c>
      <c r="F107" s="44"/>
      <c r="G107" s="265"/>
      <c r="H107" s="227"/>
      <c r="I107" s="296"/>
      <c r="J107" s="296"/>
      <c r="K107" s="296"/>
      <c r="L107" s="296"/>
      <c r="M107" s="296"/>
      <c r="N107" s="296"/>
      <c r="O107" s="296"/>
      <c r="P107" s="296"/>
      <c r="Q107" s="296"/>
      <c r="R107" s="296"/>
      <c r="S107" s="296"/>
      <c r="T107" s="296"/>
      <c r="U107" s="296"/>
      <c r="V107" s="296"/>
      <c r="W107" s="296"/>
      <c r="X107" s="231"/>
      <c r="Y107" s="231"/>
      <c r="Z107" s="231"/>
      <c r="AA107" s="231"/>
      <c r="AB107" s="231"/>
      <c r="AC107" s="231"/>
      <c r="AD107" s="231"/>
      <c r="AE107" s="231"/>
      <c r="AF107" s="231"/>
      <c r="AG107" s="231"/>
      <c r="AH107" s="231"/>
      <c r="AI107" s="231"/>
      <c r="AJ107" s="231"/>
      <c r="AK107" s="231"/>
      <c r="AL107" s="231"/>
      <c r="AM107" s="231"/>
      <c r="AN107" s="231"/>
      <c r="AO107" s="231"/>
      <c r="AP107" s="231"/>
      <c r="AQ107" s="231"/>
      <c r="AR107" s="231"/>
      <c r="AS107" s="231"/>
      <c r="AT107" s="231"/>
      <c r="AU107" s="231"/>
      <c r="AV107" s="231"/>
      <c r="AW107" s="231"/>
      <c r="AX107" s="231"/>
      <c r="AY107" s="231"/>
      <c r="AZ107" s="231"/>
      <c r="BA107" s="231"/>
      <c r="BB107" s="231"/>
      <c r="BC107" s="231"/>
      <c r="BD107" s="231"/>
      <c r="BE107" s="231"/>
      <c r="BF107" s="231"/>
      <c r="BG107" s="231"/>
      <c r="BH107" s="231"/>
      <c r="BI107" s="231"/>
      <c r="BJ107" s="231"/>
      <c r="BK107" s="231"/>
      <c r="BL107" s="231"/>
      <c r="BM107" s="231"/>
      <c r="BN107" s="231"/>
      <c r="BO107" s="231"/>
      <c r="BP107" s="231"/>
      <c r="BQ107" s="231"/>
      <c r="BR107" s="231"/>
      <c r="BS107" s="231"/>
      <c r="BT107" s="229"/>
      <c r="BU107" s="165">
        <f t="shared" si="3"/>
        <v>6.9441666666666671E-3</v>
      </c>
    </row>
    <row r="108" spans="1:73" ht="15.5" x14ac:dyDescent="0.35">
      <c r="A108" s="39"/>
      <c r="B108" s="139">
        <f>'Etat staff'!I104</f>
        <v>0</v>
      </c>
      <c r="C108" s="161">
        <f>'Etat staff'!G104</f>
        <v>0</v>
      </c>
      <c r="D108" s="162">
        <f>IF('Etat staff'!H104&lt;C108,'Etat staff'!H104+1,'Etat staff'!H104)</f>
        <v>0</v>
      </c>
      <c r="E108" s="203">
        <f t="shared" si="8"/>
        <v>1.0416666666666666E-2</v>
      </c>
      <c r="F108" s="44"/>
      <c r="G108" s="265"/>
      <c r="H108" s="227"/>
      <c r="I108" s="296"/>
      <c r="J108" s="296"/>
      <c r="K108" s="296"/>
      <c r="L108" s="296"/>
      <c r="M108" s="296"/>
      <c r="N108" s="296"/>
      <c r="O108" s="296"/>
      <c r="P108" s="296"/>
      <c r="Q108" s="296"/>
      <c r="R108" s="296"/>
      <c r="S108" s="296"/>
      <c r="T108" s="296"/>
      <c r="U108" s="296"/>
      <c r="V108" s="296"/>
      <c r="W108" s="296"/>
      <c r="X108" s="231"/>
      <c r="Y108" s="231"/>
      <c r="Z108" s="231"/>
      <c r="AA108" s="231"/>
      <c r="AB108" s="231"/>
      <c r="AC108" s="231"/>
      <c r="AD108" s="231"/>
      <c r="AE108" s="231"/>
      <c r="AF108" s="231"/>
      <c r="AG108" s="231"/>
      <c r="AH108" s="231"/>
      <c r="AI108" s="231"/>
      <c r="AJ108" s="231"/>
      <c r="AK108" s="231"/>
      <c r="AL108" s="231"/>
      <c r="AM108" s="231"/>
      <c r="AN108" s="231"/>
      <c r="AO108" s="231"/>
      <c r="AP108" s="231"/>
      <c r="AQ108" s="231"/>
      <c r="AR108" s="231"/>
      <c r="AS108" s="231"/>
      <c r="AT108" s="231"/>
      <c r="AU108" s="231"/>
      <c r="AV108" s="231"/>
      <c r="AW108" s="231"/>
      <c r="AX108" s="231"/>
      <c r="AY108" s="231"/>
      <c r="AZ108" s="231"/>
      <c r="BA108" s="231"/>
      <c r="BB108" s="231"/>
      <c r="BC108" s="231"/>
      <c r="BD108" s="231"/>
      <c r="BE108" s="231"/>
      <c r="BF108" s="231"/>
      <c r="BG108" s="231"/>
      <c r="BH108" s="231"/>
      <c r="BI108" s="231"/>
      <c r="BJ108" s="231"/>
      <c r="BK108" s="231"/>
      <c r="BL108" s="231"/>
      <c r="BM108" s="231"/>
      <c r="BN108" s="231"/>
      <c r="BO108" s="231"/>
      <c r="BP108" s="231"/>
      <c r="BQ108" s="231"/>
      <c r="BR108" s="231"/>
      <c r="BS108" s="231"/>
      <c r="BT108" s="229"/>
      <c r="BU108" s="165">
        <f t="shared" si="3"/>
        <v>6.9441666666666671E-3</v>
      </c>
    </row>
    <row r="109" spans="1:73" ht="15.5" x14ac:dyDescent="0.35">
      <c r="A109" s="39"/>
      <c r="B109" s="139">
        <f>'Etat staff'!I105</f>
        <v>0</v>
      </c>
      <c r="C109" s="161">
        <f>'Etat staff'!G105</f>
        <v>0</v>
      </c>
      <c r="D109" s="162">
        <f>IF('Etat staff'!H105&lt;C109,'Etat staff'!H105+1,'Etat staff'!H105)</f>
        <v>0</v>
      </c>
      <c r="E109" s="203">
        <f t="shared" si="8"/>
        <v>1.0416666666666666E-2</v>
      </c>
      <c r="F109" s="44"/>
      <c r="G109" s="265"/>
      <c r="H109" s="227"/>
      <c r="I109" s="296"/>
      <c r="J109" s="296"/>
      <c r="K109" s="296"/>
      <c r="L109" s="296"/>
      <c r="M109" s="296"/>
      <c r="N109" s="296"/>
      <c r="O109" s="296"/>
      <c r="P109" s="296"/>
      <c r="Q109" s="296"/>
      <c r="R109" s="296"/>
      <c r="S109" s="296"/>
      <c r="T109" s="296"/>
      <c r="U109" s="296"/>
      <c r="V109" s="296"/>
      <c r="W109" s="296"/>
      <c r="X109" s="231"/>
      <c r="Y109" s="231"/>
      <c r="Z109" s="231"/>
      <c r="AA109" s="231"/>
      <c r="AB109" s="231"/>
      <c r="AC109" s="231"/>
      <c r="AD109" s="231"/>
      <c r="AE109" s="231"/>
      <c r="AF109" s="231"/>
      <c r="AG109" s="231"/>
      <c r="AH109" s="231"/>
      <c r="AI109" s="231"/>
      <c r="AJ109" s="231"/>
      <c r="AK109" s="231"/>
      <c r="AL109" s="231"/>
      <c r="AM109" s="231"/>
      <c r="AN109" s="231"/>
      <c r="AO109" s="231"/>
      <c r="AP109" s="231"/>
      <c r="AQ109" s="231"/>
      <c r="AR109" s="231"/>
      <c r="AS109" s="231"/>
      <c r="AT109" s="231"/>
      <c r="AU109" s="231"/>
      <c r="AV109" s="231"/>
      <c r="AW109" s="231"/>
      <c r="AX109" s="231"/>
      <c r="AY109" s="231"/>
      <c r="AZ109" s="231"/>
      <c r="BA109" s="231"/>
      <c r="BB109" s="231"/>
      <c r="BC109" s="231"/>
      <c r="BD109" s="231"/>
      <c r="BE109" s="231"/>
      <c r="BF109" s="231"/>
      <c r="BG109" s="231"/>
      <c r="BH109" s="231"/>
      <c r="BI109" s="231"/>
      <c r="BJ109" s="231"/>
      <c r="BK109" s="231"/>
      <c r="BL109" s="231"/>
      <c r="BM109" s="231"/>
      <c r="BN109" s="231"/>
      <c r="BO109" s="231"/>
      <c r="BP109" s="231"/>
      <c r="BQ109" s="231"/>
      <c r="BR109" s="231"/>
      <c r="BS109" s="231"/>
      <c r="BT109" s="229"/>
      <c r="BU109" s="165">
        <f t="shared" si="3"/>
        <v>6.9441666666666671E-3</v>
      </c>
    </row>
    <row r="110" spans="1:73" ht="15.5" x14ac:dyDescent="0.35">
      <c r="A110" s="39"/>
      <c r="B110" s="139">
        <f>'Etat staff'!I106</f>
        <v>0</v>
      </c>
      <c r="C110" s="161">
        <f>'Etat staff'!G106</f>
        <v>0</v>
      </c>
      <c r="D110" s="162">
        <f>IF('Etat staff'!H106&lt;C110,'Etat staff'!H106+1,'Etat staff'!H106)</f>
        <v>0</v>
      </c>
      <c r="E110" s="203">
        <f t="shared" si="8"/>
        <v>1.0416666666666666E-2</v>
      </c>
      <c r="F110" s="44"/>
      <c r="G110" s="265"/>
      <c r="H110" s="227"/>
      <c r="I110" s="296"/>
      <c r="J110" s="296"/>
      <c r="K110" s="296"/>
      <c r="L110" s="296"/>
      <c r="M110" s="296"/>
      <c r="N110" s="296"/>
      <c r="O110" s="296"/>
      <c r="P110" s="296"/>
      <c r="Q110" s="296"/>
      <c r="R110" s="296"/>
      <c r="S110" s="296"/>
      <c r="T110" s="296"/>
      <c r="U110" s="296"/>
      <c r="V110" s="296"/>
      <c r="W110" s="296"/>
      <c r="X110" s="231"/>
      <c r="Y110" s="231"/>
      <c r="Z110" s="231"/>
      <c r="AA110" s="231"/>
      <c r="AB110" s="231"/>
      <c r="AC110" s="231"/>
      <c r="AD110" s="231"/>
      <c r="AE110" s="231"/>
      <c r="AF110" s="231"/>
      <c r="AG110" s="231"/>
      <c r="AH110" s="231"/>
      <c r="AI110" s="231"/>
      <c r="AJ110" s="231"/>
      <c r="AK110" s="231"/>
      <c r="AL110" s="231"/>
      <c r="AM110" s="231"/>
      <c r="AN110" s="231"/>
      <c r="AO110" s="231"/>
      <c r="AP110" s="231"/>
      <c r="AQ110" s="231"/>
      <c r="AR110" s="231"/>
      <c r="AS110" s="231"/>
      <c r="AT110" s="231"/>
      <c r="AU110" s="231"/>
      <c r="AV110" s="231"/>
      <c r="AW110" s="231"/>
      <c r="AX110" s="231"/>
      <c r="AY110" s="231"/>
      <c r="AZ110" s="231"/>
      <c r="BA110" s="231"/>
      <c r="BB110" s="231"/>
      <c r="BC110" s="231"/>
      <c r="BD110" s="231"/>
      <c r="BE110" s="231"/>
      <c r="BF110" s="231"/>
      <c r="BG110" s="231"/>
      <c r="BH110" s="231"/>
      <c r="BI110" s="231"/>
      <c r="BJ110" s="231"/>
      <c r="BK110" s="231"/>
      <c r="BL110" s="231"/>
      <c r="BM110" s="231"/>
      <c r="BN110" s="231"/>
      <c r="BO110" s="231"/>
      <c r="BP110" s="231"/>
      <c r="BQ110" s="231"/>
      <c r="BR110" s="231"/>
      <c r="BS110" s="231"/>
      <c r="BT110" s="229"/>
      <c r="BU110" s="165">
        <f t="shared" si="3"/>
        <v>6.9441666666666671E-3</v>
      </c>
    </row>
    <row r="111" spans="1:73" ht="15.5" x14ac:dyDescent="0.35">
      <c r="A111" s="39"/>
      <c r="B111" s="139">
        <f>'Etat staff'!I107</f>
        <v>0</v>
      </c>
      <c r="C111" s="161">
        <f>'Etat staff'!G107</f>
        <v>0</v>
      </c>
      <c r="D111" s="162">
        <f>IF('Etat staff'!H107&lt;C111,'Etat staff'!H107+1,'Etat staff'!H107)</f>
        <v>0</v>
      </c>
      <c r="E111" s="203">
        <f t="shared" si="8"/>
        <v>1.0416666666666666E-2</v>
      </c>
      <c r="F111" s="44"/>
      <c r="G111" s="265"/>
      <c r="H111" s="227"/>
      <c r="I111" s="296"/>
      <c r="J111" s="296"/>
      <c r="K111" s="296"/>
      <c r="L111" s="296"/>
      <c r="M111" s="296"/>
      <c r="N111" s="296"/>
      <c r="O111" s="296"/>
      <c r="P111" s="296"/>
      <c r="Q111" s="296"/>
      <c r="R111" s="296"/>
      <c r="S111" s="296"/>
      <c r="T111" s="296"/>
      <c r="U111" s="296"/>
      <c r="V111" s="296"/>
      <c r="W111" s="296"/>
      <c r="X111" s="231"/>
      <c r="Y111" s="231"/>
      <c r="Z111" s="231"/>
      <c r="AA111" s="231"/>
      <c r="AB111" s="231"/>
      <c r="AC111" s="231"/>
      <c r="AD111" s="231"/>
      <c r="AE111" s="231"/>
      <c r="AF111" s="231"/>
      <c r="AG111" s="231"/>
      <c r="AH111" s="231"/>
      <c r="AI111" s="231"/>
      <c r="AJ111" s="231"/>
      <c r="AK111" s="231"/>
      <c r="AL111" s="231"/>
      <c r="AM111" s="231"/>
      <c r="AN111" s="231"/>
      <c r="AO111" s="231"/>
      <c r="AP111" s="231"/>
      <c r="AQ111" s="231"/>
      <c r="AR111" s="231"/>
      <c r="AS111" s="231"/>
      <c r="AT111" s="231"/>
      <c r="AU111" s="231"/>
      <c r="AV111" s="231"/>
      <c r="AW111" s="231"/>
      <c r="AX111" s="231"/>
      <c r="AY111" s="231"/>
      <c r="AZ111" s="231"/>
      <c r="BA111" s="231"/>
      <c r="BB111" s="231"/>
      <c r="BC111" s="231"/>
      <c r="BD111" s="231"/>
      <c r="BE111" s="231"/>
      <c r="BF111" s="231"/>
      <c r="BG111" s="231"/>
      <c r="BH111" s="231"/>
      <c r="BI111" s="231"/>
      <c r="BJ111" s="231"/>
      <c r="BK111" s="231"/>
      <c r="BL111" s="231"/>
      <c r="BM111" s="231"/>
      <c r="BN111" s="231"/>
      <c r="BO111" s="231"/>
      <c r="BP111" s="231"/>
      <c r="BQ111" s="231"/>
      <c r="BR111" s="231"/>
      <c r="BS111" s="231"/>
      <c r="BT111" s="229"/>
      <c r="BU111" s="165">
        <f t="shared" si="3"/>
        <v>6.9441666666666671E-3</v>
      </c>
    </row>
    <row r="112" spans="1:73" ht="15.5" x14ac:dyDescent="0.35">
      <c r="A112" s="39"/>
      <c r="B112" s="139">
        <f>'Etat staff'!I108</f>
        <v>0</v>
      </c>
      <c r="C112" s="161">
        <f>'Etat staff'!G108</f>
        <v>0</v>
      </c>
      <c r="D112" s="162">
        <f>IF('Etat staff'!H108&lt;C112,'Etat staff'!H108+1,'Etat staff'!H108)</f>
        <v>0</v>
      </c>
      <c r="E112" s="203">
        <f t="shared" si="8"/>
        <v>1.0416666666666666E-2</v>
      </c>
      <c r="F112" s="44"/>
      <c r="G112" s="265"/>
      <c r="H112" s="227"/>
      <c r="I112" s="296"/>
      <c r="J112" s="296"/>
      <c r="K112" s="296"/>
      <c r="L112" s="296"/>
      <c r="M112" s="296"/>
      <c r="N112" s="296"/>
      <c r="O112" s="296"/>
      <c r="P112" s="296"/>
      <c r="Q112" s="296"/>
      <c r="R112" s="296"/>
      <c r="S112" s="296"/>
      <c r="T112" s="296"/>
      <c r="U112" s="296"/>
      <c r="V112" s="296"/>
      <c r="W112" s="296"/>
      <c r="X112" s="231"/>
      <c r="Y112" s="231"/>
      <c r="Z112" s="231"/>
      <c r="AA112" s="231"/>
      <c r="AB112" s="231"/>
      <c r="AC112" s="231"/>
      <c r="AD112" s="231"/>
      <c r="AE112" s="231"/>
      <c r="AF112" s="231"/>
      <c r="AG112" s="231"/>
      <c r="AH112" s="231"/>
      <c r="AI112" s="231"/>
      <c r="AJ112" s="231"/>
      <c r="AK112" s="231"/>
      <c r="AL112" s="231"/>
      <c r="AM112" s="231"/>
      <c r="AN112" s="231"/>
      <c r="AO112" s="231"/>
      <c r="AP112" s="231"/>
      <c r="AQ112" s="231"/>
      <c r="AR112" s="231"/>
      <c r="AS112" s="231"/>
      <c r="AT112" s="231"/>
      <c r="AU112" s="231"/>
      <c r="AV112" s="231"/>
      <c r="AW112" s="231"/>
      <c r="AX112" s="231"/>
      <c r="AY112" s="231"/>
      <c r="AZ112" s="231"/>
      <c r="BA112" s="231"/>
      <c r="BB112" s="231"/>
      <c r="BC112" s="231"/>
      <c r="BD112" s="231"/>
      <c r="BE112" s="231"/>
      <c r="BF112" s="231"/>
      <c r="BG112" s="231"/>
      <c r="BH112" s="231"/>
      <c r="BI112" s="231"/>
      <c r="BJ112" s="231"/>
      <c r="BK112" s="231"/>
      <c r="BL112" s="231"/>
      <c r="BM112" s="231"/>
      <c r="BN112" s="231"/>
      <c r="BO112" s="231"/>
      <c r="BP112" s="231"/>
      <c r="BQ112" s="231"/>
      <c r="BR112" s="231"/>
      <c r="BS112" s="231"/>
      <c r="BT112" s="229"/>
      <c r="BU112" s="165">
        <f t="shared" si="3"/>
        <v>6.9441666666666671E-3</v>
      </c>
    </row>
    <row r="113" spans="1:73" ht="15.5" x14ac:dyDescent="0.35">
      <c r="A113" s="39"/>
      <c r="B113" s="139">
        <f>'Etat staff'!I109</f>
        <v>0</v>
      </c>
      <c r="C113" s="161">
        <f>'Etat staff'!G109</f>
        <v>0</v>
      </c>
      <c r="D113" s="162">
        <f>IF('Etat staff'!H109&lt;C113,'Etat staff'!H109+1,'Etat staff'!H109)</f>
        <v>0</v>
      </c>
      <c r="E113" s="203">
        <f t="shared" si="8"/>
        <v>1.0416666666666666E-2</v>
      </c>
      <c r="F113" s="44"/>
      <c r="G113" s="265"/>
      <c r="H113" s="227"/>
      <c r="I113" s="296"/>
      <c r="J113" s="296"/>
      <c r="K113" s="296"/>
      <c r="L113" s="296"/>
      <c r="M113" s="296"/>
      <c r="N113" s="296"/>
      <c r="O113" s="296"/>
      <c r="P113" s="296"/>
      <c r="Q113" s="296"/>
      <c r="R113" s="296"/>
      <c r="S113" s="296"/>
      <c r="T113" s="296"/>
      <c r="U113" s="296"/>
      <c r="V113" s="296"/>
      <c r="W113" s="296"/>
      <c r="X113" s="231"/>
      <c r="Y113" s="231"/>
      <c r="Z113" s="231"/>
      <c r="AA113" s="231"/>
      <c r="AB113" s="231"/>
      <c r="AC113" s="231"/>
      <c r="AD113" s="231"/>
      <c r="AE113" s="231"/>
      <c r="AF113" s="231"/>
      <c r="AG113" s="231"/>
      <c r="AH113" s="231"/>
      <c r="AI113" s="231"/>
      <c r="AJ113" s="231"/>
      <c r="AK113" s="231"/>
      <c r="AL113" s="231"/>
      <c r="AM113" s="231"/>
      <c r="AN113" s="231"/>
      <c r="AO113" s="231"/>
      <c r="AP113" s="231"/>
      <c r="AQ113" s="231"/>
      <c r="AR113" s="231"/>
      <c r="AS113" s="231"/>
      <c r="AT113" s="231"/>
      <c r="AU113" s="231"/>
      <c r="AV113" s="231"/>
      <c r="AW113" s="231"/>
      <c r="AX113" s="231"/>
      <c r="AY113" s="231"/>
      <c r="AZ113" s="231"/>
      <c r="BA113" s="231"/>
      <c r="BB113" s="231"/>
      <c r="BC113" s="231"/>
      <c r="BD113" s="231"/>
      <c r="BE113" s="231"/>
      <c r="BF113" s="231"/>
      <c r="BG113" s="231"/>
      <c r="BH113" s="231"/>
      <c r="BI113" s="231"/>
      <c r="BJ113" s="231"/>
      <c r="BK113" s="231"/>
      <c r="BL113" s="231"/>
      <c r="BM113" s="231"/>
      <c r="BN113" s="231"/>
      <c r="BO113" s="231"/>
      <c r="BP113" s="231"/>
      <c r="BQ113" s="231"/>
      <c r="BR113" s="231"/>
      <c r="BS113" s="231"/>
      <c r="BT113" s="229"/>
      <c r="BU113" s="165">
        <f t="shared" si="3"/>
        <v>6.9441666666666671E-3</v>
      </c>
    </row>
    <row r="114" spans="1:73" ht="15.5" x14ac:dyDescent="0.35">
      <c r="A114" s="39"/>
      <c r="B114" s="139">
        <f>'Etat staff'!I110</f>
        <v>0</v>
      </c>
      <c r="C114" s="161">
        <f>'Etat staff'!G110</f>
        <v>0</v>
      </c>
      <c r="D114" s="162">
        <f>IF('Etat staff'!H110&lt;C114,'Etat staff'!H110+1,'Etat staff'!H110)</f>
        <v>0</v>
      </c>
      <c r="E114" s="203">
        <f t="shared" si="8"/>
        <v>1.0416666666666666E-2</v>
      </c>
      <c r="F114" s="44"/>
      <c r="G114" s="265"/>
      <c r="H114" s="227"/>
      <c r="I114" s="296"/>
      <c r="J114" s="296"/>
      <c r="K114" s="296"/>
      <c r="L114" s="296"/>
      <c r="M114" s="296"/>
      <c r="N114" s="296"/>
      <c r="O114" s="296"/>
      <c r="P114" s="296"/>
      <c r="Q114" s="296"/>
      <c r="R114" s="296"/>
      <c r="S114" s="296"/>
      <c r="T114" s="296"/>
      <c r="U114" s="296"/>
      <c r="V114" s="296"/>
      <c r="W114" s="296"/>
      <c r="X114" s="231"/>
      <c r="Y114" s="231"/>
      <c r="Z114" s="231"/>
      <c r="AA114" s="231"/>
      <c r="AB114" s="231"/>
      <c r="AC114" s="231"/>
      <c r="AD114" s="231"/>
      <c r="AE114" s="231"/>
      <c r="AF114" s="231"/>
      <c r="AG114" s="231"/>
      <c r="AH114" s="231"/>
      <c r="AI114" s="231"/>
      <c r="AJ114" s="231"/>
      <c r="AK114" s="231"/>
      <c r="AL114" s="231"/>
      <c r="AM114" s="231"/>
      <c r="AN114" s="231"/>
      <c r="AO114" s="231"/>
      <c r="AP114" s="231"/>
      <c r="AQ114" s="231"/>
      <c r="AR114" s="231"/>
      <c r="AS114" s="231"/>
      <c r="AT114" s="231"/>
      <c r="AU114" s="231"/>
      <c r="AV114" s="231"/>
      <c r="AW114" s="231"/>
      <c r="AX114" s="231"/>
      <c r="AY114" s="231"/>
      <c r="AZ114" s="231"/>
      <c r="BA114" s="231"/>
      <c r="BB114" s="231"/>
      <c r="BC114" s="231"/>
      <c r="BD114" s="231"/>
      <c r="BE114" s="231"/>
      <c r="BF114" s="231"/>
      <c r="BG114" s="231"/>
      <c r="BH114" s="231"/>
      <c r="BI114" s="231"/>
      <c r="BJ114" s="231"/>
      <c r="BK114" s="231"/>
      <c r="BL114" s="231"/>
      <c r="BM114" s="231"/>
      <c r="BN114" s="231"/>
      <c r="BO114" s="231"/>
      <c r="BP114" s="231"/>
      <c r="BQ114" s="231"/>
      <c r="BR114" s="231"/>
      <c r="BS114" s="231"/>
      <c r="BT114" s="229"/>
      <c r="BU114" s="165">
        <f t="shared" si="3"/>
        <v>6.9441666666666671E-3</v>
      </c>
    </row>
    <row r="115" spans="1:73" ht="15.5" x14ac:dyDescent="0.35">
      <c r="A115" s="39"/>
      <c r="B115" s="139">
        <f>'Etat staff'!I111</f>
        <v>0</v>
      </c>
      <c r="C115" s="161">
        <f>'Etat staff'!G111</f>
        <v>0</v>
      </c>
      <c r="D115" s="162">
        <f>IF('Etat staff'!H111&lt;C115,'Etat staff'!H111+1,'Etat staff'!H111)</f>
        <v>0</v>
      </c>
      <c r="E115" s="203">
        <f t="shared" si="8"/>
        <v>1.0416666666666666E-2</v>
      </c>
      <c r="F115" s="44"/>
      <c r="G115" s="265"/>
      <c r="H115" s="227"/>
      <c r="I115" s="296"/>
      <c r="J115" s="296"/>
      <c r="K115" s="296"/>
      <c r="L115" s="296"/>
      <c r="M115" s="296"/>
      <c r="N115" s="296"/>
      <c r="O115" s="296"/>
      <c r="P115" s="296"/>
      <c r="Q115" s="296"/>
      <c r="R115" s="296"/>
      <c r="S115" s="296"/>
      <c r="T115" s="296"/>
      <c r="U115" s="296"/>
      <c r="V115" s="296"/>
      <c r="W115" s="296"/>
      <c r="X115" s="231"/>
      <c r="Y115" s="231"/>
      <c r="Z115" s="231"/>
      <c r="AA115" s="231"/>
      <c r="AB115" s="231"/>
      <c r="AC115" s="231"/>
      <c r="AD115" s="231"/>
      <c r="AE115" s="231"/>
      <c r="AF115" s="231"/>
      <c r="AG115" s="231"/>
      <c r="AH115" s="231"/>
      <c r="AI115" s="231"/>
      <c r="AJ115" s="231"/>
      <c r="AK115" s="231"/>
      <c r="AL115" s="231"/>
      <c r="AM115" s="231"/>
      <c r="AN115" s="231"/>
      <c r="AO115" s="231"/>
      <c r="AP115" s="231"/>
      <c r="AQ115" s="231"/>
      <c r="AR115" s="231"/>
      <c r="AS115" s="231"/>
      <c r="AT115" s="231"/>
      <c r="AU115" s="231"/>
      <c r="AV115" s="231"/>
      <c r="AW115" s="231"/>
      <c r="AX115" s="231"/>
      <c r="AY115" s="231"/>
      <c r="AZ115" s="231"/>
      <c r="BA115" s="231"/>
      <c r="BB115" s="231"/>
      <c r="BC115" s="231"/>
      <c r="BD115" s="231"/>
      <c r="BE115" s="231"/>
      <c r="BF115" s="231"/>
      <c r="BG115" s="231"/>
      <c r="BH115" s="231"/>
      <c r="BI115" s="231"/>
      <c r="BJ115" s="231"/>
      <c r="BK115" s="231"/>
      <c r="BL115" s="231"/>
      <c r="BM115" s="231"/>
      <c r="BN115" s="231"/>
      <c r="BO115" s="231"/>
      <c r="BP115" s="231"/>
      <c r="BQ115" s="231"/>
      <c r="BR115" s="231"/>
      <c r="BS115" s="231"/>
      <c r="BT115" s="229"/>
      <c r="BU115" s="165">
        <f t="shared" si="3"/>
        <v>6.9441666666666671E-3</v>
      </c>
    </row>
    <row r="116" spans="1:73" ht="15.5" x14ac:dyDescent="0.35">
      <c r="A116" s="39"/>
      <c r="B116" s="139">
        <f>'Etat staff'!I112</f>
        <v>0</v>
      </c>
      <c r="C116" s="161">
        <f>'Etat staff'!G112</f>
        <v>0</v>
      </c>
      <c r="D116" s="162">
        <f>IF('Etat staff'!H112&lt;C116,'Etat staff'!H112+1,'Etat staff'!H112)</f>
        <v>0</v>
      </c>
      <c r="E116" s="203">
        <f t="shared" si="8"/>
        <v>1.0416666666666666E-2</v>
      </c>
      <c r="F116" s="44"/>
      <c r="G116" s="265"/>
      <c r="H116" s="227"/>
      <c r="I116" s="296"/>
      <c r="J116" s="296"/>
      <c r="K116" s="296"/>
      <c r="L116" s="296"/>
      <c r="M116" s="296"/>
      <c r="N116" s="296"/>
      <c r="O116" s="296"/>
      <c r="P116" s="296"/>
      <c r="Q116" s="296"/>
      <c r="R116" s="296"/>
      <c r="S116" s="296"/>
      <c r="T116" s="296"/>
      <c r="U116" s="296"/>
      <c r="V116" s="296"/>
      <c r="W116" s="296"/>
      <c r="X116" s="231"/>
      <c r="Y116" s="231"/>
      <c r="Z116" s="231"/>
      <c r="AA116" s="231"/>
      <c r="AB116" s="231"/>
      <c r="AC116" s="231"/>
      <c r="AD116" s="231"/>
      <c r="AE116" s="231"/>
      <c r="AF116" s="231"/>
      <c r="AG116" s="231"/>
      <c r="AH116" s="231"/>
      <c r="AI116" s="231"/>
      <c r="AJ116" s="231"/>
      <c r="AK116" s="231"/>
      <c r="AL116" s="231"/>
      <c r="AM116" s="231"/>
      <c r="AN116" s="231"/>
      <c r="AO116" s="231"/>
      <c r="AP116" s="231"/>
      <c r="AQ116" s="231"/>
      <c r="AR116" s="231"/>
      <c r="AS116" s="231"/>
      <c r="AT116" s="231"/>
      <c r="AU116" s="231"/>
      <c r="AV116" s="231"/>
      <c r="AW116" s="231"/>
      <c r="AX116" s="231"/>
      <c r="AY116" s="231"/>
      <c r="AZ116" s="231"/>
      <c r="BA116" s="231"/>
      <c r="BB116" s="231"/>
      <c r="BC116" s="231"/>
      <c r="BD116" s="231"/>
      <c r="BE116" s="231"/>
      <c r="BF116" s="231"/>
      <c r="BG116" s="231"/>
      <c r="BH116" s="231"/>
      <c r="BI116" s="231"/>
      <c r="BJ116" s="231"/>
      <c r="BK116" s="231"/>
      <c r="BL116" s="231"/>
      <c r="BM116" s="231"/>
      <c r="BN116" s="231"/>
      <c r="BO116" s="231"/>
      <c r="BP116" s="231"/>
      <c r="BQ116" s="231"/>
      <c r="BR116" s="231"/>
      <c r="BS116" s="231"/>
      <c r="BT116" s="229"/>
      <c r="BU116" s="165">
        <f t="shared" si="3"/>
        <v>6.9441666666666671E-3</v>
      </c>
    </row>
    <row r="117" spans="1:73" ht="15.5" x14ac:dyDescent="0.35">
      <c r="A117" s="39"/>
      <c r="B117" s="139">
        <f>'Etat staff'!I113</f>
        <v>0</v>
      </c>
      <c r="C117" s="161">
        <f>'Etat staff'!G113</f>
        <v>0</v>
      </c>
      <c r="D117" s="162">
        <f>IF('Etat staff'!H113&lt;C117,'Etat staff'!H113+1,'Etat staff'!H113)</f>
        <v>0</v>
      </c>
      <c r="E117" s="203">
        <f t="shared" si="8"/>
        <v>1.0416666666666666E-2</v>
      </c>
      <c r="F117" s="44"/>
      <c r="G117" s="265"/>
      <c r="H117" s="227"/>
      <c r="I117" s="296"/>
      <c r="J117" s="296"/>
      <c r="K117" s="296"/>
      <c r="L117" s="296"/>
      <c r="M117" s="296"/>
      <c r="N117" s="296"/>
      <c r="O117" s="296"/>
      <c r="P117" s="296"/>
      <c r="Q117" s="296"/>
      <c r="R117" s="296"/>
      <c r="S117" s="296"/>
      <c r="T117" s="296"/>
      <c r="U117" s="296"/>
      <c r="V117" s="296"/>
      <c r="W117" s="296"/>
      <c r="X117" s="231"/>
      <c r="Y117" s="231"/>
      <c r="Z117" s="231"/>
      <c r="AA117" s="231"/>
      <c r="AB117" s="231"/>
      <c r="AC117" s="231"/>
      <c r="AD117" s="231"/>
      <c r="AE117" s="231"/>
      <c r="AF117" s="231"/>
      <c r="AG117" s="231"/>
      <c r="AH117" s="231"/>
      <c r="AI117" s="231"/>
      <c r="AJ117" s="231"/>
      <c r="AK117" s="231"/>
      <c r="AL117" s="231"/>
      <c r="AM117" s="231"/>
      <c r="AN117" s="231"/>
      <c r="AO117" s="231"/>
      <c r="AP117" s="231"/>
      <c r="AQ117" s="231"/>
      <c r="AR117" s="231"/>
      <c r="AS117" s="231"/>
      <c r="AT117" s="231"/>
      <c r="AU117" s="231"/>
      <c r="AV117" s="231"/>
      <c r="AW117" s="231"/>
      <c r="AX117" s="231"/>
      <c r="AY117" s="231"/>
      <c r="AZ117" s="231"/>
      <c r="BA117" s="231"/>
      <c r="BB117" s="231"/>
      <c r="BC117" s="231"/>
      <c r="BD117" s="231"/>
      <c r="BE117" s="231"/>
      <c r="BF117" s="231"/>
      <c r="BG117" s="231"/>
      <c r="BH117" s="231"/>
      <c r="BI117" s="231"/>
      <c r="BJ117" s="231"/>
      <c r="BK117" s="231"/>
      <c r="BL117" s="231"/>
      <c r="BM117" s="231"/>
      <c r="BN117" s="231"/>
      <c r="BO117" s="231"/>
      <c r="BP117" s="231"/>
      <c r="BQ117" s="231"/>
      <c r="BR117" s="231"/>
      <c r="BS117" s="231"/>
      <c r="BT117" s="229"/>
      <c r="BU117" s="165">
        <f t="shared" si="3"/>
        <v>6.9441666666666671E-3</v>
      </c>
    </row>
    <row r="118" spans="1:73" ht="15.5" x14ac:dyDescent="0.35">
      <c r="A118" s="39"/>
      <c r="B118" s="139">
        <f>'Etat staff'!I114</f>
        <v>0</v>
      </c>
      <c r="C118" s="161">
        <f>'Etat staff'!G114</f>
        <v>0</v>
      </c>
      <c r="D118" s="162">
        <f>IF('Etat staff'!H114&lt;C118,'Etat staff'!H114+1,'Etat staff'!H114)</f>
        <v>0</v>
      </c>
      <c r="E118" s="203">
        <f t="shared" si="8"/>
        <v>1.0416666666666666E-2</v>
      </c>
      <c r="F118" s="44"/>
      <c r="G118" s="265"/>
      <c r="H118" s="227"/>
      <c r="I118" s="296"/>
      <c r="J118" s="296"/>
      <c r="K118" s="296"/>
      <c r="L118" s="296"/>
      <c r="M118" s="296"/>
      <c r="N118" s="296"/>
      <c r="O118" s="296"/>
      <c r="P118" s="296"/>
      <c r="Q118" s="296"/>
      <c r="R118" s="296"/>
      <c r="S118" s="296"/>
      <c r="T118" s="296"/>
      <c r="U118" s="296"/>
      <c r="V118" s="296"/>
      <c r="W118" s="296"/>
      <c r="X118" s="231"/>
      <c r="Y118" s="231"/>
      <c r="Z118" s="231"/>
      <c r="AA118" s="231"/>
      <c r="AB118" s="231"/>
      <c r="AC118" s="231"/>
      <c r="AD118" s="231"/>
      <c r="AE118" s="231"/>
      <c r="AF118" s="231"/>
      <c r="AG118" s="231"/>
      <c r="AH118" s="231"/>
      <c r="AI118" s="231"/>
      <c r="AJ118" s="231"/>
      <c r="AK118" s="231"/>
      <c r="AL118" s="231"/>
      <c r="AM118" s="231"/>
      <c r="AN118" s="231"/>
      <c r="AO118" s="231"/>
      <c r="AP118" s="231"/>
      <c r="AQ118" s="231"/>
      <c r="AR118" s="231"/>
      <c r="AS118" s="231"/>
      <c r="AT118" s="231"/>
      <c r="AU118" s="231"/>
      <c r="AV118" s="231"/>
      <c r="AW118" s="231"/>
      <c r="AX118" s="231"/>
      <c r="AY118" s="231"/>
      <c r="AZ118" s="231"/>
      <c r="BA118" s="231"/>
      <c r="BB118" s="231"/>
      <c r="BC118" s="231"/>
      <c r="BD118" s="231"/>
      <c r="BE118" s="231"/>
      <c r="BF118" s="231"/>
      <c r="BG118" s="231"/>
      <c r="BH118" s="231"/>
      <c r="BI118" s="231"/>
      <c r="BJ118" s="231"/>
      <c r="BK118" s="231"/>
      <c r="BL118" s="231"/>
      <c r="BM118" s="231"/>
      <c r="BN118" s="231"/>
      <c r="BO118" s="231"/>
      <c r="BP118" s="231"/>
      <c r="BQ118" s="231"/>
      <c r="BR118" s="231"/>
      <c r="BS118" s="231"/>
      <c r="BT118" s="229"/>
      <c r="BU118" s="165">
        <f t="shared" si="3"/>
        <v>6.9441666666666671E-3</v>
      </c>
    </row>
    <row r="119" spans="1:73" ht="15.5" x14ac:dyDescent="0.35">
      <c r="A119" s="39"/>
      <c r="B119" s="139">
        <f>'Etat staff'!I115</f>
        <v>0</v>
      </c>
      <c r="C119" s="161">
        <f>'Etat staff'!G115</f>
        <v>0</v>
      </c>
      <c r="D119" s="162">
        <f>IF('Etat staff'!H115&lt;C119,'Etat staff'!H115+1,'Etat staff'!H115)</f>
        <v>0</v>
      </c>
      <c r="E119" s="203">
        <f t="shared" si="8"/>
        <v>1.0416666666666666E-2</v>
      </c>
      <c r="F119" s="44"/>
      <c r="G119" s="265"/>
      <c r="H119" s="227"/>
      <c r="I119" s="296"/>
      <c r="J119" s="296"/>
      <c r="K119" s="296"/>
      <c r="L119" s="296"/>
      <c r="M119" s="296"/>
      <c r="N119" s="296"/>
      <c r="O119" s="296"/>
      <c r="P119" s="296"/>
      <c r="Q119" s="296"/>
      <c r="R119" s="296"/>
      <c r="S119" s="296"/>
      <c r="T119" s="296"/>
      <c r="U119" s="296"/>
      <c r="V119" s="296"/>
      <c r="W119" s="296"/>
      <c r="X119" s="296"/>
      <c r="Y119" s="296"/>
      <c r="Z119" s="296"/>
      <c r="AA119" s="296"/>
      <c r="AB119" s="296"/>
      <c r="AC119" s="296"/>
      <c r="AD119" s="296"/>
      <c r="AE119" s="296"/>
      <c r="AF119" s="296"/>
      <c r="AG119" s="296"/>
      <c r="AH119" s="296"/>
      <c r="AI119" s="296"/>
      <c r="AJ119" s="231"/>
      <c r="AK119" s="231"/>
      <c r="AL119" s="231"/>
      <c r="AM119" s="231"/>
      <c r="AN119" s="231"/>
      <c r="AO119" s="231"/>
      <c r="AP119" s="231"/>
      <c r="AQ119" s="231"/>
      <c r="AR119" s="231"/>
      <c r="AS119" s="231"/>
      <c r="AT119" s="231"/>
      <c r="AU119" s="231"/>
      <c r="AV119" s="231"/>
      <c r="AW119" s="231"/>
      <c r="AX119" s="231"/>
      <c r="AY119" s="231"/>
      <c r="AZ119" s="231"/>
      <c r="BA119" s="231"/>
      <c r="BB119" s="231"/>
      <c r="BC119" s="231"/>
      <c r="BD119" s="231"/>
      <c r="BE119" s="231"/>
      <c r="BF119" s="231"/>
      <c r="BG119" s="231"/>
      <c r="BH119" s="231"/>
      <c r="BI119" s="231"/>
      <c r="BJ119" s="231"/>
      <c r="BK119" s="231"/>
      <c r="BL119" s="231"/>
      <c r="BM119" s="231"/>
      <c r="BN119" s="231"/>
      <c r="BO119" s="231"/>
      <c r="BP119" s="296"/>
      <c r="BQ119" s="296"/>
      <c r="BR119" s="296"/>
      <c r="BS119" s="296"/>
      <c r="BT119" s="229"/>
      <c r="BU119" s="165">
        <f t="shared" ref="BU119:BU127" si="9">D119-C119+0.16666/24</f>
        <v>6.9441666666666671E-3</v>
      </c>
    </row>
    <row r="120" spans="1:73" ht="15.5" x14ac:dyDescent="0.35">
      <c r="A120" s="39"/>
      <c r="B120" s="139">
        <f>'Etat staff'!I116</f>
        <v>0</v>
      </c>
      <c r="C120" s="161">
        <f>'Etat staff'!G116</f>
        <v>0</v>
      </c>
      <c r="D120" s="162">
        <f>IF('Etat staff'!H116&lt;C120,'Etat staff'!H116+1,'Etat staff'!H116)</f>
        <v>0</v>
      </c>
      <c r="E120" s="203">
        <f t="shared" si="8"/>
        <v>1.0416666666666666E-2</v>
      </c>
      <c r="F120" s="45"/>
      <c r="G120" s="271"/>
      <c r="H120" s="227"/>
      <c r="I120" s="296"/>
      <c r="J120" s="296"/>
      <c r="K120" s="296"/>
      <c r="L120" s="296"/>
      <c r="M120" s="296"/>
      <c r="N120" s="296"/>
      <c r="O120" s="296"/>
      <c r="P120" s="296"/>
      <c r="Q120" s="296"/>
      <c r="R120" s="296"/>
      <c r="S120" s="296"/>
      <c r="T120" s="296"/>
      <c r="U120" s="296"/>
      <c r="V120" s="296"/>
      <c r="W120" s="296"/>
      <c r="X120" s="296"/>
      <c r="Y120" s="296"/>
      <c r="Z120" s="296"/>
      <c r="AA120" s="296"/>
      <c r="AB120" s="296"/>
      <c r="AC120" s="296"/>
      <c r="AD120" s="296"/>
      <c r="AE120" s="296"/>
      <c r="AF120" s="296"/>
      <c r="AG120" s="296"/>
      <c r="AH120" s="296"/>
      <c r="AI120" s="296"/>
      <c r="AJ120" s="231"/>
      <c r="AK120" s="231"/>
      <c r="AL120" s="231"/>
      <c r="AM120" s="231"/>
      <c r="AN120" s="296"/>
      <c r="AO120" s="296"/>
      <c r="AP120" s="296"/>
      <c r="AQ120" s="296"/>
      <c r="AR120" s="231"/>
      <c r="AS120" s="231"/>
      <c r="AT120" s="231"/>
      <c r="AU120" s="231"/>
      <c r="AV120" s="231"/>
      <c r="AW120" s="231"/>
      <c r="AX120" s="231"/>
      <c r="AY120" s="231"/>
      <c r="AZ120" s="296"/>
      <c r="BA120" s="296"/>
      <c r="BB120" s="296"/>
      <c r="BC120" s="296"/>
      <c r="BD120" s="231"/>
      <c r="BE120" s="231"/>
      <c r="BF120" s="231"/>
      <c r="BG120" s="231"/>
      <c r="BH120" s="231"/>
      <c r="BI120" s="231"/>
      <c r="BJ120" s="231"/>
      <c r="BK120" s="231"/>
      <c r="BL120" s="231"/>
      <c r="BM120" s="231"/>
      <c r="BN120" s="231"/>
      <c r="BO120" s="231"/>
      <c r="BP120" s="296"/>
      <c r="BQ120" s="296"/>
      <c r="BR120" s="296"/>
      <c r="BS120" s="296"/>
      <c r="BT120" s="229"/>
      <c r="BU120" s="165">
        <f t="shared" si="9"/>
        <v>6.9441666666666671E-3</v>
      </c>
    </row>
    <row r="121" spans="1:73" ht="15.5" x14ac:dyDescent="0.35">
      <c r="A121" s="39"/>
      <c r="B121" s="139">
        <f>'Etat staff'!I117</f>
        <v>0</v>
      </c>
      <c r="C121" s="161">
        <f>'Etat staff'!G117</f>
        <v>0</v>
      </c>
      <c r="D121" s="162">
        <f>IF('Etat staff'!H117&lt;C121,'Etat staff'!H117+1,'Etat staff'!H117)</f>
        <v>0</v>
      </c>
      <c r="E121" s="203">
        <f t="shared" si="8"/>
        <v>1.0416666666666666E-2</v>
      </c>
      <c r="F121" s="45"/>
      <c r="G121" s="271"/>
      <c r="H121" s="227"/>
      <c r="I121" s="296"/>
      <c r="J121" s="296"/>
      <c r="K121" s="296"/>
      <c r="L121" s="296"/>
      <c r="M121" s="296"/>
      <c r="N121" s="296"/>
      <c r="O121" s="296"/>
      <c r="P121" s="296"/>
      <c r="Q121" s="296"/>
      <c r="R121" s="296"/>
      <c r="S121" s="296"/>
      <c r="T121" s="296"/>
      <c r="U121" s="296"/>
      <c r="V121" s="296"/>
      <c r="W121" s="296"/>
      <c r="X121" s="296"/>
      <c r="Y121" s="296"/>
      <c r="Z121" s="296"/>
      <c r="AA121" s="296"/>
      <c r="AB121" s="296"/>
      <c r="AC121" s="296"/>
      <c r="AD121" s="296"/>
      <c r="AE121" s="296"/>
      <c r="AF121" s="296"/>
      <c r="AG121" s="296"/>
      <c r="AH121" s="296"/>
      <c r="AI121" s="296"/>
      <c r="AJ121" s="231"/>
      <c r="AK121" s="231"/>
      <c r="AL121" s="231"/>
      <c r="AM121" s="231"/>
      <c r="AN121" s="231"/>
      <c r="AO121" s="231"/>
      <c r="AP121" s="231"/>
      <c r="AQ121" s="231"/>
      <c r="AR121" s="231"/>
      <c r="AS121" s="231"/>
      <c r="AT121" s="231"/>
      <c r="AU121" s="231"/>
      <c r="AV121" s="231"/>
      <c r="AW121" s="231"/>
      <c r="AX121" s="231"/>
      <c r="AY121" s="231"/>
      <c r="AZ121" s="231"/>
      <c r="BA121" s="231"/>
      <c r="BB121" s="231"/>
      <c r="BC121" s="231"/>
      <c r="BD121" s="231"/>
      <c r="BE121" s="231"/>
      <c r="BF121" s="231"/>
      <c r="BG121" s="231"/>
      <c r="BH121" s="231"/>
      <c r="BI121" s="231"/>
      <c r="BJ121" s="231"/>
      <c r="BK121" s="231"/>
      <c r="BL121" s="231"/>
      <c r="BM121" s="231"/>
      <c r="BN121" s="231"/>
      <c r="BO121" s="231"/>
      <c r="BP121" s="296"/>
      <c r="BQ121" s="296"/>
      <c r="BR121" s="296"/>
      <c r="BS121" s="296"/>
      <c r="BT121" s="229"/>
      <c r="BU121" s="165">
        <f t="shared" si="9"/>
        <v>6.9441666666666671E-3</v>
      </c>
    </row>
    <row r="122" spans="1:73" ht="15.5" x14ac:dyDescent="0.35">
      <c r="A122" s="39"/>
      <c r="B122" s="139">
        <f>'Etat staff'!I118</f>
        <v>0</v>
      </c>
      <c r="C122" s="161">
        <f>'Etat staff'!G118</f>
        <v>0</v>
      </c>
      <c r="D122" s="162">
        <f>IF('Etat staff'!H118&lt;C122,'Etat staff'!H118+1,'Etat staff'!H118)</f>
        <v>0</v>
      </c>
      <c r="E122" s="203">
        <f t="shared" si="8"/>
        <v>1.0416666666666666E-2</v>
      </c>
      <c r="F122" s="45"/>
      <c r="G122" s="271"/>
      <c r="H122" s="227"/>
      <c r="I122" s="296"/>
      <c r="J122" s="296"/>
      <c r="K122" s="296"/>
      <c r="L122" s="296"/>
      <c r="M122" s="296"/>
      <c r="N122" s="296"/>
      <c r="O122" s="296"/>
      <c r="P122" s="296"/>
      <c r="Q122" s="296"/>
      <c r="R122" s="296"/>
      <c r="S122" s="296"/>
      <c r="T122" s="296"/>
      <c r="U122" s="296"/>
      <c r="V122" s="296"/>
      <c r="W122" s="296"/>
      <c r="X122" s="296"/>
      <c r="Y122" s="296"/>
      <c r="Z122" s="296"/>
      <c r="AA122" s="296"/>
      <c r="AB122" s="296"/>
      <c r="AC122" s="296"/>
      <c r="AD122" s="296"/>
      <c r="AE122" s="296"/>
      <c r="AF122" s="296"/>
      <c r="AG122" s="296"/>
      <c r="AH122" s="296"/>
      <c r="AI122" s="296"/>
      <c r="AJ122" s="231"/>
      <c r="AK122" s="231"/>
      <c r="AL122" s="231"/>
      <c r="AM122" s="231"/>
      <c r="AN122" s="231"/>
      <c r="AO122" s="231"/>
      <c r="AP122" s="231"/>
      <c r="AQ122" s="231"/>
      <c r="AR122" s="231"/>
      <c r="AS122" s="231"/>
      <c r="AT122" s="231"/>
      <c r="AU122" s="231"/>
      <c r="AV122" s="231"/>
      <c r="AW122" s="231"/>
      <c r="AX122" s="231"/>
      <c r="AY122" s="231"/>
      <c r="AZ122" s="231"/>
      <c r="BA122" s="231"/>
      <c r="BB122" s="231"/>
      <c r="BC122" s="231"/>
      <c r="BD122" s="231"/>
      <c r="BE122" s="231"/>
      <c r="BF122" s="231"/>
      <c r="BG122" s="231"/>
      <c r="BH122" s="231"/>
      <c r="BI122" s="231"/>
      <c r="BJ122" s="231"/>
      <c r="BK122" s="231"/>
      <c r="BL122" s="231"/>
      <c r="BM122" s="231"/>
      <c r="BN122" s="231"/>
      <c r="BO122" s="231"/>
      <c r="BP122" s="296"/>
      <c r="BQ122" s="296"/>
      <c r="BR122" s="296"/>
      <c r="BS122" s="296"/>
      <c r="BT122" s="229"/>
      <c r="BU122" s="165">
        <f t="shared" si="9"/>
        <v>6.9441666666666671E-3</v>
      </c>
    </row>
    <row r="123" spans="1:73" ht="15.5" x14ac:dyDescent="0.35">
      <c r="A123" s="39"/>
      <c r="B123" s="139">
        <f>'Etat staff'!I119</f>
        <v>0</v>
      </c>
      <c r="C123" s="161">
        <f>'Etat staff'!G119</f>
        <v>0</v>
      </c>
      <c r="D123" s="162">
        <f>IF('Etat staff'!H119&lt;C123,'Etat staff'!H119+1,'Etat staff'!H119)</f>
        <v>0</v>
      </c>
      <c r="E123" s="203">
        <f t="shared" si="8"/>
        <v>1.0416666666666666E-2</v>
      </c>
      <c r="F123" s="45"/>
      <c r="G123" s="271"/>
      <c r="H123" s="227"/>
      <c r="I123" s="296"/>
      <c r="J123" s="296"/>
      <c r="K123" s="296"/>
      <c r="L123" s="296"/>
      <c r="M123" s="296"/>
      <c r="N123" s="296"/>
      <c r="O123" s="296"/>
      <c r="P123" s="296"/>
      <c r="Q123" s="296"/>
      <c r="R123" s="296"/>
      <c r="S123" s="296"/>
      <c r="T123" s="296"/>
      <c r="U123" s="296"/>
      <c r="V123" s="296"/>
      <c r="W123" s="296"/>
      <c r="X123" s="296"/>
      <c r="Y123" s="296"/>
      <c r="Z123" s="296"/>
      <c r="AA123" s="296"/>
      <c r="AB123" s="296"/>
      <c r="AC123" s="296"/>
      <c r="AD123" s="296"/>
      <c r="AE123" s="296"/>
      <c r="AF123" s="296"/>
      <c r="AG123" s="296"/>
      <c r="AH123" s="296"/>
      <c r="AI123" s="296"/>
      <c r="AJ123" s="231"/>
      <c r="AK123" s="231"/>
      <c r="AL123" s="231"/>
      <c r="AM123" s="231"/>
      <c r="AN123" s="231"/>
      <c r="AO123" s="231"/>
      <c r="AP123" s="231"/>
      <c r="AQ123" s="231"/>
      <c r="AR123" s="231"/>
      <c r="AS123" s="231"/>
      <c r="AT123" s="231"/>
      <c r="AU123" s="231"/>
      <c r="AV123" s="231"/>
      <c r="AW123" s="231"/>
      <c r="AX123" s="231"/>
      <c r="AY123" s="231"/>
      <c r="AZ123" s="231"/>
      <c r="BA123" s="231"/>
      <c r="BB123" s="231"/>
      <c r="BC123" s="231"/>
      <c r="BD123" s="231"/>
      <c r="BE123" s="231"/>
      <c r="BF123" s="231"/>
      <c r="BG123" s="231"/>
      <c r="BH123" s="231"/>
      <c r="BI123" s="231"/>
      <c r="BJ123" s="231"/>
      <c r="BK123" s="231"/>
      <c r="BL123" s="231"/>
      <c r="BM123" s="231"/>
      <c r="BN123" s="231"/>
      <c r="BO123" s="231"/>
      <c r="BP123" s="296"/>
      <c r="BQ123" s="296"/>
      <c r="BR123" s="296"/>
      <c r="BS123" s="296"/>
      <c r="BT123" s="229"/>
      <c r="BU123" s="165">
        <f t="shared" si="9"/>
        <v>6.9441666666666671E-3</v>
      </c>
    </row>
    <row r="124" spans="1:73" ht="15.5" x14ac:dyDescent="0.35">
      <c r="A124" s="39"/>
      <c r="B124" s="139">
        <f>'Etat staff'!I120</f>
        <v>0</v>
      </c>
      <c r="C124" s="161">
        <f>'Etat staff'!G120</f>
        <v>0</v>
      </c>
      <c r="D124" s="162">
        <f>IF('Etat staff'!H120&lt;C124,'Etat staff'!H120+1,'Etat staff'!H120)</f>
        <v>0</v>
      </c>
      <c r="E124" s="203">
        <f t="shared" si="8"/>
        <v>1.0416666666666666E-2</v>
      </c>
      <c r="F124" s="44"/>
      <c r="G124" s="265"/>
      <c r="H124" s="227"/>
      <c r="I124" s="296"/>
      <c r="J124" s="296"/>
      <c r="K124" s="296"/>
      <c r="L124" s="296"/>
      <c r="M124" s="296"/>
      <c r="N124" s="296"/>
      <c r="O124" s="296"/>
      <c r="P124" s="296"/>
      <c r="Q124" s="296"/>
      <c r="R124" s="296"/>
      <c r="S124" s="296"/>
      <c r="T124" s="296"/>
      <c r="U124" s="296"/>
      <c r="V124" s="296"/>
      <c r="W124" s="296"/>
      <c r="X124" s="296"/>
      <c r="Y124" s="296"/>
      <c r="Z124" s="296"/>
      <c r="AA124" s="296"/>
      <c r="AB124" s="296"/>
      <c r="AC124" s="296"/>
      <c r="AD124" s="296"/>
      <c r="AE124" s="296"/>
      <c r="AF124" s="296"/>
      <c r="AG124" s="296"/>
      <c r="AH124" s="296"/>
      <c r="AI124" s="296"/>
      <c r="AJ124" s="231"/>
      <c r="AK124" s="231"/>
      <c r="AL124" s="231"/>
      <c r="AM124" s="231"/>
      <c r="AN124" s="231"/>
      <c r="AO124" s="231"/>
      <c r="AP124" s="231"/>
      <c r="AQ124" s="231"/>
      <c r="AR124" s="231"/>
      <c r="AS124" s="231"/>
      <c r="AT124" s="231"/>
      <c r="AU124" s="231"/>
      <c r="AV124" s="231"/>
      <c r="AW124" s="231"/>
      <c r="AX124" s="231"/>
      <c r="AY124" s="231"/>
      <c r="AZ124" s="231"/>
      <c r="BA124" s="231"/>
      <c r="BB124" s="231"/>
      <c r="BC124" s="231"/>
      <c r="BD124" s="231"/>
      <c r="BE124" s="231"/>
      <c r="BF124" s="231"/>
      <c r="BG124" s="231"/>
      <c r="BH124" s="231"/>
      <c r="BI124" s="231"/>
      <c r="BJ124" s="231"/>
      <c r="BK124" s="231"/>
      <c r="BL124" s="231"/>
      <c r="BM124" s="231"/>
      <c r="BN124" s="231"/>
      <c r="BO124" s="231"/>
      <c r="BP124" s="296"/>
      <c r="BQ124" s="296"/>
      <c r="BR124" s="296"/>
      <c r="BS124" s="296"/>
      <c r="BT124" s="229"/>
      <c r="BU124" s="165">
        <f t="shared" si="9"/>
        <v>6.9441666666666671E-3</v>
      </c>
    </row>
    <row r="125" spans="1:73" ht="15.5" x14ac:dyDescent="0.35">
      <c r="A125" s="39"/>
      <c r="B125" s="139">
        <f>'Etat staff'!I121</f>
        <v>0</v>
      </c>
      <c r="C125" s="161">
        <f>'Etat staff'!G121</f>
        <v>0</v>
      </c>
      <c r="D125" s="162">
        <f>IF('Etat staff'!H121&lt;C125,'Etat staff'!H121+1,'Etat staff'!H121)</f>
        <v>0</v>
      </c>
      <c r="E125" s="203">
        <f t="shared" si="8"/>
        <v>1.0416666666666666E-2</v>
      </c>
      <c r="F125" s="44"/>
      <c r="G125" s="265"/>
      <c r="H125" s="227"/>
      <c r="I125" s="296"/>
      <c r="J125" s="296"/>
      <c r="K125" s="296"/>
      <c r="L125" s="296"/>
      <c r="M125" s="296"/>
      <c r="N125" s="296"/>
      <c r="O125" s="296"/>
      <c r="P125" s="296"/>
      <c r="Q125" s="296"/>
      <c r="R125" s="296"/>
      <c r="S125" s="296"/>
      <c r="T125" s="296"/>
      <c r="U125" s="296"/>
      <c r="V125" s="296"/>
      <c r="W125" s="296"/>
      <c r="X125" s="296"/>
      <c r="Y125" s="296"/>
      <c r="Z125" s="296"/>
      <c r="AA125" s="296"/>
      <c r="AB125" s="296"/>
      <c r="AC125" s="296"/>
      <c r="AD125" s="296"/>
      <c r="AE125" s="296"/>
      <c r="AF125" s="296"/>
      <c r="AG125" s="296"/>
      <c r="AH125" s="296"/>
      <c r="AI125" s="296"/>
      <c r="AJ125" s="231"/>
      <c r="AK125" s="231"/>
      <c r="AL125" s="231"/>
      <c r="AM125" s="231"/>
      <c r="AN125" s="231"/>
      <c r="AO125" s="231"/>
      <c r="AP125" s="231"/>
      <c r="AQ125" s="231"/>
      <c r="AR125" s="231"/>
      <c r="AS125" s="231"/>
      <c r="AT125" s="231"/>
      <c r="AU125" s="231"/>
      <c r="AV125" s="231"/>
      <c r="AW125" s="231"/>
      <c r="AX125" s="231"/>
      <c r="AY125" s="231"/>
      <c r="AZ125" s="231"/>
      <c r="BA125" s="231"/>
      <c r="BB125" s="231"/>
      <c r="BC125" s="231"/>
      <c r="BD125" s="231"/>
      <c r="BE125" s="231"/>
      <c r="BF125" s="231"/>
      <c r="BG125" s="231"/>
      <c r="BH125" s="231"/>
      <c r="BI125" s="231"/>
      <c r="BJ125" s="231"/>
      <c r="BK125" s="231"/>
      <c r="BL125" s="231"/>
      <c r="BM125" s="231"/>
      <c r="BN125" s="231"/>
      <c r="BO125" s="231"/>
      <c r="BP125" s="296"/>
      <c r="BQ125" s="296"/>
      <c r="BR125" s="296"/>
      <c r="BS125" s="296"/>
      <c r="BT125" s="229"/>
      <c r="BU125" s="165">
        <f t="shared" si="9"/>
        <v>6.9441666666666671E-3</v>
      </c>
    </row>
    <row r="126" spans="1:73" ht="15.5" x14ac:dyDescent="0.35">
      <c r="A126" s="39"/>
      <c r="B126" s="139">
        <f>'Etat staff'!I122</f>
        <v>0</v>
      </c>
      <c r="C126" s="161">
        <f>'Etat staff'!G122</f>
        <v>0</v>
      </c>
      <c r="D126" s="162">
        <f>IF('Etat staff'!H122&lt;C126,'Etat staff'!H122+1,'Etat staff'!H122)</f>
        <v>0</v>
      </c>
      <c r="E126" s="203">
        <f t="shared" si="8"/>
        <v>1.0416666666666666E-2</v>
      </c>
      <c r="F126" s="44"/>
      <c r="G126" s="265"/>
      <c r="H126" s="227"/>
      <c r="I126" s="296"/>
      <c r="J126" s="296"/>
      <c r="K126" s="296"/>
      <c r="L126" s="296"/>
      <c r="M126" s="296"/>
      <c r="N126" s="296"/>
      <c r="O126" s="296"/>
      <c r="P126" s="296"/>
      <c r="Q126" s="296"/>
      <c r="R126" s="296"/>
      <c r="S126" s="296"/>
      <c r="T126" s="296"/>
      <c r="U126" s="296"/>
      <c r="V126" s="296"/>
      <c r="W126" s="296"/>
      <c r="X126" s="296"/>
      <c r="Y126" s="296"/>
      <c r="Z126" s="296"/>
      <c r="AA126" s="296"/>
      <c r="AB126" s="296"/>
      <c r="AC126" s="296"/>
      <c r="AD126" s="296"/>
      <c r="AE126" s="296"/>
      <c r="AF126" s="296"/>
      <c r="AG126" s="296"/>
      <c r="AH126" s="296"/>
      <c r="AI126" s="296"/>
      <c r="AJ126" s="231"/>
      <c r="AK126" s="231"/>
      <c r="AL126" s="231"/>
      <c r="AM126" s="231"/>
      <c r="AN126" s="231"/>
      <c r="AO126" s="231"/>
      <c r="AP126" s="231"/>
      <c r="AQ126" s="231"/>
      <c r="AR126" s="231"/>
      <c r="AS126" s="231"/>
      <c r="AT126" s="231"/>
      <c r="AU126" s="231"/>
      <c r="AV126" s="231"/>
      <c r="AW126" s="231"/>
      <c r="AX126" s="231"/>
      <c r="AY126" s="231"/>
      <c r="AZ126" s="231"/>
      <c r="BA126" s="231"/>
      <c r="BB126" s="231"/>
      <c r="BC126" s="231"/>
      <c r="BD126" s="231"/>
      <c r="BE126" s="231"/>
      <c r="BF126" s="231"/>
      <c r="BG126" s="231"/>
      <c r="BH126" s="231"/>
      <c r="BI126" s="231"/>
      <c r="BJ126" s="231"/>
      <c r="BK126" s="231"/>
      <c r="BL126" s="231"/>
      <c r="BM126" s="231"/>
      <c r="BN126" s="231"/>
      <c r="BO126" s="231"/>
      <c r="BP126" s="296"/>
      <c r="BQ126" s="296"/>
      <c r="BR126" s="296"/>
      <c r="BS126" s="296"/>
      <c r="BT126" s="229"/>
      <c r="BU126" s="165">
        <f t="shared" si="9"/>
        <v>6.9441666666666671E-3</v>
      </c>
    </row>
    <row r="127" spans="1:73" ht="16" thickBot="1" x14ac:dyDescent="0.4">
      <c r="A127" s="39"/>
      <c r="B127" s="139">
        <f>'Etat staff'!I123</f>
        <v>0</v>
      </c>
      <c r="C127" s="161">
        <f>'Etat staff'!G123</f>
        <v>0</v>
      </c>
      <c r="D127" s="162">
        <f>IF('Etat staff'!H123&lt;C127,'Etat staff'!H123+1,'Etat staff'!H123)</f>
        <v>0</v>
      </c>
      <c r="E127" s="203">
        <f t="shared" si="8"/>
        <v>1.0416666666666666E-2</v>
      </c>
      <c r="F127" s="44"/>
      <c r="G127" s="265"/>
      <c r="H127" s="232"/>
      <c r="I127" s="233"/>
      <c r="J127" s="233"/>
      <c r="K127" s="233"/>
      <c r="L127" s="233"/>
      <c r="M127" s="233"/>
      <c r="N127" s="233"/>
      <c r="O127" s="233"/>
      <c r="P127" s="233"/>
      <c r="Q127" s="233"/>
      <c r="R127" s="233"/>
      <c r="S127" s="233"/>
      <c r="T127" s="233"/>
      <c r="U127" s="233"/>
      <c r="V127" s="233"/>
      <c r="W127" s="233"/>
      <c r="X127" s="233"/>
      <c r="Y127" s="233"/>
      <c r="Z127" s="233"/>
      <c r="AA127" s="233"/>
      <c r="AB127" s="233"/>
      <c r="AC127" s="233"/>
      <c r="AD127" s="233"/>
      <c r="AE127" s="233"/>
      <c r="AF127" s="233"/>
      <c r="AG127" s="233"/>
      <c r="AH127" s="233"/>
      <c r="AI127" s="233"/>
      <c r="AJ127" s="234"/>
      <c r="AK127" s="234"/>
      <c r="AL127" s="234"/>
      <c r="AM127" s="234"/>
      <c r="AN127" s="234"/>
      <c r="AO127" s="234"/>
      <c r="AP127" s="234"/>
      <c r="AQ127" s="234"/>
      <c r="AR127" s="234"/>
      <c r="AS127" s="234"/>
      <c r="AT127" s="234"/>
      <c r="AU127" s="234"/>
      <c r="AV127" s="234"/>
      <c r="AW127" s="234"/>
      <c r="AX127" s="234"/>
      <c r="AY127" s="234"/>
      <c r="AZ127" s="234"/>
      <c r="BA127" s="234"/>
      <c r="BB127" s="234"/>
      <c r="BC127" s="234"/>
      <c r="BD127" s="234"/>
      <c r="BE127" s="234"/>
      <c r="BF127" s="234"/>
      <c r="BG127" s="234"/>
      <c r="BH127" s="234"/>
      <c r="BI127" s="234"/>
      <c r="BJ127" s="234"/>
      <c r="BK127" s="234"/>
      <c r="BL127" s="234"/>
      <c r="BM127" s="234"/>
      <c r="BN127" s="234"/>
      <c r="BO127" s="234"/>
      <c r="BP127" s="233"/>
      <c r="BQ127" s="233"/>
      <c r="BR127" s="233"/>
      <c r="BS127" s="233"/>
      <c r="BT127" s="236"/>
      <c r="BU127" s="165">
        <f t="shared" si="9"/>
        <v>6.9441666666666671E-3</v>
      </c>
    </row>
    <row r="128" spans="1:73" ht="16" thickBot="1" x14ac:dyDescent="0.4">
      <c r="A128" s="3"/>
      <c r="B128" s="60" t="s">
        <v>8</v>
      </c>
      <c r="C128" s="79"/>
      <c r="D128" s="79"/>
      <c r="E128" s="61"/>
      <c r="F128" s="61"/>
      <c r="G128" s="61"/>
      <c r="H128" s="23">
        <f>COUNT(H29:H127)</f>
        <v>2</v>
      </c>
      <c r="I128" s="23">
        <f t="shared" ref="I128:BT128" si="10">COUNT(I29:I127)</f>
        <v>2</v>
      </c>
      <c r="J128" s="23">
        <f t="shared" si="10"/>
        <v>3</v>
      </c>
      <c r="K128" s="23">
        <f t="shared" si="10"/>
        <v>6</v>
      </c>
      <c r="L128" s="23">
        <f t="shared" si="10"/>
        <v>6</v>
      </c>
      <c r="M128" s="23">
        <f t="shared" si="10"/>
        <v>6</v>
      </c>
      <c r="N128" s="23">
        <f t="shared" si="10"/>
        <v>5</v>
      </c>
      <c r="O128" s="23">
        <f t="shared" si="10"/>
        <v>6</v>
      </c>
      <c r="P128" s="23">
        <f t="shared" si="10"/>
        <v>6</v>
      </c>
      <c r="Q128" s="23">
        <f t="shared" si="10"/>
        <v>6</v>
      </c>
      <c r="R128" s="23">
        <f t="shared" si="10"/>
        <v>6</v>
      </c>
      <c r="S128" s="23">
        <f t="shared" si="10"/>
        <v>6</v>
      </c>
      <c r="T128" s="23">
        <f t="shared" si="10"/>
        <v>6</v>
      </c>
      <c r="U128" s="23">
        <f t="shared" si="10"/>
        <v>6</v>
      </c>
      <c r="V128" s="23">
        <f t="shared" si="10"/>
        <v>6</v>
      </c>
      <c r="W128" s="23">
        <f t="shared" si="10"/>
        <v>9</v>
      </c>
      <c r="X128" s="23">
        <f t="shared" si="10"/>
        <v>9</v>
      </c>
      <c r="Y128" s="23">
        <f t="shared" si="10"/>
        <v>9</v>
      </c>
      <c r="Z128" s="23">
        <f t="shared" si="10"/>
        <v>9</v>
      </c>
      <c r="AA128" s="23">
        <f t="shared" si="10"/>
        <v>9</v>
      </c>
      <c r="AB128" s="23">
        <f t="shared" si="10"/>
        <v>9</v>
      </c>
      <c r="AC128" s="23">
        <f t="shared" si="10"/>
        <v>9</v>
      </c>
      <c r="AD128" s="23">
        <f t="shared" si="10"/>
        <v>9</v>
      </c>
      <c r="AE128" s="23">
        <f t="shared" si="10"/>
        <v>10</v>
      </c>
      <c r="AF128" s="23">
        <f t="shared" si="10"/>
        <v>10</v>
      </c>
      <c r="AG128" s="23">
        <f t="shared" si="10"/>
        <v>10</v>
      </c>
      <c r="AH128" s="23">
        <f t="shared" si="10"/>
        <v>10</v>
      </c>
      <c r="AI128" s="23">
        <f t="shared" si="10"/>
        <v>10</v>
      </c>
      <c r="AJ128" s="23">
        <f t="shared" si="10"/>
        <v>10</v>
      </c>
      <c r="AK128" s="23">
        <f t="shared" si="10"/>
        <v>10</v>
      </c>
      <c r="AL128" s="23">
        <f t="shared" si="10"/>
        <v>10</v>
      </c>
      <c r="AM128" s="23">
        <f t="shared" si="10"/>
        <v>10</v>
      </c>
      <c r="AN128" s="23">
        <f t="shared" si="10"/>
        <v>10</v>
      </c>
      <c r="AO128" s="23">
        <f t="shared" si="10"/>
        <v>10</v>
      </c>
      <c r="AP128" s="23">
        <f t="shared" si="10"/>
        <v>10</v>
      </c>
      <c r="AQ128" s="23">
        <f t="shared" si="10"/>
        <v>9</v>
      </c>
      <c r="AR128" s="23">
        <f t="shared" si="10"/>
        <v>9</v>
      </c>
      <c r="AS128" s="23">
        <f t="shared" si="10"/>
        <v>8</v>
      </c>
      <c r="AT128" s="23">
        <f t="shared" si="10"/>
        <v>8</v>
      </c>
      <c r="AU128" s="23">
        <f t="shared" si="10"/>
        <v>8</v>
      </c>
      <c r="AV128" s="23">
        <f t="shared" si="10"/>
        <v>8</v>
      </c>
      <c r="AW128" s="23">
        <f t="shared" si="10"/>
        <v>8</v>
      </c>
      <c r="AX128" s="23">
        <f t="shared" si="10"/>
        <v>8</v>
      </c>
      <c r="AY128" s="23">
        <f t="shared" si="10"/>
        <v>10</v>
      </c>
      <c r="AZ128" s="23">
        <f t="shared" si="10"/>
        <v>10</v>
      </c>
      <c r="BA128" s="23">
        <f t="shared" si="10"/>
        <v>10</v>
      </c>
      <c r="BB128" s="23">
        <f t="shared" si="10"/>
        <v>10</v>
      </c>
      <c r="BC128" s="23">
        <f t="shared" si="10"/>
        <v>10</v>
      </c>
      <c r="BD128" s="23">
        <f t="shared" si="10"/>
        <v>10</v>
      </c>
      <c r="BE128" s="23">
        <f t="shared" si="10"/>
        <v>9</v>
      </c>
      <c r="BF128" s="23">
        <f t="shared" si="10"/>
        <v>9</v>
      </c>
      <c r="BG128" s="23">
        <f t="shared" si="10"/>
        <v>9</v>
      </c>
      <c r="BH128" s="23">
        <f t="shared" si="10"/>
        <v>0</v>
      </c>
      <c r="BI128" s="23">
        <f t="shared" si="10"/>
        <v>0</v>
      </c>
      <c r="BJ128" s="23">
        <f t="shared" si="10"/>
        <v>0</v>
      </c>
      <c r="BK128" s="23">
        <f t="shared" si="10"/>
        <v>0</v>
      </c>
      <c r="BL128" s="23">
        <f t="shared" si="10"/>
        <v>0</v>
      </c>
      <c r="BM128" s="23">
        <f t="shared" si="10"/>
        <v>0</v>
      </c>
      <c r="BN128" s="23">
        <f t="shared" si="10"/>
        <v>0</v>
      </c>
      <c r="BO128" s="23">
        <f t="shared" si="10"/>
        <v>0</v>
      </c>
      <c r="BP128" s="23">
        <f t="shared" si="10"/>
        <v>0</v>
      </c>
      <c r="BQ128" s="23">
        <f t="shared" si="10"/>
        <v>0</v>
      </c>
      <c r="BR128" s="23">
        <f t="shared" si="10"/>
        <v>0</v>
      </c>
      <c r="BS128" s="23">
        <f t="shared" si="10"/>
        <v>0</v>
      </c>
      <c r="BT128" s="23">
        <f t="shared" si="10"/>
        <v>0</v>
      </c>
    </row>
    <row r="129" spans="1:72" ht="16" thickBot="1" x14ac:dyDescent="0.4">
      <c r="A129" s="3"/>
      <c r="B129" s="12"/>
      <c r="C129" s="12"/>
      <c r="D129" s="12"/>
      <c r="E129" s="12"/>
      <c r="F129" s="12"/>
      <c r="G129" s="12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</row>
    <row r="130" spans="1:72" ht="16" thickBot="1" x14ac:dyDescent="0.4">
      <c r="A130" s="3"/>
      <c r="B130" s="367" t="s">
        <v>9</v>
      </c>
      <c r="C130" s="368"/>
      <c r="D130" s="369"/>
      <c r="E130" s="370"/>
      <c r="F130" s="371" t="s">
        <v>10</v>
      </c>
      <c r="G130" s="372"/>
      <c r="H130" s="372"/>
      <c r="I130" s="372"/>
      <c r="J130" s="372"/>
      <c r="K130" s="372"/>
      <c r="L130" s="372"/>
      <c r="M130" s="177"/>
      <c r="N130" s="177"/>
      <c r="O130" s="177"/>
      <c r="P130" s="371" t="s">
        <v>11</v>
      </c>
      <c r="Q130" s="372"/>
      <c r="R130" s="372"/>
      <c r="S130" s="372"/>
      <c r="T130" s="372"/>
      <c r="U130" s="372"/>
      <c r="V130" s="372"/>
      <c r="W130" s="372"/>
      <c r="X130" s="372"/>
      <c r="Y130" s="372"/>
      <c r="Z130" s="372"/>
      <c r="AA130" s="372"/>
      <c r="AB130" s="372"/>
      <c r="AC130" s="372"/>
      <c r="AD130" s="372"/>
      <c r="AE130" s="372"/>
      <c r="AF130" s="373"/>
      <c r="AG130" s="177"/>
      <c r="AH130" s="177"/>
      <c r="AI130" s="177"/>
      <c r="AJ130" s="374" t="s">
        <v>12</v>
      </c>
      <c r="AK130" s="375"/>
      <c r="AL130" s="375"/>
      <c r="AM130" s="375"/>
      <c r="AN130" s="375"/>
      <c r="AO130" s="375"/>
      <c r="AP130" s="375"/>
      <c r="AQ130" s="375"/>
      <c r="AR130" s="376"/>
      <c r="AS130" s="178"/>
      <c r="AT130" s="178"/>
      <c r="AU130" s="178"/>
      <c r="AV130" s="377" t="s">
        <v>13</v>
      </c>
      <c r="AW130" s="378"/>
      <c r="AX130" s="378"/>
      <c r="AY130" s="378"/>
      <c r="AZ130" s="378"/>
      <c r="BA130" s="378"/>
      <c r="BB130" s="378"/>
      <c r="BC130" s="378"/>
      <c r="BD130" s="378"/>
      <c r="BE130" s="378"/>
      <c r="BF130" s="378"/>
      <c r="BG130" s="378"/>
      <c r="BH130" s="378"/>
      <c r="BI130" s="378"/>
      <c r="BJ130" s="378"/>
      <c r="BK130" s="378"/>
      <c r="BL130" s="378"/>
      <c r="BM130" s="378"/>
      <c r="BN130" s="378"/>
      <c r="BO130" s="378"/>
      <c r="BP130" s="378"/>
      <c r="BQ130" s="378"/>
      <c r="BR130" s="378"/>
      <c r="BS130" s="378"/>
      <c r="BT130" s="379"/>
    </row>
    <row r="131" spans="1:72" ht="15.5" x14ac:dyDescent="0.35">
      <c r="A131" s="39"/>
      <c r="B131" s="14"/>
      <c r="C131" s="15"/>
      <c r="D131" s="15"/>
      <c r="E131" s="16"/>
      <c r="F131" s="17"/>
      <c r="G131" s="12"/>
      <c r="H131" s="13"/>
      <c r="I131" s="13"/>
      <c r="J131" s="13"/>
      <c r="K131" s="13"/>
      <c r="L131" s="13" t="s">
        <v>62</v>
      </c>
      <c r="M131" s="13"/>
      <c r="N131" s="13"/>
      <c r="O131" s="13"/>
      <c r="P131" s="46" t="s">
        <v>50</v>
      </c>
      <c r="Q131" s="47"/>
      <c r="R131" s="47"/>
      <c r="S131" s="47"/>
      <c r="T131" s="47"/>
      <c r="U131" s="47"/>
      <c r="V131" s="47"/>
      <c r="W131" s="47"/>
      <c r="X131" s="13"/>
      <c r="Y131" s="13"/>
      <c r="Z131" s="13"/>
      <c r="AA131" s="13"/>
      <c r="AB131" s="13"/>
      <c r="AC131" s="13"/>
      <c r="AD131" s="13"/>
      <c r="AE131" s="13"/>
      <c r="AF131" s="18"/>
      <c r="AG131" s="13"/>
      <c r="AH131" s="13"/>
      <c r="AI131" s="13"/>
      <c r="AJ131" s="364"/>
      <c r="AK131" s="365"/>
      <c r="AL131" s="365"/>
      <c r="AM131" s="365"/>
      <c r="AN131" s="365"/>
      <c r="AO131" s="365"/>
      <c r="AP131" s="365"/>
      <c r="AQ131" s="365"/>
      <c r="AR131" s="366"/>
      <c r="AS131" s="176"/>
      <c r="AT131" s="176"/>
      <c r="AU131" s="176"/>
      <c r="AV131" s="48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/>
      <c r="BR131" s="49"/>
      <c r="BS131" s="49"/>
      <c r="BT131" s="50"/>
    </row>
    <row r="132" spans="1:72" ht="15.5" x14ac:dyDescent="0.35">
      <c r="A132" s="39"/>
      <c r="B132" s="51"/>
      <c r="C132" s="137"/>
      <c r="D132" s="12"/>
      <c r="E132" s="19"/>
      <c r="F132" s="17"/>
      <c r="G132" s="12"/>
      <c r="H132" s="13" t="s">
        <v>60</v>
      </c>
      <c r="I132" s="13"/>
      <c r="J132" s="13"/>
      <c r="K132" s="13"/>
      <c r="L132" s="13"/>
      <c r="M132" s="13"/>
      <c r="N132" s="13"/>
      <c r="O132" s="13"/>
      <c r="P132" s="17"/>
      <c r="Q132" s="12"/>
      <c r="R132" s="12"/>
      <c r="S132" s="12"/>
      <c r="T132" s="12"/>
      <c r="U132" s="12"/>
      <c r="V132" s="12"/>
      <c r="W132" s="12"/>
      <c r="X132" s="13"/>
      <c r="Y132" s="13"/>
      <c r="Z132" s="13"/>
      <c r="AA132" s="13"/>
      <c r="AB132" s="13"/>
      <c r="AC132" s="13"/>
      <c r="AD132" s="13"/>
      <c r="AE132" s="13"/>
      <c r="AF132" s="18"/>
      <c r="AG132" s="13"/>
      <c r="AH132" s="13"/>
      <c r="AI132" s="13"/>
      <c r="AJ132" s="20"/>
      <c r="AK132" s="13"/>
      <c r="AL132" s="13"/>
      <c r="AM132" s="13"/>
      <c r="AN132" s="13"/>
      <c r="AO132" s="13"/>
      <c r="AP132" s="13"/>
      <c r="AQ132" s="13"/>
      <c r="AR132" s="18"/>
      <c r="AS132" s="13"/>
      <c r="AT132" s="13"/>
      <c r="AU132" s="13"/>
      <c r="AV132" s="52"/>
      <c r="AW132" s="53"/>
      <c r="AX132" s="53"/>
      <c r="AY132" s="53"/>
      <c r="AZ132" s="53"/>
      <c r="BA132" s="53"/>
      <c r="BB132" s="53"/>
      <c r="BC132" s="53"/>
      <c r="BD132" s="53"/>
      <c r="BE132" s="53"/>
      <c r="BF132" s="53"/>
      <c r="BG132" s="53"/>
      <c r="BH132" s="53"/>
      <c r="BI132" s="53"/>
      <c r="BJ132" s="53"/>
      <c r="BK132" s="53"/>
      <c r="BL132" s="53"/>
      <c r="BM132" s="53"/>
      <c r="BN132" s="53"/>
      <c r="BO132" s="53"/>
      <c r="BP132" s="53"/>
      <c r="BQ132" s="53"/>
      <c r="BR132" s="53"/>
      <c r="BS132" s="53"/>
      <c r="BT132" s="54"/>
    </row>
    <row r="133" spans="1:72" ht="16" thickBot="1" x14ac:dyDescent="0.4">
      <c r="A133" s="3"/>
      <c r="B133" s="10"/>
      <c r="C133" s="21"/>
      <c r="D133" s="21"/>
      <c r="E133" s="11"/>
      <c r="F133" s="10"/>
      <c r="G133" s="21"/>
      <c r="H133" s="22" t="s">
        <v>61</v>
      </c>
      <c r="I133" s="22"/>
      <c r="J133" s="22"/>
      <c r="K133" s="22"/>
      <c r="L133" s="22"/>
      <c r="M133" s="22"/>
      <c r="N133" s="22"/>
      <c r="O133" s="22"/>
      <c r="P133" s="10"/>
      <c r="Q133" s="21"/>
      <c r="R133" s="21"/>
      <c r="S133" s="21"/>
      <c r="T133" s="21"/>
      <c r="U133" s="21"/>
      <c r="V133" s="21"/>
      <c r="W133" s="21"/>
      <c r="X133" s="22"/>
      <c r="Y133" s="22"/>
      <c r="Z133" s="22"/>
      <c r="AA133" s="22"/>
      <c r="AB133" s="22"/>
      <c r="AC133" s="22"/>
      <c r="AD133" s="22"/>
      <c r="AE133" s="22"/>
      <c r="AF133" s="23"/>
      <c r="AG133" s="22"/>
      <c r="AH133" s="22"/>
      <c r="AI133" s="22"/>
      <c r="AJ133" s="24"/>
      <c r="AK133" s="22"/>
      <c r="AL133" s="22"/>
      <c r="AM133" s="22"/>
      <c r="AN133" s="22"/>
      <c r="AO133" s="22"/>
      <c r="AP133" s="22"/>
      <c r="AQ133" s="22"/>
      <c r="AR133" s="23"/>
      <c r="AS133" s="22"/>
      <c r="AT133" s="22"/>
      <c r="AU133" s="22"/>
      <c r="AV133" s="55"/>
      <c r="AW133" s="56"/>
      <c r="AX133" s="56"/>
      <c r="AY133" s="56"/>
      <c r="AZ133" s="56"/>
      <c r="BA133" s="56"/>
      <c r="BB133" s="56"/>
      <c r="BC133" s="56"/>
      <c r="BD133" s="56"/>
      <c r="BE133" s="56"/>
      <c r="BF133" s="56"/>
      <c r="BG133" s="56"/>
      <c r="BH133" s="56"/>
      <c r="BI133" s="56"/>
      <c r="BJ133" s="56"/>
      <c r="BK133" s="56"/>
      <c r="BL133" s="56"/>
      <c r="BM133" s="56"/>
      <c r="BN133" s="56"/>
      <c r="BO133" s="56"/>
      <c r="BP133" s="56"/>
      <c r="BQ133" s="56"/>
      <c r="BR133" s="56"/>
      <c r="BS133" s="56"/>
      <c r="BT133" s="57"/>
    </row>
    <row r="134" spans="1:72" ht="15.5" x14ac:dyDescent="0.35">
      <c r="A134" s="3"/>
      <c r="B134" s="12"/>
      <c r="C134" s="12"/>
      <c r="D134" s="12"/>
      <c r="E134" s="12"/>
      <c r="F134" s="12"/>
      <c r="G134" s="12"/>
      <c r="H134" s="13"/>
      <c r="I134" s="13"/>
      <c r="J134" s="13"/>
      <c r="K134" s="13"/>
      <c r="L134" s="13"/>
      <c r="M134" s="13"/>
      <c r="N134" s="13"/>
      <c r="O134" s="13"/>
      <c r="P134" s="12"/>
      <c r="Q134" s="12"/>
      <c r="R134" s="12"/>
      <c r="S134" s="12"/>
      <c r="T134" s="12"/>
      <c r="U134" s="12"/>
      <c r="V134" s="12"/>
      <c r="W134" s="12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</row>
    <row r="135" spans="1:72" x14ac:dyDescent="0.35">
      <c r="B135" s="1"/>
      <c r="C135" s="1"/>
      <c r="D135" s="25">
        <v>30</v>
      </c>
      <c r="E135" s="25"/>
      <c r="F135" s="25"/>
      <c r="G135" s="25"/>
      <c r="H135" s="28">
        <f>COUNTIF(H29:H127,"30")</f>
        <v>0</v>
      </c>
      <c r="I135" s="28">
        <f t="shared" ref="I135:BP135" si="11">COUNTIF(I29:I127,"30")</f>
        <v>0</v>
      </c>
      <c r="J135" s="28">
        <f t="shared" si="11"/>
        <v>1</v>
      </c>
      <c r="K135" s="28">
        <f t="shared" si="11"/>
        <v>1</v>
      </c>
      <c r="L135" s="28">
        <f t="shared" si="11"/>
        <v>1</v>
      </c>
      <c r="M135" s="28">
        <f t="shared" si="11"/>
        <v>1</v>
      </c>
      <c r="N135" s="28">
        <f t="shared" si="11"/>
        <v>1</v>
      </c>
      <c r="O135" s="28">
        <f t="shared" si="11"/>
        <v>1</v>
      </c>
      <c r="P135" s="28">
        <f t="shared" si="11"/>
        <v>1</v>
      </c>
      <c r="Q135" s="28">
        <f t="shared" si="11"/>
        <v>1</v>
      </c>
      <c r="R135" s="28">
        <f t="shared" si="11"/>
        <v>1</v>
      </c>
      <c r="S135" s="28">
        <f t="shared" si="11"/>
        <v>1</v>
      </c>
      <c r="T135" s="28">
        <f t="shared" si="11"/>
        <v>1</v>
      </c>
      <c r="U135" s="28">
        <f t="shared" si="11"/>
        <v>1</v>
      </c>
      <c r="V135" s="28">
        <f t="shared" si="11"/>
        <v>1</v>
      </c>
      <c r="W135" s="28">
        <f t="shared" si="11"/>
        <v>1</v>
      </c>
      <c r="X135" s="28">
        <f t="shared" si="11"/>
        <v>1</v>
      </c>
      <c r="Y135" s="28">
        <f t="shared" si="11"/>
        <v>1</v>
      </c>
      <c r="Z135" s="28">
        <f t="shared" si="11"/>
        <v>1</v>
      </c>
      <c r="AA135" s="28">
        <f t="shared" si="11"/>
        <v>1</v>
      </c>
      <c r="AB135" s="28">
        <f t="shared" si="11"/>
        <v>1</v>
      </c>
      <c r="AC135" s="28">
        <f t="shared" si="11"/>
        <v>1</v>
      </c>
      <c r="AD135" s="28">
        <f t="shared" si="11"/>
        <v>1</v>
      </c>
      <c r="AE135" s="28">
        <f t="shared" si="11"/>
        <v>1</v>
      </c>
      <c r="AF135" s="28">
        <f t="shared" si="11"/>
        <v>1</v>
      </c>
      <c r="AG135" s="28">
        <f t="shared" si="11"/>
        <v>1</v>
      </c>
      <c r="AH135" s="28">
        <f t="shared" si="11"/>
        <v>1</v>
      </c>
      <c r="AI135" s="28">
        <f t="shared" si="11"/>
        <v>1</v>
      </c>
      <c r="AJ135" s="28">
        <f t="shared" si="11"/>
        <v>1</v>
      </c>
      <c r="AK135" s="28">
        <f t="shared" si="11"/>
        <v>1</v>
      </c>
      <c r="AL135" s="28">
        <f t="shared" si="11"/>
        <v>1</v>
      </c>
      <c r="AM135" s="28">
        <f t="shared" si="11"/>
        <v>1</v>
      </c>
      <c r="AN135" s="28">
        <f t="shared" si="11"/>
        <v>1</v>
      </c>
      <c r="AO135" s="28">
        <f t="shared" si="11"/>
        <v>1</v>
      </c>
      <c r="AP135" s="28">
        <f t="shared" si="11"/>
        <v>1</v>
      </c>
      <c r="AQ135" s="28">
        <f t="shared" si="11"/>
        <v>1</v>
      </c>
      <c r="AR135" s="28">
        <f t="shared" si="11"/>
        <v>1</v>
      </c>
      <c r="AS135" s="28">
        <f t="shared" si="11"/>
        <v>1</v>
      </c>
      <c r="AT135" s="28">
        <f t="shared" si="11"/>
        <v>1</v>
      </c>
      <c r="AU135" s="28">
        <f t="shared" si="11"/>
        <v>1</v>
      </c>
      <c r="AV135" s="28">
        <f t="shared" si="11"/>
        <v>1</v>
      </c>
      <c r="AW135" s="28">
        <f t="shared" si="11"/>
        <v>1</v>
      </c>
      <c r="AX135" s="28">
        <f t="shared" si="11"/>
        <v>1</v>
      </c>
      <c r="AY135" s="28">
        <f t="shared" si="11"/>
        <v>1</v>
      </c>
      <c r="AZ135" s="28">
        <f t="shared" si="11"/>
        <v>1</v>
      </c>
      <c r="BA135" s="28">
        <f t="shared" si="11"/>
        <v>1</v>
      </c>
      <c r="BB135" s="28">
        <f t="shared" si="11"/>
        <v>1</v>
      </c>
      <c r="BC135" s="28">
        <f t="shared" si="11"/>
        <v>1</v>
      </c>
      <c r="BD135" s="28">
        <f t="shared" si="11"/>
        <v>1</v>
      </c>
      <c r="BE135" s="28">
        <f t="shared" si="11"/>
        <v>1</v>
      </c>
      <c r="BF135" s="28">
        <f t="shared" si="11"/>
        <v>1</v>
      </c>
      <c r="BG135" s="28">
        <f t="shared" si="11"/>
        <v>1</v>
      </c>
      <c r="BH135" s="28">
        <f t="shared" si="11"/>
        <v>0</v>
      </c>
      <c r="BI135" s="28">
        <f t="shared" si="11"/>
        <v>0</v>
      </c>
      <c r="BJ135" s="28">
        <f t="shared" si="11"/>
        <v>0</v>
      </c>
      <c r="BK135" s="28">
        <f t="shared" si="11"/>
        <v>0</v>
      </c>
      <c r="BL135" s="28">
        <f t="shared" si="11"/>
        <v>0</v>
      </c>
      <c r="BM135" s="28">
        <f t="shared" si="11"/>
        <v>0</v>
      </c>
      <c r="BN135" s="28">
        <f t="shared" si="11"/>
        <v>0</v>
      </c>
      <c r="BO135" s="28">
        <f t="shared" si="11"/>
        <v>0</v>
      </c>
      <c r="BP135" s="28">
        <f t="shared" si="11"/>
        <v>0</v>
      </c>
      <c r="BQ135" s="187"/>
      <c r="BR135" s="187"/>
      <c r="BS135" s="187"/>
    </row>
    <row r="136" spans="1:72" x14ac:dyDescent="0.35">
      <c r="B136" s="1" t="s">
        <v>14</v>
      </c>
      <c r="C136" s="1"/>
      <c r="D136" s="26">
        <v>31</v>
      </c>
      <c r="E136" s="26"/>
      <c r="F136" s="26"/>
      <c r="G136" s="26"/>
      <c r="H136" s="27">
        <f>COUNTIF(H29:H127,"31")</f>
        <v>0</v>
      </c>
      <c r="I136" s="27">
        <f t="shared" ref="I136:BP136" si="12">COUNTIF(I29:I127,"31")</f>
        <v>0</v>
      </c>
      <c r="J136" s="27">
        <f t="shared" si="12"/>
        <v>0</v>
      </c>
      <c r="K136" s="27">
        <f t="shared" si="12"/>
        <v>0</v>
      </c>
      <c r="L136" s="27">
        <f t="shared" si="12"/>
        <v>0</v>
      </c>
      <c r="M136" s="27">
        <f t="shared" si="12"/>
        <v>0</v>
      </c>
      <c r="N136" s="27">
        <f t="shared" si="12"/>
        <v>0</v>
      </c>
      <c r="O136" s="27">
        <f t="shared" si="12"/>
        <v>0</v>
      </c>
      <c r="P136" s="27">
        <f t="shared" si="12"/>
        <v>0</v>
      </c>
      <c r="Q136" s="27">
        <f t="shared" si="12"/>
        <v>0</v>
      </c>
      <c r="R136" s="27">
        <f t="shared" si="12"/>
        <v>0</v>
      </c>
      <c r="S136" s="27">
        <f t="shared" si="12"/>
        <v>0</v>
      </c>
      <c r="T136" s="27">
        <f t="shared" si="12"/>
        <v>0</v>
      </c>
      <c r="U136" s="27">
        <f t="shared" si="12"/>
        <v>0</v>
      </c>
      <c r="V136" s="27">
        <f t="shared" si="12"/>
        <v>0</v>
      </c>
      <c r="W136" s="27">
        <f t="shared" si="12"/>
        <v>0</v>
      </c>
      <c r="X136" s="27">
        <f t="shared" si="12"/>
        <v>0</v>
      </c>
      <c r="Y136" s="27">
        <f t="shared" si="12"/>
        <v>0</v>
      </c>
      <c r="Z136" s="27">
        <f t="shared" si="12"/>
        <v>0</v>
      </c>
      <c r="AA136" s="27">
        <f t="shared" si="12"/>
        <v>0</v>
      </c>
      <c r="AB136" s="27">
        <f t="shared" si="12"/>
        <v>0</v>
      </c>
      <c r="AC136" s="27">
        <f t="shared" si="12"/>
        <v>0</v>
      </c>
      <c r="AD136" s="27">
        <f t="shared" si="12"/>
        <v>0</v>
      </c>
      <c r="AE136" s="27">
        <f t="shared" si="12"/>
        <v>0</v>
      </c>
      <c r="AF136" s="27">
        <f t="shared" si="12"/>
        <v>0</v>
      </c>
      <c r="AG136" s="27">
        <f t="shared" si="12"/>
        <v>0</v>
      </c>
      <c r="AH136" s="27">
        <f t="shared" si="12"/>
        <v>0</v>
      </c>
      <c r="AI136" s="27">
        <f t="shared" si="12"/>
        <v>0</v>
      </c>
      <c r="AJ136" s="27">
        <f t="shared" si="12"/>
        <v>0</v>
      </c>
      <c r="AK136" s="27">
        <f t="shared" si="12"/>
        <v>0</v>
      </c>
      <c r="AL136" s="27">
        <f t="shared" si="12"/>
        <v>0</v>
      </c>
      <c r="AM136" s="27">
        <f t="shared" si="12"/>
        <v>0</v>
      </c>
      <c r="AN136" s="27">
        <f t="shared" si="12"/>
        <v>0</v>
      </c>
      <c r="AO136" s="27">
        <f t="shared" si="12"/>
        <v>0</v>
      </c>
      <c r="AP136" s="27">
        <f t="shared" si="12"/>
        <v>0</v>
      </c>
      <c r="AQ136" s="27">
        <f t="shared" si="12"/>
        <v>0</v>
      </c>
      <c r="AR136" s="27">
        <f t="shared" si="12"/>
        <v>0</v>
      </c>
      <c r="AS136" s="27">
        <f t="shared" si="12"/>
        <v>0</v>
      </c>
      <c r="AT136" s="27">
        <f t="shared" si="12"/>
        <v>0</v>
      </c>
      <c r="AU136" s="27">
        <f t="shared" si="12"/>
        <v>0</v>
      </c>
      <c r="AV136" s="27">
        <f t="shared" si="12"/>
        <v>0</v>
      </c>
      <c r="AW136" s="27">
        <f t="shared" si="12"/>
        <v>0</v>
      </c>
      <c r="AX136" s="27">
        <f t="shared" si="12"/>
        <v>0</v>
      </c>
      <c r="AY136" s="27">
        <f t="shared" si="12"/>
        <v>0</v>
      </c>
      <c r="AZ136" s="27">
        <f t="shared" si="12"/>
        <v>0</v>
      </c>
      <c r="BA136" s="27">
        <f t="shared" si="12"/>
        <v>0</v>
      </c>
      <c r="BB136" s="27">
        <f t="shared" si="12"/>
        <v>0</v>
      </c>
      <c r="BC136" s="27">
        <f t="shared" si="12"/>
        <v>0</v>
      </c>
      <c r="BD136" s="27">
        <f t="shared" si="12"/>
        <v>0</v>
      </c>
      <c r="BE136" s="27">
        <f t="shared" si="12"/>
        <v>0</v>
      </c>
      <c r="BF136" s="27">
        <f t="shared" si="12"/>
        <v>0</v>
      </c>
      <c r="BG136" s="27">
        <f t="shared" si="12"/>
        <v>0</v>
      </c>
      <c r="BH136" s="27">
        <f t="shared" si="12"/>
        <v>0</v>
      </c>
      <c r="BI136" s="27">
        <f t="shared" si="12"/>
        <v>0</v>
      </c>
      <c r="BJ136" s="27">
        <f t="shared" si="12"/>
        <v>0</v>
      </c>
      <c r="BK136" s="27">
        <f t="shared" si="12"/>
        <v>0</v>
      </c>
      <c r="BL136" s="27">
        <f t="shared" si="12"/>
        <v>0</v>
      </c>
      <c r="BM136" s="27">
        <f t="shared" si="12"/>
        <v>0</v>
      </c>
      <c r="BN136" s="27">
        <f t="shared" si="12"/>
        <v>0</v>
      </c>
      <c r="BO136" s="27">
        <f t="shared" si="12"/>
        <v>0</v>
      </c>
      <c r="BP136" s="27">
        <f t="shared" si="12"/>
        <v>0</v>
      </c>
      <c r="BQ136" s="188"/>
      <c r="BR136" s="188"/>
      <c r="BS136" s="188"/>
    </row>
    <row r="137" spans="1:72" x14ac:dyDescent="0.35">
      <c r="B137" s="1"/>
      <c r="C137" s="1"/>
      <c r="D137" s="26">
        <v>32</v>
      </c>
      <c r="E137" s="26"/>
      <c r="F137" s="26"/>
      <c r="G137" s="26"/>
      <c r="H137" s="27">
        <f>COUNTIF(H29:H127,"32")</f>
        <v>0</v>
      </c>
      <c r="I137" s="27">
        <f t="shared" ref="I137:BP137" si="13">COUNTIF(I29:I127,"32")</f>
        <v>0</v>
      </c>
      <c r="J137" s="27">
        <f t="shared" si="13"/>
        <v>0</v>
      </c>
      <c r="K137" s="27">
        <f t="shared" si="13"/>
        <v>0</v>
      </c>
      <c r="L137" s="27">
        <f t="shared" si="13"/>
        <v>0</v>
      </c>
      <c r="M137" s="27">
        <f t="shared" si="13"/>
        <v>0</v>
      </c>
      <c r="N137" s="27">
        <f t="shared" si="13"/>
        <v>0</v>
      </c>
      <c r="O137" s="27">
        <f t="shared" si="13"/>
        <v>0</v>
      </c>
      <c r="P137" s="27">
        <f t="shared" si="13"/>
        <v>0</v>
      </c>
      <c r="Q137" s="27">
        <f t="shared" si="13"/>
        <v>0</v>
      </c>
      <c r="R137" s="27">
        <f t="shared" si="13"/>
        <v>0</v>
      </c>
      <c r="S137" s="27">
        <f t="shared" si="13"/>
        <v>0</v>
      </c>
      <c r="T137" s="27">
        <f t="shared" si="13"/>
        <v>0</v>
      </c>
      <c r="U137" s="27">
        <f t="shared" si="13"/>
        <v>0</v>
      </c>
      <c r="V137" s="27">
        <f t="shared" si="13"/>
        <v>0</v>
      </c>
      <c r="W137" s="27">
        <f t="shared" si="13"/>
        <v>1</v>
      </c>
      <c r="X137" s="27">
        <f t="shared" si="13"/>
        <v>1</v>
      </c>
      <c r="Y137" s="27">
        <f t="shared" si="13"/>
        <v>1</v>
      </c>
      <c r="Z137" s="27">
        <f t="shared" si="13"/>
        <v>1</v>
      </c>
      <c r="AA137" s="27">
        <f t="shared" si="13"/>
        <v>1</v>
      </c>
      <c r="AB137" s="27">
        <f t="shared" si="13"/>
        <v>1</v>
      </c>
      <c r="AC137" s="27">
        <f t="shared" si="13"/>
        <v>1</v>
      </c>
      <c r="AD137" s="27">
        <f t="shared" si="13"/>
        <v>1</v>
      </c>
      <c r="AE137" s="27">
        <f t="shared" si="13"/>
        <v>1</v>
      </c>
      <c r="AF137" s="27">
        <f t="shared" si="13"/>
        <v>1</v>
      </c>
      <c r="AG137" s="27">
        <f t="shared" si="13"/>
        <v>1</v>
      </c>
      <c r="AH137" s="27">
        <f t="shared" si="13"/>
        <v>1</v>
      </c>
      <c r="AI137" s="27">
        <f t="shared" si="13"/>
        <v>1</v>
      </c>
      <c r="AJ137" s="27">
        <f t="shared" si="13"/>
        <v>1</v>
      </c>
      <c r="AK137" s="27">
        <f t="shared" si="13"/>
        <v>1</v>
      </c>
      <c r="AL137" s="27">
        <f t="shared" si="13"/>
        <v>1</v>
      </c>
      <c r="AM137" s="27">
        <f t="shared" si="13"/>
        <v>1</v>
      </c>
      <c r="AN137" s="27">
        <f t="shared" si="13"/>
        <v>1</v>
      </c>
      <c r="AO137" s="27">
        <f t="shared" si="13"/>
        <v>1</v>
      </c>
      <c r="AP137" s="27">
        <f t="shared" si="13"/>
        <v>1</v>
      </c>
      <c r="AQ137" s="27">
        <f t="shared" si="13"/>
        <v>1</v>
      </c>
      <c r="AR137" s="27">
        <f t="shared" si="13"/>
        <v>1</v>
      </c>
      <c r="AS137" s="27">
        <f t="shared" si="13"/>
        <v>0</v>
      </c>
      <c r="AT137" s="27">
        <f t="shared" si="13"/>
        <v>0</v>
      </c>
      <c r="AU137" s="27">
        <f t="shared" si="13"/>
        <v>0</v>
      </c>
      <c r="AV137" s="27">
        <f t="shared" si="13"/>
        <v>0</v>
      </c>
      <c r="AW137" s="27">
        <f t="shared" si="13"/>
        <v>0</v>
      </c>
      <c r="AX137" s="27">
        <f t="shared" si="13"/>
        <v>0</v>
      </c>
      <c r="AY137" s="27">
        <f t="shared" si="13"/>
        <v>1</v>
      </c>
      <c r="AZ137" s="27">
        <f t="shared" si="13"/>
        <v>1</v>
      </c>
      <c r="BA137" s="27">
        <f t="shared" si="13"/>
        <v>1</v>
      </c>
      <c r="BB137" s="27">
        <f t="shared" si="13"/>
        <v>1</v>
      </c>
      <c r="BC137" s="27">
        <f t="shared" si="13"/>
        <v>1</v>
      </c>
      <c r="BD137" s="27">
        <f t="shared" si="13"/>
        <v>1</v>
      </c>
      <c r="BE137" s="27">
        <f t="shared" si="13"/>
        <v>0</v>
      </c>
      <c r="BF137" s="27">
        <f t="shared" si="13"/>
        <v>0</v>
      </c>
      <c r="BG137" s="27">
        <f t="shared" si="13"/>
        <v>0</v>
      </c>
      <c r="BH137" s="27">
        <f t="shared" si="13"/>
        <v>0</v>
      </c>
      <c r="BI137" s="27">
        <f t="shared" si="13"/>
        <v>0</v>
      </c>
      <c r="BJ137" s="27">
        <f t="shared" si="13"/>
        <v>0</v>
      </c>
      <c r="BK137" s="27">
        <f t="shared" si="13"/>
        <v>0</v>
      </c>
      <c r="BL137" s="27">
        <f t="shared" si="13"/>
        <v>0</v>
      </c>
      <c r="BM137" s="27">
        <f t="shared" si="13"/>
        <v>0</v>
      </c>
      <c r="BN137" s="27">
        <f t="shared" si="13"/>
        <v>0</v>
      </c>
      <c r="BO137" s="27">
        <f t="shared" si="13"/>
        <v>0</v>
      </c>
      <c r="BP137" s="27">
        <f t="shared" si="13"/>
        <v>0</v>
      </c>
      <c r="BQ137" s="188"/>
      <c r="BR137" s="188"/>
      <c r="BS137" s="188"/>
    </row>
    <row r="138" spans="1:72" x14ac:dyDescent="0.35">
      <c r="B138" s="1"/>
      <c r="C138" s="1"/>
      <c r="D138" s="28">
        <v>33</v>
      </c>
      <c r="E138" s="28"/>
      <c r="F138" s="28"/>
      <c r="G138" s="28"/>
      <c r="H138" s="28">
        <f>COUNTIF(H29:H127,"33")</f>
        <v>1</v>
      </c>
      <c r="I138" s="28">
        <f t="shared" ref="I138:BP138" si="14">COUNTIF(I29:I127,"33")</f>
        <v>1</v>
      </c>
      <c r="J138" s="28">
        <f t="shared" si="14"/>
        <v>1</v>
      </c>
      <c r="K138" s="28">
        <f t="shared" si="14"/>
        <v>1</v>
      </c>
      <c r="L138" s="28">
        <f t="shared" si="14"/>
        <v>1</v>
      </c>
      <c r="M138" s="28">
        <f t="shared" si="14"/>
        <v>1</v>
      </c>
      <c r="N138" s="28">
        <f t="shared" si="14"/>
        <v>1</v>
      </c>
      <c r="O138" s="28">
        <f t="shared" si="14"/>
        <v>1</v>
      </c>
      <c r="P138" s="28">
        <f t="shared" si="14"/>
        <v>1</v>
      </c>
      <c r="Q138" s="28">
        <f t="shared" si="14"/>
        <v>1</v>
      </c>
      <c r="R138" s="28">
        <f t="shared" si="14"/>
        <v>1</v>
      </c>
      <c r="S138" s="28">
        <f t="shared" si="14"/>
        <v>1</v>
      </c>
      <c r="T138" s="28">
        <f t="shared" si="14"/>
        <v>1</v>
      </c>
      <c r="U138" s="28">
        <f t="shared" si="14"/>
        <v>1</v>
      </c>
      <c r="V138" s="28">
        <f t="shared" si="14"/>
        <v>1</v>
      </c>
      <c r="W138" s="28">
        <f t="shared" si="14"/>
        <v>1</v>
      </c>
      <c r="X138" s="28">
        <f t="shared" si="14"/>
        <v>1</v>
      </c>
      <c r="Y138" s="28">
        <f t="shared" si="14"/>
        <v>1</v>
      </c>
      <c r="Z138" s="28">
        <f t="shared" si="14"/>
        <v>1</v>
      </c>
      <c r="AA138" s="28">
        <f t="shared" si="14"/>
        <v>1</v>
      </c>
      <c r="AB138" s="28">
        <f t="shared" si="14"/>
        <v>1</v>
      </c>
      <c r="AC138" s="28">
        <f t="shared" si="14"/>
        <v>1</v>
      </c>
      <c r="AD138" s="28">
        <f t="shared" si="14"/>
        <v>1</v>
      </c>
      <c r="AE138" s="28">
        <f t="shared" si="14"/>
        <v>1</v>
      </c>
      <c r="AF138" s="28">
        <f t="shared" si="14"/>
        <v>1</v>
      </c>
      <c r="AG138" s="28">
        <f t="shared" si="14"/>
        <v>1</v>
      </c>
      <c r="AH138" s="28">
        <f t="shared" si="14"/>
        <v>1</v>
      </c>
      <c r="AI138" s="28">
        <f t="shared" si="14"/>
        <v>1</v>
      </c>
      <c r="AJ138" s="28">
        <f t="shared" si="14"/>
        <v>1</v>
      </c>
      <c r="AK138" s="28">
        <f t="shared" si="14"/>
        <v>1</v>
      </c>
      <c r="AL138" s="28">
        <f t="shared" si="14"/>
        <v>1</v>
      </c>
      <c r="AM138" s="28">
        <f t="shared" si="14"/>
        <v>1</v>
      </c>
      <c r="AN138" s="28">
        <f t="shared" si="14"/>
        <v>1</v>
      </c>
      <c r="AO138" s="28">
        <f t="shared" si="14"/>
        <v>1</v>
      </c>
      <c r="AP138" s="28">
        <f t="shared" si="14"/>
        <v>1</v>
      </c>
      <c r="AQ138" s="28">
        <f t="shared" si="14"/>
        <v>1</v>
      </c>
      <c r="AR138" s="28">
        <f t="shared" si="14"/>
        <v>1</v>
      </c>
      <c r="AS138" s="28">
        <f t="shared" si="14"/>
        <v>1</v>
      </c>
      <c r="AT138" s="28">
        <f t="shared" si="14"/>
        <v>1</v>
      </c>
      <c r="AU138" s="28">
        <f t="shared" si="14"/>
        <v>1</v>
      </c>
      <c r="AV138" s="28">
        <f t="shared" si="14"/>
        <v>1</v>
      </c>
      <c r="AW138" s="28">
        <f t="shared" si="14"/>
        <v>1</v>
      </c>
      <c r="AX138" s="28">
        <f t="shared" si="14"/>
        <v>1</v>
      </c>
      <c r="AY138" s="28">
        <f t="shared" si="14"/>
        <v>1</v>
      </c>
      <c r="AZ138" s="28">
        <f t="shared" si="14"/>
        <v>1</v>
      </c>
      <c r="BA138" s="28">
        <f t="shared" si="14"/>
        <v>1</v>
      </c>
      <c r="BB138" s="28">
        <f t="shared" si="14"/>
        <v>1</v>
      </c>
      <c r="BC138" s="28">
        <f t="shared" si="14"/>
        <v>1</v>
      </c>
      <c r="BD138" s="28">
        <f t="shared" si="14"/>
        <v>1</v>
      </c>
      <c r="BE138" s="28">
        <f t="shared" si="14"/>
        <v>1</v>
      </c>
      <c r="BF138" s="28">
        <f t="shared" si="14"/>
        <v>1</v>
      </c>
      <c r="BG138" s="28">
        <f t="shared" si="14"/>
        <v>1</v>
      </c>
      <c r="BH138" s="28">
        <f t="shared" si="14"/>
        <v>0</v>
      </c>
      <c r="BI138" s="28">
        <f t="shared" si="14"/>
        <v>0</v>
      </c>
      <c r="BJ138" s="28">
        <f t="shared" si="14"/>
        <v>0</v>
      </c>
      <c r="BK138" s="28">
        <f t="shared" si="14"/>
        <v>0</v>
      </c>
      <c r="BL138" s="28">
        <f t="shared" si="14"/>
        <v>0</v>
      </c>
      <c r="BM138" s="28">
        <f t="shared" si="14"/>
        <v>0</v>
      </c>
      <c r="BN138" s="28">
        <f t="shared" si="14"/>
        <v>0</v>
      </c>
      <c r="BO138" s="28">
        <f t="shared" si="14"/>
        <v>0</v>
      </c>
      <c r="BP138" s="28">
        <f t="shared" si="14"/>
        <v>0</v>
      </c>
      <c r="BQ138" s="187"/>
      <c r="BR138" s="187"/>
      <c r="BS138" s="187"/>
    </row>
    <row r="139" spans="1:72" x14ac:dyDescent="0.35">
      <c r="D139" s="26">
        <v>35</v>
      </c>
      <c r="E139" s="26"/>
      <c r="F139" s="26"/>
      <c r="G139" s="26"/>
      <c r="H139" s="27">
        <f>COUNTIF(H29:H127,"35")</f>
        <v>0</v>
      </c>
      <c r="I139" s="27">
        <f t="shared" ref="I139:BP139" si="15">COUNTIF(I29:I127,"35")</f>
        <v>0</v>
      </c>
      <c r="J139" s="27">
        <f t="shared" si="15"/>
        <v>0</v>
      </c>
      <c r="K139" s="27">
        <f t="shared" si="15"/>
        <v>1</v>
      </c>
      <c r="L139" s="27">
        <f t="shared" si="15"/>
        <v>1</v>
      </c>
      <c r="M139" s="27">
        <f t="shared" si="15"/>
        <v>1</v>
      </c>
      <c r="N139" s="27">
        <f t="shared" si="15"/>
        <v>0</v>
      </c>
      <c r="O139" s="27">
        <f t="shared" si="15"/>
        <v>0</v>
      </c>
      <c r="P139" s="27">
        <f t="shared" si="15"/>
        <v>0</v>
      </c>
      <c r="Q139" s="27">
        <f t="shared" si="15"/>
        <v>0</v>
      </c>
      <c r="R139" s="27">
        <f t="shared" si="15"/>
        <v>0</v>
      </c>
      <c r="S139" s="27">
        <f t="shared" si="15"/>
        <v>0</v>
      </c>
      <c r="T139" s="27">
        <f t="shared" si="15"/>
        <v>0</v>
      </c>
      <c r="U139" s="27">
        <f t="shared" si="15"/>
        <v>0</v>
      </c>
      <c r="V139" s="27">
        <f t="shared" si="15"/>
        <v>0</v>
      </c>
      <c r="W139" s="27">
        <f t="shared" si="15"/>
        <v>1</v>
      </c>
      <c r="X139" s="27">
        <f t="shared" si="15"/>
        <v>1</v>
      </c>
      <c r="Y139" s="27">
        <f t="shared" si="15"/>
        <v>1</v>
      </c>
      <c r="Z139" s="27">
        <f t="shared" si="15"/>
        <v>1</v>
      </c>
      <c r="AA139" s="27">
        <f t="shared" si="15"/>
        <v>1</v>
      </c>
      <c r="AB139" s="27">
        <f t="shared" si="15"/>
        <v>1</v>
      </c>
      <c r="AC139" s="27">
        <f t="shared" si="15"/>
        <v>1</v>
      </c>
      <c r="AD139" s="27">
        <f t="shared" si="15"/>
        <v>1</v>
      </c>
      <c r="AE139" s="27">
        <f t="shared" si="15"/>
        <v>1</v>
      </c>
      <c r="AF139" s="27">
        <f t="shared" si="15"/>
        <v>1</v>
      </c>
      <c r="AG139" s="27">
        <f t="shared" si="15"/>
        <v>1</v>
      </c>
      <c r="AH139" s="27">
        <f t="shared" si="15"/>
        <v>1</v>
      </c>
      <c r="AI139" s="27">
        <f t="shared" si="15"/>
        <v>1</v>
      </c>
      <c r="AJ139" s="27">
        <f t="shared" si="15"/>
        <v>1</v>
      </c>
      <c r="AK139" s="27">
        <f t="shared" si="15"/>
        <v>1</v>
      </c>
      <c r="AL139" s="27">
        <f t="shared" si="15"/>
        <v>1</v>
      </c>
      <c r="AM139" s="27">
        <f t="shared" si="15"/>
        <v>1</v>
      </c>
      <c r="AN139" s="27">
        <f t="shared" si="15"/>
        <v>1</v>
      </c>
      <c r="AO139" s="27">
        <f t="shared" si="15"/>
        <v>1</v>
      </c>
      <c r="AP139" s="27">
        <f t="shared" si="15"/>
        <v>1</v>
      </c>
      <c r="AQ139" s="27">
        <f t="shared" si="15"/>
        <v>1</v>
      </c>
      <c r="AR139" s="27">
        <f t="shared" si="15"/>
        <v>1</v>
      </c>
      <c r="AS139" s="27">
        <f t="shared" si="15"/>
        <v>1</v>
      </c>
      <c r="AT139" s="27">
        <f t="shared" si="15"/>
        <v>1</v>
      </c>
      <c r="AU139" s="27">
        <f t="shared" si="15"/>
        <v>1</v>
      </c>
      <c r="AV139" s="27">
        <f t="shared" si="15"/>
        <v>1</v>
      </c>
      <c r="AW139" s="27">
        <f t="shared" si="15"/>
        <v>1</v>
      </c>
      <c r="AX139" s="27">
        <f t="shared" si="15"/>
        <v>1</v>
      </c>
      <c r="AY139" s="27">
        <f t="shared" si="15"/>
        <v>1</v>
      </c>
      <c r="AZ139" s="27">
        <f t="shared" si="15"/>
        <v>1</v>
      </c>
      <c r="BA139" s="27">
        <f t="shared" si="15"/>
        <v>1</v>
      </c>
      <c r="BB139" s="27">
        <f t="shared" si="15"/>
        <v>1</v>
      </c>
      <c r="BC139" s="27">
        <f t="shared" si="15"/>
        <v>1</v>
      </c>
      <c r="BD139" s="27">
        <f t="shared" si="15"/>
        <v>1</v>
      </c>
      <c r="BE139" s="27">
        <f t="shared" si="15"/>
        <v>1</v>
      </c>
      <c r="BF139" s="27">
        <f t="shared" si="15"/>
        <v>1</v>
      </c>
      <c r="BG139" s="27">
        <f t="shared" si="15"/>
        <v>1</v>
      </c>
      <c r="BH139" s="27">
        <f t="shared" si="15"/>
        <v>0</v>
      </c>
      <c r="BI139" s="27">
        <f t="shared" si="15"/>
        <v>0</v>
      </c>
      <c r="BJ139" s="27">
        <f t="shared" si="15"/>
        <v>0</v>
      </c>
      <c r="BK139" s="27">
        <f t="shared" si="15"/>
        <v>0</v>
      </c>
      <c r="BL139" s="27">
        <f t="shared" si="15"/>
        <v>0</v>
      </c>
      <c r="BM139" s="27">
        <f t="shared" si="15"/>
        <v>0</v>
      </c>
      <c r="BN139" s="27">
        <f t="shared" si="15"/>
        <v>0</v>
      </c>
      <c r="BO139" s="27">
        <f t="shared" si="15"/>
        <v>0</v>
      </c>
      <c r="BP139" s="27">
        <f t="shared" si="15"/>
        <v>0</v>
      </c>
      <c r="BQ139" s="188"/>
      <c r="BR139" s="188"/>
      <c r="BS139" s="188"/>
    </row>
    <row r="140" spans="1:72" x14ac:dyDescent="0.35">
      <c r="D140" s="26">
        <v>36</v>
      </c>
      <c r="E140" s="26"/>
      <c r="F140" s="26"/>
      <c r="G140" s="26"/>
      <c r="H140" s="27">
        <f>COUNTIF(H29:H127,"36")</f>
        <v>0</v>
      </c>
      <c r="I140" s="27">
        <f t="shared" ref="I140:BP140" si="16">COUNTIF(I29:I127,"36")</f>
        <v>0</v>
      </c>
      <c r="J140" s="27">
        <f t="shared" si="16"/>
        <v>0</v>
      </c>
      <c r="K140" s="27">
        <f t="shared" si="16"/>
        <v>0</v>
      </c>
      <c r="L140" s="27">
        <f t="shared" si="16"/>
        <v>0</v>
      </c>
      <c r="M140" s="27">
        <f t="shared" si="16"/>
        <v>0</v>
      </c>
      <c r="N140" s="27">
        <f t="shared" si="16"/>
        <v>0</v>
      </c>
      <c r="O140" s="27">
        <f t="shared" si="16"/>
        <v>0</v>
      </c>
      <c r="P140" s="27">
        <f t="shared" si="16"/>
        <v>0</v>
      </c>
      <c r="Q140" s="27">
        <f t="shared" si="16"/>
        <v>0</v>
      </c>
      <c r="R140" s="27">
        <f t="shared" si="16"/>
        <v>0</v>
      </c>
      <c r="S140" s="27">
        <f t="shared" si="16"/>
        <v>0</v>
      </c>
      <c r="T140" s="27">
        <f t="shared" si="16"/>
        <v>0</v>
      </c>
      <c r="U140" s="27">
        <f t="shared" si="16"/>
        <v>0</v>
      </c>
      <c r="V140" s="27">
        <f t="shared" si="16"/>
        <v>0</v>
      </c>
      <c r="W140" s="27">
        <f t="shared" si="16"/>
        <v>1</v>
      </c>
      <c r="X140" s="27">
        <f t="shared" si="16"/>
        <v>1</v>
      </c>
      <c r="Y140" s="27">
        <f t="shared" si="16"/>
        <v>1</v>
      </c>
      <c r="Z140" s="27">
        <f t="shared" si="16"/>
        <v>1</v>
      </c>
      <c r="AA140" s="27">
        <f t="shared" si="16"/>
        <v>1</v>
      </c>
      <c r="AB140" s="27">
        <f t="shared" si="16"/>
        <v>1</v>
      </c>
      <c r="AC140" s="27">
        <f t="shared" si="16"/>
        <v>1</v>
      </c>
      <c r="AD140" s="27">
        <f t="shared" si="16"/>
        <v>1</v>
      </c>
      <c r="AE140" s="27">
        <f t="shared" si="16"/>
        <v>1</v>
      </c>
      <c r="AF140" s="27">
        <f t="shared" si="16"/>
        <v>1</v>
      </c>
      <c r="AG140" s="27">
        <f t="shared" si="16"/>
        <v>1</v>
      </c>
      <c r="AH140" s="27">
        <f t="shared" si="16"/>
        <v>1</v>
      </c>
      <c r="AI140" s="27">
        <f t="shared" si="16"/>
        <v>1</v>
      </c>
      <c r="AJ140" s="27">
        <f t="shared" si="16"/>
        <v>1</v>
      </c>
      <c r="AK140" s="27">
        <f t="shared" si="16"/>
        <v>1</v>
      </c>
      <c r="AL140" s="27">
        <f t="shared" si="16"/>
        <v>1</v>
      </c>
      <c r="AM140" s="27">
        <f t="shared" si="16"/>
        <v>1</v>
      </c>
      <c r="AN140" s="27">
        <f t="shared" si="16"/>
        <v>1</v>
      </c>
      <c r="AO140" s="27">
        <f t="shared" si="16"/>
        <v>1</v>
      </c>
      <c r="AP140" s="27">
        <f t="shared" si="16"/>
        <v>1</v>
      </c>
      <c r="AQ140" s="27">
        <f t="shared" si="16"/>
        <v>1</v>
      </c>
      <c r="AR140" s="27">
        <f t="shared" si="16"/>
        <v>1</v>
      </c>
      <c r="AS140" s="27">
        <f t="shared" si="16"/>
        <v>1</v>
      </c>
      <c r="AT140" s="27">
        <f t="shared" si="16"/>
        <v>1</v>
      </c>
      <c r="AU140" s="27">
        <f t="shared" si="16"/>
        <v>1</v>
      </c>
      <c r="AV140" s="27">
        <f t="shared" si="16"/>
        <v>1</v>
      </c>
      <c r="AW140" s="27">
        <f t="shared" si="16"/>
        <v>1</v>
      </c>
      <c r="AX140" s="27">
        <f t="shared" si="16"/>
        <v>1</v>
      </c>
      <c r="AY140" s="27">
        <f t="shared" si="16"/>
        <v>1</v>
      </c>
      <c r="AZ140" s="27">
        <f t="shared" si="16"/>
        <v>1</v>
      </c>
      <c r="BA140" s="27">
        <f t="shared" si="16"/>
        <v>1</v>
      </c>
      <c r="BB140" s="27">
        <f t="shared" si="16"/>
        <v>1</v>
      </c>
      <c r="BC140" s="27">
        <f t="shared" si="16"/>
        <v>1</v>
      </c>
      <c r="BD140" s="27">
        <f t="shared" si="16"/>
        <v>1</v>
      </c>
      <c r="BE140" s="27">
        <f t="shared" si="16"/>
        <v>1</v>
      </c>
      <c r="BF140" s="27">
        <f t="shared" si="16"/>
        <v>1</v>
      </c>
      <c r="BG140" s="27">
        <f t="shared" si="16"/>
        <v>1</v>
      </c>
      <c r="BH140" s="27">
        <f t="shared" si="16"/>
        <v>0</v>
      </c>
      <c r="BI140" s="27">
        <f t="shared" si="16"/>
        <v>0</v>
      </c>
      <c r="BJ140" s="27">
        <f t="shared" si="16"/>
        <v>0</v>
      </c>
      <c r="BK140" s="27">
        <f t="shared" si="16"/>
        <v>0</v>
      </c>
      <c r="BL140" s="27">
        <f t="shared" si="16"/>
        <v>0</v>
      </c>
      <c r="BM140" s="27">
        <f t="shared" si="16"/>
        <v>0</v>
      </c>
      <c r="BN140" s="27">
        <f t="shared" si="16"/>
        <v>0</v>
      </c>
      <c r="BO140" s="27">
        <f t="shared" si="16"/>
        <v>0</v>
      </c>
      <c r="BP140" s="27">
        <f t="shared" si="16"/>
        <v>0</v>
      </c>
      <c r="BQ140" s="188"/>
      <c r="BR140" s="188"/>
      <c r="BS140" s="188"/>
    </row>
    <row r="141" spans="1:72" x14ac:dyDescent="0.35">
      <c r="D141" s="26">
        <v>37</v>
      </c>
      <c r="E141" s="26"/>
      <c r="F141" s="26"/>
      <c r="G141" s="26"/>
      <c r="H141" s="27">
        <f>COUNTIF(H29:H127,"37")</f>
        <v>0</v>
      </c>
      <c r="I141" s="27">
        <f t="shared" ref="I141:BP141" si="17">COUNTIF(I29:I127,"37")</f>
        <v>0</v>
      </c>
      <c r="J141" s="27">
        <f t="shared" si="17"/>
        <v>0</v>
      </c>
      <c r="K141" s="27">
        <f t="shared" si="17"/>
        <v>0</v>
      </c>
      <c r="L141" s="27">
        <f t="shared" si="17"/>
        <v>0</v>
      </c>
      <c r="M141" s="27">
        <f t="shared" si="17"/>
        <v>0</v>
      </c>
      <c r="N141" s="27">
        <f t="shared" si="17"/>
        <v>0</v>
      </c>
      <c r="O141" s="27">
        <f t="shared" si="17"/>
        <v>1</v>
      </c>
      <c r="P141" s="27">
        <f t="shared" si="17"/>
        <v>1</v>
      </c>
      <c r="Q141" s="27">
        <f t="shared" si="17"/>
        <v>1</v>
      </c>
      <c r="R141" s="27">
        <f t="shared" si="17"/>
        <v>1</v>
      </c>
      <c r="S141" s="27">
        <f t="shared" si="17"/>
        <v>1</v>
      </c>
      <c r="T141" s="27">
        <f t="shared" si="17"/>
        <v>1</v>
      </c>
      <c r="U141" s="27">
        <f t="shared" si="17"/>
        <v>1</v>
      </c>
      <c r="V141" s="27">
        <f t="shared" si="17"/>
        <v>1</v>
      </c>
      <c r="W141" s="27">
        <f t="shared" si="17"/>
        <v>1</v>
      </c>
      <c r="X141" s="27">
        <f t="shared" si="17"/>
        <v>1</v>
      </c>
      <c r="Y141" s="27">
        <f t="shared" si="17"/>
        <v>1</v>
      </c>
      <c r="Z141" s="27">
        <f t="shared" si="17"/>
        <v>1</v>
      </c>
      <c r="AA141" s="27">
        <f t="shared" si="17"/>
        <v>1</v>
      </c>
      <c r="AB141" s="27">
        <f t="shared" si="17"/>
        <v>1</v>
      </c>
      <c r="AC141" s="27">
        <f t="shared" si="17"/>
        <v>1</v>
      </c>
      <c r="AD141" s="27">
        <f t="shared" si="17"/>
        <v>1</v>
      </c>
      <c r="AE141" s="27">
        <f t="shared" si="17"/>
        <v>1</v>
      </c>
      <c r="AF141" s="27">
        <f t="shared" si="17"/>
        <v>1</v>
      </c>
      <c r="AG141" s="27">
        <f t="shared" si="17"/>
        <v>1</v>
      </c>
      <c r="AH141" s="27">
        <f t="shared" si="17"/>
        <v>1</v>
      </c>
      <c r="AI141" s="27">
        <f t="shared" si="17"/>
        <v>1</v>
      </c>
      <c r="AJ141" s="27">
        <f t="shared" si="17"/>
        <v>1</v>
      </c>
      <c r="AK141" s="27">
        <f t="shared" si="17"/>
        <v>1</v>
      </c>
      <c r="AL141" s="27">
        <f t="shared" si="17"/>
        <v>1</v>
      </c>
      <c r="AM141" s="27">
        <f t="shared" si="17"/>
        <v>1</v>
      </c>
      <c r="AN141" s="27">
        <f t="shared" si="17"/>
        <v>1</v>
      </c>
      <c r="AO141" s="27">
        <f t="shared" si="17"/>
        <v>1</v>
      </c>
      <c r="AP141" s="27">
        <f t="shared" si="17"/>
        <v>1</v>
      </c>
      <c r="AQ141" s="27">
        <f t="shared" si="17"/>
        <v>1</v>
      </c>
      <c r="AR141" s="27">
        <f t="shared" si="17"/>
        <v>1</v>
      </c>
      <c r="AS141" s="27">
        <f t="shared" si="17"/>
        <v>1</v>
      </c>
      <c r="AT141" s="27">
        <f t="shared" si="17"/>
        <v>1</v>
      </c>
      <c r="AU141" s="27">
        <f t="shared" si="17"/>
        <v>1</v>
      </c>
      <c r="AV141" s="27">
        <f t="shared" si="17"/>
        <v>1</v>
      </c>
      <c r="AW141" s="27">
        <f t="shared" si="17"/>
        <v>1</v>
      </c>
      <c r="AX141" s="27">
        <f t="shared" si="17"/>
        <v>1</v>
      </c>
      <c r="AY141" s="27">
        <f t="shared" si="17"/>
        <v>1</v>
      </c>
      <c r="AZ141" s="27">
        <f t="shared" si="17"/>
        <v>1</v>
      </c>
      <c r="BA141" s="27">
        <f t="shared" si="17"/>
        <v>1</v>
      </c>
      <c r="BB141" s="27">
        <f t="shared" si="17"/>
        <v>1</v>
      </c>
      <c r="BC141" s="27">
        <f t="shared" si="17"/>
        <v>1</v>
      </c>
      <c r="BD141" s="27">
        <f t="shared" si="17"/>
        <v>1</v>
      </c>
      <c r="BE141" s="27">
        <f t="shared" si="17"/>
        <v>1</v>
      </c>
      <c r="BF141" s="27">
        <f t="shared" si="17"/>
        <v>1</v>
      </c>
      <c r="BG141" s="27">
        <f t="shared" si="17"/>
        <v>1</v>
      </c>
      <c r="BH141" s="27">
        <f t="shared" si="17"/>
        <v>0</v>
      </c>
      <c r="BI141" s="27">
        <f t="shared" si="17"/>
        <v>0</v>
      </c>
      <c r="BJ141" s="27">
        <f t="shared" si="17"/>
        <v>0</v>
      </c>
      <c r="BK141" s="27">
        <f t="shared" si="17"/>
        <v>0</v>
      </c>
      <c r="BL141" s="27">
        <f t="shared" si="17"/>
        <v>0</v>
      </c>
      <c r="BM141" s="27">
        <f t="shared" si="17"/>
        <v>0</v>
      </c>
      <c r="BN141" s="27">
        <f t="shared" si="17"/>
        <v>0</v>
      </c>
      <c r="BO141" s="27">
        <f t="shared" si="17"/>
        <v>0</v>
      </c>
      <c r="BP141" s="27">
        <f t="shared" si="17"/>
        <v>0</v>
      </c>
      <c r="BQ141" s="188"/>
      <c r="BR141" s="188"/>
      <c r="BS141" s="188"/>
    </row>
    <row r="142" spans="1:72" x14ac:dyDescent="0.35">
      <c r="D142" s="26">
        <v>38</v>
      </c>
      <c r="E142" s="26"/>
      <c r="F142" s="26"/>
      <c r="G142" s="26"/>
      <c r="H142" s="27">
        <f>COUNTIF(H29:H127,"38")</f>
        <v>0</v>
      </c>
      <c r="I142" s="27">
        <f t="shared" ref="I142:BP142" si="18">COUNTIF(I29:I127,"38")</f>
        <v>0</v>
      </c>
      <c r="J142" s="27">
        <f t="shared" si="18"/>
        <v>0</v>
      </c>
      <c r="K142" s="27">
        <f t="shared" si="18"/>
        <v>1</v>
      </c>
      <c r="L142" s="27">
        <f t="shared" si="18"/>
        <v>1</v>
      </c>
      <c r="M142" s="27">
        <f t="shared" si="18"/>
        <v>1</v>
      </c>
      <c r="N142" s="27">
        <f t="shared" si="18"/>
        <v>1</v>
      </c>
      <c r="O142" s="27">
        <f t="shared" si="18"/>
        <v>1</v>
      </c>
      <c r="P142" s="27">
        <f t="shared" si="18"/>
        <v>1</v>
      </c>
      <c r="Q142" s="27">
        <f t="shared" si="18"/>
        <v>1</v>
      </c>
      <c r="R142" s="27">
        <f t="shared" si="18"/>
        <v>1</v>
      </c>
      <c r="S142" s="27">
        <f t="shared" si="18"/>
        <v>1</v>
      </c>
      <c r="T142" s="27">
        <f t="shared" si="18"/>
        <v>1</v>
      </c>
      <c r="U142" s="27">
        <f t="shared" si="18"/>
        <v>1</v>
      </c>
      <c r="V142" s="27">
        <f t="shared" si="18"/>
        <v>1</v>
      </c>
      <c r="W142" s="27">
        <f t="shared" si="18"/>
        <v>1</v>
      </c>
      <c r="X142" s="27">
        <f t="shared" si="18"/>
        <v>1</v>
      </c>
      <c r="Y142" s="27">
        <f t="shared" si="18"/>
        <v>1</v>
      </c>
      <c r="Z142" s="27">
        <f t="shared" si="18"/>
        <v>1</v>
      </c>
      <c r="AA142" s="27">
        <f t="shared" si="18"/>
        <v>1</v>
      </c>
      <c r="AB142" s="27">
        <f t="shared" si="18"/>
        <v>1</v>
      </c>
      <c r="AC142" s="27">
        <f t="shared" si="18"/>
        <v>1</v>
      </c>
      <c r="AD142" s="27">
        <f t="shared" si="18"/>
        <v>1</v>
      </c>
      <c r="AE142" s="27">
        <f t="shared" si="18"/>
        <v>1</v>
      </c>
      <c r="AF142" s="27">
        <f t="shared" si="18"/>
        <v>1</v>
      </c>
      <c r="AG142" s="27">
        <f t="shared" si="18"/>
        <v>1</v>
      </c>
      <c r="AH142" s="27">
        <f t="shared" si="18"/>
        <v>1</v>
      </c>
      <c r="AI142" s="27">
        <f t="shared" si="18"/>
        <v>1</v>
      </c>
      <c r="AJ142" s="27">
        <f t="shared" si="18"/>
        <v>1</v>
      </c>
      <c r="AK142" s="27">
        <f t="shared" si="18"/>
        <v>1</v>
      </c>
      <c r="AL142" s="27">
        <f t="shared" si="18"/>
        <v>1</v>
      </c>
      <c r="AM142" s="27">
        <f t="shared" si="18"/>
        <v>1</v>
      </c>
      <c r="AN142" s="27">
        <f t="shared" si="18"/>
        <v>1</v>
      </c>
      <c r="AO142" s="27">
        <f t="shared" si="18"/>
        <v>1</v>
      </c>
      <c r="AP142" s="27">
        <f t="shared" si="18"/>
        <v>1</v>
      </c>
      <c r="AQ142" s="27">
        <f t="shared" si="18"/>
        <v>1</v>
      </c>
      <c r="AR142" s="27">
        <f t="shared" si="18"/>
        <v>1</v>
      </c>
      <c r="AS142" s="27">
        <f t="shared" si="18"/>
        <v>1</v>
      </c>
      <c r="AT142" s="27">
        <f t="shared" si="18"/>
        <v>1</v>
      </c>
      <c r="AU142" s="27">
        <f t="shared" si="18"/>
        <v>1</v>
      </c>
      <c r="AV142" s="27">
        <f t="shared" si="18"/>
        <v>1</v>
      </c>
      <c r="AW142" s="27">
        <f t="shared" si="18"/>
        <v>1</v>
      </c>
      <c r="AX142" s="27">
        <f t="shared" si="18"/>
        <v>1</v>
      </c>
      <c r="AY142" s="27">
        <f t="shared" si="18"/>
        <v>1</v>
      </c>
      <c r="AZ142" s="27">
        <f t="shared" si="18"/>
        <v>1</v>
      </c>
      <c r="BA142" s="27">
        <f t="shared" si="18"/>
        <v>1</v>
      </c>
      <c r="BB142" s="27">
        <f t="shared" si="18"/>
        <v>1</v>
      </c>
      <c r="BC142" s="27">
        <f t="shared" si="18"/>
        <v>1</v>
      </c>
      <c r="BD142" s="27">
        <f t="shared" si="18"/>
        <v>1</v>
      </c>
      <c r="BE142" s="27">
        <f t="shared" si="18"/>
        <v>1</v>
      </c>
      <c r="BF142" s="27">
        <f t="shared" si="18"/>
        <v>1</v>
      </c>
      <c r="BG142" s="27">
        <f t="shared" si="18"/>
        <v>1</v>
      </c>
      <c r="BH142" s="27">
        <f t="shared" si="18"/>
        <v>0</v>
      </c>
      <c r="BI142" s="27">
        <f t="shared" si="18"/>
        <v>0</v>
      </c>
      <c r="BJ142" s="27">
        <f t="shared" si="18"/>
        <v>0</v>
      </c>
      <c r="BK142" s="27">
        <f t="shared" si="18"/>
        <v>0</v>
      </c>
      <c r="BL142" s="27">
        <f t="shared" si="18"/>
        <v>0</v>
      </c>
      <c r="BM142" s="27">
        <f t="shared" si="18"/>
        <v>0</v>
      </c>
      <c r="BN142" s="27">
        <f t="shared" si="18"/>
        <v>0</v>
      </c>
      <c r="BO142" s="27">
        <f t="shared" si="18"/>
        <v>0</v>
      </c>
      <c r="BP142" s="27">
        <f t="shared" si="18"/>
        <v>0</v>
      </c>
      <c r="BQ142" s="188"/>
      <c r="BR142" s="188"/>
      <c r="BS142" s="188"/>
    </row>
    <row r="143" spans="1:72" x14ac:dyDescent="0.35">
      <c r="D143" s="30">
        <v>39</v>
      </c>
      <c r="E143" s="30"/>
      <c r="F143" s="30"/>
      <c r="G143" s="30"/>
      <c r="H143" s="27">
        <f>COUNTIF(H29:H127,"39")</f>
        <v>0</v>
      </c>
      <c r="I143" s="27">
        <f t="shared" ref="I143:BP143" si="19">COUNTIF(I29:I127,"39")</f>
        <v>0</v>
      </c>
      <c r="J143" s="27">
        <f t="shared" si="19"/>
        <v>0</v>
      </c>
      <c r="K143" s="27">
        <f t="shared" si="19"/>
        <v>1</v>
      </c>
      <c r="L143" s="27">
        <f t="shared" si="19"/>
        <v>1</v>
      </c>
      <c r="M143" s="27">
        <f t="shared" si="19"/>
        <v>1</v>
      </c>
      <c r="N143" s="27">
        <f t="shared" si="19"/>
        <v>1</v>
      </c>
      <c r="O143" s="27">
        <f t="shared" si="19"/>
        <v>1</v>
      </c>
      <c r="P143" s="27">
        <f t="shared" si="19"/>
        <v>1</v>
      </c>
      <c r="Q143" s="27">
        <f t="shared" si="19"/>
        <v>1</v>
      </c>
      <c r="R143" s="27">
        <f t="shared" si="19"/>
        <v>1</v>
      </c>
      <c r="S143" s="27">
        <f t="shared" si="19"/>
        <v>1</v>
      </c>
      <c r="T143" s="27">
        <f t="shared" si="19"/>
        <v>1</v>
      </c>
      <c r="U143" s="27">
        <f t="shared" si="19"/>
        <v>1</v>
      </c>
      <c r="V143" s="27">
        <f t="shared" si="19"/>
        <v>1</v>
      </c>
      <c r="W143" s="27">
        <f t="shared" si="19"/>
        <v>1</v>
      </c>
      <c r="X143" s="27">
        <f t="shared" si="19"/>
        <v>1</v>
      </c>
      <c r="Y143" s="27">
        <f t="shared" si="19"/>
        <v>1</v>
      </c>
      <c r="Z143" s="27">
        <f t="shared" si="19"/>
        <v>1</v>
      </c>
      <c r="AA143" s="27">
        <f t="shared" si="19"/>
        <v>1</v>
      </c>
      <c r="AB143" s="27">
        <f t="shared" si="19"/>
        <v>1</v>
      </c>
      <c r="AC143" s="27">
        <f t="shared" si="19"/>
        <v>1</v>
      </c>
      <c r="AD143" s="27">
        <f t="shared" si="19"/>
        <v>1</v>
      </c>
      <c r="AE143" s="27">
        <f t="shared" si="19"/>
        <v>1</v>
      </c>
      <c r="AF143" s="27">
        <f t="shared" si="19"/>
        <v>1</v>
      </c>
      <c r="AG143" s="27">
        <f t="shared" si="19"/>
        <v>1</v>
      </c>
      <c r="AH143" s="27">
        <f t="shared" si="19"/>
        <v>1</v>
      </c>
      <c r="AI143" s="27">
        <f t="shared" si="19"/>
        <v>1</v>
      </c>
      <c r="AJ143" s="27">
        <f t="shared" si="19"/>
        <v>1</v>
      </c>
      <c r="AK143" s="27">
        <f t="shared" si="19"/>
        <v>1</v>
      </c>
      <c r="AL143" s="27">
        <f t="shared" si="19"/>
        <v>1</v>
      </c>
      <c r="AM143" s="27">
        <f t="shared" si="19"/>
        <v>1</v>
      </c>
      <c r="AN143" s="27">
        <f t="shared" si="19"/>
        <v>1</v>
      </c>
      <c r="AO143" s="27">
        <f t="shared" si="19"/>
        <v>1</v>
      </c>
      <c r="AP143" s="27">
        <f t="shared" si="19"/>
        <v>1</v>
      </c>
      <c r="AQ143" s="27">
        <f t="shared" si="19"/>
        <v>1</v>
      </c>
      <c r="AR143" s="27">
        <f t="shared" si="19"/>
        <v>1</v>
      </c>
      <c r="AS143" s="27">
        <f t="shared" si="19"/>
        <v>1</v>
      </c>
      <c r="AT143" s="27">
        <f t="shared" si="19"/>
        <v>1</v>
      </c>
      <c r="AU143" s="27">
        <f t="shared" si="19"/>
        <v>1</v>
      </c>
      <c r="AV143" s="27">
        <f t="shared" si="19"/>
        <v>1</v>
      </c>
      <c r="AW143" s="27">
        <f t="shared" si="19"/>
        <v>1</v>
      </c>
      <c r="AX143" s="27">
        <f t="shared" si="19"/>
        <v>1</v>
      </c>
      <c r="AY143" s="27">
        <f t="shared" si="19"/>
        <v>1</v>
      </c>
      <c r="AZ143" s="27">
        <f t="shared" si="19"/>
        <v>1</v>
      </c>
      <c r="BA143" s="27">
        <f t="shared" si="19"/>
        <v>1</v>
      </c>
      <c r="BB143" s="27">
        <f t="shared" si="19"/>
        <v>1</v>
      </c>
      <c r="BC143" s="27">
        <f t="shared" si="19"/>
        <v>1</v>
      </c>
      <c r="BD143" s="27">
        <f t="shared" si="19"/>
        <v>1</v>
      </c>
      <c r="BE143" s="27">
        <f t="shared" si="19"/>
        <v>1</v>
      </c>
      <c r="BF143" s="27">
        <f t="shared" si="19"/>
        <v>1</v>
      </c>
      <c r="BG143" s="27">
        <f t="shared" si="19"/>
        <v>1</v>
      </c>
      <c r="BH143" s="27">
        <f t="shared" si="19"/>
        <v>0</v>
      </c>
      <c r="BI143" s="27">
        <f t="shared" si="19"/>
        <v>0</v>
      </c>
      <c r="BJ143" s="27">
        <f t="shared" si="19"/>
        <v>0</v>
      </c>
      <c r="BK143" s="27">
        <f t="shared" si="19"/>
        <v>0</v>
      </c>
      <c r="BL143" s="27">
        <f t="shared" si="19"/>
        <v>0</v>
      </c>
      <c r="BM143" s="27">
        <f t="shared" si="19"/>
        <v>0</v>
      </c>
      <c r="BN143" s="27">
        <f t="shared" si="19"/>
        <v>0</v>
      </c>
      <c r="BO143" s="27">
        <f t="shared" si="19"/>
        <v>0</v>
      </c>
      <c r="BP143" s="27">
        <f t="shared" si="19"/>
        <v>0</v>
      </c>
      <c r="BQ143" s="188"/>
      <c r="BR143" s="188"/>
      <c r="BS143" s="188"/>
    </row>
    <row r="144" spans="1:72" x14ac:dyDescent="0.35">
      <c r="D144" s="58">
        <v>1</v>
      </c>
      <c r="E144" s="58"/>
      <c r="F144" s="58"/>
      <c r="G144" s="58"/>
      <c r="H144" s="28">
        <f>COUNTIF(H29:H127,"1")</f>
        <v>1</v>
      </c>
      <c r="I144" s="28">
        <f t="shared" ref="I144:BP144" si="20">COUNTIF(I29:I127,"1")</f>
        <v>1</v>
      </c>
      <c r="J144" s="28">
        <f t="shared" si="20"/>
        <v>1</v>
      </c>
      <c r="K144" s="28">
        <f t="shared" si="20"/>
        <v>1</v>
      </c>
      <c r="L144" s="28">
        <f t="shared" si="20"/>
        <v>1</v>
      </c>
      <c r="M144" s="28">
        <f t="shared" si="20"/>
        <v>1</v>
      </c>
      <c r="N144" s="28">
        <f t="shared" si="20"/>
        <v>1</v>
      </c>
      <c r="O144" s="28">
        <f t="shared" si="20"/>
        <v>1</v>
      </c>
      <c r="P144" s="28">
        <f t="shared" si="20"/>
        <v>1</v>
      </c>
      <c r="Q144" s="28">
        <f t="shared" si="20"/>
        <v>1</v>
      </c>
      <c r="R144" s="28">
        <f t="shared" si="20"/>
        <v>1</v>
      </c>
      <c r="S144" s="28">
        <f t="shared" si="20"/>
        <v>1</v>
      </c>
      <c r="T144" s="28">
        <f t="shared" si="20"/>
        <v>1</v>
      </c>
      <c r="U144" s="28">
        <f t="shared" si="20"/>
        <v>1</v>
      </c>
      <c r="V144" s="28">
        <f t="shared" si="20"/>
        <v>1</v>
      </c>
      <c r="W144" s="28">
        <f t="shared" si="20"/>
        <v>1</v>
      </c>
      <c r="X144" s="28">
        <f t="shared" si="20"/>
        <v>1</v>
      </c>
      <c r="Y144" s="28">
        <f t="shared" si="20"/>
        <v>1</v>
      </c>
      <c r="Z144" s="28">
        <f t="shared" si="20"/>
        <v>1</v>
      </c>
      <c r="AA144" s="28">
        <f t="shared" si="20"/>
        <v>1</v>
      </c>
      <c r="AB144" s="28">
        <f t="shared" si="20"/>
        <v>1</v>
      </c>
      <c r="AC144" s="28">
        <f t="shared" si="20"/>
        <v>1</v>
      </c>
      <c r="AD144" s="28">
        <f t="shared" si="20"/>
        <v>1</v>
      </c>
      <c r="AE144" s="28">
        <f t="shared" si="20"/>
        <v>1</v>
      </c>
      <c r="AF144" s="28">
        <f t="shared" si="20"/>
        <v>1</v>
      </c>
      <c r="AG144" s="28">
        <f t="shared" si="20"/>
        <v>1</v>
      </c>
      <c r="AH144" s="28">
        <f t="shared" si="20"/>
        <v>1</v>
      </c>
      <c r="AI144" s="28">
        <f t="shared" si="20"/>
        <v>1</v>
      </c>
      <c r="AJ144" s="28">
        <f t="shared" si="20"/>
        <v>1</v>
      </c>
      <c r="AK144" s="28">
        <f t="shared" si="20"/>
        <v>1</v>
      </c>
      <c r="AL144" s="28">
        <f t="shared" si="20"/>
        <v>1</v>
      </c>
      <c r="AM144" s="28">
        <f t="shared" si="20"/>
        <v>1</v>
      </c>
      <c r="AN144" s="28">
        <f t="shared" si="20"/>
        <v>1</v>
      </c>
      <c r="AO144" s="28">
        <f t="shared" si="20"/>
        <v>1</v>
      </c>
      <c r="AP144" s="28">
        <f t="shared" si="20"/>
        <v>1</v>
      </c>
      <c r="AQ144" s="28">
        <f t="shared" si="20"/>
        <v>1</v>
      </c>
      <c r="AR144" s="28">
        <f t="shared" si="20"/>
        <v>1</v>
      </c>
      <c r="AS144" s="28">
        <f t="shared" si="20"/>
        <v>1</v>
      </c>
      <c r="AT144" s="28">
        <f t="shared" si="20"/>
        <v>1</v>
      </c>
      <c r="AU144" s="28">
        <f t="shared" si="20"/>
        <v>1</v>
      </c>
      <c r="AV144" s="28">
        <f t="shared" si="20"/>
        <v>1</v>
      </c>
      <c r="AW144" s="28">
        <f t="shared" si="20"/>
        <v>1</v>
      </c>
      <c r="AX144" s="28">
        <f t="shared" si="20"/>
        <v>1</v>
      </c>
      <c r="AY144" s="28">
        <f t="shared" si="20"/>
        <v>1</v>
      </c>
      <c r="AZ144" s="28">
        <f t="shared" si="20"/>
        <v>1</v>
      </c>
      <c r="BA144" s="28">
        <f t="shared" si="20"/>
        <v>1</v>
      </c>
      <c r="BB144" s="28">
        <f t="shared" si="20"/>
        <v>1</v>
      </c>
      <c r="BC144" s="28">
        <f t="shared" si="20"/>
        <v>1</v>
      </c>
      <c r="BD144" s="28">
        <f t="shared" si="20"/>
        <v>1</v>
      </c>
      <c r="BE144" s="28">
        <f t="shared" si="20"/>
        <v>1</v>
      </c>
      <c r="BF144" s="28">
        <f t="shared" si="20"/>
        <v>1</v>
      </c>
      <c r="BG144" s="28">
        <f t="shared" si="20"/>
        <v>1</v>
      </c>
      <c r="BH144" s="28">
        <f t="shared" si="20"/>
        <v>0</v>
      </c>
      <c r="BI144" s="28">
        <f t="shared" si="20"/>
        <v>0</v>
      </c>
      <c r="BJ144" s="28">
        <f t="shared" si="20"/>
        <v>0</v>
      </c>
      <c r="BK144" s="28">
        <f t="shared" si="20"/>
        <v>0</v>
      </c>
      <c r="BL144" s="28">
        <f t="shared" si="20"/>
        <v>0</v>
      </c>
      <c r="BM144" s="28">
        <f t="shared" si="20"/>
        <v>0</v>
      </c>
      <c r="BN144" s="28">
        <f t="shared" si="20"/>
        <v>0</v>
      </c>
      <c r="BO144" s="28">
        <f t="shared" si="20"/>
        <v>0</v>
      </c>
      <c r="BP144" s="28">
        <f t="shared" si="20"/>
        <v>0</v>
      </c>
      <c r="BQ144" s="187"/>
      <c r="BR144" s="187"/>
      <c r="BS144" s="187"/>
    </row>
    <row r="145" spans="4:71" x14ac:dyDescent="0.35">
      <c r="D145" s="58">
        <v>2</v>
      </c>
      <c r="E145" s="58"/>
      <c r="F145" s="58"/>
      <c r="G145" s="58"/>
      <c r="H145" s="27">
        <f>COUNTIF(H29:H127,"2")</f>
        <v>0</v>
      </c>
      <c r="I145" s="27">
        <f t="shared" ref="I145:BP145" si="21">COUNTIF(I29:I127,"2")</f>
        <v>0</v>
      </c>
      <c r="J145" s="27">
        <f t="shared" si="21"/>
        <v>0</v>
      </c>
      <c r="K145" s="27">
        <f t="shared" si="21"/>
        <v>0</v>
      </c>
      <c r="L145" s="27">
        <f t="shared" si="21"/>
        <v>0</v>
      </c>
      <c r="M145" s="27">
        <f t="shared" si="21"/>
        <v>0</v>
      </c>
      <c r="N145" s="27">
        <f t="shared" si="21"/>
        <v>0</v>
      </c>
      <c r="O145" s="27">
        <f t="shared" si="21"/>
        <v>0</v>
      </c>
      <c r="P145" s="27">
        <f t="shared" si="21"/>
        <v>0</v>
      </c>
      <c r="Q145" s="27">
        <f t="shared" si="21"/>
        <v>0</v>
      </c>
      <c r="R145" s="27">
        <f t="shared" si="21"/>
        <v>0</v>
      </c>
      <c r="S145" s="27">
        <f t="shared" si="21"/>
        <v>0</v>
      </c>
      <c r="T145" s="27">
        <f t="shared" si="21"/>
        <v>0</v>
      </c>
      <c r="U145" s="27">
        <f t="shared" si="21"/>
        <v>0</v>
      </c>
      <c r="V145" s="27">
        <f t="shared" si="21"/>
        <v>0</v>
      </c>
      <c r="W145" s="27">
        <f t="shared" si="21"/>
        <v>0</v>
      </c>
      <c r="X145" s="27">
        <f t="shared" si="21"/>
        <v>0</v>
      </c>
      <c r="Y145" s="27">
        <f t="shared" si="21"/>
        <v>0</v>
      </c>
      <c r="Z145" s="27">
        <f t="shared" si="21"/>
        <v>0</v>
      </c>
      <c r="AA145" s="27">
        <f t="shared" si="21"/>
        <v>0</v>
      </c>
      <c r="AB145" s="27">
        <f t="shared" si="21"/>
        <v>0</v>
      </c>
      <c r="AC145" s="27">
        <f t="shared" si="21"/>
        <v>0</v>
      </c>
      <c r="AD145" s="27">
        <f t="shared" si="21"/>
        <v>0</v>
      </c>
      <c r="AE145" s="27">
        <f t="shared" si="21"/>
        <v>1</v>
      </c>
      <c r="AF145" s="27">
        <f t="shared" si="21"/>
        <v>1</v>
      </c>
      <c r="AG145" s="27">
        <f t="shared" si="21"/>
        <v>1</v>
      </c>
      <c r="AH145" s="27">
        <f t="shared" si="21"/>
        <v>1</v>
      </c>
      <c r="AI145" s="27">
        <f t="shared" si="21"/>
        <v>1</v>
      </c>
      <c r="AJ145" s="27">
        <f t="shared" si="21"/>
        <v>1</v>
      </c>
      <c r="AK145" s="27">
        <f t="shared" si="21"/>
        <v>1</v>
      </c>
      <c r="AL145" s="27">
        <f t="shared" si="21"/>
        <v>1</v>
      </c>
      <c r="AM145" s="27">
        <f t="shared" si="21"/>
        <v>1</v>
      </c>
      <c r="AN145" s="27">
        <f t="shared" si="21"/>
        <v>1</v>
      </c>
      <c r="AO145" s="27">
        <f t="shared" si="21"/>
        <v>1</v>
      </c>
      <c r="AP145" s="27">
        <f t="shared" si="21"/>
        <v>1</v>
      </c>
      <c r="AQ145" s="27">
        <f t="shared" si="21"/>
        <v>0</v>
      </c>
      <c r="AR145" s="27">
        <f t="shared" si="21"/>
        <v>0</v>
      </c>
      <c r="AS145" s="27">
        <f t="shared" si="21"/>
        <v>0</v>
      </c>
      <c r="AT145" s="27">
        <f t="shared" si="21"/>
        <v>0</v>
      </c>
      <c r="AU145" s="27">
        <f t="shared" si="21"/>
        <v>0</v>
      </c>
      <c r="AV145" s="27">
        <f t="shared" si="21"/>
        <v>0</v>
      </c>
      <c r="AW145" s="27">
        <f t="shared" si="21"/>
        <v>0</v>
      </c>
      <c r="AX145" s="27">
        <f t="shared" si="21"/>
        <v>0</v>
      </c>
      <c r="AY145" s="27">
        <f t="shared" si="21"/>
        <v>1</v>
      </c>
      <c r="AZ145" s="27">
        <f t="shared" si="21"/>
        <v>1</v>
      </c>
      <c r="BA145" s="27">
        <f t="shared" si="21"/>
        <v>1</v>
      </c>
      <c r="BB145" s="27">
        <f t="shared" si="21"/>
        <v>1</v>
      </c>
      <c r="BC145" s="27">
        <f t="shared" si="21"/>
        <v>1</v>
      </c>
      <c r="BD145" s="27">
        <f t="shared" si="21"/>
        <v>1</v>
      </c>
      <c r="BE145" s="27">
        <f t="shared" si="21"/>
        <v>1</v>
      </c>
      <c r="BF145" s="27">
        <f t="shared" si="21"/>
        <v>1</v>
      </c>
      <c r="BG145" s="27">
        <f t="shared" si="21"/>
        <v>1</v>
      </c>
      <c r="BH145" s="27">
        <f t="shared" si="21"/>
        <v>0</v>
      </c>
      <c r="BI145" s="27">
        <f t="shared" si="21"/>
        <v>0</v>
      </c>
      <c r="BJ145" s="27">
        <f t="shared" si="21"/>
        <v>0</v>
      </c>
      <c r="BK145" s="27">
        <f t="shared" si="21"/>
        <v>0</v>
      </c>
      <c r="BL145" s="27">
        <f t="shared" si="21"/>
        <v>0</v>
      </c>
      <c r="BM145" s="27">
        <f t="shared" si="21"/>
        <v>0</v>
      </c>
      <c r="BN145" s="27">
        <f t="shared" si="21"/>
        <v>0</v>
      </c>
      <c r="BO145" s="27">
        <f t="shared" si="21"/>
        <v>0</v>
      </c>
      <c r="BP145" s="27">
        <f t="shared" si="21"/>
        <v>0</v>
      </c>
      <c r="BQ145" s="188"/>
      <c r="BR145" s="188"/>
      <c r="BS145" s="188"/>
    </row>
    <row r="146" spans="4:71" x14ac:dyDescent="0.35">
      <c r="D146" s="29" t="s">
        <v>16</v>
      </c>
      <c r="E146" s="29"/>
      <c r="F146" s="29"/>
      <c r="G146" s="29"/>
      <c r="H146" s="27">
        <f>COUNTIF(H28:H127,"cmo")</f>
        <v>0</v>
      </c>
      <c r="I146" s="27">
        <f t="shared" ref="I146:BP146" si="22">COUNTIF(I28:I127,"cmo")</f>
        <v>0</v>
      </c>
      <c r="J146" s="27">
        <f t="shared" si="22"/>
        <v>0</v>
      </c>
      <c r="K146" s="27">
        <f t="shared" si="22"/>
        <v>0</v>
      </c>
      <c r="L146" s="27">
        <f t="shared" si="22"/>
        <v>0</v>
      </c>
      <c r="M146" s="27">
        <f t="shared" si="22"/>
        <v>0</v>
      </c>
      <c r="N146" s="27">
        <f t="shared" si="22"/>
        <v>0</v>
      </c>
      <c r="O146" s="27">
        <f t="shared" si="22"/>
        <v>0</v>
      </c>
      <c r="P146" s="27">
        <f t="shared" si="22"/>
        <v>0</v>
      </c>
      <c r="Q146" s="27">
        <f t="shared" si="22"/>
        <v>0</v>
      </c>
      <c r="R146" s="27">
        <f t="shared" si="22"/>
        <v>0</v>
      </c>
      <c r="S146" s="27">
        <f t="shared" si="22"/>
        <v>0</v>
      </c>
      <c r="T146" s="27">
        <f t="shared" si="22"/>
        <v>0</v>
      </c>
      <c r="U146" s="27">
        <f t="shared" si="22"/>
        <v>0</v>
      </c>
      <c r="V146" s="27">
        <f t="shared" si="22"/>
        <v>0</v>
      </c>
      <c r="W146" s="27">
        <f t="shared" si="22"/>
        <v>0</v>
      </c>
      <c r="X146" s="27">
        <f t="shared" si="22"/>
        <v>0</v>
      </c>
      <c r="Y146" s="27">
        <f t="shared" si="22"/>
        <v>0</v>
      </c>
      <c r="Z146" s="27">
        <f t="shared" si="22"/>
        <v>0</v>
      </c>
      <c r="AA146" s="27">
        <f t="shared" si="22"/>
        <v>0</v>
      </c>
      <c r="AB146" s="27">
        <f t="shared" si="22"/>
        <v>0</v>
      </c>
      <c r="AC146" s="27">
        <f t="shared" si="22"/>
        <v>0</v>
      </c>
      <c r="AD146" s="27">
        <f t="shared" si="22"/>
        <v>0</v>
      </c>
      <c r="AE146" s="27">
        <f t="shared" si="22"/>
        <v>0</v>
      </c>
      <c r="AF146" s="27">
        <f t="shared" si="22"/>
        <v>0</v>
      </c>
      <c r="AG146" s="27">
        <f t="shared" si="22"/>
        <v>0</v>
      </c>
      <c r="AH146" s="27">
        <f t="shared" si="22"/>
        <v>0</v>
      </c>
      <c r="AI146" s="27">
        <f t="shared" si="22"/>
        <v>0</v>
      </c>
      <c r="AJ146" s="27">
        <f t="shared" si="22"/>
        <v>0</v>
      </c>
      <c r="AK146" s="27">
        <f t="shared" si="22"/>
        <v>0</v>
      </c>
      <c r="AL146" s="27">
        <f t="shared" si="22"/>
        <v>0</v>
      </c>
      <c r="AM146" s="27">
        <f t="shared" si="22"/>
        <v>0</v>
      </c>
      <c r="AN146" s="27">
        <f t="shared" si="22"/>
        <v>0</v>
      </c>
      <c r="AO146" s="27">
        <f t="shared" si="22"/>
        <v>0</v>
      </c>
      <c r="AP146" s="27">
        <f t="shared" si="22"/>
        <v>0</v>
      </c>
      <c r="AQ146" s="27">
        <f t="shared" si="22"/>
        <v>0</v>
      </c>
      <c r="AR146" s="27">
        <f t="shared" si="22"/>
        <v>0</v>
      </c>
      <c r="AS146" s="27">
        <f t="shared" si="22"/>
        <v>0</v>
      </c>
      <c r="AT146" s="27">
        <f t="shared" si="22"/>
        <v>0</v>
      </c>
      <c r="AU146" s="27">
        <f t="shared" si="22"/>
        <v>1</v>
      </c>
      <c r="AV146" s="27">
        <f t="shared" si="22"/>
        <v>1</v>
      </c>
      <c r="AW146" s="27">
        <f t="shared" si="22"/>
        <v>1</v>
      </c>
      <c r="AX146" s="27">
        <f t="shared" si="22"/>
        <v>1</v>
      </c>
      <c r="AY146" s="27">
        <f t="shared" si="22"/>
        <v>1</v>
      </c>
      <c r="AZ146" s="27">
        <f t="shared" si="22"/>
        <v>1</v>
      </c>
      <c r="BA146" s="27">
        <f t="shared" si="22"/>
        <v>1</v>
      </c>
      <c r="BB146" s="27">
        <f t="shared" si="22"/>
        <v>1</v>
      </c>
      <c r="BC146" s="27">
        <f t="shared" si="22"/>
        <v>1</v>
      </c>
      <c r="BD146" s="27">
        <f t="shared" si="22"/>
        <v>1</v>
      </c>
      <c r="BE146" s="27">
        <f t="shared" si="22"/>
        <v>1</v>
      </c>
      <c r="BF146" s="27">
        <f t="shared" si="22"/>
        <v>1</v>
      </c>
      <c r="BG146" s="27">
        <f t="shared" si="22"/>
        <v>1</v>
      </c>
      <c r="BH146" s="27">
        <f t="shared" si="22"/>
        <v>0</v>
      </c>
      <c r="BI146" s="27">
        <f t="shared" si="22"/>
        <v>0</v>
      </c>
      <c r="BJ146" s="27">
        <f t="shared" si="22"/>
        <v>0</v>
      </c>
      <c r="BK146" s="27">
        <f t="shared" si="22"/>
        <v>0</v>
      </c>
      <c r="BL146" s="27">
        <f t="shared" si="22"/>
        <v>0</v>
      </c>
      <c r="BM146" s="27">
        <f t="shared" si="22"/>
        <v>0</v>
      </c>
      <c r="BN146" s="27">
        <f t="shared" si="22"/>
        <v>0</v>
      </c>
      <c r="BO146" s="27">
        <f t="shared" si="22"/>
        <v>0</v>
      </c>
      <c r="BP146" s="27">
        <f t="shared" si="22"/>
        <v>0</v>
      </c>
      <c r="BQ146" s="188"/>
      <c r="BR146" s="188"/>
      <c r="BS146" s="188"/>
    </row>
    <row r="147" spans="4:71" x14ac:dyDescent="0.35">
      <c r="D147" s="29" t="s">
        <v>15</v>
      </c>
      <c r="E147" s="29"/>
      <c r="F147" s="29"/>
      <c r="G147" s="29"/>
      <c r="H147" s="27">
        <f>COUNTIF(H29:H127,"F")</f>
        <v>1</v>
      </c>
      <c r="I147" s="27">
        <f t="shared" ref="I147:BP147" si="23">COUNTIF(I29:I127,"F")</f>
        <v>1</v>
      </c>
      <c r="J147" s="27">
        <f t="shared" si="23"/>
        <v>0</v>
      </c>
      <c r="K147" s="27">
        <f t="shared" si="23"/>
        <v>0</v>
      </c>
      <c r="L147" s="27">
        <f t="shared" si="23"/>
        <v>0</v>
      </c>
      <c r="M147" s="27">
        <f t="shared" si="23"/>
        <v>0</v>
      </c>
      <c r="N147" s="27">
        <f t="shared" si="23"/>
        <v>1</v>
      </c>
      <c r="O147" s="27">
        <f t="shared" si="23"/>
        <v>1</v>
      </c>
      <c r="P147" s="27">
        <f t="shared" si="23"/>
        <v>0</v>
      </c>
      <c r="Q147" s="27">
        <f t="shared" si="23"/>
        <v>1</v>
      </c>
      <c r="R147" s="27">
        <f t="shared" si="23"/>
        <v>1</v>
      </c>
      <c r="S147" s="27">
        <f t="shared" si="23"/>
        <v>3</v>
      </c>
      <c r="T147" s="27">
        <f t="shared" si="23"/>
        <v>0</v>
      </c>
      <c r="U147" s="27">
        <f t="shared" si="23"/>
        <v>1</v>
      </c>
      <c r="V147" s="27">
        <f t="shared" si="23"/>
        <v>1</v>
      </c>
      <c r="W147" s="27">
        <f t="shared" si="23"/>
        <v>3</v>
      </c>
      <c r="X147" s="27">
        <f t="shared" si="23"/>
        <v>0</v>
      </c>
      <c r="Y147" s="27">
        <f t="shared" si="23"/>
        <v>0</v>
      </c>
      <c r="Z147" s="27">
        <f t="shared" si="23"/>
        <v>0</v>
      </c>
      <c r="AA147" s="27">
        <f t="shared" si="23"/>
        <v>1</v>
      </c>
      <c r="AB147" s="27">
        <f t="shared" si="23"/>
        <v>0</v>
      </c>
      <c r="AC147" s="27">
        <f t="shared" si="23"/>
        <v>0</v>
      </c>
      <c r="AD147" s="27">
        <f t="shared" si="23"/>
        <v>0</v>
      </c>
      <c r="AE147" s="27">
        <f t="shared" si="23"/>
        <v>2</v>
      </c>
      <c r="AF147" s="27">
        <f t="shared" si="23"/>
        <v>0</v>
      </c>
      <c r="AG147" s="27">
        <f t="shared" si="23"/>
        <v>0</v>
      </c>
      <c r="AH147" s="27">
        <f t="shared" si="23"/>
        <v>0</v>
      </c>
      <c r="AI147" s="27">
        <f t="shared" si="23"/>
        <v>4</v>
      </c>
      <c r="AJ147" s="27">
        <f t="shared" si="23"/>
        <v>0</v>
      </c>
      <c r="AK147" s="27">
        <f t="shared" si="23"/>
        <v>3</v>
      </c>
      <c r="AL147" s="27">
        <f t="shared" si="23"/>
        <v>3</v>
      </c>
      <c r="AM147" s="27">
        <f t="shared" si="23"/>
        <v>1</v>
      </c>
      <c r="AN147" s="27">
        <f t="shared" si="23"/>
        <v>0</v>
      </c>
      <c r="AO147" s="27">
        <f t="shared" si="23"/>
        <v>0</v>
      </c>
      <c r="AP147" s="27">
        <f t="shared" si="23"/>
        <v>0</v>
      </c>
      <c r="AQ147" s="27">
        <f t="shared" si="23"/>
        <v>3</v>
      </c>
      <c r="AR147" s="27">
        <f t="shared" si="23"/>
        <v>1</v>
      </c>
      <c r="AS147" s="27">
        <f t="shared" si="23"/>
        <v>1</v>
      </c>
      <c r="AT147" s="27">
        <f t="shared" si="23"/>
        <v>0</v>
      </c>
      <c r="AU147" s="27">
        <f t="shared" si="23"/>
        <v>5</v>
      </c>
      <c r="AV147" s="27">
        <f t="shared" si="23"/>
        <v>0</v>
      </c>
      <c r="AW147" s="27">
        <f t="shared" si="23"/>
        <v>0</v>
      </c>
      <c r="AX147" s="27">
        <f t="shared" si="23"/>
        <v>0</v>
      </c>
      <c r="AY147" s="27">
        <f t="shared" si="23"/>
        <v>1</v>
      </c>
      <c r="AZ147" s="27">
        <f t="shared" si="23"/>
        <v>1</v>
      </c>
      <c r="BA147" s="27">
        <f t="shared" si="23"/>
        <v>0</v>
      </c>
      <c r="BB147" s="27">
        <f t="shared" si="23"/>
        <v>0</v>
      </c>
      <c r="BC147" s="27">
        <f t="shared" si="23"/>
        <v>2</v>
      </c>
      <c r="BD147" s="27">
        <f t="shared" si="23"/>
        <v>2</v>
      </c>
      <c r="BE147" s="27">
        <f t="shared" si="23"/>
        <v>2</v>
      </c>
      <c r="BF147" s="27">
        <f t="shared" si="23"/>
        <v>0</v>
      </c>
      <c r="BG147" s="27">
        <f t="shared" si="23"/>
        <v>1</v>
      </c>
      <c r="BH147" s="27">
        <f t="shared" si="23"/>
        <v>0</v>
      </c>
      <c r="BI147" s="27">
        <f t="shared" si="23"/>
        <v>1</v>
      </c>
      <c r="BJ147" s="27">
        <f t="shared" si="23"/>
        <v>13</v>
      </c>
      <c r="BK147" s="27">
        <f t="shared" si="23"/>
        <v>13</v>
      </c>
      <c r="BL147" s="27">
        <f t="shared" si="23"/>
        <v>12</v>
      </c>
      <c r="BM147" s="27">
        <f t="shared" si="23"/>
        <v>12</v>
      </c>
      <c r="BN147" s="27">
        <f t="shared" si="23"/>
        <v>11</v>
      </c>
      <c r="BO147" s="27">
        <f t="shared" si="23"/>
        <v>11</v>
      </c>
      <c r="BP147" s="27">
        <f t="shared" si="23"/>
        <v>0</v>
      </c>
      <c r="BQ147" s="188"/>
      <c r="BR147" s="188"/>
      <c r="BS147" s="188"/>
    </row>
  </sheetData>
  <mergeCells count="151">
    <mergeCell ref="AJ131:AR131"/>
    <mergeCell ref="BT27:BT28"/>
    <mergeCell ref="F130:L130"/>
    <mergeCell ref="P130:AF130"/>
    <mergeCell ref="AJ130:AR130"/>
    <mergeCell ref="AV130:BT130"/>
    <mergeCell ref="BO27:BO28"/>
    <mergeCell ref="BP27:BP28"/>
    <mergeCell ref="BQ27:BQ28"/>
    <mergeCell ref="BR27:BR28"/>
    <mergeCell ref="BS27:BS28"/>
    <mergeCell ref="BJ27:BJ28"/>
    <mergeCell ref="BK27:BK28"/>
    <mergeCell ref="BL27:BL28"/>
    <mergeCell ref="BM27:BM28"/>
    <mergeCell ref="BN27:BN28"/>
    <mergeCell ref="BE27:BE28"/>
    <mergeCell ref="BF27:BF28"/>
    <mergeCell ref="BG27:BG28"/>
    <mergeCell ref="BH27:BH28"/>
    <mergeCell ref="BI27:BI28"/>
    <mergeCell ref="AZ27:AZ28"/>
    <mergeCell ref="BA27:BA28"/>
    <mergeCell ref="BB27:BB28"/>
    <mergeCell ref="BC27:BC28"/>
    <mergeCell ref="BD27:BD28"/>
    <mergeCell ref="AU27:AU28"/>
    <mergeCell ref="AV27:AV28"/>
    <mergeCell ref="AW27:AW28"/>
    <mergeCell ref="AX27:AX28"/>
    <mergeCell ref="AY27:AY28"/>
    <mergeCell ref="AP27:AP28"/>
    <mergeCell ref="AQ27:AQ28"/>
    <mergeCell ref="AR27:AR28"/>
    <mergeCell ref="AS27:AS28"/>
    <mergeCell ref="AT27:AT28"/>
    <mergeCell ref="AK27:AK28"/>
    <mergeCell ref="AL27:AL28"/>
    <mergeCell ref="AM27:AM28"/>
    <mergeCell ref="AN27:AN28"/>
    <mergeCell ref="AO27:AO28"/>
    <mergeCell ref="BR6:BR7"/>
    <mergeCell ref="BS6:BS7"/>
    <mergeCell ref="BT6:BT7"/>
    <mergeCell ref="C27:C28"/>
    <mergeCell ref="Y27:Y28"/>
    <mergeCell ref="Z27:Z28"/>
    <mergeCell ref="AA27:AA28"/>
    <mergeCell ref="AB27:AB28"/>
    <mergeCell ref="AC27:AC28"/>
    <mergeCell ref="AD27:AD28"/>
    <mergeCell ref="AE27:AE28"/>
    <mergeCell ref="AF27:AF28"/>
    <mergeCell ref="AG27:AG28"/>
    <mergeCell ref="AH27:AH28"/>
    <mergeCell ref="AI27:AI28"/>
    <mergeCell ref="AJ27:AJ28"/>
    <mergeCell ref="BM6:BM7"/>
    <mergeCell ref="BN6:BN7"/>
    <mergeCell ref="BO6:BO7"/>
    <mergeCell ref="BP6:BP7"/>
    <mergeCell ref="BQ6:BQ7"/>
    <mergeCell ref="BH6:BH7"/>
    <mergeCell ref="BI6:BI7"/>
    <mergeCell ref="BJ6:BJ7"/>
    <mergeCell ref="BK6:BK7"/>
    <mergeCell ref="BL6:BL7"/>
    <mergeCell ref="BC6:BC7"/>
    <mergeCell ref="BD6:BD7"/>
    <mergeCell ref="BE6:BE7"/>
    <mergeCell ref="BF6:BF7"/>
    <mergeCell ref="BG6:BG7"/>
    <mergeCell ref="AX6:AX7"/>
    <mergeCell ref="AY6:AY7"/>
    <mergeCell ref="AZ6:AZ7"/>
    <mergeCell ref="BA6:BA7"/>
    <mergeCell ref="BB6:BB7"/>
    <mergeCell ref="AS6:AS7"/>
    <mergeCell ref="AT6:AT7"/>
    <mergeCell ref="AU6:AU7"/>
    <mergeCell ref="AV6:AV7"/>
    <mergeCell ref="AW6:AW7"/>
    <mergeCell ref="AN6:AN7"/>
    <mergeCell ref="AO6:AO7"/>
    <mergeCell ref="AP6:AP7"/>
    <mergeCell ref="AQ6:AQ7"/>
    <mergeCell ref="AR6:AR7"/>
    <mergeCell ref="AI6:AI7"/>
    <mergeCell ref="AJ6:AJ7"/>
    <mergeCell ref="AK6:AK7"/>
    <mergeCell ref="AL6:AL7"/>
    <mergeCell ref="AM6:AM7"/>
    <mergeCell ref="AD6:AD7"/>
    <mergeCell ref="AE6:AE7"/>
    <mergeCell ref="AF6:AF7"/>
    <mergeCell ref="AG6:AG7"/>
    <mergeCell ref="AH6:AH7"/>
    <mergeCell ref="Y6:Y7"/>
    <mergeCell ref="Z6:Z7"/>
    <mergeCell ref="AA6:AA7"/>
    <mergeCell ref="AB6:AB7"/>
    <mergeCell ref="AC6:AC7"/>
    <mergeCell ref="B6:B7"/>
    <mergeCell ref="C6:C7"/>
    <mergeCell ref="D6:D7"/>
    <mergeCell ref="E6:E7"/>
    <mergeCell ref="F6:F7"/>
    <mergeCell ref="G6:G7"/>
    <mergeCell ref="T6:T7"/>
    <mergeCell ref="U6:U7"/>
    <mergeCell ref="V6:V7"/>
    <mergeCell ref="R6:R7"/>
    <mergeCell ref="S6:S7"/>
    <mergeCell ref="O6:O7"/>
    <mergeCell ref="P6:P7"/>
    <mergeCell ref="Q6:Q7"/>
    <mergeCell ref="W27:W28"/>
    <mergeCell ref="X27:X28"/>
    <mergeCell ref="H6:H7"/>
    <mergeCell ref="I6:I7"/>
    <mergeCell ref="J6:J7"/>
    <mergeCell ref="K6:K7"/>
    <mergeCell ref="L6:L7"/>
    <mergeCell ref="M6:M7"/>
    <mergeCell ref="E3:F3"/>
    <mergeCell ref="E4:F4"/>
    <mergeCell ref="W6:W7"/>
    <mergeCell ref="B130:E130"/>
    <mergeCell ref="R27:R28"/>
    <mergeCell ref="S27:S28"/>
    <mergeCell ref="T27:T28"/>
    <mergeCell ref="U27:U28"/>
    <mergeCell ref="N6:N7"/>
    <mergeCell ref="A1:D2"/>
    <mergeCell ref="X6:X7"/>
    <mergeCell ref="B27:B28"/>
    <mergeCell ref="D27:D28"/>
    <mergeCell ref="E27:E28"/>
    <mergeCell ref="F27:F28"/>
    <mergeCell ref="G27:G28"/>
    <mergeCell ref="H27:H28"/>
    <mergeCell ref="I27:I28"/>
    <mergeCell ref="J27:J28"/>
    <mergeCell ref="K27:K28"/>
    <mergeCell ref="L27:L28"/>
    <mergeCell ref="M27:M28"/>
    <mergeCell ref="N27:N28"/>
    <mergeCell ref="O27:O28"/>
    <mergeCell ref="P27:P28"/>
    <mergeCell ref="Q27:Q28"/>
    <mergeCell ref="V27:V28"/>
  </mergeCells>
  <conditionalFormatting sqref="H135:BT147">
    <cfRule type="cellIs" dxfId="88" priority="43" operator="greaterThan">
      <formula>1</formula>
    </cfRule>
    <cfRule type="cellIs" dxfId="87" priority="44" operator="equal">
      <formula>1</formula>
    </cfRule>
    <cfRule type="cellIs" dxfId="86" priority="45" operator="notEqual">
      <formula>1</formula>
    </cfRule>
  </conditionalFormatting>
  <conditionalFormatting sqref="H8:BT13">
    <cfRule type="cellIs" dxfId="85" priority="11" operator="equal">
      <formula>"L"</formula>
    </cfRule>
  </conditionalFormatting>
  <conditionalFormatting sqref="H8:BT13">
    <cfRule type="expression" dxfId="84" priority="12">
      <formula>AND(H$6&gt;=$C8,H$6&lt;=$D8)</formula>
    </cfRule>
    <cfRule type="notContainsBlanks" dxfId="83" priority="13">
      <formula>LEN(TRIM(H8))&gt;0</formula>
    </cfRule>
  </conditionalFormatting>
  <conditionalFormatting sqref="H16:BT25">
    <cfRule type="cellIs" dxfId="82" priority="8" operator="equal">
      <formula>"L"</formula>
    </cfRule>
  </conditionalFormatting>
  <conditionalFormatting sqref="H16:BT25">
    <cfRule type="expression" dxfId="81" priority="9">
      <formula>AND(H$6&gt;=$C16,H$6&lt;=$D16)</formula>
    </cfRule>
    <cfRule type="notContainsBlanks" dxfId="80" priority="10">
      <formula>LEN(TRIM(H16))&gt;0</formula>
    </cfRule>
  </conditionalFormatting>
  <conditionalFormatting sqref="H29:BT127">
    <cfRule type="cellIs" dxfId="79" priority="1" operator="equal">
      <formula>"L"</formula>
    </cfRule>
  </conditionalFormatting>
  <conditionalFormatting sqref="H42:AD42 AF42:BT42 H43:BT127 H29:BT41">
    <cfRule type="expression" dxfId="78" priority="2">
      <formula>AND(H$6&gt;=$C29,H$6&lt;=$D29)</formula>
    </cfRule>
    <cfRule type="notContainsBlanks" dxfId="77" priority="3">
      <formula>LEN(TRIM(H29))&gt;0</formula>
    </cfRule>
  </conditionalFormatting>
  <conditionalFormatting sqref="AE42:AO42">
    <cfRule type="expression" dxfId="76" priority="4">
      <formula>AND(AE$6&gt;=$C42,AE$6&lt;=$D42)</formula>
    </cfRule>
    <cfRule type="notContainsBlanks" dxfId="75" priority="5">
      <formula>LEN(TRIM(AE42))&gt;0</formula>
    </cfRule>
  </conditionalFormatting>
  <conditionalFormatting sqref="AE42:AO42">
    <cfRule type="expression" dxfId="74" priority="6">
      <formula>AND(AF$6&gt;=$C43,AF$6&lt;=$D43)</formula>
    </cfRule>
    <cfRule type="notContainsBlanks" dxfId="73" priority="7">
      <formula>LEN(TRIM(AE42))&gt;0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8" r:id="rId4" name="Button 4">
              <controlPr defaultSize="0" print="0" autoFill="0" autoPict="0" macro="[0]!Bouton10_Cliquer">
                <anchor moveWithCells="1" sizeWithCells="1">
                  <from>
                    <xdr:col>1</xdr:col>
                    <xdr:colOff>57150</xdr:colOff>
                    <xdr:row>135</xdr:row>
                    <xdr:rowOff>88900</xdr:rowOff>
                  </from>
                  <to>
                    <xdr:col>2</xdr:col>
                    <xdr:colOff>203200</xdr:colOff>
                    <xdr:row>139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9" r:id="rId5" name="Button 5">
              <controlPr defaultSize="0" print="0" autoFill="0" autoPict="0" macro="[0]!Bouton11_Cliquer">
                <anchor moveWithCells="1" sizeWithCells="1">
                  <from>
                    <xdr:col>1</xdr:col>
                    <xdr:colOff>31750</xdr:colOff>
                    <xdr:row>142</xdr:row>
                    <xdr:rowOff>114300</xdr:rowOff>
                  </from>
                  <to>
                    <xdr:col>2</xdr:col>
                    <xdr:colOff>171450</xdr:colOff>
                    <xdr:row>146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pageSetUpPr fitToPage="1"/>
  </sheetPr>
  <dimension ref="A1:BU147"/>
  <sheetViews>
    <sheetView showGridLines="0" topLeftCell="A91" zoomScaleNormal="100" zoomScaleSheetLayoutView="100" workbookViewId="0">
      <pane xSplit="7" topLeftCell="BG1" activePane="topRight" state="frozen"/>
      <selection pane="topRight" activeCell="H29" sqref="H29:BT127"/>
    </sheetView>
  </sheetViews>
  <sheetFormatPr baseColWidth="10" defaultColWidth="9.1796875" defaultRowHeight="14.5" x14ac:dyDescent="0.35"/>
  <cols>
    <col min="2" max="2" width="19.26953125" bestFit="1" customWidth="1"/>
    <col min="3" max="3" width="15.54296875" bestFit="1" customWidth="1"/>
    <col min="4" max="4" width="13.81640625" customWidth="1"/>
    <col min="5" max="5" width="9.81640625" bestFit="1" customWidth="1"/>
  </cols>
  <sheetData>
    <row r="1" spans="1:73" ht="16" thickBot="1" x14ac:dyDescent="0.4">
      <c r="A1" s="380" t="str">
        <f>datemercredi</f>
        <v>08.05.2019</v>
      </c>
      <c r="B1" s="380"/>
      <c r="C1" s="380"/>
      <c r="D1" s="381"/>
      <c r="E1" s="2"/>
      <c r="F1" s="2"/>
      <c r="H1" s="189">
        <f>DATE(YEAR($C$35),MONTH($C$35),DAY($C$35))+(8/24)</f>
        <v>43593.333333333336</v>
      </c>
      <c r="I1" s="189">
        <f>H$6+(15/24/60)</f>
        <v>43593.34375</v>
      </c>
      <c r="J1" s="189">
        <f t="shared" ref="J1:BT1" si="0">I$6+(15/24/60)</f>
        <v>43593.354166666664</v>
      </c>
      <c r="K1" s="189">
        <f t="shared" si="0"/>
        <v>43593.364583333328</v>
      </c>
      <c r="L1" s="189">
        <f t="shared" si="0"/>
        <v>43593.374999999993</v>
      </c>
      <c r="M1" s="189">
        <f t="shared" si="0"/>
        <v>43593.385416666657</v>
      </c>
      <c r="N1" s="189">
        <f t="shared" si="0"/>
        <v>43593.395833333321</v>
      </c>
      <c r="O1" s="189">
        <f t="shared" si="0"/>
        <v>43593.406249999985</v>
      </c>
      <c r="P1" s="189">
        <f t="shared" si="0"/>
        <v>43593.41666666665</v>
      </c>
      <c r="Q1" s="189">
        <f t="shared" si="0"/>
        <v>43593.427083333314</v>
      </c>
      <c r="R1" s="189">
        <f t="shared" si="0"/>
        <v>43593.437499999978</v>
      </c>
      <c r="S1" s="189">
        <f t="shared" si="0"/>
        <v>43593.447916666642</v>
      </c>
      <c r="T1" s="189">
        <f t="shared" si="0"/>
        <v>43593.458333333307</v>
      </c>
      <c r="U1" s="189">
        <f t="shared" si="0"/>
        <v>43593.468749999971</v>
      </c>
      <c r="V1" s="189">
        <f t="shared" si="0"/>
        <v>43593.479166666635</v>
      </c>
      <c r="W1" s="189">
        <f t="shared" si="0"/>
        <v>43593.489583333299</v>
      </c>
      <c r="X1" s="189">
        <f t="shared" si="0"/>
        <v>43593.499999999964</v>
      </c>
      <c r="Y1" s="189">
        <f t="shared" si="0"/>
        <v>43593.510416666628</v>
      </c>
      <c r="Z1" s="189">
        <f t="shared" si="0"/>
        <v>43593.520833333292</v>
      </c>
      <c r="AA1" s="189">
        <f t="shared" si="0"/>
        <v>43593.531249999956</v>
      </c>
      <c r="AB1" s="189">
        <f t="shared" si="0"/>
        <v>43593.541666666621</v>
      </c>
      <c r="AC1" s="189">
        <f t="shared" si="0"/>
        <v>43593.552083333285</v>
      </c>
      <c r="AD1" s="189">
        <f t="shared" si="0"/>
        <v>43593.562499999949</v>
      </c>
      <c r="AE1" s="189">
        <f t="shared" si="0"/>
        <v>43593.572916666613</v>
      </c>
      <c r="AF1" s="189">
        <f t="shared" si="0"/>
        <v>43593.583333333278</v>
      </c>
      <c r="AG1" s="189">
        <f t="shared" si="0"/>
        <v>43593.593749999942</v>
      </c>
      <c r="AH1" s="189">
        <f t="shared" si="0"/>
        <v>43593.604166666606</v>
      </c>
      <c r="AI1" s="189">
        <f t="shared" si="0"/>
        <v>43593.61458333327</v>
      </c>
      <c r="AJ1" s="189">
        <f t="shared" si="0"/>
        <v>43593.624999999935</v>
      </c>
      <c r="AK1" s="189">
        <f t="shared" si="0"/>
        <v>43593.635416666599</v>
      </c>
      <c r="AL1" s="189">
        <f t="shared" si="0"/>
        <v>43593.645833333263</v>
      </c>
      <c r="AM1" s="189">
        <f t="shared" si="0"/>
        <v>43593.656249999927</v>
      </c>
      <c r="AN1" s="189">
        <f t="shared" si="0"/>
        <v>43593.666666666591</v>
      </c>
      <c r="AO1" s="189">
        <f t="shared" si="0"/>
        <v>43593.677083333256</v>
      </c>
      <c r="AP1" s="189">
        <f t="shared" si="0"/>
        <v>43593.68749999992</v>
      </c>
      <c r="AQ1" s="189">
        <f t="shared" si="0"/>
        <v>43593.697916666584</v>
      </c>
      <c r="AR1" s="189">
        <f t="shared" si="0"/>
        <v>43593.708333333248</v>
      </c>
      <c r="AS1" s="189">
        <f t="shared" si="0"/>
        <v>43593.718749999913</v>
      </c>
      <c r="AT1" s="189">
        <f t="shared" si="0"/>
        <v>43593.729166666577</v>
      </c>
      <c r="AU1" s="189">
        <f t="shared" si="0"/>
        <v>43593.739583333241</v>
      </c>
      <c r="AV1" s="189">
        <f t="shared" si="0"/>
        <v>43593.749999999905</v>
      </c>
      <c r="AW1" s="189">
        <f t="shared" si="0"/>
        <v>43593.76041666657</v>
      </c>
      <c r="AX1" s="189">
        <f t="shared" si="0"/>
        <v>43593.770833333234</v>
      </c>
      <c r="AY1" s="189">
        <f t="shared" si="0"/>
        <v>43593.781249999898</v>
      </c>
      <c r="AZ1" s="189">
        <f t="shared" si="0"/>
        <v>43593.791666666562</v>
      </c>
      <c r="BA1" s="189">
        <f t="shared" si="0"/>
        <v>43593.802083333227</v>
      </c>
      <c r="BB1" s="189">
        <f t="shared" si="0"/>
        <v>43593.812499999891</v>
      </c>
      <c r="BC1" s="189">
        <f t="shared" si="0"/>
        <v>43593.822916666555</v>
      </c>
      <c r="BD1" s="189">
        <f t="shared" si="0"/>
        <v>43593.833333333219</v>
      </c>
      <c r="BE1" s="189">
        <f t="shared" si="0"/>
        <v>43593.843749999884</v>
      </c>
      <c r="BF1" s="189">
        <f t="shared" si="0"/>
        <v>43593.854166666548</v>
      </c>
      <c r="BG1" s="189">
        <f t="shared" si="0"/>
        <v>43593.864583333212</v>
      </c>
      <c r="BH1" s="189">
        <f t="shared" si="0"/>
        <v>43593.874999999876</v>
      </c>
      <c r="BI1" s="189">
        <f t="shared" si="0"/>
        <v>43593.885416666541</v>
      </c>
      <c r="BJ1" s="189">
        <f t="shared" si="0"/>
        <v>43593.895833333205</v>
      </c>
      <c r="BK1" s="189">
        <f t="shared" si="0"/>
        <v>43593.906249999869</v>
      </c>
      <c r="BL1" s="189">
        <f t="shared" si="0"/>
        <v>43593.916666666533</v>
      </c>
      <c r="BM1" s="189">
        <f t="shared" si="0"/>
        <v>43593.927083333198</v>
      </c>
      <c r="BN1" s="189">
        <f t="shared" si="0"/>
        <v>43593.937499999862</v>
      </c>
      <c r="BO1" s="189">
        <f t="shared" si="0"/>
        <v>43593.947916666526</v>
      </c>
      <c r="BP1" s="189">
        <f t="shared" si="0"/>
        <v>43593.95833333319</v>
      </c>
      <c r="BQ1" s="189">
        <f t="shared" si="0"/>
        <v>43593.968749999854</v>
      </c>
      <c r="BR1" s="189">
        <f t="shared" si="0"/>
        <v>43593.979166666519</v>
      </c>
      <c r="BS1" s="189">
        <f t="shared" si="0"/>
        <v>43593.989583333183</v>
      </c>
      <c r="BT1" s="189">
        <f t="shared" si="0"/>
        <v>43593.999999999847</v>
      </c>
    </row>
    <row r="2" spans="1:73" ht="15.75" customHeight="1" thickBot="1" x14ac:dyDescent="0.4">
      <c r="A2" s="382"/>
      <c r="B2" s="382"/>
      <c r="C2" s="382"/>
      <c r="D2" s="383"/>
      <c r="E2" s="2"/>
      <c r="F2" s="2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</row>
    <row r="3" spans="1:73" ht="15.75" customHeight="1" thickBot="1" x14ac:dyDescent="0.4">
      <c r="A3" s="1"/>
      <c r="E3" s="387"/>
      <c r="F3" s="387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</row>
    <row r="4" spans="1:73" ht="31.5" thickBot="1" x14ac:dyDescent="0.75">
      <c r="A4" s="4" t="s">
        <v>0</v>
      </c>
      <c r="B4" s="5" t="s">
        <v>1</v>
      </c>
      <c r="C4" s="6" t="s">
        <v>2</v>
      </c>
      <c r="E4" s="388"/>
      <c r="F4" s="388"/>
      <c r="G4" s="2"/>
      <c r="H4" s="3"/>
      <c r="I4" s="3"/>
      <c r="J4" s="3"/>
      <c r="K4" s="3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</row>
    <row r="5" spans="1:73" ht="31.5" thickBot="1" x14ac:dyDescent="0.75">
      <c r="A5" s="36">
        <f>FCTMERCREDI</f>
        <v>10.399305555605679</v>
      </c>
      <c r="B5" s="7">
        <f>REELMERCREDI</f>
        <v>277</v>
      </c>
      <c r="C5" s="8">
        <f>ECARTMERCREDI</f>
        <v>-1.1423611110609873</v>
      </c>
      <c r="D5" s="180"/>
      <c r="E5" s="180"/>
      <c r="F5" s="180"/>
      <c r="G5" s="2"/>
      <c r="H5" s="3"/>
      <c r="I5" s="3"/>
      <c r="J5" s="3"/>
      <c r="K5" s="3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</row>
    <row r="6" spans="1:73" ht="15" customHeight="1" x14ac:dyDescent="0.35">
      <c r="A6" s="3"/>
      <c r="B6" s="355" t="s">
        <v>28</v>
      </c>
      <c r="C6" s="384" t="s">
        <v>3</v>
      </c>
      <c r="D6" s="384" t="s">
        <v>3</v>
      </c>
      <c r="E6" s="359" t="s">
        <v>48</v>
      </c>
      <c r="F6" s="361" t="s">
        <v>4</v>
      </c>
      <c r="G6" s="361" t="s">
        <v>5</v>
      </c>
      <c r="H6" s="341">
        <f>DATE(YEAR($C$35),MONTH($C$35),DAY($C$35))+(8/24)</f>
        <v>43593.333333333336</v>
      </c>
      <c r="I6" s="341">
        <f>H$6+(15/24/60)</f>
        <v>43593.34375</v>
      </c>
      <c r="J6" s="341">
        <f t="shared" ref="J6:BT6" si="1">I$6+(15/24/60)</f>
        <v>43593.354166666664</v>
      </c>
      <c r="K6" s="341">
        <f t="shared" si="1"/>
        <v>43593.364583333328</v>
      </c>
      <c r="L6" s="341">
        <f t="shared" si="1"/>
        <v>43593.374999999993</v>
      </c>
      <c r="M6" s="341">
        <f t="shared" si="1"/>
        <v>43593.385416666657</v>
      </c>
      <c r="N6" s="341">
        <f t="shared" si="1"/>
        <v>43593.395833333321</v>
      </c>
      <c r="O6" s="341">
        <f t="shared" si="1"/>
        <v>43593.406249999985</v>
      </c>
      <c r="P6" s="341">
        <f t="shared" si="1"/>
        <v>43593.41666666665</v>
      </c>
      <c r="Q6" s="341">
        <f t="shared" si="1"/>
        <v>43593.427083333314</v>
      </c>
      <c r="R6" s="341">
        <f t="shared" si="1"/>
        <v>43593.437499999978</v>
      </c>
      <c r="S6" s="341">
        <f t="shared" si="1"/>
        <v>43593.447916666642</v>
      </c>
      <c r="T6" s="341">
        <f t="shared" si="1"/>
        <v>43593.458333333307</v>
      </c>
      <c r="U6" s="341">
        <f t="shared" si="1"/>
        <v>43593.468749999971</v>
      </c>
      <c r="V6" s="341">
        <f t="shared" si="1"/>
        <v>43593.479166666635</v>
      </c>
      <c r="W6" s="341">
        <f t="shared" si="1"/>
        <v>43593.489583333299</v>
      </c>
      <c r="X6" s="341">
        <f t="shared" si="1"/>
        <v>43593.499999999964</v>
      </c>
      <c r="Y6" s="341">
        <f t="shared" si="1"/>
        <v>43593.510416666628</v>
      </c>
      <c r="Z6" s="341">
        <f t="shared" si="1"/>
        <v>43593.520833333292</v>
      </c>
      <c r="AA6" s="341">
        <f t="shared" si="1"/>
        <v>43593.531249999956</v>
      </c>
      <c r="AB6" s="341">
        <f t="shared" si="1"/>
        <v>43593.541666666621</v>
      </c>
      <c r="AC6" s="341">
        <f t="shared" si="1"/>
        <v>43593.552083333285</v>
      </c>
      <c r="AD6" s="341">
        <f t="shared" si="1"/>
        <v>43593.562499999949</v>
      </c>
      <c r="AE6" s="341">
        <f t="shared" si="1"/>
        <v>43593.572916666613</v>
      </c>
      <c r="AF6" s="341">
        <f t="shared" si="1"/>
        <v>43593.583333333278</v>
      </c>
      <c r="AG6" s="341">
        <f t="shared" si="1"/>
        <v>43593.593749999942</v>
      </c>
      <c r="AH6" s="341">
        <f t="shared" si="1"/>
        <v>43593.604166666606</v>
      </c>
      <c r="AI6" s="341">
        <f t="shared" si="1"/>
        <v>43593.61458333327</v>
      </c>
      <c r="AJ6" s="341">
        <f t="shared" si="1"/>
        <v>43593.624999999935</v>
      </c>
      <c r="AK6" s="341">
        <f t="shared" si="1"/>
        <v>43593.635416666599</v>
      </c>
      <c r="AL6" s="341">
        <f t="shared" si="1"/>
        <v>43593.645833333263</v>
      </c>
      <c r="AM6" s="341">
        <f t="shared" si="1"/>
        <v>43593.656249999927</v>
      </c>
      <c r="AN6" s="341">
        <f t="shared" si="1"/>
        <v>43593.666666666591</v>
      </c>
      <c r="AO6" s="341">
        <f t="shared" si="1"/>
        <v>43593.677083333256</v>
      </c>
      <c r="AP6" s="341">
        <f t="shared" si="1"/>
        <v>43593.68749999992</v>
      </c>
      <c r="AQ6" s="341">
        <f t="shared" si="1"/>
        <v>43593.697916666584</v>
      </c>
      <c r="AR6" s="341">
        <f t="shared" si="1"/>
        <v>43593.708333333248</v>
      </c>
      <c r="AS6" s="341">
        <f t="shared" si="1"/>
        <v>43593.718749999913</v>
      </c>
      <c r="AT6" s="341">
        <f t="shared" si="1"/>
        <v>43593.729166666577</v>
      </c>
      <c r="AU6" s="341">
        <f t="shared" si="1"/>
        <v>43593.739583333241</v>
      </c>
      <c r="AV6" s="341">
        <f t="shared" si="1"/>
        <v>43593.749999999905</v>
      </c>
      <c r="AW6" s="341">
        <f t="shared" si="1"/>
        <v>43593.76041666657</v>
      </c>
      <c r="AX6" s="341">
        <f t="shared" si="1"/>
        <v>43593.770833333234</v>
      </c>
      <c r="AY6" s="341">
        <f t="shared" si="1"/>
        <v>43593.781249999898</v>
      </c>
      <c r="AZ6" s="341">
        <f t="shared" si="1"/>
        <v>43593.791666666562</v>
      </c>
      <c r="BA6" s="341">
        <f t="shared" si="1"/>
        <v>43593.802083333227</v>
      </c>
      <c r="BB6" s="341">
        <f t="shared" si="1"/>
        <v>43593.812499999891</v>
      </c>
      <c r="BC6" s="341">
        <f t="shared" si="1"/>
        <v>43593.822916666555</v>
      </c>
      <c r="BD6" s="341">
        <f t="shared" si="1"/>
        <v>43593.833333333219</v>
      </c>
      <c r="BE6" s="341">
        <f t="shared" si="1"/>
        <v>43593.843749999884</v>
      </c>
      <c r="BF6" s="341">
        <f t="shared" si="1"/>
        <v>43593.854166666548</v>
      </c>
      <c r="BG6" s="341">
        <f t="shared" si="1"/>
        <v>43593.864583333212</v>
      </c>
      <c r="BH6" s="341">
        <f t="shared" si="1"/>
        <v>43593.874999999876</v>
      </c>
      <c r="BI6" s="341">
        <f t="shared" si="1"/>
        <v>43593.885416666541</v>
      </c>
      <c r="BJ6" s="341">
        <f t="shared" si="1"/>
        <v>43593.895833333205</v>
      </c>
      <c r="BK6" s="341">
        <f t="shared" si="1"/>
        <v>43593.906249999869</v>
      </c>
      <c r="BL6" s="341">
        <f t="shared" si="1"/>
        <v>43593.916666666533</v>
      </c>
      <c r="BM6" s="341">
        <f t="shared" si="1"/>
        <v>43593.927083333198</v>
      </c>
      <c r="BN6" s="341">
        <f t="shared" si="1"/>
        <v>43593.937499999862</v>
      </c>
      <c r="BO6" s="341">
        <f t="shared" si="1"/>
        <v>43593.947916666526</v>
      </c>
      <c r="BP6" s="341">
        <f t="shared" si="1"/>
        <v>43593.95833333319</v>
      </c>
      <c r="BQ6" s="341">
        <f t="shared" si="1"/>
        <v>43593.968749999854</v>
      </c>
      <c r="BR6" s="341">
        <f t="shared" si="1"/>
        <v>43593.979166666519</v>
      </c>
      <c r="BS6" s="341">
        <f t="shared" si="1"/>
        <v>43593.989583333183</v>
      </c>
      <c r="BT6" s="341">
        <f t="shared" si="1"/>
        <v>43593.999999999847</v>
      </c>
    </row>
    <row r="7" spans="1:73" ht="15" customHeight="1" thickBot="1" x14ac:dyDescent="0.4">
      <c r="A7" s="3"/>
      <c r="B7" s="356"/>
      <c r="C7" s="360"/>
      <c r="D7" s="360"/>
      <c r="E7" s="360"/>
      <c r="F7" s="362"/>
      <c r="G7" s="363"/>
      <c r="H7" s="342"/>
      <c r="I7" s="342"/>
      <c r="J7" s="342"/>
      <c r="K7" s="342"/>
      <c r="L7" s="342"/>
      <c r="M7" s="342"/>
      <c r="N7" s="342"/>
      <c r="O7" s="342"/>
      <c r="P7" s="342"/>
      <c r="Q7" s="342"/>
      <c r="R7" s="342"/>
      <c r="S7" s="342"/>
      <c r="T7" s="342"/>
      <c r="U7" s="342"/>
      <c r="V7" s="342"/>
      <c r="W7" s="342"/>
      <c r="X7" s="342"/>
      <c r="Y7" s="342"/>
      <c r="Z7" s="342"/>
      <c r="AA7" s="342"/>
      <c r="AB7" s="342"/>
      <c r="AC7" s="342"/>
      <c r="AD7" s="342"/>
      <c r="AE7" s="342"/>
      <c r="AF7" s="342"/>
      <c r="AG7" s="342"/>
      <c r="AH7" s="342"/>
      <c r="AI7" s="342"/>
      <c r="AJ7" s="342"/>
      <c r="AK7" s="342"/>
      <c r="AL7" s="342"/>
      <c r="AM7" s="342"/>
      <c r="AN7" s="342"/>
      <c r="AO7" s="342"/>
      <c r="AP7" s="342"/>
      <c r="AQ7" s="342"/>
      <c r="AR7" s="342"/>
      <c r="AS7" s="342"/>
      <c r="AT7" s="342"/>
      <c r="AU7" s="342"/>
      <c r="AV7" s="342"/>
      <c r="AW7" s="342"/>
      <c r="AX7" s="342"/>
      <c r="AY7" s="342"/>
      <c r="AZ7" s="342"/>
      <c r="BA7" s="342"/>
      <c r="BB7" s="342"/>
      <c r="BC7" s="342"/>
      <c r="BD7" s="342"/>
      <c r="BE7" s="342"/>
      <c r="BF7" s="342"/>
      <c r="BG7" s="342"/>
      <c r="BH7" s="342"/>
      <c r="BI7" s="342"/>
      <c r="BJ7" s="342"/>
      <c r="BK7" s="342"/>
      <c r="BL7" s="342"/>
      <c r="BM7" s="342"/>
      <c r="BN7" s="342"/>
      <c r="BO7" s="342"/>
      <c r="BP7" s="342"/>
      <c r="BQ7" s="342"/>
      <c r="BR7" s="342"/>
      <c r="BS7" s="342"/>
      <c r="BT7" s="342"/>
    </row>
    <row r="8" spans="1:73" ht="15.75" customHeight="1" x14ac:dyDescent="0.35">
      <c r="A8" s="39"/>
      <c r="B8" s="70" t="str">
        <f>'Etat staff'!L15</f>
        <v xml:space="preserve"> OLYMPE</v>
      </c>
      <c r="C8" s="145">
        <f>'Etat staff'!J15</f>
        <v>43593.315972222219</v>
      </c>
      <c r="D8" s="240">
        <f>IF('Etat staff'!K15&lt;C8,'Etat staff'!K15+1,'Etat staff'!K15)</f>
        <v>43593.736111111109</v>
      </c>
      <c r="E8" s="237">
        <f>IF(BU8*24&lt;5.75,0.25/24,IF(BU8*24&lt;6.75,0.5/24,IF(BU8*24&lt;9,1/24,IF(BU8*24&lt;13.25,1.25/24,1.5/24))))</f>
        <v>5.2083333333333336E-2</v>
      </c>
      <c r="F8" s="207"/>
      <c r="G8" s="67"/>
      <c r="H8" s="250" t="s">
        <v>41</v>
      </c>
      <c r="I8" s="272" t="s">
        <v>41</v>
      </c>
      <c r="J8" s="272" t="s">
        <v>41</v>
      </c>
      <c r="K8" s="272" t="s">
        <v>41</v>
      </c>
      <c r="L8" s="272" t="s">
        <v>42</v>
      </c>
      <c r="M8" s="272" t="s">
        <v>42</v>
      </c>
      <c r="N8" s="272" t="s">
        <v>42</v>
      </c>
      <c r="O8" s="272" t="s">
        <v>42</v>
      </c>
      <c r="P8" s="272" t="s">
        <v>47</v>
      </c>
      <c r="Q8" s="272" t="s">
        <v>42</v>
      </c>
      <c r="R8" s="272" t="s">
        <v>42</v>
      </c>
      <c r="S8" s="272" t="s">
        <v>42</v>
      </c>
      <c r="T8" s="272" t="s">
        <v>42</v>
      </c>
      <c r="U8" s="272" t="s">
        <v>42</v>
      </c>
      <c r="V8" s="272" t="s">
        <v>42</v>
      </c>
      <c r="W8" s="272" t="s">
        <v>42</v>
      </c>
      <c r="X8" s="277" t="s">
        <v>6</v>
      </c>
      <c r="Y8" s="277" t="s">
        <v>6</v>
      </c>
      <c r="Z8" s="277" t="s">
        <v>6</v>
      </c>
      <c r="AA8" s="272" t="s">
        <v>42</v>
      </c>
      <c r="AB8" s="272" t="s">
        <v>42</v>
      </c>
      <c r="AC8" s="272" t="s">
        <v>42</v>
      </c>
      <c r="AD8" s="272" t="s">
        <v>42</v>
      </c>
      <c r="AE8" s="272" t="s">
        <v>42</v>
      </c>
      <c r="AF8" s="272" t="s">
        <v>42</v>
      </c>
      <c r="AG8" s="272" t="s">
        <v>42</v>
      </c>
      <c r="AH8" s="272" t="s">
        <v>42</v>
      </c>
      <c r="AI8" s="272" t="s">
        <v>42</v>
      </c>
      <c r="AJ8" s="272" t="s">
        <v>42</v>
      </c>
      <c r="AK8" s="272" t="s">
        <v>42</v>
      </c>
      <c r="AL8" s="226"/>
      <c r="AM8" s="226"/>
      <c r="AN8" s="226"/>
      <c r="AO8" s="226"/>
      <c r="AP8" s="226"/>
      <c r="AQ8" s="226"/>
      <c r="AR8" s="226"/>
      <c r="AS8" s="226"/>
      <c r="AT8" s="226"/>
      <c r="AU8" s="226"/>
      <c r="AV8" s="226"/>
      <c r="AW8" s="226"/>
      <c r="AX8" s="226"/>
      <c r="AY8" s="226"/>
      <c r="AZ8" s="226"/>
      <c r="BA8" s="226"/>
      <c r="BB8" s="226"/>
      <c r="BC8" s="226"/>
      <c r="BD8" s="226"/>
      <c r="BE8" s="226"/>
      <c r="BF8" s="226"/>
      <c r="BG8" s="226"/>
      <c r="BH8" s="226"/>
      <c r="BI8" s="226"/>
      <c r="BJ8" s="226"/>
      <c r="BK8" s="226"/>
      <c r="BL8" s="226"/>
      <c r="BM8" s="226"/>
      <c r="BN8" s="226"/>
      <c r="BO8" s="226"/>
      <c r="BP8" s="226"/>
      <c r="BQ8" s="226"/>
      <c r="BR8" s="226"/>
      <c r="BS8" s="226"/>
      <c r="BT8" s="251"/>
      <c r="BU8" s="165">
        <f>D8-C8+0.16666/24</f>
        <v>0.42708305555717241</v>
      </c>
    </row>
    <row r="9" spans="1:73" ht="15.5" x14ac:dyDescent="0.35">
      <c r="A9" s="39"/>
      <c r="B9" s="71" t="str">
        <f>'Etat staff'!L16</f>
        <v xml:space="preserve"> ISARA</v>
      </c>
      <c r="C9" s="146">
        <f>'Etat staff'!J16</f>
        <v>43593.357638888891</v>
      </c>
      <c r="D9" s="241">
        <f>IF('Etat staff'!K16&lt;C9,'Etat staff'!K16+1,'Etat staff'!K16)</f>
        <v>43593.684027777781</v>
      </c>
      <c r="E9" s="238">
        <f t="shared" ref="E9:E13" si="2">IF(BU9*24&lt;5.75,0.25/24,IF(BU9*24&lt;6.75,0.5/24,IF(BU9*24&lt;9,1/24,IF(BU9*24&lt;13.25,1.25/24,1.5/24))))</f>
        <v>4.1666666666666664E-2</v>
      </c>
      <c r="F9" s="109"/>
      <c r="G9" s="68"/>
      <c r="H9" s="230" t="s">
        <v>7</v>
      </c>
      <c r="I9" s="231" t="s">
        <v>7</v>
      </c>
      <c r="J9" s="231" t="s">
        <v>7</v>
      </c>
      <c r="K9" s="231" t="s">
        <v>41</v>
      </c>
      <c r="L9" s="231" t="s">
        <v>41</v>
      </c>
      <c r="M9" s="231" t="s">
        <v>41</v>
      </c>
      <c r="N9" s="231" t="s">
        <v>41</v>
      </c>
      <c r="O9" s="231" t="s">
        <v>41</v>
      </c>
      <c r="P9" s="231" t="s">
        <v>41</v>
      </c>
      <c r="Q9" s="231" t="s">
        <v>41</v>
      </c>
      <c r="R9" s="231" t="s">
        <v>41</v>
      </c>
      <c r="S9" s="231" t="s">
        <v>41</v>
      </c>
      <c r="T9" s="231" t="s">
        <v>41</v>
      </c>
      <c r="U9" s="231" t="s">
        <v>42</v>
      </c>
      <c r="V9" s="231" t="s">
        <v>42</v>
      </c>
      <c r="W9" s="231" t="s">
        <v>42</v>
      </c>
      <c r="X9" s="231" t="s">
        <v>42</v>
      </c>
      <c r="Y9" s="231" t="s">
        <v>42</v>
      </c>
      <c r="Z9" s="231" t="s">
        <v>42</v>
      </c>
      <c r="AA9" s="231" t="s">
        <v>42</v>
      </c>
      <c r="AB9" s="278" t="s">
        <v>6</v>
      </c>
      <c r="AC9" s="278" t="s">
        <v>6</v>
      </c>
      <c r="AD9" s="278" t="s">
        <v>6</v>
      </c>
      <c r="AE9" s="231" t="s">
        <v>41</v>
      </c>
      <c r="AF9" s="231" t="s">
        <v>41</v>
      </c>
      <c r="AG9" s="231" t="s">
        <v>41</v>
      </c>
      <c r="AH9" s="231" t="s">
        <v>41</v>
      </c>
      <c r="AI9" s="231" t="s">
        <v>41</v>
      </c>
      <c r="AJ9" s="231" t="s">
        <v>42</v>
      </c>
      <c r="AK9" s="231" t="s">
        <v>42</v>
      </c>
      <c r="AL9" s="231" t="s">
        <v>42</v>
      </c>
      <c r="AM9" s="231" t="s">
        <v>42</v>
      </c>
      <c r="AN9" s="231"/>
      <c r="AO9" s="231"/>
      <c r="AP9" s="296"/>
      <c r="AQ9" s="296"/>
      <c r="AR9" s="296"/>
      <c r="AS9" s="296"/>
      <c r="AT9" s="296"/>
      <c r="AU9" s="296"/>
      <c r="AV9" s="296"/>
      <c r="AW9" s="296"/>
      <c r="AX9" s="296"/>
      <c r="AY9" s="296"/>
      <c r="AZ9" s="296"/>
      <c r="BA9" s="296"/>
      <c r="BB9" s="296"/>
      <c r="BC9" s="296"/>
      <c r="BD9" s="296"/>
      <c r="BE9" s="296"/>
      <c r="BF9" s="296"/>
      <c r="BG9" s="296"/>
      <c r="BH9" s="296"/>
      <c r="BI9" s="296"/>
      <c r="BJ9" s="296"/>
      <c r="BK9" s="296"/>
      <c r="BL9" s="296"/>
      <c r="BM9" s="296"/>
      <c r="BN9" s="296"/>
      <c r="BO9" s="296"/>
      <c r="BP9" s="296"/>
      <c r="BQ9" s="296"/>
      <c r="BR9" s="296"/>
      <c r="BS9" s="296"/>
      <c r="BT9" s="229"/>
      <c r="BU9" s="165">
        <f t="shared" ref="BU9:BU118" si="3">D9-C9+0.16666/24</f>
        <v>0.33333305555717241</v>
      </c>
    </row>
    <row r="10" spans="1:73" ht="15.5" x14ac:dyDescent="0.35">
      <c r="A10" s="39"/>
      <c r="B10" s="71" t="str">
        <f>'Etat staff'!L17</f>
        <v xml:space="preserve"> DAISY</v>
      </c>
      <c r="C10" s="146">
        <f>'Etat staff'!J17</f>
        <v>43593.482638888891</v>
      </c>
      <c r="D10" s="241">
        <f>IF('Etat staff'!K17&lt;C10,'Etat staff'!K17+1,'Etat staff'!K17)</f>
        <v>43593.809027777781</v>
      </c>
      <c r="E10" s="238">
        <f t="shared" si="2"/>
        <v>4.1666666666666664E-2</v>
      </c>
      <c r="F10" s="109"/>
      <c r="G10" s="68"/>
      <c r="H10" s="227"/>
      <c r="I10" s="296"/>
      <c r="J10" s="296"/>
      <c r="K10" s="296"/>
      <c r="L10" s="296"/>
      <c r="M10" s="296"/>
      <c r="N10" s="296"/>
      <c r="O10" s="296"/>
      <c r="P10" s="231"/>
      <c r="Q10" s="231"/>
      <c r="R10" s="231" t="s">
        <v>7</v>
      </c>
      <c r="S10" s="231" t="s">
        <v>7</v>
      </c>
      <c r="T10" s="231" t="s">
        <v>7</v>
      </c>
      <c r="U10" s="231" t="s">
        <v>7</v>
      </c>
      <c r="V10" s="231" t="s">
        <v>7</v>
      </c>
      <c r="W10" s="231" t="s">
        <v>41</v>
      </c>
      <c r="X10" s="231" t="s">
        <v>41</v>
      </c>
      <c r="Y10" s="231" t="s">
        <v>41</v>
      </c>
      <c r="Z10" s="231" t="s">
        <v>41</v>
      </c>
      <c r="AA10" s="231" t="s">
        <v>41</v>
      </c>
      <c r="AB10" s="231" t="s">
        <v>41</v>
      </c>
      <c r="AC10" s="231" t="s">
        <v>41</v>
      </c>
      <c r="AD10" s="231" t="s">
        <v>41</v>
      </c>
      <c r="AE10" s="231" t="s">
        <v>41</v>
      </c>
      <c r="AF10" s="278" t="s">
        <v>6</v>
      </c>
      <c r="AG10" s="278" t="s">
        <v>6</v>
      </c>
      <c r="AH10" s="278" t="s">
        <v>6</v>
      </c>
      <c r="AI10" s="231" t="s">
        <v>41</v>
      </c>
      <c r="AJ10" s="231" t="s">
        <v>41</v>
      </c>
      <c r="AK10" s="231" t="s">
        <v>41</v>
      </c>
      <c r="AL10" s="231" t="s">
        <v>41</v>
      </c>
      <c r="AM10" s="231" t="s">
        <v>41</v>
      </c>
      <c r="AN10" s="231" t="s">
        <v>41</v>
      </c>
      <c r="AO10" s="231" t="s">
        <v>41</v>
      </c>
      <c r="AP10" s="231" t="s">
        <v>41</v>
      </c>
      <c r="AQ10" s="231" t="s">
        <v>41</v>
      </c>
      <c r="AR10" s="231" t="s">
        <v>41</v>
      </c>
      <c r="AS10" s="231" t="s">
        <v>41</v>
      </c>
      <c r="AT10" s="231" t="s">
        <v>41</v>
      </c>
      <c r="AU10" s="231" t="s">
        <v>41</v>
      </c>
      <c r="AV10" s="231" t="s">
        <v>41</v>
      </c>
      <c r="AW10" s="231" t="s">
        <v>41</v>
      </c>
      <c r="AX10" s="231" t="s">
        <v>41</v>
      </c>
      <c r="AY10" s="231" t="s">
        <v>41</v>
      </c>
      <c r="AZ10" s="231" t="s">
        <v>42</v>
      </c>
      <c r="BA10" s="231" t="s">
        <v>42</v>
      </c>
      <c r="BB10" s="296"/>
      <c r="BC10" s="296"/>
      <c r="BD10" s="296"/>
      <c r="BE10" s="296"/>
      <c r="BF10" s="296"/>
      <c r="BG10" s="296"/>
      <c r="BH10" s="296"/>
      <c r="BI10" s="296"/>
      <c r="BJ10" s="296"/>
      <c r="BK10" s="296"/>
      <c r="BL10" s="296"/>
      <c r="BM10" s="296"/>
      <c r="BN10" s="296"/>
      <c r="BO10" s="296"/>
      <c r="BP10" s="296"/>
      <c r="BQ10" s="296"/>
      <c r="BR10" s="296"/>
      <c r="BS10" s="296"/>
      <c r="BT10" s="229"/>
      <c r="BU10" s="165">
        <f t="shared" si="3"/>
        <v>0.33333305555717241</v>
      </c>
    </row>
    <row r="11" spans="1:73" ht="15.5" x14ac:dyDescent="0.35">
      <c r="A11" s="39"/>
      <c r="B11" s="71" t="str">
        <f>'Etat staff'!L18</f>
        <v xml:space="preserve"> PHILIPPINE</v>
      </c>
      <c r="C11" s="146">
        <f>'Etat staff'!J18</f>
        <v>43593.565972222219</v>
      </c>
      <c r="D11" s="241">
        <f>IF('Etat staff'!K18&lt;C11,'Etat staff'!K18+1,'Etat staff'!K18)</f>
        <v>43593.954861111109</v>
      </c>
      <c r="E11" s="238">
        <f t="shared" si="2"/>
        <v>5.2083333333333336E-2</v>
      </c>
      <c r="F11" s="109"/>
      <c r="G11" s="68"/>
      <c r="H11" s="227"/>
      <c r="I11" s="296"/>
      <c r="J11" s="296"/>
      <c r="K11" s="296"/>
      <c r="L11" s="296"/>
      <c r="M11" s="296"/>
      <c r="N11" s="296"/>
      <c r="O11" s="296"/>
      <c r="P11" s="296"/>
      <c r="Q11" s="296"/>
      <c r="R11" s="296"/>
      <c r="S11" s="296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 t="s">
        <v>7</v>
      </c>
      <c r="AI11" s="231" t="s">
        <v>7</v>
      </c>
      <c r="AJ11" s="231" t="s">
        <v>7</v>
      </c>
      <c r="AK11" s="231" t="s">
        <v>7</v>
      </c>
      <c r="AL11" s="231" t="s">
        <v>7</v>
      </c>
      <c r="AM11" s="231" t="s">
        <v>42</v>
      </c>
      <c r="AN11" s="231" t="s">
        <v>42</v>
      </c>
      <c r="AO11" s="231" t="s">
        <v>42</v>
      </c>
      <c r="AP11" s="231" t="s">
        <v>42</v>
      </c>
      <c r="AQ11" s="231" t="s">
        <v>42</v>
      </c>
      <c r="AR11" s="231" t="s">
        <v>42</v>
      </c>
      <c r="AS11" s="231" t="s">
        <v>42</v>
      </c>
      <c r="AT11" s="231" t="s">
        <v>42</v>
      </c>
      <c r="AU11" s="231" t="s">
        <v>42</v>
      </c>
      <c r="AV11" s="231" t="s">
        <v>6</v>
      </c>
      <c r="AW11" s="231" t="s">
        <v>6</v>
      </c>
      <c r="AX11" s="231" t="s">
        <v>6</v>
      </c>
      <c r="AY11" s="231" t="s">
        <v>41</v>
      </c>
      <c r="AZ11" s="231" t="s">
        <v>41</v>
      </c>
      <c r="BA11" s="231" t="s">
        <v>41</v>
      </c>
      <c r="BB11" s="231" t="s">
        <v>41</v>
      </c>
      <c r="BC11" s="231" t="s">
        <v>41</v>
      </c>
      <c r="BD11" s="231" t="s">
        <v>41</v>
      </c>
      <c r="BE11" s="231" t="s">
        <v>41</v>
      </c>
      <c r="BF11" s="231" t="s">
        <v>41</v>
      </c>
      <c r="BG11" s="231" t="s">
        <v>41</v>
      </c>
      <c r="BH11" s="231" t="s">
        <v>41</v>
      </c>
      <c r="BI11" s="231" t="s">
        <v>41</v>
      </c>
      <c r="BJ11" s="231" t="s">
        <v>41</v>
      </c>
      <c r="BK11" s="231" t="s">
        <v>41</v>
      </c>
      <c r="BL11" s="231" t="s">
        <v>41</v>
      </c>
      <c r="BM11" s="231" t="s">
        <v>41</v>
      </c>
      <c r="BN11" s="231" t="s">
        <v>41</v>
      </c>
      <c r="BO11" s="231" t="s">
        <v>41</v>
      </c>
      <c r="BP11" s="296"/>
      <c r="BQ11" s="296"/>
      <c r="BR11" s="296"/>
      <c r="BS11" s="296"/>
      <c r="BT11" s="229"/>
      <c r="BU11" s="165">
        <f t="shared" si="3"/>
        <v>0.39583305555717241</v>
      </c>
    </row>
    <row r="12" spans="1:73" ht="15.5" x14ac:dyDescent="0.35">
      <c r="A12" s="39"/>
      <c r="B12" s="71">
        <f>'Etat staff'!L19</f>
        <v>0</v>
      </c>
      <c r="C12" s="146">
        <f>'Etat staff'!J19</f>
        <v>0</v>
      </c>
      <c r="D12" s="241">
        <f>IF('Etat staff'!K19&lt;C12,'Etat staff'!K19+1,'Etat staff'!K19)</f>
        <v>0</v>
      </c>
      <c r="E12" s="238">
        <f t="shared" si="2"/>
        <v>1.0416666666666666E-2</v>
      </c>
      <c r="F12" s="109"/>
      <c r="G12" s="68"/>
      <c r="H12" s="227"/>
      <c r="I12" s="296"/>
      <c r="J12" s="296"/>
      <c r="K12" s="296"/>
      <c r="L12" s="296"/>
      <c r="M12" s="296"/>
      <c r="N12" s="296"/>
      <c r="O12" s="296"/>
      <c r="P12" s="296"/>
      <c r="Q12" s="296"/>
      <c r="R12" s="296"/>
      <c r="S12" s="296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/>
      <c r="AJ12" s="231"/>
      <c r="AK12" s="231"/>
      <c r="AL12" s="231"/>
      <c r="AM12" s="231"/>
      <c r="AN12" s="231"/>
      <c r="AO12" s="231"/>
      <c r="AP12" s="231"/>
      <c r="AQ12" s="231"/>
      <c r="AR12" s="231"/>
      <c r="AS12" s="231"/>
      <c r="AT12" s="231"/>
      <c r="AU12" s="231"/>
      <c r="AV12" s="231"/>
      <c r="AW12" s="231"/>
      <c r="AX12" s="231"/>
      <c r="AY12" s="231"/>
      <c r="AZ12" s="231"/>
      <c r="BA12" s="231"/>
      <c r="BB12" s="231"/>
      <c r="BC12" s="231"/>
      <c r="BD12" s="231"/>
      <c r="BE12" s="231"/>
      <c r="BF12" s="231"/>
      <c r="BG12" s="231"/>
      <c r="BH12" s="231"/>
      <c r="BI12" s="231"/>
      <c r="BJ12" s="231"/>
      <c r="BK12" s="231"/>
      <c r="BL12" s="296"/>
      <c r="BM12" s="296"/>
      <c r="BN12" s="296"/>
      <c r="BO12" s="296"/>
      <c r="BP12" s="296"/>
      <c r="BQ12" s="296"/>
      <c r="BR12" s="296"/>
      <c r="BS12" s="296"/>
      <c r="BT12" s="229"/>
      <c r="BU12" s="165">
        <f t="shared" si="3"/>
        <v>6.9441666666666671E-3</v>
      </c>
    </row>
    <row r="13" spans="1:73" ht="16" thickBot="1" x14ac:dyDescent="0.4">
      <c r="A13" s="39"/>
      <c r="B13" s="72">
        <f>'Etat staff'!L20</f>
        <v>0</v>
      </c>
      <c r="C13" s="146">
        <f>'Etat staff'!J20</f>
        <v>0</v>
      </c>
      <c r="D13" s="242">
        <f>IF('Etat staff'!K20&lt;C13,'Etat staff'!K20+1,'Etat staff'!K20)</f>
        <v>0</v>
      </c>
      <c r="E13" s="239">
        <f t="shared" si="2"/>
        <v>1.0416666666666666E-2</v>
      </c>
      <c r="F13" s="110"/>
      <c r="G13" s="69"/>
      <c r="H13" s="232"/>
      <c r="I13" s="233"/>
      <c r="J13" s="233"/>
      <c r="K13" s="233"/>
      <c r="L13" s="233"/>
      <c r="M13" s="233"/>
      <c r="N13" s="233"/>
      <c r="O13" s="233"/>
      <c r="P13" s="233"/>
      <c r="Q13" s="233"/>
      <c r="R13" s="233"/>
      <c r="S13" s="233"/>
      <c r="T13" s="234"/>
      <c r="U13" s="234"/>
      <c r="V13" s="234"/>
      <c r="W13" s="234"/>
      <c r="X13" s="234"/>
      <c r="Y13" s="234"/>
      <c r="Z13" s="234"/>
      <c r="AA13" s="234"/>
      <c r="AB13" s="234"/>
      <c r="AC13" s="234"/>
      <c r="AD13" s="234"/>
      <c r="AE13" s="234"/>
      <c r="AF13" s="234"/>
      <c r="AG13" s="234"/>
      <c r="AH13" s="234"/>
      <c r="AI13" s="234"/>
      <c r="AJ13" s="234"/>
      <c r="AK13" s="234"/>
      <c r="AL13" s="234"/>
      <c r="AM13" s="234"/>
      <c r="AN13" s="234"/>
      <c r="AO13" s="234"/>
      <c r="AP13" s="234"/>
      <c r="AQ13" s="234"/>
      <c r="AR13" s="234"/>
      <c r="AS13" s="234"/>
      <c r="AT13" s="234"/>
      <c r="AU13" s="234"/>
      <c r="AV13" s="234"/>
      <c r="AW13" s="234"/>
      <c r="AX13" s="234"/>
      <c r="AY13" s="234"/>
      <c r="AZ13" s="234"/>
      <c r="BA13" s="234"/>
      <c r="BB13" s="234"/>
      <c r="BC13" s="234"/>
      <c r="BD13" s="234"/>
      <c r="BE13" s="234"/>
      <c r="BF13" s="234"/>
      <c r="BG13" s="234"/>
      <c r="BH13" s="234"/>
      <c r="BI13" s="234"/>
      <c r="BJ13" s="234"/>
      <c r="BK13" s="234"/>
      <c r="BL13" s="233"/>
      <c r="BM13" s="233"/>
      <c r="BN13" s="233"/>
      <c r="BO13" s="233"/>
      <c r="BP13" s="233"/>
      <c r="BQ13" s="233"/>
      <c r="BR13" s="233"/>
      <c r="BS13" s="233"/>
      <c r="BT13" s="236"/>
      <c r="BU13" s="165">
        <f t="shared" si="3"/>
        <v>6.9441666666666671E-3</v>
      </c>
    </row>
    <row r="14" spans="1:73" ht="16" thickBot="1" x14ac:dyDescent="0.4">
      <c r="A14" s="39"/>
      <c r="B14" s="40"/>
      <c r="C14" s="147"/>
      <c r="D14" s="148"/>
      <c r="E14" s="33"/>
      <c r="F14" s="33"/>
      <c r="G14" s="33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5"/>
      <c r="AS14" s="35"/>
      <c r="AT14" s="35"/>
      <c r="AU14" s="35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165"/>
    </row>
    <row r="15" spans="1:73" ht="28.5" customHeight="1" thickBot="1" x14ac:dyDescent="0.4">
      <c r="A15" s="39"/>
      <c r="B15" s="73" t="s">
        <v>27</v>
      </c>
      <c r="C15" s="149"/>
      <c r="D15" s="150" t="s">
        <v>3</v>
      </c>
      <c r="E15" s="74" t="s">
        <v>48</v>
      </c>
      <c r="F15" s="179" t="s">
        <v>4</v>
      </c>
      <c r="G15" s="179" t="s">
        <v>5</v>
      </c>
      <c r="H15" s="189">
        <f>DATE(YEAR($C$35),MONTH($C$35),DAY($C$35))+(8/24)</f>
        <v>43593.333333333336</v>
      </c>
      <c r="I15" s="189">
        <f>H$6+(15/24/60)</f>
        <v>43593.34375</v>
      </c>
      <c r="J15" s="189">
        <f t="shared" ref="J15:BT15" si="4">I$6+(15/24/60)</f>
        <v>43593.354166666664</v>
      </c>
      <c r="K15" s="189">
        <f t="shared" si="4"/>
        <v>43593.364583333328</v>
      </c>
      <c r="L15" s="189">
        <f t="shared" si="4"/>
        <v>43593.374999999993</v>
      </c>
      <c r="M15" s="189">
        <f t="shared" si="4"/>
        <v>43593.385416666657</v>
      </c>
      <c r="N15" s="189">
        <f t="shared" si="4"/>
        <v>43593.395833333321</v>
      </c>
      <c r="O15" s="189">
        <f t="shared" si="4"/>
        <v>43593.406249999985</v>
      </c>
      <c r="P15" s="189">
        <f t="shared" si="4"/>
        <v>43593.41666666665</v>
      </c>
      <c r="Q15" s="189">
        <f t="shared" si="4"/>
        <v>43593.427083333314</v>
      </c>
      <c r="R15" s="189">
        <f t="shared" si="4"/>
        <v>43593.437499999978</v>
      </c>
      <c r="S15" s="189">
        <f t="shared" si="4"/>
        <v>43593.447916666642</v>
      </c>
      <c r="T15" s="189">
        <f t="shared" si="4"/>
        <v>43593.458333333307</v>
      </c>
      <c r="U15" s="189">
        <f t="shared" si="4"/>
        <v>43593.468749999971</v>
      </c>
      <c r="V15" s="189">
        <f t="shared" si="4"/>
        <v>43593.479166666635</v>
      </c>
      <c r="W15" s="189">
        <f t="shared" si="4"/>
        <v>43593.489583333299</v>
      </c>
      <c r="X15" s="189">
        <f t="shared" si="4"/>
        <v>43593.499999999964</v>
      </c>
      <c r="Y15" s="189">
        <f t="shared" si="4"/>
        <v>43593.510416666628</v>
      </c>
      <c r="Z15" s="189">
        <f t="shared" si="4"/>
        <v>43593.520833333292</v>
      </c>
      <c r="AA15" s="189">
        <f t="shared" si="4"/>
        <v>43593.531249999956</v>
      </c>
      <c r="AB15" s="189">
        <f t="shared" si="4"/>
        <v>43593.541666666621</v>
      </c>
      <c r="AC15" s="189">
        <f t="shared" si="4"/>
        <v>43593.552083333285</v>
      </c>
      <c r="AD15" s="189">
        <f t="shared" si="4"/>
        <v>43593.562499999949</v>
      </c>
      <c r="AE15" s="189">
        <f t="shared" si="4"/>
        <v>43593.572916666613</v>
      </c>
      <c r="AF15" s="189">
        <f t="shared" si="4"/>
        <v>43593.583333333278</v>
      </c>
      <c r="AG15" s="189">
        <f t="shared" si="4"/>
        <v>43593.593749999942</v>
      </c>
      <c r="AH15" s="189">
        <f t="shared" si="4"/>
        <v>43593.604166666606</v>
      </c>
      <c r="AI15" s="189">
        <f t="shared" si="4"/>
        <v>43593.61458333327</v>
      </c>
      <c r="AJ15" s="189">
        <f t="shared" si="4"/>
        <v>43593.624999999935</v>
      </c>
      <c r="AK15" s="189">
        <f t="shared" si="4"/>
        <v>43593.635416666599</v>
      </c>
      <c r="AL15" s="189">
        <f t="shared" si="4"/>
        <v>43593.645833333263</v>
      </c>
      <c r="AM15" s="189">
        <f t="shared" si="4"/>
        <v>43593.656249999927</v>
      </c>
      <c r="AN15" s="189">
        <f t="shared" si="4"/>
        <v>43593.666666666591</v>
      </c>
      <c r="AO15" s="189">
        <f t="shared" si="4"/>
        <v>43593.677083333256</v>
      </c>
      <c r="AP15" s="189">
        <f t="shared" si="4"/>
        <v>43593.68749999992</v>
      </c>
      <c r="AQ15" s="189">
        <f t="shared" si="4"/>
        <v>43593.697916666584</v>
      </c>
      <c r="AR15" s="189">
        <f t="shared" si="4"/>
        <v>43593.708333333248</v>
      </c>
      <c r="AS15" s="189">
        <f t="shared" si="4"/>
        <v>43593.718749999913</v>
      </c>
      <c r="AT15" s="189">
        <f t="shared" si="4"/>
        <v>43593.729166666577</v>
      </c>
      <c r="AU15" s="189">
        <f t="shared" si="4"/>
        <v>43593.739583333241</v>
      </c>
      <c r="AV15" s="189">
        <f t="shared" si="4"/>
        <v>43593.749999999905</v>
      </c>
      <c r="AW15" s="189">
        <f t="shared" si="4"/>
        <v>43593.76041666657</v>
      </c>
      <c r="AX15" s="189">
        <f t="shared" si="4"/>
        <v>43593.770833333234</v>
      </c>
      <c r="AY15" s="189">
        <f t="shared" si="4"/>
        <v>43593.781249999898</v>
      </c>
      <c r="AZ15" s="189">
        <f t="shared" si="4"/>
        <v>43593.791666666562</v>
      </c>
      <c r="BA15" s="189">
        <f t="shared" si="4"/>
        <v>43593.802083333227</v>
      </c>
      <c r="BB15" s="189">
        <f t="shared" si="4"/>
        <v>43593.812499999891</v>
      </c>
      <c r="BC15" s="189">
        <f t="shared" si="4"/>
        <v>43593.822916666555</v>
      </c>
      <c r="BD15" s="189">
        <f t="shared" si="4"/>
        <v>43593.833333333219</v>
      </c>
      <c r="BE15" s="189">
        <f t="shared" si="4"/>
        <v>43593.843749999884</v>
      </c>
      <c r="BF15" s="189">
        <f t="shared" si="4"/>
        <v>43593.854166666548</v>
      </c>
      <c r="BG15" s="189">
        <f t="shared" si="4"/>
        <v>43593.864583333212</v>
      </c>
      <c r="BH15" s="189">
        <f t="shared" si="4"/>
        <v>43593.874999999876</v>
      </c>
      <c r="BI15" s="189">
        <f t="shared" si="4"/>
        <v>43593.885416666541</v>
      </c>
      <c r="BJ15" s="189">
        <f t="shared" si="4"/>
        <v>43593.895833333205</v>
      </c>
      <c r="BK15" s="189">
        <f t="shared" si="4"/>
        <v>43593.906249999869</v>
      </c>
      <c r="BL15" s="189">
        <f t="shared" si="4"/>
        <v>43593.916666666533</v>
      </c>
      <c r="BM15" s="189">
        <f t="shared" si="4"/>
        <v>43593.927083333198</v>
      </c>
      <c r="BN15" s="189">
        <f t="shared" si="4"/>
        <v>43593.937499999862</v>
      </c>
      <c r="BO15" s="189">
        <f t="shared" si="4"/>
        <v>43593.947916666526</v>
      </c>
      <c r="BP15" s="189">
        <f t="shared" si="4"/>
        <v>43593.95833333319</v>
      </c>
      <c r="BQ15" s="189">
        <f t="shared" si="4"/>
        <v>43593.968749999854</v>
      </c>
      <c r="BR15" s="189">
        <f t="shared" si="4"/>
        <v>43593.979166666519</v>
      </c>
      <c r="BS15" s="189">
        <f t="shared" si="4"/>
        <v>43593.989583333183</v>
      </c>
      <c r="BT15" s="189">
        <f t="shared" si="4"/>
        <v>43593.999999999847</v>
      </c>
      <c r="BU15" s="165"/>
    </row>
    <row r="16" spans="1:73" ht="15" customHeight="1" x14ac:dyDescent="0.35">
      <c r="A16" s="39"/>
      <c r="B16" s="111" t="str">
        <f>'Etat staff'!L21</f>
        <v xml:space="preserve"> JULIAN</v>
      </c>
      <c r="C16" s="151">
        <f>'Etat staff'!J21</f>
        <v>43593.440972222219</v>
      </c>
      <c r="D16" s="246">
        <f>IF('Etat staff'!K21&lt;C16,'Etat staff'!K21+1,'Etat staff'!K21)</f>
        <v>43593.652777777781</v>
      </c>
      <c r="E16" s="243">
        <f>IF(BU16*24&lt;5.75,0.25/24,IF(BU16*24&lt;6.75,0.5/24,IF(BU16*24&lt;9,1/24,IF(BU16*24&lt;13.25,1.25/24,1.5/24))))</f>
        <v>1.0416666666666666E-2</v>
      </c>
      <c r="F16" s="204"/>
      <c r="G16" s="88"/>
      <c r="H16" s="256" t="s">
        <v>7</v>
      </c>
      <c r="I16" s="256" t="s">
        <v>7</v>
      </c>
      <c r="J16" s="256" t="s">
        <v>7</v>
      </c>
      <c r="K16" s="252" t="s">
        <v>15</v>
      </c>
      <c r="L16" s="252" t="s">
        <v>15</v>
      </c>
      <c r="M16" s="252" t="s">
        <v>15</v>
      </c>
      <c r="N16" s="252" t="s">
        <v>15</v>
      </c>
      <c r="O16" s="252" t="s">
        <v>15</v>
      </c>
      <c r="P16" s="252" t="s">
        <v>39</v>
      </c>
      <c r="Q16" s="252" t="s">
        <v>39</v>
      </c>
      <c r="R16" s="252" t="s">
        <v>39</v>
      </c>
      <c r="S16" s="252" t="s">
        <v>39</v>
      </c>
      <c r="T16" s="252" t="s">
        <v>55</v>
      </c>
      <c r="U16" s="252" t="s">
        <v>55</v>
      </c>
      <c r="V16" s="252" t="s">
        <v>55</v>
      </c>
      <c r="W16" s="252" t="s">
        <v>55</v>
      </c>
      <c r="X16" s="281" t="s">
        <v>6</v>
      </c>
      <c r="Y16" s="281" t="s">
        <v>6</v>
      </c>
      <c r="Z16" s="281" t="s">
        <v>6</v>
      </c>
      <c r="AA16" s="252" t="s">
        <v>15</v>
      </c>
      <c r="AB16" s="231" t="s">
        <v>39</v>
      </c>
      <c r="AC16" s="231" t="s">
        <v>39</v>
      </c>
      <c r="AD16" s="231" t="s">
        <v>39</v>
      </c>
      <c r="AE16" s="231" t="s">
        <v>39</v>
      </c>
      <c r="AF16" s="231" t="s">
        <v>15</v>
      </c>
      <c r="AG16" s="231" t="s">
        <v>15</v>
      </c>
      <c r="AH16" s="231" t="s">
        <v>15</v>
      </c>
      <c r="AI16" s="231" t="s">
        <v>15</v>
      </c>
      <c r="AJ16" s="252" t="s">
        <v>47</v>
      </c>
      <c r="AK16" s="231" t="s">
        <v>46</v>
      </c>
      <c r="AL16" s="231" t="s">
        <v>46</v>
      </c>
      <c r="AM16" s="231" t="s">
        <v>46</v>
      </c>
      <c r="AN16" s="252" t="s">
        <v>46</v>
      </c>
      <c r="AO16" s="252" t="s">
        <v>46</v>
      </c>
      <c r="AP16" s="253" t="s">
        <v>15</v>
      </c>
      <c r="AQ16" s="253" t="s">
        <v>15</v>
      </c>
      <c r="AR16" s="253" t="s">
        <v>15</v>
      </c>
      <c r="AS16" s="253" t="s">
        <v>15</v>
      </c>
      <c r="AT16" s="253"/>
      <c r="AU16" s="253"/>
      <c r="AV16" s="253"/>
      <c r="AW16" s="253"/>
      <c r="AX16" s="253"/>
      <c r="AY16" s="253"/>
      <c r="AZ16" s="253"/>
      <c r="BA16" s="253"/>
      <c r="BB16" s="253"/>
      <c r="BC16" s="253"/>
      <c r="BD16" s="253"/>
      <c r="BE16" s="253"/>
      <c r="BF16" s="253"/>
      <c r="BG16" s="253"/>
      <c r="BH16" s="253"/>
      <c r="BI16" s="253"/>
      <c r="BJ16" s="253"/>
      <c r="BK16" s="253"/>
      <c r="BL16" s="253"/>
      <c r="BM16" s="253"/>
      <c r="BN16" s="253"/>
      <c r="BO16" s="253"/>
      <c r="BP16" s="253"/>
      <c r="BQ16" s="254"/>
      <c r="BR16" s="254"/>
      <c r="BS16" s="254"/>
      <c r="BT16" s="255"/>
      <c r="BU16" s="165">
        <f t="shared" si="3"/>
        <v>0.21874972222868974</v>
      </c>
    </row>
    <row r="17" spans="1:73" ht="15" customHeight="1" x14ac:dyDescent="0.35">
      <c r="A17" s="39"/>
      <c r="B17" s="65" t="str">
        <f>'Etat staff'!L22</f>
        <v xml:space="preserve"> ALEXANDRE</v>
      </c>
      <c r="C17" s="152">
        <f>'Etat staff'!J22</f>
        <v>43593.440972222219</v>
      </c>
      <c r="D17" s="247">
        <f>IF('Etat staff'!K22&lt;C17,'Etat staff'!K22+1,'Etat staff'!K22)</f>
        <v>43593.652777777781</v>
      </c>
      <c r="E17" s="244">
        <f t="shared" ref="E17:E25" si="5">IF(BU17*24&lt;5.75,0.25/24,IF(BU17*24&lt;6.75,0.5/24,IF(BU17*24&lt;9,1/24,IF(BU17*24&lt;13.25,1.25/24,1.5/24))))</f>
        <v>1.0416666666666666E-2</v>
      </c>
      <c r="F17" s="205"/>
      <c r="G17" s="89"/>
      <c r="H17" s="227"/>
      <c r="I17" s="227"/>
      <c r="J17" s="227"/>
      <c r="K17" s="227" t="s">
        <v>7</v>
      </c>
      <c r="L17" s="227" t="s">
        <v>7</v>
      </c>
      <c r="M17" s="227" t="s">
        <v>7</v>
      </c>
      <c r="N17" s="227" t="s">
        <v>7</v>
      </c>
      <c r="O17" s="231" t="s">
        <v>15</v>
      </c>
      <c r="P17" s="231" t="s">
        <v>15</v>
      </c>
      <c r="Q17" s="231" t="s">
        <v>15</v>
      </c>
      <c r="R17" s="231" t="s">
        <v>15</v>
      </c>
      <c r="S17" s="231" t="s">
        <v>15</v>
      </c>
      <c r="T17" s="231" t="s">
        <v>39</v>
      </c>
      <c r="U17" s="231" t="s">
        <v>39</v>
      </c>
      <c r="V17" s="231" t="s">
        <v>39</v>
      </c>
      <c r="W17" s="231" t="s">
        <v>39</v>
      </c>
      <c r="X17" s="252" t="s">
        <v>15</v>
      </c>
      <c r="Y17" s="252" t="s">
        <v>15</v>
      </c>
      <c r="Z17" s="252" t="s">
        <v>15</v>
      </c>
      <c r="AA17" s="252" t="s">
        <v>15</v>
      </c>
      <c r="AB17" s="280" t="s">
        <v>6</v>
      </c>
      <c r="AC17" s="280" t="s">
        <v>6</v>
      </c>
      <c r="AD17" s="280" t="s">
        <v>6</v>
      </c>
      <c r="AE17" s="280" t="s">
        <v>15</v>
      </c>
      <c r="AF17" s="231" t="s">
        <v>39</v>
      </c>
      <c r="AG17" s="231" t="s">
        <v>39</v>
      </c>
      <c r="AH17" s="231" t="s">
        <v>39</v>
      </c>
      <c r="AI17" s="231" t="s">
        <v>39</v>
      </c>
      <c r="AJ17" s="231" t="s">
        <v>40</v>
      </c>
      <c r="AK17" s="231" t="s">
        <v>40</v>
      </c>
      <c r="AL17" s="231" t="s">
        <v>40</v>
      </c>
      <c r="AM17" s="231" t="s">
        <v>40</v>
      </c>
      <c r="AN17" s="231"/>
      <c r="AO17" s="231"/>
      <c r="AP17" s="231"/>
      <c r="AQ17" s="231"/>
      <c r="AR17" s="231"/>
      <c r="AS17" s="231"/>
      <c r="AT17" s="231"/>
      <c r="AU17" s="231"/>
      <c r="AV17" s="231"/>
      <c r="AW17" s="231"/>
      <c r="AX17" s="296"/>
      <c r="AY17" s="296"/>
      <c r="AZ17" s="296"/>
      <c r="BA17" s="296"/>
      <c r="BB17" s="296"/>
      <c r="BC17" s="296"/>
      <c r="BD17" s="296"/>
      <c r="BE17" s="296"/>
      <c r="BF17" s="296"/>
      <c r="BG17" s="296"/>
      <c r="BH17" s="296"/>
      <c r="BI17" s="296"/>
      <c r="BJ17" s="296"/>
      <c r="BK17" s="296"/>
      <c r="BL17" s="296"/>
      <c r="BM17" s="296"/>
      <c r="BN17" s="296"/>
      <c r="BO17" s="296"/>
      <c r="BP17" s="296"/>
      <c r="BQ17" s="228"/>
      <c r="BR17" s="228"/>
      <c r="BS17" s="228"/>
      <c r="BT17" s="229"/>
      <c r="BU17" s="165">
        <f t="shared" si="3"/>
        <v>0.21874972222868974</v>
      </c>
    </row>
    <row r="18" spans="1:73" ht="15" customHeight="1" x14ac:dyDescent="0.35">
      <c r="A18" s="39"/>
      <c r="B18" s="65" t="str">
        <f>'Etat staff'!L23</f>
        <v xml:space="preserve"> LUCA</v>
      </c>
      <c r="C18" s="152">
        <f>'Etat staff'!J23</f>
        <v>43593.534722222219</v>
      </c>
      <c r="D18" s="247">
        <f>IF('Etat staff'!K23&lt;C18,'Etat staff'!K23+1,'Etat staff'!K23)</f>
        <v>43593.954861111109</v>
      </c>
      <c r="E18" s="244">
        <f t="shared" si="5"/>
        <v>5.2083333333333336E-2</v>
      </c>
      <c r="F18" s="206"/>
      <c r="G18" s="90"/>
      <c r="H18" s="227"/>
      <c r="I18" s="264"/>
      <c r="J18" s="264"/>
      <c r="K18" s="264"/>
      <c r="L18" s="296"/>
      <c r="M18" s="296"/>
      <c r="N18" s="296"/>
      <c r="O18" s="296"/>
      <c r="P18" s="296" t="s">
        <v>7</v>
      </c>
      <c r="Q18" s="296" t="s">
        <v>7</v>
      </c>
      <c r="R18" s="296" t="s">
        <v>7</v>
      </c>
      <c r="S18" s="231" t="s">
        <v>15</v>
      </c>
      <c r="T18" s="231" t="s">
        <v>40</v>
      </c>
      <c r="U18" s="231" t="s">
        <v>40</v>
      </c>
      <c r="V18" s="231" t="s">
        <v>40</v>
      </c>
      <c r="W18" s="231" t="s">
        <v>40</v>
      </c>
      <c r="X18" s="231" t="s">
        <v>40</v>
      </c>
      <c r="Y18" s="231" t="s">
        <v>40</v>
      </c>
      <c r="Z18" s="231" t="s">
        <v>40</v>
      </c>
      <c r="AA18" s="231" t="s">
        <v>40</v>
      </c>
      <c r="AB18" s="231" t="s">
        <v>40</v>
      </c>
      <c r="AC18" s="231" t="s">
        <v>40</v>
      </c>
      <c r="AD18" s="231" t="s">
        <v>40</v>
      </c>
      <c r="AE18" s="231" t="s">
        <v>40</v>
      </c>
      <c r="AF18" s="280" t="s">
        <v>6</v>
      </c>
      <c r="AG18" s="280" t="s">
        <v>6</v>
      </c>
      <c r="AH18" s="280" t="s">
        <v>6</v>
      </c>
      <c r="AI18" s="231" t="s">
        <v>15</v>
      </c>
      <c r="AJ18" s="231" t="s">
        <v>39</v>
      </c>
      <c r="AK18" s="231" t="s">
        <v>39</v>
      </c>
      <c r="AL18" s="231" t="s">
        <v>39</v>
      </c>
      <c r="AM18" s="231" t="s">
        <v>39</v>
      </c>
      <c r="AN18" s="231" t="s">
        <v>15</v>
      </c>
      <c r="AO18" s="231" t="s">
        <v>15</v>
      </c>
      <c r="AP18" s="231" t="s">
        <v>15</v>
      </c>
      <c r="AQ18" s="231" t="s">
        <v>15</v>
      </c>
      <c r="AR18" s="231" t="s">
        <v>15</v>
      </c>
      <c r="AS18" s="231" t="s">
        <v>47</v>
      </c>
      <c r="AT18" s="231" t="s">
        <v>15</v>
      </c>
      <c r="AU18" s="231" t="s">
        <v>15</v>
      </c>
      <c r="AV18" s="296"/>
      <c r="AW18" s="296"/>
      <c r="AX18" s="296"/>
      <c r="AY18" s="296"/>
      <c r="AZ18" s="296"/>
      <c r="BA18" s="296"/>
      <c r="BB18" s="296"/>
      <c r="BC18" s="296"/>
      <c r="BD18" s="296"/>
      <c r="BE18" s="296"/>
      <c r="BF18" s="296"/>
      <c r="BG18" s="296"/>
      <c r="BH18" s="296"/>
      <c r="BI18" s="296"/>
      <c r="BJ18" s="296"/>
      <c r="BK18" s="296"/>
      <c r="BL18" s="296"/>
      <c r="BM18" s="296"/>
      <c r="BN18" s="296"/>
      <c r="BO18" s="296"/>
      <c r="BP18" s="296"/>
      <c r="BQ18" s="228"/>
      <c r="BR18" s="228"/>
      <c r="BS18" s="228"/>
      <c r="BT18" s="229"/>
      <c r="BU18" s="165">
        <f t="shared" si="3"/>
        <v>0.42708305555717241</v>
      </c>
    </row>
    <row r="19" spans="1:73" ht="15" customHeight="1" x14ac:dyDescent="0.35">
      <c r="A19" s="39"/>
      <c r="B19" s="65" t="str">
        <f>'Etat staff'!L24</f>
        <v xml:space="preserve"> CHARLENE</v>
      </c>
      <c r="C19" s="152">
        <f>'Etat staff'!J24</f>
        <v>43593.628472222219</v>
      </c>
      <c r="D19" s="247">
        <f>IF('Etat staff'!K24&lt;C19,'Etat staff'!K24+1,'Etat staff'!K24)</f>
        <v>43593.954861111109</v>
      </c>
      <c r="E19" s="244">
        <f t="shared" si="5"/>
        <v>4.1666666666666664E-2</v>
      </c>
      <c r="F19" s="206"/>
      <c r="G19" s="90"/>
      <c r="H19" s="227"/>
      <c r="I19" s="264"/>
      <c r="J19" s="264"/>
      <c r="K19" s="264"/>
      <c r="L19" s="296"/>
      <c r="M19" s="296"/>
      <c r="N19" s="296"/>
      <c r="O19" s="296"/>
      <c r="P19" s="296"/>
      <c r="Q19" s="296"/>
      <c r="R19" s="296"/>
      <c r="S19" s="296" t="s">
        <v>7</v>
      </c>
      <c r="T19" s="296" t="s">
        <v>7</v>
      </c>
      <c r="U19" s="296" t="s">
        <v>7</v>
      </c>
      <c r="V19" s="296" t="s">
        <v>7</v>
      </c>
      <c r="W19" s="231" t="s">
        <v>15</v>
      </c>
      <c r="X19" s="231" t="s">
        <v>39</v>
      </c>
      <c r="Y19" s="231" t="s">
        <v>39</v>
      </c>
      <c r="Z19" s="231" t="s">
        <v>39</v>
      </c>
      <c r="AA19" s="231" t="s">
        <v>39</v>
      </c>
      <c r="AB19" s="231" t="s">
        <v>15</v>
      </c>
      <c r="AC19" s="231" t="s">
        <v>15</v>
      </c>
      <c r="AD19" s="231" t="s">
        <v>15</v>
      </c>
      <c r="AE19" s="231" t="s">
        <v>15</v>
      </c>
      <c r="AF19" s="231" t="s">
        <v>15</v>
      </c>
      <c r="AG19" s="231" t="s">
        <v>15</v>
      </c>
      <c r="AH19" s="231" t="s">
        <v>15</v>
      </c>
      <c r="AI19" s="231" t="s">
        <v>15</v>
      </c>
      <c r="AJ19" s="280" t="s">
        <v>6</v>
      </c>
      <c r="AK19" s="280" t="s">
        <v>6</v>
      </c>
      <c r="AL19" s="280" t="s">
        <v>6</v>
      </c>
      <c r="AM19" s="231" t="s">
        <v>15</v>
      </c>
      <c r="AN19" s="231" t="s">
        <v>39</v>
      </c>
      <c r="AO19" s="231" t="s">
        <v>39</v>
      </c>
      <c r="AP19" s="231" t="s">
        <v>39</v>
      </c>
      <c r="AQ19" s="231" t="s">
        <v>39</v>
      </c>
      <c r="AR19" s="231" t="s">
        <v>47</v>
      </c>
      <c r="AS19" s="231" t="s">
        <v>15</v>
      </c>
      <c r="AT19" s="231" t="s">
        <v>15</v>
      </c>
      <c r="AU19" s="231" t="s">
        <v>15</v>
      </c>
      <c r="AV19" s="231"/>
      <c r="AW19" s="231"/>
      <c r="AX19" s="231"/>
      <c r="AY19" s="231"/>
      <c r="AZ19" s="231"/>
      <c r="BA19" s="231"/>
      <c r="BB19" s="231"/>
      <c r="BC19" s="231"/>
      <c r="BD19" s="231"/>
      <c r="BE19" s="231"/>
      <c r="BF19" s="296"/>
      <c r="BG19" s="296"/>
      <c r="BH19" s="296"/>
      <c r="BI19" s="296"/>
      <c r="BJ19" s="296"/>
      <c r="BK19" s="296"/>
      <c r="BL19" s="296"/>
      <c r="BM19" s="296"/>
      <c r="BN19" s="296"/>
      <c r="BO19" s="296"/>
      <c r="BP19" s="296"/>
      <c r="BQ19" s="228"/>
      <c r="BR19" s="228"/>
      <c r="BS19" s="228"/>
      <c r="BT19" s="229"/>
      <c r="BU19" s="165">
        <f t="shared" si="3"/>
        <v>0.33333305555717241</v>
      </c>
    </row>
    <row r="20" spans="1:73" ht="15" customHeight="1" x14ac:dyDescent="0.35">
      <c r="A20" s="39"/>
      <c r="B20" s="65" t="str">
        <f>'Etat staff'!L25</f>
        <v xml:space="preserve"> CANDY</v>
      </c>
      <c r="C20" s="152">
        <f>'Etat staff'!J25</f>
        <v>43593.628472222219</v>
      </c>
      <c r="D20" s="247">
        <f>IF('Etat staff'!K25&lt;C20,'Etat staff'!K25+1,'Etat staff'!K25)</f>
        <v>43593.954861111109</v>
      </c>
      <c r="E20" s="244">
        <f t="shared" si="5"/>
        <v>4.1666666666666664E-2</v>
      </c>
      <c r="F20" s="206"/>
      <c r="G20" s="90"/>
      <c r="H20" s="227"/>
      <c r="I20" s="264"/>
      <c r="J20" s="264"/>
      <c r="K20" s="264"/>
      <c r="L20" s="296"/>
      <c r="M20" s="296"/>
      <c r="N20" s="296"/>
      <c r="O20" s="296"/>
      <c r="P20" s="296"/>
      <c r="Q20" s="296"/>
      <c r="R20" s="296"/>
      <c r="S20" s="296"/>
      <c r="T20" s="296" t="s">
        <v>7</v>
      </c>
      <c r="U20" s="296" t="s">
        <v>7</v>
      </c>
      <c r="V20" s="296" t="s">
        <v>7</v>
      </c>
      <c r="W20" s="231" t="s">
        <v>15</v>
      </c>
      <c r="X20" s="231" t="s">
        <v>15</v>
      </c>
      <c r="Y20" s="231" t="s">
        <v>15</v>
      </c>
      <c r="Z20" s="231" t="s">
        <v>15</v>
      </c>
      <c r="AA20" s="231" t="s">
        <v>15</v>
      </c>
      <c r="AB20" s="231" t="s">
        <v>15</v>
      </c>
      <c r="AC20" s="231" t="s">
        <v>15</v>
      </c>
      <c r="AD20" s="231" t="s">
        <v>15</v>
      </c>
      <c r="AE20" s="231" t="s">
        <v>15</v>
      </c>
      <c r="AF20" s="231" t="s">
        <v>15</v>
      </c>
      <c r="AG20" s="231" t="s">
        <v>15</v>
      </c>
      <c r="AH20" s="231" t="s">
        <v>15</v>
      </c>
      <c r="AI20" s="231" t="s">
        <v>15</v>
      </c>
      <c r="AJ20" s="280" t="s">
        <v>6</v>
      </c>
      <c r="AK20" s="280" t="s">
        <v>6</v>
      </c>
      <c r="AL20" s="280" t="s">
        <v>6</v>
      </c>
      <c r="AM20" s="231" t="s">
        <v>15</v>
      </c>
      <c r="AN20" s="231" t="s">
        <v>15</v>
      </c>
      <c r="AO20" s="231" t="s">
        <v>15</v>
      </c>
      <c r="AP20" s="231" t="s">
        <v>15</v>
      </c>
      <c r="AQ20" s="231" t="s">
        <v>15</v>
      </c>
      <c r="AR20" s="231" t="s">
        <v>15</v>
      </c>
      <c r="AS20" s="231"/>
      <c r="AT20" s="231"/>
      <c r="AU20" s="231"/>
      <c r="AV20" s="231"/>
      <c r="AW20" s="231"/>
      <c r="AX20" s="231"/>
      <c r="AY20" s="231"/>
      <c r="AZ20" s="231"/>
      <c r="BA20" s="231"/>
      <c r="BB20" s="231"/>
      <c r="BC20" s="231"/>
      <c r="BD20" s="231"/>
      <c r="BE20" s="231"/>
      <c r="BF20" s="231"/>
      <c r="BG20" s="231"/>
      <c r="BH20" s="296"/>
      <c r="BI20" s="296"/>
      <c r="BJ20" s="296"/>
      <c r="BK20" s="296"/>
      <c r="BL20" s="296"/>
      <c r="BM20" s="296"/>
      <c r="BN20" s="296"/>
      <c r="BO20" s="296"/>
      <c r="BP20" s="296"/>
      <c r="BQ20" s="228"/>
      <c r="BR20" s="228"/>
      <c r="BS20" s="228"/>
      <c r="BT20" s="229"/>
      <c r="BU20" s="165">
        <f t="shared" si="3"/>
        <v>0.33333305555717241</v>
      </c>
    </row>
    <row r="21" spans="1:73" ht="15" customHeight="1" x14ac:dyDescent="0.35">
      <c r="A21" s="39"/>
      <c r="B21" s="65" t="str">
        <f>'Etat staff'!L26</f>
        <v xml:space="preserve"> DAVID</v>
      </c>
      <c r="C21" s="152">
        <f>'Etat staff'!J26</f>
        <v>43593.565972222219</v>
      </c>
      <c r="D21" s="247">
        <f>IF('Etat staff'!K26&lt;C21,'Etat staff'!K26+1,'Etat staff'!K26)</f>
        <v>43593.954861111109</v>
      </c>
      <c r="E21" s="244">
        <f t="shared" si="5"/>
        <v>5.2083333333333336E-2</v>
      </c>
      <c r="F21" s="206"/>
      <c r="G21" s="90"/>
      <c r="H21" s="227"/>
      <c r="I21" s="264"/>
      <c r="J21" s="264"/>
      <c r="K21" s="264"/>
      <c r="L21" s="296"/>
      <c r="M21" s="296"/>
      <c r="N21" s="296"/>
      <c r="O21" s="296"/>
      <c r="P21" s="296"/>
      <c r="Q21" s="296"/>
      <c r="R21" s="296"/>
      <c r="S21" s="296"/>
      <c r="T21" s="296"/>
      <c r="U21" s="296"/>
      <c r="V21" s="296"/>
      <c r="W21" s="296"/>
      <c r="X21" s="296"/>
      <c r="Y21" s="296"/>
      <c r="Z21" s="296" t="s">
        <v>7</v>
      </c>
      <c r="AA21" s="296" t="s">
        <v>7</v>
      </c>
      <c r="AB21" s="296" t="s">
        <v>7</v>
      </c>
      <c r="AC21" s="296" t="s">
        <v>7</v>
      </c>
      <c r="AD21" s="296" t="s">
        <v>7</v>
      </c>
      <c r="AE21" s="231" t="s">
        <v>15</v>
      </c>
      <c r="AF21" s="231" t="s">
        <v>15</v>
      </c>
      <c r="AG21" s="231" t="s">
        <v>15</v>
      </c>
      <c r="AH21" s="231" t="s">
        <v>15</v>
      </c>
      <c r="AI21" s="231" t="s">
        <v>15</v>
      </c>
      <c r="AJ21" s="231" t="s">
        <v>15</v>
      </c>
      <c r="AK21" s="231" t="s">
        <v>15</v>
      </c>
      <c r="AL21" s="231" t="s">
        <v>15</v>
      </c>
      <c r="AM21" s="231" t="s">
        <v>15</v>
      </c>
      <c r="AN21" s="280" t="s">
        <v>6</v>
      </c>
      <c r="AO21" s="280" t="s">
        <v>6</v>
      </c>
      <c r="AP21" s="280" t="s">
        <v>6</v>
      </c>
      <c r="AQ21" s="231" t="s">
        <v>15</v>
      </c>
      <c r="AR21" s="231" t="s">
        <v>15</v>
      </c>
      <c r="AS21" s="231" t="s">
        <v>15</v>
      </c>
      <c r="AT21" s="231" t="s">
        <v>15</v>
      </c>
      <c r="AU21" s="231" t="s">
        <v>15</v>
      </c>
      <c r="AV21" s="231" t="s">
        <v>39</v>
      </c>
      <c r="AW21" s="231" t="s">
        <v>39</v>
      </c>
      <c r="AX21" s="231" t="s">
        <v>39</v>
      </c>
      <c r="AY21" s="231" t="s">
        <v>39</v>
      </c>
      <c r="AZ21" s="231" t="s">
        <v>15</v>
      </c>
      <c r="BA21" s="231" t="s">
        <v>15</v>
      </c>
      <c r="BB21" s="231" t="s">
        <v>15</v>
      </c>
      <c r="BC21" s="231" t="s">
        <v>15</v>
      </c>
      <c r="BD21" s="231" t="s">
        <v>15</v>
      </c>
      <c r="BE21" s="231" t="s">
        <v>15</v>
      </c>
      <c r="BF21" s="231" t="s">
        <v>15</v>
      </c>
      <c r="BG21" s="231" t="s">
        <v>15</v>
      </c>
      <c r="BH21" s="231" t="s">
        <v>15</v>
      </c>
      <c r="BI21" s="231" t="s">
        <v>15</v>
      </c>
      <c r="BJ21" s="296"/>
      <c r="BK21" s="296"/>
      <c r="BL21" s="296"/>
      <c r="BM21" s="296"/>
      <c r="BN21" s="296"/>
      <c r="BO21" s="296"/>
      <c r="BP21" s="296"/>
      <c r="BQ21" s="228"/>
      <c r="BR21" s="228"/>
      <c r="BS21" s="228"/>
      <c r="BT21" s="229"/>
      <c r="BU21" s="165">
        <f t="shared" si="3"/>
        <v>0.39583305555717241</v>
      </c>
    </row>
    <row r="22" spans="1:73" ht="15" customHeight="1" x14ac:dyDescent="0.35">
      <c r="A22" s="39"/>
      <c r="B22" s="65" t="str">
        <f>'Etat staff'!L27</f>
        <v xml:space="preserve"> VIRGINIE</v>
      </c>
      <c r="C22" s="152">
        <f>'Etat staff'!J27</f>
        <v>43593.565972222219</v>
      </c>
      <c r="D22" s="247">
        <f>IF('Etat staff'!K27&lt;C22,'Etat staff'!K27+1,'Etat staff'!K27)</f>
        <v>43593.954861111109</v>
      </c>
      <c r="E22" s="244">
        <f t="shared" si="5"/>
        <v>5.2083333333333336E-2</v>
      </c>
      <c r="F22" s="206"/>
      <c r="G22" s="90"/>
      <c r="H22" s="227"/>
      <c r="I22" s="264"/>
      <c r="J22" s="264"/>
      <c r="K22" s="264"/>
      <c r="L22" s="296"/>
      <c r="M22" s="296"/>
      <c r="N22" s="296"/>
      <c r="O22" s="296"/>
      <c r="P22" s="296"/>
      <c r="Q22" s="296"/>
      <c r="R22" s="296"/>
      <c r="S22" s="296"/>
      <c r="T22" s="296"/>
      <c r="U22" s="296"/>
      <c r="V22" s="296"/>
      <c r="W22" s="296"/>
      <c r="X22" s="296"/>
      <c r="Y22" s="296"/>
      <c r="Z22" s="296"/>
      <c r="AA22" s="296"/>
      <c r="AB22" s="296" t="s">
        <v>7</v>
      </c>
      <c r="AC22" s="296" t="s">
        <v>7</v>
      </c>
      <c r="AD22" s="296" t="s">
        <v>7</v>
      </c>
      <c r="AE22" s="296" t="s">
        <v>7</v>
      </c>
      <c r="AF22" s="296" t="s">
        <v>7</v>
      </c>
      <c r="AG22" s="231" t="s">
        <v>15</v>
      </c>
      <c r="AH22" s="231" t="s">
        <v>15</v>
      </c>
      <c r="AI22" s="231" t="s">
        <v>15</v>
      </c>
      <c r="AJ22" s="231" t="s">
        <v>15</v>
      </c>
      <c r="AK22" s="231" t="s">
        <v>15</v>
      </c>
      <c r="AL22" s="231" t="s">
        <v>15</v>
      </c>
      <c r="AM22" s="231" t="s">
        <v>15</v>
      </c>
      <c r="AN22" s="231" t="s">
        <v>15</v>
      </c>
      <c r="AO22" s="231" t="s">
        <v>15</v>
      </c>
      <c r="AP22" s="231" t="s">
        <v>15</v>
      </c>
      <c r="AQ22" s="231" t="s">
        <v>15</v>
      </c>
      <c r="AR22" s="231" t="s">
        <v>15</v>
      </c>
      <c r="AS22" s="231" t="s">
        <v>15</v>
      </c>
      <c r="AT22" s="231" t="s">
        <v>15</v>
      </c>
      <c r="AU22" s="231" t="s">
        <v>15</v>
      </c>
      <c r="AV22" s="231" t="s">
        <v>6</v>
      </c>
      <c r="AW22" s="231" t="s">
        <v>6</v>
      </c>
      <c r="AX22" s="231" t="s">
        <v>6</v>
      </c>
      <c r="AY22" s="231" t="s">
        <v>15</v>
      </c>
      <c r="AZ22" s="231" t="s">
        <v>39</v>
      </c>
      <c r="BA22" s="231" t="s">
        <v>39</v>
      </c>
      <c r="BB22" s="231" t="s">
        <v>39</v>
      </c>
      <c r="BC22" s="231" t="s">
        <v>39</v>
      </c>
      <c r="BD22" s="231" t="s">
        <v>15</v>
      </c>
      <c r="BE22" s="231" t="s">
        <v>15</v>
      </c>
      <c r="BF22" s="231" t="s">
        <v>15</v>
      </c>
      <c r="BG22" s="231" t="s">
        <v>15</v>
      </c>
      <c r="BH22" s="231" t="s">
        <v>15</v>
      </c>
      <c r="BI22" s="231" t="s">
        <v>15</v>
      </c>
      <c r="BJ22" s="231" t="s">
        <v>15</v>
      </c>
      <c r="BK22" s="231" t="s">
        <v>15</v>
      </c>
      <c r="BL22" s="231" t="s">
        <v>15</v>
      </c>
      <c r="BM22" s="231" t="s">
        <v>15</v>
      </c>
      <c r="BN22" s="231" t="s">
        <v>15</v>
      </c>
      <c r="BO22" s="231" t="s">
        <v>15</v>
      </c>
      <c r="BP22" s="296"/>
      <c r="BQ22" s="228"/>
      <c r="BR22" s="228"/>
      <c r="BS22" s="228"/>
      <c r="BT22" s="229"/>
      <c r="BU22" s="165">
        <f t="shared" si="3"/>
        <v>0.39583305555717241</v>
      </c>
    </row>
    <row r="23" spans="1:73" ht="15.75" customHeight="1" x14ac:dyDescent="0.35">
      <c r="A23" s="39"/>
      <c r="B23" s="65">
        <f>'Etat staff'!L28</f>
        <v>0</v>
      </c>
      <c r="C23" s="152">
        <f>'Etat staff'!J28</f>
        <v>0</v>
      </c>
      <c r="D23" s="247">
        <f>IF('Etat staff'!K28&lt;C23,'Etat staff'!K28+1,'Etat staff'!K28)</f>
        <v>0</v>
      </c>
      <c r="E23" s="244">
        <f t="shared" si="5"/>
        <v>1.0416666666666666E-2</v>
      </c>
      <c r="F23" s="206"/>
      <c r="G23" s="90"/>
      <c r="H23" s="227"/>
      <c r="I23" s="264"/>
      <c r="J23" s="264"/>
      <c r="K23" s="264"/>
      <c r="L23" s="296"/>
      <c r="M23" s="296"/>
      <c r="N23" s="296"/>
      <c r="O23" s="296"/>
      <c r="P23" s="296"/>
      <c r="Q23" s="296"/>
      <c r="R23" s="296"/>
      <c r="S23" s="296"/>
      <c r="T23" s="231"/>
      <c r="U23" s="231"/>
      <c r="V23" s="231"/>
      <c r="W23" s="231"/>
      <c r="X23" s="296"/>
      <c r="Y23" s="296"/>
      <c r="Z23" s="296"/>
      <c r="AA23" s="296"/>
      <c r="AB23" s="296"/>
      <c r="AC23" s="296"/>
      <c r="AD23" s="296"/>
      <c r="AE23" s="296"/>
      <c r="AF23" s="296" t="s">
        <v>7</v>
      </c>
      <c r="AG23" s="296" t="s">
        <v>7</v>
      </c>
      <c r="AH23" s="296" t="s">
        <v>7</v>
      </c>
      <c r="AI23" s="296" t="s">
        <v>7</v>
      </c>
      <c r="AJ23" s="296" t="s">
        <v>7</v>
      </c>
      <c r="AK23" s="231" t="s">
        <v>15</v>
      </c>
      <c r="AL23" s="231" t="s">
        <v>15</v>
      </c>
      <c r="AM23" s="231" t="s">
        <v>15</v>
      </c>
      <c r="AN23" s="231" t="s">
        <v>15</v>
      </c>
      <c r="AO23" s="231" t="s">
        <v>15</v>
      </c>
      <c r="AP23" s="231" t="s">
        <v>15</v>
      </c>
      <c r="AQ23" s="231" t="s">
        <v>15</v>
      </c>
      <c r="AR23" s="231" t="s">
        <v>15</v>
      </c>
      <c r="AS23" s="231" t="s">
        <v>15</v>
      </c>
      <c r="AT23" s="231" t="s">
        <v>15</v>
      </c>
      <c r="AU23" s="231" t="s">
        <v>15</v>
      </c>
      <c r="AV23" s="231" t="s">
        <v>6</v>
      </c>
      <c r="AW23" s="231" t="s">
        <v>6</v>
      </c>
      <c r="AX23" s="231" t="s">
        <v>6</v>
      </c>
      <c r="AY23" s="231" t="s">
        <v>15</v>
      </c>
      <c r="AZ23" s="231" t="s">
        <v>47</v>
      </c>
      <c r="BA23" s="231" t="s">
        <v>15</v>
      </c>
      <c r="BB23" s="231" t="s">
        <v>15</v>
      </c>
      <c r="BC23" s="231" t="s">
        <v>15</v>
      </c>
      <c r="BD23" s="231" t="s">
        <v>15</v>
      </c>
      <c r="BE23" s="231" t="s">
        <v>15</v>
      </c>
      <c r="BF23" s="231" t="s">
        <v>15</v>
      </c>
      <c r="BG23" s="231" t="s">
        <v>15</v>
      </c>
      <c r="BH23" s="231" t="s">
        <v>15</v>
      </c>
      <c r="BI23" s="231" t="s">
        <v>15</v>
      </c>
      <c r="BJ23" s="231" t="s">
        <v>15</v>
      </c>
      <c r="BK23" s="231" t="s">
        <v>15</v>
      </c>
      <c r="BL23" s="231" t="s">
        <v>15</v>
      </c>
      <c r="BM23" s="231" t="s">
        <v>15</v>
      </c>
      <c r="BN23" s="231" t="s">
        <v>15</v>
      </c>
      <c r="BO23" s="231" t="s">
        <v>15</v>
      </c>
      <c r="BP23" s="296"/>
      <c r="BQ23" s="228"/>
      <c r="BR23" s="228"/>
      <c r="BS23" s="228"/>
      <c r="BT23" s="229"/>
      <c r="BU23" s="165">
        <f t="shared" si="3"/>
        <v>6.9441666666666671E-3</v>
      </c>
    </row>
    <row r="24" spans="1:73" ht="15.75" customHeight="1" x14ac:dyDescent="0.35">
      <c r="A24" s="39"/>
      <c r="B24" s="65">
        <f>'Etat staff'!L29</f>
        <v>0</v>
      </c>
      <c r="C24" s="152">
        <f>'Etat staff'!J29</f>
        <v>0</v>
      </c>
      <c r="D24" s="247">
        <f>IF('Etat staff'!K29&lt;C24,'Etat staff'!K29+1,'Etat staff'!K29)</f>
        <v>0</v>
      </c>
      <c r="E24" s="244">
        <f t="shared" si="5"/>
        <v>1.0416666666666666E-2</v>
      </c>
      <c r="F24" s="206"/>
      <c r="G24" s="90"/>
      <c r="H24" s="227"/>
      <c r="I24" s="264"/>
      <c r="J24" s="264"/>
      <c r="K24" s="264"/>
      <c r="L24" s="296"/>
      <c r="M24" s="296"/>
      <c r="N24" s="296"/>
      <c r="O24" s="296"/>
      <c r="P24" s="296"/>
      <c r="Q24" s="296"/>
      <c r="R24" s="296"/>
      <c r="S24" s="296"/>
      <c r="T24" s="231"/>
      <c r="U24" s="231"/>
      <c r="V24" s="231"/>
      <c r="W24" s="231"/>
      <c r="X24" s="296" t="s">
        <v>7</v>
      </c>
      <c r="Y24" s="296" t="s">
        <v>7</v>
      </c>
      <c r="Z24" s="296" t="s">
        <v>7</v>
      </c>
      <c r="AA24" s="296" t="s">
        <v>7</v>
      </c>
      <c r="AB24" s="296" t="s">
        <v>7</v>
      </c>
      <c r="AC24" s="296" t="s">
        <v>7</v>
      </c>
      <c r="AD24" s="296" t="s">
        <v>7</v>
      </c>
      <c r="AE24" s="296" t="s">
        <v>7</v>
      </c>
      <c r="AF24" s="296" t="s">
        <v>7</v>
      </c>
      <c r="AG24" s="296" t="s">
        <v>7</v>
      </c>
      <c r="AH24" s="296" t="s">
        <v>7</v>
      </c>
      <c r="AI24" s="296" t="s">
        <v>7</v>
      </c>
      <c r="AJ24" s="296" t="s">
        <v>7</v>
      </c>
      <c r="AK24" s="296" t="s">
        <v>7</v>
      </c>
      <c r="AL24" s="231" t="s">
        <v>15</v>
      </c>
      <c r="AM24" s="231" t="s">
        <v>15</v>
      </c>
      <c r="AN24" s="280" t="s">
        <v>6</v>
      </c>
      <c r="AO24" s="280" t="s">
        <v>6</v>
      </c>
      <c r="AP24" s="280" t="s">
        <v>6</v>
      </c>
      <c r="AQ24" s="231" t="s">
        <v>15</v>
      </c>
      <c r="AR24" s="231" t="s">
        <v>15</v>
      </c>
      <c r="AS24" s="231" t="s">
        <v>15</v>
      </c>
      <c r="AT24" s="231" t="s">
        <v>15</v>
      </c>
      <c r="AU24" s="231" t="s">
        <v>15</v>
      </c>
      <c r="AV24" s="231" t="s">
        <v>15</v>
      </c>
      <c r="AW24" s="231" t="s">
        <v>15</v>
      </c>
      <c r="AX24" s="231" t="s">
        <v>15</v>
      </c>
      <c r="AY24" s="231" t="s">
        <v>15</v>
      </c>
      <c r="AZ24" s="231" t="s">
        <v>47</v>
      </c>
      <c r="BA24" s="231" t="s">
        <v>15</v>
      </c>
      <c r="BB24" s="231" t="s">
        <v>15</v>
      </c>
      <c r="BC24" s="231" t="s">
        <v>15</v>
      </c>
      <c r="BD24" s="231" t="s">
        <v>15</v>
      </c>
      <c r="BE24" s="231" t="s">
        <v>15</v>
      </c>
      <c r="BF24" s="231" t="s">
        <v>15</v>
      </c>
      <c r="BG24" s="231" t="s">
        <v>15</v>
      </c>
      <c r="BH24" s="296"/>
      <c r="BI24" s="296"/>
      <c r="BJ24" s="296"/>
      <c r="BK24" s="296"/>
      <c r="BL24" s="296"/>
      <c r="BM24" s="296"/>
      <c r="BN24" s="296"/>
      <c r="BO24" s="296"/>
      <c r="BP24" s="296"/>
      <c r="BQ24" s="228"/>
      <c r="BR24" s="228"/>
      <c r="BS24" s="228"/>
      <c r="BT24" s="229"/>
      <c r="BU24" s="165">
        <f t="shared" si="3"/>
        <v>6.9441666666666671E-3</v>
      </c>
    </row>
    <row r="25" spans="1:73" ht="16" thickBot="1" x14ac:dyDescent="0.4">
      <c r="A25" s="39"/>
      <c r="B25" s="112">
        <f>'Etat staff'!L30</f>
        <v>0</v>
      </c>
      <c r="C25" s="153">
        <f>'Etat staff'!J30</f>
        <v>0</v>
      </c>
      <c r="D25" s="248">
        <f>IF('Etat staff'!K30&lt;C25,'Etat staff'!K30+1,'Etat staff'!K30)</f>
        <v>0</v>
      </c>
      <c r="E25" s="245">
        <f t="shared" si="5"/>
        <v>1.0416666666666666E-2</v>
      </c>
      <c r="F25" s="142"/>
      <c r="G25" s="66"/>
      <c r="H25" s="232"/>
      <c r="I25" s="279"/>
      <c r="J25" s="279"/>
      <c r="K25" s="279"/>
      <c r="L25" s="233"/>
      <c r="M25" s="233"/>
      <c r="N25" s="233"/>
      <c r="O25" s="233"/>
      <c r="P25" s="233"/>
      <c r="Q25" s="233"/>
      <c r="R25" s="233"/>
      <c r="S25" s="233"/>
      <c r="T25" s="234"/>
      <c r="U25" s="234"/>
      <c r="V25" s="234"/>
      <c r="W25" s="234"/>
      <c r="X25" s="234"/>
      <c r="Y25" s="234"/>
      <c r="Z25" s="234"/>
      <c r="AA25" s="234"/>
      <c r="AB25" s="234" t="s">
        <v>7</v>
      </c>
      <c r="AC25" s="234" t="s">
        <v>7</v>
      </c>
      <c r="AD25" s="234" t="s">
        <v>7</v>
      </c>
      <c r="AE25" s="234" t="s">
        <v>7</v>
      </c>
      <c r="AF25" s="234"/>
      <c r="AG25" s="234"/>
      <c r="AH25" s="234"/>
      <c r="AI25" s="234"/>
      <c r="AJ25" s="234"/>
      <c r="AK25" s="234"/>
      <c r="AL25" s="234"/>
      <c r="AM25" s="234"/>
      <c r="AN25" s="234"/>
      <c r="AO25" s="234"/>
      <c r="AP25" s="234"/>
      <c r="AQ25" s="234"/>
      <c r="AR25" s="234"/>
      <c r="AS25" s="234"/>
      <c r="AT25" s="234"/>
      <c r="AU25" s="234"/>
      <c r="AV25" s="234"/>
      <c r="AW25" s="234"/>
      <c r="AX25" s="234"/>
      <c r="AY25" s="234"/>
      <c r="AZ25" s="234"/>
      <c r="BA25" s="234"/>
      <c r="BB25" s="234"/>
      <c r="BC25" s="234"/>
      <c r="BD25" s="234"/>
      <c r="BE25" s="234"/>
      <c r="BF25" s="234"/>
      <c r="BG25" s="234"/>
      <c r="BH25" s="234"/>
      <c r="BI25" s="234"/>
      <c r="BJ25" s="234"/>
      <c r="BK25" s="234"/>
      <c r="BL25" s="233"/>
      <c r="BM25" s="233"/>
      <c r="BN25" s="233"/>
      <c r="BO25" s="233"/>
      <c r="BP25" s="233"/>
      <c r="BQ25" s="235"/>
      <c r="BR25" s="235"/>
      <c r="BS25" s="235"/>
      <c r="BT25" s="236"/>
      <c r="BU25" s="165">
        <f t="shared" si="3"/>
        <v>6.9441666666666671E-3</v>
      </c>
    </row>
    <row r="26" spans="1:73" ht="16" thickBot="1" x14ac:dyDescent="0.4">
      <c r="A26" s="39"/>
      <c r="B26" s="40"/>
      <c r="C26" s="147"/>
      <c r="D26" s="154"/>
      <c r="E26" s="42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3"/>
      <c r="AK26" s="35"/>
      <c r="AL26" s="35"/>
      <c r="AM26" s="35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165"/>
    </row>
    <row r="27" spans="1:73" ht="15" customHeight="1" x14ac:dyDescent="0.35">
      <c r="A27" s="3"/>
      <c r="B27" s="347"/>
      <c r="C27" s="349" t="s">
        <v>3</v>
      </c>
      <c r="D27" s="349" t="s">
        <v>3</v>
      </c>
      <c r="E27" s="385" t="s">
        <v>48</v>
      </c>
      <c r="F27" s="353" t="s">
        <v>4</v>
      </c>
      <c r="G27" s="353" t="s">
        <v>5</v>
      </c>
      <c r="H27" s="341">
        <f>DATE(YEAR($C$35),MONTH($C$35),DAY($C$35))+(8/24)</f>
        <v>43593.333333333336</v>
      </c>
      <c r="I27" s="341">
        <f>H$6+(15/24/60)</f>
        <v>43593.34375</v>
      </c>
      <c r="J27" s="341">
        <f t="shared" ref="J27:BT27" si="6">I$6+(15/24/60)</f>
        <v>43593.354166666664</v>
      </c>
      <c r="K27" s="341">
        <f t="shared" si="6"/>
        <v>43593.364583333328</v>
      </c>
      <c r="L27" s="341">
        <f t="shared" si="6"/>
        <v>43593.374999999993</v>
      </c>
      <c r="M27" s="341">
        <f t="shared" si="6"/>
        <v>43593.385416666657</v>
      </c>
      <c r="N27" s="341">
        <f t="shared" si="6"/>
        <v>43593.395833333321</v>
      </c>
      <c r="O27" s="341">
        <f t="shared" si="6"/>
        <v>43593.406249999985</v>
      </c>
      <c r="P27" s="341">
        <f t="shared" si="6"/>
        <v>43593.41666666665</v>
      </c>
      <c r="Q27" s="341">
        <f t="shared" si="6"/>
        <v>43593.427083333314</v>
      </c>
      <c r="R27" s="341">
        <f t="shared" si="6"/>
        <v>43593.437499999978</v>
      </c>
      <c r="S27" s="341">
        <f t="shared" si="6"/>
        <v>43593.447916666642</v>
      </c>
      <c r="T27" s="341">
        <f t="shared" si="6"/>
        <v>43593.458333333307</v>
      </c>
      <c r="U27" s="341">
        <f t="shared" si="6"/>
        <v>43593.468749999971</v>
      </c>
      <c r="V27" s="341">
        <f t="shared" si="6"/>
        <v>43593.479166666635</v>
      </c>
      <c r="W27" s="341">
        <f t="shared" si="6"/>
        <v>43593.489583333299</v>
      </c>
      <c r="X27" s="341">
        <f t="shared" si="6"/>
        <v>43593.499999999964</v>
      </c>
      <c r="Y27" s="341">
        <f t="shared" si="6"/>
        <v>43593.510416666628</v>
      </c>
      <c r="Z27" s="341">
        <f t="shared" si="6"/>
        <v>43593.520833333292</v>
      </c>
      <c r="AA27" s="341">
        <f t="shared" si="6"/>
        <v>43593.531249999956</v>
      </c>
      <c r="AB27" s="341">
        <f t="shared" si="6"/>
        <v>43593.541666666621</v>
      </c>
      <c r="AC27" s="341">
        <f t="shared" si="6"/>
        <v>43593.552083333285</v>
      </c>
      <c r="AD27" s="341">
        <f t="shared" si="6"/>
        <v>43593.562499999949</v>
      </c>
      <c r="AE27" s="341">
        <f t="shared" si="6"/>
        <v>43593.572916666613</v>
      </c>
      <c r="AF27" s="341">
        <f t="shared" si="6"/>
        <v>43593.583333333278</v>
      </c>
      <c r="AG27" s="341">
        <f t="shared" si="6"/>
        <v>43593.593749999942</v>
      </c>
      <c r="AH27" s="341">
        <f t="shared" si="6"/>
        <v>43593.604166666606</v>
      </c>
      <c r="AI27" s="341">
        <f t="shared" si="6"/>
        <v>43593.61458333327</v>
      </c>
      <c r="AJ27" s="341">
        <f t="shared" si="6"/>
        <v>43593.624999999935</v>
      </c>
      <c r="AK27" s="341">
        <f t="shared" si="6"/>
        <v>43593.635416666599</v>
      </c>
      <c r="AL27" s="341">
        <f t="shared" si="6"/>
        <v>43593.645833333263</v>
      </c>
      <c r="AM27" s="341">
        <f t="shared" si="6"/>
        <v>43593.656249999927</v>
      </c>
      <c r="AN27" s="341">
        <f t="shared" si="6"/>
        <v>43593.666666666591</v>
      </c>
      <c r="AO27" s="341">
        <f t="shared" si="6"/>
        <v>43593.677083333256</v>
      </c>
      <c r="AP27" s="341">
        <f t="shared" si="6"/>
        <v>43593.68749999992</v>
      </c>
      <c r="AQ27" s="341">
        <f t="shared" si="6"/>
        <v>43593.697916666584</v>
      </c>
      <c r="AR27" s="341">
        <f t="shared" si="6"/>
        <v>43593.708333333248</v>
      </c>
      <c r="AS27" s="341">
        <f t="shared" si="6"/>
        <v>43593.718749999913</v>
      </c>
      <c r="AT27" s="341">
        <f t="shared" si="6"/>
        <v>43593.729166666577</v>
      </c>
      <c r="AU27" s="341">
        <f t="shared" si="6"/>
        <v>43593.739583333241</v>
      </c>
      <c r="AV27" s="341">
        <f t="shared" si="6"/>
        <v>43593.749999999905</v>
      </c>
      <c r="AW27" s="341">
        <f t="shared" si="6"/>
        <v>43593.76041666657</v>
      </c>
      <c r="AX27" s="341">
        <f t="shared" si="6"/>
        <v>43593.770833333234</v>
      </c>
      <c r="AY27" s="341">
        <f t="shared" si="6"/>
        <v>43593.781249999898</v>
      </c>
      <c r="AZ27" s="341">
        <f t="shared" si="6"/>
        <v>43593.791666666562</v>
      </c>
      <c r="BA27" s="341">
        <f t="shared" si="6"/>
        <v>43593.802083333227</v>
      </c>
      <c r="BB27" s="341">
        <f t="shared" si="6"/>
        <v>43593.812499999891</v>
      </c>
      <c r="BC27" s="341">
        <f t="shared" si="6"/>
        <v>43593.822916666555</v>
      </c>
      <c r="BD27" s="341">
        <f t="shared" si="6"/>
        <v>43593.833333333219</v>
      </c>
      <c r="BE27" s="341">
        <f t="shared" si="6"/>
        <v>43593.843749999884</v>
      </c>
      <c r="BF27" s="341">
        <f t="shared" si="6"/>
        <v>43593.854166666548</v>
      </c>
      <c r="BG27" s="341">
        <f t="shared" si="6"/>
        <v>43593.864583333212</v>
      </c>
      <c r="BH27" s="341">
        <f t="shared" si="6"/>
        <v>43593.874999999876</v>
      </c>
      <c r="BI27" s="341">
        <f t="shared" si="6"/>
        <v>43593.885416666541</v>
      </c>
      <c r="BJ27" s="341">
        <f t="shared" si="6"/>
        <v>43593.895833333205</v>
      </c>
      <c r="BK27" s="341">
        <f t="shared" si="6"/>
        <v>43593.906249999869</v>
      </c>
      <c r="BL27" s="341">
        <f t="shared" si="6"/>
        <v>43593.916666666533</v>
      </c>
      <c r="BM27" s="341">
        <f t="shared" si="6"/>
        <v>43593.927083333198</v>
      </c>
      <c r="BN27" s="341">
        <f t="shared" si="6"/>
        <v>43593.937499999862</v>
      </c>
      <c r="BO27" s="341">
        <f t="shared" si="6"/>
        <v>43593.947916666526</v>
      </c>
      <c r="BP27" s="341">
        <f t="shared" si="6"/>
        <v>43593.95833333319</v>
      </c>
      <c r="BQ27" s="341">
        <f t="shared" si="6"/>
        <v>43593.968749999854</v>
      </c>
      <c r="BR27" s="341">
        <f t="shared" si="6"/>
        <v>43593.979166666519</v>
      </c>
      <c r="BS27" s="341">
        <f t="shared" si="6"/>
        <v>43593.989583333183</v>
      </c>
      <c r="BT27" s="341">
        <f t="shared" si="6"/>
        <v>43593.999999999847</v>
      </c>
      <c r="BU27" s="165"/>
    </row>
    <row r="28" spans="1:73" ht="15.75" customHeight="1" thickBot="1" x14ac:dyDescent="0.4">
      <c r="A28" s="3"/>
      <c r="B28" s="348"/>
      <c r="C28" s="350"/>
      <c r="D28" s="350"/>
      <c r="E28" s="386"/>
      <c r="F28" s="354"/>
      <c r="G28" s="354"/>
      <c r="H28" s="342"/>
      <c r="I28" s="342"/>
      <c r="J28" s="342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342"/>
      <c r="W28" s="342"/>
      <c r="X28" s="342"/>
      <c r="Y28" s="342"/>
      <c r="Z28" s="342"/>
      <c r="AA28" s="342"/>
      <c r="AB28" s="342"/>
      <c r="AC28" s="342"/>
      <c r="AD28" s="342"/>
      <c r="AE28" s="342"/>
      <c r="AF28" s="342"/>
      <c r="AG28" s="342"/>
      <c r="AH28" s="342"/>
      <c r="AI28" s="342"/>
      <c r="AJ28" s="342"/>
      <c r="AK28" s="342"/>
      <c r="AL28" s="342"/>
      <c r="AM28" s="342"/>
      <c r="AN28" s="342"/>
      <c r="AO28" s="342"/>
      <c r="AP28" s="342"/>
      <c r="AQ28" s="342"/>
      <c r="AR28" s="342"/>
      <c r="AS28" s="342"/>
      <c r="AT28" s="342"/>
      <c r="AU28" s="342"/>
      <c r="AV28" s="342"/>
      <c r="AW28" s="342"/>
      <c r="AX28" s="342"/>
      <c r="AY28" s="342"/>
      <c r="AZ28" s="342"/>
      <c r="BA28" s="342"/>
      <c r="BB28" s="342"/>
      <c r="BC28" s="342"/>
      <c r="BD28" s="342"/>
      <c r="BE28" s="342"/>
      <c r="BF28" s="342"/>
      <c r="BG28" s="342"/>
      <c r="BH28" s="342"/>
      <c r="BI28" s="342"/>
      <c r="BJ28" s="342"/>
      <c r="BK28" s="342"/>
      <c r="BL28" s="342"/>
      <c r="BM28" s="342"/>
      <c r="BN28" s="342"/>
      <c r="BO28" s="342"/>
      <c r="BP28" s="342"/>
      <c r="BQ28" s="342"/>
      <c r="BR28" s="342"/>
      <c r="BS28" s="342"/>
      <c r="BT28" s="342"/>
      <c r="BU28" s="165"/>
    </row>
    <row r="29" spans="1:73" ht="15.5" x14ac:dyDescent="0.35">
      <c r="A29" s="3"/>
      <c r="B29" s="75">
        <f>'Etat staff'!L9</f>
        <v>0</v>
      </c>
      <c r="C29" s="155">
        <f>'Etat staff'!J9</f>
        <v>0</v>
      </c>
      <c r="D29" s="156">
        <f>IF('Etat staff'!K9&lt;C29,'Etat staff'!K9+1,'Etat staff'!K9)</f>
        <v>0</v>
      </c>
      <c r="E29" s="77" t="s">
        <v>34</v>
      </c>
      <c r="F29" s="63"/>
      <c r="G29" s="267"/>
      <c r="H29" s="250" t="s">
        <v>51</v>
      </c>
      <c r="I29" s="272" t="s">
        <v>51</v>
      </c>
      <c r="J29" s="272" t="s">
        <v>51</v>
      </c>
      <c r="K29" s="272" t="s">
        <v>51</v>
      </c>
      <c r="L29" s="272" t="s">
        <v>51</v>
      </c>
      <c r="M29" s="272" t="s">
        <v>51</v>
      </c>
      <c r="N29" s="272" t="s">
        <v>51</v>
      </c>
      <c r="O29" s="272" t="s">
        <v>51</v>
      </c>
      <c r="P29" s="272" t="s">
        <v>51</v>
      </c>
      <c r="Q29" s="272" t="s">
        <v>51</v>
      </c>
      <c r="R29" s="272" t="s">
        <v>51</v>
      </c>
      <c r="S29" s="272" t="s">
        <v>51</v>
      </c>
      <c r="T29" s="272" t="s">
        <v>6</v>
      </c>
      <c r="U29" s="272" t="s">
        <v>6</v>
      </c>
      <c r="V29" s="272" t="s">
        <v>6</v>
      </c>
      <c r="W29" s="272" t="s">
        <v>51</v>
      </c>
      <c r="X29" s="272" t="s">
        <v>51</v>
      </c>
      <c r="Y29" s="272" t="s">
        <v>51</v>
      </c>
      <c r="Z29" s="272" t="s">
        <v>51</v>
      </c>
      <c r="AA29" s="272" t="s">
        <v>51</v>
      </c>
      <c r="AB29" s="272" t="s">
        <v>51</v>
      </c>
      <c r="AC29" s="272" t="s">
        <v>51</v>
      </c>
      <c r="AD29" s="272" t="s">
        <v>51</v>
      </c>
      <c r="AE29" s="272" t="s">
        <v>51</v>
      </c>
      <c r="AF29" s="272" t="s">
        <v>51</v>
      </c>
      <c r="AG29" s="272" t="s">
        <v>51</v>
      </c>
      <c r="AH29" s="272" t="s">
        <v>51</v>
      </c>
      <c r="AI29" s="272" t="s">
        <v>51</v>
      </c>
      <c r="AJ29" s="272" t="s">
        <v>51</v>
      </c>
      <c r="AK29" s="272" t="s">
        <v>51</v>
      </c>
      <c r="AL29" s="272" t="s">
        <v>51</v>
      </c>
      <c r="AM29" s="272" t="s">
        <v>51</v>
      </c>
      <c r="AN29" s="226"/>
      <c r="AO29" s="226"/>
      <c r="AP29" s="226"/>
      <c r="AQ29" s="226"/>
      <c r="AR29" s="226"/>
      <c r="AS29" s="226"/>
      <c r="AT29" s="226"/>
      <c r="AU29" s="226"/>
      <c r="AV29" s="226"/>
      <c r="AW29" s="226"/>
      <c r="AX29" s="226"/>
      <c r="AY29" s="226"/>
      <c r="AZ29" s="226"/>
      <c r="BA29" s="226"/>
      <c r="BB29" s="226"/>
      <c r="BC29" s="226"/>
      <c r="BD29" s="226"/>
      <c r="BE29" s="226"/>
      <c r="BF29" s="226"/>
      <c r="BG29" s="226"/>
      <c r="BH29" s="226"/>
      <c r="BI29" s="226"/>
      <c r="BJ29" s="226"/>
      <c r="BK29" s="226"/>
      <c r="BL29" s="226"/>
      <c r="BM29" s="226"/>
      <c r="BN29" s="226"/>
      <c r="BO29" s="226"/>
      <c r="BP29" s="226"/>
      <c r="BQ29" s="226"/>
      <c r="BR29" s="226"/>
      <c r="BS29" s="226"/>
      <c r="BT29" s="251"/>
      <c r="BU29" s="165">
        <f t="shared" si="3"/>
        <v>6.9441666666666671E-3</v>
      </c>
    </row>
    <row r="30" spans="1:73" ht="15.5" x14ac:dyDescent="0.35">
      <c r="A30" s="3"/>
      <c r="B30" s="76">
        <f>'Etat staff'!L10</f>
        <v>0</v>
      </c>
      <c r="C30" s="157">
        <f>'Etat staff'!J10</f>
        <v>0</v>
      </c>
      <c r="D30" s="158">
        <f>IF('Etat staff'!K10&lt;C30,'Etat staff'!K10+1,'Etat staff'!K10)</f>
        <v>0</v>
      </c>
      <c r="E30" s="78" t="s">
        <v>34</v>
      </c>
      <c r="F30" s="64"/>
      <c r="G30" s="268"/>
      <c r="H30" s="230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1"/>
      <c r="T30" s="231" t="s">
        <v>51</v>
      </c>
      <c r="U30" s="231" t="s">
        <v>51</v>
      </c>
      <c r="V30" s="231" t="s">
        <v>51</v>
      </c>
      <c r="W30" s="231" t="s">
        <v>51</v>
      </c>
      <c r="X30" s="231" t="s">
        <v>51</v>
      </c>
      <c r="Y30" s="231" t="s">
        <v>51</v>
      </c>
      <c r="Z30" s="231" t="s">
        <v>51</v>
      </c>
      <c r="AA30" s="231" t="s">
        <v>51</v>
      </c>
      <c r="AB30" s="231" t="s">
        <v>51</v>
      </c>
      <c r="AC30" s="231" t="s">
        <v>51</v>
      </c>
      <c r="AD30" s="231" t="s">
        <v>51</v>
      </c>
      <c r="AE30" s="231" t="s">
        <v>51</v>
      </c>
      <c r="AF30" s="231" t="s">
        <v>6</v>
      </c>
      <c r="AG30" s="231" t="s">
        <v>6</v>
      </c>
      <c r="AH30" s="231" t="s">
        <v>6</v>
      </c>
      <c r="AI30" s="231" t="s">
        <v>51</v>
      </c>
      <c r="AJ30" s="231" t="s">
        <v>51</v>
      </c>
      <c r="AK30" s="231" t="s">
        <v>51</v>
      </c>
      <c r="AL30" s="231" t="s">
        <v>51</v>
      </c>
      <c r="AM30" s="231" t="s">
        <v>51</v>
      </c>
      <c r="AN30" s="231" t="s">
        <v>51</v>
      </c>
      <c r="AO30" s="231" t="s">
        <v>51</v>
      </c>
      <c r="AP30" s="231" t="s">
        <v>51</v>
      </c>
      <c r="AQ30" s="231" t="s">
        <v>51</v>
      </c>
      <c r="AR30" s="231" t="s">
        <v>51</v>
      </c>
      <c r="AS30" s="231" t="s">
        <v>51</v>
      </c>
      <c r="AT30" s="231" t="s">
        <v>51</v>
      </c>
      <c r="AU30" s="231" t="s">
        <v>51</v>
      </c>
      <c r="AV30" s="231" t="s">
        <v>51</v>
      </c>
      <c r="AW30" s="231" t="s">
        <v>51</v>
      </c>
      <c r="AX30" s="231" t="s">
        <v>51</v>
      </c>
      <c r="AY30" s="231" t="s">
        <v>51</v>
      </c>
      <c r="AZ30" s="296"/>
      <c r="BA30" s="296"/>
      <c r="BB30" s="296"/>
      <c r="BC30" s="296"/>
      <c r="BD30" s="296"/>
      <c r="BE30" s="296"/>
      <c r="BF30" s="296"/>
      <c r="BG30" s="296"/>
      <c r="BH30" s="296"/>
      <c r="BI30" s="296"/>
      <c r="BJ30" s="296"/>
      <c r="BK30" s="296"/>
      <c r="BL30" s="296"/>
      <c r="BM30" s="296"/>
      <c r="BN30" s="296"/>
      <c r="BO30" s="296"/>
      <c r="BP30" s="296"/>
      <c r="BQ30" s="296"/>
      <c r="BR30" s="296"/>
      <c r="BS30" s="296"/>
      <c r="BT30" s="229"/>
      <c r="BU30" s="165">
        <f t="shared" si="3"/>
        <v>6.9441666666666671E-3</v>
      </c>
    </row>
    <row r="31" spans="1:73" ht="15.5" x14ac:dyDescent="0.35">
      <c r="A31" s="3"/>
      <c r="B31" s="76">
        <f>'Etat staff'!L11</f>
        <v>0</v>
      </c>
      <c r="C31" s="157">
        <f>'Etat staff'!J11</f>
        <v>0</v>
      </c>
      <c r="D31" s="158">
        <f>IF('Etat staff'!K11&lt;C31,'Etat staff'!K11+1,'Etat staff'!K11)</f>
        <v>0</v>
      </c>
      <c r="E31" s="78" t="s">
        <v>34</v>
      </c>
      <c r="F31" s="64"/>
      <c r="G31" s="268"/>
      <c r="H31" s="230"/>
      <c r="I31" s="231"/>
      <c r="J31" s="231"/>
      <c r="K31" s="231"/>
      <c r="L31" s="231"/>
      <c r="M31" s="231"/>
      <c r="N31" s="231"/>
      <c r="O31" s="231"/>
      <c r="P31" s="231"/>
      <c r="Q31" s="231"/>
      <c r="R31" s="231"/>
      <c r="S31" s="231"/>
      <c r="T31" s="231"/>
      <c r="U31" s="231"/>
      <c r="V31" s="231"/>
      <c r="W31" s="231"/>
      <c r="X31" s="231"/>
      <c r="Y31" s="231"/>
      <c r="Z31" s="231" t="s">
        <v>51</v>
      </c>
      <c r="AA31" s="231" t="s">
        <v>51</v>
      </c>
      <c r="AB31" s="231" t="s">
        <v>51</v>
      </c>
      <c r="AC31" s="231" t="s">
        <v>51</v>
      </c>
      <c r="AD31" s="231" t="s">
        <v>51</v>
      </c>
      <c r="AE31" s="231" t="s">
        <v>51</v>
      </c>
      <c r="AF31" s="231" t="s">
        <v>51</v>
      </c>
      <c r="AG31" s="231" t="s">
        <v>51</v>
      </c>
      <c r="AH31" s="231" t="s">
        <v>51</v>
      </c>
      <c r="AI31" s="231" t="s">
        <v>51</v>
      </c>
      <c r="AJ31" s="231" t="s">
        <v>51</v>
      </c>
      <c r="AK31" s="231" t="s">
        <v>51</v>
      </c>
      <c r="AL31" s="231" t="s">
        <v>6</v>
      </c>
      <c r="AM31" s="231" t="s">
        <v>6</v>
      </c>
      <c r="AN31" s="231" t="s">
        <v>6</v>
      </c>
      <c r="AO31" s="231" t="s">
        <v>51</v>
      </c>
      <c r="AP31" s="231" t="s">
        <v>51</v>
      </c>
      <c r="AQ31" s="231" t="s">
        <v>51</v>
      </c>
      <c r="AR31" s="231" t="s">
        <v>51</v>
      </c>
      <c r="AS31" s="231" t="s">
        <v>51</v>
      </c>
      <c r="AT31" s="231" t="s">
        <v>51</v>
      </c>
      <c r="AU31" s="231" t="s">
        <v>51</v>
      </c>
      <c r="AV31" s="231" t="s">
        <v>51</v>
      </c>
      <c r="AW31" s="231" t="s">
        <v>51</v>
      </c>
      <c r="AX31" s="231" t="s">
        <v>51</v>
      </c>
      <c r="AY31" s="231" t="s">
        <v>51</v>
      </c>
      <c r="AZ31" s="231" t="s">
        <v>51</v>
      </c>
      <c r="BA31" s="231" t="s">
        <v>51</v>
      </c>
      <c r="BB31" s="231" t="s">
        <v>51</v>
      </c>
      <c r="BC31" s="231" t="s">
        <v>51</v>
      </c>
      <c r="BD31" s="231" t="s">
        <v>51</v>
      </c>
      <c r="BE31" s="231" t="s">
        <v>51</v>
      </c>
      <c r="BF31" s="231" t="s">
        <v>51</v>
      </c>
      <c r="BG31" s="296"/>
      <c r="BH31" s="296"/>
      <c r="BI31" s="296"/>
      <c r="BJ31" s="296"/>
      <c r="BK31" s="296"/>
      <c r="BL31" s="296"/>
      <c r="BM31" s="296"/>
      <c r="BN31" s="296"/>
      <c r="BO31" s="296"/>
      <c r="BP31" s="296"/>
      <c r="BQ31" s="296"/>
      <c r="BR31" s="296"/>
      <c r="BS31" s="296"/>
      <c r="BT31" s="229"/>
      <c r="BU31" s="165">
        <f t="shared" si="3"/>
        <v>6.9441666666666671E-3</v>
      </c>
    </row>
    <row r="32" spans="1:73" ht="15.5" x14ac:dyDescent="0.35">
      <c r="A32" s="3"/>
      <c r="B32" s="76">
        <f>'Etat staff'!L12</f>
        <v>0</v>
      </c>
      <c r="C32" s="157">
        <f>'Etat staff'!J12</f>
        <v>0</v>
      </c>
      <c r="D32" s="158">
        <f>IF('Etat staff'!K12&lt;C32,'Etat staff'!K12+1,'Etat staff'!K12)</f>
        <v>0</v>
      </c>
      <c r="E32" s="78" t="s">
        <v>34</v>
      </c>
      <c r="F32" s="64"/>
      <c r="G32" s="268"/>
      <c r="H32" s="230"/>
      <c r="I32" s="231"/>
      <c r="J32" s="231"/>
      <c r="K32" s="231" t="s">
        <v>51</v>
      </c>
      <c r="L32" s="231" t="s">
        <v>51</v>
      </c>
      <c r="M32" s="231" t="s">
        <v>51</v>
      </c>
      <c r="N32" s="231" t="s">
        <v>51</v>
      </c>
      <c r="O32" s="231" t="s">
        <v>51</v>
      </c>
      <c r="P32" s="231" t="s">
        <v>51</v>
      </c>
      <c r="Q32" s="231" t="s">
        <v>51</v>
      </c>
      <c r="R32" s="231" t="s">
        <v>51</v>
      </c>
      <c r="S32" s="231" t="s">
        <v>51</v>
      </c>
      <c r="T32" s="231" t="s">
        <v>47</v>
      </c>
      <c r="U32" s="231" t="s">
        <v>51</v>
      </c>
      <c r="V32" s="231" t="s">
        <v>51</v>
      </c>
      <c r="W32" s="231" t="s">
        <v>51</v>
      </c>
      <c r="X32" s="231" t="s">
        <v>51</v>
      </c>
      <c r="Y32" s="231" t="s">
        <v>51</v>
      </c>
      <c r="Z32" s="231" t="s">
        <v>51</v>
      </c>
      <c r="AA32" s="231" t="s">
        <v>51</v>
      </c>
      <c r="AB32" s="231" t="s">
        <v>6</v>
      </c>
      <c r="AC32" s="231" t="s">
        <v>6</v>
      </c>
      <c r="AD32" s="231" t="s">
        <v>6</v>
      </c>
      <c r="AE32" s="231" t="s">
        <v>51</v>
      </c>
      <c r="AF32" s="231" t="s">
        <v>51</v>
      </c>
      <c r="AG32" s="231" t="s">
        <v>51</v>
      </c>
      <c r="AH32" s="231" t="s">
        <v>51</v>
      </c>
      <c r="AI32" s="231" t="s">
        <v>51</v>
      </c>
      <c r="AJ32" s="231" t="s">
        <v>51</v>
      </c>
      <c r="AK32" s="231" t="s">
        <v>51</v>
      </c>
      <c r="AL32" s="231" t="s">
        <v>51</v>
      </c>
      <c r="AM32" s="231" t="s">
        <v>51</v>
      </c>
      <c r="AN32" s="231" t="s">
        <v>51</v>
      </c>
      <c r="AO32" s="231" t="s">
        <v>47</v>
      </c>
      <c r="AP32" s="231" t="s">
        <v>51</v>
      </c>
      <c r="AQ32" s="231" t="s">
        <v>51</v>
      </c>
      <c r="AR32" s="231" t="s">
        <v>51</v>
      </c>
      <c r="AS32" s="231" t="s">
        <v>51</v>
      </c>
      <c r="AT32" s="231" t="s">
        <v>51</v>
      </c>
      <c r="AU32" s="231" t="s">
        <v>51</v>
      </c>
      <c r="AV32" s="231" t="s">
        <v>51</v>
      </c>
      <c r="AW32" s="296"/>
      <c r="AX32" s="296"/>
      <c r="AY32" s="296"/>
      <c r="AZ32" s="296"/>
      <c r="BA32" s="296"/>
      <c r="BB32" s="296"/>
      <c r="BC32" s="296"/>
      <c r="BD32" s="296"/>
      <c r="BE32" s="296"/>
      <c r="BF32" s="296"/>
      <c r="BG32" s="296"/>
      <c r="BH32" s="296"/>
      <c r="BI32" s="296"/>
      <c r="BJ32" s="296"/>
      <c r="BK32" s="296"/>
      <c r="BL32" s="296"/>
      <c r="BM32" s="296"/>
      <c r="BN32" s="296"/>
      <c r="BO32" s="296"/>
      <c r="BP32" s="296"/>
      <c r="BQ32" s="296"/>
      <c r="BR32" s="296"/>
      <c r="BS32" s="296"/>
      <c r="BT32" s="229"/>
      <c r="BU32" s="165">
        <f t="shared" si="3"/>
        <v>6.9441666666666671E-3</v>
      </c>
    </row>
    <row r="33" spans="1:73" ht="15.5" x14ac:dyDescent="0.35">
      <c r="A33" s="3"/>
      <c r="B33" s="76">
        <f>'Etat staff'!L13</f>
        <v>0</v>
      </c>
      <c r="C33" s="157">
        <f>'Etat staff'!J13</f>
        <v>0</v>
      </c>
      <c r="D33" s="158">
        <f>IF('Etat staff'!K13&lt;C33,'Etat staff'!K13+1,'Etat staff'!K13)</f>
        <v>0</v>
      </c>
      <c r="E33" s="78" t="s">
        <v>34</v>
      </c>
      <c r="F33" s="64"/>
      <c r="G33" s="268"/>
      <c r="H33" s="230"/>
      <c r="I33" s="231"/>
      <c r="J33" s="231"/>
      <c r="K33" s="231"/>
      <c r="L33" s="231"/>
      <c r="M33" s="231"/>
      <c r="N33" s="231"/>
      <c r="O33" s="231"/>
      <c r="P33" s="231"/>
      <c r="Q33" s="231"/>
      <c r="R33" s="231"/>
      <c r="S33" s="231"/>
      <c r="T33" s="231"/>
      <c r="U33" s="231"/>
      <c r="V33" s="231"/>
      <c r="W33" s="231"/>
      <c r="X33" s="231" t="s">
        <v>51</v>
      </c>
      <c r="Y33" s="231" t="s">
        <v>51</v>
      </c>
      <c r="Z33" s="231" t="s">
        <v>51</v>
      </c>
      <c r="AA33" s="231" t="s">
        <v>51</v>
      </c>
      <c r="AB33" s="231" t="s">
        <v>51</v>
      </c>
      <c r="AC33" s="231" t="s">
        <v>51</v>
      </c>
      <c r="AD33" s="231" t="s">
        <v>51</v>
      </c>
      <c r="AE33" s="231" t="s">
        <v>51</v>
      </c>
      <c r="AF33" s="231" t="s">
        <v>51</v>
      </c>
      <c r="AG33" s="231" t="s">
        <v>51</v>
      </c>
      <c r="AH33" s="231" t="s">
        <v>51</v>
      </c>
      <c r="AI33" s="231" t="s">
        <v>51</v>
      </c>
      <c r="AJ33" s="231" t="s">
        <v>47</v>
      </c>
      <c r="AK33" s="231" t="s">
        <v>51</v>
      </c>
      <c r="AL33" s="231" t="s">
        <v>51</v>
      </c>
      <c r="AM33" s="231" t="s">
        <v>51</v>
      </c>
      <c r="AN33" s="231" t="s">
        <v>51</v>
      </c>
      <c r="AO33" s="231" t="s">
        <v>51</v>
      </c>
      <c r="AP33" s="231" t="s">
        <v>51</v>
      </c>
      <c r="AQ33" s="231" t="s">
        <v>51</v>
      </c>
      <c r="AR33" s="231" t="s">
        <v>51</v>
      </c>
      <c r="AS33" s="231" t="s">
        <v>51</v>
      </c>
      <c r="AT33" s="296"/>
      <c r="AU33" s="296"/>
      <c r="AV33" s="296"/>
      <c r="AW33" s="296"/>
      <c r="AX33" s="296"/>
      <c r="AY33" s="296"/>
      <c r="AZ33" s="296"/>
      <c r="BA33" s="296"/>
      <c r="BB33" s="296"/>
      <c r="BC33" s="296"/>
      <c r="BD33" s="296"/>
      <c r="BE33" s="296"/>
      <c r="BF33" s="296"/>
      <c r="BG33" s="296"/>
      <c r="BH33" s="296"/>
      <c r="BI33" s="296"/>
      <c r="BJ33" s="296"/>
      <c r="BK33" s="296"/>
      <c r="BL33" s="296"/>
      <c r="BM33" s="296"/>
      <c r="BN33" s="296"/>
      <c r="BO33" s="296"/>
      <c r="BP33" s="296"/>
      <c r="BQ33" s="296"/>
      <c r="BR33" s="296"/>
      <c r="BS33" s="296"/>
      <c r="BT33" s="229"/>
      <c r="BU33" s="165">
        <f t="shared" si="3"/>
        <v>6.9441666666666671E-3</v>
      </c>
    </row>
    <row r="34" spans="1:73" ht="16" thickBot="1" x14ac:dyDescent="0.4">
      <c r="A34" s="39"/>
      <c r="B34" s="138">
        <f>'Etat staff'!L14</f>
        <v>0</v>
      </c>
      <c r="C34" s="159">
        <f>'Etat staff'!J14</f>
        <v>0</v>
      </c>
      <c r="D34" s="160">
        <f>IF('Etat staff'!K14&lt;C34,'Etat staff'!K14+1,'Etat staff'!K14)</f>
        <v>0</v>
      </c>
      <c r="E34" s="140" t="s">
        <v>34</v>
      </c>
      <c r="F34" s="141"/>
      <c r="G34" s="269"/>
      <c r="H34" s="227"/>
      <c r="I34" s="296"/>
      <c r="J34" s="296"/>
      <c r="K34" s="296"/>
      <c r="L34" s="296"/>
      <c r="M34" s="296"/>
      <c r="N34" s="296"/>
      <c r="O34" s="296"/>
      <c r="P34" s="296"/>
      <c r="Q34" s="296"/>
      <c r="R34" s="296"/>
      <c r="S34" s="296"/>
      <c r="T34" s="296"/>
      <c r="U34" s="296"/>
      <c r="V34" s="296"/>
      <c r="W34" s="296"/>
      <c r="X34" s="296"/>
      <c r="Y34" s="296"/>
      <c r="Z34" s="296"/>
      <c r="AA34" s="296"/>
      <c r="AB34" s="231"/>
      <c r="AC34" s="231"/>
      <c r="AD34" s="231"/>
      <c r="AE34" s="231" t="s">
        <v>51</v>
      </c>
      <c r="AF34" s="231" t="s">
        <v>51</v>
      </c>
      <c r="AG34" s="231" t="s">
        <v>51</v>
      </c>
      <c r="AH34" s="231" t="s">
        <v>51</v>
      </c>
      <c r="AI34" s="231" t="s">
        <v>51</v>
      </c>
      <c r="AJ34" s="231" t="s">
        <v>51</v>
      </c>
      <c r="AK34" s="231" t="s">
        <v>51</v>
      </c>
      <c r="AL34" s="231" t="s">
        <v>51</v>
      </c>
      <c r="AM34" s="231" t="s">
        <v>51</v>
      </c>
      <c r="AN34" s="231" t="s">
        <v>51</v>
      </c>
      <c r="AO34" s="231" t="s">
        <v>51</v>
      </c>
      <c r="AP34" s="231" t="s">
        <v>51</v>
      </c>
      <c r="AQ34" s="231" t="s">
        <v>51</v>
      </c>
      <c r="AR34" s="231" t="s">
        <v>51</v>
      </c>
      <c r="AS34" s="231" t="s">
        <v>51</v>
      </c>
      <c r="AT34" s="231" t="s">
        <v>51</v>
      </c>
      <c r="AU34" s="231" t="s">
        <v>51</v>
      </c>
      <c r="AV34" s="231" t="s">
        <v>6</v>
      </c>
      <c r="AW34" s="231" t="s">
        <v>6</v>
      </c>
      <c r="AX34" s="231" t="s">
        <v>6</v>
      </c>
      <c r="AY34" s="231" t="s">
        <v>51</v>
      </c>
      <c r="AZ34" s="231" t="s">
        <v>51</v>
      </c>
      <c r="BA34" s="231" t="s">
        <v>51</v>
      </c>
      <c r="BB34" s="231" t="s">
        <v>51</v>
      </c>
      <c r="BC34" s="231" t="s">
        <v>51</v>
      </c>
      <c r="BD34" s="231" t="s">
        <v>51</v>
      </c>
      <c r="BE34" s="231" t="s">
        <v>51</v>
      </c>
      <c r="BF34" s="231" t="s">
        <v>51</v>
      </c>
      <c r="BG34" s="231" t="s">
        <v>51</v>
      </c>
      <c r="BH34" s="296" t="s">
        <v>47</v>
      </c>
      <c r="BI34" s="296" t="s">
        <v>15</v>
      </c>
      <c r="BJ34" s="296"/>
      <c r="BK34" s="296"/>
      <c r="BL34" s="296"/>
      <c r="BM34" s="296"/>
      <c r="BN34" s="296"/>
      <c r="BO34" s="296"/>
      <c r="BP34" s="296"/>
      <c r="BQ34" s="296"/>
      <c r="BR34" s="296"/>
      <c r="BS34" s="296"/>
      <c r="BT34" s="229"/>
      <c r="BU34" s="165">
        <f t="shared" si="3"/>
        <v>6.9441666666666671E-3</v>
      </c>
    </row>
    <row r="35" spans="1:73" ht="15.5" x14ac:dyDescent="0.35">
      <c r="A35" s="39"/>
      <c r="B35" s="139" t="str">
        <f>'Etat staff'!L31</f>
        <v xml:space="preserve"> CHARLOTTE</v>
      </c>
      <c r="C35" s="161">
        <f>'Etat staff'!J31</f>
        <v>43593.326388888891</v>
      </c>
      <c r="D35" s="162">
        <f>IF('Etat staff'!K31&lt;C35,'Etat staff'!K31+1,'Etat staff'!K31)</f>
        <v>43593.746527777781</v>
      </c>
      <c r="E35" s="203">
        <f>IF(BU35*24&lt;5.75,0.25/24,IF(BU35*24&lt;6.75,0.5/24,IF(BU35*24&lt;9,1/24,IF(BU35*24&lt;13.25,1.25/24,1.5/24))))</f>
        <v>5.2083333333333336E-2</v>
      </c>
      <c r="F35" s="59"/>
      <c r="G35" s="270"/>
      <c r="H35" s="227" t="s">
        <v>15</v>
      </c>
      <c r="I35" s="296" t="s">
        <v>15</v>
      </c>
      <c r="J35" s="296">
        <v>30</v>
      </c>
      <c r="K35" s="296">
        <v>30</v>
      </c>
      <c r="L35" s="296">
        <v>30</v>
      </c>
      <c r="M35" s="296">
        <v>30</v>
      </c>
      <c r="N35" s="296" t="s">
        <v>15</v>
      </c>
      <c r="O35" s="296" t="s">
        <v>15</v>
      </c>
      <c r="P35" s="296" t="s">
        <v>47</v>
      </c>
      <c r="Q35" s="296" t="s">
        <v>15</v>
      </c>
      <c r="R35" s="296" t="s">
        <v>15</v>
      </c>
      <c r="S35" s="296">
        <v>1</v>
      </c>
      <c r="T35" s="296">
        <v>1</v>
      </c>
      <c r="U35" s="296">
        <v>1</v>
      </c>
      <c r="V35" s="296">
        <v>1</v>
      </c>
      <c r="W35" s="296" t="s">
        <v>15</v>
      </c>
      <c r="X35" s="231" t="s">
        <v>6</v>
      </c>
      <c r="Y35" s="231" t="s">
        <v>6</v>
      </c>
      <c r="Z35" s="231" t="s">
        <v>6</v>
      </c>
      <c r="AA35" s="296" t="s">
        <v>55</v>
      </c>
      <c r="AB35" s="296" t="s">
        <v>55</v>
      </c>
      <c r="AC35" s="296" t="s">
        <v>55</v>
      </c>
      <c r="AD35" s="296" t="s">
        <v>55</v>
      </c>
      <c r="AE35" s="296" t="s">
        <v>55</v>
      </c>
      <c r="AF35" s="296" t="s">
        <v>52</v>
      </c>
      <c r="AG35" s="296" t="s">
        <v>56</v>
      </c>
      <c r="AH35" s="296" t="s">
        <v>56</v>
      </c>
      <c r="AI35" s="296" t="s">
        <v>56</v>
      </c>
      <c r="AJ35" s="296" t="s">
        <v>56</v>
      </c>
      <c r="AK35" s="296" t="s">
        <v>15</v>
      </c>
      <c r="AL35" s="296" t="s">
        <v>15</v>
      </c>
      <c r="AM35" s="296"/>
      <c r="AN35" s="296"/>
      <c r="AO35" s="296"/>
      <c r="AP35" s="296"/>
      <c r="AQ35" s="296"/>
      <c r="AR35" s="296"/>
      <c r="AS35" s="296"/>
      <c r="AT35" s="296"/>
      <c r="AU35" s="296"/>
      <c r="AV35" s="296"/>
      <c r="AW35" s="296"/>
      <c r="AX35" s="296"/>
      <c r="AY35" s="296"/>
      <c r="AZ35" s="296"/>
      <c r="BA35" s="296"/>
      <c r="BB35" s="296"/>
      <c r="BC35" s="296"/>
      <c r="BD35" s="296"/>
      <c r="BE35" s="296"/>
      <c r="BF35" s="296"/>
      <c r="BG35" s="296"/>
      <c r="BH35" s="296"/>
      <c r="BI35" s="296"/>
      <c r="BJ35" s="296"/>
      <c r="BK35" s="296"/>
      <c r="BL35" s="296"/>
      <c r="BM35" s="296"/>
      <c r="BN35" s="296"/>
      <c r="BO35" s="296"/>
      <c r="BP35" s="296"/>
      <c r="BQ35" s="296"/>
      <c r="BR35" s="296"/>
      <c r="BS35" s="296"/>
      <c r="BT35" s="229"/>
      <c r="BU35" s="165">
        <f t="shared" si="3"/>
        <v>0.42708305555717241</v>
      </c>
    </row>
    <row r="36" spans="1:73" ht="15.5" x14ac:dyDescent="0.35">
      <c r="A36" s="39"/>
      <c r="B36" s="139" t="str">
        <f>'Etat staff'!L32</f>
        <v xml:space="preserve"> MARISA</v>
      </c>
      <c r="C36" s="161">
        <f>'Etat staff'!J32</f>
        <v>43593.326388888891</v>
      </c>
      <c r="D36" s="162">
        <f>IF('Etat staff'!K32&lt;C36,'Etat staff'!K32+1,'Etat staff'!K32)</f>
        <v>43593.538194444445</v>
      </c>
      <c r="E36" s="203">
        <f t="shared" ref="E36:E99" si="7">IF(BU36*24&lt;5.75,0.25/24,IF(BU36*24&lt;6.75,0.5/24,IF(BU36*24&lt;9,1/24,IF(BU36*24&lt;13.25,1.25/24,1.5/24))))</f>
        <v>1.0416666666666666E-2</v>
      </c>
      <c r="F36" s="59"/>
      <c r="G36" s="270"/>
      <c r="H36" s="227">
        <v>33</v>
      </c>
      <c r="I36" s="296">
        <v>33</v>
      </c>
      <c r="J36" s="296">
        <v>33</v>
      </c>
      <c r="K36" s="296">
        <v>33</v>
      </c>
      <c r="L36" s="296">
        <v>33</v>
      </c>
      <c r="M36" s="296">
        <v>33</v>
      </c>
      <c r="N36" s="296">
        <v>33</v>
      </c>
      <c r="O36" s="296">
        <v>37</v>
      </c>
      <c r="P36" s="231">
        <v>37</v>
      </c>
      <c r="Q36" s="231">
        <v>37</v>
      </c>
      <c r="R36" s="231">
        <v>37</v>
      </c>
      <c r="S36" s="231" t="s">
        <v>15</v>
      </c>
      <c r="T36" s="231" t="s">
        <v>6</v>
      </c>
      <c r="U36" s="231" t="s">
        <v>6</v>
      </c>
      <c r="V36" s="231" t="s">
        <v>6</v>
      </c>
      <c r="W36" s="231">
        <v>38</v>
      </c>
      <c r="X36" s="231">
        <v>38</v>
      </c>
      <c r="Y36" s="231">
        <v>38</v>
      </c>
      <c r="Z36" s="231">
        <v>38</v>
      </c>
      <c r="AA36" s="231">
        <v>38</v>
      </c>
      <c r="AB36" s="231">
        <v>38</v>
      </c>
      <c r="AC36" s="231">
        <v>38</v>
      </c>
      <c r="AD36" s="231">
        <v>38</v>
      </c>
      <c r="AE36" s="231">
        <v>38</v>
      </c>
      <c r="AF36" s="231">
        <v>38</v>
      </c>
      <c r="AG36" s="231">
        <v>38</v>
      </c>
      <c r="AH36" s="231">
        <v>38</v>
      </c>
      <c r="AI36" s="231" t="s">
        <v>47</v>
      </c>
      <c r="AJ36" s="296" t="s">
        <v>52</v>
      </c>
      <c r="AK36" s="296" t="s">
        <v>15</v>
      </c>
      <c r="AL36" s="296" t="s">
        <v>15</v>
      </c>
      <c r="AM36" s="296"/>
      <c r="AN36" s="296"/>
      <c r="AO36" s="296"/>
      <c r="AP36" s="296"/>
      <c r="AQ36" s="296"/>
      <c r="AR36" s="296"/>
      <c r="AS36" s="296"/>
      <c r="AT36" s="296"/>
      <c r="AU36" s="296"/>
      <c r="AV36" s="296"/>
      <c r="AW36" s="296"/>
      <c r="AX36" s="296"/>
      <c r="AY36" s="296"/>
      <c r="AZ36" s="296"/>
      <c r="BA36" s="296"/>
      <c r="BB36" s="296"/>
      <c r="BC36" s="296"/>
      <c r="BD36" s="296"/>
      <c r="BE36" s="296"/>
      <c r="BF36" s="296"/>
      <c r="BG36" s="296"/>
      <c r="BH36" s="296"/>
      <c r="BI36" s="296"/>
      <c r="BJ36" s="296"/>
      <c r="BK36" s="296"/>
      <c r="BL36" s="296"/>
      <c r="BM36" s="296"/>
      <c r="BN36" s="296"/>
      <c r="BO36" s="296"/>
      <c r="BP36" s="296"/>
      <c r="BQ36" s="296"/>
      <c r="BR36" s="296"/>
      <c r="BS36" s="296"/>
      <c r="BT36" s="229"/>
      <c r="BU36" s="165">
        <f t="shared" si="3"/>
        <v>0.21874972222141378</v>
      </c>
    </row>
    <row r="37" spans="1:73" ht="15.5" x14ac:dyDescent="0.35">
      <c r="A37" s="39"/>
      <c r="B37" s="139" t="str">
        <f>'Etat staff'!L33</f>
        <v xml:space="preserve"> SOAD</v>
      </c>
      <c r="C37" s="161">
        <f>'Etat staff'!J33</f>
        <v>43593.326388888891</v>
      </c>
      <c r="D37" s="162">
        <f>IF('Etat staff'!K33&lt;C37,'Etat staff'!K33+1,'Etat staff'!K33)</f>
        <v>43593.652777777781</v>
      </c>
      <c r="E37" s="203">
        <f t="shared" si="7"/>
        <v>4.1666666666666664E-2</v>
      </c>
      <c r="F37" s="59"/>
      <c r="G37" s="270"/>
      <c r="H37" s="227">
        <v>1</v>
      </c>
      <c r="I37" s="296">
        <v>1</v>
      </c>
      <c r="J37" s="231">
        <v>1</v>
      </c>
      <c r="K37" s="231">
        <v>1</v>
      </c>
      <c r="L37" s="231">
        <v>1</v>
      </c>
      <c r="M37" s="231">
        <v>1</v>
      </c>
      <c r="N37" s="231">
        <v>1</v>
      </c>
      <c r="O37" s="231">
        <v>1</v>
      </c>
      <c r="P37" s="231">
        <v>1</v>
      </c>
      <c r="Q37" s="231">
        <v>1</v>
      </c>
      <c r="R37" s="231">
        <v>1</v>
      </c>
      <c r="S37" s="231" t="s">
        <v>15</v>
      </c>
      <c r="T37" s="231" t="s">
        <v>6</v>
      </c>
      <c r="U37" s="231" t="s">
        <v>6</v>
      </c>
      <c r="V37" s="231" t="s">
        <v>6</v>
      </c>
      <c r="W37" s="231">
        <v>32</v>
      </c>
      <c r="X37" s="231">
        <v>32</v>
      </c>
      <c r="Y37" s="231">
        <v>32</v>
      </c>
      <c r="Z37" s="231">
        <v>32</v>
      </c>
      <c r="AA37" s="231">
        <v>32</v>
      </c>
      <c r="AB37" s="231">
        <v>32</v>
      </c>
      <c r="AC37" s="231">
        <v>32</v>
      </c>
      <c r="AD37" s="231">
        <v>32</v>
      </c>
      <c r="AE37" s="231">
        <v>39</v>
      </c>
      <c r="AF37" s="231">
        <v>39</v>
      </c>
      <c r="AG37" s="231">
        <v>39</v>
      </c>
      <c r="AH37" s="231">
        <v>39</v>
      </c>
      <c r="AI37" s="296" t="s">
        <v>47</v>
      </c>
      <c r="AJ37" s="296" t="s">
        <v>52</v>
      </c>
      <c r="AK37" s="296" t="s">
        <v>15</v>
      </c>
      <c r="AL37" s="296" t="s">
        <v>15</v>
      </c>
      <c r="AM37" s="296"/>
      <c r="AN37" s="296"/>
      <c r="AO37" s="296"/>
      <c r="AP37" s="296"/>
      <c r="AQ37" s="296"/>
      <c r="AR37" s="296"/>
      <c r="AS37" s="296"/>
      <c r="AT37" s="296"/>
      <c r="AU37" s="296"/>
      <c r="AV37" s="296"/>
      <c r="AW37" s="296"/>
      <c r="AX37" s="296"/>
      <c r="AY37" s="296"/>
      <c r="AZ37" s="296"/>
      <c r="BA37" s="296"/>
      <c r="BB37" s="296"/>
      <c r="BC37" s="296"/>
      <c r="BD37" s="296"/>
      <c r="BE37" s="296"/>
      <c r="BF37" s="296"/>
      <c r="BG37" s="296"/>
      <c r="BH37" s="296"/>
      <c r="BI37" s="296"/>
      <c r="BJ37" s="296"/>
      <c r="BK37" s="296"/>
      <c r="BL37" s="296"/>
      <c r="BM37" s="296"/>
      <c r="BN37" s="296"/>
      <c r="BO37" s="296"/>
      <c r="BP37" s="296"/>
      <c r="BQ37" s="296"/>
      <c r="BR37" s="296"/>
      <c r="BS37" s="296"/>
      <c r="BT37" s="229"/>
      <c r="BU37" s="165">
        <f t="shared" si="3"/>
        <v>0.33333305555717241</v>
      </c>
    </row>
    <row r="38" spans="1:73" ht="15.5" x14ac:dyDescent="0.35">
      <c r="A38" s="39"/>
      <c r="B38" s="139" t="str">
        <f>'Etat staff'!L34</f>
        <v xml:space="preserve"> MIKE</v>
      </c>
      <c r="C38" s="161">
        <f>'Etat staff'!J34</f>
        <v>43593.357638888891</v>
      </c>
      <c r="D38" s="162">
        <f>IF('Etat staff'!K34&lt;C38,'Etat staff'!K34+1,'Etat staff'!K34)</f>
        <v>43593.569444444445</v>
      </c>
      <c r="E38" s="203">
        <f t="shared" si="7"/>
        <v>1.0416666666666666E-2</v>
      </c>
      <c r="F38" s="59"/>
      <c r="G38" s="270"/>
      <c r="H38" s="227"/>
      <c r="I38" s="296"/>
      <c r="J38" s="296"/>
      <c r="K38" s="296">
        <v>39</v>
      </c>
      <c r="L38" s="296">
        <v>39</v>
      </c>
      <c r="M38" s="296">
        <v>39</v>
      </c>
      <c r="N38" s="296">
        <v>39</v>
      </c>
      <c r="O38" s="296">
        <v>39</v>
      </c>
      <c r="P38" s="296">
        <v>39</v>
      </c>
      <c r="Q38" s="296">
        <v>39</v>
      </c>
      <c r="R38" s="296">
        <v>39</v>
      </c>
      <c r="S38" s="296" t="s">
        <v>15</v>
      </c>
      <c r="T38" s="296" t="s">
        <v>47</v>
      </c>
      <c r="U38" s="296" t="s">
        <v>15</v>
      </c>
      <c r="V38" s="296" t="s">
        <v>15</v>
      </c>
      <c r="W38" s="296">
        <v>30</v>
      </c>
      <c r="X38" s="296">
        <v>30</v>
      </c>
      <c r="Y38" s="296">
        <v>30</v>
      </c>
      <c r="Z38" s="296">
        <v>30</v>
      </c>
      <c r="AA38" s="296">
        <v>35</v>
      </c>
      <c r="AB38" s="296">
        <v>35</v>
      </c>
      <c r="AC38" s="296">
        <v>35</v>
      </c>
      <c r="AD38" s="296">
        <v>35</v>
      </c>
      <c r="AE38" s="296" t="s">
        <v>53</v>
      </c>
      <c r="AF38" s="296" t="s">
        <v>53</v>
      </c>
      <c r="AG38" s="296" t="s">
        <v>47</v>
      </c>
      <c r="AH38" s="296" t="s">
        <v>52</v>
      </c>
      <c r="AI38" s="296" t="s">
        <v>15</v>
      </c>
      <c r="AJ38" s="231"/>
      <c r="AK38" s="231"/>
      <c r="AL38" s="231"/>
      <c r="AM38" s="231"/>
      <c r="AN38" s="296"/>
      <c r="AO38" s="296"/>
      <c r="AP38" s="296"/>
      <c r="AQ38" s="296"/>
      <c r="AR38" s="296"/>
      <c r="AS38" s="296"/>
      <c r="AT38" s="296"/>
      <c r="AU38" s="296"/>
      <c r="AV38" s="296"/>
      <c r="AW38" s="296"/>
      <c r="AX38" s="296"/>
      <c r="AY38" s="296"/>
      <c r="AZ38" s="296"/>
      <c r="BA38" s="296"/>
      <c r="BB38" s="296"/>
      <c r="BC38" s="296"/>
      <c r="BD38" s="296"/>
      <c r="BE38" s="296"/>
      <c r="BF38" s="296"/>
      <c r="BG38" s="296"/>
      <c r="BH38" s="296"/>
      <c r="BI38" s="296"/>
      <c r="BJ38" s="296"/>
      <c r="BK38" s="296"/>
      <c r="BL38" s="296"/>
      <c r="BM38" s="296"/>
      <c r="BN38" s="296"/>
      <c r="BO38" s="296"/>
      <c r="BP38" s="296"/>
      <c r="BQ38" s="296"/>
      <c r="BR38" s="296"/>
      <c r="BS38" s="296"/>
      <c r="BT38" s="229"/>
      <c r="BU38" s="165">
        <f t="shared" si="3"/>
        <v>0.21874972222141378</v>
      </c>
    </row>
    <row r="39" spans="1:73" ht="15.5" x14ac:dyDescent="0.35">
      <c r="A39" s="39"/>
      <c r="B39" s="139">
        <f>'Etat staff'!L35</f>
        <v>0</v>
      </c>
      <c r="C39" s="161">
        <f>'Etat staff'!J35</f>
        <v>0</v>
      </c>
      <c r="D39" s="162">
        <f>IF('Etat staff'!K35&lt;C39,'Etat staff'!K35+1,'Etat staff'!K35)</f>
        <v>0</v>
      </c>
      <c r="E39" s="203">
        <f t="shared" si="7"/>
        <v>1.0416666666666666E-2</v>
      </c>
      <c r="F39" s="59"/>
      <c r="G39" s="270"/>
      <c r="H39" s="227"/>
      <c r="I39" s="296"/>
      <c r="J39" s="296"/>
      <c r="K39" s="296"/>
      <c r="L39" s="296"/>
      <c r="M39" s="296"/>
      <c r="N39" s="296"/>
      <c r="O39" s="296"/>
      <c r="P39" s="296"/>
      <c r="Q39" s="296"/>
      <c r="R39" s="296"/>
      <c r="S39" s="296"/>
      <c r="T39" s="296"/>
      <c r="U39" s="296"/>
      <c r="V39" s="296"/>
      <c r="W39" s="296"/>
      <c r="X39" s="296"/>
      <c r="Y39" s="296"/>
      <c r="Z39" s="296"/>
      <c r="AA39" s="296"/>
      <c r="AB39" s="296"/>
      <c r="AC39" s="296"/>
      <c r="AD39" s="296"/>
      <c r="AE39" s="296"/>
      <c r="AF39" s="296"/>
      <c r="AG39" s="296"/>
      <c r="AH39" s="296"/>
      <c r="AI39" s="296"/>
      <c r="AJ39" s="296"/>
      <c r="AK39" s="296"/>
      <c r="AL39" s="296"/>
      <c r="AM39" s="296"/>
      <c r="AN39" s="296"/>
      <c r="AO39" s="296"/>
      <c r="AP39" s="296"/>
      <c r="AQ39" s="296"/>
      <c r="AR39" s="296"/>
      <c r="AS39" s="296"/>
      <c r="AT39" s="296"/>
      <c r="AU39" s="296"/>
      <c r="AV39" s="296"/>
      <c r="AW39" s="296"/>
      <c r="AX39" s="296"/>
      <c r="AY39" s="296"/>
      <c r="AZ39" s="296"/>
      <c r="BA39" s="296"/>
      <c r="BB39" s="296"/>
      <c r="BC39" s="296"/>
      <c r="BD39" s="296"/>
      <c r="BE39" s="296"/>
      <c r="BF39" s="296"/>
      <c r="BG39" s="296"/>
      <c r="BH39" s="296"/>
      <c r="BI39" s="296"/>
      <c r="BJ39" s="296"/>
      <c r="BK39" s="296"/>
      <c r="BL39" s="296"/>
      <c r="BM39" s="296"/>
      <c r="BN39" s="296"/>
      <c r="BO39" s="296"/>
      <c r="BP39" s="296"/>
      <c r="BQ39" s="296"/>
      <c r="BR39" s="296"/>
      <c r="BS39" s="296"/>
      <c r="BT39" s="229"/>
      <c r="BU39" s="165">
        <f t="shared" si="3"/>
        <v>6.9441666666666671E-3</v>
      </c>
    </row>
    <row r="40" spans="1:73" ht="15.5" x14ac:dyDescent="0.35">
      <c r="A40" s="39"/>
      <c r="B40" s="139">
        <f>'Etat staff'!L36</f>
        <v>0</v>
      </c>
      <c r="C40" s="161">
        <f>'Etat staff'!J36</f>
        <v>0</v>
      </c>
      <c r="D40" s="162">
        <f>IF('Etat staff'!K36&lt;C40,'Etat staff'!K36+1,'Etat staff'!K36)</f>
        <v>0</v>
      </c>
      <c r="E40" s="203">
        <f t="shared" si="7"/>
        <v>1.0416666666666666E-2</v>
      </c>
      <c r="F40" s="59"/>
      <c r="G40" s="270"/>
      <c r="H40" s="227"/>
      <c r="I40" s="296"/>
      <c r="J40" s="296"/>
      <c r="K40" s="296"/>
      <c r="L40" s="296"/>
      <c r="M40" s="296"/>
      <c r="N40" s="296"/>
      <c r="O40" s="296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1"/>
      <c r="AE40" s="231"/>
      <c r="AF40" s="231"/>
      <c r="AG40" s="231"/>
      <c r="AH40" s="231"/>
      <c r="AI40" s="231"/>
      <c r="AJ40" s="296"/>
      <c r="AK40" s="296"/>
      <c r="AL40" s="296"/>
      <c r="AM40" s="296"/>
      <c r="AN40" s="296"/>
      <c r="AO40" s="296"/>
      <c r="AP40" s="296"/>
      <c r="AQ40" s="296"/>
      <c r="AR40" s="296"/>
      <c r="AS40" s="296"/>
      <c r="AT40" s="296"/>
      <c r="AU40" s="296"/>
      <c r="AV40" s="296"/>
      <c r="AW40" s="296"/>
      <c r="AX40" s="296"/>
      <c r="AY40" s="296"/>
      <c r="AZ40" s="296"/>
      <c r="BA40" s="296"/>
      <c r="BB40" s="296"/>
      <c r="BC40" s="296"/>
      <c r="BD40" s="296"/>
      <c r="BE40" s="296"/>
      <c r="BF40" s="296"/>
      <c r="BG40" s="296"/>
      <c r="BH40" s="296"/>
      <c r="BI40" s="296"/>
      <c r="BJ40" s="296"/>
      <c r="BK40" s="296"/>
      <c r="BL40" s="296"/>
      <c r="BM40" s="296"/>
      <c r="BN40" s="296"/>
      <c r="BO40" s="296"/>
      <c r="BP40" s="296"/>
      <c r="BQ40" s="296"/>
      <c r="BR40" s="296"/>
      <c r="BS40" s="296"/>
      <c r="BT40" s="229"/>
      <c r="BU40" s="165">
        <f t="shared" si="3"/>
        <v>6.9441666666666671E-3</v>
      </c>
    </row>
    <row r="41" spans="1:73" ht="15.5" x14ac:dyDescent="0.35">
      <c r="A41" s="39"/>
      <c r="B41" s="266" t="str">
        <f>'Etat staff'!L37</f>
        <v xml:space="preserve"> QUENTIN</v>
      </c>
      <c r="C41" s="161">
        <f>'Etat staff'!J37</f>
        <v>43593.357638888891</v>
      </c>
      <c r="D41" s="162">
        <f>IF('Etat staff'!K37&lt;C41,'Etat staff'!K37+1,'Etat staff'!K37)</f>
        <v>43593.684027777781</v>
      </c>
      <c r="E41" s="203">
        <f t="shared" si="7"/>
        <v>4.1666666666666664E-2</v>
      </c>
      <c r="F41" s="59"/>
      <c r="G41" s="270"/>
      <c r="H41" s="227"/>
      <c r="I41" s="296"/>
      <c r="J41" s="296"/>
      <c r="K41" s="296">
        <v>35</v>
      </c>
      <c r="L41" s="296">
        <v>35</v>
      </c>
      <c r="M41" s="296">
        <v>35</v>
      </c>
      <c r="N41" s="296">
        <v>30</v>
      </c>
      <c r="O41" s="296">
        <v>30</v>
      </c>
      <c r="P41" s="296">
        <v>30</v>
      </c>
      <c r="Q41" s="296">
        <v>30</v>
      </c>
      <c r="R41" s="296">
        <v>30</v>
      </c>
      <c r="S41" s="296">
        <v>37</v>
      </c>
      <c r="T41" s="296">
        <v>37</v>
      </c>
      <c r="U41" s="296">
        <v>37</v>
      </c>
      <c r="V41" s="296">
        <v>37</v>
      </c>
      <c r="W41" s="296" t="s">
        <v>15</v>
      </c>
      <c r="X41" s="231" t="s">
        <v>6</v>
      </c>
      <c r="Y41" s="231" t="s">
        <v>6</v>
      </c>
      <c r="Z41" s="231" t="s">
        <v>6</v>
      </c>
      <c r="AA41" s="296">
        <v>30</v>
      </c>
      <c r="AB41" s="296">
        <v>30</v>
      </c>
      <c r="AC41" s="296">
        <v>30</v>
      </c>
      <c r="AD41" s="296">
        <v>30</v>
      </c>
      <c r="AE41" s="296">
        <v>30</v>
      </c>
      <c r="AF41" s="296">
        <v>30</v>
      </c>
      <c r="AG41" s="296">
        <v>30</v>
      </c>
      <c r="AH41" s="296">
        <v>30</v>
      </c>
      <c r="AI41" s="296">
        <v>30</v>
      </c>
      <c r="AJ41" s="296">
        <v>30</v>
      </c>
      <c r="AK41" s="296">
        <v>30</v>
      </c>
      <c r="AL41" s="296">
        <v>30</v>
      </c>
      <c r="AM41" s="296" t="s">
        <v>15</v>
      </c>
      <c r="AN41" s="296" t="s">
        <v>52</v>
      </c>
      <c r="AO41" s="231" t="s">
        <v>47</v>
      </c>
      <c r="AP41" s="231" t="s">
        <v>53</v>
      </c>
      <c r="AQ41" s="231" t="s">
        <v>53</v>
      </c>
      <c r="AR41" s="231" t="s">
        <v>53</v>
      </c>
      <c r="AS41" s="231" t="s">
        <v>53</v>
      </c>
      <c r="AT41" s="231" t="s">
        <v>53</v>
      </c>
      <c r="AU41" s="231" t="s">
        <v>53</v>
      </c>
      <c r="AV41" s="231" t="s">
        <v>53</v>
      </c>
      <c r="AW41" s="296"/>
      <c r="AX41" s="296"/>
      <c r="AY41" s="296"/>
      <c r="AZ41" s="296"/>
      <c r="BA41" s="296"/>
      <c r="BB41" s="296"/>
      <c r="BC41" s="296"/>
      <c r="BD41" s="296"/>
      <c r="BE41" s="296"/>
      <c r="BF41" s="296"/>
      <c r="BG41" s="296"/>
      <c r="BH41" s="296"/>
      <c r="BI41" s="296"/>
      <c r="BJ41" s="296"/>
      <c r="BK41" s="296"/>
      <c r="BL41" s="296"/>
      <c r="BM41" s="296"/>
      <c r="BN41" s="296"/>
      <c r="BO41" s="296"/>
      <c r="BP41" s="296"/>
      <c r="BQ41" s="296"/>
      <c r="BR41" s="296"/>
      <c r="BS41" s="296"/>
      <c r="BT41" s="229"/>
      <c r="BU41" s="165">
        <f t="shared" si="3"/>
        <v>0.33333305555717241</v>
      </c>
    </row>
    <row r="42" spans="1:73" ht="15.5" x14ac:dyDescent="0.35">
      <c r="A42" s="39"/>
      <c r="B42" s="139" t="str">
        <f>'Etat staff'!L38</f>
        <v xml:space="preserve"> ESTELLE OCEANE</v>
      </c>
      <c r="C42" s="161">
        <f>'Etat staff'!J38</f>
        <v>43593.357638888891</v>
      </c>
      <c r="D42" s="162">
        <f>IF('Etat staff'!K38&lt;C42,'Etat staff'!K38+1,'Etat staff'!K38)</f>
        <v>43593.684027777781</v>
      </c>
      <c r="E42" s="203">
        <f t="shared" si="7"/>
        <v>4.1666666666666664E-2</v>
      </c>
      <c r="F42" s="44"/>
      <c r="G42" s="265"/>
      <c r="H42" s="227"/>
      <c r="I42" s="296"/>
      <c r="J42" s="296"/>
      <c r="K42" s="296">
        <v>38</v>
      </c>
      <c r="L42" s="296">
        <v>38</v>
      </c>
      <c r="M42" s="296">
        <v>38</v>
      </c>
      <c r="N42" s="296">
        <v>38</v>
      </c>
      <c r="O42" s="296">
        <v>38</v>
      </c>
      <c r="P42" s="296">
        <v>38</v>
      </c>
      <c r="Q42" s="296">
        <v>38</v>
      </c>
      <c r="R42" s="296">
        <v>38</v>
      </c>
      <c r="S42" s="296">
        <v>38</v>
      </c>
      <c r="T42" s="296">
        <v>38</v>
      </c>
      <c r="U42" s="296">
        <v>38</v>
      </c>
      <c r="V42" s="296">
        <v>38</v>
      </c>
      <c r="W42" s="296" t="s">
        <v>15</v>
      </c>
      <c r="X42" s="231" t="s">
        <v>6</v>
      </c>
      <c r="Y42" s="231" t="s">
        <v>6</v>
      </c>
      <c r="Z42" s="231" t="s">
        <v>6</v>
      </c>
      <c r="AA42" s="296"/>
      <c r="AB42" s="296"/>
      <c r="AC42" s="296"/>
      <c r="AD42" s="296"/>
      <c r="AE42" s="231">
        <v>35</v>
      </c>
      <c r="AF42" s="231">
        <v>35</v>
      </c>
      <c r="AG42" s="231">
        <v>35</v>
      </c>
      <c r="AH42" s="231">
        <v>35</v>
      </c>
      <c r="AI42" s="231">
        <v>35</v>
      </c>
      <c r="AJ42" s="231">
        <v>35</v>
      </c>
      <c r="AK42" s="231">
        <v>35</v>
      </c>
      <c r="AL42" s="231">
        <v>35</v>
      </c>
      <c r="AM42" s="231">
        <v>35</v>
      </c>
      <c r="AN42" s="231">
        <v>35</v>
      </c>
      <c r="AO42" s="231">
        <v>35</v>
      </c>
      <c r="AP42" s="231">
        <v>35</v>
      </c>
      <c r="AQ42" s="231">
        <v>35</v>
      </c>
      <c r="AR42" s="296"/>
      <c r="AS42" s="231"/>
      <c r="AT42" s="296"/>
      <c r="AU42" s="296"/>
      <c r="AV42" s="296"/>
      <c r="AW42" s="296"/>
      <c r="AX42" s="296"/>
      <c r="AY42" s="296"/>
      <c r="AZ42" s="296"/>
      <c r="BA42" s="296"/>
      <c r="BB42" s="296"/>
      <c r="BC42" s="296"/>
      <c r="BD42" s="296"/>
      <c r="BE42" s="296"/>
      <c r="BF42" s="296"/>
      <c r="BG42" s="296"/>
      <c r="BH42" s="296"/>
      <c r="BI42" s="296"/>
      <c r="BJ42" s="296"/>
      <c r="BK42" s="296"/>
      <c r="BL42" s="296"/>
      <c r="BM42" s="296"/>
      <c r="BN42" s="296"/>
      <c r="BO42" s="296"/>
      <c r="BP42" s="296"/>
      <c r="BQ42" s="296"/>
      <c r="BR42" s="296"/>
      <c r="BS42" s="296"/>
      <c r="BT42" s="229"/>
      <c r="BU42" s="165">
        <f t="shared" si="3"/>
        <v>0.33333305555717241</v>
      </c>
    </row>
    <row r="43" spans="1:73" ht="15.5" x14ac:dyDescent="0.35">
      <c r="A43" s="39"/>
      <c r="B43" s="139">
        <f>'Etat staff'!L39</f>
        <v>0</v>
      </c>
      <c r="C43" s="161">
        <f>'Etat staff'!J39</f>
        <v>0</v>
      </c>
      <c r="D43" s="162">
        <f>IF('Etat staff'!K39&lt;C43,'Etat staff'!K39+1,'Etat staff'!K39)</f>
        <v>0</v>
      </c>
      <c r="E43" s="203">
        <f t="shared" si="7"/>
        <v>1.0416666666666666E-2</v>
      </c>
      <c r="F43" s="44"/>
      <c r="G43" s="265"/>
      <c r="H43" s="227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6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1"/>
      <c r="AE43" s="231"/>
      <c r="AF43" s="231"/>
      <c r="AG43" s="231"/>
      <c r="AH43" s="231"/>
      <c r="AI43" s="231"/>
      <c r="AJ43" s="231"/>
      <c r="AK43" s="231"/>
      <c r="AL43" s="231"/>
      <c r="AM43" s="231"/>
      <c r="AN43" s="231"/>
      <c r="AO43" s="231"/>
      <c r="AP43" s="231"/>
      <c r="AQ43" s="231"/>
      <c r="AR43" s="231"/>
      <c r="AS43" s="231"/>
      <c r="AT43" s="231"/>
      <c r="AU43" s="231"/>
      <c r="AV43" s="231"/>
      <c r="AW43" s="231"/>
      <c r="AX43" s="231"/>
      <c r="AY43" s="231"/>
      <c r="AZ43" s="296"/>
      <c r="BA43" s="296"/>
      <c r="BB43" s="296"/>
      <c r="BC43" s="296"/>
      <c r="BD43" s="296"/>
      <c r="BE43" s="296"/>
      <c r="BF43" s="296"/>
      <c r="BG43" s="296"/>
      <c r="BH43" s="296"/>
      <c r="BI43" s="296"/>
      <c r="BJ43" s="296"/>
      <c r="BK43" s="296"/>
      <c r="BL43" s="296"/>
      <c r="BM43" s="296"/>
      <c r="BN43" s="296"/>
      <c r="BO43" s="296"/>
      <c r="BP43" s="296"/>
      <c r="BQ43" s="296"/>
      <c r="BR43" s="296"/>
      <c r="BS43" s="296"/>
      <c r="BT43" s="229"/>
      <c r="BU43" s="165">
        <f t="shared" si="3"/>
        <v>6.9441666666666671E-3</v>
      </c>
    </row>
    <row r="44" spans="1:73" ht="15.5" x14ac:dyDescent="0.35">
      <c r="A44" s="39"/>
      <c r="B44" s="139" t="str">
        <f>'Etat staff'!L40</f>
        <v xml:space="preserve"> AUDE</v>
      </c>
      <c r="C44" s="161">
        <f>'Etat staff'!J40</f>
        <v>43593.399305555555</v>
      </c>
      <c r="D44" s="162">
        <f>IF('Etat staff'!K40&lt;C44,'Etat staff'!K40+1,'Etat staff'!K40)</f>
        <v>43593.725694444445</v>
      </c>
      <c r="E44" s="203">
        <f t="shared" si="7"/>
        <v>4.1666666666666664E-2</v>
      </c>
      <c r="F44" s="44"/>
      <c r="G44" s="265"/>
      <c r="H44" s="227"/>
      <c r="I44" s="296"/>
      <c r="J44" s="296"/>
      <c r="K44" s="296"/>
      <c r="L44" s="296"/>
      <c r="M44" s="296"/>
      <c r="N44" s="296"/>
      <c r="O44" s="296">
        <v>33</v>
      </c>
      <c r="P44" s="296">
        <v>33</v>
      </c>
      <c r="Q44" s="296">
        <v>33</v>
      </c>
      <c r="R44" s="296">
        <v>33</v>
      </c>
      <c r="S44" s="296">
        <v>33</v>
      </c>
      <c r="T44" s="296">
        <v>33</v>
      </c>
      <c r="U44" s="296">
        <v>33</v>
      </c>
      <c r="V44" s="296">
        <v>33</v>
      </c>
      <c r="W44" s="296">
        <v>35</v>
      </c>
      <c r="X44" s="296">
        <v>35</v>
      </c>
      <c r="Y44" s="296">
        <v>35</v>
      </c>
      <c r="Z44" s="296">
        <v>35</v>
      </c>
      <c r="AA44" s="296" t="s">
        <v>15</v>
      </c>
      <c r="AB44" s="231" t="s">
        <v>6</v>
      </c>
      <c r="AC44" s="231" t="s">
        <v>6</v>
      </c>
      <c r="AD44" s="231" t="s">
        <v>6</v>
      </c>
      <c r="AE44" s="231"/>
      <c r="AF44" s="231"/>
      <c r="AG44" s="231"/>
      <c r="AH44" s="231"/>
      <c r="AI44" s="296">
        <v>33</v>
      </c>
      <c r="AJ44" s="296">
        <v>33</v>
      </c>
      <c r="AK44" s="296">
        <v>33</v>
      </c>
      <c r="AL44" s="296">
        <v>33</v>
      </c>
      <c r="AM44" s="296">
        <v>33</v>
      </c>
      <c r="AN44" s="296">
        <v>33</v>
      </c>
      <c r="AO44" s="296">
        <v>33</v>
      </c>
      <c r="AP44" s="231" t="s">
        <v>47</v>
      </c>
      <c r="AQ44" s="231" t="s">
        <v>52</v>
      </c>
      <c r="AR44" s="231" t="s">
        <v>15</v>
      </c>
      <c r="AS44" s="231" t="s">
        <v>15</v>
      </c>
      <c r="AT44" s="231"/>
      <c r="AU44" s="231"/>
      <c r="AV44" s="231"/>
      <c r="AW44" s="231"/>
      <c r="AX44" s="231"/>
      <c r="AY44" s="231"/>
      <c r="AZ44" s="231"/>
      <c r="BA44" s="231"/>
      <c r="BB44" s="296"/>
      <c r="BC44" s="296"/>
      <c r="BD44" s="296"/>
      <c r="BE44" s="296"/>
      <c r="BF44" s="296"/>
      <c r="BG44" s="296"/>
      <c r="BH44" s="296"/>
      <c r="BI44" s="296"/>
      <c r="BJ44" s="296"/>
      <c r="BK44" s="296"/>
      <c r="BL44" s="296"/>
      <c r="BM44" s="296"/>
      <c r="BN44" s="296"/>
      <c r="BO44" s="296"/>
      <c r="BP44" s="296"/>
      <c r="BQ44" s="296"/>
      <c r="BR44" s="296"/>
      <c r="BS44" s="296"/>
      <c r="BT44" s="229"/>
      <c r="BU44" s="165">
        <f t="shared" si="3"/>
        <v>0.33333305555717241</v>
      </c>
    </row>
    <row r="45" spans="1:73" ht="15.5" x14ac:dyDescent="0.35">
      <c r="A45" s="39"/>
      <c r="B45" s="139" t="str">
        <f>'Etat staff'!L41</f>
        <v xml:space="preserve"> RUBEN</v>
      </c>
      <c r="C45" s="161">
        <f>'Etat staff'!J41</f>
        <v>43593.440972222219</v>
      </c>
      <c r="D45" s="162">
        <f>IF('Etat staff'!K41&lt;C45,'Etat staff'!K41+1,'Etat staff'!K41)</f>
        <v>43593.767361111109</v>
      </c>
      <c r="E45" s="203">
        <f t="shared" si="7"/>
        <v>4.1666666666666664E-2</v>
      </c>
      <c r="F45" s="44"/>
      <c r="G45" s="265"/>
      <c r="H45" s="227"/>
      <c r="I45" s="296"/>
      <c r="J45" s="296"/>
      <c r="K45" s="296"/>
      <c r="L45" s="296"/>
      <c r="M45" s="296"/>
      <c r="N45" s="296"/>
      <c r="O45" s="296"/>
      <c r="P45" s="296"/>
      <c r="Q45" s="296"/>
      <c r="R45" s="296"/>
      <c r="S45" s="296">
        <v>39</v>
      </c>
      <c r="T45" s="296">
        <v>39</v>
      </c>
      <c r="U45" s="296">
        <v>39</v>
      </c>
      <c r="V45" s="296">
        <v>39</v>
      </c>
      <c r="W45" s="296">
        <v>39</v>
      </c>
      <c r="X45" s="296">
        <v>39</v>
      </c>
      <c r="Y45" s="296">
        <v>39</v>
      </c>
      <c r="Z45" s="296">
        <v>39</v>
      </c>
      <c r="AA45" s="296">
        <v>39</v>
      </c>
      <c r="AB45" s="296">
        <v>39</v>
      </c>
      <c r="AC45" s="296">
        <v>39</v>
      </c>
      <c r="AD45" s="296">
        <v>39</v>
      </c>
      <c r="AE45" s="296" t="s">
        <v>15</v>
      </c>
      <c r="AF45" s="231" t="s">
        <v>6</v>
      </c>
      <c r="AG45" s="296" t="s">
        <v>6</v>
      </c>
      <c r="AH45" s="296" t="s">
        <v>6</v>
      </c>
      <c r="AI45" s="296">
        <v>37</v>
      </c>
      <c r="AJ45" s="296">
        <v>37</v>
      </c>
      <c r="AK45" s="296">
        <v>37</v>
      </c>
      <c r="AL45" s="296">
        <v>37</v>
      </c>
      <c r="AM45" s="296">
        <v>37</v>
      </c>
      <c r="AN45" s="296">
        <v>37</v>
      </c>
      <c r="AO45" s="296">
        <v>37</v>
      </c>
      <c r="AP45" s="296">
        <v>37</v>
      </c>
      <c r="AQ45" s="296">
        <v>37</v>
      </c>
      <c r="AR45" s="231">
        <v>35</v>
      </c>
      <c r="AS45" s="231">
        <v>35</v>
      </c>
      <c r="AT45" s="231">
        <v>35</v>
      </c>
      <c r="AU45" s="231">
        <v>35</v>
      </c>
      <c r="AV45" s="231">
        <v>35</v>
      </c>
      <c r="AW45" s="231">
        <v>35</v>
      </c>
      <c r="AX45" s="231">
        <v>35</v>
      </c>
      <c r="AY45" s="231">
        <v>35</v>
      </c>
      <c r="AZ45" s="231">
        <v>35</v>
      </c>
      <c r="BA45" s="296" t="s">
        <v>52</v>
      </c>
      <c r="BB45" s="296" t="s">
        <v>47</v>
      </c>
      <c r="BC45" s="296" t="s">
        <v>15</v>
      </c>
      <c r="BD45" s="296" t="s">
        <v>15</v>
      </c>
      <c r="BE45" s="296"/>
      <c r="BF45" s="296"/>
      <c r="BG45" s="296"/>
      <c r="BH45" s="296"/>
      <c r="BI45" s="296"/>
      <c r="BJ45" s="296"/>
      <c r="BK45" s="296"/>
      <c r="BL45" s="296"/>
      <c r="BM45" s="296"/>
      <c r="BN45" s="296"/>
      <c r="BO45" s="296"/>
      <c r="BP45" s="296"/>
      <c r="BQ45" s="296"/>
      <c r="BR45" s="296"/>
      <c r="BS45" s="296"/>
      <c r="BT45" s="229"/>
      <c r="BU45" s="165">
        <f t="shared" si="3"/>
        <v>0.33333305555717241</v>
      </c>
    </row>
    <row r="46" spans="1:73" ht="15.5" x14ac:dyDescent="0.35">
      <c r="A46" s="39"/>
      <c r="B46" s="139" t="str">
        <f>'Etat staff'!L42</f>
        <v xml:space="preserve"> MAGALI</v>
      </c>
      <c r="C46" s="161">
        <f>'Etat staff'!J42</f>
        <v>43593.440972222219</v>
      </c>
      <c r="D46" s="162">
        <f>IF('Etat staff'!K42&lt;C46,'Etat staff'!K42+1,'Etat staff'!K42)</f>
        <v>43593.767361111109</v>
      </c>
      <c r="E46" s="203">
        <f t="shared" si="7"/>
        <v>4.1666666666666664E-2</v>
      </c>
      <c r="F46" s="44"/>
      <c r="G46" s="265"/>
      <c r="H46" s="227"/>
      <c r="I46" s="296"/>
      <c r="J46" s="296"/>
      <c r="K46" s="296"/>
      <c r="L46" s="296"/>
      <c r="M46" s="296"/>
      <c r="N46" s="296"/>
      <c r="O46" s="296"/>
      <c r="P46" s="296"/>
      <c r="Q46" s="296"/>
      <c r="R46" s="296"/>
      <c r="S46" s="296">
        <v>30</v>
      </c>
      <c r="T46" s="296">
        <v>30</v>
      </c>
      <c r="U46" s="296">
        <v>30</v>
      </c>
      <c r="V46" s="296">
        <v>30</v>
      </c>
      <c r="W46" s="231">
        <v>1</v>
      </c>
      <c r="X46" s="231">
        <v>1</v>
      </c>
      <c r="Y46" s="231">
        <v>1</v>
      </c>
      <c r="Z46" s="231">
        <v>1</v>
      </c>
      <c r="AA46" s="231">
        <v>1</v>
      </c>
      <c r="AB46" s="231">
        <v>1</v>
      </c>
      <c r="AC46" s="231">
        <v>1</v>
      </c>
      <c r="AD46" s="231">
        <v>1</v>
      </c>
      <c r="AE46" s="231" t="s">
        <v>15</v>
      </c>
      <c r="AF46" s="231" t="s">
        <v>6</v>
      </c>
      <c r="AG46" s="296" t="s">
        <v>6</v>
      </c>
      <c r="AH46" s="296" t="s">
        <v>6</v>
      </c>
      <c r="AI46" s="296">
        <v>36</v>
      </c>
      <c r="AJ46" s="296">
        <v>36</v>
      </c>
      <c r="AK46" s="296">
        <v>36</v>
      </c>
      <c r="AL46" s="296">
        <v>36</v>
      </c>
      <c r="AM46" s="296">
        <v>36</v>
      </c>
      <c r="AN46" s="296">
        <v>36</v>
      </c>
      <c r="AO46" s="296">
        <v>36</v>
      </c>
      <c r="AP46" s="296">
        <v>36</v>
      </c>
      <c r="AQ46" s="296">
        <v>36</v>
      </c>
      <c r="AR46" s="296">
        <v>36</v>
      </c>
      <c r="AS46" s="296">
        <v>36</v>
      </c>
      <c r="AT46" s="296">
        <v>36</v>
      </c>
      <c r="AU46" s="296">
        <v>36</v>
      </c>
      <c r="AV46" s="296">
        <v>36</v>
      </c>
      <c r="AW46" s="296">
        <v>36</v>
      </c>
      <c r="AX46" s="296">
        <v>36</v>
      </c>
      <c r="AY46" s="296">
        <v>36</v>
      </c>
      <c r="AZ46" s="296">
        <v>36</v>
      </c>
      <c r="BA46" s="296" t="s">
        <v>52</v>
      </c>
      <c r="BB46" s="296" t="s">
        <v>47</v>
      </c>
      <c r="BC46" s="296" t="s">
        <v>15</v>
      </c>
      <c r="BD46" s="296" t="s">
        <v>15</v>
      </c>
      <c r="BE46" s="296" t="s">
        <v>15</v>
      </c>
      <c r="BF46" s="296"/>
      <c r="BG46" s="296"/>
      <c r="BH46" s="296"/>
      <c r="BI46" s="296"/>
      <c r="BJ46" s="296"/>
      <c r="BK46" s="296"/>
      <c r="BL46" s="296"/>
      <c r="BM46" s="296"/>
      <c r="BN46" s="296"/>
      <c r="BO46" s="296"/>
      <c r="BP46" s="296"/>
      <c r="BQ46" s="296"/>
      <c r="BR46" s="296"/>
      <c r="BS46" s="296"/>
      <c r="BT46" s="229"/>
      <c r="BU46" s="165">
        <f t="shared" si="3"/>
        <v>0.33333305555717241</v>
      </c>
    </row>
    <row r="47" spans="1:73" ht="15.5" x14ac:dyDescent="0.35">
      <c r="A47" s="39"/>
      <c r="B47" s="139" t="str">
        <f>'Etat staff'!L43</f>
        <v xml:space="preserve"> CAMILLE</v>
      </c>
      <c r="C47" s="161">
        <f>'Etat staff'!J43</f>
        <v>43593.482638888891</v>
      </c>
      <c r="D47" s="162">
        <f>IF('Etat staff'!K43&lt;C47,'Etat staff'!K43+1,'Etat staff'!K43)</f>
        <v>43593.809027777781</v>
      </c>
      <c r="E47" s="203">
        <f t="shared" si="7"/>
        <v>4.1666666666666664E-2</v>
      </c>
      <c r="F47" s="44"/>
      <c r="G47" s="265"/>
      <c r="H47" s="227"/>
      <c r="I47" s="296"/>
      <c r="J47" s="296"/>
      <c r="K47" s="296"/>
      <c r="L47" s="296"/>
      <c r="M47" s="296"/>
      <c r="N47" s="296"/>
      <c r="O47" s="296"/>
      <c r="P47" s="296"/>
      <c r="Q47" s="296"/>
      <c r="R47" s="296"/>
      <c r="S47" s="296"/>
      <c r="T47" s="296"/>
      <c r="U47" s="296"/>
      <c r="V47" s="296"/>
      <c r="W47" s="231">
        <v>33</v>
      </c>
      <c r="X47" s="231">
        <v>33</v>
      </c>
      <c r="Y47" s="231">
        <v>33</v>
      </c>
      <c r="Z47" s="231">
        <v>33</v>
      </c>
      <c r="AA47" s="231">
        <v>33</v>
      </c>
      <c r="AB47" s="231">
        <v>33</v>
      </c>
      <c r="AC47" s="231">
        <v>33</v>
      </c>
      <c r="AD47" s="231">
        <v>33</v>
      </c>
      <c r="AE47" s="231">
        <v>33</v>
      </c>
      <c r="AF47" s="231">
        <v>33</v>
      </c>
      <c r="AG47" s="231">
        <v>33</v>
      </c>
      <c r="AH47" s="231">
        <v>33</v>
      </c>
      <c r="AI47" s="231" t="s">
        <v>15</v>
      </c>
      <c r="AJ47" s="231" t="s">
        <v>6</v>
      </c>
      <c r="AK47" s="231" t="s">
        <v>6</v>
      </c>
      <c r="AL47" s="296" t="s">
        <v>6</v>
      </c>
      <c r="AM47" s="296">
        <v>32</v>
      </c>
      <c r="AN47" s="296">
        <v>32</v>
      </c>
      <c r="AO47" s="296">
        <v>32</v>
      </c>
      <c r="AP47" s="296">
        <v>32</v>
      </c>
      <c r="AQ47" s="296">
        <v>32</v>
      </c>
      <c r="AR47" s="296">
        <v>32</v>
      </c>
      <c r="AS47" s="296" t="s">
        <v>52</v>
      </c>
      <c r="AT47" s="296" t="s">
        <v>47</v>
      </c>
      <c r="AU47" s="296" t="s">
        <v>15</v>
      </c>
      <c r="AV47" s="296"/>
      <c r="AW47" s="296"/>
      <c r="AX47" s="296"/>
      <c r="AY47" s="231"/>
      <c r="AZ47" s="296"/>
      <c r="BA47" s="296"/>
      <c r="BB47" s="296"/>
      <c r="BC47" s="296"/>
      <c r="BD47" s="296"/>
      <c r="BE47" s="296"/>
      <c r="BF47" s="296"/>
      <c r="BG47" s="296"/>
      <c r="BH47" s="296"/>
      <c r="BI47" s="296"/>
      <c r="BJ47" s="296"/>
      <c r="BK47" s="296"/>
      <c r="BL47" s="296"/>
      <c r="BM47" s="296"/>
      <c r="BN47" s="296"/>
      <c r="BO47" s="296"/>
      <c r="BP47" s="296"/>
      <c r="BQ47" s="296"/>
      <c r="BR47" s="296"/>
      <c r="BS47" s="296"/>
      <c r="BT47" s="229"/>
      <c r="BU47" s="165">
        <f t="shared" si="3"/>
        <v>0.33333305555717241</v>
      </c>
    </row>
    <row r="48" spans="1:73" ht="15.5" x14ac:dyDescent="0.35">
      <c r="A48" s="39"/>
      <c r="B48" s="139" t="str">
        <f>'Etat staff'!L44</f>
        <v>KAREN</v>
      </c>
      <c r="C48" s="161">
        <f>'Etat staff'!J44</f>
        <v>43593.482638888891</v>
      </c>
      <c r="D48" s="162">
        <f>IF('Etat staff'!K44&lt;C48,'Etat staff'!K44+1,'Etat staff'!K44)</f>
        <v>43593.809027777781</v>
      </c>
      <c r="E48" s="203">
        <f t="shared" si="7"/>
        <v>4.1666666666666664E-2</v>
      </c>
      <c r="F48" s="44"/>
      <c r="G48" s="265"/>
      <c r="H48" s="227"/>
      <c r="I48" s="296"/>
      <c r="J48" s="296"/>
      <c r="K48" s="296"/>
      <c r="L48" s="296"/>
      <c r="M48" s="296"/>
      <c r="N48" s="296"/>
      <c r="O48" s="296"/>
      <c r="P48" s="296"/>
      <c r="Q48" s="296"/>
      <c r="R48" s="296"/>
      <c r="S48" s="296"/>
      <c r="T48" s="296"/>
      <c r="U48" s="296"/>
      <c r="V48" s="296"/>
      <c r="W48" s="296">
        <v>36</v>
      </c>
      <c r="X48" s="296">
        <v>36</v>
      </c>
      <c r="Y48" s="296">
        <v>36</v>
      </c>
      <c r="Z48" s="296">
        <v>36</v>
      </c>
      <c r="AA48" s="296">
        <v>36</v>
      </c>
      <c r="AB48" s="296">
        <v>36</v>
      </c>
      <c r="AC48" s="296">
        <v>36</v>
      </c>
      <c r="AD48" s="296">
        <v>36</v>
      </c>
      <c r="AE48" s="296">
        <v>36</v>
      </c>
      <c r="AF48" s="296">
        <v>36</v>
      </c>
      <c r="AG48" s="296">
        <v>36</v>
      </c>
      <c r="AH48" s="296">
        <v>36</v>
      </c>
      <c r="AI48" s="296" t="s">
        <v>15</v>
      </c>
      <c r="AJ48" s="231" t="s">
        <v>6</v>
      </c>
      <c r="AK48" s="231" t="s">
        <v>6</v>
      </c>
      <c r="AL48" s="296" t="s">
        <v>6</v>
      </c>
      <c r="AM48" s="231">
        <v>30</v>
      </c>
      <c r="AN48" s="231">
        <v>30</v>
      </c>
      <c r="AO48" s="231">
        <v>30</v>
      </c>
      <c r="AP48" s="231">
        <v>30</v>
      </c>
      <c r="AQ48" s="231">
        <v>30</v>
      </c>
      <c r="AR48" s="231">
        <v>30</v>
      </c>
      <c r="AS48" s="231">
        <v>30</v>
      </c>
      <c r="AT48" s="231">
        <v>30</v>
      </c>
      <c r="AU48" s="231">
        <v>30</v>
      </c>
      <c r="AV48" s="231">
        <v>30</v>
      </c>
      <c r="AW48" s="231">
        <v>30</v>
      </c>
      <c r="AX48" s="231">
        <v>30</v>
      </c>
      <c r="AY48" s="231">
        <v>30</v>
      </c>
      <c r="AZ48" s="231">
        <v>30</v>
      </c>
      <c r="BA48" s="231">
        <v>30</v>
      </c>
      <c r="BB48" s="231">
        <v>30</v>
      </c>
      <c r="BC48" s="231" t="s">
        <v>52</v>
      </c>
      <c r="BD48" s="231" t="s">
        <v>47</v>
      </c>
      <c r="BE48" s="231" t="s">
        <v>53</v>
      </c>
      <c r="BF48" s="231" t="s">
        <v>53</v>
      </c>
      <c r="BG48" s="231" t="s">
        <v>53</v>
      </c>
      <c r="BH48" s="231" t="s">
        <v>53</v>
      </c>
      <c r="BI48" s="296"/>
      <c r="BJ48" s="296"/>
      <c r="BK48" s="296"/>
      <c r="BL48" s="296"/>
      <c r="BM48" s="296"/>
      <c r="BN48" s="296"/>
      <c r="BO48" s="296"/>
      <c r="BP48" s="296"/>
      <c r="BQ48" s="296"/>
      <c r="BR48" s="296"/>
      <c r="BS48" s="296"/>
      <c r="BT48" s="229"/>
      <c r="BU48" s="165">
        <f t="shared" si="3"/>
        <v>0.33333305555717241</v>
      </c>
    </row>
    <row r="49" spans="1:73" ht="15.5" x14ac:dyDescent="0.35">
      <c r="A49" s="39"/>
      <c r="B49" s="266">
        <f>'Etat staff'!L45</f>
        <v>0</v>
      </c>
      <c r="C49" s="161">
        <f>'Etat staff'!J45</f>
        <v>0</v>
      </c>
      <c r="D49" s="162">
        <f>IF('Etat staff'!K45&lt;C49,'Etat staff'!K45+1,'Etat staff'!K45)</f>
        <v>0</v>
      </c>
      <c r="E49" s="203">
        <f t="shared" si="7"/>
        <v>1.0416666666666666E-2</v>
      </c>
      <c r="F49" s="44"/>
      <c r="G49" s="265"/>
      <c r="H49" s="227"/>
      <c r="I49" s="296"/>
      <c r="J49" s="296"/>
      <c r="K49" s="296"/>
      <c r="L49" s="296"/>
      <c r="M49" s="296"/>
      <c r="N49" s="296"/>
      <c r="O49" s="296"/>
      <c r="P49" s="296"/>
      <c r="Q49" s="296"/>
      <c r="R49" s="296"/>
      <c r="S49" s="296"/>
      <c r="T49" s="296"/>
      <c r="U49" s="296"/>
      <c r="V49" s="296"/>
      <c r="W49" s="296">
        <v>37</v>
      </c>
      <c r="X49" s="296">
        <v>37</v>
      </c>
      <c r="Y49" s="296">
        <v>37</v>
      </c>
      <c r="Z49" s="296">
        <v>37</v>
      </c>
      <c r="AA49" s="296">
        <v>37</v>
      </c>
      <c r="AB49" s="296">
        <v>37</v>
      </c>
      <c r="AC49" s="296">
        <v>37</v>
      </c>
      <c r="AD49" s="296">
        <v>37</v>
      </c>
      <c r="AE49" s="296">
        <v>37</v>
      </c>
      <c r="AF49" s="296">
        <v>37</v>
      </c>
      <c r="AG49" s="296">
        <v>37</v>
      </c>
      <c r="AH49" s="296">
        <v>37</v>
      </c>
      <c r="AI49" s="296" t="s">
        <v>15</v>
      </c>
      <c r="AJ49" s="231" t="s">
        <v>6</v>
      </c>
      <c r="AK49" s="231" t="s">
        <v>6</v>
      </c>
      <c r="AL49" s="296" t="s">
        <v>6</v>
      </c>
      <c r="AM49" s="231" t="s">
        <v>55</v>
      </c>
      <c r="AN49" s="231" t="s">
        <v>55</v>
      </c>
      <c r="AO49" s="231" t="s">
        <v>55</v>
      </c>
      <c r="AP49" s="296">
        <v>33</v>
      </c>
      <c r="AQ49" s="296">
        <v>33</v>
      </c>
      <c r="AR49" s="296">
        <v>33</v>
      </c>
      <c r="AS49" s="296">
        <v>33</v>
      </c>
      <c r="AT49" s="296">
        <v>33</v>
      </c>
      <c r="AU49" s="296">
        <v>33</v>
      </c>
      <c r="AV49" s="296">
        <v>33</v>
      </c>
      <c r="AW49" s="296">
        <v>33</v>
      </c>
      <c r="AX49" s="296">
        <v>33</v>
      </c>
      <c r="AY49" s="296">
        <v>33</v>
      </c>
      <c r="AZ49" s="296">
        <v>33</v>
      </c>
      <c r="BA49" s="296">
        <v>33</v>
      </c>
      <c r="BB49" s="296">
        <v>33</v>
      </c>
      <c r="BC49" s="296" t="s">
        <v>52</v>
      </c>
      <c r="BD49" s="296" t="s">
        <v>47</v>
      </c>
      <c r="BE49" s="296" t="s">
        <v>15</v>
      </c>
      <c r="BF49" s="296"/>
      <c r="BG49" s="296"/>
      <c r="BH49" s="296"/>
      <c r="BI49" s="296"/>
      <c r="BJ49" s="296"/>
      <c r="BK49" s="296"/>
      <c r="BL49" s="296"/>
      <c r="BM49" s="296"/>
      <c r="BN49" s="296"/>
      <c r="BO49" s="296"/>
      <c r="BP49" s="296"/>
      <c r="BQ49" s="296"/>
      <c r="BR49" s="296"/>
      <c r="BS49" s="296"/>
      <c r="BT49" s="229"/>
      <c r="BU49" s="165">
        <f t="shared" si="3"/>
        <v>6.9441666666666671E-3</v>
      </c>
    </row>
    <row r="50" spans="1:73" ht="15.5" x14ac:dyDescent="0.35">
      <c r="A50" s="39"/>
      <c r="B50" s="139">
        <f>'Etat staff'!L46</f>
        <v>0</v>
      </c>
      <c r="C50" s="161">
        <f>'Etat staff'!J46</f>
        <v>0</v>
      </c>
      <c r="D50" s="162">
        <f>IF('Etat staff'!K46&lt;C50,'Etat staff'!K46+1,'Etat staff'!K46)</f>
        <v>0</v>
      </c>
      <c r="E50" s="203">
        <f t="shared" si="7"/>
        <v>1.0416666666666666E-2</v>
      </c>
      <c r="F50" s="44"/>
      <c r="G50" s="265"/>
      <c r="H50" s="227"/>
      <c r="I50" s="296"/>
      <c r="J50" s="296"/>
      <c r="K50" s="296"/>
      <c r="L50" s="296"/>
      <c r="M50" s="296"/>
      <c r="N50" s="296"/>
      <c r="O50" s="296"/>
      <c r="P50" s="296"/>
      <c r="Q50" s="296"/>
      <c r="R50" s="296"/>
      <c r="S50" s="296"/>
      <c r="T50" s="231"/>
      <c r="U50" s="231"/>
      <c r="V50" s="231"/>
      <c r="W50" s="231"/>
      <c r="X50" s="231"/>
      <c r="Y50" s="231"/>
      <c r="Z50" s="231"/>
      <c r="AA50" s="231"/>
      <c r="AB50" s="296"/>
      <c r="AC50" s="296"/>
      <c r="AD50" s="296"/>
      <c r="AE50" s="296"/>
      <c r="AF50" s="296"/>
      <c r="AG50" s="296"/>
      <c r="AH50" s="296"/>
      <c r="AI50" s="296"/>
      <c r="AJ50" s="296"/>
      <c r="AK50" s="296"/>
      <c r="AL50" s="296"/>
      <c r="AM50" s="296"/>
      <c r="AN50" s="296"/>
      <c r="AO50" s="296"/>
      <c r="AP50" s="296"/>
      <c r="AQ50" s="296"/>
      <c r="AR50" s="296"/>
      <c r="AS50" s="296"/>
      <c r="AT50" s="296"/>
      <c r="AU50" s="296"/>
      <c r="AV50" s="296"/>
      <c r="AW50" s="296"/>
      <c r="AX50" s="296"/>
      <c r="AY50" s="296"/>
      <c r="AZ50" s="296"/>
      <c r="BA50" s="296"/>
      <c r="BB50" s="296"/>
      <c r="BC50" s="296"/>
      <c r="BD50" s="296"/>
      <c r="BE50" s="296"/>
      <c r="BF50" s="296"/>
      <c r="BG50" s="296"/>
      <c r="BH50" s="231"/>
      <c r="BI50" s="231"/>
      <c r="BJ50" s="231"/>
      <c r="BK50" s="231"/>
      <c r="BL50" s="231"/>
      <c r="BM50" s="231"/>
      <c r="BN50" s="231"/>
      <c r="BO50" s="231"/>
      <c r="BP50" s="296"/>
      <c r="BQ50" s="296"/>
      <c r="BR50" s="296"/>
      <c r="BS50" s="296"/>
      <c r="BT50" s="229"/>
      <c r="BU50" s="165">
        <f t="shared" si="3"/>
        <v>6.9441666666666671E-3</v>
      </c>
    </row>
    <row r="51" spans="1:73" ht="15.5" x14ac:dyDescent="0.35">
      <c r="A51" s="39"/>
      <c r="B51" s="139">
        <f>'Etat staff'!L47</f>
        <v>0</v>
      </c>
      <c r="C51" s="161">
        <f>'Etat staff'!J47</f>
        <v>0</v>
      </c>
      <c r="D51" s="162">
        <f>IF('Etat staff'!K47&lt;C51,'Etat staff'!K47+1,'Etat staff'!K47)</f>
        <v>0</v>
      </c>
      <c r="E51" s="203">
        <f t="shared" si="7"/>
        <v>1.0416666666666666E-2</v>
      </c>
      <c r="F51" s="44"/>
      <c r="G51" s="265"/>
      <c r="H51" s="227"/>
      <c r="I51" s="296"/>
      <c r="J51" s="296"/>
      <c r="K51" s="296"/>
      <c r="L51" s="296"/>
      <c r="M51" s="296"/>
      <c r="N51" s="296"/>
      <c r="O51" s="296"/>
      <c r="P51" s="296"/>
      <c r="Q51" s="296"/>
      <c r="R51" s="296"/>
      <c r="S51" s="296"/>
      <c r="T51" s="231"/>
      <c r="U51" s="231"/>
      <c r="V51" s="231"/>
      <c r="W51" s="231"/>
      <c r="X51" s="231"/>
      <c r="Y51" s="231"/>
      <c r="Z51" s="231"/>
      <c r="AA51" s="231"/>
      <c r="AB51" s="296"/>
      <c r="AC51" s="296"/>
      <c r="AD51" s="296"/>
      <c r="AE51" s="296"/>
      <c r="AF51" s="296"/>
      <c r="AG51" s="296"/>
      <c r="AH51" s="296"/>
      <c r="AI51" s="296"/>
      <c r="AJ51" s="296"/>
      <c r="AK51" s="296"/>
      <c r="AL51" s="296"/>
      <c r="AM51" s="296"/>
      <c r="AN51" s="296"/>
      <c r="AO51" s="296"/>
      <c r="AP51" s="296"/>
      <c r="AQ51" s="296"/>
      <c r="AR51" s="296"/>
      <c r="AS51" s="296"/>
      <c r="AT51" s="296"/>
      <c r="AU51" s="296"/>
      <c r="AV51" s="296"/>
      <c r="AW51" s="296"/>
      <c r="AX51" s="296"/>
      <c r="AY51" s="296"/>
      <c r="AZ51" s="296"/>
      <c r="BA51" s="296"/>
      <c r="BB51" s="296"/>
      <c r="BC51" s="296"/>
      <c r="BD51" s="296"/>
      <c r="BE51" s="296"/>
      <c r="BF51" s="296"/>
      <c r="BG51" s="296"/>
      <c r="BH51" s="231"/>
      <c r="BI51" s="231"/>
      <c r="BJ51" s="231"/>
      <c r="BK51" s="231"/>
      <c r="BL51" s="231"/>
      <c r="BM51" s="231"/>
      <c r="BN51" s="231"/>
      <c r="BO51" s="231"/>
      <c r="BP51" s="296"/>
      <c r="BQ51" s="296"/>
      <c r="BR51" s="296"/>
      <c r="BS51" s="296"/>
      <c r="BT51" s="229"/>
      <c r="BU51" s="165">
        <f t="shared" si="3"/>
        <v>6.9441666666666671E-3</v>
      </c>
    </row>
    <row r="52" spans="1:73" ht="15.5" x14ac:dyDescent="0.35">
      <c r="A52" s="39"/>
      <c r="B52" s="139">
        <f>'Etat staff'!L48</f>
        <v>0</v>
      </c>
      <c r="C52" s="161">
        <f>'Etat staff'!J48</f>
        <v>0</v>
      </c>
      <c r="D52" s="162">
        <f>IF('Etat staff'!K48&lt;C52,'Etat staff'!K48+1,'Etat staff'!K48)</f>
        <v>0</v>
      </c>
      <c r="E52" s="203">
        <f t="shared" si="7"/>
        <v>1.0416666666666666E-2</v>
      </c>
      <c r="F52" s="44"/>
      <c r="G52" s="265"/>
      <c r="H52" s="227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31"/>
      <c r="U52" s="231"/>
      <c r="V52" s="231"/>
      <c r="W52" s="231"/>
      <c r="X52" s="231"/>
      <c r="Y52" s="231"/>
      <c r="Z52" s="231"/>
      <c r="AA52" s="231"/>
      <c r="AB52" s="296"/>
      <c r="AC52" s="296"/>
      <c r="AD52" s="296"/>
      <c r="AE52" s="296"/>
      <c r="AF52" s="296"/>
      <c r="AG52" s="296"/>
      <c r="AH52" s="296"/>
      <c r="AI52" s="296"/>
      <c r="AJ52" s="296"/>
      <c r="AK52" s="296"/>
      <c r="AL52" s="296"/>
      <c r="AM52" s="296"/>
      <c r="AN52" s="296"/>
      <c r="AO52" s="296"/>
      <c r="AP52" s="296"/>
      <c r="AQ52" s="296"/>
      <c r="AR52" s="296"/>
      <c r="AS52" s="296"/>
      <c r="AT52" s="296"/>
      <c r="AU52" s="296"/>
      <c r="AV52" s="296"/>
      <c r="AW52" s="296"/>
      <c r="AX52" s="296"/>
      <c r="AY52" s="296"/>
      <c r="AZ52" s="296"/>
      <c r="BA52" s="296"/>
      <c r="BB52" s="296"/>
      <c r="BC52" s="296"/>
      <c r="BD52" s="296"/>
      <c r="BE52" s="296"/>
      <c r="BF52" s="296"/>
      <c r="BG52" s="296"/>
      <c r="BH52" s="231"/>
      <c r="BI52" s="231"/>
      <c r="BJ52" s="231"/>
      <c r="BK52" s="231"/>
      <c r="BL52" s="231"/>
      <c r="BM52" s="231"/>
      <c r="BN52" s="231"/>
      <c r="BO52" s="231"/>
      <c r="BP52" s="296"/>
      <c r="BQ52" s="296"/>
      <c r="BR52" s="296"/>
      <c r="BS52" s="296"/>
      <c r="BT52" s="229"/>
      <c r="BU52" s="165">
        <f t="shared" si="3"/>
        <v>6.9441666666666671E-3</v>
      </c>
    </row>
    <row r="53" spans="1:73" ht="15.5" x14ac:dyDescent="0.35">
      <c r="A53" s="39"/>
      <c r="B53" s="139">
        <f>'Etat staff'!L49</f>
        <v>0</v>
      </c>
      <c r="C53" s="161">
        <f>'Etat staff'!J49</f>
        <v>0</v>
      </c>
      <c r="D53" s="162">
        <f>IF('Etat staff'!K49&lt;C53,'Etat staff'!K49+1,'Etat staff'!K49)</f>
        <v>0</v>
      </c>
      <c r="E53" s="203">
        <f t="shared" si="7"/>
        <v>1.0416666666666666E-2</v>
      </c>
      <c r="F53" s="44"/>
      <c r="G53" s="265"/>
      <c r="H53" s="227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31"/>
      <c r="U53" s="231"/>
      <c r="V53" s="231"/>
      <c r="W53" s="231"/>
      <c r="X53" s="231"/>
      <c r="Y53" s="231"/>
      <c r="Z53" s="231"/>
      <c r="AA53" s="231"/>
      <c r="AB53" s="296"/>
      <c r="AC53" s="296"/>
      <c r="AD53" s="296"/>
      <c r="AE53" s="296"/>
      <c r="AF53" s="296"/>
      <c r="AG53" s="296"/>
      <c r="AH53" s="296"/>
      <c r="AI53" s="296"/>
      <c r="AJ53" s="296"/>
      <c r="AK53" s="296"/>
      <c r="AL53" s="296"/>
      <c r="AM53" s="296"/>
      <c r="AN53" s="296"/>
      <c r="AO53" s="296"/>
      <c r="AP53" s="296"/>
      <c r="AQ53" s="296"/>
      <c r="AR53" s="296"/>
      <c r="AS53" s="296"/>
      <c r="AT53" s="296"/>
      <c r="AU53" s="296"/>
      <c r="AV53" s="296"/>
      <c r="AW53" s="296"/>
      <c r="AX53" s="296"/>
      <c r="AY53" s="296"/>
      <c r="AZ53" s="296"/>
      <c r="BA53" s="296"/>
      <c r="BB53" s="296"/>
      <c r="BC53" s="296"/>
      <c r="BD53" s="296"/>
      <c r="BE53" s="296"/>
      <c r="BF53" s="296"/>
      <c r="BG53" s="296"/>
      <c r="BH53" s="231"/>
      <c r="BI53" s="231"/>
      <c r="BJ53" s="231"/>
      <c r="BK53" s="231"/>
      <c r="BL53" s="231"/>
      <c r="BM53" s="231"/>
      <c r="BN53" s="231"/>
      <c r="BO53" s="231"/>
      <c r="BP53" s="296"/>
      <c r="BQ53" s="296"/>
      <c r="BR53" s="296"/>
      <c r="BS53" s="296"/>
      <c r="BT53" s="229"/>
      <c r="BU53" s="165">
        <f t="shared" si="3"/>
        <v>6.9441666666666671E-3</v>
      </c>
    </row>
    <row r="54" spans="1:73" ht="15.5" x14ac:dyDescent="0.35">
      <c r="A54" s="39"/>
      <c r="B54" s="139" t="str">
        <f>'Etat staff'!L50</f>
        <v xml:space="preserve"> LYDIE</v>
      </c>
      <c r="C54" s="161">
        <f>'Etat staff'!J50</f>
        <v>43593.565972222219</v>
      </c>
      <c r="D54" s="162">
        <f>IF('Etat staff'!K50&lt;C54,'Etat staff'!K50+1,'Etat staff'!K50)</f>
        <v>43593.954861111109</v>
      </c>
      <c r="E54" s="203">
        <f t="shared" si="7"/>
        <v>5.2083333333333336E-2</v>
      </c>
      <c r="F54" s="44"/>
      <c r="G54" s="265"/>
      <c r="H54" s="227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31"/>
      <c r="AC54" s="231"/>
      <c r="AD54" s="231" t="s">
        <v>53</v>
      </c>
      <c r="AE54" s="231" t="s">
        <v>53</v>
      </c>
      <c r="AF54" s="231" t="s">
        <v>53</v>
      </c>
      <c r="AG54" s="231" t="s">
        <v>53</v>
      </c>
      <c r="AH54" s="231" t="s">
        <v>53</v>
      </c>
      <c r="AI54" s="296">
        <v>38</v>
      </c>
      <c r="AJ54" s="296">
        <v>38</v>
      </c>
      <c r="AK54" s="296">
        <v>38</v>
      </c>
      <c r="AL54" s="296">
        <v>38</v>
      </c>
      <c r="AM54" s="296">
        <v>38</v>
      </c>
      <c r="AN54" s="296">
        <v>38</v>
      </c>
      <c r="AO54" s="296">
        <v>38</v>
      </c>
      <c r="AP54" s="296">
        <v>38</v>
      </c>
      <c r="AQ54" s="296" t="s">
        <v>15</v>
      </c>
      <c r="AR54" s="296" t="s">
        <v>6</v>
      </c>
      <c r="AS54" s="296" t="s">
        <v>6</v>
      </c>
      <c r="AT54" s="296" t="s">
        <v>6</v>
      </c>
      <c r="AU54" s="296">
        <v>1</v>
      </c>
      <c r="AV54" s="296">
        <v>1</v>
      </c>
      <c r="AW54" s="296">
        <v>1</v>
      </c>
      <c r="AX54" s="296">
        <v>1</v>
      </c>
      <c r="AY54" s="296">
        <v>1</v>
      </c>
      <c r="AZ54" s="296">
        <v>1</v>
      </c>
      <c r="BA54" s="296">
        <v>1</v>
      </c>
      <c r="BB54" s="296">
        <v>1</v>
      </c>
      <c r="BC54" s="296">
        <v>30</v>
      </c>
      <c r="BD54" s="296">
        <v>30</v>
      </c>
      <c r="BE54" s="296">
        <v>30</v>
      </c>
      <c r="BF54" s="296">
        <v>30</v>
      </c>
      <c r="BG54" s="296">
        <v>30</v>
      </c>
      <c r="BH54" s="231" t="s">
        <v>52</v>
      </c>
      <c r="BI54" s="231" t="s">
        <v>47</v>
      </c>
      <c r="BJ54" s="231" t="s">
        <v>15</v>
      </c>
      <c r="BK54" s="231" t="s">
        <v>15</v>
      </c>
      <c r="BL54" s="231" t="s">
        <v>15</v>
      </c>
      <c r="BM54" s="231" t="s">
        <v>15</v>
      </c>
      <c r="BN54" s="231" t="s">
        <v>15</v>
      </c>
      <c r="BO54" s="231" t="s">
        <v>15</v>
      </c>
      <c r="BP54" s="296"/>
      <c r="BQ54" s="296"/>
      <c r="BR54" s="296"/>
      <c r="BS54" s="296"/>
      <c r="BT54" s="229"/>
      <c r="BU54" s="165">
        <f t="shared" si="3"/>
        <v>0.39583305555717241</v>
      </c>
    </row>
    <row r="55" spans="1:73" ht="15.5" x14ac:dyDescent="0.35">
      <c r="A55" s="39"/>
      <c r="B55" s="139" t="str">
        <f>'Etat staff'!L51</f>
        <v>KARINE</v>
      </c>
      <c r="C55" s="161">
        <f>'Etat staff'!J51</f>
        <v>43593.565972222219</v>
      </c>
      <c r="D55" s="162">
        <f>IF('Etat staff'!K51&lt;C55,'Etat staff'!K51+1,'Etat staff'!K51)</f>
        <v>43593.954861111109</v>
      </c>
      <c r="E55" s="203">
        <f t="shared" si="7"/>
        <v>5.2083333333333336E-2</v>
      </c>
      <c r="F55" s="44"/>
      <c r="G55" s="265"/>
      <c r="H55" s="227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6" t="s">
        <v>68</v>
      </c>
      <c r="AE55" s="296" t="s">
        <v>68</v>
      </c>
      <c r="AF55" s="296" t="s">
        <v>68</v>
      </c>
      <c r="AG55" s="296" t="s">
        <v>68</v>
      </c>
      <c r="AH55" s="296" t="s">
        <v>68</v>
      </c>
      <c r="AI55" s="296">
        <v>39</v>
      </c>
      <c r="AJ55" s="296">
        <v>39</v>
      </c>
      <c r="AK55" s="296">
        <v>39</v>
      </c>
      <c r="AL55" s="296">
        <v>39</v>
      </c>
      <c r="AM55" s="296">
        <v>39</v>
      </c>
      <c r="AN55" s="296">
        <v>39</v>
      </c>
      <c r="AO55" s="296">
        <v>39</v>
      </c>
      <c r="AP55" s="296">
        <v>39</v>
      </c>
      <c r="AQ55" s="296" t="s">
        <v>15</v>
      </c>
      <c r="AR55" s="296" t="s">
        <v>6</v>
      </c>
      <c r="AS55" s="296" t="s">
        <v>6</v>
      </c>
      <c r="AT55" s="296" t="s">
        <v>6</v>
      </c>
      <c r="AU55" s="231" t="s">
        <v>16</v>
      </c>
      <c r="AV55" s="231" t="s">
        <v>16</v>
      </c>
      <c r="AW55" s="231" t="s">
        <v>16</v>
      </c>
      <c r="AX55" s="231" t="s">
        <v>16</v>
      </c>
      <c r="AY55" s="231">
        <v>32</v>
      </c>
      <c r="AZ55" s="231">
        <v>32</v>
      </c>
      <c r="BA55" s="231">
        <v>32</v>
      </c>
      <c r="BB55" s="296">
        <v>32</v>
      </c>
      <c r="BC55" s="296">
        <v>33</v>
      </c>
      <c r="BD55" s="296">
        <v>33</v>
      </c>
      <c r="BE55" s="296">
        <v>33</v>
      </c>
      <c r="BF55" s="296">
        <v>33</v>
      </c>
      <c r="BG55" s="296">
        <v>33</v>
      </c>
      <c r="BH55" s="231" t="s">
        <v>52</v>
      </c>
      <c r="BI55" s="231" t="s">
        <v>47</v>
      </c>
      <c r="BJ55" s="231" t="s">
        <v>15</v>
      </c>
      <c r="BK55" s="231" t="s">
        <v>15</v>
      </c>
      <c r="BL55" s="231" t="s">
        <v>15</v>
      </c>
      <c r="BM55" s="231" t="s">
        <v>15</v>
      </c>
      <c r="BN55" s="231" t="s">
        <v>15</v>
      </c>
      <c r="BO55" s="231" t="s">
        <v>15</v>
      </c>
      <c r="BP55" s="296"/>
      <c r="BQ55" s="296"/>
      <c r="BR55" s="296"/>
      <c r="BS55" s="296"/>
      <c r="BT55" s="229"/>
      <c r="BU55" s="165">
        <f t="shared" si="3"/>
        <v>0.39583305555717241</v>
      </c>
    </row>
    <row r="56" spans="1:73" ht="15.5" x14ac:dyDescent="0.35">
      <c r="A56" s="39"/>
      <c r="B56" s="139" t="str">
        <f>'Etat staff'!L52</f>
        <v xml:space="preserve"> CAMILLE</v>
      </c>
      <c r="C56" s="161">
        <f>'Etat staff'!J52</f>
        <v>43593.565972222219</v>
      </c>
      <c r="D56" s="162">
        <f>IF('Etat staff'!K52&lt;C56,'Etat staff'!K52+1,'Etat staff'!K52)</f>
        <v>43593.954861111109</v>
      </c>
      <c r="E56" s="203">
        <f t="shared" si="7"/>
        <v>5.2083333333333336E-2</v>
      </c>
      <c r="F56" s="44"/>
      <c r="G56" s="265"/>
      <c r="H56" s="227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31"/>
      <c r="AC56" s="231"/>
      <c r="AD56" s="296"/>
      <c r="AE56" s="296">
        <v>1</v>
      </c>
      <c r="AF56" s="296">
        <v>1</v>
      </c>
      <c r="AG56" s="296">
        <v>1</v>
      </c>
      <c r="AH56" s="296">
        <v>1</v>
      </c>
      <c r="AI56" s="296">
        <v>1</v>
      </c>
      <c r="AJ56" s="296">
        <v>1</v>
      </c>
      <c r="AK56" s="296">
        <v>1</v>
      </c>
      <c r="AL56" s="296">
        <v>1</v>
      </c>
      <c r="AM56" s="296">
        <v>1</v>
      </c>
      <c r="AN56" s="296">
        <v>1</v>
      </c>
      <c r="AO56" s="296">
        <v>1</v>
      </c>
      <c r="AP56" s="296">
        <v>1</v>
      </c>
      <c r="AQ56" s="296" t="s">
        <v>15</v>
      </c>
      <c r="AR56" s="296" t="s">
        <v>6</v>
      </c>
      <c r="AS56" s="296" t="s">
        <v>6</v>
      </c>
      <c r="AT56" s="296" t="s">
        <v>6</v>
      </c>
      <c r="AU56" s="296" t="s">
        <v>55</v>
      </c>
      <c r="AV56" s="296" t="s">
        <v>55</v>
      </c>
      <c r="AW56" s="296" t="s">
        <v>55</v>
      </c>
      <c r="AX56" s="296" t="s">
        <v>55</v>
      </c>
      <c r="AY56" s="296" t="s">
        <v>55</v>
      </c>
      <c r="AZ56" s="296" t="s">
        <v>55</v>
      </c>
      <c r="BA56" s="296">
        <v>35</v>
      </c>
      <c r="BB56" s="296">
        <v>35</v>
      </c>
      <c r="BC56" s="296">
        <v>35</v>
      </c>
      <c r="BD56" s="296">
        <v>35</v>
      </c>
      <c r="BE56" s="296">
        <v>35</v>
      </c>
      <c r="BF56" s="296">
        <v>35</v>
      </c>
      <c r="BG56" s="296">
        <v>35</v>
      </c>
      <c r="BH56" s="231" t="s">
        <v>52</v>
      </c>
      <c r="BI56" s="231" t="s">
        <v>47</v>
      </c>
      <c r="BJ56" s="231" t="s">
        <v>15</v>
      </c>
      <c r="BK56" s="231" t="s">
        <v>15</v>
      </c>
      <c r="BL56" s="296"/>
      <c r="BM56" s="296"/>
      <c r="BN56" s="296"/>
      <c r="BO56" s="296"/>
      <c r="BP56" s="296"/>
      <c r="BQ56" s="296"/>
      <c r="BR56" s="296"/>
      <c r="BS56" s="296"/>
      <c r="BT56" s="229"/>
      <c r="BU56" s="165">
        <f t="shared" si="3"/>
        <v>0.39583305555717241</v>
      </c>
    </row>
    <row r="57" spans="1:73" ht="15.5" x14ac:dyDescent="0.35">
      <c r="A57" s="39"/>
      <c r="B57" s="139" t="str">
        <f>'Etat staff'!L53</f>
        <v>BESOIN</v>
      </c>
      <c r="C57" s="161">
        <f>'Etat staff'!J53</f>
        <v>43593.565972222219</v>
      </c>
      <c r="D57" s="162">
        <f>IF('Etat staff'!K53&lt;C57,'Etat staff'!K53+1,'Etat staff'!K53)</f>
        <v>43593.954861111109</v>
      </c>
      <c r="E57" s="203">
        <f t="shared" si="7"/>
        <v>5.2083333333333336E-2</v>
      </c>
      <c r="F57" s="44"/>
      <c r="G57" s="265"/>
      <c r="H57" s="227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31"/>
      <c r="AC57" s="231"/>
      <c r="AD57" s="231"/>
      <c r="AE57" s="231">
        <v>32</v>
      </c>
      <c r="AF57" s="231">
        <v>32</v>
      </c>
      <c r="AG57" s="231">
        <v>32</v>
      </c>
      <c r="AH57" s="231">
        <v>32</v>
      </c>
      <c r="AI57" s="231">
        <v>32</v>
      </c>
      <c r="AJ57" s="231">
        <v>32</v>
      </c>
      <c r="AK57" s="231">
        <v>32</v>
      </c>
      <c r="AL57" s="231">
        <v>32</v>
      </c>
      <c r="AM57" s="231" t="s">
        <v>54</v>
      </c>
      <c r="AN57" s="231" t="s">
        <v>54</v>
      </c>
      <c r="AO57" s="231" t="s">
        <v>54</v>
      </c>
      <c r="AP57" s="231" t="s">
        <v>54</v>
      </c>
      <c r="AQ57" s="231" t="s">
        <v>54</v>
      </c>
      <c r="AR57" s="296" t="s">
        <v>6</v>
      </c>
      <c r="AS57" s="296" t="s">
        <v>6</v>
      </c>
      <c r="AT57" s="296" t="s">
        <v>6</v>
      </c>
      <c r="AU57" s="231">
        <v>38</v>
      </c>
      <c r="AV57" s="231">
        <v>38</v>
      </c>
      <c r="AW57" s="231">
        <v>38</v>
      </c>
      <c r="AX57" s="231">
        <v>38</v>
      </c>
      <c r="AY57" s="231">
        <v>38</v>
      </c>
      <c r="AZ57" s="231">
        <v>38</v>
      </c>
      <c r="BA57" s="231">
        <v>38</v>
      </c>
      <c r="BB57" s="231">
        <v>38</v>
      </c>
      <c r="BC57" s="231">
        <v>38</v>
      </c>
      <c r="BD57" s="231">
        <v>38</v>
      </c>
      <c r="BE57" s="231">
        <v>38</v>
      </c>
      <c r="BF57" s="231">
        <v>38</v>
      </c>
      <c r="BG57" s="231">
        <v>38</v>
      </c>
      <c r="BH57" s="231" t="s">
        <v>52</v>
      </c>
      <c r="BI57" s="231" t="s">
        <v>47</v>
      </c>
      <c r="BJ57" s="296" t="s">
        <v>15</v>
      </c>
      <c r="BK57" s="296" t="s">
        <v>15</v>
      </c>
      <c r="BL57" s="296" t="s">
        <v>15</v>
      </c>
      <c r="BM57" s="296" t="s">
        <v>15</v>
      </c>
      <c r="BN57" s="296"/>
      <c r="BO57" s="296"/>
      <c r="BP57" s="296"/>
      <c r="BQ57" s="296"/>
      <c r="BR57" s="296"/>
      <c r="BS57" s="296"/>
      <c r="BT57" s="229"/>
      <c r="BU57" s="165">
        <f t="shared" si="3"/>
        <v>0.39583305555717241</v>
      </c>
    </row>
    <row r="58" spans="1:73" ht="15.5" x14ac:dyDescent="0.35">
      <c r="A58" s="39"/>
      <c r="B58" s="139" t="str">
        <f>'Etat staff'!L54</f>
        <v xml:space="preserve"> ANAIS</v>
      </c>
      <c r="C58" s="161">
        <f>'Etat staff'!J54</f>
        <v>43593.607638888891</v>
      </c>
      <c r="D58" s="162">
        <f>IF('Etat staff'!K54&lt;C58,'Etat staff'!K54+1,'Etat staff'!K54)</f>
        <v>43593.954861111109</v>
      </c>
      <c r="E58" s="203">
        <f t="shared" si="7"/>
        <v>4.1666666666666664E-2</v>
      </c>
      <c r="F58" s="44"/>
      <c r="G58" s="265"/>
      <c r="H58" s="227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6"/>
      <c r="AE58" s="296"/>
      <c r="AF58" s="231"/>
      <c r="AG58" s="231"/>
      <c r="AH58" s="296"/>
      <c r="AI58" s="296"/>
      <c r="AJ58" s="296"/>
      <c r="AK58" s="296"/>
      <c r="AL58" s="296"/>
      <c r="AM58" s="296"/>
      <c r="AN58" s="296"/>
      <c r="AO58" s="296"/>
      <c r="AP58" s="296"/>
      <c r="AQ58" s="296"/>
      <c r="AR58" s="296" t="s">
        <v>6</v>
      </c>
      <c r="AS58" s="296" t="s">
        <v>6</v>
      </c>
      <c r="AT58" s="296" t="s">
        <v>6</v>
      </c>
      <c r="AU58" s="296">
        <v>39</v>
      </c>
      <c r="AV58" s="296">
        <v>39</v>
      </c>
      <c r="AW58" s="296">
        <v>39</v>
      </c>
      <c r="AX58" s="296">
        <v>39</v>
      </c>
      <c r="AY58" s="296" t="s">
        <v>16</v>
      </c>
      <c r="AZ58" s="296" t="s">
        <v>16</v>
      </c>
      <c r="BA58" s="296" t="s">
        <v>16</v>
      </c>
      <c r="BB58" s="296" t="s">
        <v>16</v>
      </c>
      <c r="BC58" s="296" t="s">
        <v>16</v>
      </c>
      <c r="BD58" s="296" t="s">
        <v>16</v>
      </c>
      <c r="BE58" s="296" t="s">
        <v>16</v>
      </c>
      <c r="BF58" s="296" t="s">
        <v>16</v>
      </c>
      <c r="BG58" s="296" t="s">
        <v>16</v>
      </c>
      <c r="BH58" s="231" t="s">
        <v>52</v>
      </c>
      <c r="BI58" s="231" t="s">
        <v>47</v>
      </c>
      <c r="BJ58" s="231"/>
      <c r="BK58" s="231"/>
      <c r="BL58" s="231"/>
      <c r="BM58" s="231"/>
      <c r="BN58" s="231"/>
      <c r="BO58" s="231"/>
      <c r="BP58" s="296"/>
      <c r="BQ58" s="296"/>
      <c r="BR58" s="296"/>
      <c r="BS58" s="296"/>
      <c r="BT58" s="229"/>
      <c r="BU58" s="165">
        <f t="shared" si="3"/>
        <v>0.3541663888856551</v>
      </c>
    </row>
    <row r="59" spans="1:73" ht="15.5" x14ac:dyDescent="0.35">
      <c r="A59" s="39"/>
      <c r="B59" s="139" t="str">
        <f>'Etat staff'!L55</f>
        <v>BESOIN</v>
      </c>
      <c r="C59" s="161">
        <f>'Etat staff'!J55</f>
        <v>43593.628472222219</v>
      </c>
      <c r="D59" s="162">
        <f>IF('Etat staff'!K55&lt;C59,'Etat staff'!K55+1,'Etat staff'!K55)</f>
        <v>43593.954861111109</v>
      </c>
      <c r="E59" s="203">
        <f t="shared" si="7"/>
        <v>4.1666666666666664E-2</v>
      </c>
      <c r="F59" s="44"/>
      <c r="G59" s="265"/>
      <c r="H59" s="227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6"/>
      <c r="AE59" s="296">
        <v>2</v>
      </c>
      <c r="AF59" s="296">
        <v>2</v>
      </c>
      <c r="AG59" s="296">
        <v>2</v>
      </c>
      <c r="AH59" s="296">
        <v>2</v>
      </c>
      <c r="AI59" s="296">
        <v>2</v>
      </c>
      <c r="AJ59" s="296">
        <v>2</v>
      </c>
      <c r="AK59" s="296">
        <v>2</v>
      </c>
      <c r="AL59" s="296">
        <v>2</v>
      </c>
      <c r="AM59" s="296" t="s">
        <v>55</v>
      </c>
      <c r="AN59" s="296" t="s">
        <v>55</v>
      </c>
      <c r="AO59" s="296" t="s">
        <v>55</v>
      </c>
      <c r="AP59" s="296" t="s">
        <v>55</v>
      </c>
      <c r="AQ59" s="296" t="s">
        <v>55</v>
      </c>
      <c r="AR59" s="296" t="s">
        <v>6</v>
      </c>
      <c r="AS59" s="296" t="s">
        <v>6</v>
      </c>
      <c r="AT59" s="296" t="s">
        <v>6</v>
      </c>
      <c r="AU59" s="231">
        <v>37</v>
      </c>
      <c r="AV59" s="231">
        <v>37</v>
      </c>
      <c r="AW59" s="231">
        <v>37</v>
      </c>
      <c r="AX59" s="231">
        <v>37</v>
      </c>
      <c r="AY59" s="231">
        <v>37</v>
      </c>
      <c r="AZ59" s="231">
        <v>37</v>
      </c>
      <c r="BA59" s="231">
        <v>37</v>
      </c>
      <c r="BB59" s="231">
        <v>37</v>
      </c>
      <c r="BC59" s="231">
        <v>37</v>
      </c>
      <c r="BD59" s="231">
        <v>37</v>
      </c>
      <c r="BE59" s="296" t="s">
        <v>52</v>
      </c>
      <c r="BF59" s="296" t="s">
        <v>47</v>
      </c>
      <c r="BG59" s="296" t="s">
        <v>15</v>
      </c>
      <c r="BH59" s="231"/>
      <c r="BI59" s="296"/>
      <c r="BJ59" s="296"/>
      <c r="BK59" s="296"/>
      <c r="BL59" s="296"/>
      <c r="BM59" s="296"/>
      <c r="BN59" s="296"/>
      <c r="BO59" s="296"/>
      <c r="BP59" s="296"/>
      <c r="BQ59" s="296"/>
      <c r="BR59" s="296"/>
      <c r="BS59" s="296"/>
      <c r="BT59" s="229"/>
      <c r="BU59" s="165">
        <f t="shared" si="3"/>
        <v>0.33333305555717241</v>
      </c>
    </row>
    <row r="60" spans="1:73" ht="15.5" x14ac:dyDescent="0.35">
      <c r="A60" s="39"/>
      <c r="B60" s="139" t="str">
        <f>'Etat staff'!L56</f>
        <v xml:space="preserve"> CLAIRE</v>
      </c>
      <c r="C60" s="161">
        <f>'Etat staff'!J56</f>
        <v>43593.628472222219</v>
      </c>
      <c r="D60" s="162">
        <f>IF('Etat staff'!K56&lt;C60,'Etat staff'!K56+1,'Etat staff'!K56)</f>
        <v>43593.954861111109</v>
      </c>
      <c r="E60" s="203">
        <f t="shared" si="7"/>
        <v>4.1666666666666664E-2</v>
      </c>
      <c r="F60" s="44"/>
      <c r="G60" s="265"/>
      <c r="H60" s="227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6"/>
      <c r="AE60" s="296"/>
      <c r="AF60" s="296"/>
      <c r="AG60" s="296"/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>
        <v>37</v>
      </c>
      <c r="AS60" s="296">
        <v>37</v>
      </c>
      <c r="AT60" s="296">
        <v>37</v>
      </c>
      <c r="AU60" s="296" t="s">
        <v>15</v>
      </c>
      <c r="AV60" s="296" t="s">
        <v>6</v>
      </c>
      <c r="AW60" s="296" t="s">
        <v>6</v>
      </c>
      <c r="AX60" s="296" t="s">
        <v>6</v>
      </c>
      <c r="AY60" s="296" t="s">
        <v>15</v>
      </c>
      <c r="AZ60" s="296" t="s">
        <v>15</v>
      </c>
      <c r="BA60" s="296">
        <v>36</v>
      </c>
      <c r="BB60" s="296">
        <v>36</v>
      </c>
      <c r="BC60" s="296">
        <v>36</v>
      </c>
      <c r="BD60" s="296">
        <v>36</v>
      </c>
      <c r="BE60" s="296">
        <v>36</v>
      </c>
      <c r="BF60" s="296">
        <v>36</v>
      </c>
      <c r="BG60" s="296">
        <v>36</v>
      </c>
      <c r="BH60" s="231" t="s">
        <v>52</v>
      </c>
      <c r="BI60" s="296" t="s">
        <v>47</v>
      </c>
      <c r="BJ60" s="296" t="s">
        <v>15</v>
      </c>
      <c r="BK60" s="296" t="s">
        <v>15</v>
      </c>
      <c r="BL60" s="296" t="s">
        <v>15</v>
      </c>
      <c r="BM60" s="296" t="s">
        <v>15</v>
      </c>
      <c r="BN60" s="296" t="s">
        <v>15</v>
      </c>
      <c r="BO60" s="296" t="s">
        <v>15</v>
      </c>
      <c r="BP60" s="296"/>
      <c r="BQ60" s="296"/>
      <c r="BR60" s="296"/>
      <c r="BS60" s="296"/>
      <c r="BT60" s="229"/>
      <c r="BU60" s="165">
        <f t="shared" si="3"/>
        <v>0.33333305555717241</v>
      </c>
    </row>
    <row r="61" spans="1:73" ht="15.5" x14ac:dyDescent="0.35">
      <c r="A61" s="39"/>
      <c r="B61" s="139" t="str">
        <f>'Etat staff'!L57</f>
        <v xml:space="preserve"> OPHELIE</v>
      </c>
      <c r="C61" s="161">
        <f>'Etat staff'!J57</f>
        <v>43593.628472222219</v>
      </c>
      <c r="D61" s="162">
        <f>IF('Etat staff'!K57&lt;C61,'Etat staff'!K57+1,'Etat staff'!K57)</f>
        <v>43593.954861111109</v>
      </c>
      <c r="E61" s="203">
        <f t="shared" si="7"/>
        <v>4.1666666666666664E-2</v>
      </c>
      <c r="F61" s="44"/>
      <c r="G61" s="265"/>
      <c r="H61" s="227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6"/>
      <c r="AE61" s="296"/>
      <c r="AF61" s="296"/>
      <c r="AG61" s="296"/>
      <c r="AH61" s="296"/>
      <c r="AI61" s="296"/>
      <c r="AJ61" s="296"/>
      <c r="AK61" s="231"/>
      <c r="AL61" s="231"/>
      <c r="AM61" s="231"/>
      <c r="AN61" s="231"/>
      <c r="AO61" s="231"/>
      <c r="AP61" s="231"/>
      <c r="AQ61" s="231">
        <v>38</v>
      </c>
      <c r="AR61" s="231">
        <v>38</v>
      </c>
      <c r="AS61" s="231">
        <v>38</v>
      </c>
      <c r="AT61" s="231">
        <v>38</v>
      </c>
      <c r="AU61" s="231" t="s">
        <v>15</v>
      </c>
      <c r="AV61" s="296" t="s">
        <v>6</v>
      </c>
      <c r="AW61" s="296" t="s">
        <v>6</v>
      </c>
      <c r="AX61" s="296" t="s">
        <v>6</v>
      </c>
      <c r="AY61" s="231">
        <v>39</v>
      </c>
      <c r="AZ61" s="231">
        <v>39</v>
      </c>
      <c r="BA61" s="231">
        <v>39</v>
      </c>
      <c r="BB61" s="231">
        <v>39</v>
      </c>
      <c r="BC61" s="231">
        <v>39</v>
      </c>
      <c r="BD61" s="231">
        <v>39</v>
      </c>
      <c r="BE61" s="231">
        <v>39</v>
      </c>
      <c r="BF61" s="231">
        <v>39</v>
      </c>
      <c r="BG61" s="231">
        <v>39</v>
      </c>
      <c r="BH61" s="231" t="s">
        <v>52</v>
      </c>
      <c r="BI61" s="296" t="s">
        <v>47</v>
      </c>
      <c r="BJ61" s="296" t="s">
        <v>15</v>
      </c>
      <c r="BK61" s="296" t="s">
        <v>15</v>
      </c>
      <c r="BL61" s="296" t="s">
        <v>15</v>
      </c>
      <c r="BM61" s="296" t="s">
        <v>15</v>
      </c>
      <c r="BN61" s="296" t="s">
        <v>15</v>
      </c>
      <c r="BO61" s="296" t="s">
        <v>15</v>
      </c>
      <c r="BP61" s="296"/>
      <c r="BQ61" s="296"/>
      <c r="BR61" s="296"/>
      <c r="BS61" s="296"/>
      <c r="BT61" s="229"/>
      <c r="BU61" s="165">
        <f t="shared" si="3"/>
        <v>0.33333305555717241</v>
      </c>
    </row>
    <row r="62" spans="1:73" ht="15.5" x14ac:dyDescent="0.35">
      <c r="A62" s="39"/>
      <c r="B62" s="139" t="str">
        <f>'Etat staff'!L58</f>
        <v xml:space="preserve"> JULIE</v>
      </c>
      <c r="C62" s="161">
        <f>'Etat staff'!J58</f>
        <v>43593.628472222219</v>
      </c>
      <c r="D62" s="162">
        <f>IF('Etat staff'!K58&lt;C62,'Etat staff'!K58+1,'Etat staff'!K58)</f>
        <v>43593.954861111109</v>
      </c>
      <c r="E62" s="203">
        <f t="shared" si="7"/>
        <v>4.1666666666666664E-2</v>
      </c>
      <c r="F62" s="44"/>
      <c r="G62" s="265"/>
      <c r="H62" s="227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6"/>
      <c r="AE62" s="296"/>
      <c r="AF62" s="296"/>
      <c r="AG62" s="296"/>
      <c r="AH62" s="296"/>
      <c r="AI62" s="296"/>
      <c r="AJ62" s="296"/>
      <c r="AK62" s="296"/>
      <c r="AL62" s="296"/>
      <c r="AM62" s="231" t="s">
        <v>53</v>
      </c>
      <c r="AN62" s="231" t="s">
        <v>53</v>
      </c>
      <c r="AO62" s="231" t="s">
        <v>53</v>
      </c>
      <c r="AP62" s="231" t="s">
        <v>53</v>
      </c>
      <c r="AQ62" s="231">
        <v>39</v>
      </c>
      <c r="AR62" s="231">
        <v>39</v>
      </c>
      <c r="AS62" s="231">
        <v>39</v>
      </c>
      <c r="AT62" s="231">
        <v>39</v>
      </c>
      <c r="AU62" s="231" t="s">
        <v>15</v>
      </c>
      <c r="AV62" s="296" t="s">
        <v>6</v>
      </c>
      <c r="AW62" s="296" t="s">
        <v>6</v>
      </c>
      <c r="AX62" s="296" t="s">
        <v>6</v>
      </c>
      <c r="AY62" s="231" t="s">
        <v>55</v>
      </c>
      <c r="AZ62" s="231" t="s">
        <v>55</v>
      </c>
      <c r="BA62" s="231" t="s">
        <v>55</v>
      </c>
      <c r="BB62" s="231" t="s">
        <v>55</v>
      </c>
      <c r="BC62" s="231">
        <v>1</v>
      </c>
      <c r="BD62" s="231">
        <v>1</v>
      </c>
      <c r="BE62" s="231">
        <v>1</v>
      </c>
      <c r="BF62" s="231">
        <v>1</v>
      </c>
      <c r="BG62" s="231">
        <v>1</v>
      </c>
      <c r="BH62" s="231" t="s">
        <v>52</v>
      </c>
      <c r="BI62" s="296" t="s">
        <v>47</v>
      </c>
      <c r="BJ62" s="296" t="s">
        <v>15</v>
      </c>
      <c r="BK62" s="296" t="s">
        <v>15</v>
      </c>
      <c r="BL62" s="296" t="s">
        <v>15</v>
      </c>
      <c r="BM62" s="296" t="s">
        <v>15</v>
      </c>
      <c r="BN62" s="296" t="s">
        <v>15</v>
      </c>
      <c r="BO62" s="296" t="s">
        <v>15</v>
      </c>
      <c r="BP62" s="296"/>
      <c r="BQ62" s="296"/>
      <c r="BR62" s="296"/>
      <c r="BS62" s="296"/>
      <c r="BT62" s="229"/>
      <c r="BU62" s="165">
        <f t="shared" si="3"/>
        <v>0.33333305555717241</v>
      </c>
    </row>
    <row r="63" spans="1:73" ht="15.5" x14ac:dyDescent="0.35">
      <c r="A63" s="39"/>
      <c r="B63" s="139">
        <f>'Etat staff'!L59</f>
        <v>0</v>
      </c>
      <c r="C63" s="161">
        <f>'Etat staff'!J59</f>
        <v>0</v>
      </c>
      <c r="D63" s="162">
        <f>IF('Etat staff'!K59&lt;C63,'Etat staff'!K59+1,'Etat staff'!K59)</f>
        <v>0</v>
      </c>
      <c r="E63" s="203">
        <f t="shared" si="7"/>
        <v>1.0416666666666666E-2</v>
      </c>
      <c r="F63" s="44"/>
      <c r="G63" s="265"/>
      <c r="H63" s="227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6"/>
      <c r="AE63" s="296"/>
      <c r="AF63" s="296"/>
      <c r="AG63" s="296"/>
      <c r="AH63" s="296"/>
      <c r="AI63" s="296"/>
      <c r="AJ63" s="296"/>
      <c r="AK63" s="296"/>
      <c r="AL63" s="296"/>
      <c r="AM63" s="231">
        <v>2</v>
      </c>
      <c r="AN63" s="231">
        <v>2</v>
      </c>
      <c r="AO63" s="231">
        <v>2</v>
      </c>
      <c r="AP63" s="231">
        <v>2</v>
      </c>
      <c r="AQ63" s="231">
        <v>1</v>
      </c>
      <c r="AR63" s="231">
        <v>1</v>
      </c>
      <c r="AS63" s="231">
        <v>1</v>
      </c>
      <c r="AT63" s="231">
        <v>1</v>
      </c>
      <c r="AU63" s="296" t="s">
        <v>15</v>
      </c>
      <c r="AV63" s="296" t="s">
        <v>6</v>
      </c>
      <c r="AW63" s="296" t="s">
        <v>6</v>
      </c>
      <c r="AX63" s="296" t="s">
        <v>6</v>
      </c>
      <c r="AY63" s="231" t="s">
        <v>55</v>
      </c>
      <c r="AZ63" s="231" t="s">
        <v>55</v>
      </c>
      <c r="BA63" s="231" t="s">
        <v>55</v>
      </c>
      <c r="BB63" s="231" t="s">
        <v>55</v>
      </c>
      <c r="BC63" s="231">
        <v>32</v>
      </c>
      <c r="BD63" s="231">
        <v>32</v>
      </c>
      <c r="BE63" s="231">
        <v>37</v>
      </c>
      <c r="BF63" s="231">
        <v>37</v>
      </c>
      <c r="BG63" s="231">
        <v>37</v>
      </c>
      <c r="BH63" s="231" t="s">
        <v>52</v>
      </c>
      <c r="BI63" s="296" t="s">
        <v>47</v>
      </c>
      <c r="BJ63" s="296" t="s">
        <v>15</v>
      </c>
      <c r="BK63" s="296" t="s">
        <v>15</v>
      </c>
      <c r="BL63" s="296" t="s">
        <v>15</v>
      </c>
      <c r="BM63" s="296" t="s">
        <v>15</v>
      </c>
      <c r="BN63" s="296" t="s">
        <v>15</v>
      </c>
      <c r="BO63" s="296" t="s">
        <v>15</v>
      </c>
      <c r="BP63" s="231"/>
      <c r="BQ63" s="231"/>
      <c r="BR63" s="231"/>
      <c r="BS63" s="231"/>
      <c r="BT63" s="229"/>
      <c r="BU63" s="165">
        <f t="shared" si="3"/>
        <v>6.9441666666666671E-3</v>
      </c>
    </row>
    <row r="64" spans="1:73" ht="15.5" x14ac:dyDescent="0.35">
      <c r="A64" s="39"/>
      <c r="B64" s="139">
        <f>'Etat staff'!L60</f>
        <v>0</v>
      </c>
      <c r="C64" s="161">
        <f>'Etat staff'!J60</f>
        <v>0</v>
      </c>
      <c r="D64" s="162">
        <f>IF('Etat staff'!K60&lt;C64,'Etat staff'!K60+1,'Etat staff'!K60)</f>
        <v>0</v>
      </c>
      <c r="E64" s="203">
        <f t="shared" si="7"/>
        <v>1.0416666666666666E-2</v>
      </c>
      <c r="F64" s="44"/>
      <c r="G64" s="265"/>
      <c r="H64" s="227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6"/>
      <c r="AE64" s="231"/>
      <c r="AF64" s="231"/>
      <c r="AG64" s="231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1"/>
      <c r="AT64" s="231"/>
      <c r="AU64" s="231"/>
      <c r="AV64" s="231" t="s">
        <v>6</v>
      </c>
      <c r="AW64" s="231" t="s">
        <v>6</v>
      </c>
      <c r="AX64" s="231" t="s">
        <v>6</v>
      </c>
      <c r="AY64" s="231">
        <v>2</v>
      </c>
      <c r="AZ64" s="231">
        <v>2</v>
      </c>
      <c r="BA64" s="231">
        <v>2</v>
      </c>
      <c r="BB64" s="231">
        <v>2</v>
      </c>
      <c r="BC64" s="231">
        <v>2</v>
      </c>
      <c r="BD64" s="231">
        <v>2</v>
      </c>
      <c r="BE64" s="231">
        <v>2</v>
      </c>
      <c r="BF64" s="231">
        <v>2</v>
      </c>
      <c r="BG64" s="231">
        <v>2</v>
      </c>
      <c r="BH64" s="231" t="s">
        <v>52</v>
      </c>
      <c r="BI64" s="296" t="s">
        <v>47</v>
      </c>
      <c r="BJ64" s="296" t="s">
        <v>15</v>
      </c>
      <c r="BK64" s="296" t="s">
        <v>15</v>
      </c>
      <c r="BL64" s="296" t="s">
        <v>15</v>
      </c>
      <c r="BM64" s="296" t="s">
        <v>15</v>
      </c>
      <c r="BN64" s="296" t="s">
        <v>15</v>
      </c>
      <c r="BO64" s="296" t="s">
        <v>15</v>
      </c>
      <c r="BP64" s="231"/>
      <c r="BQ64" s="231"/>
      <c r="BR64" s="231"/>
      <c r="BS64" s="231"/>
      <c r="BT64" s="229"/>
      <c r="BU64" s="165">
        <f t="shared" si="3"/>
        <v>6.9441666666666671E-3</v>
      </c>
    </row>
    <row r="65" spans="1:73" ht="15.5" x14ac:dyDescent="0.35">
      <c r="A65" s="39"/>
      <c r="B65" s="139">
        <f>'Etat staff'!L61</f>
        <v>0</v>
      </c>
      <c r="C65" s="161">
        <f>'Etat staff'!J61</f>
        <v>0</v>
      </c>
      <c r="D65" s="162">
        <f>IF('Etat staff'!K61&lt;C65,'Etat staff'!K61+1,'Etat staff'!K61)</f>
        <v>0</v>
      </c>
      <c r="E65" s="203">
        <f t="shared" si="7"/>
        <v>1.0416666666666666E-2</v>
      </c>
      <c r="F65" s="44"/>
      <c r="G65" s="265"/>
      <c r="H65" s="227"/>
      <c r="I65" s="296"/>
      <c r="J65" s="296"/>
      <c r="K65" s="296"/>
      <c r="L65" s="296"/>
      <c r="M65" s="296"/>
      <c r="N65" s="296"/>
      <c r="O65" s="296"/>
      <c r="P65" s="296"/>
      <c r="Q65" s="296"/>
      <c r="R65" s="296"/>
      <c r="S65" s="296"/>
      <c r="T65" s="296"/>
      <c r="U65" s="296"/>
      <c r="V65" s="296"/>
      <c r="W65" s="296"/>
      <c r="X65" s="231"/>
      <c r="Y65" s="231"/>
      <c r="Z65" s="231"/>
      <c r="AA65" s="231"/>
      <c r="AB65" s="231"/>
      <c r="AC65" s="231"/>
      <c r="AD65" s="231"/>
      <c r="AE65" s="231"/>
      <c r="AF65" s="231"/>
      <c r="AG65" s="231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1"/>
      <c r="AT65" s="231"/>
      <c r="AU65" s="231"/>
      <c r="AV65" s="231"/>
      <c r="AW65" s="231"/>
      <c r="AX65" s="231" t="s">
        <v>68</v>
      </c>
      <c r="AY65" s="231" t="s">
        <v>68</v>
      </c>
      <c r="AZ65" s="231" t="s">
        <v>68</v>
      </c>
      <c r="BA65" s="231" t="s">
        <v>68</v>
      </c>
      <c r="BB65" s="231" t="s">
        <v>68</v>
      </c>
      <c r="BC65" s="231" t="s">
        <v>55</v>
      </c>
      <c r="BD65" s="231" t="s">
        <v>55</v>
      </c>
      <c r="BE65" s="231" t="s">
        <v>55</v>
      </c>
      <c r="BF65" s="231" t="s">
        <v>55</v>
      </c>
      <c r="BG65" s="231" t="s">
        <v>55</v>
      </c>
      <c r="BH65" s="231" t="s">
        <v>52</v>
      </c>
      <c r="BI65" s="296" t="s">
        <v>47</v>
      </c>
      <c r="BJ65" s="296" t="s">
        <v>15</v>
      </c>
      <c r="BK65" s="296" t="s">
        <v>15</v>
      </c>
      <c r="BL65" s="296" t="s">
        <v>15</v>
      </c>
      <c r="BM65" s="296" t="s">
        <v>15</v>
      </c>
      <c r="BN65" s="296" t="s">
        <v>15</v>
      </c>
      <c r="BO65" s="296" t="s">
        <v>15</v>
      </c>
      <c r="BP65" s="231"/>
      <c r="BQ65" s="231"/>
      <c r="BR65" s="231"/>
      <c r="BS65" s="231"/>
      <c r="BT65" s="229"/>
      <c r="BU65" s="165">
        <f t="shared" si="3"/>
        <v>6.9441666666666671E-3</v>
      </c>
    </row>
    <row r="66" spans="1:73" ht="15.5" x14ac:dyDescent="0.35">
      <c r="A66" s="39"/>
      <c r="B66" s="139">
        <f>'Etat staff'!L62</f>
        <v>0</v>
      </c>
      <c r="C66" s="161">
        <f>'Etat staff'!J62</f>
        <v>0</v>
      </c>
      <c r="D66" s="162">
        <f>IF('Etat staff'!K62&lt;C66,'Etat staff'!K62+1,'Etat staff'!K62)</f>
        <v>0</v>
      </c>
      <c r="E66" s="203">
        <f t="shared" si="7"/>
        <v>1.0416666666666666E-2</v>
      </c>
      <c r="F66" s="44"/>
      <c r="G66" s="265"/>
      <c r="H66" s="227"/>
      <c r="I66" s="296"/>
      <c r="J66" s="296"/>
      <c r="K66" s="296"/>
      <c r="L66" s="296"/>
      <c r="M66" s="296"/>
      <c r="N66" s="296"/>
      <c r="O66" s="296"/>
      <c r="P66" s="296"/>
      <c r="Q66" s="296"/>
      <c r="R66" s="296"/>
      <c r="S66" s="296"/>
      <c r="T66" s="296"/>
      <c r="U66" s="296"/>
      <c r="V66" s="296"/>
      <c r="W66" s="296"/>
      <c r="X66" s="231"/>
      <c r="Y66" s="231"/>
      <c r="Z66" s="231"/>
      <c r="AA66" s="231"/>
      <c r="AB66" s="231"/>
      <c r="AC66" s="231"/>
      <c r="AD66" s="231"/>
      <c r="AE66" s="231"/>
      <c r="AF66" s="231"/>
      <c r="AG66" s="231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1"/>
      <c r="AT66" s="231"/>
      <c r="AU66" s="231"/>
      <c r="AV66" s="231"/>
      <c r="AW66" s="231"/>
      <c r="AX66" s="231"/>
      <c r="AY66" s="231"/>
      <c r="AZ66" s="231"/>
      <c r="BA66" s="231"/>
      <c r="BB66" s="231"/>
      <c r="BC66" s="231"/>
      <c r="BD66" s="231"/>
      <c r="BE66" s="231"/>
      <c r="BF66" s="231"/>
      <c r="BG66" s="231"/>
      <c r="BH66" s="231" t="s">
        <v>52</v>
      </c>
      <c r="BI66" s="296" t="s">
        <v>47</v>
      </c>
      <c r="BJ66" s="296" t="s">
        <v>15</v>
      </c>
      <c r="BK66" s="296" t="s">
        <v>15</v>
      </c>
      <c r="BL66" s="296" t="s">
        <v>15</v>
      </c>
      <c r="BM66" s="296" t="s">
        <v>15</v>
      </c>
      <c r="BN66" s="296" t="s">
        <v>15</v>
      </c>
      <c r="BO66" s="296" t="s">
        <v>15</v>
      </c>
      <c r="BP66" s="231"/>
      <c r="BQ66" s="231"/>
      <c r="BR66" s="231"/>
      <c r="BS66" s="231"/>
      <c r="BT66" s="229"/>
      <c r="BU66" s="165">
        <f t="shared" si="3"/>
        <v>6.9441666666666671E-3</v>
      </c>
    </row>
    <row r="67" spans="1:73" ht="15.5" x14ac:dyDescent="0.35">
      <c r="A67" s="39"/>
      <c r="B67" s="139">
        <f>'Etat staff'!L63</f>
        <v>0</v>
      </c>
      <c r="C67" s="161">
        <f>'Etat staff'!J63</f>
        <v>0</v>
      </c>
      <c r="D67" s="162">
        <f>IF('Etat staff'!K63&lt;C67,'Etat staff'!K63+1,'Etat staff'!K63)</f>
        <v>0</v>
      </c>
      <c r="E67" s="203">
        <f t="shared" si="7"/>
        <v>1.0416666666666666E-2</v>
      </c>
      <c r="F67" s="44"/>
      <c r="G67" s="265"/>
      <c r="H67" s="227"/>
      <c r="I67" s="296"/>
      <c r="J67" s="296"/>
      <c r="K67" s="296"/>
      <c r="L67" s="296"/>
      <c r="M67" s="296"/>
      <c r="N67" s="296"/>
      <c r="O67" s="296"/>
      <c r="P67" s="296"/>
      <c r="Q67" s="296"/>
      <c r="R67" s="296"/>
      <c r="S67" s="296"/>
      <c r="T67" s="296"/>
      <c r="U67" s="296"/>
      <c r="V67" s="296"/>
      <c r="W67" s="296"/>
      <c r="X67" s="231"/>
      <c r="Y67" s="231"/>
      <c r="Z67" s="231"/>
      <c r="AA67" s="231"/>
      <c r="AB67" s="231"/>
      <c r="AC67" s="231"/>
      <c r="AD67" s="231"/>
      <c r="AE67" s="231"/>
      <c r="AF67" s="231"/>
      <c r="AG67" s="231"/>
      <c r="AH67" s="231"/>
      <c r="AI67" s="231"/>
      <c r="AJ67" s="231"/>
      <c r="AK67" s="231"/>
      <c r="AL67" s="231"/>
      <c r="AM67" s="231"/>
      <c r="AN67" s="231"/>
      <c r="AO67" s="231"/>
      <c r="AP67" s="231"/>
      <c r="AQ67" s="231"/>
      <c r="AR67" s="231"/>
      <c r="AS67" s="231"/>
      <c r="AT67" s="231"/>
      <c r="AU67" s="231"/>
      <c r="AV67" s="231"/>
      <c r="AW67" s="231"/>
      <c r="AX67" s="231"/>
      <c r="AY67" s="231"/>
      <c r="AZ67" s="231"/>
      <c r="BA67" s="231"/>
      <c r="BB67" s="231"/>
      <c r="BC67" s="231"/>
      <c r="BD67" s="231"/>
      <c r="BE67" s="231"/>
      <c r="BF67" s="231"/>
      <c r="BG67" s="231"/>
      <c r="BH67" s="231" t="s">
        <v>52</v>
      </c>
      <c r="BI67" s="296" t="s">
        <v>47</v>
      </c>
      <c r="BJ67" s="296" t="s">
        <v>15</v>
      </c>
      <c r="BK67" s="296" t="s">
        <v>15</v>
      </c>
      <c r="BL67" s="296" t="s">
        <v>15</v>
      </c>
      <c r="BM67" s="296" t="s">
        <v>15</v>
      </c>
      <c r="BN67" s="296" t="s">
        <v>15</v>
      </c>
      <c r="BO67" s="296" t="s">
        <v>15</v>
      </c>
      <c r="BP67" s="231"/>
      <c r="BQ67" s="231"/>
      <c r="BR67" s="231"/>
      <c r="BS67" s="231"/>
      <c r="BT67" s="229"/>
      <c r="BU67" s="165">
        <f t="shared" si="3"/>
        <v>6.9441666666666671E-3</v>
      </c>
    </row>
    <row r="68" spans="1:73" ht="15.5" x14ac:dyDescent="0.35">
      <c r="A68" s="39"/>
      <c r="B68" s="139">
        <f>'Etat staff'!L64</f>
        <v>0</v>
      </c>
      <c r="C68" s="161">
        <f>'Etat staff'!J64</f>
        <v>0</v>
      </c>
      <c r="D68" s="162">
        <f>IF('Etat staff'!K64&lt;C68,'Etat staff'!K64+1,'Etat staff'!K64)</f>
        <v>0</v>
      </c>
      <c r="E68" s="203">
        <f t="shared" si="7"/>
        <v>1.0416666666666666E-2</v>
      </c>
      <c r="F68" s="44"/>
      <c r="G68" s="265"/>
      <c r="H68" s="227"/>
      <c r="I68" s="296"/>
      <c r="J68" s="296"/>
      <c r="K68" s="296"/>
      <c r="L68" s="296"/>
      <c r="M68" s="296"/>
      <c r="N68" s="296"/>
      <c r="O68" s="296"/>
      <c r="P68" s="296"/>
      <c r="Q68" s="296"/>
      <c r="R68" s="296"/>
      <c r="S68" s="296"/>
      <c r="T68" s="296"/>
      <c r="U68" s="296"/>
      <c r="V68" s="296"/>
      <c r="W68" s="296"/>
      <c r="X68" s="231"/>
      <c r="Y68" s="231"/>
      <c r="Z68" s="231"/>
      <c r="AA68" s="231"/>
      <c r="AB68" s="231"/>
      <c r="AC68" s="231"/>
      <c r="AD68" s="231"/>
      <c r="AE68" s="231"/>
      <c r="AF68" s="231"/>
      <c r="AG68" s="231"/>
      <c r="AH68" s="231"/>
      <c r="AI68" s="231"/>
      <c r="AJ68" s="231"/>
      <c r="AK68" s="231"/>
      <c r="AL68" s="231"/>
      <c r="AM68" s="231"/>
      <c r="AN68" s="231"/>
      <c r="AO68" s="231"/>
      <c r="AP68" s="231"/>
      <c r="AQ68" s="231"/>
      <c r="AR68" s="231"/>
      <c r="AS68" s="231"/>
      <c r="AT68" s="231"/>
      <c r="AU68" s="231"/>
      <c r="AV68" s="231"/>
      <c r="AW68" s="231"/>
      <c r="AX68" s="231"/>
      <c r="AY68" s="231"/>
      <c r="AZ68" s="231"/>
      <c r="BA68" s="231"/>
      <c r="BB68" s="231"/>
      <c r="BC68" s="231"/>
      <c r="BD68" s="231"/>
      <c r="BE68" s="231"/>
      <c r="BF68" s="231"/>
      <c r="BG68" s="231"/>
      <c r="BH68" s="231" t="s">
        <v>52</v>
      </c>
      <c r="BI68" s="296" t="s">
        <v>47</v>
      </c>
      <c r="BJ68" s="296" t="s">
        <v>15</v>
      </c>
      <c r="BK68" s="296" t="s">
        <v>15</v>
      </c>
      <c r="BL68" s="296" t="s">
        <v>15</v>
      </c>
      <c r="BM68" s="296" t="s">
        <v>15</v>
      </c>
      <c r="BN68" s="296" t="s">
        <v>15</v>
      </c>
      <c r="BO68" s="296" t="s">
        <v>15</v>
      </c>
      <c r="BP68" s="231"/>
      <c r="BQ68" s="231"/>
      <c r="BR68" s="231"/>
      <c r="BS68" s="231"/>
      <c r="BT68" s="229"/>
      <c r="BU68" s="165">
        <f t="shared" si="3"/>
        <v>6.9441666666666671E-3</v>
      </c>
    </row>
    <row r="69" spans="1:73" ht="15.5" x14ac:dyDescent="0.35">
      <c r="A69" s="39"/>
      <c r="B69" s="139">
        <f>'Etat staff'!L65</f>
        <v>0</v>
      </c>
      <c r="C69" s="161">
        <f>'Etat staff'!J65</f>
        <v>0</v>
      </c>
      <c r="D69" s="162">
        <f>IF('Etat staff'!K65&lt;C69,'Etat staff'!K65+1,'Etat staff'!K65)</f>
        <v>0</v>
      </c>
      <c r="E69" s="203">
        <f t="shared" si="7"/>
        <v>1.0416666666666666E-2</v>
      </c>
      <c r="F69" s="44"/>
      <c r="G69" s="265"/>
      <c r="H69" s="227"/>
      <c r="I69" s="296"/>
      <c r="J69" s="296"/>
      <c r="K69" s="296"/>
      <c r="L69" s="296"/>
      <c r="M69" s="296"/>
      <c r="N69" s="296"/>
      <c r="O69" s="296"/>
      <c r="P69" s="296"/>
      <c r="Q69" s="296"/>
      <c r="R69" s="296"/>
      <c r="S69" s="296"/>
      <c r="T69" s="296"/>
      <c r="U69" s="296"/>
      <c r="V69" s="296"/>
      <c r="W69" s="296"/>
      <c r="X69" s="231"/>
      <c r="Y69" s="231"/>
      <c r="Z69" s="231"/>
      <c r="AA69" s="231"/>
      <c r="AB69" s="231"/>
      <c r="AC69" s="231"/>
      <c r="AD69" s="231"/>
      <c r="AE69" s="231"/>
      <c r="AF69" s="231"/>
      <c r="AG69" s="231"/>
      <c r="AH69" s="231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31"/>
      <c r="AT69" s="231"/>
      <c r="AU69" s="231"/>
      <c r="AV69" s="231"/>
      <c r="AW69" s="231"/>
      <c r="AX69" s="231"/>
      <c r="AY69" s="231"/>
      <c r="AZ69" s="231"/>
      <c r="BA69" s="231"/>
      <c r="BB69" s="231"/>
      <c r="BC69" s="231"/>
      <c r="BD69" s="231"/>
      <c r="BE69" s="231"/>
      <c r="BF69" s="231"/>
      <c r="BG69" s="231"/>
      <c r="BH69" s="231"/>
      <c r="BI69" s="231"/>
      <c r="BJ69" s="231"/>
      <c r="BK69" s="231"/>
      <c r="BL69" s="231"/>
      <c r="BM69" s="231"/>
      <c r="BN69" s="231"/>
      <c r="BO69" s="231"/>
      <c r="BP69" s="231"/>
      <c r="BQ69" s="231"/>
      <c r="BR69" s="231"/>
      <c r="BS69" s="231"/>
      <c r="BT69" s="229"/>
      <c r="BU69" s="165">
        <f t="shared" si="3"/>
        <v>6.9441666666666671E-3</v>
      </c>
    </row>
    <row r="70" spans="1:73" ht="15.5" x14ac:dyDescent="0.35">
      <c r="A70" s="39"/>
      <c r="B70" s="139">
        <f>'Etat staff'!L66</f>
        <v>0</v>
      </c>
      <c r="C70" s="161">
        <f>'Etat staff'!J66</f>
        <v>0</v>
      </c>
      <c r="D70" s="162">
        <f>IF('Etat staff'!K66&lt;C70,'Etat staff'!K66+1,'Etat staff'!K66)</f>
        <v>0</v>
      </c>
      <c r="E70" s="203">
        <f t="shared" si="7"/>
        <v>1.0416666666666666E-2</v>
      </c>
      <c r="F70" s="44"/>
      <c r="G70" s="265"/>
      <c r="H70" s="227"/>
      <c r="I70" s="296"/>
      <c r="J70" s="296"/>
      <c r="K70" s="296"/>
      <c r="L70" s="296"/>
      <c r="M70" s="296"/>
      <c r="N70" s="296"/>
      <c r="O70" s="296"/>
      <c r="P70" s="296"/>
      <c r="Q70" s="296"/>
      <c r="R70" s="296"/>
      <c r="S70" s="296"/>
      <c r="T70" s="296"/>
      <c r="U70" s="296"/>
      <c r="V70" s="296"/>
      <c r="W70" s="296"/>
      <c r="X70" s="231"/>
      <c r="Y70" s="231"/>
      <c r="Z70" s="231"/>
      <c r="AA70" s="231"/>
      <c r="AB70" s="231"/>
      <c r="AC70" s="231"/>
      <c r="AD70" s="231"/>
      <c r="AE70" s="231"/>
      <c r="AF70" s="231"/>
      <c r="AG70" s="231"/>
      <c r="AH70" s="231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31"/>
      <c r="AT70" s="231"/>
      <c r="AU70" s="231"/>
      <c r="AV70" s="231"/>
      <c r="AW70" s="231"/>
      <c r="AX70" s="231"/>
      <c r="AY70" s="231"/>
      <c r="AZ70" s="231"/>
      <c r="BA70" s="231"/>
      <c r="BB70" s="231"/>
      <c r="BC70" s="231"/>
      <c r="BD70" s="231"/>
      <c r="BE70" s="231"/>
      <c r="BF70" s="231"/>
      <c r="BG70" s="231"/>
      <c r="BH70" s="231"/>
      <c r="BI70" s="231"/>
      <c r="BJ70" s="231"/>
      <c r="BK70" s="231"/>
      <c r="BL70" s="231"/>
      <c r="BM70" s="231"/>
      <c r="BN70" s="231"/>
      <c r="BO70" s="231"/>
      <c r="BP70" s="231"/>
      <c r="BQ70" s="231"/>
      <c r="BR70" s="231"/>
      <c r="BS70" s="231"/>
      <c r="BT70" s="229"/>
      <c r="BU70" s="165">
        <f t="shared" si="3"/>
        <v>6.9441666666666671E-3</v>
      </c>
    </row>
    <row r="71" spans="1:73" ht="15.5" x14ac:dyDescent="0.35">
      <c r="A71" s="39"/>
      <c r="B71" s="139">
        <f>'Etat staff'!L67</f>
        <v>0</v>
      </c>
      <c r="C71" s="161">
        <f>'Etat staff'!J67</f>
        <v>0</v>
      </c>
      <c r="D71" s="162">
        <f>IF('Etat staff'!K67&lt;C71,'Etat staff'!K67+1,'Etat staff'!K67)</f>
        <v>0</v>
      </c>
      <c r="E71" s="203">
        <f t="shared" si="7"/>
        <v>1.0416666666666666E-2</v>
      </c>
      <c r="F71" s="44"/>
      <c r="G71" s="265"/>
      <c r="H71" s="227"/>
      <c r="I71" s="296"/>
      <c r="J71" s="296"/>
      <c r="K71" s="296"/>
      <c r="L71" s="296"/>
      <c r="M71" s="296"/>
      <c r="N71" s="296"/>
      <c r="O71" s="296"/>
      <c r="P71" s="296"/>
      <c r="Q71" s="296"/>
      <c r="R71" s="296"/>
      <c r="S71" s="296"/>
      <c r="T71" s="296"/>
      <c r="U71" s="296"/>
      <c r="V71" s="296"/>
      <c r="W71" s="296"/>
      <c r="X71" s="231"/>
      <c r="Y71" s="231"/>
      <c r="Z71" s="231"/>
      <c r="AA71" s="231"/>
      <c r="AB71" s="231"/>
      <c r="AC71" s="231"/>
      <c r="AD71" s="231"/>
      <c r="AE71" s="231"/>
      <c r="AF71" s="231"/>
      <c r="AG71" s="231"/>
      <c r="AH71" s="231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31"/>
      <c r="AT71" s="231"/>
      <c r="AU71" s="231"/>
      <c r="AV71" s="231"/>
      <c r="AW71" s="231"/>
      <c r="AX71" s="231"/>
      <c r="AY71" s="231"/>
      <c r="AZ71" s="231"/>
      <c r="BA71" s="231"/>
      <c r="BB71" s="231"/>
      <c r="BC71" s="231"/>
      <c r="BD71" s="231"/>
      <c r="BE71" s="231"/>
      <c r="BF71" s="231"/>
      <c r="BG71" s="231"/>
      <c r="BH71" s="231"/>
      <c r="BI71" s="231"/>
      <c r="BJ71" s="231"/>
      <c r="BK71" s="231"/>
      <c r="BL71" s="231"/>
      <c r="BM71" s="231"/>
      <c r="BN71" s="231"/>
      <c r="BO71" s="231"/>
      <c r="BP71" s="231"/>
      <c r="BQ71" s="231"/>
      <c r="BR71" s="231"/>
      <c r="BS71" s="231"/>
      <c r="BT71" s="229"/>
      <c r="BU71" s="165">
        <f t="shared" si="3"/>
        <v>6.9441666666666671E-3</v>
      </c>
    </row>
    <row r="72" spans="1:73" ht="15.5" x14ac:dyDescent="0.35">
      <c r="A72" s="39"/>
      <c r="B72" s="139">
        <f>'Etat staff'!L68</f>
        <v>0</v>
      </c>
      <c r="C72" s="161">
        <f>'Etat staff'!J68</f>
        <v>0</v>
      </c>
      <c r="D72" s="162">
        <f>IF('Etat staff'!K68&lt;C72,'Etat staff'!K68+1,'Etat staff'!K68)</f>
        <v>0</v>
      </c>
      <c r="E72" s="203">
        <f t="shared" si="7"/>
        <v>1.0416666666666666E-2</v>
      </c>
      <c r="F72" s="44"/>
      <c r="G72" s="265"/>
      <c r="H72" s="227"/>
      <c r="I72" s="296"/>
      <c r="J72" s="296"/>
      <c r="K72" s="296"/>
      <c r="L72" s="296"/>
      <c r="M72" s="296"/>
      <c r="N72" s="296"/>
      <c r="O72" s="296"/>
      <c r="P72" s="296"/>
      <c r="Q72" s="296"/>
      <c r="R72" s="296"/>
      <c r="S72" s="296"/>
      <c r="T72" s="296"/>
      <c r="U72" s="296"/>
      <c r="V72" s="296"/>
      <c r="W72" s="296"/>
      <c r="X72" s="231"/>
      <c r="Y72" s="231"/>
      <c r="Z72" s="231"/>
      <c r="AA72" s="231"/>
      <c r="AB72" s="231"/>
      <c r="AC72" s="231"/>
      <c r="AD72" s="231"/>
      <c r="AE72" s="231"/>
      <c r="AF72" s="231"/>
      <c r="AG72" s="231"/>
      <c r="AH72" s="231"/>
      <c r="AI72" s="231"/>
      <c r="AJ72" s="231"/>
      <c r="AK72" s="231"/>
      <c r="AL72" s="231"/>
      <c r="AM72" s="231"/>
      <c r="AN72" s="231"/>
      <c r="AO72" s="231"/>
      <c r="AP72" s="231"/>
      <c r="AQ72" s="231"/>
      <c r="AR72" s="231"/>
      <c r="AS72" s="231"/>
      <c r="AT72" s="231"/>
      <c r="AU72" s="231"/>
      <c r="AV72" s="231"/>
      <c r="AW72" s="231"/>
      <c r="AX72" s="231"/>
      <c r="AY72" s="231"/>
      <c r="AZ72" s="231"/>
      <c r="BA72" s="231"/>
      <c r="BB72" s="231"/>
      <c r="BC72" s="231"/>
      <c r="BD72" s="231"/>
      <c r="BE72" s="231"/>
      <c r="BF72" s="231"/>
      <c r="BG72" s="231"/>
      <c r="BH72" s="231"/>
      <c r="BI72" s="231"/>
      <c r="BJ72" s="231"/>
      <c r="BK72" s="231"/>
      <c r="BL72" s="231"/>
      <c r="BM72" s="231"/>
      <c r="BN72" s="231"/>
      <c r="BO72" s="231"/>
      <c r="BP72" s="231"/>
      <c r="BQ72" s="231"/>
      <c r="BR72" s="231"/>
      <c r="BS72" s="231"/>
      <c r="BT72" s="229"/>
      <c r="BU72" s="165">
        <f t="shared" si="3"/>
        <v>6.9441666666666671E-3</v>
      </c>
    </row>
    <row r="73" spans="1:73" ht="15.5" x14ac:dyDescent="0.35">
      <c r="A73" s="39"/>
      <c r="B73" s="139">
        <f>'Etat staff'!L69</f>
        <v>0</v>
      </c>
      <c r="C73" s="161">
        <f>'Etat staff'!J69</f>
        <v>0</v>
      </c>
      <c r="D73" s="162">
        <f>IF('Etat staff'!K69&lt;C73,'Etat staff'!K69+1,'Etat staff'!K69)</f>
        <v>0</v>
      </c>
      <c r="E73" s="203">
        <f t="shared" si="7"/>
        <v>1.0416666666666666E-2</v>
      </c>
      <c r="F73" s="44"/>
      <c r="G73" s="265"/>
      <c r="H73" s="227"/>
      <c r="I73" s="296"/>
      <c r="J73" s="296"/>
      <c r="K73" s="296"/>
      <c r="L73" s="296"/>
      <c r="M73" s="296"/>
      <c r="N73" s="296"/>
      <c r="O73" s="296"/>
      <c r="P73" s="296"/>
      <c r="Q73" s="296"/>
      <c r="R73" s="296"/>
      <c r="S73" s="296"/>
      <c r="T73" s="296"/>
      <c r="U73" s="296"/>
      <c r="V73" s="296"/>
      <c r="W73" s="296"/>
      <c r="X73" s="231"/>
      <c r="Y73" s="231"/>
      <c r="Z73" s="231"/>
      <c r="AA73" s="231"/>
      <c r="AB73" s="231"/>
      <c r="AC73" s="231"/>
      <c r="AD73" s="231"/>
      <c r="AE73" s="231"/>
      <c r="AF73" s="231"/>
      <c r="AG73" s="231"/>
      <c r="AH73" s="231"/>
      <c r="AI73" s="231"/>
      <c r="AJ73" s="231"/>
      <c r="AK73" s="231"/>
      <c r="AL73" s="231"/>
      <c r="AM73" s="231"/>
      <c r="AN73" s="231"/>
      <c r="AO73" s="231"/>
      <c r="AP73" s="231"/>
      <c r="AQ73" s="231"/>
      <c r="AR73" s="231"/>
      <c r="AS73" s="231"/>
      <c r="AT73" s="231"/>
      <c r="AU73" s="231"/>
      <c r="AV73" s="231"/>
      <c r="AW73" s="231"/>
      <c r="AX73" s="231"/>
      <c r="AY73" s="231"/>
      <c r="AZ73" s="231"/>
      <c r="BA73" s="231"/>
      <c r="BB73" s="231"/>
      <c r="BC73" s="231"/>
      <c r="BD73" s="231"/>
      <c r="BE73" s="231"/>
      <c r="BF73" s="231"/>
      <c r="BG73" s="231"/>
      <c r="BH73" s="231"/>
      <c r="BI73" s="231"/>
      <c r="BJ73" s="231"/>
      <c r="BK73" s="231"/>
      <c r="BL73" s="231"/>
      <c r="BM73" s="231"/>
      <c r="BN73" s="231"/>
      <c r="BO73" s="231"/>
      <c r="BP73" s="231"/>
      <c r="BQ73" s="231"/>
      <c r="BR73" s="231"/>
      <c r="BS73" s="231"/>
      <c r="BT73" s="229"/>
      <c r="BU73" s="165">
        <f t="shared" si="3"/>
        <v>6.9441666666666671E-3</v>
      </c>
    </row>
    <row r="74" spans="1:73" ht="15.5" x14ac:dyDescent="0.35">
      <c r="A74" s="39"/>
      <c r="B74" s="266">
        <f>'Etat staff'!L70</f>
        <v>0</v>
      </c>
      <c r="C74" s="161">
        <f>'Etat staff'!J70</f>
        <v>0</v>
      </c>
      <c r="D74" s="162">
        <f>IF('Etat staff'!K70&lt;C74,'Etat staff'!K70+1,'Etat staff'!K70)</f>
        <v>0</v>
      </c>
      <c r="E74" s="203">
        <f t="shared" si="7"/>
        <v>1.0416666666666666E-2</v>
      </c>
      <c r="F74" s="44"/>
      <c r="G74" s="265"/>
      <c r="H74" s="227"/>
      <c r="I74" s="296"/>
      <c r="J74" s="296"/>
      <c r="K74" s="296"/>
      <c r="L74" s="296"/>
      <c r="M74" s="296"/>
      <c r="N74" s="296"/>
      <c r="O74" s="296"/>
      <c r="P74" s="296"/>
      <c r="Q74" s="296"/>
      <c r="R74" s="296"/>
      <c r="S74" s="296"/>
      <c r="T74" s="296"/>
      <c r="U74" s="296"/>
      <c r="V74" s="296"/>
      <c r="W74" s="296"/>
      <c r="X74" s="231"/>
      <c r="Y74" s="231"/>
      <c r="Z74" s="231"/>
      <c r="AA74" s="231"/>
      <c r="AB74" s="231"/>
      <c r="AC74" s="231"/>
      <c r="AD74" s="231"/>
      <c r="AE74" s="231"/>
      <c r="AF74" s="231"/>
      <c r="AG74" s="231"/>
      <c r="AH74" s="231"/>
      <c r="AI74" s="231"/>
      <c r="AJ74" s="231"/>
      <c r="AK74" s="231"/>
      <c r="AL74" s="231"/>
      <c r="AM74" s="231"/>
      <c r="AN74" s="231"/>
      <c r="AO74" s="231"/>
      <c r="AP74" s="231"/>
      <c r="AQ74" s="296"/>
      <c r="AR74" s="296"/>
      <c r="AS74" s="296"/>
      <c r="AT74" s="296"/>
      <c r="AU74" s="231"/>
      <c r="AV74" s="231"/>
      <c r="AW74" s="231"/>
      <c r="AX74" s="231"/>
      <c r="AY74" s="231"/>
      <c r="AZ74" s="231"/>
      <c r="BA74" s="231"/>
      <c r="BB74" s="231"/>
      <c r="BC74" s="231"/>
      <c r="BD74" s="231"/>
      <c r="BE74" s="231"/>
      <c r="BF74" s="231"/>
      <c r="BG74" s="231"/>
      <c r="BH74" s="231"/>
      <c r="BI74" s="231"/>
      <c r="BJ74" s="231"/>
      <c r="BK74" s="231"/>
      <c r="BL74" s="231"/>
      <c r="BM74" s="231"/>
      <c r="BN74" s="231"/>
      <c r="BO74" s="231"/>
      <c r="BP74" s="231"/>
      <c r="BQ74" s="231"/>
      <c r="BR74" s="231"/>
      <c r="BS74" s="231"/>
      <c r="BT74" s="229"/>
      <c r="BU74" s="165">
        <f t="shared" si="3"/>
        <v>6.9441666666666671E-3</v>
      </c>
    </row>
    <row r="75" spans="1:73" ht="15.5" x14ac:dyDescent="0.35">
      <c r="A75" s="39"/>
      <c r="B75" s="266">
        <f>'Etat staff'!L71</f>
        <v>0</v>
      </c>
      <c r="C75" s="161">
        <f>'Etat staff'!J71</f>
        <v>0</v>
      </c>
      <c r="D75" s="162">
        <f>IF('Etat staff'!K71&lt;C75,'Etat staff'!K71+1,'Etat staff'!K71)</f>
        <v>0</v>
      </c>
      <c r="E75" s="203">
        <f t="shared" si="7"/>
        <v>1.0416666666666666E-2</v>
      </c>
      <c r="F75" s="44"/>
      <c r="G75" s="265"/>
      <c r="H75" s="227"/>
      <c r="I75" s="296"/>
      <c r="J75" s="296"/>
      <c r="K75" s="296"/>
      <c r="L75" s="296"/>
      <c r="M75" s="296"/>
      <c r="N75" s="296"/>
      <c r="O75" s="296"/>
      <c r="P75" s="296"/>
      <c r="Q75" s="296"/>
      <c r="R75" s="296"/>
      <c r="S75" s="296"/>
      <c r="T75" s="296"/>
      <c r="U75" s="296"/>
      <c r="V75" s="296"/>
      <c r="W75" s="296"/>
      <c r="X75" s="231"/>
      <c r="Y75" s="231"/>
      <c r="Z75" s="231"/>
      <c r="AA75" s="231"/>
      <c r="AB75" s="231"/>
      <c r="AC75" s="231"/>
      <c r="AD75" s="231"/>
      <c r="AE75" s="231"/>
      <c r="AF75" s="231"/>
      <c r="AG75" s="231"/>
      <c r="AH75" s="231"/>
      <c r="AI75" s="231"/>
      <c r="AJ75" s="231"/>
      <c r="AK75" s="231"/>
      <c r="AL75" s="231"/>
      <c r="AM75" s="231"/>
      <c r="AN75" s="231"/>
      <c r="AO75" s="231"/>
      <c r="AP75" s="231"/>
      <c r="AQ75" s="231"/>
      <c r="AR75" s="231"/>
      <c r="AS75" s="231"/>
      <c r="AT75" s="231"/>
      <c r="AU75" s="231"/>
      <c r="AV75" s="231"/>
      <c r="AW75" s="231"/>
      <c r="AX75" s="231"/>
      <c r="AY75" s="231"/>
      <c r="AZ75" s="231"/>
      <c r="BA75" s="231"/>
      <c r="BB75" s="231"/>
      <c r="BC75" s="231"/>
      <c r="BD75" s="231"/>
      <c r="BE75" s="231"/>
      <c r="BF75" s="231"/>
      <c r="BG75" s="231"/>
      <c r="BH75" s="231"/>
      <c r="BI75" s="231"/>
      <c r="BJ75" s="231"/>
      <c r="BK75" s="231"/>
      <c r="BL75" s="231"/>
      <c r="BM75" s="231"/>
      <c r="BN75" s="231"/>
      <c r="BO75" s="231"/>
      <c r="BP75" s="231"/>
      <c r="BQ75" s="231"/>
      <c r="BR75" s="231"/>
      <c r="BS75" s="231"/>
      <c r="BT75" s="229"/>
      <c r="BU75" s="165">
        <f t="shared" si="3"/>
        <v>6.9441666666666671E-3</v>
      </c>
    </row>
    <row r="76" spans="1:73" ht="15.5" x14ac:dyDescent="0.35">
      <c r="A76" s="39"/>
      <c r="B76" s="139">
        <f>'Etat staff'!L72</f>
        <v>0</v>
      </c>
      <c r="C76" s="161">
        <f>'Etat staff'!J72</f>
        <v>0</v>
      </c>
      <c r="D76" s="162">
        <f>IF('Etat staff'!K72&lt;C76,'Etat staff'!K72+1,'Etat staff'!K72)</f>
        <v>0</v>
      </c>
      <c r="E76" s="203">
        <f t="shared" si="7"/>
        <v>1.0416666666666666E-2</v>
      </c>
      <c r="F76" s="44"/>
      <c r="G76" s="265"/>
      <c r="H76" s="227"/>
      <c r="I76" s="296"/>
      <c r="J76" s="296"/>
      <c r="K76" s="296"/>
      <c r="L76" s="296"/>
      <c r="M76" s="296"/>
      <c r="N76" s="296"/>
      <c r="O76" s="296"/>
      <c r="P76" s="296"/>
      <c r="Q76" s="296"/>
      <c r="R76" s="296"/>
      <c r="S76" s="296"/>
      <c r="T76" s="296"/>
      <c r="U76" s="296"/>
      <c r="V76" s="296"/>
      <c r="W76" s="296"/>
      <c r="X76" s="231"/>
      <c r="Y76" s="231"/>
      <c r="Z76" s="231"/>
      <c r="AA76" s="231"/>
      <c r="AB76" s="231"/>
      <c r="AC76" s="231"/>
      <c r="AD76" s="231"/>
      <c r="AE76" s="231"/>
      <c r="AF76" s="231"/>
      <c r="AG76" s="231"/>
      <c r="AH76" s="231"/>
      <c r="AI76" s="231"/>
      <c r="AJ76" s="231"/>
      <c r="AK76" s="231"/>
      <c r="AL76" s="231"/>
      <c r="AM76" s="231"/>
      <c r="AN76" s="231"/>
      <c r="AO76" s="231"/>
      <c r="AP76" s="231"/>
      <c r="AQ76" s="231"/>
      <c r="AR76" s="231"/>
      <c r="AS76" s="231"/>
      <c r="AT76" s="231"/>
      <c r="AU76" s="231"/>
      <c r="AV76" s="231"/>
      <c r="AW76" s="231"/>
      <c r="AX76" s="231"/>
      <c r="AY76" s="231"/>
      <c r="AZ76" s="231"/>
      <c r="BA76" s="231"/>
      <c r="BB76" s="231"/>
      <c r="BC76" s="231"/>
      <c r="BD76" s="231"/>
      <c r="BE76" s="231"/>
      <c r="BF76" s="231"/>
      <c r="BG76" s="231"/>
      <c r="BH76" s="231"/>
      <c r="BI76" s="231"/>
      <c r="BJ76" s="231"/>
      <c r="BK76" s="231"/>
      <c r="BL76" s="231"/>
      <c r="BM76" s="231"/>
      <c r="BN76" s="231"/>
      <c r="BO76" s="231"/>
      <c r="BP76" s="231"/>
      <c r="BQ76" s="231"/>
      <c r="BR76" s="231"/>
      <c r="BS76" s="231"/>
      <c r="BT76" s="229"/>
      <c r="BU76" s="165">
        <f t="shared" si="3"/>
        <v>6.9441666666666671E-3</v>
      </c>
    </row>
    <row r="77" spans="1:73" ht="15.5" x14ac:dyDescent="0.35">
      <c r="A77" s="39"/>
      <c r="B77" s="139">
        <f>'Etat staff'!L73</f>
        <v>0</v>
      </c>
      <c r="C77" s="161">
        <f>'Etat staff'!J73</f>
        <v>0</v>
      </c>
      <c r="D77" s="162">
        <f>IF('Etat staff'!K73&lt;C77,'Etat staff'!K73+1,'Etat staff'!K73)</f>
        <v>0</v>
      </c>
      <c r="E77" s="203">
        <f t="shared" si="7"/>
        <v>1.0416666666666666E-2</v>
      </c>
      <c r="F77" s="44"/>
      <c r="G77" s="265"/>
      <c r="H77" s="227"/>
      <c r="I77" s="296"/>
      <c r="J77" s="296"/>
      <c r="K77" s="296"/>
      <c r="L77" s="296"/>
      <c r="M77" s="296"/>
      <c r="N77" s="296"/>
      <c r="O77" s="296"/>
      <c r="P77" s="296"/>
      <c r="Q77" s="296"/>
      <c r="R77" s="296"/>
      <c r="S77" s="296"/>
      <c r="T77" s="296"/>
      <c r="U77" s="296"/>
      <c r="V77" s="296"/>
      <c r="W77" s="296"/>
      <c r="X77" s="296"/>
      <c r="Y77" s="296"/>
      <c r="Z77" s="296"/>
      <c r="AA77" s="296"/>
      <c r="AB77" s="296"/>
      <c r="AC77" s="296"/>
      <c r="AD77" s="296"/>
      <c r="AE77" s="296"/>
      <c r="AF77" s="296"/>
      <c r="AG77" s="296"/>
      <c r="AH77" s="296"/>
      <c r="AI77" s="296"/>
      <c r="AJ77" s="231"/>
      <c r="AK77" s="231"/>
      <c r="AL77" s="231"/>
      <c r="AM77" s="231"/>
      <c r="AN77" s="231"/>
      <c r="AO77" s="231"/>
      <c r="AP77" s="231"/>
      <c r="AQ77" s="231"/>
      <c r="AR77" s="231"/>
      <c r="AS77" s="231"/>
      <c r="AT77" s="231"/>
      <c r="AU77" s="231"/>
      <c r="AV77" s="231"/>
      <c r="AW77" s="231"/>
      <c r="AX77" s="231"/>
      <c r="AY77" s="231"/>
      <c r="AZ77" s="231"/>
      <c r="BA77" s="231"/>
      <c r="BB77" s="231"/>
      <c r="BC77" s="231"/>
      <c r="BD77" s="231"/>
      <c r="BE77" s="231"/>
      <c r="BF77" s="231"/>
      <c r="BG77" s="231"/>
      <c r="BH77" s="231"/>
      <c r="BI77" s="231"/>
      <c r="BJ77" s="231"/>
      <c r="BK77" s="231"/>
      <c r="BL77" s="231"/>
      <c r="BM77" s="231"/>
      <c r="BN77" s="231"/>
      <c r="BO77" s="231"/>
      <c r="BP77" s="296"/>
      <c r="BQ77" s="296"/>
      <c r="BR77" s="296"/>
      <c r="BS77" s="296"/>
      <c r="BT77" s="229"/>
      <c r="BU77" s="165">
        <f t="shared" si="3"/>
        <v>6.9441666666666671E-3</v>
      </c>
    </row>
    <row r="78" spans="1:73" ht="15.5" x14ac:dyDescent="0.35">
      <c r="A78" s="39"/>
      <c r="B78" s="139">
        <f>'Etat staff'!L74</f>
        <v>0</v>
      </c>
      <c r="C78" s="161">
        <f>'Etat staff'!J74</f>
        <v>0</v>
      </c>
      <c r="D78" s="162">
        <f>IF('Etat staff'!K74&lt;C78,'Etat staff'!K74+1,'Etat staff'!K74)</f>
        <v>0</v>
      </c>
      <c r="E78" s="203">
        <f t="shared" si="7"/>
        <v>1.0416666666666666E-2</v>
      </c>
      <c r="F78" s="44"/>
      <c r="G78" s="265"/>
      <c r="H78" s="227"/>
      <c r="I78" s="296"/>
      <c r="J78" s="296"/>
      <c r="K78" s="296"/>
      <c r="L78" s="296"/>
      <c r="M78" s="296"/>
      <c r="N78" s="296"/>
      <c r="O78" s="296"/>
      <c r="P78" s="296"/>
      <c r="Q78" s="296"/>
      <c r="R78" s="296"/>
      <c r="S78" s="296"/>
      <c r="T78" s="296"/>
      <c r="U78" s="296"/>
      <c r="V78" s="296"/>
      <c r="W78" s="296"/>
      <c r="X78" s="296"/>
      <c r="Y78" s="296"/>
      <c r="Z78" s="296"/>
      <c r="AA78" s="296"/>
      <c r="AB78" s="296"/>
      <c r="AC78" s="296"/>
      <c r="AD78" s="296"/>
      <c r="AE78" s="296"/>
      <c r="AF78" s="296"/>
      <c r="AG78" s="296"/>
      <c r="AH78" s="296"/>
      <c r="AI78" s="296"/>
      <c r="AJ78" s="231"/>
      <c r="AK78" s="231"/>
      <c r="AL78" s="231"/>
      <c r="AM78" s="231"/>
      <c r="AN78" s="296"/>
      <c r="AO78" s="296"/>
      <c r="AP78" s="296"/>
      <c r="AQ78" s="296"/>
      <c r="AR78" s="231"/>
      <c r="AS78" s="231"/>
      <c r="AT78" s="231"/>
      <c r="AU78" s="231"/>
      <c r="AV78" s="231"/>
      <c r="AW78" s="231"/>
      <c r="AX78" s="231"/>
      <c r="AY78" s="231"/>
      <c r="AZ78" s="296"/>
      <c r="BA78" s="296"/>
      <c r="BB78" s="296"/>
      <c r="BC78" s="296"/>
      <c r="BD78" s="231"/>
      <c r="BE78" s="231"/>
      <c r="BF78" s="231"/>
      <c r="BG78" s="231"/>
      <c r="BH78" s="231"/>
      <c r="BI78" s="231"/>
      <c r="BJ78" s="231"/>
      <c r="BK78" s="231"/>
      <c r="BL78" s="231"/>
      <c r="BM78" s="231"/>
      <c r="BN78" s="231"/>
      <c r="BO78" s="231"/>
      <c r="BP78" s="296"/>
      <c r="BQ78" s="296"/>
      <c r="BR78" s="296"/>
      <c r="BS78" s="296"/>
      <c r="BT78" s="229"/>
      <c r="BU78" s="165">
        <f t="shared" si="3"/>
        <v>6.9441666666666671E-3</v>
      </c>
    </row>
    <row r="79" spans="1:73" ht="15.5" x14ac:dyDescent="0.35">
      <c r="A79" s="39"/>
      <c r="B79" s="139">
        <f>'Etat staff'!L75</f>
        <v>0</v>
      </c>
      <c r="C79" s="161">
        <f>'Etat staff'!J75</f>
        <v>0</v>
      </c>
      <c r="D79" s="162">
        <f>IF('Etat staff'!K75&lt;C79,'Etat staff'!K75+1,'Etat staff'!K75)</f>
        <v>0</v>
      </c>
      <c r="E79" s="203">
        <f t="shared" si="7"/>
        <v>1.0416666666666666E-2</v>
      </c>
      <c r="F79" s="44"/>
      <c r="G79" s="265"/>
      <c r="H79" s="227"/>
      <c r="I79" s="296"/>
      <c r="J79" s="296"/>
      <c r="K79" s="296"/>
      <c r="L79" s="296"/>
      <c r="M79" s="296"/>
      <c r="N79" s="296"/>
      <c r="O79" s="296"/>
      <c r="P79" s="296"/>
      <c r="Q79" s="296"/>
      <c r="R79" s="296"/>
      <c r="S79" s="296"/>
      <c r="T79" s="296"/>
      <c r="U79" s="296"/>
      <c r="V79" s="296"/>
      <c r="W79" s="296"/>
      <c r="X79" s="296"/>
      <c r="Y79" s="296"/>
      <c r="Z79" s="296"/>
      <c r="AA79" s="296"/>
      <c r="AB79" s="296"/>
      <c r="AC79" s="296"/>
      <c r="AD79" s="296"/>
      <c r="AE79" s="296"/>
      <c r="AF79" s="296"/>
      <c r="AG79" s="296"/>
      <c r="AH79" s="296"/>
      <c r="AI79" s="296"/>
      <c r="AJ79" s="231"/>
      <c r="AK79" s="231"/>
      <c r="AL79" s="231"/>
      <c r="AM79" s="231"/>
      <c r="AN79" s="231"/>
      <c r="AO79" s="231"/>
      <c r="AP79" s="231"/>
      <c r="AQ79" s="231"/>
      <c r="AR79" s="231"/>
      <c r="AS79" s="231"/>
      <c r="AT79" s="231"/>
      <c r="AU79" s="231"/>
      <c r="AV79" s="231"/>
      <c r="AW79" s="231"/>
      <c r="AX79" s="231"/>
      <c r="AY79" s="231"/>
      <c r="AZ79" s="231"/>
      <c r="BA79" s="231"/>
      <c r="BB79" s="231"/>
      <c r="BC79" s="231"/>
      <c r="BD79" s="231"/>
      <c r="BE79" s="231"/>
      <c r="BF79" s="231"/>
      <c r="BG79" s="231"/>
      <c r="BH79" s="231"/>
      <c r="BI79" s="231"/>
      <c r="BJ79" s="231"/>
      <c r="BK79" s="231"/>
      <c r="BL79" s="231"/>
      <c r="BM79" s="231"/>
      <c r="BN79" s="231"/>
      <c r="BO79" s="231"/>
      <c r="BP79" s="296"/>
      <c r="BQ79" s="296"/>
      <c r="BR79" s="296"/>
      <c r="BS79" s="296"/>
      <c r="BT79" s="229"/>
      <c r="BU79" s="165">
        <f t="shared" si="3"/>
        <v>6.9441666666666671E-3</v>
      </c>
    </row>
    <row r="80" spans="1:73" ht="15.5" x14ac:dyDescent="0.35">
      <c r="A80" s="39"/>
      <c r="B80" s="139">
        <f>'Etat staff'!L76</f>
        <v>0</v>
      </c>
      <c r="C80" s="161">
        <f>'Etat staff'!J76</f>
        <v>0</v>
      </c>
      <c r="D80" s="162">
        <f>IF('Etat staff'!K76&lt;C80,'Etat staff'!K76+1,'Etat staff'!K76)</f>
        <v>0</v>
      </c>
      <c r="E80" s="203">
        <f t="shared" si="7"/>
        <v>1.0416666666666666E-2</v>
      </c>
      <c r="F80" s="44"/>
      <c r="G80" s="265"/>
      <c r="H80" s="227"/>
      <c r="I80" s="296"/>
      <c r="J80" s="296"/>
      <c r="K80" s="296"/>
      <c r="L80" s="296"/>
      <c r="M80" s="296"/>
      <c r="N80" s="296"/>
      <c r="O80" s="296"/>
      <c r="P80" s="296"/>
      <c r="Q80" s="296"/>
      <c r="R80" s="296"/>
      <c r="S80" s="296"/>
      <c r="T80" s="296"/>
      <c r="U80" s="296"/>
      <c r="V80" s="296"/>
      <c r="W80" s="296"/>
      <c r="X80" s="296"/>
      <c r="Y80" s="296"/>
      <c r="Z80" s="296"/>
      <c r="AA80" s="296"/>
      <c r="AB80" s="296"/>
      <c r="AC80" s="296"/>
      <c r="AD80" s="296"/>
      <c r="AE80" s="296"/>
      <c r="AF80" s="296"/>
      <c r="AG80" s="296"/>
      <c r="AH80" s="296"/>
      <c r="AI80" s="296"/>
      <c r="AJ80" s="231"/>
      <c r="AK80" s="231"/>
      <c r="AL80" s="231"/>
      <c r="AM80" s="231"/>
      <c r="AN80" s="231"/>
      <c r="AO80" s="231"/>
      <c r="AP80" s="231"/>
      <c r="AQ80" s="231"/>
      <c r="AR80" s="231"/>
      <c r="AS80" s="231"/>
      <c r="AT80" s="231"/>
      <c r="AU80" s="231"/>
      <c r="AV80" s="231"/>
      <c r="AW80" s="231"/>
      <c r="AX80" s="231"/>
      <c r="AY80" s="231"/>
      <c r="AZ80" s="231"/>
      <c r="BA80" s="231"/>
      <c r="BB80" s="231"/>
      <c r="BC80" s="231"/>
      <c r="BD80" s="231"/>
      <c r="BE80" s="231"/>
      <c r="BF80" s="231"/>
      <c r="BG80" s="231"/>
      <c r="BH80" s="231"/>
      <c r="BI80" s="231"/>
      <c r="BJ80" s="231"/>
      <c r="BK80" s="231"/>
      <c r="BL80" s="231"/>
      <c r="BM80" s="231"/>
      <c r="BN80" s="231"/>
      <c r="BO80" s="231"/>
      <c r="BP80" s="296"/>
      <c r="BQ80" s="296"/>
      <c r="BR80" s="296"/>
      <c r="BS80" s="296"/>
      <c r="BT80" s="229"/>
      <c r="BU80" s="165">
        <f t="shared" si="3"/>
        <v>6.9441666666666671E-3</v>
      </c>
    </row>
    <row r="81" spans="1:73" ht="15.5" x14ac:dyDescent="0.35">
      <c r="A81" s="39"/>
      <c r="B81" s="139">
        <f>'Etat staff'!L77</f>
        <v>0</v>
      </c>
      <c r="C81" s="161">
        <f>'Etat staff'!J77</f>
        <v>0</v>
      </c>
      <c r="D81" s="162">
        <f>IF('Etat staff'!K77&lt;C81,'Etat staff'!K77+1,'Etat staff'!K77)</f>
        <v>0</v>
      </c>
      <c r="E81" s="203">
        <f t="shared" si="7"/>
        <v>1.0416666666666666E-2</v>
      </c>
      <c r="F81" s="44"/>
      <c r="G81" s="265"/>
      <c r="H81" s="227"/>
      <c r="I81" s="296"/>
      <c r="J81" s="296"/>
      <c r="K81" s="296"/>
      <c r="L81" s="296"/>
      <c r="M81" s="296"/>
      <c r="N81" s="296"/>
      <c r="O81" s="296"/>
      <c r="P81" s="296"/>
      <c r="Q81" s="296"/>
      <c r="R81" s="296"/>
      <c r="S81" s="296"/>
      <c r="T81" s="296"/>
      <c r="U81" s="296"/>
      <c r="V81" s="296"/>
      <c r="W81" s="296"/>
      <c r="X81" s="296"/>
      <c r="Y81" s="296"/>
      <c r="Z81" s="296"/>
      <c r="AA81" s="296"/>
      <c r="AB81" s="296"/>
      <c r="AC81" s="296"/>
      <c r="AD81" s="296"/>
      <c r="AE81" s="296"/>
      <c r="AF81" s="296"/>
      <c r="AG81" s="296"/>
      <c r="AH81" s="296"/>
      <c r="AI81" s="296"/>
      <c r="AJ81" s="231"/>
      <c r="AK81" s="231"/>
      <c r="AL81" s="231"/>
      <c r="AM81" s="231"/>
      <c r="AN81" s="231"/>
      <c r="AO81" s="231"/>
      <c r="AP81" s="231"/>
      <c r="AQ81" s="231"/>
      <c r="AR81" s="231"/>
      <c r="AS81" s="231"/>
      <c r="AT81" s="231"/>
      <c r="AU81" s="231"/>
      <c r="AV81" s="231"/>
      <c r="AW81" s="231"/>
      <c r="AX81" s="231"/>
      <c r="AY81" s="231"/>
      <c r="AZ81" s="231"/>
      <c r="BA81" s="231"/>
      <c r="BB81" s="231"/>
      <c r="BC81" s="231"/>
      <c r="BD81" s="231"/>
      <c r="BE81" s="231"/>
      <c r="BF81" s="231"/>
      <c r="BG81" s="231"/>
      <c r="BH81" s="231"/>
      <c r="BI81" s="231"/>
      <c r="BJ81" s="231"/>
      <c r="BK81" s="231"/>
      <c r="BL81" s="231"/>
      <c r="BM81" s="231"/>
      <c r="BN81" s="231"/>
      <c r="BO81" s="231"/>
      <c r="BP81" s="296"/>
      <c r="BQ81" s="296"/>
      <c r="BR81" s="296"/>
      <c r="BS81" s="296"/>
      <c r="BT81" s="229"/>
      <c r="BU81" s="165">
        <f t="shared" si="3"/>
        <v>6.9441666666666671E-3</v>
      </c>
    </row>
    <row r="82" spans="1:73" ht="15.5" x14ac:dyDescent="0.35">
      <c r="A82" s="39"/>
      <c r="B82" s="139">
        <f>'Etat staff'!L78</f>
        <v>0</v>
      </c>
      <c r="C82" s="161">
        <f>'Etat staff'!J78</f>
        <v>0</v>
      </c>
      <c r="D82" s="162">
        <f>IF('Etat staff'!K78&lt;C82,'Etat staff'!K78+1,'Etat staff'!K78)</f>
        <v>0</v>
      </c>
      <c r="E82" s="203">
        <f t="shared" si="7"/>
        <v>1.0416666666666666E-2</v>
      </c>
      <c r="F82" s="44"/>
      <c r="G82" s="265"/>
      <c r="H82" s="227"/>
      <c r="I82" s="296"/>
      <c r="J82" s="296"/>
      <c r="K82" s="296"/>
      <c r="L82" s="296"/>
      <c r="M82" s="296"/>
      <c r="N82" s="296"/>
      <c r="O82" s="296"/>
      <c r="P82" s="296"/>
      <c r="Q82" s="296"/>
      <c r="R82" s="296"/>
      <c r="S82" s="296"/>
      <c r="T82" s="296"/>
      <c r="U82" s="296"/>
      <c r="V82" s="296"/>
      <c r="W82" s="296"/>
      <c r="X82" s="296"/>
      <c r="Y82" s="296"/>
      <c r="Z82" s="296"/>
      <c r="AA82" s="296"/>
      <c r="AB82" s="296"/>
      <c r="AC82" s="296"/>
      <c r="AD82" s="296"/>
      <c r="AE82" s="296"/>
      <c r="AF82" s="296"/>
      <c r="AG82" s="296"/>
      <c r="AH82" s="296"/>
      <c r="AI82" s="296"/>
      <c r="AJ82" s="231"/>
      <c r="AK82" s="231"/>
      <c r="AL82" s="231"/>
      <c r="AM82" s="231"/>
      <c r="AN82" s="231"/>
      <c r="AO82" s="231"/>
      <c r="AP82" s="231"/>
      <c r="AQ82" s="231"/>
      <c r="AR82" s="231"/>
      <c r="AS82" s="231"/>
      <c r="AT82" s="231"/>
      <c r="AU82" s="231"/>
      <c r="AV82" s="231"/>
      <c r="AW82" s="231"/>
      <c r="AX82" s="231"/>
      <c r="AY82" s="231"/>
      <c r="AZ82" s="231"/>
      <c r="BA82" s="231"/>
      <c r="BB82" s="231"/>
      <c r="BC82" s="231"/>
      <c r="BD82" s="231"/>
      <c r="BE82" s="231"/>
      <c r="BF82" s="231"/>
      <c r="BG82" s="231"/>
      <c r="BH82" s="231"/>
      <c r="BI82" s="231"/>
      <c r="BJ82" s="231"/>
      <c r="BK82" s="231"/>
      <c r="BL82" s="231"/>
      <c r="BM82" s="231"/>
      <c r="BN82" s="231"/>
      <c r="BO82" s="231"/>
      <c r="BP82" s="296"/>
      <c r="BQ82" s="296"/>
      <c r="BR82" s="296"/>
      <c r="BS82" s="296"/>
      <c r="BT82" s="229"/>
      <c r="BU82" s="165">
        <f t="shared" si="3"/>
        <v>6.9441666666666671E-3</v>
      </c>
    </row>
    <row r="83" spans="1:73" ht="15.5" x14ac:dyDescent="0.35">
      <c r="A83" s="39"/>
      <c r="B83" s="139">
        <f>'Etat staff'!L79</f>
        <v>0</v>
      </c>
      <c r="C83" s="161">
        <f>'Etat staff'!J79</f>
        <v>0</v>
      </c>
      <c r="D83" s="162">
        <f>IF('Etat staff'!K79&lt;C83,'Etat staff'!K79+1,'Etat staff'!K79)</f>
        <v>0</v>
      </c>
      <c r="E83" s="203">
        <f t="shared" si="7"/>
        <v>1.0416666666666666E-2</v>
      </c>
      <c r="F83" s="44"/>
      <c r="G83" s="265"/>
      <c r="H83" s="227"/>
      <c r="I83" s="296"/>
      <c r="J83" s="296"/>
      <c r="K83" s="296"/>
      <c r="L83" s="296"/>
      <c r="M83" s="296"/>
      <c r="N83" s="296"/>
      <c r="O83" s="296"/>
      <c r="P83" s="296"/>
      <c r="Q83" s="296"/>
      <c r="R83" s="296"/>
      <c r="S83" s="296"/>
      <c r="T83" s="296"/>
      <c r="U83" s="296"/>
      <c r="V83" s="296"/>
      <c r="W83" s="296"/>
      <c r="X83" s="296"/>
      <c r="Y83" s="296"/>
      <c r="Z83" s="296"/>
      <c r="AA83" s="296"/>
      <c r="AB83" s="296"/>
      <c r="AC83" s="296"/>
      <c r="AD83" s="296"/>
      <c r="AE83" s="296"/>
      <c r="AF83" s="296"/>
      <c r="AG83" s="296"/>
      <c r="AH83" s="296"/>
      <c r="AI83" s="296"/>
      <c r="AJ83" s="231"/>
      <c r="AK83" s="231"/>
      <c r="AL83" s="231"/>
      <c r="AM83" s="231"/>
      <c r="AN83" s="231"/>
      <c r="AO83" s="231"/>
      <c r="AP83" s="231"/>
      <c r="AQ83" s="231"/>
      <c r="AR83" s="231"/>
      <c r="AS83" s="231"/>
      <c r="AT83" s="231"/>
      <c r="AU83" s="231"/>
      <c r="AV83" s="231"/>
      <c r="AW83" s="231"/>
      <c r="AX83" s="231"/>
      <c r="AY83" s="231"/>
      <c r="AZ83" s="231"/>
      <c r="BA83" s="231"/>
      <c r="BB83" s="231"/>
      <c r="BC83" s="231"/>
      <c r="BD83" s="231"/>
      <c r="BE83" s="231"/>
      <c r="BF83" s="231"/>
      <c r="BG83" s="231"/>
      <c r="BH83" s="231"/>
      <c r="BI83" s="231"/>
      <c r="BJ83" s="231"/>
      <c r="BK83" s="231"/>
      <c r="BL83" s="231"/>
      <c r="BM83" s="231"/>
      <c r="BN83" s="231"/>
      <c r="BO83" s="231"/>
      <c r="BP83" s="296"/>
      <c r="BQ83" s="296"/>
      <c r="BR83" s="296"/>
      <c r="BS83" s="296"/>
      <c r="BT83" s="229"/>
      <c r="BU83" s="165">
        <f t="shared" si="3"/>
        <v>6.9441666666666671E-3</v>
      </c>
    </row>
    <row r="84" spans="1:73" ht="15.5" x14ac:dyDescent="0.35">
      <c r="A84" s="39"/>
      <c r="B84" s="139">
        <f>'Etat staff'!L80</f>
        <v>0</v>
      </c>
      <c r="C84" s="161">
        <f>'Etat staff'!J80</f>
        <v>0</v>
      </c>
      <c r="D84" s="162">
        <f>IF('Etat staff'!K80&lt;C84,'Etat staff'!K80+1,'Etat staff'!K80)</f>
        <v>0</v>
      </c>
      <c r="E84" s="203">
        <f t="shared" si="7"/>
        <v>1.0416666666666666E-2</v>
      </c>
      <c r="F84" s="44"/>
      <c r="G84" s="265"/>
      <c r="H84" s="227"/>
      <c r="I84" s="296"/>
      <c r="J84" s="296"/>
      <c r="K84" s="296"/>
      <c r="L84" s="296"/>
      <c r="M84" s="296"/>
      <c r="N84" s="296"/>
      <c r="O84" s="296"/>
      <c r="P84" s="296"/>
      <c r="Q84" s="296"/>
      <c r="R84" s="296"/>
      <c r="S84" s="296"/>
      <c r="T84" s="296"/>
      <c r="U84" s="296"/>
      <c r="V84" s="296"/>
      <c r="W84" s="296"/>
      <c r="X84" s="296"/>
      <c r="Y84" s="296"/>
      <c r="Z84" s="296"/>
      <c r="AA84" s="296"/>
      <c r="AB84" s="296"/>
      <c r="AC84" s="296"/>
      <c r="AD84" s="296"/>
      <c r="AE84" s="296"/>
      <c r="AF84" s="296"/>
      <c r="AG84" s="296"/>
      <c r="AH84" s="296"/>
      <c r="AI84" s="296"/>
      <c r="AJ84" s="231"/>
      <c r="AK84" s="231"/>
      <c r="AL84" s="231"/>
      <c r="AM84" s="231"/>
      <c r="AN84" s="231"/>
      <c r="AO84" s="231"/>
      <c r="AP84" s="231"/>
      <c r="AQ84" s="231"/>
      <c r="AR84" s="231"/>
      <c r="AS84" s="231"/>
      <c r="AT84" s="231"/>
      <c r="AU84" s="231"/>
      <c r="AV84" s="231"/>
      <c r="AW84" s="231"/>
      <c r="AX84" s="231"/>
      <c r="AY84" s="231"/>
      <c r="AZ84" s="231"/>
      <c r="BA84" s="231"/>
      <c r="BB84" s="231"/>
      <c r="BC84" s="231"/>
      <c r="BD84" s="231"/>
      <c r="BE84" s="231"/>
      <c r="BF84" s="231"/>
      <c r="BG84" s="231"/>
      <c r="BH84" s="231"/>
      <c r="BI84" s="231"/>
      <c r="BJ84" s="231"/>
      <c r="BK84" s="231"/>
      <c r="BL84" s="231"/>
      <c r="BM84" s="231"/>
      <c r="BN84" s="231"/>
      <c r="BO84" s="231"/>
      <c r="BP84" s="296"/>
      <c r="BQ84" s="296"/>
      <c r="BR84" s="296"/>
      <c r="BS84" s="296"/>
      <c r="BT84" s="229"/>
      <c r="BU84" s="165">
        <f t="shared" si="3"/>
        <v>6.9441666666666671E-3</v>
      </c>
    </row>
    <row r="85" spans="1:73" ht="15.5" x14ac:dyDescent="0.35">
      <c r="A85" s="39"/>
      <c r="B85" s="139">
        <f>'Etat staff'!L81</f>
        <v>0</v>
      </c>
      <c r="C85" s="161">
        <f>'Etat staff'!J81</f>
        <v>0</v>
      </c>
      <c r="D85" s="162">
        <f>IF('Etat staff'!K81&lt;C85,'Etat staff'!K81+1,'Etat staff'!K81)</f>
        <v>0</v>
      </c>
      <c r="E85" s="203">
        <f t="shared" si="7"/>
        <v>1.0416666666666666E-2</v>
      </c>
      <c r="F85" s="44"/>
      <c r="G85" s="265"/>
      <c r="H85" s="227"/>
      <c r="I85" s="296"/>
      <c r="J85" s="296"/>
      <c r="K85" s="296"/>
      <c r="L85" s="296"/>
      <c r="M85" s="296"/>
      <c r="N85" s="296"/>
      <c r="O85" s="296"/>
      <c r="P85" s="296"/>
      <c r="Q85" s="296"/>
      <c r="R85" s="296"/>
      <c r="S85" s="296"/>
      <c r="T85" s="296"/>
      <c r="U85" s="296"/>
      <c r="V85" s="296"/>
      <c r="W85" s="296"/>
      <c r="X85" s="296"/>
      <c r="Y85" s="296"/>
      <c r="Z85" s="296"/>
      <c r="AA85" s="296"/>
      <c r="AB85" s="296"/>
      <c r="AC85" s="296"/>
      <c r="AD85" s="296"/>
      <c r="AE85" s="296"/>
      <c r="AF85" s="296"/>
      <c r="AG85" s="296"/>
      <c r="AH85" s="296"/>
      <c r="AI85" s="296"/>
      <c r="AJ85" s="231"/>
      <c r="AK85" s="231"/>
      <c r="AL85" s="231"/>
      <c r="AM85" s="231"/>
      <c r="AN85" s="231"/>
      <c r="AO85" s="231"/>
      <c r="AP85" s="231"/>
      <c r="AQ85" s="231"/>
      <c r="AR85" s="231"/>
      <c r="AS85" s="231"/>
      <c r="AT85" s="231"/>
      <c r="AU85" s="231"/>
      <c r="AV85" s="231"/>
      <c r="AW85" s="231"/>
      <c r="AX85" s="231"/>
      <c r="AY85" s="231"/>
      <c r="AZ85" s="231"/>
      <c r="BA85" s="231"/>
      <c r="BB85" s="231"/>
      <c r="BC85" s="231"/>
      <c r="BD85" s="231"/>
      <c r="BE85" s="231"/>
      <c r="BF85" s="231"/>
      <c r="BG85" s="231"/>
      <c r="BH85" s="231"/>
      <c r="BI85" s="231"/>
      <c r="BJ85" s="231"/>
      <c r="BK85" s="231"/>
      <c r="BL85" s="231"/>
      <c r="BM85" s="231"/>
      <c r="BN85" s="231"/>
      <c r="BO85" s="231"/>
      <c r="BP85" s="296"/>
      <c r="BQ85" s="296"/>
      <c r="BR85" s="296"/>
      <c r="BS85" s="296"/>
      <c r="BT85" s="229"/>
      <c r="BU85" s="165">
        <f t="shared" si="3"/>
        <v>6.9441666666666671E-3</v>
      </c>
    </row>
    <row r="86" spans="1:73" ht="15.5" x14ac:dyDescent="0.35">
      <c r="A86" s="39"/>
      <c r="B86" s="139">
        <f>'Etat staff'!L82</f>
        <v>0</v>
      </c>
      <c r="C86" s="161">
        <f>'Etat staff'!J82</f>
        <v>0</v>
      </c>
      <c r="D86" s="162">
        <f>IF('Etat staff'!K82&lt;C86,'Etat staff'!K82+1,'Etat staff'!K82)</f>
        <v>0</v>
      </c>
      <c r="E86" s="203">
        <f t="shared" si="7"/>
        <v>1.0416666666666666E-2</v>
      </c>
      <c r="F86" s="44"/>
      <c r="G86" s="265"/>
      <c r="H86" s="227"/>
      <c r="I86" s="296"/>
      <c r="J86" s="296"/>
      <c r="K86" s="296"/>
      <c r="L86" s="296"/>
      <c r="M86" s="296"/>
      <c r="N86" s="296"/>
      <c r="O86" s="296"/>
      <c r="P86" s="296"/>
      <c r="Q86" s="296"/>
      <c r="R86" s="296"/>
      <c r="S86" s="296"/>
      <c r="T86" s="296"/>
      <c r="U86" s="296"/>
      <c r="V86" s="296"/>
      <c r="W86" s="296"/>
      <c r="X86" s="231"/>
      <c r="Y86" s="231"/>
      <c r="Z86" s="231"/>
      <c r="AA86" s="231"/>
      <c r="AB86" s="231"/>
      <c r="AC86" s="231"/>
      <c r="AD86" s="231"/>
      <c r="AE86" s="231"/>
      <c r="AF86" s="231"/>
      <c r="AG86" s="231"/>
      <c r="AH86" s="231"/>
      <c r="AI86" s="231"/>
      <c r="AJ86" s="231"/>
      <c r="AK86" s="231"/>
      <c r="AL86" s="231"/>
      <c r="AM86" s="231"/>
      <c r="AN86" s="231"/>
      <c r="AO86" s="231"/>
      <c r="AP86" s="231"/>
      <c r="AQ86" s="231"/>
      <c r="AR86" s="231"/>
      <c r="AS86" s="231"/>
      <c r="AT86" s="231"/>
      <c r="AU86" s="231"/>
      <c r="AV86" s="231"/>
      <c r="AW86" s="231"/>
      <c r="AX86" s="231"/>
      <c r="AY86" s="231"/>
      <c r="AZ86" s="231"/>
      <c r="BA86" s="231"/>
      <c r="BB86" s="231"/>
      <c r="BC86" s="231"/>
      <c r="BD86" s="231"/>
      <c r="BE86" s="231"/>
      <c r="BF86" s="231"/>
      <c r="BG86" s="231"/>
      <c r="BH86" s="231"/>
      <c r="BI86" s="231"/>
      <c r="BJ86" s="231"/>
      <c r="BK86" s="231"/>
      <c r="BL86" s="231"/>
      <c r="BM86" s="231"/>
      <c r="BN86" s="231"/>
      <c r="BO86" s="231"/>
      <c r="BP86" s="231"/>
      <c r="BQ86" s="231"/>
      <c r="BR86" s="231"/>
      <c r="BS86" s="231"/>
      <c r="BT86" s="229"/>
      <c r="BU86" s="165">
        <f t="shared" si="3"/>
        <v>6.9441666666666671E-3</v>
      </c>
    </row>
    <row r="87" spans="1:73" ht="15.5" x14ac:dyDescent="0.35">
      <c r="A87" s="39"/>
      <c r="B87" s="139">
        <f>'Etat staff'!L83</f>
        <v>0</v>
      </c>
      <c r="C87" s="161">
        <f>'Etat staff'!J83</f>
        <v>0</v>
      </c>
      <c r="D87" s="162">
        <f>IF('Etat staff'!K83&lt;C87,'Etat staff'!K83+1,'Etat staff'!K83)</f>
        <v>0</v>
      </c>
      <c r="E87" s="203">
        <f t="shared" si="7"/>
        <v>1.0416666666666666E-2</v>
      </c>
      <c r="F87" s="44"/>
      <c r="G87" s="265"/>
      <c r="H87" s="227"/>
      <c r="I87" s="296"/>
      <c r="J87" s="296"/>
      <c r="K87" s="296"/>
      <c r="L87" s="296"/>
      <c r="M87" s="296"/>
      <c r="N87" s="296"/>
      <c r="O87" s="296"/>
      <c r="P87" s="296"/>
      <c r="Q87" s="296"/>
      <c r="R87" s="296"/>
      <c r="S87" s="296"/>
      <c r="T87" s="296"/>
      <c r="U87" s="296"/>
      <c r="V87" s="296"/>
      <c r="W87" s="296"/>
      <c r="X87" s="231"/>
      <c r="Y87" s="231"/>
      <c r="Z87" s="231"/>
      <c r="AA87" s="231"/>
      <c r="AB87" s="231"/>
      <c r="AC87" s="231"/>
      <c r="AD87" s="231"/>
      <c r="AE87" s="231"/>
      <c r="AF87" s="231"/>
      <c r="AG87" s="231"/>
      <c r="AH87" s="231"/>
      <c r="AI87" s="231"/>
      <c r="AJ87" s="231"/>
      <c r="AK87" s="231"/>
      <c r="AL87" s="231"/>
      <c r="AM87" s="231"/>
      <c r="AN87" s="231"/>
      <c r="AO87" s="231"/>
      <c r="AP87" s="231"/>
      <c r="AQ87" s="231"/>
      <c r="AR87" s="231"/>
      <c r="AS87" s="231"/>
      <c r="AT87" s="231"/>
      <c r="AU87" s="231"/>
      <c r="AV87" s="231"/>
      <c r="AW87" s="231"/>
      <c r="AX87" s="231"/>
      <c r="AY87" s="231"/>
      <c r="AZ87" s="231"/>
      <c r="BA87" s="231"/>
      <c r="BB87" s="231"/>
      <c r="BC87" s="231"/>
      <c r="BD87" s="231"/>
      <c r="BE87" s="231"/>
      <c r="BF87" s="231"/>
      <c r="BG87" s="231"/>
      <c r="BH87" s="231"/>
      <c r="BI87" s="231"/>
      <c r="BJ87" s="231"/>
      <c r="BK87" s="231"/>
      <c r="BL87" s="231"/>
      <c r="BM87" s="231"/>
      <c r="BN87" s="231"/>
      <c r="BO87" s="231"/>
      <c r="BP87" s="231"/>
      <c r="BQ87" s="231"/>
      <c r="BR87" s="231"/>
      <c r="BS87" s="231"/>
      <c r="BT87" s="229"/>
      <c r="BU87" s="165">
        <f t="shared" si="3"/>
        <v>6.9441666666666671E-3</v>
      </c>
    </row>
    <row r="88" spans="1:73" ht="15.5" x14ac:dyDescent="0.35">
      <c r="A88" s="39"/>
      <c r="B88" s="139">
        <f>'Etat staff'!L84</f>
        <v>0</v>
      </c>
      <c r="C88" s="161">
        <f>'Etat staff'!J84</f>
        <v>0</v>
      </c>
      <c r="D88" s="162">
        <f>IF('Etat staff'!K84&lt;C88,'Etat staff'!K84+1,'Etat staff'!K84)</f>
        <v>0</v>
      </c>
      <c r="E88" s="203">
        <f t="shared" si="7"/>
        <v>1.0416666666666666E-2</v>
      </c>
      <c r="F88" s="44"/>
      <c r="G88" s="265"/>
      <c r="H88" s="227"/>
      <c r="I88" s="296"/>
      <c r="J88" s="296"/>
      <c r="K88" s="296"/>
      <c r="L88" s="296"/>
      <c r="M88" s="296"/>
      <c r="N88" s="296"/>
      <c r="O88" s="296"/>
      <c r="P88" s="296"/>
      <c r="Q88" s="296"/>
      <c r="R88" s="296"/>
      <c r="S88" s="296"/>
      <c r="T88" s="296"/>
      <c r="U88" s="296"/>
      <c r="V88" s="296"/>
      <c r="W88" s="296"/>
      <c r="X88" s="231"/>
      <c r="Y88" s="231"/>
      <c r="Z88" s="231"/>
      <c r="AA88" s="231"/>
      <c r="AB88" s="231"/>
      <c r="AC88" s="231"/>
      <c r="AD88" s="231"/>
      <c r="AE88" s="231"/>
      <c r="AF88" s="231"/>
      <c r="AG88" s="231"/>
      <c r="AH88" s="231"/>
      <c r="AI88" s="231"/>
      <c r="AJ88" s="231"/>
      <c r="AK88" s="231"/>
      <c r="AL88" s="231"/>
      <c r="AM88" s="231"/>
      <c r="AN88" s="231"/>
      <c r="AO88" s="231"/>
      <c r="AP88" s="231"/>
      <c r="AQ88" s="231"/>
      <c r="AR88" s="231"/>
      <c r="AS88" s="231"/>
      <c r="AT88" s="231"/>
      <c r="AU88" s="231"/>
      <c r="AV88" s="231"/>
      <c r="AW88" s="231"/>
      <c r="AX88" s="231"/>
      <c r="AY88" s="231"/>
      <c r="AZ88" s="231"/>
      <c r="BA88" s="231"/>
      <c r="BB88" s="231"/>
      <c r="BC88" s="231"/>
      <c r="BD88" s="231"/>
      <c r="BE88" s="231"/>
      <c r="BF88" s="231"/>
      <c r="BG88" s="231"/>
      <c r="BH88" s="231"/>
      <c r="BI88" s="231"/>
      <c r="BJ88" s="231"/>
      <c r="BK88" s="231"/>
      <c r="BL88" s="231"/>
      <c r="BM88" s="231"/>
      <c r="BN88" s="231"/>
      <c r="BO88" s="231"/>
      <c r="BP88" s="231"/>
      <c r="BQ88" s="231"/>
      <c r="BR88" s="231"/>
      <c r="BS88" s="231"/>
      <c r="BT88" s="229"/>
      <c r="BU88" s="165">
        <f t="shared" si="3"/>
        <v>6.9441666666666671E-3</v>
      </c>
    </row>
    <row r="89" spans="1:73" ht="15.5" x14ac:dyDescent="0.35">
      <c r="A89" s="39"/>
      <c r="B89" s="139">
        <f>'Etat staff'!L85</f>
        <v>0</v>
      </c>
      <c r="C89" s="161">
        <f>'Etat staff'!J85</f>
        <v>0</v>
      </c>
      <c r="D89" s="162">
        <f>IF('Etat staff'!K85&lt;C89,'Etat staff'!K85+1,'Etat staff'!K85)</f>
        <v>0</v>
      </c>
      <c r="E89" s="203">
        <f t="shared" si="7"/>
        <v>1.0416666666666666E-2</v>
      </c>
      <c r="F89" s="44"/>
      <c r="G89" s="265"/>
      <c r="H89" s="227"/>
      <c r="I89" s="296"/>
      <c r="J89" s="296"/>
      <c r="K89" s="296"/>
      <c r="L89" s="296"/>
      <c r="M89" s="296"/>
      <c r="N89" s="296"/>
      <c r="O89" s="296"/>
      <c r="P89" s="296"/>
      <c r="Q89" s="296"/>
      <c r="R89" s="296"/>
      <c r="S89" s="296"/>
      <c r="T89" s="296"/>
      <c r="U89" s="296"/>
      <c r="V89" s="296"/>
      <c r="W89" s="296"/>
      <c r="X89" s="231"/>
      <c r="Y89" s="231"/>
      <c r="Z89" s="231"/>
      <c r="AA89" s="231"/>
      <c r="AB89" s="231"/>
      <c r="AC89" s="231"/>
      <c r="AD89" s="231"/>
      <c r="AE89" s="231"/>
      <c r="AF89" s="231"/>
      <c r="AG89" s="231"/>
      <c r="AH89" s="231"/>
      <c r="AI89" s="231"/>
      <c r="AJ89" s="231"/>
      <c r="AK89" s="231"/>
      <c r="AL89" s="231"/>
      <c r="AM89" s="231"/>
      <c r="AN89" s="231"/>
      <c r="AO89" s="231"/>
      <c r="AP89" s="231"/>
      <c r="AQ89" s="231"/>
      <c r="AR89" s="231"/>
      <c r="AS89" s="231"/>
      <c r="AT89" s="231"/>
      <c r="AU89" s="231"/>
      <c r="AV89" s="231"/>
      <c r="AW89" s="231"/>
      <c r="AX89" s="231"/>
      <c r="AY89" s="231"/>
      <c r="AZ89" s="231"/>
      <c r="BA89" s="231"/>
      <c r="BB89" s="231"/>
      <c r="BC89" s="231"/>
      <c r="BD89" s="231"/>
      <c r="BE89" s="231"/>
      <c r="BF89" s="231"/>
      <c r="BG89" s="231"/>
      <c r="BH89" s="231"/>
      <c r="BI89" s="231"/>
      <c r="BJ89" s="231"/>
      <c r="BK89" s="231"/>
      <c r="BL89" s="231"/>
      <c r="BM89" s="231"/>
      <c r="BN89" s="231"/>
      <c r="BO89" s="231"/>
      <c r="BP89" s="231"/>
      <c r="BQ89" s="231"/>
      <c r="BR89" s="231"/>
      <c r="BS89" s="231"/>
      <c r="BT89" s="229"/>
      <c r="BU89" s="165">
        <f t="shared" si="3"/>
        <v>6.9441666666666671E-3</v>
      </c>
    </row>
    <row r="90" spans="1:73" ht="15.5" x14ac:dyDescent="0.35">
      <c r="A90" s="39"/>
      <c r="B90" s="139">
        <f>'Etat staff'!L86</f>
        <v>0</v>
      </c>
      <c r="C90" s="161">
        <f>'Etat staff'!J86</f>
        <v>0</v>
      </c>
      <c r="D90" s="162">
        <f>IF('Etat staff'!K86&lt;C90,'Etat staff'!K86+1,'Etat staff'!K86)</f>
        <v>0</v>
      </c>
      <c r="E90" s="203">
        <f t="shared" si="7"/>
        <v>1.0416666666666666E-2</v>
      </c>
      <c r="F90" s="44"/>
      <c r="G90" s="265"/>
      <c r="H90" s="227"/>
      <c r="I90" s="296"/>
      <c r="J90" s="296"/>
      <c r="K90" s="296"/>
      <c r="L90" s="296"/>
      <c r="M90" s="296"/>
      <c r="N90" s="296"/>
      <c r="O90" s="296"/>
      <c r="P90" s="296"/>
      <c r="Q90" s="296"/>
      <c r="R90" s="296"/>
      <c r="S90" s="296"/>
      <c r="T90" s="296"/>
      <c r="U90" s="296"/>
      <c r="V90" s="296"/>
      <c r="W90" s="296"/>
      <c r="X90" s="231"/>
      <c r="Y90" s="231"/>
      <c r="Z90" s="231"/>
      <c r="AA90" s="231"/>
      <c r="AB90" s="231"/>
      <c r="AC90" s="231"/>
      <c r="AD90" s="231"/>
      <c r="AE90" s="231"/>
      <c r="AF90" s="231"/>
      <c r="AG90" s="231"/>
      <c r="AH90" s="231"/>
      <c r="AI90" s="231"/>
      <c r="AJ90" s="231"/>
      <c r="AK90" s="231"/>
      <c r="AL90" s="231"/>
      <c r="AM90" s="231"/>
      <c r="AN90" s="231"/>
      <c r="AO90" s="231"/>
      <c r="AP90" s="231"/>
      <c r="AQ90" s="231"/>
      <c r="AR90" s="231"/>
      <c r="AS90" s="231"/>
      <c r="AT90" s="231"/>
      <c r="AU90" s="231"/>
      <c r="AV90" s="231"/>
      <c r="AW90" s="231"/>
      <c r="AX90" s="231"/>
      <c r="AY90" s="231"/>
      <c r="AZ90" s="231"/>
      <c r="BA90" s="231"/>
      <c r="BB90" s="231"/>
      <c r="BC90" s="231"/>
      <c r="BD90" s="231"/>
      <c r="BE90" s="231"/>
      <c r="BF90" s="231"/>
      <c r="BG90" s="231"/>
      <c r="BH90" s="231"/>
      <c r="BI90" s="231"/>
      <c r="BJ90" s="231"/>
      <c r="BK90" s="231"/>
      <c r="BL90" s="231"/>
      <c r="BM90" s="231"/>
      <c r="BN90" s="231"/>
      <c r="BO90" s="231"/>
      <c r="BP90" s="231"/>
      <c r="BQ90" s="231"/>
      <c r="BR90" s="231"/>
      <c r="BS90" s="231"/>
      <c r="BT90" s="229"/>
      <c r="BU90" s="165">
        <f t="shared" si="3"/>
        <v>6.9441666666666671E-3</v>
      </c>
    </row>
    <row r="91" spans="1:73" ht="15.5" x14ac:dyDescent="0.35">
      <c r="A91" s="39"/>
      <c r="B91" s="139">
        <f>'Etat staff'!L87</f>
        <v>0</v>
      </c>
      <c r="C91" s="161">
        <f>'Etat staff'!J87</f>
        <v>0</v>
      </c>
      <c r="D91" s="162">
        <f>IF('Etat staff'!K87&lt;C91,'Etat staff'!K87+1,'Etat staff'!K87)</f>
        <v>0</v>
      </c>
      <c r="E91" s="203">
        <f t="shared" si="7"/>
        <v>1.0416666666666666E-2</v>
      </c>
      <c r="F91" s="44"/>
      <c r="G91" s="265"/>
      <c r="H91" s="227"/>
      <c r="I91" s="296"/>
      <c r="J91" s="296"/>
      <c r="K91" s="296"/>
      <c r="L91" s="296"/>
      <c r="M91" s="296"/>
      <c r="N91" s="296"/>
      <c r="O91" s="296"/>
      <c r="P91" s="296"/>
      <c r="Q91" s="296"/>
      <c r="R91" s="296"/>
      <c r="S91" s="296"/>
      <c r="T91" s="296"/>
      <c r="U91" s="296"/>
      <c r="V91" s="296"/>
      <c r="W91" s="296"/>
      <c r="X91" s="231"/>
      <c r="Y91" s="231"/>
      <c r="Z91" s="231"/>
      <c r="AA91" s="231"/>
      <c r="AB91" s="231"/>
      <c r="AC91" s="231"/>
      <c r="AD91" s="231"/>
      <c r="AE91" s="231"/>
      <c r="AF91" s="231"/>
      <c r="AG91" s="231"/>
      <c r="AH91" s="231"/>
      <c r="AI91" s="231"/>
      <c r="AJ91" s="231"/>
      <c r="AK91" s="231"/>
      <c r="AL91" s="231"/>
      <c r="AM91" s="231"/>
      <c r="AN91" s="231"/>
      <c r="AO91" s="231"/>
      <c r="AP91" s="231"/>
      <c r="AQ91" s="231"/>
      <c r="AR91" s="231"/>
      <c r="AS91" s="231"/>
      <c r="AT91" s="231"/>
      <c r="AU91" s="231"/>
      <c r="AV91" s="231"/>
      <c r="AW91" s="231"/>
      <c r="AX91" s="231"/>
      <c r="AY91" s="231"/>
      <c r="AZ91" s="231"/>
      <c r="BA91" s="231"/>
      <c r="BB91" s="231"/>
      <c r="BC91" s="231"/>
      <c r="BD91" s="231"/>
      <c r="BE91" s="231"/>
      <c r="BF91" s="231"/>
      <c r="BG91" s="231"/>
      <c r="BH91" s="231"/>
      <c r="BI91" s="231"/>
      <c r="BJ91" s="231"/>
      <c r="BK91" s="231"/>
      <c r="BL91" s="231"/>
      <c r="BM91" s="231"/>
      <c r="BN91" s="231"/>
      <c r="BO91" s="231"/>
      <c r="BP91" s="231"/>
      <c r="BQ91" s="231"/>
      <c r="BR91" s="231"/>
      <c r="BS91" s="231"/>
      <c r="BT91" s="229"/>
      <c r="BU91" s="165">
        <f t="shared" si="3"/>
        <v>6.9441666666666671E-3</v>
      </c>
    </row>
    <row r="92" spans="1:73" ht="15.5" x14ac:dyDescent="0.35">
      <c r="A92" s="39"/>
      <c r="B92" s="139">
        <f>'Etat staff'!L88</f>
        <v>0</v>
      </c>
      <c r="C92" s="161">
        <f>'Etat staff'!J88</f>
        <v>0</v>
      </c>
      <c r="D92" s="162">
        <f>IF('Etat staff'!K88&lt;C92,'Etat staff'!K88+1,'Etat staff'!K88)</f>
        <v>0</v>
      </c>
      <c r="E92" s="203">
        <f t="shared" si="7"/>
        <v>1.0416666666666666E-2</v>
      </c>
      <c r="F92" s="44"/>
      <c r="G92" s="265"/>
      <c r="H92" s="227"/>
      <c r="I92" s="296"/>
      <c r="J92" s="296"/>
      <c r="K92" s="296"/>
      <c r="L92" s="296"/>
      <c r="M92" s="296"/>
      <c r="N92" s="296"/>
      <c r="O92" s="296"/>
      <c r="P92" s="296"/>
      <c r="Q92" s="296"/>
      <c r="R92" s="296"/>
      <c r="S92" s="296"/>
      <c r="T92" s="296"/>
      <c r="U92" s="296"/>
      <c r="V92" s="296"/>
      <c r="W92" s="296"/>
      <c r="X92" s="231"/>
      <c r="Y92" s="231"/>
      <c r="Z92" s="231"/>
      <c r="AA92" s="231"/>
      <c r="AB92" s="231"/>
      <c r="AC92" s="231"/>
      <c r="AD92" s="231"/>
      <c r="AE92" s="231"/>
      <c r="AF92" s="231"/>
      <c r="AG92" s="231"/>
      <c r="AH92" s="231"/>
      <c r="AI92" s="231"/>
      <c r="AJ92" s="231"/>
      <c r="AK92" s="231"/>
      <c r="AL92" s="231"/>
      <c r="AM92" s="231"/>
      <c r="AN92" s="231"/>
      <c r="AO92" s="231"/>
      <c r="AP92" s="231"/>
      <c r="AQ92" s="231"/>
      <c r="AR92" s="231"/>
      <c r="AS92" s="231"/>
      <c r="AT92" s="231"/>
      <c r="AU92" s="231"/>
      <c r="AV92" s="231"/>
      <c r="AW92" s="231"/>
      <c r="AX92" s="231"/>
      <c r="AY92" s="231"/>
      <c r="AZ92" s="231"/>
      <c r="BA92" s="231"/>
      <c r="BB92" s="231"/>
      <c r="BC92" s="231"/>
      <c r="BD92" s="231"/>
      <c r="BE92" s="231"/>
      <c r="BF92" s="231"/>
      <c r="BG92" s="231"/>
      <c r="BH92" s="231"/>
      <c r="BI92" s="231"/>
      <c r="BJ92" s="231"/>
      <c r="BK92" s="231"/>
      <c r="BL92" s="231"/>
      <c r="BM92" s="231"/>
      <c r="BN92" s="231"/>
      <c r="BO92" s="231"/>
      <c r="BP92" s="231"/>
      <c r="BQ92" s="231"/>
      <c r="BR92" s="231"/>
      <c r="BS92" s="231"/>
      <c r="BT92" s="229"/>
      <c r="BU92" s="165">
        <f t="shared" si="3"/>
        <v>6.9441666666666671E-3</v>
      </c>
    </row>
    <row r="93" spans="1:73" ht="15.5" x14ac:dyDescent="0.35">
      <c r="A93" s="39"/>
      <c r="B93" s="139">
        <f>'Etat staff'!L89</f>
        <v>0</v>
      </c>
      <c r="C93" s="161">
        <f>'Etat staff'!J89</f>
        <v>0</v>
      </c>
      <c r="D93" s="162">
        <f>IF('Etat staff'!K89&lt;C93,'Etat staff'!K89+1,'Etat staff'!K89)</f>
        <v>0</v>
      </c>
      <c r="E93" s="203">
        <f t="shared" si="7"/>
        <v>1.0416666666666666E-2</v>
      </c>
      <c r="F93" s="44"/>
      <c r="G93" s="265"/>
      <c r="H93" s="227"/>
      <c r="I93" s="296"/>
      <c r="J93" s="296"/>
      <c r="K93" s="296"/>
      <c r="L93" s="296"/>
      <c r="M93" s="296"/>
      <c r="N93" s="296"/>
      <c r="O93" s="296"/>
      <c r="P93" s="296"/>
      <c r="Q93" s="296"/>
      <c r="R93" s="296"/>
      <c r="S93" s="296"/>
      <c r="T93" s="296"/>
      <c r="U93" s="296"/>
      <c r="V93" s="296"/>
      <c r="W93" s="296"/>
      <c r="X93" s="231"/>
      <c r="Y93" s="231"/>
      <c r="Z93" s="231"/>
      <c r="AA93" s="231"/>
      <c r="AB93" s="231"/>
      <c r="AC93" s="231"/>
      <c r="AD93" s="231"/>
      <c r="AE93" s="231"/>
      <c r="AF93" s="231"/>
      <c r="AG93" s="231"/>
      <c r="AH93" s="231"/>
      <c r="AI93" s="231"/>
      <c r="AJ93" s="231"/>
      <c r="AK93" s="231"/>
      <c r="AL93" s="231"/>
      <c r="AM93" s="231"/>
      <c r="AN93" s="231"/>
      <c r="AO93" s="231"/>
      <c r="AP93" s="231"/>
      <c r="AQ93" s="231"/>
      <c r="AR93" s="231"/>
      <c r="AS93" s="231"/>
      <c r="AT93" s="231"/>
      <c r="AU93" s="231"/>
      <c r="AV93" s="231"/>
      <c r="AW93" s="231"/>
      <c r="AX93" s="231"/>
      <c r="AY93" s="231"/>
      <c r="AZ93" s="231"/>
      <c r="BA93" s="231"/>
      <c r="BB93" s="231"/>
      <c r="BC93" s="231"/>
      <c r="BD93" s="231"/>
      <c r="BE93" s="231"/>
      <c r="BF93" s="231"/>
      <c r="BG93" s="231"/>
      <c r="BH93" s="231"/>
      <c r="BI93" s="231"/>
      <c r="BJ93" s="231"/>
      <c r="BK93" s="231"/>
      <c r="BL93" s="231"/>
      <c r="BM93" s="231"/>
      <c r="BN93" s="231"/>
      <c r="BO93" s="231"/>
      <c r="BP93" s="231"/>
      <c r="BQ93" s="231"/>
      <c r="BR93" s="231"/>
      <c r="BS93" s="231"/>
      <c r="BT93" s="229"/>
      <c r="BU93" s="165">
        <f t="shared" si="3"/>
        <v>6.9441666666666671E-3</v>
      </c>
    </row>
    <row r="94" spans="1:73" ht="15.5" x14ac:dyDescent="0.35">
      <c r="A94" s="39"/>
      <c r="B94" s="139">
        <f>'Etat staff'!L90</f>
        <v>0</v>
      </c>
      <c r="C94" s="161">
        <f>'Etat staff'!J90</f>
        <v>0</v>
      </c>
      <c r="D94" s="162">
        <f>IF('Etat staff'!K90&lt;C94,'Etat staff'!K90+1,'Etat staff'!K90)</f>
        <v>0</v>
      </c>
      <c r="E94" s="203">
        <f t="shared" si="7"/>
        <v>1.0416666666666666E-2</v>
      </c>
      <c r="F94" s="44"/>
      <c r="G94" s="265"/>
      <c r="H94" s="227"/>
      <c r="I94" s="296"/>
      <c r="J94" s="296"/>
      <c r="K94" s="296"/>
      <c r="L94" s="296"/>
      <c r="M94" s="296"/>
      <c r="N94" s="296"/>
      <c r="O94" s="296"/>
      <c r="P94" s="296"/>
      <c r="Q94" s="296"/>
      <c r="R94" s="296"/>
      <c r="S94" s="296"/>
      <c r="T94" s="296"/>
      <c r="U94" s="296"/>
      <c r="V94" s="296"/>
      <c r="W94" s="296"/>
      <c r="X94" s="231"/>
      <c r="Y94" s="231"/>
      <c r="Z94" s="231"/>
      <c r="AA94" s="231"/>
      <c r="AB94" s="231"/>
      <c r="AC94" s="231"/>
      <c r="AD94" s="231"/>
      <c r="AE94" s="231"/>
      <c r="AF94" s="231"/>
      <c r="AG94" s="231"/>
      <c r="AH94" s="231"/>
      <c r="AI94" s="231"/>
      <c r="AJ94" s="231"/>
      <c r="AK94" s="231"/>
      <c r="AL94" s="231"/>
      <c r="AM94" s="231"/>
      <c r="AN94" s="231"/>
      <c r="AO94" s="231"/>
      <c r="AP94" s="231"/>
      <c r="AQ94" s="231"/>
      <c r="AR94" s="231"/>
      <c r="AS94" s="231"/>
      <c r="AT94" s="231"/>
      <c r="AU94" s="231"/>
      <c r="AV94" s="231"/>
      <c r="AW94" s="231"/>
      <c r="AX94" s="231"/>
      <c r="AY94" s="231"/>
      <c r="AZ94" s="231"/>
      <c r="BA94" s="231"/>
      <c r="BB94" s="231"/>
      <c r="BC94" s="231"/>
      <c r="BD94" s="231"/>
      <c r="BE94" s="231"/>
      <c r="BF94" s="231"/>
      <c r="BG94" s="231"/>
      <c r="BH94" s="231"/>
      <c r="BI94" s="231"/>
      <c r="BJ94" s="231"/>
      <c r="BK94" s="231"/>
      <c r="BL94" s="231"/>
      <c r="BM94" s="231"/>
      <c r="BN94" s="231"/>
      <c r="BO94" s="231"/>
      <c r="BP94" s="231"/>
      <c r="BQ94" s="231"/>
      <c r="BR94" s="231"/>
      <c r="BS94" s="231"/>
      <c r="BT94" s="229"/>
      <c r="BU94" s="165">
        <f t="shared" si="3"/>
        <v>6.9441666666666671E-3</v>
      </c>
    </row>
    <row r="95" spans="1:73" ht="15.5" x14ac:dyDescent="0.35">
      <c r="A95" s="39"/>
      <c r="B95" s="139">
        <f>'Etat staff'!L91</f>
        <v>0</v>
      </c>
      <c r="C95" s="161">
        <f>'Etat staff'!J91</f>
        <v>0</v>
      </c>
      <c r="D95" s="162">
        <f>IF('Etat staff'!K91&lt;C95,'Etat staff'!K91+1,'Etat staff'!K91)</f>
        <v>0</v>
      </c>
      <c r="E95" s="203">
        <f t="shared" si="7"/>
        <v>1.0416666666666666E-2</v>
      </c>
      <c r="F95" s="44"/>
      <c r="G95" s="265"/>
      <c r="H95" s="227"/>
      <c r="I95" s="296"/>
      <c r="J95" s="296"/>
      <c r="K95" s="296"/>
      <c r="L95" s="296"/>
      <c r="M95" s="296"/>
      <c r="N95" s="296"/>
      <c r="O95" s="296"/>
      <c r="P95" s="296"/>
      <c r="Q95" s="296"/>
      <c r="R95" s="296"/>
      <c r="S95" s="296"/>
      <c r="T95" s="296"/>
      <c r="U95" s="296"/>
      <c r="V95" s="296"/>
      <c r="W95" s="296"/>
      <c r="X95" s="231"/>
      <c r="Y95" s="231"/>
      <c r="Z95" s="231"/>
      <c r="AA95" s="231"/>
      <c r="AB95" s="231"/>
      <c r="AC95" s="231"/>
      <c r="AD95" s="231"/>
      <c r="AE95" s="231"/>
      <c r="AF95" s="231"/>
      <c r="AG95" s="231"/>
      <c r="AH95" s="231"/>
      <c r="AI95" s="231"/>
      <c r="AJ95" s="231"/>
      <c r="AK95" s="231"/>
      <c r="AL95" s="231"/>
      <c r="AM95" s="231"/>
      <c r="AN95" s="231"/>
      <c r="AO95" s="231"/>
      <c r="AP95" s="231"/>
      <c r="AQ95" s="231"/>
      <c r="AR95" s="231"/>
      <c r="AS95" s="231"/>
      <c r="AT95" s="231"/>
      <c r="AU95" s="231"/>
      <c r="AV95" s="231"/>
      <c r="AW95" s="231"/>
      <c r="AX95" s="231"/>
      <c r="AY95" s="231"/>
      <c r="AZ95" s="231"/>
      <c r="BA95" s="231"/>
      <c r="BB95" s="231"/>
      <c r="BC95" s="231"/>
      <c r="BD95" s="231"/>
      <c r="BE95" s="231"/>
      <c r="BF95" s="231"/>
      <c r="BG95" s="231"/>
      <c r="BH95" s="231"/>
      <c r="BI95" s="231"/>
      <c r="BJ95" s="231"/>
      <c r="BK95" s="231"/>
      <c r="BL95" s="231"/>
      <c r="BM95" s="231"/>
      <c r="BN95" s="231"/>
      <c r="BO95" s="231"/>
      <c r="BP95" s="231"/>
      <c r="BQ95" s="231"/>
      <c r="BR95" s="231"/>
      <c r="BS95" s="231"/>
      <c r="BT95" s="229"/>
      <c r="BU95" s="165">
        <f t="shared" si="3"/>
        <v>6.9441666666666671E-3</v>
      </c>
    </row>
    <row r="96" spans="1:73" ht="15.5" x14ac:dyDescent="0.35">
      <c r="A96" s="39"/>
      <c r="B96" s="139">
        <f>'Etat staff'!L92</f>
        <v>0</v>
      </c>
      <c r="C96" s="161">
        <f>'Etat staff'!J92</f>
        <v>0</v>
      </c>
      <c r="D96" s="162">
        <f>IF('Etat staff'!K92&lt;C96,'Etat staff'!K92+1,'Etat staff'!K92)</f>
        <v>0</v>
      </c>
      <c r="E96" s="203">
        <f t="shared" si="7"/>
        <v>1.0416666666666666E-2</v>
      </c>
      <c r="F96" s="44"/>
      <c r="G96" s="265"/>
      <c r="H96" s="227"/>
      <c r="I96" s="296"/>
      <c r="J96" s="296"/>
      <c r="K96" s="296"/>
      <c r="L96" s="296"/>
      <c r="M96" s="296"/>
      <c r="N96" s="296"/>
      <c r="O96" s="296"/>
      <c r="P96" s="296"/>
      <c r="Q96" s="296"/>
      <c r="R96" s="296"/>
      <c r="S96" s="296"/>
      <c r="T96" s="296"/>
      <c r="U96" s="296"/>
      <c r="V96" s="296"/>
      <c r="W96" s="296"/>
      <c r="X96" s="231"/>
      <c r="Y96" s="231"/>
      <c r="Z96" s="231"/>
      <c r="AA96" s="231"/>
      <c r="AB96" s="231"/>
      <c r="AC96" s="231"/>
      <c r="AD96" s="231"/>
      <c r="AE96" s="231"/>
      <c r="AF96" s="231"/>
      <c r="AG96" s="231"/>
      <c r="AH96" s="231"/>
      <c r="AI96" s="231"/>
      <c r="AJ96" s="231"/>
      <c r="AK96" s="231"/>
      <c r="AL96" s="231"/>
      <c r="AM96" s="231"/>
      <c r="AN96" s="231"/>
      <c r="AO96" s="231"/>
      <c r="AP96" s="231"/>
      <c r="AQ96" s="231"/>
      <c r="AR96" s="231"/>
      <c r="AS96" s="231"/>
      <c r="AT96" s="231"/>
      <c r="AU96" s="231"/>
      <c r="AV96" s="231"/>
      <c r="AW96" s="231"/>
      <c r="AX96" s="231"/>
      <c r="AY96" s="231"/>
      <c r="AZ96" s="231"/>
      <c r="BA96" s="231"/>
      <c r="BB96" s="231"/>
      <c r="BC96" s="231"/>
      <c r="BD96" s="231"/>
      <c r="BE96" s="231"/>
      <c r="BF96" s="231"/>
      <c r="BG96" s="231"/>
      <c r="BH96" s="231"/>
      <c r="BI96" s="231"/>
      <c r="BJ96" s="231"/>
      <c r="BK96" s="231"/>
      <c r="BL96" s="231"/>
      <c r="BM96" s="231"/>
      <c r="BN96" s="231"/>
      <c r="BO96" s="231"/>
      <c r="BP96" s="231"/>
      <c r="BQ96" s="231"/>
      <c r="BR96" s="231"/>
      <c r="BS96" s="231"/>
      <c r="BT96" s="229"/>
      <c r="BU96" s="165">
        <f t="shared" si="3"/>
        <v>6.9441666666666671E-3</v>
      </c>
    </row>
    <row r="97" spans="1:73" ht="15.5" x14ac:dyDescent="0.35">
      <c r="A97" s="39"/>
      <c r="B97" s="139">
        <f>'Etat staff'!L93</f>
        <v>0</v>
      </c>
      <c r="C97" s="161">
        <f>'Etat staff'!J93</f>
        <v>0</v>
      </c>
      <c r="D97" s="162">
        <f>IF('Etat staff'!K93&lt;C97,'Etat staff'!K93+1,'Etat staff'!K93)</f>
        <v>0</v>
      </c>
      <c r="E97" s="203">
        <f t="shared" si="7"/>
        <v>1.0416666666666666E-2</v>
      </c>
      <c r="F97" s="44"/>
      <c r="G97" s="265"/>
      <c r="H97" s="227"/>
      <c r="I97" s="296"/>
      <c r="J97" s="296"/>
      <c r="K97" s="296"/>
      <c r="L97" s="296"/>
      <c r="M97" s="296"/>
      <c r="N97" s="296"/>
      <c r="O97" s="296"/>
      <c r="P97" s="296"/>
      <c r="Q97" s="296"/>
      <c r="R97" s="296"/>
      <c r="S97" s="296"/>
      <c r="T97" s="296"/>
      <c r="U97" s="296"/>
      <c r="V97" s="296"/>
      <c r="W97" s="296"/>
      <c r="X97" s="231"/>
      <c r="Y97" s="231"/>
      <c r="Z97" s="231"/>
      <c r="AA97" s="231"/>
      <c r="AB97" s="231"/>
      <c r="AC97" s="231"/>
      <c r="AD97" s="231"/>
      <c r="AE97" s="231"/>
      <c r="AF97" s="231"/>
      <c r="AG97" s="231"/>
      <c r="AH97" s="231"/>
      <c r="AI97" s="231"/>
      <c r="AJ97" s="231"/>
      <c r="AK97" s="231"/>
      <c r="AL97" s="231"/>
      <c r="AM97" s="231"/>
      <c r="AN97" s="231"/>
      <c r="AO97" s="231"/>
      <c r="AP97" s="231"/>
      <c r="AQ97" s="231"/>
      <c r="AR97" s="231"/>
      <c r="AS97" s="231"/>
      <c r="AT97" s="231"/>
      <c r="AU97" s="231"/>
      <c r="AV97" s="231"/>
      <c r="AW97" s="231"/>
      <c r="AX97" s="231"/>
      <c r="AY97" s="231"/>
      <c r="AZ97" s="231"/>
      <c r="BA97" s="231"/>
      <c r="BB97" s="231"/>
      <c r="BC97" s="231"/>
      <c r="BD97" s="231"/>
      <c r="BE97" s="231"/>
      <c r="BF97" s="231"/>
      <c r="BG97" s="231"/>
      <c r="BH97" s="231"/>
      <c r="BI97" s="231"/>
      <c r="BJ97" s="231"/>
      <c r="BK97" s="231"/>
      <c r="BL97" s="231"/>
      <c r="BM97" s="231"/>
      <c r="BN97" s="231"/>
      <c r="BO97" s="231"/>
      <c r="BP97" s="231"/>
      <c r="BQ97" s="231"/>
      <c r="BR97" s="231"/>
      <c r="BS97" s="231"/>
      <c r="BT97" s="229"/>
      <c r="BU97" s="165">
        <f t="shared" si="3"/>
        <v>6.9441666666666671E-3</v>
      </c>
    </row>
    <row r="98" spans="1:73" ht="15.5" x14ac:dyDescent="0.35">
      <c r="A98" s="39"/>
      <c r="B98" s="139">
        <f>'Etat staff'!L94</f>
        <v>0</v>
      </c>
      <c r="C98" s="161">
        <f>'Etat staff'!J94</f>
        <v>0</v>
      </c>
      <c r="D98" s="162">
        <f>IF('Etat staff'!K94&lt;C98,'Etat staff'!K94+1,'Etat staff'!K94)</f>
        <v>0</v>
      </c>
      <c r="E98" s="203">
        <f t="shared" si="7"/>
        <v>1.0416666666666666E-2</v>
      </c>
      <c r="F98" s="44"/>
      <c r="G98" s="265"/>
      <c r="H98" s="227"/>
      <c r="I98" s="296"/>
      <c r="J98" s="296"/>
      <c r="K98" s="296"/>
      <c r="L98" s="296"/>
      <c r="M98" s="296"/>
      <c r="N98" s="296"/>
      <c r="O98" s="296"/>
      <c r="P98" s="296"/>
      <c r="Q98" s="296"/>
      <c r="R98" s="296"/>
      <c r="S98" s="296"/>
      <c r="T98" s="296"/>
      <c r="U98" s="296"/>
      <c r="V98" s="296"/>
      <c r="W98" s="296"/>
      <c r="X98" s="231"/>
      <c r="Y98" s="231"/>
      <c r="Z98" s="231"/>
      <c r="AA98" s="231"/>
      <c r="AB98" s="231"/>
      <c r="AC98" s="231"/>
      <c r="AD98" s="231"/>
      <c r="AE98" s="231"/>
      <c r="AF98" s="231"/>
      <c r="AG98" s="231"/>
      <c r="AH98" s="231"/>
      <c r="AI98" s="231"/>
      <c r="AJ98" s="231"/>
      <c r="AK98" s="231"/>
      <c r="AL98" s="231"/>
      <c r="AM98" s="231"/>
      <c r="AN98" s="231"/>
      <c r="AO98" s="231"/>
      <c r="AP98" s="231"/>
      <c r="AQ98" s="231"/>
      <c r="AR98" s="231"/>
      <c r="AS98" s="231"/>
      <c r="AT98" s="231"/>
      <c r="AU98" s="231"/>
      <c r="AV98" s="231"/>
      <c r="AW98" s="231"/>
      <c r="AX98" s="231"/>
      <c r="AY98" s="231"/>
      <c r="AZ98" s="231"/>
      <c r="BA98" s="231"/>
      <c r="BB98" s="231"/>
      <c r="BC98" s="231"/>
      <c r="BD98" s="231"/>
      <c r="BE98" s="231"/>
      <c r="BF98" s="231"/>
      <c r="BG98" s="231"/>
      <c r="BH98" s="231"/>
      <c r="BI98" s="231"/>
      <c r="BJ98" s="231"/>
      <c r="BK98" s="231"/>
      <c r="BL98" s="231"/>
      <c r="BM98" s="231"/>
      <c r="BN98" s="231"/>
      <c r="BO98" s="231"/>
      <c r="BP98" s="231"/>
      <c r="BQ98" s="231"/>
      <c r="BR98" s="231"/>
      <c r="BS98" s="231"/>
      <c r="BT98" s="229"/>
      <c r="BU98" s="165">
        <f t="shared" si="3"/>
        <v>6.9441666666666671E-3</v>
      </c>
    </row>
    <row r="99" spans="1:73" ht="15.5" x14ac:dyDescent="0.35">
      <c r="A99" s="39"/>
      <c r="B99" s="139">
        <f>'Etat staff'!L95</f>
        <v>0</v>
      </c>
      <c r="C99" s="161">
        <f>'Etat staff'!J95</f>
        <v>0</v>
      </c>
      <c r="D99" s="162">
        <f>IF('Etat staff'!K95&lt;C99,'Etat staff'!K95+1,'Etat staff'!K95)</f>
        <v>0</v>
      </c>
      <c r="E99" s="203">
        <f t="shared" si="7"/>
        <v>1.0416666666666666E-2</v>
      </c>
      <c r="F99" s="44"/>
      <c r="G99" s="265"/>
      <c r="H99" s="227"/>
      <c r="I99" s="296"/>
      <c r="J99" s="296"/>
      <c r="K99" s="296"/>
      <c r="L99" s="296"/>
      <c r="M99" s="296"/>
      <c r="N99" s="296"/>
      <c r="O99" s="296"/>
      <c r="P99" s="296"/>
      <c r="Q99" s="296"/>
      <c r="R99" s="296"/>
      <c r="S99" s="296"/>
      <c r="T99" s="296"/>
      <c r="U99" s="296"/>
      <c r="V99" s="296"/>
      <c r="W99" s="296"/>
      <c r="X99" s="231"/>
      <c r="Y99" s="231"/>
      <c r="Z99" s="231"/>
      <c r="AA99" s="231"/>
      <c r="AB99" s="231"/>
      <c r="AC99" s="231"/>
      <c r="AD99" s="231"/>
      <c r="AE99" s="231"/>
      <c r="AF99" s="231"/>
      <c r="AG99" s="231"/>
      <c r="AH99" s="231"/>
      <c r="AI99" s="231"/>
      <c r="AJ99" s="231"/>
      <c r="AK99" s="231"/>
      <c r="AL99" s="231"/>
      <c r="AM99" s="231"/>
      <c r="AN99" s="231"/>
      <c r="AO99" s="231"/>
      <c r="AP99" s="231"/>
      <c r="AQ99" s="231"/>
      <c r="AR99" s="231"/>
      <c r="AS99" s="231"/>
      <c r="AT99" s="231"/>
      <c r="AU99" s="231"/>
      <c r="AV99" s="231"/>
      <c r="AW99" s="231"/>
      <c r="AX99" s="231"/>
      <c r="AY99" s="231"/>
      <c r="AZ99" s="231"/>
      <c r="BA99" s="231"/>
      <c r="BB99" s="231"/>
      <c r="BC99" s="231"/>
      <c r="BD99" s="231"/>
      <c r="BE99" s="231"/>
      <c r="BF99" s="231"/>
      <c r="BG99" s="231"/>
      <c r="BH99" s="231"/>
      <c r="BI99" s="231"/>
      <c r="BJ99" s="231"/>
      <c r="BK99" s="231"/>
      <c r="BL99" s="231"/>
      <c r="BM99" s="231"/>
      <c r="BN99" s="231"/>
      <c r="BO99" s="231"/>
      <c r="BP99" s="231"/>
      <c r="BQ99" s="231"/>
      <c r="BR99" s="231"/>
      <c r="BS99" s="231"/>
      <c r="BT99" s="229"/>
      <c r="BU99" s="165">
        <f t="shared" si="3"/>
        <v>6.9441666666666671E-3</v>
      </c>
    </row>
    <row r="100" spans="1:73" ht="15.5" x14ac:dyDescent="0.35">
      <c r="A100" s="39"/>
      <c r="B100" s="139">
        <f>'Etat staff'!L96</f>
        <v>0</v>
      </c>
      <c r="C100" s="161">
        <f>'Etat staff'!J96</f>
        <v>0</v>
      </c>
      <c r="D100" s="162">
        <f>IF('Etat staff'!K96&lt;C100,'Etat staff'!K96+1,'Etat staff'!K96)</f>
        <v>0</v>
      </c>
      <c r="E100" s="203">
        <f t="shared" ref="E100:E127" si="8">IF(BU100*24&lt;5.75,0.25/24,IF(BU100*24&lt;6.75,0.5/24,IF(BU100*24&lt;9,1/24,IF(BU100*24&lt;13.25,1.25/24,1.5/24))))</f>
        <v>1.0416666666666666E-2</v>
      </c>
      <c r="F100" s="44"/>
      <c r="G100" s="265"/>
      <c r="H100" s="227"/>
      <c r="I100" s="296"/>
      <c r="J100" s="296"/>
      <c r="K100" s="296"/>
      <c r="L100" s="296"/>
      <c r="M100" s="296"/>
      <c r="N100" s="296"/>
      <c r="O100" s="296"/>
      <c r="P100" s="296"/>
      <c r="Q100" s="296"/>
      <c r="R100" s="296"/>
      <c r="S100" s="296"/>
      <c r="T100" s="296"/>
      <c r="U100" s="296"/>
      <c r="V100" s="296"/>
      <c r="W100" s="296"/>
      <c r="X100" s="231"/>
      <c r="Y100" s="231"/>
      <c r="Z100" s="231"/>
      <c r="AA100" s="231"/>
      <c r="AB100" s="231"/>
      <c r="AC100" s="231"/>
      <c r="AD100" s="231"/>
      <c r="AE100" s="231"/>
      <c r="AF100" s="231"/>
      <c r="AG100" s="231"/>
      <c r="AH100" s="231"/>
      <c r="AI100" s="231"/>
      <c r="AJ100" s="231"/>
      <c r="AK100" s="231"/>
      <c r="AL100" s="231"/>
      <c r="AM100" s="231"/>
      <c r="AN100" s="231"/>
      <c r="AO100" s="231"/>
      <c r="AP100" s="231"/>
      <c r="AQ100" s="231"/>
      <c r="AR100" s="231"/>
      <c r="AS100" s="231"/>
      <c r="AT100" s="231"/>
      <c r="AU100" s="231"/>
      <c r="AV100" s="231"/>
      <c r="AW100" s="231"/>
      <c r="AX100" s="231"/>
      <c r="AY100" s="231"/>
      <c r="AZ100" s="231"/>
      <c r="BA100" s="231"/>
      <c r="BB100" s="231"/>
      <c r="BC100" s="231"/>
      <c r="BD100" s="231"/>
      <c r="BE100" s="231"/>
      <c r="BF100" s="231"/>
      <c r="BG100" s="231"/>
      <c r="BH100" s="231"/>
      <c r="BI100" s="231"/>
      <c r="BJ100" s="231"/>
      <c r="BK100" s="231"/>
      <c r="BL100" s="231"/>
      <c r="BM100" s="231"/>
      <c r="BN100" s="231"/>
      <c r="BO100" s="231"/>
      <c r="BP100" s="231"/>
      <c r="BQ100" s="231"/>
      <c r="BR100" s="231"/>
      <c r="BS100" s="231"/>
      <c r="BT100" s="229"/>
      <c r="BU100" s="165">
        <f t="shared" si="3"/>
        <v>6.9441666666666671E-3</v>
      </c>
    </row>
    <row r="101" spans="1:73" ht="15.5" x14ac:dyDescent="0.35">
      <c r="A101" s="39"/>
      <c r="B101" s="139">
        <f>'Etat staff'!L97</f>
        <v>0</v>
      </c>
      <c r="C101" s="161">
        <f>'Etat staff'!J97</f>
        <v>0</v>
      </c>
      <c r="D101" s="162">
        <f>IF('Etat staff'!K97&lt;C101,'Etat staff'!K97+1,'Etat staff'!K97)</f>
        <v>0</v>
      </c>
      <c r="E101" s="203">
        <f t="shared" si="8"/>
        <v>1.0416666666666666E-2</v>
      </c>
      <c r="F101" s="44"/>
      <c r="G101" s="265"/>
      <c r="H101" s="227"/>
      <c r="I101" s="296"/>
      <c r="J101" s="296"/>
      <c r="K101" s="296"/>
      <c r="L101" s="296"/>
      <c r="M101" s="296"/>
      <c r="N101" s="296"/>
      <c r="O101" s="296"/>
      <c r="P101" s="296"/>
      <c r="Q101" s="296"/>
      <c r="R101" s="296"/>
      <c r="S101" s="296"/>
      <c r="T101" s="296"/>
      <c r="U101" s="296"/>
      <c r="V101" s="296"/>
      <c r="W101" s="296"/>
      <c r="X101" s="231"/>
      <c r="Y101" s="231"/>
      <c r="Z101" s="231"/>
      <c r="AA101" s="231"/>
      <c r="AB101" s="231"/>
      <c r="AC101" s="231"/>
      <c r="AD101" s="231"/>
      <c r="AE101" s="231"/>
      <c r="AF101" s="231"/>
      <c r="AG101" s="231"/>
      <c r="AH101" s="231"/>
      <c r="AI101" s="231"/>
      <c r="AJ101" s="231"/>
      <c r="AK101" s="231"/>
      <c r="AL101" s="231"/>
      <c r="AM101" s="231"/>
      <c r="AN101" s="231"/>
      <c r="AO101" s="231"/>
      <c r="AP101" s="231"/>
      <c r="AQ101" s="231"/>
      <c r="AR101" s="231"/>
      <c r="AS101" s="231"/>
      <c r="AT101" s="231"/>
      <c r="AU101" s="231"/>
      <c r="AV101" s="231"/>
      <c r="AW101" s="231"/>
      <c r="AX101" s="231"/>
      <c r="AY101" s="231"/>
      <c r="AZ101" s="231"/>
      <c r="BA101" s="231"/>
      <c r="BB101" s="231"/>
      <c r="BC101" s="231"/>
      <c r="BD101" s="231"/>
      <c r="BE101" s="231"/>
      <c r="BF101" s="231"/>
      <c r="BG101" s="231"/>
      <c r="BH101" s="231"/>
      <c r="BI101" s="231"/>
      <c r="BJ101" s="231"/>
      <c r="BK101" s="231"/>
      <c r="BL101" s="231"/>
      <c r="BM101" s="231"/>
      <c r="BN101" s="231"/>
      <c r="BO101" s="231"/>
      <c r="BP101" s="231"/>
      <c r="BQ101" s="231"/>
      <c r="BR101" s="231"/>
      <c r="BS101" s="231"/>
      <c r="BT101" s="229"/>
      <c r="BU101" s="165">
        <f t="shared" si="3"/>
        <v>6.9441666666666671E-3</v>
      </c>
    </row>
    <row r="102" spans="1:73" ht="15.5" x14ac:dyDescent="0.35">
      <c r="A102" s="39"/>
      <c r="B102" s="139">
        <f>'Etat staff'!L98</f>
        <v>0</v>
      </c>
      <c r="C102" s="161">
        <f>'Etat staff'!J98</f>
        <v>0</v>
      </c>
      <c r="D102" s="162">
        <f>IF('Etat staff'!K98&lt;C102,'Etat staff'!K98+1,'Etat staff'!K98)</f>
        <v>0</v>
      </c>
      <c r="E102" s="203">
        <f t="shared" si="8"/>
        <v>1.0416666666666666E-2</v>
      </c>
      <c r="F102" s="44"/>
      <c r="G102" s="265"/>
      <c r="H102" s="227"/>
      <c r="I102" s="296"/>
      <c r="J102" s="296"/>
      <c r="K102" s="296"/>
      <c r="L102" s="296"/>
      <c r="M102" s="296"/>
      <c r="N102" s="296"/>
      <c r="O102" s="296"/>
      <c r="P102" s="296"/>
      <c r="Q102" s="296"/>
      <c r="R102" s="296"/>
      <c r="S102" s="296"/>
      <c r="T102" s="296"/>
      <c r="U102" s="296"/>
      <c r="V102" s="296"/>
      <c r="W102" s="296"/>
      <c r="X102" s="231"/>
      <c r="Y102" s="231"/>
      <c r="Z102" s="231"/>
      <c r="AA102" s="231"/>
      <c r="AB102" s="231"/>
      <c r="AC102" s="231"/>
      <c r="AD102" s="231"/>
      <c r="AE102" s="231"/>
      <c r="AF102" s="231"/>
      <c r="AG102" s="231"/>
      <c r="AH102" s="231"/>
      <c r="AI102" s="231"/>
      <c r="AJ102" s="231"/>
      <c r="AK102" s="231"/>
      <c r="AL102" s="231"/>
      <c r="AM102" s="231"/>
      <c r="AN102" s="231"/>
      <c r="AO102" s="231"/>
      <c r="AP102" s="231"/>
      <c r="AQ102" s="231"/>
      <c r="AR102" s="231"/>
      <c r="AS102" s="231"/>
      <c r="AT102" s="231"/>
      <c r="AU102" s="231"/>
      <c r="AV102" s="231"/>
      <c r="AW102" s="231"/>
      <c r="AX102" s="231"/>
      <c r="AY102" s="231"/>
      <c r="AZ102" s="231"/>
      <c r="BA102" s="231"/>
      <c r="BB102" s="231"/>
      <c r="BC102" s="231"/>
      <c r="BD102" s="231"/>
      <c r="BE102" s="231"/>
      <c r="BF102" s="231"/>
      <c r="BG102" s="231"/>
      <c r="BH102" s="231"/>
      <c r="BI102" s="231"/>
      <c r="BJ102" s="231"/>
      <c r="BK102" s="231"/>
      <c r="BL102" s="231"/>
      <c r="BM102" s="231"/>
      <c r="BN102" s="231"/>
      <c r="BO102" s="231"/>
      <c r="BP102" s="231"/>
      <c r="BQ102" s="231"/>
      <c r="BR102" s="231"/>
      <c r="BS102" s="231"/>
      <c r="BT102" s="229"/>
      <c r="BU102" s="165">
        <f t="shared" si="3"/>
        <v>6.9441666666666671E-3</v>
      </c>
    </row>
    <row r="103" spans="1:73" ht="15.5" x14ac:dyDescent="0.35">
      <c r="A103" s="39"/>
      <c r="B103" s="139">
        <f>'Etat staff'!L99</f>
        <v>0</v>
      </c>
      <c r="C103" s="161">
        <f>'Etat staff'!J99</f>
        <v>0</v>
      </c>
      <c r="D103" s="162">
        <f>IF('Etat staff'!K99&lt;C103,'Etat staff'!K99+1,'Etat staff'!K99)</f>
        <v>0</v>
      </c>
      <c r="E103" s="203">
        <f t="shared" si="8"/>
        <v>1.0416666666666666E-2</v>
      </c>
      <c r="F103" s="44"/>
      <c r="G103" s="265"/>
      <c r="H103" s="227"/>
      <c r="I103" s="296"/>
      <c r="J103" s="296"/>
      <c r="K103" s="296"/>
      <c r="L103" s="296"/>
      <c r="M103" s="296"/>
      <c r="N103" s="296"/>
      <c r="O103" s="296"/>
      <c r="P103" s="296"/>
      <c r="Q103" s="296"/>
      <c r="R103" s="296"/>
      <c r="S103" s="296"/>
      <c r="T103" s="296"/>
      <c r="U103" s="296"/>
      <c r="V103" s="296"/>
      <c r="W103" s="296"/>
      <c r="X103" s="231"/>
      <c r="Y103" s="231"/>
      <c r="Z103" s="231"/>
      <c r="AA103" s="231"/>
      <c r="AB103" s="231"/>
      <c r="AC103" s="231"/>
      <c r="AD103" s="231"/>
      <c r="AE103" s="231"/>
      <c r="AF103" s="231"/>
      <c r="AG103" s="231"/>
      <c r="AH103" s="231"/>
      <c r="AI103" s="231"/>
      <c r="AJ103" s="231"/>
      <c r="AK103" s="231"/>
      <c r="AL103" s="231"/>
      <c r="AM103" s="231"/>
      <c r="AN103" s="231"/>
      <c r="AO103" s="231"/>
      <c r="AP103" s="231"/>
      <c r="AQ103" s="231"/>
      <c r="AR103" s="231"/>
      <c r="AS103" s="231"/>
      <c r="AT103" s="231"/>
      <c r="AU103" s="231"/>
      <c r="AV103" s="231"/>
      <c r="AW103" s="231"/>
      <c r="AX103" s="231"/>
      <c r="AY103" s="231"/>
      <c r="AZ103" s="231"/>
      <c r="BA103" s="231"/>
      <c r="BB103" s="231"/>
      <c r="BC103" s="231"/>
      <c r="BD103" s="231"/>
      <c r="BE103" s="231"/>
      <c r="BF103" s="231"/>
      <c r="BG103" s="231"/>
      <c r="BH103" s="231"/>
      <c r="BI103" s="231"/>
      <c r="BJ103" s="231"/>
      <c r="BK103" s="231"/>
      <c r="BL103" s="231"/>
      <c r="BM103" s="231"/>
      <c r="BN103" s="231"/>
      <c r="BO103" s="231"/>
      <c r="BP103" s="231"/>
      <c r="BQ103" s="231"/>
      <c r="BR103" s="231"/>
      <c r="BS103" s="231"/>
      <c r="BT103" s="229"/>
      <c r="BU103" s="165">
        <f t="shared" si="3"/>
        <v>6.9441666666666671E-3</v>
      </c>
    </row>
    <row r="104" spans="1:73" ht="15.5" x14ac:dyDescent="0.35">
      <c r="A104" s="39"/>
      <c r="B104" s="139">
        <f>'Etat staff'!L100</f>
        <v>0</v>
      </c>
      <c r="C104" s="161">
        <f>'Etat staff'!J100</f>
        <v>0</v>
      </c>
      <c r="D104" s="162">
        <f>IF('Etat staff'!K100&lt;C104,'Etat staff'!K100+1,'Etat staff'!K100)</f>
        <v>0</v>
      </c>
      <c r="E104" s="203">
        <f t="shared" si="8"/>
        <v>1.0416666666666666E-2</v>
      </c>
      <c r="F104" s="44"/>
      <c r="G104" s="265"/>
      <c r="H104" s="227"/>
      <c r="I104" s="296"/>
      <c r="J104" s="296"/>
      <c r="K104" s="296"/>
      <c r="L104" s="296"/>
      <c r="M104" s="296"/>
      <c r="N104" s="296"/>
      <c r="O104" s="296"/>
      <c r="P104" s="296"/>
      <c r="Q104" s="296"/>
      <c r="R104" s="296"/>
      <c r="S104" s="296"/>
      <c r="T104" s="296"/>
      <c r="U104" s="296"/>
      <c r="V104" s="296"/>
      <c r="W104" s="296"/>
      <c r="X104" s="231"/>
      <c r="Y104" s="231"/>
      <c r="Z104" s="231"/>
      <c r="AA104" s="231"/>
      <c r="AB104" s="231"/>
      <c r="AC104" s="231"/>
      <c r="AD104" s="231"/>
      <c r="AE104" s="231"/>
      <c r="AF104" s="231"/>
      <c r="AG104" s="231"/>
      <c r="AH104" s="231"/>
      <c r="AI104" s="231"/>
      <c r="AJ104" s="231"/>
      <c r="AK104" s="231"/>
      <c r="AL104" s="231"/>
      <c r="AM104" s="231"/>
      <c r="AN104" s="231"/>
      <c r="AO104" s="231"/>
      <c r="AP104" s="231"/>
      <c r="AQ104" s="231"/>
      <c r="AR104" s="231"/>
      <c r="AS104" s="231"/>
      <c r="AT104" s="231"/>
      <c r="AU104" s="231"/>
      <c r="AV104" s="231"/>
      <c r="AW104" s="231"/>
      <c r="AX104" s="231"/>
      <c r="AY104" s="231"/>
      <c r="AZ104" s="231"/>
      <c r="BA104" s="231"/>
      <c r="BB104" s="231"/>
      <c r="BC104" s="231"/>
      <c r="BD104" s="231"/>
      <c r="BE104" s="231"/>
      <c r="BF104" s="231"/>
      <c r="BG104" s="231"/>
      <c r="BH104" s="231"/>
      <c r="BI104" s="231"/>
      <c r="BJ104" s="231"/>
      <c r="BK104" s="231"/>
      <c r="BL104" s="231"/>
      <c r="BM104" s="231"/>
      <c r="BN104" s="231"/>
      <c r="BO104" s="231"/>
      <c r="BP104" s="231"/>
      <c r="BQ104" s="231"/>
      <c r="BR104" s="231"/>
      <c r="BS104" s="231"/>
      <c r="BT104" s="229"/>
      <c r="BU104" s="165">
        <f t="shared" si="3"/>
        <v>6.9441666666666671E-3</v>
      </c>
    </row>
    <row r="105" spans="1:73" ht="15.5" x14ac:dyDescent="0.35">
      <c r="A105" s="39"/>
      <c r="B105" s="139">
        <f>'Etat staff'!L101</f>
        <v>0</v>
      </c>
      <c r="C105" s="161">
        <f>'Etat staff'!J101</f>
        <v>0</v>
      </c>
      <c r="D105" s="162">
        <f>IF('Etat staff'!K101&lt;C105,'Etat staff'!K101+1,'Etat staff'!K101)</f>
        <v>0</v>
      </c>
      <c r="E105" s="203">
        <f t="shared" si="8"/>
        <v>1.0416666666666666E-2</v>
      </c>
      <c r="F105" s="44"/>
      <c r="G105" s="265"/>
      <c r="H105" s="227"/>
      <c r="I105" s="296"/>
      <c r="J105" s="296"/>
      <c r="K105" s="296"/>
      <c r="L105" s="296"/>
      <c r="M105" s="296"/>
      <c r="N105" s="296"/>
      <c r="O105" s="296"/>
      <c r="P105" s="296"/>
      <c r="Q105" s="296"/>
      <c r="R105" s="296"/>
      <c r="S105" s="296"/>
      <c r="T105" s="296"/>
      <c r="U105" s="296"/>
      <c r="V105" s="296"/>
      <c r="W105" s="296"/>
      <c r="X105" s="231"/>
      <c r="Y105" s="231"/>
      <c r="Z105" s="231"/>
      <c r="AA105" s="231"/>
      <c r="AB105" s="231"/>
      <c r="AC105" s="231"/>
      <c r="AD105" s="231"/>
      <c r="AE105" s="231"/>
      <c r="AF105" s="231"/>
      <c r="AG105" s="231"/>
      <c r="AH105" s="231"/>
      <c r="AI105" s="231"/>
      <c r="AJ105" s="231"/>
      <c r="AK105" s="231"/>
      <c r="AL105" s="231"/>
      <c r="AM105" s="231"/>
      <c r="AN105" s="231"/>
      <c r="AO105" s="231"/>
      <c r="AP105" s="231"/>
      <c r="AQ105" s="231"/>
      <c r="AR105" s="231"/>
      <c r="AS105" s="231"/>
      <c r="AT105" s="231"/>
      <c r="AU105" s="231"/>
      <c r="AV105" s="231"/>
      <c r="AW105" s="231"/>
      <c r="AX105" s="231"/>
      <c r="AY105" s="231"/>
      <c r="AZ105" s="231"/>
      <c r="BA105" s="231"/>
      <c r="BB105" s="231"/>
      <c r="BC105" s="231"/>
      <c r="BD105" s="231"/>
      <c r="BE105" s="231"/>
      <c r="BF105" s="231"/>
      <c r="BG105" s="231"/>
      <c r="BH105" s="231"/>
      <c r="BI105" s="231"/>
      <c r="BJ105" s="231"/>
      <c r="BK105" s="231"/>
      <c r="BL105" s="231"/>
      <c r="BM105" s="231"/>
      <c r="BN105" s="231"/>
      <c r="BO105" s="231"/>
      <c r="BP105" s="231"/>
      <c r="BQ105" s="231"/>
      <c r="BR105" s="231"/>
      <c r="BS105" s="231"/>
      <c r="BT105" s="229"/>
      <c r="BU105" s="165">
        <f t="shared" si="3"/>
        <v>6.9441666666666671E-3</v>
      </c>
    </row>
    <row r="106" spans="1:73" ht="15.5" x14ac:dyDescent="0.35">
      <c r="A106" s="39"/>
      <c r="B106" s="139">
        <f>'Etat staff'!L102</f>
        <v>0</v>
      </c>
      <c r="C106" s="161">
        <f>'Etat staff'!J102</f>
        <v>0</v>
      </c>
      <c r="D106" s="162">
        <f>IF('Etat staff'!K102&lt;C106,'Etat staff'!K102+1,'Etat staff'!K102)</f>
        <v>0</v>
      </c>
      <c r="E106" s="203">
        <f t="shared" si="8"/>
        <v>1.0416666666666666E-2</v>
      </c>
      <c r="F106" s="44"/>
      <c r="G106" s="265"/>
      <c r="H106" s="227"/>
      <c r="I106" s="296"/>
      <c r="J106" s="296"/>
      <c r="K106" s="296"/>
      <c r="L106" s="296"/>
      <c r="M106" s="296"/>
      <c r="N106" s="296"/>
      <c r="O106" s="296"/>
      <c r="P106" s="296"/>
      <c r="Q106" s="296"/>
      <c r="R106" s="296"/>
      <c r="S106" s="296"/>
      <c r="T106" s="296"/>
      <c r="U106" s="296"/>
      <c r="V106" s="296"/>
      <c r="W106" s="296"/>
      <c r="X106" s="231"/>
      <c r="Y106" s="231"/>
      <c r="Z106" s="231"/>
      <c r="AA106" s="231"/>
      <c r="AB106" s="231"/>
      <c r="AC106" s="231"/>
      <c r="AD106" s="231"/>
      <c r="AE106" s="231"/>
      <c r="AF106" s="231"/>
      <c r="AG106" s="231"/>
      <c r="AH106" s="231"/>
      <c r="AI106" s="231"/>
      <c r="AJ106" s="231"/>
      <c r="AK106" s="231"/>
      <c r="AL106" s="231"/>
      <c r="AM106" s="231"/>
      <c r="AN106" s="231"/>
      <c r="AO106" s="231"/>
      <c r="AP106" s="231"/>
      <c r="AQ106" s="231"/>
      <c r="AR106" s="231"/>
      <c r="AS106" s="231"/>
      <c r="AT106" s="231"/>
      <c r="AU106" s="231"/>
      <c r="AV106" s="231"/>
      <c r="AW106" s="231"/>
      <c r="AX106" s="231"/>
      <c r="AY106" s="231"/>
      <c r="AZ106" s="231"/>
      <c r="BA106" s="231"/>
      <c r="BB106" s="231"/>
      <c r="BC106" s="231"/>
      <c r="BD106" s="231"/>
      <c r="BE106" s="231"/>
      <c r="BF106" s="231"/>
      <c r="BG106" s="231"/>
      <c r="BH106" s="231"/>
      <c r="BI106" s="231"/>
      <c r="BJ106" s="231"/>
      <c r="BK106" s="231"/>
      <c r="BL106" s="231"/>
      <c r="BM106" s="231"/>
      <c r="BN106" s="231"/>
      <c r="BO106" s="231"/>
      <c r="BP106" s="231"/>
      <c r="BQ106" s="231"/>
      <c r="BR106" s="231"/>
      <c r="BS106" s="231"/>
      <c r="BT106" s="229"/>
      <c r="BU106" s="165">
        <f t="shared" si="3"/>
        <v>6.9441666666666671E-3</v>
      </c>
    </row>
    <row r="107" spans="1:73" ht="15.5" x14ac:dyDescent="0.35">
      <c r="A107" s="39"/>
      <c r="B107" s="139">
        <f>'Etat staff'!L103</f>
        <v>0</v>
      </c>
      <c r="C107" s="161">
        <f>'Etat staff'!J103</f>
        <v>0</v>
      </c>
      <c r="D107" s="162">
        <f>IF('Etat staff'!K103&lt;C107,'Etat staff'!K103+1,'Etat staff'!K103)</f>
        <v>0</v>
      </c>
      <c r="E107" s="203">
        <f t="shared" si="8"/>
        <v>1.0416666666666666E-2</v>
      </c>
      <c r="F107" s="44"/>
      <c r="G107" s="265"/>
      <c r="H107" s="227"/>
      <c r="I107" s="296"/>
      <c r="J107" s="296"/>
      <c r="K107" s="296"/>
      <c r="L107" s="296"/>
      <c r="M107" s="296"/>
      <c r="N107" s="296"/>
      <c r="O107" s="296"/>
      <c r="P107" s="296"/>
      <c r="Q107" s="296"/>
      <c r="R107" s="296"/>
      <c r="S107" s="296"/>
      <c r="T107" s="296"/>
      <c r="U107" s="296"/>
      <c r="V107" s="296"/>
      <c r="W107" s="296"/>
      <c r="X107" s="231"/>
      <c r="Y107" s="231"/>
      <c r="Z107" s="231"/>
      <c r="AA107" s="231"/>
      <c r="AB107" s="231"/>
      <c r="AC107" s="231"/>
      <c r="AD107" s="231"/>
      <c r="AE107" s="231"/>
      <c r="AF107" s="231"/>
      <c r="AG107" s="231"/>
      <c r="AH107" s="231"/>
      <c r="AI107" s="231"/>
      <c r="AJ107" s="231"/>
      <c r="AK107" s="231"/>
      <c r="AL107" s="231"/>
      <c r="AM107" s="231"/>
      <c r="AN107" s="231"/>
      <c r="AO107" s="231"/>
      <c r="AP107" s="231"/>
      <c r="AQ107" s="231"/>
      <c r="AR107" s="231"/>
      <c r="AS107" s="231"/>
      <c r="AT107" s="231"/>
      <c r="AU107" s="231"/>
      <c r="AV107" s="231"/>
      <c r="AW107" s="231"/>
      <c r="AX107" s="231"/>
      <c r="AY107" s="231"/>
      <c r="AZ107" s="231"/>
      <c r="BA107" s="231"/>
      <c r="BB107" s="231"/>
      <c r="BC107" s="231"/>
      <c r="BD107" s="231"/>
      <c r="BE107" s="231"/>
      <c r="BF107" s="231"/>
      <c r="BG107" s="231"/>
      <c r="BH107" s="231"/>
      <c r="BI107" s="231"/>
      <c r="BJ107" s="231"/>
      <c r="BK107" s="231"/>
      <c r="BL107" s="231"/>
      <c r="BM107" s="231"/>
      <c r="BN107" s="231"/>
      <c r="BO107" s="231"/>
      <c r="BP107" s="231"/>
      <c r="BQ107" s="231"/>
      <c r="BR107" s="231"/>
      <c r="BS107" s="231"/>
      <c r="BT107" s="229"/>
      <c r="BU107" s="165">
        <f t="shared" si="3"/>
        <v>6.9441666666666671E-3</v>
      </c>
    </row>
    <row r="108" spans="1:73" ht="15.5" x14ac:dyDescent="0.35">
      <c r="A108" s="39"/>
      <c r="B108" s="139">
        <f>'Etat staff'!L104</f>
        <v>0</v>
      </c>
      <c r="C108" s="161">
        <f>'Etat staff'!J104</f>
        <v>0</v>
      </c>
      <c r="D108" s="162">
        <f>IF('Etat staff'!K104&lt;C108,'Etat staff'!K104+1,'Etat staff'!K104)</f>
        <v>0</v>
      </c>
      <c r="E108" s="203">
        <f t="shared" si="8"/>
        <v>1.0416666666666666E-2</v>
      </c>
      <c r="F108" s="44"/>
      <c r="G108" s="265"/>
      <c r="H108" s="227"/>
      <c r="I108" s="296"/>
      <c r="J108" s="296"/>
      <c r="K108" s="296"/>
      <c r="L108" s="296"/>
      <c r="M108" s="296"/>
      <c r="N108" s="296"/>
      <c r="O108" s="296"/>
      <c r="P108" s="296"/>
      <c r="Q108" s="296"/>
      <c r="R108" s="296"/>
      <c r="S108" s="296"/>
      <c r="T108" s="296"/>
      <c r="U108" s="296"/>
      <c r="V108" s="296"/>
      <c r="W108" s="296"/>
      <c r="X108" s="231"/>
      <c r="Y108" s="231"/>
      <c r="Z108" s="231"/>
      <c r="AA108" s="231"/>
      <c r="AB108" s="231"/>
      <c r="AC108" s="231"/>
      <c r="AD108" s="231"/>
      <c r="AE108" s="231"/>
      <c r="AF108" s="231"/>
      <c r="AG108" s="231"/>
      <c r="AH108" s="231"/>
      <c r="AI108" s="231"/>
      <c r="AJ108" s="231"/>
      <c r="AK108" s="231"/>
      <c r="AL108" s="231"/>
      <c r="AM108" s="231"/>
      <c r="AN108" s="231"/>
      <c r="AO108" s="231"/>
      <c r="AP108" s="231"/>
      <c r="AQ108" s="231"/>
      <c r="AR108" s="231"/>
      <c r="AS108" s="231"/>
      <c r="AT108" s="231"/>
      <c r="AU108" s="231"/>
      <c r="AV108" s="231"/>
      <c r="AW108" s="231"/>
      <c r="AX108" s="231"/>
      <c r="AY108" s="231"/>
      <c r="AZ108" s="231"/>
      <c r="BA108" s="231"/>
      <c r="BB108" s="231"/>
      <c r="BC108" s="231"/>
      <c r="BD108" s="231"/>
      <c r="BE108" s="231"/>
      <c r="BF108" s="231"/>
      <c r="BG108" s="231"/>
      <c r="BH108" s="231"/>
      <c r="BI108" s="231"/>
      <c r="BJ108" s="231"/>
      <c r="BK108" s="231"/>
      <c r="BL108" s="231"/>
      <c r="BM108" s="231"/>
      <c r="BN108" s="231"/>
      <c r="BO108" s="231"/>
      <c r="BP108" s="231"/>
      <c r="BQ108" s="231"/>
      <c r="BR108" s="231"/>
      <c r="BS108" s="231"/>
      <c r="BT108" s="229"/>
      <c r="BU108" s="165">
        <f t="shared" si="3"/>
        <v>6.9441666666666671E-3</v>
      </c>
    </row>
    <row r="109" spans="1:73" ht="15.5" x14ac:dyDescent="0.35">
      <c r="A109" s="39"/>
      <c r="B109" s="139">
        <f>'Etat staff'!L105</f>
        <v>0</v>
      </c>
      <c r="C109" s="161">
        <f>'Etat staff'!J105</f>
        <v>0</v>
      </c>
      <c r="D109" s="162">
        <f>IF('Etat staff'!K105&lt;C109,'Etat staff'!K105+1,'Etat staff'!K105)</f>
        <v>0</v>
      </c>
      <c r="E109" s="203">
        <f t="shared" si="8"/>
        <v>1.0416666666666666E-2</v>
      </c>
      <c r="F109" s="44"/>
      <c r="G109" s="265"/>
      <c r="H109" s="227"/>
      <c r="I109" s="296"/>
      <c r="J109" s="296"/>
      <c r="K109" s="296"/>
      <c r="L109" s="296"/>
      <c r="M109" s="296"/>
      <c r="N109" s="296"/>
      <c r="O109" s="296"/>
      <c r="P109" s="296"/>
      <c r="Q109" s="296"/>
      <c r="R109" s="296"/>
      <c r="S109" s="296"/>
      <c r="T109" s="296"/>
      <c r="U109" s="296"/>
      <c r="V109" s="296"/>
      <c r="W109" s="296"/>
      <c r="X109" s="231"/>
      <c r="Y109" s="231"/>
      <c r="Z109" s="231"/>
      <c r="AA109" s="231"/>
      <c r="AB109" s="231"/>
      <c r="AC109" s="231"/>
      <c r="AD109" s="231"/>
      <c r="AE109" s="231"/>
      <c r="AF109" s="231"/>
      <c r="AG109" s="231"/>
      <c r="AH109" s="231"/>
      <c r="AI109" s="231"/>
      <c r="AJ109" s="231"/>
      <c r="AK109" s="231"/>
      <c r="AL109" s="231"/>
      <c r="AM109" s="231"/>
      <c r="AN109" s="231"/>
      <c r="AO109" s="231"/>
      <c r="AP109" s="231"/>
      <c r="AQ109" s="231"/>
      <c r="AR109" s="231"/>
      <c r="AS109" s="231"/>
      <c r="AT109" s="231"/>
      <c r="AU109" s="231"/>
      <c r="AV109" s="231"/>
      <c r="AW109" s="231"/>
      <c r="AX109" s="231"/>
      <c r="AY109" s="231"/>
      <c r="AZ109" s="231"/>
      <c r="BA109" s="231"/>
      <c r="BB109" s="231"/>
      <c r="BC109" s="231"/>
      <c r="BD109" s="231"/>
      <c r="BE109" s="231"/>
      <c r="BF109" s="231"/>
      <c r="BG109" s="231"/>
      <c r="BH109" s="231"/>
      <c r="BI109" s="231"/>
      <c r="BJ109" s="231"/>
      <c r="BK109" s="231"/>
      <c r="BL109" s="231"/>
      <c r="BM109" s="231"/>
      <c r="BN109" s="231"/>
      <c r="BO109" s="231"/>
      <c r="BP109" s="231"/>
      <c r="BQ109" s="231"/>
      <c r="BR109" s="231"/>
      <c r="BS109" s="231"/>
      <c r="BT109" s="229"/>
      <c r="BU109" s="165">
        <f t="shared" si="3"/>
        <v>6.9441666666666671E-3</v>
      </c>
    </row>
    <row r="110" spans="1:73" ht="15.5" x14ac:dyDescent="0.35">
      <c r="A110" s="39"/>
      <c r="B110" s="139">
        <f>'Etat staff'!L106</f>
        <v>0</v>
      </c>
      <c r="C110" s="161">
        <f>'Etat staff'!J106</f>
        <v>0</v>
      </c>
      <c r="D110" s="162">
        <f>IF('Etat staff'!K106&lt;C110,'Etat staff'!K106+1,'Etat staff'!K106)</f>
        <v>0</v>
      </c>
      <c r="E110" s="203">
        <f t="shared" si="8"/>
        <v>1.0416666666666666E-2</v>
      </c>
      <c r="F110" s="44"/>
      <c r="G110" s="265"/>
      <c r="H110" s="227"/>
      <c r="I110" s="296"/>
      <c r="J110" s="296"/>
      <c r="K110" s="296"/>
      <c r="L110" s="296"/>
      <c r="M110" s="296"/>
      <c r="N110" s="296"/>
      <c r="O110" s="296"/>
      <c r="P110" s="296"/>
      <c r="Q110" s="296"/>
      <c r="R110" s="296"/>
      <c r="S110" s="296"/>
      <c r="T110" s="296"/>
      <c r="U110" s="296"/>
      <c r="V110" s="296"/>
      <c r="W110" s="296"/>
      <c r="X110" s="231"/>
      <c r="Y110" s="231"/>
      <c r="Z110" s="231"/>
      <c r="AA110" s="231"/>
      <c r="AB110" s="231"/>
      <c r="AC110" s="231"/>
      <c r="AD110" s="231"/>
      <c r="AE110" s="231"/>
      <c r="AF110" s="231"/>
      <c r="AG110" s="231"/>
      <c r="AH110" s="231"/>
      <c r="AI110" s="231"/>
      <c r="AJ110" s="231"/>
      <c r="AK110" s="231"/>
      <c r="AL110" s="231"/>
      <c r="AM110" s="231"/>
      <c r="AN110" s="231"/>
      <c r="AO110" s="231"/>
      <c r="AP110" s="231"/>
      <c r="AQ110" s="231"/>
      <c r="AR110" s="231"/>
      <c r="AS110" s="231"/>
      <c r="AT110" s="231"/>
      <c r="AU110" s="231"/>
      <c r="AV110" s="231"/>
      <c r="AW110" s="231"/>
      <c r="AX110" s="231"/>
      <c r="AY110" s="231"/>
      <c r="AZ110" s="231"/>
      <c r="BA110" s="231"/>
      <c r="BB110" s="231"/>
      <c r="BC110" s="231"/>
      <c r="BD110" s="231"/>
      <c r="BE110" s="231"/>
      <c r="BF110" s="231"/>
      <c r="BG110" s="231"/>
      <c r="BH110" s="231"/>
      <c r="BI110" s="231"/>
      <c r="BJ110" s="231"/>
      <c r="BK110" s="231"/>
      <c r="BL110" s="231"/>
      <c r="BM110" s="231"/>
      <c r="BN110" s="231"/>
      <c r="BO110" s="231"/>
      <c r="BP110" s="231"/>
      <c r="BQ110" s="231"/>
      <c r="BR110" s="231"/>
      <c r="BS110" s="231"/>
      <c r="BT110" s="229"/>
      <c r="BU110" s="165">
        <f t="shared" si="3"/>
        <v>6.9441666666666671E-3</v>
      </c>
    </row>
    <row r="111" spans="1:73" ht="15.5" x14ac:dyDescent="0.35">
      <c r="A111" s="39"/>
      <c r="B111" s="139">
        <f>'Etat staff'!L107</f>
        <v>0</v>
      </c>
      <c r="C111" s="161">
        <f>'Etat staff'!J107</f>
        <v>0</v>
      </c>
      <c r="D111" s="162">
        <f>IF('Etat staff'!K107&lt;C111,'Etat staff'!K107+1,'Etat staff'!K107)</f>
        <v>0</v>
      </c>
      <c r="E111" s="203">
        <f t="shared" si="8"/>
        <v>1.0416666666666666E-2</v>
      </c>
      <c r="F111" s="44"/>
      <c r="G111" s="265"/>
      <c r="H111" s="227"/>
      <c r="I111" s="296"/>
      <c r="J111" s="296"/>
      <c r="K111" s="296"/>
      <c r="L111" s="296"/>
      <c r="M111" s="296"/>
      <c r="N111" s="296"/>
      <c r="O111" s="296"/>
      <c r="P111" s="296"/>
      <c r="Q111" s="296"/>
      <c r="R111" s="296"/>
      <c r="S111" s="296"/>
      <c r="T111" s="296"/>
      <c r="U111" s="296"/>
      <c r="V111" s="296"/>
      <c r="W111" s="296"/>
      <c r="X111" s="231"/>
      <c r="Y111" s="231"/>
      <c r="Z111" s="231"/>
      <c r="AA111" s="231"/>
      <c r="AB111" s="231"/>
      <c r="AC111" s="231"/>
      <c r="AD111" s="231"/>
      <c r="AE111" s="231"/>
      <c r="AF111" s="231"/>
      <c r="AG111" s="231"/>
      <c r="AH111" s="231"/>
      <c r="AI111" s="231"/>
      <c r="AJ111" s="231"/>
      <c r="AK111" s="231"/>
      <c r="AL111" s="231"/>
      <c r="AM111" s="231"/>
      <c r="AN111" s="231"/>
      <c r="AO111" s="231"/>
      <c r="AP111" s="231"/>
      <c r="AQ111" s="231"/>
      <c r="AR111" s="231"/>
      <c r="AS111" s="231"/>
      <c r="AT111" s="231"/>
      <c r="AU111" s="231"/>
      <c r="AV111" s="231"/>
      <c r="AW111" s="231"/>
      <c r="AX111" s="231"/>
      <c r="AY111" s="231"/>
      <c r="AZ111" s="231"/>
      <c r="BA111" s="231"/>
      <c r="BB111" s="231"/>
      <c r="BC111" s="231"/>
      <c r="BD111" s="231"/>
      <c r="BE111" s="231"/>
      <c r="BF111" s="231"/>
      <c r="BG111" s="231"/>
      <c r="BH111" s="231"/>
      <c r="BI111" s="231"/>
      <c r="BJ111" s="231"/>
      <c r="BK111" s="231"/>
      <c r="BL111" s="231"/>
      <c r="BM111" s="231"/>
      <c r="BN111" s="231"/>
      <c r="BO111" s="231"/>
      <c r="BP111" s="231"/>
      <c r="BQ111" s="231"/>
      <c r="BR111" s="231"/>
      <c r="BS111" s="231"/>
      <c r="BT111" s="229"/>
      <c r="BU111" s="165">
        <f t="shared" si="3"/>
        <v>6.9441666666666671E-3</v>
      </c>
    </row>
    <row r="112" spans="1:73" ht="15.5" x14ac:dyDescent="0.35">
      <c r="A112" s="39"/>
      <c r="B112" s="139">
        <f>'Etat staff'!L108</f>
        <v>0</v>
      </c>
      <c r="C112" s="161">
        <f>'Etat staff'!J108</f>
        <v>0</v>
      </c>
      <c r="D112" s="162">
        <f>IF('Etat staff'!K108&lt;C112,'Etat staff'!K108+1,'Etat staff'!K108)</f>
        <v>0</v>
      </c>
      <c r="E112" s="203">
        <f t="shared" si="8"/>
        <v>1.0416666666666666E-2</v>
      </c>
      <c r="F112" s="44"/>
      <c r="G112" s="265"/>
      <c r="H112" s="227"/>
      <c r="I112" s="296"/>
      <c r="J112" s="296"/>
      <c r="K112" s="296"/>
      <c r="L112" s="296"/>
      <c r="M112" s="296"/>
      <c r="N112" s="296"/>
      <c r="O112" s="296"/>
      <c r="P112" s="296"/>
      <c r="Q112" s="296"/>
      <c r="R112" s="296"/>
      <c r="S112" s="296"/>
      <c r="T112" s="296"/>
      <c r="U112" s="296"/>
      <c r="V112" s="296"/>
      <c r="W112" s="296"/>
      <c r="X112" s="231"/>
      <c r="Y112" s="231"/>
      <c r="Z112" s="231"/>
      <c r="AA112" s="231"/>
      <c r="AB112" s="231"/>
      <c r="AC112" s="231"/>
      <c r="AD112" s="231"/>
      <c r="AE112" s="231"/>
      <c r="AF112" s="231"/>
      <c r="AG112" s="231"/>
      <c r="AH112" s="231"/>
      <c r="AI112" s="231"/>
      <c r="AJ112" s="231"/>
      <c r="AK112" s="231"/>
      <c r="AL112" s="231"/>
      <c r="AM112" s="231"/>
      <c r="AN112" s="231"/>
      <c r="AO112" s="231"/>
      <c r="AP112" s="231"/>
      <c r="AQ112" s="231"/>
      <c r="AR112" s="231"/>
      <c r="AS112" s="231"/>
      <c r="AT112" s="231"/>
      <c r="AU112" s="231"/>
      <c r="AV112" s="231"/>
      <c r="AW112" s="231"/>
      <c r="AX112" s="231"/>
      <c r="AY112" s="231"/>
      <c r="AZ112" s="231"/>
      <c r="BA112" s="231"/>
      <c r="BB112" s="231"/>
      <c r="BC112" s="231"/>
      <c r="BD112" s="231"/>
      <c r="BE112" s="231"/>
      <c r="BF112" s="231"/>
      <c r="BG112" s="231"/>
      <c r="BH112" s="231"/>
      <c r="BI112" s="231"/>
      <c r="BJ112" s="231"/>
      <c r="BK112" s="231"/>
      <c r="BL112" s="231"/>
      <c r="BM112" s="231"/>
      <c r="BN112" s="231"/>
      <c r="BO112" s="231"/>
      <c r="BP112" s="231"/>
      <c r="BQ112" s="231"/>
      <c r="BR112" s="231"/>
      <c r="BS112" s="231"/>
      <c r="BT112" s="229"/>
      <c r="BU112" s="165">
        <f t="shared" si="3"/>
        <v>6.9441666666666671E-3</v>
      </c>
    </row>
    <row r="113" spans="1:73" ht="15.5" x14ac:dyDescent="0.35">
      <c r="A113" s="39"/>
      <c r="B113" s="139">
        <f>'Etat staff'!L109</f>
        <v>0</v>
      </c>
      <c r="C113" s="161">
        <f>'Etat staff'!J109</f>
        <v>0</v>
      </c>
      <c r="D113" s="162">
        <f>IF('Etat staff'!K109&lt;C113,'Etat staff'!K109+1,'Etat staff'!K109)</f>
        <v>0</v>
      </c>
      <c r="E113" s="203">
        <f t="shared" si="8"/>
        <v>1.0416666666666666E-2</v>
      </c>
      <c r="F113" s="44"/>
      <c r="G113" s="265"/>
      <c r="H113" s="227"/>
      <c r="I113" s="296"/>
      <c r="J113" s="296"/>
      <c r="K113" s="296"/>
      <c r="L113" s="296"/>
      <c r="M113" s="296"/>
      <c r="N113" s="296"/>
      <c r="O113" s="296"/>
      <c r="P113" s="296"/>
      <c r="Q113" s="296"/>
      <c r="R113" s="296"/>
      <c r="S113" s="296"/>
      <c r="T113" s="296"/>
      <c r="U113" s="296"/>
      <c r="V113" s="296"/>
      <c r="W113" s="296"/>
      <c r="X113" s="231"/>
      <c r="Y113" s="231"/>
      <c r="Z113" s="231"/>
      <c r="AA113" s="231"/>
      <c r="AB113" s="231"/>
      <c r="AC113" s="231"/>
      <c r="AD113" s="231"/>
      <c r="AE113" s="231"/>
      <c r="AF113" s="231"/>
      <c r="AG113" s="231"/>
      <c r="AH113" s="231"/>
      <c r="AI113" s="231"/>
      <c r="AJ113" s="231"/>
      <c r="AK113" s="231"/>
      <c r="AL113" s="231"/>
      <c r="AM113" s="231"/>
      <c r="AN113" s="231"/>
      <c r="AO113" s="231"/>
      <c r="AP113" s="231"/>
      <c r="AQ113" s="231"/>
      <c r="AR113" s="231"/>
      <c r="AS113" s="231"/>
      <c r="AT113" s="231"/>
      <c r="AU113" s="231"/>
      <c r="AV113" s="231"/>
      <c r="AW113" s="231"/>
      <c r="AX113" s="231"/>
      <c r="AY113" s="231"/>
      <c r="AZ113" s="231"/>
      <c r="BA113" s="231"/>
      <c r="BB113" s="231"/>
      <c r="BC113" s="231"/>
      <c r="BD113" s="231"/>
      <c r="BE113" s="231"/>
      <c r="BF113" s="231"/>
      <c r="BG113" s="231"/>
      <c r="BH113" s="231"/>
      <c r="BI113" s="231"/>
      <c r="BJ113" s="231"/>
      <c r="BK113" s="231"/>
      <c r="BL113" s="231"/>
      <c r="BM113" s="231"/>
      <c r="BN113" s="231"/>
      <c r="BO113" s="231"/>
      <c r="BP113" s="231"/>
      <c r="BQ113" s="231"/>
      <c r="BR113" s="231"/>
      <c r="BS113" s="231"/>
      <c r="BT113" s="229"/>
      <c r="BU113" s="165">
        <f t="shared" si="3"/>
        <v>6.9441666666666671E-3</v>
      </c>
    </row>
    <row r="114" spans="1:73" ht="15.5" x14ac:dyDescent="0.35">
      <c r="A114" s="39"/>
      <c r="B114" s="139">
        <f>'Etat staff'!L110</f>
        <v>0</v>
      </c>
      <c r="C114" s="161">
        <f>'Etat staff'!J110</f>
        <v>0</v>
      </c>
      <c r="D114" s="162">
        <f>IF('Etat staff'!K110&lt;C114,'Etat staff'!K110+1,'Etat staff'!K110)</f>
        <v>0</v>
      </c>
      <c r="E114" s="203">
        <f t="shared" si="8"/>
        <v>1.0416666666666666E-2</v>
      </c>
      <c r="F114" s="44"/>
      <c r="G114" s="265"/>
      <c r="H114" s="227"/>
      <c r="I114" s="296"/>
      <c r="J114" s="296"/>
      <c r="K114" s="296"/>
      <c r="L114" s="296"/>
      <c r="M114" s="296"/>
      <c r="N114" s="296"/>
      <c r="O114" s="296"/>
      <c r="P114" s="296"/>
      <c r="Q114" s="296"/>
      <c r="R114" s="296"/>
      <c r="S114" s="296"/>
      <c r="T114" s="296"/>
      <c r="U114" s="296"/>
      <c r="V114" s="296"/>
      <c r="W114" s="296"/>
      <c r="X114" s="231"/>
      <c r="Y114" s="231"/>
      <c r="Z114" s="231"/>
      <c r="AA114" s="231"/>
      <c r="AB114" s="231"/>
      <c r="AC114" s="231"/>
      <c r="AD114" s="231"/>
      <c r="AE114" s="231"/>
      <c r="AF114" s="231"/>
      <c r="AG114" s="231"/>
      <c r="AH114" s="231"/>
      <c r="AI114" s="231"/>
      <c r="AJ114" s="231"/>
      <c r="AK114" s="231"/>
      <c r="AL114" s="231"/>
      <c r="AM114" s="231"/>
      <c r="AN114" s="231"/>
      <c r="AO114" s="231"/>
      <c r="AP114" s="231"/>
      <c r="AQ114" s="231"/>
      <c r="AR114" s="231"/>
      <c r="AS114" s="231"/>
      <c r="AT114" s="231"/>
      <c r="AU114" s="231"/>
      <c r="AV114" s="231"/>
      <c r="AW114" s="231"/>
      <c r="AX114" s="231"/>
      <c r="AY114" s="231"/>
      <c r="AZ114" s="231"/>
      <c r="BA114" s="231"/>
      <c r="BB114" s="231"/>
      <c r="BC114" s="231"/>
      <c r="BD114" s="231"/>
      <c r="BE114" s="231"/>
      <c r="BF114" s="231"/>
      <c r="BG114" s="231"/>
      <c r="BH114" s="231"/>
      <c r="BI114" s="231"/>
      <c r="BJ114" s="231"/>
      <c r="BK114" s="231"/>
      <c r="BL114" s="231"/>
      <c r="BM114" s="231"/>
      <c r="BN114" s="231"/>
      <c r="BO114" s="231"/>
      <c r="BP114" s="231"/>
      <c r="BQ114" s="231"/>
      <c r="BR114" s="231"/>
      <c r="BS114" s="231"/>
      <c r="BT114" s="229"/>
      <c r="BU114" s="165">
        <f t="shared" si="3"/>
        <v>6.9441666666666671E-3</v>
      </c>
    </row>
    <row r="115" spans="1:73" ht="15.5" x14ac:dyDescent="0.35">
      <c r="A115" s="39"/>
      <c r="B115" s="139">
        <f>'Etat staff'!L111</f>
        <v>0</v>
      </c>
      <c r="C115" s="161">
        <f>'Etat staff'!J111</f>
        <v>0</v>
      </c>
      <c r="D115" s="162">
        <f>IF('Etat staff'!K111&lt;C115,'Etat staff'!K111+1,'Etat staff'!K111)</f>
        <v>0</v>
      </c>
      <c r="E115" s="203">
        <f t="shared" si="8"/>
        <v>1.0416666666666666E-2</v>
      </c>
      <c r="F115" s="44"/>
      <c r="G115" s="265"/>
      <c r="H115" s="227"/>
      <c r="I115" s="296"/>
      <c r="J115" s="296"/>
      <c r="K115" s="296"/>
      <c r="L115" s="296"/>
      <c r="M115" s="296"/>
      <c r="N115" s="296"/>
      <c r="O115" s="296"/>
      <c r="P115" s="296"/>
      <c r="Q115" s="296"/>
      <c r="R115" s="296"/>
      <c r="S115" s="296"/>
      <c r="T115" s="296"/>
      <c r="U115" s="296"/>
      <c r="V115" s="296"/>
      <c r="W115" s="296"/>
      <c r="X115" s="231"/>
      <c r="Y115" s="231"/>
      <c r="Z115" s="231"/>
      <c r="AA115" s="231"/>
      <c r="AB115" s="231"/>
      <c r="AC115" s="231"/>
      <c r="AD115" s="231"/>
      <c r="AE115" s="231"/>
      <c r="AF115" s="231"/>
      <c r="AG115" s="231"/>
      <c r="AH115" s="231"/>
      <c r="AI115" s="231"/>
      <c r="AJ115" s="231"/>
      <c r="AK115" s="231"/>
      <c r="AL115" s="231"/>
      <c r="AM115" s="231"/>
      <c r="AN115" s="231"/>
      <c r="AO115" s="231"/>
      <c r="AP115" s="231"/>
      <c r="AQ115" s="231"/>
      <c r="AR115" s="231"/>
      <c r="AS115" s="231"/>
      <c r="AT115" s="231"/>
      <c r="AU115" s="231"/>
      <c r="AV115" s="231"/>
      <c r="AW115" s="231"/>
      <c r="AX115" s="231"/>
      <c r="AY115" s="231"/>
      <c r="AZ115" s="231"/>
      <c r="BA115" s="231"/>
      <c r="BB115" s="231"/>
      <c r="BC115" s="231"/>
      <c r="BD115" s="231"/>
      <c r="BE115" s="231"/>
      <c r="BF115" s="231"/>
      <c r="BG115" s="231"/>
      <c r="BH115" s="231"/>
      <c r="BI115" s="231"/>
      <c r="BJ115" s="231"/>
      <c r="BK115" s="231"/>
      <c r="BL115" s="231"/>
      <c r="BM115" s="231"/>
      <c r="BN115" s="231"/>
      <c r="BO115" s="231"/>
      <c r="BP115" s="231"/>
      <c r="BQ115" s="231"/>
      <c r="BR115" s="231"/>
      <c r="BS115" s="231"/>
      <c r="BT115" s="229"/>
      <c r="BU115" s="165">
        <f t="shared" si="3"/>
        <v>6.9441666666666671E-3</v>
      </c>
    </row>
    <row r="116" spans="1:73" ht="15.5" x14ac:dyDescent="0.35">
      <c r="A116" s="39"/>
      <c r="B116" s="139">
        <f>'Etat staff'!L112</f>
        <v>0</v>
      </c>
      <c r="C116" s="161">
        <f>'Etat staff'!J112</f>
        <v>0</v>
      </c>
      <c r="D116" s="162">
        <f>IF('Etat staff'!K112&lt;C116,'Etat staff'!K112+1,'Etat staff'!K112)</f>
        <v>0</v>
      </c>
      <c r="E116" s="203">
        <f t="shared" si="8"/>
        <v>1.0416666666666666E-2</v>
      </c>
      <c r="F116" s="44"/>
      <c r="G116" s="265"/>
      <c r="H116" s="227"/>
      <c r="I116" s="296"/>
      <c r="J116" s="296"/>
      <c r="K116" s="296"/>
      <c r="L116" s="296"/>
      <c r="M116" s="296"/>
      <c r="N116" s="296"/>
      <c r="O116" s="296"/>
      <c r="P116" s="296"/>
      <c r="Q116" s="296"/>
      <c r="R116" s="296"/>
      <c r="S116" s="296"/>
      <c r="T116" s="296"/>
      <c r="U116" s="296"/>
      <c r="V116" s="296"/>
      <c r="W116" s="296"/>
      <c r="X116" s="231"/>
      <c r="Y116" s="231"/>
      <c r="Z116" s="231"/>
      <c r="AA116" s="231"/>
      <c r="AB116" s="231"/>
      <c r="AC116" s="231"/>
      <c r="AD116" s="231"/>
      <c r="AE116" s="231"/>
      <c r="AF116" s="231"/>
      <c r="AG116" s="231"/>
      <c r="AH116" s="231"/>
      <c r="AI116" s="231"/>
      <c r="AJ116" s="231"/>
      <c r="AK116" s="231"/>
      <c r="AL116" s="231"/>
      <c r="AM116" s="231"/>
      <c r="AN116" s="231"/>
      <c r="AO116" s="231"/>
      <c r="AP116" s="231"/>
      <c r="AQ116" s="231"/>
      <c r="AR116" s="231"/>
      <c r="AS116" s="231"/>
      <c r="AT116" s="231"/>
      <c r="AU116" s="231"/>
      <c r="AV116" s="231"/>
      <c r="AW116" s="231"/>
      <c r="AX116" s="231"/>
      <c r="AY116" s="231"/>
      <c r="AZ116" s="231"/>
      <c r="BA116" s="231"/>
      <c r="BB116" s="231"/>
      <c r="BC116" s="231"/>
      <c r="BD116" s="231"/>
      <c r="BE116" s="231"/>
      <c r="BF116" s="231"/>
      <c r="BG116" s="231"/>
      <c r="BH116" s="231"/>
      <c r="BI116" s="231"/>
      <c r="BJ116" s="231"/>
      <c r="BK116" s="231"/>
      <c r="BL116" s="231"/>
      <c r="BM116" s="231"/>
      <c r="BN116" s="231"/>
      <c r="BO116" s="231"/>
      <c r="BP116" s="231"/>
      <c r="BQ116" s="231"/>
      <c r="BR116" s="231"/>
      <c r="BS116" s="231"/>
      <c r="BT116" s="229"/>
      <c r="BU116" s="165">
        <f t="shared" si="3"/>
        <v>6.9441666666666671E-3</v>
      </c>
    </row>
    <row r="117" spans="1:73" ht="15.5" x14ac:dyDescent="0.35">
      <c r="A117" s="39"/>
      <c r="B117" s="139">
        <f>'Etat staff'!L113</f>
        <v>0</v>
      </c>
      <c r="C117" s="161">
        <f>'Etat staff'!J113</f>
        <v>0</v>
      </c>
      <c r="D117" s="162">
        <f>IF('Etat staff'!K113&lt;C117,'Etat staff'!K113+1,'Etat staff'!K113)</f>
        <v>0</v>
      </c>
      <c r="E117" s="203">
        <f t="shared" si="8"/>
        <v>1.0416666666666666E-2</v>
      </c>
      <c r="F117" s="44"/>
      <c r="G117" s="265"/>
      <c r="H117" s="227"/>
      <c r="I117" s="296"/>
      <c r="J117" s="296"/>
      <c r="K117" s="296"/>
      <c r="L117" s="296"/>
      <c r="M117" s="296"/>
      <c r="N117" s="296"/>
      <c r="O117" s="296"/>
      <c r="P117" s="296"/>
      <c r="Q117" s="296"/>
      <c r="R117" s="296"/>
      <c r="S117" s="296"/>
      <c r="T117" s="296"/>
      <c r="U117" s="296"/>
      <c r="V117" s="296"/>
      <c r="W117" s="296"/>
      <c r="X117" s="231"/>
      <c r="Y117" s="231"/>
      <c r="Z117" s="231"/>
      <c r="AA117" s="231"/>
      <c r="AB117" s="231"/>
      <c r="AC117" s="231"/>
      <c r="AD117" s="231"/>
      <c r="AE117" s="231"/>
      <c r="AF117" s="231"/>
      <c r="AG117" s="231"/>
      <c r="AH117" s="231"/>
      <c r="AI117" s="231"/>
      <c r="AJ117" s="231"/>
      <c r="AK117" s="231"/>
      <c r="AL117" s="231"/>
      <c r="AM117" s="231"/>
      <c r="AN117" s="231"/>
      <c r="AO117" s="231"/>
      <c r="AP117" s="231"/>
      <c r="AQ117" s="231"/>
      <c r="AR117" s="231"/>
      <c r="AS117" s="231"/>
      <c r="AT117" s="231"/>
      <c r="AU117" s="231"/>
      <c r="AV117" s="231"/>
      <c r="AW117" s="231"/>
      <c r="AX117" s="231"/>
      <c r="AY117" s="231"/>
      <c r="AZ117" s="231"/>
      <c r="BA117" s="231"/>
      <c r="BB117" s="231"/>
      <c r="BC117" s="231"/>
      <c r="BD117" s="231"/>
      <c r="BE117" s="231"/>
      <c r="BF117" s="231"/>
      <c r="BG117" s="231"/>
      <c r="BH117" s="231"/>
      <c r="BI117" s="231"/>
      <c r="BJ117" s="231"/>
      <c r="BK117" s="231"/>
      <c r="BL117" s="231"/>
      <c r="BM117" s="231"/>
      <c r="BN117" s="231"/>
      <c r="BO117" s="231"/>
      <c r="BP117" s="231"/>
      <c r="BQ117" s="231"/>
      <c r="BR117" s="231"/>
      <c r="BS117" s="231"/>
      <c r="BT117" s="229"/>
      <c r="BU117" s="165">
        <f t="shared" si="3"/>
        <v>6.9441666666666671E-3</v>
      </c>
    </row>
    <row r="118" spans="1:73" ht="15.5" x14ac:dyDescent="0.35">
      <c r="A118" s="39"/>
      <c r="B118" s="139">
        <f>'Etat staff'!L114</f>
        <v>0</v>
      </c>
      <c r="C118" s="161">
        <f>'Etat staff'!J114</f>
        <v>0</v>
      </c>
      <c r="D118" s="162">
        <f>IF('Etat staff'!K114&lt;C118,'Etat staff'!K114+1,'Etat staff'!K114)</f>
        <v>0</v>
      </c>
      <c r="E118" s="203">
        <f t="shared" si="8"/>
        <v>1.0416666666666666E-2</v>
      </c>
      <c r="F118" s="44"/>
      <c r="G118" s="265"/>
      <c r="H118" s="227"/>
      <c r="I118" s="296"/>
      <c r="J118" s="296"/>
      <c r="K118" s="296"/>
      <c r="L118" s="296"/>
      <c r="M118" s="296"/>
      <c r="N118" s="296"/>
      <c r="O118" s="296"/>
      <c r="P118" s="296"/>
      <c r="Q118" s="296"/>
      <c r="R118" s="296"/>
      <c r="S118" s="296"/>
      <c r="T118" s="296"/>
      <c r="U118" s="296"/>
      <c r="V118" s="296"/>
      <c r="W118" s="296"/>
      <c r="X118" s="231"/>
      <c r="Y118" s="231"/>
      <c r="Z118" s="231"/>
      <c r="AA118" s="231"/>
      <c r="AB118" s="231"/>
      <c r="AC118" s="231"/>
      <c r="AD118" s="231"/>
      <c r="AE118" s="231"/>
      <c r="AF118" s="231"/>
      <c r="AG118" s="231"/>
      <c r="AH118" s="231"/>
      <c r="AI118" s="231"/>
      <c r="AJ118" s="231"/>
      <c r="AK118" s="231"/>
      <c r="AL118" s="231"/>
      <c r="AM118" s="231"/>
      <c r="AN118" s="231"/>
      <c r="AO118" s="231"/>
      <c r="AP118" s="231"/>
      <c r="AQ118" s="231"/>
      <c r="AR118" s="231"/>
      <c r="AS118" s="231"/>
      <c r="AT118" s="231"/>
      <c r="AU118" s="231"/>
      <c r="AV118" s="231"/>
      <c r="AW118" s="231"/>
      <c r="AX118" s="231"/>
      <c r="AY118" s="231"/>
      <c r="AZ118" s="231"/>
      <c r="BA118" s="231"/>
      <c r="BB118" s="231"/>
      <c r="BC118" s="231"/>
      <c r="BD118" s="231"/>
      <c r="BE118" s="231"/>
      <c r="BF118" s="231"/>
      <c r="BG118" s="231"/>
      <c r="BH118" s="231"/>
      <c r="BI118" s="231"/>
      <c r="BJ118" s="231"/>
      <c r="BK118" s="231"/>
      <c r="BL118" s="231"/>
      <c r="BM118" s="231"/>
      <c r="BN118" s="231"/>
      <c r="BO118" s="231"/>
      <c r="BP118" s="231"/>
      <c r="BQ118" s="231"/>
      <c r="BR118" s="231"/>
      <c r="BS118" s="231"/>
      <c r="BT118" s="229"/>
      <c r="BU118" s="165">
        <f t="shared" si="3"/>
        <v>6.9441666666666671E-3</v>
      </c>
    </row>
    <row r="119" spans="1:73" ht="15.5" x14ac:dyDescent="0.35">
      <c r="A119" s="39"/>
      <c r="B119" s="139">
        <f>'Etat staff'!L115</f>
        <v>0</v>
      </c>
      <c r="C119" s="161">
        <f>'Etat staff'!J115</f>
        <v>0</v>
      </c>
      <c r="D119" s="162">
        <f>IF('Etat staff'!K115&lt;C119,'Etat staff'!K115+1,'Etat staff'!K115)</f>
        <v>0</v>
      </c>
      <c r="E119" s="203">
        <f t="shared" si="8"/>
        <v>1.0416666666666666E-2</v>
      </c>
      <c r="F119" s="44"/>
      <c r="G119" s="265"/>
      <c r="H119" s="227"/>
      <c r="I119" s="296"/>
      <c r="J119" s="296"/>
      <c r="K119" s="296"/>
      <c r="L119" s="296"/>
      <c r="M119" s="296"/>
      <c r="N119" s="296"/>
      <c r="O119" s="296"/>
      <c r="P119" s="296"/>
      <c r="Q119" s="296"/>
      <c r="R119" s="296"/>
      <c r="S119" s="296"/>
      <c r="T119" s="296"/>
      <c r="U119" s="296"/>
      <c r="V119" s="296"/>
      <c r="W119" s="296"/>
      <c r="X119" s="296"/>
      <c r="Y119" s="296"/>
      <c r="Z119" s="296"/>
      <c r="AA119" s="296"/>
      <c r="AB119" s="296"/>
      <c r="AC119" s="296"/>
      <c r="AD119" s="296"/>
      <c r="AE119" s="296"/>
      <c r="AF119" s="296"/>
      <c r="AG119" s="296"/>
      <c r="AH119" s="296"/>
      <c r="AI119" s="296"/>
      <c r="AJ119" s="231"/>
      <c r="AK119" s="231"/>
      <c r="AL119" s="231"/>
      <c r="AM119" s="231"/>
      <c r="AN119" s="231"/>
      <c r="AO119" s="231"/>
      <c r="AP119" s="231"/>
      <c r="AQ119" s="231"/>
      <c r="AR119" s="231"/>
      <c r="AS119" s="231"/>
      <c r="AT119" s="231"/>
      <c r="AU119" s="231"/>
      <c r="AV119" s="231"/>
      <c r="AW119" s="231"/>
      <c r="AX119" s="231"/>
      <c r="AY119" s="231"/>
      <c r="AZ119" s="231"/>
      <c r="BA119" s="231"/>
      <c r="BB119" s="231"/>
      <c r="BC119" s="231"/>
      <c r="BD119" s="231"/>
      <c r="BE119" s="231"/>
      <c r="BF119" s="231"/>
      <c r="BG119" s="231"/>
      <c r="BH119" s="231"/>
      <c r="BI119" s="231"/>
      <c r="BJ119" s="231"/>
      <c r="BK119" s="231"/>
      <c r="BL119" s="231"/>
      <c r="BM119" s="231"/>
      <c r="BN119" s="231"/>
      <c r="BO119" s="231"/>
      <c r="BP119" s="296"/>
      <c r="BQ119" s="296"/>
      <c r="BR119" s="296"/>
      <c r="BS119" s="296"/>
      <c r="BT119" s="229"/>
      <c r="BU119" s="165">
        <f t="shared" ref="BU119:BU127" si="9">D119-C119+0.16666/24</f>
        <v>6.9441666666666671E-3</v>
      </c>
    </row>
    <row r="120" spans="1:73" ht="15.5" x14ac:dyDescent="0.35">
      <c r="A120" s="39"/>
      <c r="B120" s="139">
        <f>'Etat staff'!L116</f>
        <v>0</v>
      </c>
      <c r="C120" s="161">
        <f>'Etat staff'!J116</f>
        <v>0</v>
      </c>
      <c r="D120" s="162">
        <f>IF('Etat staff'!K116&lt;C120,'Etat staff'!K116+1,'Etat staff'!K116)</f>
        <v>0</v>
      </c>
      <c r="E120" s="203">
        <f t="shared" si="8"/>
        <v>1.0416666666666666E-2</v>
      </c>
      <c r="F120" s="45"/>
      <c r="G120" s="271"/>
      <c r="H120" s="227"/>
      <c r="I120" s="296"/>
      <c r="J120" s="296"/>
      <c r="K120" s="296"/>
      <c r="L120" s="296"/>
      <c r="M120" s="296"/>
      <c r="N120" s="296"/>
      <c r="O120" s="296"/>
      <c r="P120" s="296"/>
      <c r="Q120" s="296"/>
      <c r="R120" s="296"/>
      <c r="S120" s="296"/>
      <c r="T120" s="296"/>
      <c r="U120" s="296"/>
      <c r="V120" s="296"/>
      <c r="W120" s="296"/>
      <c r="X120" s="296"/>
      <c r="Y120" s="296"/>
      <c r="Z120" s="296"/>
      <c r="AA120" s="296"/>
      <c r="AB120" s="296"/>
      <c r="AC120" s="296"/>
      <c r="AD120" s="296"/>
      <c r="AE120" s="296"/>
      <c r="AF120" s="296"/>
      <c r="AG120" s="296"/>
      <c r="AH120" s="296"/>
      <c r="AI120" s="296"/>
      <c r="AJ120" s="231"/>
      <c r="AK120" s="231"/>
      <c r="AL120" s="231"/>
      <c r="AM120" s="231"/>
      <c r="AN120" s="296"/>
      <c r="AO120" s="296"/>
      <c r="AP120" s="296"/>
      <c r="AQ120" s="296"/>
      <c r="AR120" s="231"/>
      <c r="AS120" s="231"/>
      <c r="AT120" s="231"/>
      <c r="AU120" s="231"/>
      <c r="AV120" s="231"/>
      <c r="AW120" s="231"/>
      <c r="AX120" s="231"/>
      <c r="AY120" s="231"/>
      <c r="AZ120" s="296"/>
      <c r="BA120" s="296"/>
      <c r="BB120" s="296"/>
      <c r="BC120" s="296"/>
      <c r="BD120" s="231"/>
      <c r="BE120" s="231"/>
      <c r="BF120" s="231"/>
      <c r="BG120" s="231"/>
      <c r="BH120" s="231"/>
      <c r="BI120" s="231"/>
      <c r="BJ120" s="231"/>
      <c r="BK120" s="231"/>
      <c r="BL120" s="231"/>
      <c r="BM120" s="231"/>
      <c r="BN120" s="231"/>
      <c r="BO120" s="231"/>
      <c r="BP120" s="296"/>
      <c r="BQ120" s="296"/>
      <c r="BR120" s="296"/>
      <c r="BS120" s="296"/>
      <c r="BT120" s="229"/>
      <c r="BU120" s="165">
        <f t="shared" si="9"/>
        <v>6.9441666666666671E-3</v>
      </c>
    </row>
    <row r="121" spans="1:73" ht="15.5" x14ac:dyDescent="0.35">
      <c r="A121" s="39"/>
      <c r="B121" s="139">
        <f>'Etat staff'!L117</f>
        <v>0</v>
      </c>
      <c r="C121" s="161">
        <f>'Etat staff'!J117</f>
        <v>0</v>
      </c>
      <c r="D121" s="162">
        <f>IF('Etat staff'!K117&lt;C121,'Etat staff'!K117+1,'Etat staff'!K117)</f>
        <v>0</v>
      </c>
      <c r="E121" s="203">
        <f t="shared" si="8"/>
        <v>1.0416666666666666E-2</v>
      </c>
      <c r="F121" s="45"/>
      <c r="G121" s="271"/>
      <c r="H121" s="227"/>
      <c r="I121" s="296"/>
      <c r="J121" s="296"/>
      <c r="K121" s="296"/>
      <c r="L121" s="296"/>
      <c r="M121" s="296"/>
      <c r="N121" s="296"/>
      <c r="O121" s="296"/>
      <c r="P121" s="296"/>
      <c r="Q121" s="296"/>
      <c r="R121" s="296"/>
      <c r="S121" s="296"/>
      <c r="T121" s="296"/>
      <c r="U121" s="296"/>
      <c r="V121" s="296"/>
      <c r="W121" s="296"/>
      <c r="X121" s="296"/>
      <c r="Y121" s="296"/>
      <c r="Z121" s="296"/>
      <c r="AA121" s="296"/>
      <c r="AB121" s="296"/>
      <c r="AC121" s="296"/>
      <c r="AD121" s="296"/>
      <c r="AE121" s="296"/>
      <c r="AF121" s="296"/>
      <c r="AG121" s="296"/>
      <c r="AH121" s="296"/>
      <c r="AI121" s="296"/>
      <c r="AJ121" s="231"/>
      <c r="AK121" s="231"/>
      <c r="AL121" s="231"/>
      <c r="AM121" s="231"/>
      <c r="AN121" s="231"/>
      <c r="AO121" s="231"/>
      <c r="AP121" s="231"/>
      <c r="AQ121" s="231"/>
      <c r="AR121" s="231"/>
      <c r="AS121" s="231"/>
      <c r="AT121" s="231"/>
      <c r="AU121" s="231"/>
      <c r="AV121" s="231"/>
      <c r="AW121" s="231"/>
      <c r="AX121" s="231"/>
      <c r="AY121" s="231"/>
      <c r="AZ121" s="231"/>
      <c r="BA121" s="231"/>
      <c r="BB121" s="231"/>
      <c r="BC121" s="231"/>
      <c r="BD121" s="231"/>
      <c r="BE121" s="231"/>
      <c r="BF121" s="231"/>
      <c r="BG121" s="231"/>
      <c r="BH121" s="231"/>
      <c r="BI121" s="231"/>
      <c r="BJ121" s="231"/>
      <c r="BK121" s="231"/>
      <c r="BL121" s="231"/>
      <c r="BM121" s="231"/>
      <c r="BN121" s="231"/>
      <c r="BO121" s="231"/>
      <c r="BP121" s="296"/>
      <c r="BQ121" s="296"/>
      <c r="BR121" s="296"/>
      <c r="BS121" s="296"/>
      <c r="BT121" s="229"/>
      <c r="BU121" s="165">
        <f t="shared" si="9"/>
        <v>6.9441666666666671E-3</v>
      </c>
    </row>
    <row r="122" spans="1:73" ht="15.5" x14ac:dyDescent="0.35">
      <c r="A122" s="39"/>
      <c r="B122" s="139">
        <f>'Etat staff'!L118</f>
        <v>0</v>
      </c>
      <c r="C122" s="161">
        <f>'Etat staff'!J118</f>
        <v>0</v>
      </c>
      <c r="D122" s="162">
        <f>IF('Etat staff'!K118&lt;C122,'Etat staff'!K118+1,'Etat staff'!K118)</f>
        <v>0</v>
      </c>
      <c r="E122" s="203">
        <f t="shared" si="8"/>
        <v>1.0416666666666666E-2</v>
      </c>
      <c r="F122" s="45"/>
      <c r="G122" s="271"/>
      <c r="H122" s="227"/>
      <c r="I122" s="296"/>
      <c r="J122" s="296"/>
      <c r="K122" s="296"/>
      <c r="L122" s="296"/>
      <c r="M122" s="296"/>
      <c r="N122" s="296"/>
      <c r="O122" s="296"/>
      <c r="P122" s="296"/>
      <c r="Q122" s="296"/>
      <c r="R122" s="296"/>
      <c r="S122" s="296"/>
      <c r="T122" s="296"/>
      <c r="U122" s="296"/>
      <c r="V122" s="296"/>
      <c r="W122" s="296"/>
      <c r="X122" s="296"/>
      <c r="Y122" s="296"/>
      <c r="Z122" s="296"/>
      <c r="AA122" s="296"/>
      <c r="AB122" s="296"/>
      <c r="AC122" s="296"/>
      <c r="AD122" s="296"/>
      <c r="AE122" s="296"/>
      <c r="AF122" s="296"/>
      <c r="AG122" s="296"/>
      <c r="AH122" s="296"/>
      <c r="AI122" s="296"/>
      <c r="AJ122" s="231"/>
      <c r="AK122" s="231"/>
      <c r="AL122" s="231"/>
      <c r="AM122" s="231"/>
      <c r="AN122" s="231"/>
      <c r="AO122" s="231"/>
      <c r="AP122" s="231"/>
      <c r="AQ122" s="231"/>
      <c r="AR122" s="231"/>
      <c r="AS122" s="231"/>
      <c r="AT122" s="231"/>
      <c r="AU122" s="231"/>
      <c r="AV122" s="231"/>
      <c r="AW122" s="231"/>
      <c r="AX122" s="231"/>
      <c r="AY122" s="231"/>
      <c r="AZ122" s="231"/>
      <c r="BA122" s="231"/>
      <c r="BB122" s="231"/>
      <c r="BC122" s="231"/>
      <c r="BD122" s="231"/>
      <c r="BE122" s="231"/>
      <c r="BF122" s="231"/>
      <c r="BG122" s="231"/>
      <c r="BH122" s="231"/>
      <c r="BI122" s="231"/>
      <c r="BJ122" s="231"/>
      <c r="BK122" s="231"/>
      <c r="BL122" s="231"/>
      <c r="BM122" s="231"/>
      <c r="BN122" s="231"/>
      <c r="BO122" s="231"/>
      <c r="BP122" s="296"/>
      <c r="BQ122" s="296"/>
      <c r="BR122" s="296"/>
      <c r="BS122" s="296"/>
      <c r="BT122" s="229"/>
      <c r="BU122" s="165">
        <f t="shared" si="9"/>
        <v>6.9441666666666671E-3</v>
      </c>
    </row>
    <row r="123" spans="1:73" ht="15.5" x14ac:dyDescent="0.35">
      <c r="A123" s="39"/>
      <c r="B123" s="139">
        <f>'Etat staff'!L119</f>
        <v>0</v>
      </c>
      <c r="C123" s="161">
        <f>'Etat staff'!J119</f>
        <v>0</v>
      </c>
      <c r="D123" s="162">
        <f>IF('Etat staff'!K119&lt;C123,'Etat staff'!K119+1,'Etat staff'!K119)</f>
        <v>0</v>
      </c>
      <c r="E123" s="203">
        <f t="shared" si="8"/>
        <v>1.0416666666666666E-2</v>
      </c>
      <c r="F123" s="45"/>
      <c r="G123" s="271"/>
      <c r="H123" s="227"/>
      <c r="I123" s="296"/>
      <c r="J123" s="296"/>
      <c r="K123" s="296"/>
      <c r="L123" s="296"/>
      <c r="M123" s="296"/>
      <c r="N123" s="296"/>
      <c r="O123" s="296"/>
      <c r="P123" s="296"/>
      <c r="Q123" s="296"/>
      <c r="R123" s="296"/>
      <c r="S123" s="296"/>
      <c r="T123" s="296"/>
      <c r="U123" s="296"/>
      <c r="V123" s="296"/>
      <c r="W123" s="296"/>
      <c r="X123" s="296"/>
      <c r="Y123" s="296"/>
      <c r="Z123" s="296"/>
      <c r="AA123" s="296"/>
      <c r="AB123" s="296"/>
      <c r="AC123" s="296"/>
      <c r="AD123" s="296"/>
      <c r="AE123" s="296"/>
      <c r="AF123" s="296"/>
      <c r="AG123" s="296"/>
      <c r="AH123" s="296"/>
      <c r="AI123" s="296"/>
      <c r="AJ123" s="231"/>
      <c r="AK123" s="231"/>
      <c r="AL123" s="231"/>
      <c r="AM123" s="231"/>
      <c r="AN123" s="231"/>
      <c r="AO123" s="231"/>
      <c r="AP123" s="231"/>
      <c r="AQ123" s="231"/>
      <c r="AR123" s="231"/>
      <c r="AS123" s="231"/>
      <c r="AT123" s="231"/>
      <c r="AU123" s="231"/>
      <c r="AV123" s="231"/>
      <c r="AW123" s="231"/>
      <c r="AX123" s="231"/>
      <c r="AY123" s="231"/>
      <c r="AZ123" s="231"/>
      <c r="BA123" s="231"/>
      <c r="BB123" s="231"/>
      <c r="BC123" s="231"/>
      <c r="BD123" s="231"/>
      <c r="BE123" s="231"/>
      <c r="BF123" s="231"/>
      <c r="BG123" s="231"/>
      <c r="BH123" s="231"/>
      <c r="BI123" s="231"/>
      <c r="BJ123" s="231"/>
      <c r="BK123" s="231"/>
      <c r="BL123" s="231"/>
      <c r="BM123" s="231"/>
      <c r="BN123" s="231"/>
      <c r="BO123" s="231"/>
      <c r="BP123" s="296"/>
      <c r="BQ123" s="296"/>
      <c r="BR123" s="296"/>
      <c r="BS123" s="296"/>
      <c r="BT123" s="229"/>
      <c r="BU123" s="165">
        <f t="shared" si="9"/>
        <v>6.9441666666666671E-3</v>
      </c>
    </row>
    <row r="124" spans="1:73" ht="15.5" x14ac:dyDescent="0.35">
      <c r="A124" s="39"/>
      <c r="B124" s="139">
        <f>'Etat staff'!L120</f>
        <v>0</v>
      </c>
      <c r="C124" s="161">
        <f>'Etat staff'!J120</f>
        <v>0</v>
      </c>
      <c r="D124" s="162">
        <f>IF('Etat staff'!K120&lt;C124,'Etat staff'!K120+1,'Etat staff'!K120)</f>
        <v>0</v>
      </c>
      <c r="E124" s="203">
        <f t="shared" si="8"/>
        <v>1.0416666666666666E-2</v>
      </c>
      <c r="F124" s="44"/>
      <c r="G124" s="265"/>
      <c r="H124" s="227"/>
      <c r="I124" s="296"/>
      <c r="J124" s="296"/>
      <c r="K124" s="296"/>
      <c r="L124" s="296"/>
      <c r="M124" s="296"/>
      <c r="N124" s="296"/>
      <c r="O124" s="296"/>
      <c r="P124" s="296"/>
      <c r="Q124" s="296"/>
      <c r="R124" s="296"/>
      <c r="S124" s="296"/>
      <c r="T124" s="296"/>
      <c r="U124" s="296"/>
      <c r="V124" s="296"/>
      <c r="W124" s="296"/>
      <c r="X124" s="296"/>
      <c r="Y124" s="296"/>
      <c r="Z124" s="296"/>
      <c r="AA124" s="296"/>
      <c r="AB124" s="296"/>
      <c r="AC124" s="296"/>
      <c r="AD124" s="296"/>
      <c r="AE124" s="296"/>
      <c r="AF124" s="296"/>
      <c r="AG124" s="296"/>
      <c r="AH124" s="296"/>
      <c r="AI124" s="296"/>
      <c r="AJ124" s="231"/>
      <c r="AK124" s="231"/>
      <c r="AL124" s="231"/>
      <c r="AM124" s="231"/>
      <c r="AN124" s="231"/>
      <c r="AO124" s="231"/>
      <c r="AP124" s="231"/>
      <c r="AQ124" s="231"/>
      <c r="AR124" s="231"/>
      <c r="AS124" s="231"/>
      <c r="AT124" s="231"/>
      <c r="AU124" s="231"/>
      <c r="AV124" s="231"/>
      <c r="AW124" s="231"/>
      <c r="AX124" s="231"/>
      <c r="AY124" s="231"/>
      <c r="AZ124" s="231"/>
      <c r="BA124" s="231"/>
      <c r="BB124" s="231"/>
      <c r="BC124" s="231"/>
      <c r="BD124" s="231"/>
      <c r="BE124" s="231"/>
      <c r="BF124" s="231"/>
      <c r="BG124" s="231"/>
      <c r="BH124" s="231"/>
      <c r="BI124" s="231"/>
      <c r="BJ124" s="231"/>
      <c r="BK124" s="231"/>
      <c r="BL124" s="231"/>
      <c r="BM124" s="231"/>
      <c r="BN124" s="231"/>
      <c r="BO124" s="231"/>
      <c r="BP124" s="296"/>
      <c r="BQ124" s="296"/>
      <c r="BR124" s="296"/>
      <c r="BS124" s="296"/>
      <c r="BT124" s="229"/>
      <c r="BU124" s="165">
        <f t="shared" si="9"/>
        <v>6.9441666666666671E-3</v>
      </c>
    </row>
    <row r="125" spans="1:73" ht="15.5" x14ac:dyDescent="0.35">
      <c r="A125" s="39"/>
      <c r="B125" s="139">
        <f>'Etat staff'!L121</f>
        <v>0</v>
      </c>
      <c r="C125" s="161">
        <f>'Etat staff'!J121</f>
        <v>0</v>
      </c>
      <c r="D125" s="162">
        <f>IF('Etat staff'!K121&lt;C125,'Etat staff'!K121+1,'Etat staff'!K121)</f>
        <v>0</v>
      </c>
      <c r="E125" s="203">
        <f t="shared" si="8"/>
        <v>1.0416666666666666E-2</v>
      </c>
      <c r="F125" s="44"/>
      <c r="G125" s="265"/>
      <c r="H125" s="227"/>
      <c r="I125" s="296"/>
      <c r="J125" s="296"/>
      <c r="K125" s="296"/>
      <c r="L125" s="296"/>
      <c r="M125" s="296"/>
      <c r="N125" s="296"/>
      <c r="O125" s="296"/>
      <c r="P125" s="296"/>
      <c r="Q125" s="296"/>
      <c r="R125" s="296"/>
      <c r="S125" s="296"/>
      <c r="T125" s="296"/>
      <c r="U125" s="296"/>
      <c r="V125" s="296"/>
      <c r="W125" s="296"/>
      <c r="X125" s="296"/>
      <c r="Y125" s="296"/>
      <c r="Z125" s="296"/>
      <c r="AA125" s="296"/>
      <c r="AB125" s="296"/>
      <c r="AC125" s="296"/>
      <c r="AD125" s="296"/>
      <c r="AE125" s="296"/>
      <c r="AF125" s="296"/>
      <c r="AG125" s="296"/>
      <c r="AH125" s="296"/>
      <c r="AI125" s="296"/>
      <c r="AJ125" s="231"/>
      <c r="AK125" s="231"/>
      <c r="AL125" s="231"/>
      <c r="AM125" s="231"/>
      <c r="AN125" s="231"/>
      <c r="AO125" s="231"/>
      <c r="AP125" s="231"/>
      <c r="AQ125" s="231"/>
      <c r="AR125" s="231"/>
      <c r="AS125" s="231"/>
      <c r="AT125" s="231"/>
      <c r="AU125" s="231"/>
      <c r="AV125" s="231"/>
      <c r="AW125" s="231"/>
      <c r="AX125" s="231"/>
      <c r="AY125" s="231"/>
      <c r="AZ125" s="231"/>
      <c r="BA125" s="231"/>
      <c r="BB125" s="231"/>
      <c r="BC125" s="231"/>
      <c r="BD125" s="231"/>
      <c r="BE125" s="231"/>
      <c r="BF125" s="231"/>
      <c r="BG125" s="231"/>
      <c r="BH125" s="231"/>
      <c r="BI125" s="231"/>
      <c r="BJ125" s="231"/>
      <c r="BK125" s="231"/>
      <c r="BL125" s="231"/>
      <c r="BM125" s="231"/>
      <c r="BN125" s="231"/>
      <c r="BO125" s="231"/>
      <c r="BP125" s="296"/>
      <c r="BQ125" s="296"/>
      <c r="BR125" s="296"/>
      <c r="BS125" s="296"/>
      <c r="BT125" s="229"/>
      <c r="BU125" s="165">
        <f t="shared" si="9"/>
        <v>6.9441666666666671E-3</v>
      </c>
    </row>
    <row r="126" spans="1:73" ht="15.5" x14ac:dyDescent="0.35">
      <c r="A126" s="39"/>
      <c r="B126" s="139">
        <f>'Etat staff'!L122</f>
        <v>0</v>
      </c>
      <c r="C126" s="161">
        <f>'Etat staff'!J122</f>
        <v>0</v>
      </c>
      <c r="D126" s="162">
        <f>IF('Etat staff'!K122&lt;C126,'Etat staff'!K122+1,'Etat staff'!K122)</f>
        <v>0</v>
      </c>
      <c r="E126" s="203">
        <f t="shared" si="8"/>
        <v>1.0416666666666666E-2</v>
      </c>
      <c r="F126" s="44"/>
      <c r="G126" s="265"/>
      <c r="H126" s="227"/>
      <c r="I126" s="296"/>
      <c r="J126" s="296"/>
      <c r="K126" s="296"/>
      <c r="L126" s="296"/>
      <c r="M126" s="296"/>
      <c r="N126" s="296"/>
      <c r="O126" s="296"/>
      <c r="P126" s="296"/>
      <c r="Q126" s="296"/>
      <c r="R126" s="296"/>
      <c r="S126" s="296"/>
      <c r="T126" s="296"/>
      <c r="U126" s="296"/>
      <c r="V126" s="296"/>
      <c r="W126" s="296"/>
      <c r="X126" s="296"/>
      <c r="Y126" s="296"/>
      <c r="Z126" s="296"/>
      <c r="AA126" s="296"/>
      <c r="AB126" s="296"/>
      <c r="AC126" s="296"/>
      <c r="AD126" s="296"/>
      <c r="AE126" s="296"/>
      <c r="AF126" s="296"/>
      <c r="AG126" s="296"/>
      <c r="AH126" s="296"/>
      <c r="AI126" s="296"/>
      <c r="AJ126" s="231"/>
      <c r="AK126" s="231"/>
      <c r="AL126" s="231"/>
      <c r="AM126" s="231"/>
      <c r="AN126" s="231"/>
      <c r="AO126" s="231"/>
      <c r="AP126" s="231"/>
      <c r="AQ126" s="231"/>
      <c r="AR126" s="231"/>
      <c r="AS126" s="231"/>
      <c r="AT126" s="231"/>
      <c r="AU126" s="231"/>
      <c r="AV126" s="231"/>
      <c r="AW126" s="231"/>
      <c r="AX126" s="231"/>
      <c r="AY126" s="231"/>
      <c r="AZ126" s="231"/>
      <c r="BA126" s="231"/>
      <c r="BB126" s="231"/>
      <c r="BC126" s="231"/>
      <c r="BD126" s="231"/>
      <c r="BE126" s="231"/>
      <c r="BF126" s="231"/>
      <c r="BG126" s="231"/>
      <c r="BH126" s="231"/>
      <c r="BI126" s="231"/>
      <c r="BJ126" s="231"/>
      <c r="BK126" s="231"/>
      <c r="BL126" s="231"/>
      <c r="BM126" s="231"/>
      <c r="BN126" s="231"/>
      <c r="BO126" s="231"/>
      <c r="BP126" s="296"/>
      <c r="BQ126" s="296"/>
      <c r="BR126" s="296"/>
      <c r="BS126" s="296"/>
      <c r="BT126" s="229"/>
      <c r="BU126" s="165">
        <f t="shared" si="9"/>
        <v>6.9441666666666671E-3</v>
      </c>
    </row>
    <row r="127" spans="1:73" ht="16" thickBot="1" x14ac:dyDescent="0.4">
      <c r="A127" s="39"/>
      <c r="B127" s="139">
        <f>'Etat staff'!L123</f>
        <v>0</v>
      </c>
      <c r="C127" s="161">
        <f>'Etat staff'!J123</f>
        <v>0</v>
      </c>
      <c r="D127" s="162">
        <f>IF('Etat staff'!K123&lt;C127,'Etat staff'!K123+1,'Etat staff'!K123)</f>
        <v>0</v>
      </c>
      <c r="E127" s="203">
        <f t="shared" si="8"/>
        <v>1.0416666666666666E-2</v>
      </c>
      <c r="F127" s="44"/>
      <c r="G127" s="265"/>
      <c r="H127" s="232"/>
      <c r="I127" s="233"/>
      <c r="J127" s="233"/>
      <c r="K127" s="233"/>
      <c r="L127" s="233"/>
      <c r="M127" s="233"/>
      <c r="N127" s="233"/>
      <c r="O127" s="233"/>
      <c r="P127" s="233"/>
      <c r="Q127" s="233"/>
      <c r="R127" s="233"/>
      <c r="S127" s="233"/>
      <c r="T127" s="233"/>
      <c r="U127" s="233"/>
      <c r="V127" s="233"/>
      <c r="W127" s="233"/>
      <c r="X127" s="233"/>
      <c r="Y127" s="233"/>
      <c r="Z127" s="233"/>
      <c r="AA127" s="233"/>
      <c r="AB127" s="233"/>
      <c r="AC127" s="233"/>
      <c r="AD127" s="233"/>
      <c r="AE127" s="233"/>
      <c r="AF127" s="233"/>
      <c r="AG127" s="233"/>
      <c r="AH127" s="233"/>
      <c r="AI127" s="233"/>
      <c r="AJ127" s="234"/>
      <c r="AK127" s="234"/>
      <c r="AL127" s="234"/>
      <c r="AM127" s="234"/>
      <c r="AN127" s="234"/>
      <c r="AO127" s="234"/>
      <c r="AP127" s="234"/>
      <c r="AQ127" s="234"/>
      <c r="AR127" s="234"/>
      <c r="AS127" s="234"/>
      <c r="AT127" s="234"/>
      <c r="AU127" s="234"/>
      <c r="AV127" s="234"/>
      <c r="AW127" s="234"/>
      <c r="AX127" s="234"/>
      <c r="AY127" s="234"/>
      <c r="AZ127" s="234"/>
      <c r="BA127" s="234"/>
      <c r="BB127" s="234"/>
      <c r="BC127" s="234"/>
      <c r="BD127" s="234"/>
      <c r="BE127" s="234"/>
      <c r="BF127" s="234"/>
      <c r="BG127" s="234"/>
      <c r="BH127" s="234"/>
      <c r="BI127" s="234"/>
      <c r="BJ127" s="234"/>
      <c r="BK127" s="234"/>
      <c r="BL127" s="234"/>
      <c r="BM127" s="234"/>
      <c r="BN127" s="234"/>
      <c r="BO127" s="234"/>
      <c r="BP127" s="233"/>
      <c r="BQ127" s="233"/>
      <c r="BR127" s="233"/>
      <c r="BS127" s="233"/>
      <c r="BT127" s="236"/>
      <c r="BU127" s="165">
        <f t="shared" si="9"/>
        <v>6.9441666666666671E-3</v>
      </c>
    </row>
    <row r="128" spans="1:73" ht="16" thickBot="1" x14ac:dyDescent="0.4">
      <c r="A128" s="3"/>
      <c r="B128" s="60" t="s">
        <v>8</v>
      </c>
      <c r="C128" s="79"/>
      <c r="D128" s="79"/>
      <c r="E128" s="61"/>
      <c r="F128" s="61"/>
      <c r="G128" s="61"/>
      <c r="H128" s="23">
        <f>COUNT(H29:H127)</f>
        <v>2</v>
      </c>
      <c r="I128" s="23">
        <f t="shared" ref="I128:M128" si="10">COUNT(I29:I127)</f>
        <v>2</v>
      </c>
      <c r="J128" s="23">
        <f t="shared" si="10"/>
        <v>3</v>
      </c>
      <c r="K128" s="23">
        <f t="shared" si="10"/>
        <v>6</v>
      </c>
      <c r="L128" s="23">
        <f t="shared" si="10"/>
        <v>6</v>
      </c>
      <c r="M128" s="23">
        <f t="shared" si="10"/>
        <v>6</v>
      </c>
      <c r="N128" s="23">
        <f t="shared" ref="N128:O128" si="11">COUNT(N29:N127)</f>
        <v>5</v>
      </c>
      <c r="O128" s="23">
        <f t="shared" si="11"/>
        <v>6</v>
      </c>
      <c r="P128" s="23">
        <f>COUNT(P29:P127)</f>
        <v>6</v>
      </c>
      <c r="Q128" s="23">
        <f t="shared" ref="Q128:BT128" si="12">COUNT(Q29:Q127)</f>
        <v>6</v>
      </c>
      <c r="R128" s="23">
        <f t="shared" si="12"/>
        <v>6</v>
      </c>
      <c r="S128" s="23">
        <f t="shared" si="12"/>
        <v>6</v>
      </c>
      <c r="T128" s="23">
        <f t="shared" si="12"/>
        <v>6</v>
      </c>
      <c r="U128" s="23">
        <f t="shared" si="12"/>
        <v>6</v>
      </c>
      <c r="V128" s="23">
        <f t="shared" si="12"/>
        <v>6</v>
      </c>
      <c r="W128" s="23">
        <f t="shared" si="12"/>
        <v>9</v>
      </c>
      <c r="X128" s="23">
        <f t="shared" si="12"/>
        <v>9</v>
      </c>
      <c r="Y128" s="23">
        <f t="shared" si="12"/>
        <v>9</v>
      </c>
      <c r="Z128" s="23">
        <f t="shared" si="12"/>
        <v>9</v>
      </c>
      <c r="AA128" s="23">
        <f t="shared" si="12"/>
        <v>9</v>
      </c>
      <c r="AB128" s="23">
        <f t="shared" si="12"/>
        <v>9</v>
      </c>
      <c r="AC128" s="23">
        <f t="shared" si="12"/>
        <v>9</v>
      </c>
      <c r="AD128" s="23">
        <f t="shared" si="12"/>
        <v>9</v>
      </c>
      <c r="AE128" s="23">
        <f t="shared" si="12"/>
        <v>10</v>
      </c>
      <c r="AF128" s="23">
        <f t="shared" si="12"/>
        <v>10</v>
      </c>
      <c r="AG128" s="23">
        <f t="shared" si="12"/>
        <v>10</v>
      </c>
      <c r="AH128" s="23">
        <f t="shared" si="12"/>
        <v>10</v>
      </c>
      <c r="AI128" s="23">
        <f t="shared" si="12"/>
        <v>10</v>
      </c>
      <c r="AJ128" s="23">
        <f t="shared" si="12"/>
        <v>10</v>
      </c>
      <c r="AK128" s="23">
        <f t="shared" si="12"/>
        <v>10</v>
      </c>
      <c r="AL128" s="23">
        <f t="shared" si="12"/>
        <v>10</v>
      </c>
      <c r="AM128" s="23">
        <f t="shared" si="12"/>
        <v>10</v>
      </c>
      <c r="AN128" s="23">
        <f t="shared" si="12"/>
        <v>10</v>
      </c>
      <c r="AO128" s="23">
        <f t="shared" si="12"/>
        <v>10</v>
      </c>
      <c r="AP128" s="23">
        <f t="shared" si="12"/>
        <v>10</v>
      </c>
      <c r="AQ128" s="23">
        <f t="shared" si="12"/>
        <v>9</v>
      </c>
      <c r="AR128" s="23">
        <f t="shared" si="12"/>
        <v>9</v>
      </c>
      <c r="AS128" s="23">
        <f t="shared" si="12"/>
        <v>8</v>
      </c>
      <c r="AT128" s="23">
        <f t="shared" si="12"/>
        <v>8</v>
      </c>
      <c r="AU128" s="23">
        <f t="shared" si="12"/>
        <v>8</v>
      </c>
      <c r="AV128" s="23">
        <f t="shared" si="12"/>
        <v>8</v>
      </c>
      <c r="AW128" s="23">
        <f t="shared" si="12"/>
        <v>8</v>
      </c>
      <c r="AX128" s="23">
        <f t="shared" si="12"/>
        <v>8</v>
      </c>
      <c r="AY128" s="23">
        <f t="shared" si="12"/>
        <v>10</v>
      </c>
      <c r="AZ128" s="23">
        <f t="shared" si="12"/>
        <v>10</v>
      </c>
      <c r="BA128" s="23">
        <f t="shared" si="12"/>
        <v>10</v>
      </c>
      <c r="BB128" s="23">
        <f t="shared" si="12"/>
        <v>10</v>
      </c>
      <c r="BC128" s="23">
        <f t="shared" si="12"/>
        <v>10</v>
      </c>
      <c r="BD128" s="23">
        <f t="shared" si="12"/>
        <v>10</v>
      </c>
      <c r="BE128" s="23">
        <f t="shared" si="12"/>
        <v>9</v>
      </c>
      <c r="BF128" s="23">
        <f t="shared" si="12"/>
        <v>9</v>
      </c>
      <c r="BG128" s="23">
        <f t="shared" si="12"/>
        <v>9</v>
      </c>
      <c r="BH128" s="23">
        <f t="shared" si="12"/>
        <v>0</v>
      </c>
      <c r="BI128" s="23">
        <f t="shared" si="12"/>
        <v>0</v>
      </c>
      <c r="BJ128" s="23">
        <f t="shared" si="12"/>
        <v>0</v>
      </c>
      <c r="BK128" s="23">
        <f t="shared" si="12"/>
        <v>0</v>
      </c>
      <c r="BL128" s="23">
        <f t="shared" si="12"/>
        <v>0</v>
      </c>
      <c r="BM128" s="23">
        <f t="shared" si="12"/>
        <v>0</v>
      </c>
      <c r="BN128" s="23">
        <f t="shared" si="12"/>
        <v>0</v>
      </c>
      <c r="BO128" s="23">
        <f t="shared" si="12"/>
        <v>0</v>
      </c>
      <c r="BP128" s="23">
        <f t="shared" si="12"/>
        <v>0</v>
      </c>
      <c r="BQ128" s="23">
        <f t="shared" si="12"/>
        <v>0</v>
      </c>
      <c r="BR128" s="23">
        <f t="shared" si="12"/>
        <v>0</v>
      </c>
      <c r="BS128" s="23">
        <f t="shared" si="12"/>
        <v>0</v>
      </c>
      <c r="BT128" s="23">
        <f t="shared" si="12"/>
        <v>0</v>
      </c>
    </row>
    <row r="129" spans="1:72" ht="16" thickBot="1" x14ac:dyDescent="0.4">
      <c r="A129" s="3"/>
      <c r="B129" s="12"/>
      <c r="C129" s="12"/>
      <c r="D129" s="12"/>
      <c r="E129" s="12"/>
      <c r="F129" s="12"/>
      <c r="G129" s="12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</row>
    <row r="130" spans="1:72" ht="16" thickBot="1" x14ac:dyDescent="0.4">
      <c r="A130" s="3"/>
      <c r="B130" s="367" t="s">
        <v>9</v>
      </c>
      <c r="C130" s="368"/>
      <c r="D130" s="369"/>
      <c r="E130" s="370"/>
      <c r="F130" s="371" t="s">
        <v>10</v>
      </c>
      <c r="G130" s="372"/>
      <c r="H130" s="372"/>
      <c r="I130" s="372"/>
      <c r="J130" s="372"/>
      <c r="K130" s="372"/>
      <c r="L130" s="372"/>
      <c r="M130" s="177"/>
      <c r="N130" s="177"/>
      <c r="O130" s="177"/>
      <c r="P130" s="371" t="s">
        <v>11</v>
      </c>
      <c r="Q130" s="372"/>
      <c r="R130" s="372"/>
      <c r="S130" s="372"/>
      <c r="T130" s="372"/>
      <c r="U130" s="372"/>
      <c r="V130" s="372"/>
      <c r="W130" s="372"/>
      <c r="X130" s="372"/>
      <c r="Y130" s="372"/>
      <c r="Z130" s="372"/>
      <c r="AA130" s="372"/>
      <c r="AB130" s="372"/>
      <c r="AC130" s="372"/>
      <c r="AD130" s="372"/>
      <c r="AE130" s="372"/>
      <c r="AF130" s="373"/>
      <c r="AG130" s="177"/>
      <c r="AH130" s="177"/>
      <c r="AI130" s="177"/>
      <c r="AJ130" s="374" t="s">
        <v>12</v>
      </c>
      <c r="AK130" s="375"/>
      <c r="AL130" s="375"/>
      <c r="AM130" s="375"/>
      <c r="AN130" s="375"/>
      <c r="AO130" s="375"/>
      <c r="AP130" s="375"/>
      <c r="AQ130" s="375"/>
      <c r="AR130" s="376"/>
      <c r="AS130" s="178"/>
      <c r="AT130" s="178"/>
      <c r="AU130" s="178"/>
      <c r="AV130" s="377" t="s">
        <v>13</v>
      </c>
      <c r="AW130" s="378"/>
      <c r="AX130" s="378"/>
      <c r="AY130" s="378"/>
      <c r="AZ130" s="378"/>
      <c r="BA130" s="378"/>
      <c r="BB130" s="378"/>
      <c r="BC130" s="378"/>
      <c r="BD130" s="378"/>
      <c r="BE130" s="378"/>
      <c r="BF130" s="378"/>
      <c r="BG130" s="378"/>
      <c r="BH130" s="378"/>
      <c r="BI130" s="378"/>
      <c r="BJ130" s="378"/>
      <c r="BK130" s="378"/>
      <c r="BL130" s="378"/>
      <c r="BM130" s="378"/>
      <c r="BN130" s="378"/>
      <c r="BO130" s="378"/>
      <c r="BP130" s="378"/>
      <c r="BQ130" s="378"/>
      <c r="BR130" s="378"/>
      <c r="BS130" s="378"/>
      <c r="BT130" s="379"/>
    </row>
    <row r="131" spans="1:72" ht="15.5" x14ac:dyDescent="0.35">
      <c r="A131" s="39"/>
      <c r="B131" s="14"/>
      <c r="C131" s="15"/>
      <c r="D131" s="15"/>
      <c r="E131" s="16"/>
      <c r="F131" s="17"/>
      <c r="G131" s="12"/>
      <c r="H131" s="13" t="s">
        <v>65</v>
      </c>
      <c r="I131" s="13"/>
      <c r="J131" s="13"/>
      <c r="K131" s="13"/>
      <c r="L131" s="13"/>
      <c r="M131" s="13"/>
      <c r="N131" s="13"/>
      <c r="O131" s="13"/>
      <c r="P131" s="46" t="s">
        <v>63</v>
      </c>
      <c r="Q131" s="47"/>
      <c r="R131" s="47"/>
      <c r="S131" s="47"/>
      <c r="T131" s="47"/>
      <c r="U131" s="47"/>
      <c r="V131" s="47"/>
      <c r="W131" s="47"/>
      <c r="X131" s="13"/>
      <c r="Y131" s="13"/>
      <c r="Z131" s="13"/>
      <c r="AA131" s="13"/>
      <c r="AB131" s="13"/>
      <c r="AC131" s="13"/>
      <c r="AD131" s="13"/>
      <c r="AE131" s="13"/>
      <c r="AF131" s="18"/>
      <c r="AG131" s="13"/>
      <c r="AH131" s="13"/>
      <c r="AI131" s="13"/>
      <c r="AJ131" s="364"/>
      <c r="AK131" s="365"/>
      <c r="AL131" s="365"/>
      <c r="AM131" s="365"/>
      <c r="AN131" s="365"/>
      <c r="AO131" s="365"/>
      <c r="AP131" s="365"/>
      <c r="AQ131" s="365"/>
      <c r="AR131" s="366"/>
      <c r="AS131" s="176"/>
      <c r="AT131" s="176"/>
      <c r="AU131" s="176"/>
      <c r="AV131" s="48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/>
      <c r="BR131" s="49"/>
      <c r="BS131" s="49"/>
      <c r="BT131" s="50"/>
    </row>
    <row r="132" spans="1:72" ht="15.5" x14ac:dyDescent="0.35">
      <c r="A132" s="39"/>
      <c r="B132" s="51"/>
      <c r="C132" s="137"/>
      <c r="D132" s="12"/>
      <c r="E132" s="19"/>
      <c r="F132" s="17"/>
      <c r="G132" s="12"/>
      <c r="H132" s="13" t="s">
        <v>66</v>
      </c>
      <c r="I132" s="13"/>
      <c r="J132" s="13"/>
      <c r="K132" s="13"/>
      <c r="L132" s="13"/>
      <c r="M132" s="13"/>
      <c r="N132" s="13"/>
      <c r="O132" s="13"/>
      <c r="P132" s="17"/>
      <c r="Q132" s="12"/>
      <c r="R132" s="12"/>
      <c r="S132" s="12"/>
      <c r="T132" s="12"/>
      <c r="U132" s="12"/>
      <c r="V132" s="12"/>
      <c r="W132" s="12"/>
      <c r="X132" s="13"/>
      <c r="Y132" s="13"/>
      <c r="Z132" s="13"/>
      <c r="AA132" s="13"/>
      <c r="AB132" s="13"/>
      <c r="AC132" s="13"/>
      <c r="AD132" s="13"/>
      <c r="AE132" s="13"/>
      <c r="AF132" s="18"/>
      <c r="AG132" s="13"/>
      <c r="AH132" s="13"/>
      <c r="AI132" s="13"/>
      <c r="AJ132" s="20"/>
      <c r="AK132" s="13"/>
      <c r="AL132" s="13"/>
      <c r="AM132" s="13"/>
      <c r="AN132" s="13"/>
      <c r="AO132" s="13"/>
      <c r="AP132" s="13"/>
      <c r="AQ132" s="13"/>
      <c r="AR132" s="18"/>
      <c r="AS132" s="13"/>
      <c r="AT132" s="13"/>
      <c r="AU132" s="13"/>
      <c r="AV132" s="52"/>
      <c r="AW132" s="53"/>
      <c r="AX132" s="53"/>
      <c r="AY132" s="53"/>
      <c r="AZ132" s="53"/>
      <c r="BA132" s="53"/>
      <c r="BB132" s="53"/>
      <c r="BC132" s="53"/>
      <c r="BD132" s="53"/>
      <c r="BE132" s="53"/>
      <c r="BF132" s="53"/>
      <c r="BG132" s="53"/>
      <c r="BH132" s="53"/>
      <c r="BI132" s="53"/>
      <c r="BJ132" s="53"/>
      <c r="BK132" s="53"/>
      <c r="BL132" s="53"/>
      <c r="BM132" s="53"/>
      <c r="BN132" s="53"/>
      <c r="BO132" s="53"/>
      <c r="BP132" s="53"/>
      <c r="BQ132" s="53"/>
      <c r="BR132" s="53"/>
      <c r="BS132" s="53"/>
      <c r="BT132" s="54"/>
    </row>
    <row r="133" spans="1:72" ht="16" thickBot="1" x14ac:dyDescent="0.4">
      <c r="A133" s="3"/>
      <c r="B133" s="10"/>
      <c r="C133" s="21"/>
      <c r="D133" s="21"/>
      <c r="E133" s="11"/>
      <c r="F133" s="10"/>
      <c r="G133" s="21"/>
      <c r="H133" s="22" t="s">
        <v>67</v>
      </c>
      <c r="I133" s="22"/>
      <c r="J133" s="22"/>
      <c r="K133" s="22"/>
      <c r="L133" s="22"/>
      <c r="M133" s="22"/>
      <c r="N133" s="22"/>
      <c r="O133" s="22"/>
      <c r="P133" s="10"/>
      <c r="Q133" s="21"/>
      <c r="R133" s="21"/>
      <c r="S133" s="21"/>
      <c r="T133" s="21"/>
      <c r="U133" s="21"/>
      <c r="V133" s="21"/>
      <c r="W133" s="21"/>
      <c r="X133" s="22"/>
      <c r="Y133" s="22"/>
      <c r="Z133" s="22"/>
      <c r="AA133" s="22"/>
      <c r="AB133" s="22"/>
      <c r="AC133" s="22"/>
      <c r="AD133" s="22"/>
      <c r="AE133" s="22"/>
      <c r="AF133" s="23"/>
      <c r="AG133" s="22"/>
      <c r="AH133" s="22"/>
      <c r="AI133" s="22"/>
      <c r="AJ133" s="24"/>
      <c r="AK133" s="22"/>
      <c r="AL133" s="22"/>
      <c r="AM133" s="22"/>
      <c r="AN133" s="22"/>
      <c r="AO133" s="22"/>
      <c r="AP133" s="22"/>
      <c r="AQ133" s="22"/>
      <c r="AR133" s="23"/>
      <c r="AS133" s="22"/>
      <c r="AT133" s="22"/>
      <c r="AU133" s="22"/>
      <c r="AV133" s="55"/>
      <c r="AW133" s="56"/>
      <c r="AX133" s="56"/>
      <c r="AY133" s="56"/>
      <c r="AZ133" s="56"/>
      <c r="BA133" s="56"/>
      <c r="BB133" s="56"/>
      <c r="BC133" s="56"/>
      <c r="BD133" s="56"/>
      <c r="BE133" s="56"/>
      <c r="BF133" s="56"/>
      <c r="BG133" s="56"/>
      <c r="BH133" s="56"/>
      <c r="BI133" s="56"/>
      <c r="BJ133" s="56"/>
      <c r="BK133" s="56"/>
      <c r="BL133" s="56"/>
      <c r="BM133" s="56"/>
      <c r="BN133" s="56"/>
      <c r="BO133" s="56"/>
      <c r="BP133" s="56"/>
      <c r="BQ133" s="56"/>
      <c r="BR133" s="56"/>
      <c r="BS133" s="56"/>
      <c r="BT133" s="57"/>
    </row>
    <row r="134" spans="1:72" ht="15.5" x14ac:dyDescent="0.35">
      <c r="A134" s="3"/>
      <c r="B134" s="12"/>
      <c r="C134" s="12"/>
      <c r="D134" s="12"/>
      <c r="E134" s="12"/>
      <c r="F134" s="12"/>
      <c r="G134" s="12"/>
      <c r="H134" s="13"/>
      <c r="I134" s="13"/>
      <c r="J134" s="13"/>
      <c r="K134" s="13"/>
      <c r="L134" s="13"/>
      <c r="M134" s="13"/>
      <c r="N134" s="13"/>
      <c r="O134" s="13"/>
      <c r="P134" s="12"/>
      <c r="Q134" s="12"/>
      <c r="R134" s="12"/>
      <c r="S134" s="12"/>
      <c r="T134" s="12"/>
      <c r="U134" s="12"/>
      <c r="V134" s="12"/>
      <c r="W134" s="12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</row>
    <row r="135" spans="1:72" x14ac:dyDescent="0.35">
      <c r="B135" s="1"/>
      <c r="C135" s="1"/>
      <c r="D135" s="25">
        <v>30</v>
      </c>
      <c r="E135" s="25"/>
      <c r="F135" s="25"/>
      <c r="G135" s="25"/>
      <c r="H135" s="28">
        <f>COUNTIF(H29:H127,"30")</f>
        <v>0</v>
      </c>
      <c r="I135" s="28">
        <f t="shared" ref="I135:BP135" si="13">COUNTIF(I29:I127,"30")</f>
        <v>0</v>
      </c>
      <c r="J135" s="28">
        <f t="shared" si="13"/>
        <v>1</v>
      </c>
      <c r="K135" s="28">
        <f t="shared" si="13"/>
        <v>1</v>
      </c>
      <c r="L135" s="28">
        <f t="shared" si="13"/>
        <v>1</v>
      </c>
      <c r="M135" s="28">
        <f t="shared" si="13"/>
        <v>1</v>
      </c>
      <c r="N135" s="28">
        <f t="shared" si="13"/>
        <v>1</v>
      </c>
      <c r="O135" s="28">
        <f t="shared" si="13"/>
        <v>1</v>
      </c>
      <c r="P135" s="28">
        <f t="shared" si="13"/>
        <v>1</v>
      </c>
      <c r="Q135" s="28">
        <f t="shared" si="13"/>
        <v>1</v>
      </c>
      <c r="R135" s="28">
        <f t="shared" si="13"/>
        <v>1</v>
      </c>
      <c r="S135" s="28">
        <f t="shared" si="13"/>
        <v>1</v>
      </c>
      <c r="T135" s="28">
        <f t="shared" si="13"/>
        <v>1</v>
      </c>
      <c r="U135" s="28">
        <f t="shared" si="13"/>
        <v>1</v>
      </c>
      <c r="V135" s="28">
        <f t="shared" si="13"/>
        <v>1</v>
      </c>
      <c r="W135" s="28">
        <f t="shared" si="13"/>
        <v>1</v>
      </c>
      <c r="X135" s="28">
        <f t="shared" si="13"/>
        <v>1</v>
      </c>
      <c r="Y135" s="28">
        <f t="shared" si="13"/>
        <v>1</v>
      </c>
      <c r="Z135" s="28">
        <f t="shared" si="13"/>
        <v>1</v>
      </c>
      <c r="AA135" s="28">
        <f t="shared" si="13"/>
        <v>1</v>
      </c>
      <c r="AB135" s="28">
        <f t="shared" si="13"/>
        <v>1</v>
      </c>
      <c r="AC135" s="28">
        <f t="shared" si="13"/>
        <v>1</v>
      </c>
      <c r="AD135" s="28">
        <f t="shared" si="13"/>
        <v>1</v>
      </c>
      <c r="AE135" s="28">
        <f t="shared" si="13"/>
        <v>1</v>
      </c>
      <c r="AF135" s="28">
        <f t="shared" si="13"/>
        <v>1</v>
      </c>
      <c r="AG135" s="28">
        <f t="shared" si="13"/>
        <v>1</v>
      </c>
      <c r="AH135" s="28">
        <f t="shared" si="13"/>
        <v>1</v>
      </c>
      <c r="AI135" s="28">
        <f t="shared" si="13"/>
        <v>1</v>
      </c>
      <c r="AJ135" s="28">
        <f t="shared" si="13"/>
        <v>1</v>
      </c>
      <c r="AK135" s="28">
        <f t="shared" si="13"/>
        <v>1</v>
      </c>
      <c r="AL135" s="28">
        <f t="shared" si="13"/>
        <v>1</v>
      </c>
      <c r="AM135" s="28">
        <f t="shared" si="13"/>
        <v>1</v>
      </c>
      <c r="AN135" s="28">
        <f t="shared" si="13"/>
        <v>1</v>
      </c>
      <c r="AO135" s="28">
        <f t="shared" si="13"/>
        <v>1</v>
      </c>
      <c r="AP135" s="28">
        <f t="shared" si="13"/>
        <v>1</v>
      </c>
      <c r="AQ135" s="28">
        <f t="shared" si="13"/>
        <v>1</v>
      </c>
      <c r="AR135" s="28">
        <f t="shared" si="13"/>
        <v>1</v>
      </c>
      <c r="AS135" s="28">
        <f t="shared" si="13"/>
        <v>1</v>
      </c>
      <c r="AT135" s="28">
        <f t="shared" si="13"/>
        <v>1</v>
      </c>
      <c r="AU135" s="28">
        <f t="shared" si="13"/>
        <v>1</v>
      </c>
      <c r="AV135" s="28">
        <f t="shared" si="13"/>
        <v>1</v>
      </c>
      <c r="AW135" s="28">
        <f t="shared" si="13"/>
        <v>1</v>
      </c>
      <c r="AX135" s="28">
        <f t="shared" si="13"/>
        <v>1</v>
      </c>
      <c r="AY135" s="28">
        <f t="shared" si="13"/>
        <v>1</v>
      </c>
      <c r="AZ135" s="28">
        <f t="shared" si="13"/>
        <v>1</v>
      </c>
      <c r="BA135" s="28">
        <f t="shared" si="13"/>
        <v>1</v>
      </c>
      <c r="BB135" s="28">
        <f t="shared" si="13"/>
        <v>1</v>
      </c>
      <c r="BC135" s="28">
        <f t="shared" si="13"/>
        <v>1</v>
      </c>
      <c r="BD135" s="28">
        <f t="shared" si="13"/>
        <v>1</v>
      </c>
      <c r="BE135" s="28">
        <f t="shared" si="13"/>
        <v>1</v>
      </c>
      <c r="BF135" s="28">
        <f t="shared" si="13"/>
        <v>1</v>
      </c>
      <c r="BG135" s="28">
        <f t="shared" si="13"/>
        <v>1</v>
      </c>
      <c r="BH135" s="28">
        <f t="shared" si="13"/>
        <v>0</v>
      </c>
      <c r="BI135" s="28">
        <f t="shared" si="13"/>
        <v>0</v>
      </c>
      <c r="BJ135" s="28">
        <f t="shared" si="13"/>
        <v>0</v>
      </c>
      <c r="BK135" s="28">
        <f t="shared" si="13"/>
        <v>0</v>
      </c>
      <c r="BL135" s="28">
        <f t="shared" si="13"/>
        <v>0</v>
      </c>
      <c r="BM135" s="28">
        <f t="shared" si="13"/>
        <v>0</v>
      </c>
      <c r="BN135" s="28">
        <f t="shared" si="13"/>
        <v>0</v>
      </c>
      <c r="BO135" s="28">
        <f t="shared" si="13"/>
        <v>0</v>
      </c>
      <c r="BP135" s="28">
        <f t="shared" si="13"/>
        <v>0</v>
      </c>
      <c r="BQ135" s="187"/>
      <c r="BR135" s="187"/>
      <c r="BS135" s="187"/>
    </row>
    <row r="136" spans="1:72" x14ac:dyDescent="0.35">
      <c r="B136" s="1" t="s">
        <v>14</v>
      </c>
      <c r="C136" s="1"/>
      <c r="D136" s="26">
        <v>31</v>
      </c>
      <c r="E136" s="26"/>
      <c r="F136" s="26"/>
      <c r="G136" s="26"/>
      <c r="H136" s="27">
        <f>COUNTIF(H29:H127,"31")</f>
        <v>0</v>
      </c>
      <c r="I136" s="27">
        <f t="shared" ref="I136:BP136" si="14">COUNTIF(I29:I127,"31")</f>
        <v>0</v>
      </c>
      <c r="J136" s="27">
        <f t="shared" si="14"/>
        <v>0</v>
      </c>
      <c r="K136" s="27">
        <f t="shared" si="14"/>
        <v>0</v>
      </c>
      <c r="L136" s="27">
        <f t="shared" si="14"/>
        <v>0</v>
      </c>
      <c r="M136" s="27">
        <f t="shared" si="14"/>
        <v>0</v>
      </c>
      <c r="N136" s="27">
        <f t="shared" si="14"/>
        <v>0</v>
      </c>
      <c r="O136" s="27">
        <f t="shared" si="14"/>
        <v>0</v>
      </c>
      <c r="P136" s="27">
        <f t="shared" si="14"/>
        <v>0</v>
      </c>
      <c r="Q136" s="27">
        <f t="shared" si="14"/>
        <v>0</v>
      </c>
      <c r="R136" s="27">
        <f t="shared" si="14"/>
        <v>0</v>
      </c>
      <c r="S136" s="27">
        <f t="shared" si="14"/>
        <v>0</v>
      </c>
      <c r="T136" s="27">
        <f t="shared" si="14"/>
        <v>0</v>
      </c>
      <c r="U136" s="27">
        <f t="shared" si="14"/>
        <v>0</v>
      </c>
      <c r="V136" s="27">
        <f t="shared" si="14"/>
        <v>0</v>
      </c>
      <c r="W136" s="27">
        <f t="shared" si="14"/>
        <v>0</v>
      </c>
      <c r="X136" s="27">
        <f t="shared" si="14"/>
        <v>0</v>
      </c>
      <c r="Y136" s="27">
        <f t="shared" si="14"/>
        <v>0</v>
      </c>
      <c r="Z136" s="27">
        <f t="shared" si="14"/>
        <v>0</v>
      </c>
      <c r="AA136" s="27">
        <f t="shared" si="14"/>
        <v>0</v>
      </c>
      <c r="AB136" s="27">
        <f t="shared" si="14"/>
        <v>0</v>
      </c>
      <c r="AC136" s="27">
        <f t="shared" si="14"/>
        <v>0</v>
      </c>
      <c r="AD136" s="27">
        <f t="shared" si="14"/>
        <v>0</v>
      </c>
      <c r="AE136" s="27">
        <f t="shared" si="14"/>
        <v>0</v>
      </c>
      <c r="AF136" s="27">
        <f t="shared" si="14"/>
        <v>0</v>
      </c>
      <c r="AG136" s="27">
        <f t="shared" si="14"/>
        <v>0</v>
      </c>
      <c r="AH136" s="27">
        <f t="shared" si="14"/>
        <v>0</v>
      </c>
      <c r="AI136" s="27">
        <f t="shared" si="14"/>
        <v>0</v>
      </c>
      <c r="AJ136" s="27">
        <f t="shared" si="14"/>
        <v>0</v>
      </c>
      <c r="AK136" s="27">
        <f t="shared" si="14"/>
        <v>0</v>
      </c>
      <c r="AL136" s="27">
        <f t="shared" si="14"/>
        <v>0</v>
      </c>
      <c r="AM136" s="27">
        <f t="shared" si="14"/>
        <v>0</v>
      </c>
      <c r="AN136" s="27">
        <f t="shared" si="14"/>
        <v>0</v>
      </c>
      <c r="AO136" s="27">
        <f t="shared" si="14"/>
        <v>0</v>
      </c>
      <c r="AP136" s="27">
        <f t="shared" si="14"/>
        <v>0</v>
      </c>
      <c r="AQ136" s="27">
        <f t="shared" si="14"/>
        <v>0</v>
      </c>
      <c r="AR136" s="27">
        <f t="shared" si="14"/>
        <v>0</v>
      </c>
      <c r="AS136" s="27">
        <f t="shared" si="14"/>
        <v>0</v>
      </c>
      <c r="AT136" s="27">
        <f t="shared" si="14"/>
        <v>0</v>
      </c>
      <c r="AU136" s="27">
        <f t="shared" si="14"/>
        <v>0</v>
      </c>
      <c r="AV136" s="27">
        <f t="shared" si="14"/>
        <v>0</v>
      </c>
      <c r="AW136" s="27">
        <f t="shared" si="14"/>
        <v>0</v>
      </c>
      <c r="AX136" s="27">
        <f t="shared" si="14"/>
        <v>0</v>
      </c>
      <c r="AY136" s="27">
        <f t="shared" si="14"/>
        <v>0</v>
      </c>
      <c r="AZ136" s="27">
        <f t="shared" si="14"/>
        <v>0</v>
      </c>
      <c r="BA136" s="27">
        <f t="shared" si="14"/>
        <v>0</v>
      </c>
      <c r="BB136" s="27">
        <f t="shared" si="14"/>
        <v>0</v>
      </c>
      <c r="BC136" s="27">
        <f t="shared" si="14"/>
        <v>0</v>
      </c>
      <c r="BD136" s="27">
        <f t="shared" si="14"/>
        <v>0</v>
      </c>
      <c r="BE136" s="27">
        <f t="shared" si="14"/>
        <v>0</v>
      </c>
      <c r="BF136" s="27">
        <f t="shared" si="14"/>
        <v>0</v>
      </c>
      <c r="BG136" s="27">
        <f t="shared" si="14"/>
        <v>0</v>
      </c>
      <c r="BH136" s="27">
        <f t="shared" si="14"/>
        <v>0</v>
      </c>
      <c r="BI136" s="27">
        <f t="shared" si="14"/>
        <v>0</v>
      </c>
      <c r="BJ136" s="27">
        <f t="shared" si="14"/>
        <v>0</v>
      </c>
      <c r="BK136" s="27">
        <f t="shared" si="14"/>
        <v>0</v>
      </c>
      <c r="BL136" s="27">
        <f t="shared" si="14"/>
        <v>0</v>
      </c>
      <c r="BM136" s="27">
        <f t="shared" si="14"/>
        <v>0</v>
      </c>
      <c r="BN136" s="27">
        <f t="shared" si="14"/>
        <v>0</v>
      </c>
      <c r="BO136" s="27">
        <f t="shared" si="14"/>
        <v>0</v>
      </c>
      <c r="BP136" s="27">
        <f t="shared" si="14"/>
        <v>0</v>
      </c>
      <c r="BQ136" s="188"/>
      <c r="BR136" s="188"/>
      <c r="BS136" s="188"/>
    </row>
    <row r="137" spans="1:72" x14ac:dyDescent="0.35">
      <c r="B137" s="1"/>
      <c r="C137" s="1"/>
      <c r="D137" s="26">
        <v>32</v>
      </c>
      <c r="E137" s="26"/>
      <c r="F137" s="26"/>
      <c r="G137" s="26"/>
      <c r="H137" s="27">
        <f>COUNTIF(H29:H127,"32")</f>
        <v>0</v>
      </c>
      <c r="I137" s="27">
        <f t="shared" ref="I137:BP137" si="15">COUNTIF(I29:I127,"32")</f>
        <v>0</v>
      </c>
      <c r="J137" s="27">
        <f t="shared" si="15"/>
        <v>0</v>
      </c>
      <c r="K137" s="27">
        <f t="shared" si="15"/>
        <v>0</v>
      </c>
      <c r="L137" s="27">
        <f t="shared" si="15"/>
        <v>0</v>
      </c>
      <c r="M137" s="27">
        <f t="shared" si="15"/>
        <v>0</v>
      </c>
      <c r="N137" s="27">
        <f t="shared" si="15"/>
        <v>0</v>
      </c>
      <c r="O137" s="27">
        <f t="shared" si="15"/>
        <v>0</v>
      </c>
      <c r="P137" s="27">
        <f t="shared" si="15"/>
        <v>0</v>
      </c>
      <c r="Q137" s="27">
        <f t="shared" si="15"/>
        <v>0</v>
      </c>
      <c r="R137" s="27">
        <f t="shared" si="15"/>
        <v>0</v>
      </c>
      <c r="S137" s="27">
        <f t="shared" si="15"/>
        <v>0</v>
      </c>
      <c r="T137" s="27">
        <f t="shared" si="15"/>
        <v>0</v>
      </c>
      <c r="U137" s="27">
        <f t="shared" si="15"/>
        <v>0</v>
      </c>
      <c r="V137" s="27">
        <f t="shared" si="15"/>
        <v>0</v>
      </c>
      <c r="W137" s="27">
        <f t="shared" si="15"/>
        <v>1</v>
      </c>
      <c r="X137" s="27">
        <f t="shared" si="15"/>
        <v>1</v>
      </c>
      <c r="Y137" s="27">
        <f t="shared" si="15"/>
        <v>1</v>
      </c>
      <c r="Z137" s="27">
        <f t="shared" si="15"/>
        <v>1</v>
      </c>
      <c r="AA137" s="27">
        <f t="shared" si="15"/>
        <v>1</v>
      </c>
      <c r="AB137" s="27">
        <f t="shared" si="15"/>
        <v>1</v>
      </c>
      <c r="AC137" s="27">
        <f t="shared" si="15"/>
        <v>1</v>
      </c>
      <c r="AD137" s="27">
        <f t="shared" si="15"/>
        <v>1</v>
      </c>
      <c r="AE137" s="27">
        <f t="shared" si="15"/>
        <v>1</v>
      </c>
      <c r="AF137" s="27">
        <f t="shared" si="15"/>
        <v>1</v>
      </c>
      <c r="AG137" s="27">
        <f t="shared" si="15"/>
        <v>1</v>
      </c>
      <c r="AH137" s="27">
        <f t="shared" si="15"/>
        <v>1</v>
      </c>
      <c r="AI137" s="27">
        <f t="shared" si="15"/>
        <v>1</v>
      </c>
      <c r="AJ137" s="27">
        <f t="shared" si="15"/>
        <v>1</v>
      </c>
      <c r="AK137" s="27">
        <f t="shared" si="15"/>
        <v>1</v>
      </c>
      <c r="AL137" s="27">
        <f t="shared" si="15"/>
        <v>1</v>
      </c>
      <c r="AM137" s="27">
        <f t="shared" si="15"/>
        <v>1</v>
      </c>
      <c r="AN137" s="27">
        <f t="shared" si="15"/>
        <v>1</v>
      </c>
      <c r="AO137" s="27">
        <f t="shared" si="15"/>
        <v>1</v>
      </c>
      <c r="AP137" s="27">
        <f t="shared" si="15"/>
        <v>1</v>
      </c>
      <c r="AQ137" s="27">
        <f t="shared" si="15"/>
        <v>1</v>
      </c>
      <c r="AR137" s="27">
        <f t="shared" si="15"/>
        <v>1</v>
      </c>
      <c r="AS137" s="27">
        <f t="shared" si="15"/>
        <v>0</v>
      </c>
      <c r="AT137" s="27">
        <f t="shared" si="15"/>
        <v>0</v>
      </c>
      <c r="AU137" s="27">
        <f t="shared" si="15"/>
        <v>0</v>
      </c>
      <c r="AV137" s="27">
        <f t="shared" si="15"/>
        <v>0</v>
      </c>
      <c r="AW137" s="27">
        <f t="shared" si="15"/>
        <v>0</v>
      </c>
      <c r="AX137" s="27">
        <f t="shared" si="15"/>
        <v>0</v>
      </c>
      <c r="AY137" s="27">
        <f t="shared" si="15"/>
        <v>1</v>
      </c>
      <c r="AZ137" s="27">
        <f t="shared" si="15"/>
        <v>1</v>
      </c>
      <c r="BA137" s="27">
        <f t="shared" si="15"/>
        <v>1</v>
      </c>
      <c r="BB137" s="27">
        <f t="shared" si="15"/>
        <v>1</v>
      </c>
      <c r="BC137" s="27">
        <f t="shared" si="15"/>
        <v>1</v>
      </c>
      <c r="BD137" s="27">
        <f t="shared" si="15"/>
        <v>1</v>
      </c>
      <c r="BE137" s="27">
        <f t="shared" si="15"/>
        <v>0</v>
      </c>
      <c r="BF137" s="27">
        <f t="shared" si="15"/>
        <v>0</v>
      </c>
      <c r="BG137" s="27">
        <f t="shared" si="15"/>
        <v>0</v>
      </c>
      <c r="BH137" s="27">
        <f t="shared" si="15"/>
        <v>0</v>
      </c>
      <c r="BI137" s="27">
        <f t="shared" si="15"/>
        <v>0</v>
      </c>
      <c r="BJ137" s="27">
        <f t="shared" si="15"/>
        <v>0</v>
      </c>
      <c r="BK137" s="27">
        <f t="shared" si="15"/>
        <v>0</v>
      </c>
      <c r="BL137" s="27">
        <f t="shared" si="15"/>
        <v>0</v>
      </c>
      <c r="BM137" s="27">
        <f t="shared" si="15"/>
        <v>0</v>
      </c>
      <c r="BN137" s="27">
        <f t="shared" si="15"/>
        <v>0</v>
      </c>
      <c r="BO137" s="27">
        <f t="shared" si="15"/>
        <v>0</v>
      </c>
      <c r="BP137" s="27">
        <f t="shared" si="15"/>
        <v>0</v>
      </c>
      <c r="BQ137" s="188"/>
      <c r="BR137" s="188"/>
      <c r="BS137" s="188"/>
    </row>
    <row r="138" spans="1:72" x14ac:dyDescent="0.35">
      <c r="B138" s="1"/>
      <c r="C138" s="1"/>
      <c r="D138" s="28">
        <v>33</v>
      </c>
      <c r="E138" s="28"/>
      <c r="F138" s="28"/>
      <c r="G138" s="28"/>
      <c r="H138" s="28">
        <f>COUNTIF(H29:H127,"33")</f>
        <v>1</v>
      </c>
      <c r="I138" s="28">
        <f t="shared" ref="I138:BP138" si="16">COUNTIF(I29:I127,"33")</f>
        <v>1</v>
      </c>
      <c r="J138" s="28">
        <f t="shared" si="16"/>
        <v>1</v>
      </c>
      <c r="K138" s="28">
        <f t="shared" si="16"/>
        <v>1</v>
      </c>
      <c r="L138" s="28">
        <f t="shared" si="16"/>
        <v>1</v>
      </c>
      <c r="M138" s="28">
        <f t="shared" si="16"/>
        <v>1</v>
      </c>
      <c r="N138" s="28">
        <f t="shared" si="16"/>
        <v>1</v>
      </c>
      <c r="O138" s="28">
        <f t="shared" si="16"/>
        <v>1</v>
      </c>
      <c r="P138" s="28">
        <f t="shared" si="16"/>
        <v>1</v>
      </c>
      <c r="Q138" s="28">
        <f t="shared" si="16"/>
        <v>1</v>
      </c>
      <c r="R138" s="28">
        <f t="shared" si="16"/>
        <v>1</v>
      </c>
      <c r="S138" s="28">
        <f t="shared" si="16"/>
        <v>1</v>
      </c>
      <c r="T138" s="28">
        <f t="shared" si="16"/>
        <v>1</v>
      </c>
      <c r="U138" s="28">
        <f t="shared" si="16"/>
        <v>1</v>
      </c>
      <c r="V138" s="28">
        <f t="shared" si="16"/>
        <v>1</v>
      </c>
      <c r="W138" s="28">
        <f t="shared" si="16"/>
        <v>1</v>
      </c>
      <c r="X138" s="28">
        <f t="shared" si="16"/>
        <v>1</v>
      </c>
      <c r="Y138" s="28">
        <f t="shared" si="16"/>
        <v>1</v>
      </c>
      <c r="Z138" s="28">
        <f t="shared" si="16"/>
        <v>1</v>
      </c>
      <c r="AA138" s="28">
        <f t="shared" si="16"/>
        <v>1</v>
      </c>
      <c r="AB138" s="28">
        <f t="shared" si="16"/>
        <v>1</v>
      </c>
      <c r="AC138" s="28">
        <f t="shared" si="16"/>
        <v>1</v>
      </c>
      <c r="AD138" s="28">
        <f t="shared" si="16"/>
        <v>1</v>
      </c>
      <c r="AE138" s="28">
        <f t="shared" si="16"/>
        <v>1</v>
      </c>
      <c r="AF138" s="28">
        <f t="shared" si="16"/>
        <v>1</v>
      </c>
      <c r="AG138" s="28">
        <f t="shared" si="16"/>
        <v>1</v>
      </c>
      <c r="AH138" s="28">
        <f t="shared" si="16"/>
        <v>1</v>
      </c>
      <c r="AI138" s="28">
        <f t="shared" si="16"/>
        <v>1</v>
      </c>
      <c r="AJ138" s="28">
        <f t="shared" si="16"/>
        <v>1</v>
      </c>
      <c r="AK138" s="28">
        <f t="shared" si="16"/>
        <v>1</v>
      </c>
      <c r="AL138" s="28">
        <f t="shared" si="16"/>
        <v>1</v>
      </c>
      <c r="AM138" s="28">
        <f t="shared" si="16"/>
        <v>1</v>
      </c>
      <c r="AN138" s="28">
        <f t="shared" si="16"/>
        <v>1</v>
      </c>
      <c r="AO138" s="28">
        <f t="shared" si="16"/>
        <v>1</v>
      </c>
      <c r="AP138" s="28">
        <f t="shared" si="16"/>
        <v>1</v>
      </c>
      <c r="AQ138" s="28">
        <f t="shared" si="16"/>
        <v>1</v>
      </c>
      <c r="AR138" s="28">
        <f t="shared" si="16"/>
        <v>1</v>
      </c>
      <c r="AS138" s="28">
        <f t="shared" si="16"/>
        <v>1</v>
      </c>
      <c r="AT138" s="28">
        <f t="shared" si="16"/>
        <v>1</v>
      </c>
      <c r="AU138" s="28">
        <f t="shared" si="16"/>
        <v>1</v>
      </c>
      <c r="AV138" s="28">
        <f t="shared" si="16"/>
        <v>1</v>
      </c>
      <c r="AW138" s="28">
        <f t="shared" si="16"/>
        <v>1</v>
      </c>
      <c r="AX138" s="28">
        <f t="shared" si="16"/>
        <v>1</v>
      </c>
      <c r="AY138" s="28">
        <f t="shared" si="16"/>
        <v>1</v>
      </c>
      <c r="AZ138" s="28">
        <f t="shared" si="16"/>
        <v>1</v>
      </c>
      <c r="BA138" s="28">
        <f t="shared" si="16"/>
        <v>1</v>
      </c>
      <c r="BB138" s="28">
        <f t="shared" si="16"/>
        <v>1</v>
      </c>
      <c r="BC138" s="28">
        <f t="shared" si="16"/>
        <v>1</v>
      </c>
      <c r="BD138" s="28">
        <f t="shared" si="16"/>
        <v>1</v>
      </c>
      <c r="BE138" s="28">
        <f t="shared" si="16"/>
        <v>1</v>
      </c>
      <c r="BF138" s="28">
        <f t="shared" si="16"/>
        <v>1</v>
      </c>
      <c r="BG138" s="28">
        <f t="shared" si="16"/>
        <v>1</v>
      </c>
      <c r="BH138" s="28">
        <f t="shared" si="16"/>
        <v>0</v>
      </c>
      <c r="BI138" s="28">
        <f t="shared" si="16"/>
        <v>0</v>
      </c>
      <c r="BJ138" s="28">
        <f t="shared" si="16"/>
        <v>0</v>
      </c>
      <c r="BK138" s="28">
        <f t="shared" si="16"/>
        <v>0</v>
      </c>
      <c r="BL138" s="28">
        <f t="shared" si="16"/>
        <v>0</v>
      </c>
      <c r="BM138" s="28">
        <f t="shared" si="16"/>
        <v>0</v>
      </c>
      <c r="BN138" s="28">
        <f t="shared" si="16"/>
        <v>0</v>
      </c>
      <c r="BO138" s="28">
        <f t="shared" si="16"/>
        <v>0</v>
      </c>
      <c r="BP138" s="28">
        <f t="shared" si="16"/>
        <v>0</v>
      </c>
      <c r="BQ138" s="187"/>
      <c r="BR138" s="187"/>
      <c r="BS138" s="187"/>
    </row>
    <row r="139" spans="1:72" x14ac:dyDescent="0.35">
      <c r="D139" s="26">
        <v>35</v>
      </c>
      <c r="E139" s="26"/>
      <c r="F139" s="26"/>
      <c r="G139" s="26"/>
      <c r="H139" s="27">
        <f>COUNTIF(H29:H127,"35")</f>
        <v>0</v>
      </c>
      <c r="I139" s="27">
        <f t="shared" ref="I139:BP139" si="17">COUNTIF(I29:I127,"35")</f>
        <v>0</v>
      </c>
      <c r="J139" s="27">
        <f t="shared" si="17"/>
        <v>0</v>
      </c>
      <c r="K139" s="27">
        <f t="shared" si="17"/>
        <v>1</v>
      </c>
      <c r="L139" s="27">
        <f t="shared" si="17"/>
        <v>1</v>
      </c>
      <c r="M139" s="27">
        <f t="shared" si="17"/>
        <v>1</v>
      </c>
      <c r="N139" s="27">
        <f t="shared" si="17"/>
        <v>0</v>
      </c>
      <c r="O139" s="27">
        <f t="shared" si="17"/>
        <v>0</v>
      </c>
      <c r="P139" s="27">
        <f t="shared" si="17"/>
        <v>0</v>
      </c>
      <c r="Q139" s="27">
        <f t="shared" si="17"/>
        <v>0</v>
      </c>
      <c r="R139" s="27">
        <f t="shared" si="17"/>
        <v>0</v>
      </c>
      <c r="S139" s="27">
        <f t="shared" si="17"/>
        <v>0</v>
      </c>
      <c r="T139" s="27">
        <f t="shared" si="17"/>
        <v>0</v>
      </c>
      <c r="U139" s="27">
        <f t="shared" si="17"/>
        <v>0</v>
      </c>
      <c r="V139" s="27">
        <f t="shared" si="17"/>
        <v>0</v>
      </c>
      <c r="W139" s="27">
        <f t="shared" si="17"/>
        <v>1</v>
      </c>
      <c r="X139" s="27">
        <f t="shared" si="17"/>
        <v>1</v>
      </c>
      <c r="Y139" s="27">
        <f t="shared" si="17"/>
        <v>1</v>
      </c>
      <c r="Z139" s="27">
        <f t="shared" si="17"/>
        <v>1</v>
      </c>
      <c r="AA139" s="27">
        <f t="shared" si="17"/>
        <v>1</v>
      </c>
      <c r="AB139" s="27">
        <f t="shared" si="17"/>
        <v>1</v>
      </c>
      <c r="AC139" s="27">
        <f t="shared" si="17"/>
        <v>1</v>
      </c>
      <c r="AD139" s="27">
        <f t="shared" si="17"/>
        <v>1</v>
      </c>
      <c r="AE139" s="27">
        <f t="shared" si="17"/>
        <v>1</v>
      </c>
      <c r="AF139" s="27">
        <f t="shared" si="17"/>
        <v>1</v>
      </c>
      <c r="AG139" s="27">
        <f t="shared" si="17"/>
        <v>1</v>
      </c>
      <c r="AH139" s="27">
        <f t="shared" si="17"/>
        <v>1</v>
      </c>
      <c r="AI139" s="27">
        <f t="shared" si="17"/>
        <v>1</v>
      </c>
      <c r="AJ139" s="27">
        <f t="shared" si="17"/>
        <v>1</v>
      </c>
      <c r="AK139" s="27">
        <f t="shared" si="17"/>
        <v>1</v>
      </c>
      <c r="AL139" s="27">
        <f t="shared" si="17"/>
        <v>1</v>
      </c>
      <c r="AM139" s="27">
        <f t="shared" si="17"/>
        <v>1</v>
      </c>
      <c r="AN139" s="27">
        <f t="shared" si="17"/>
        <v>1</v>
      </c>
      <c r="AO139" s="27">
        <f t="shared" si="17"/>
        <v>1</v>
      </c>
      <c r="AP139" s="27">
        <f t="shared" si="17"/>
        <v>1</v>
      </c>
      <c r="AQ139" s="27">
        <f t="shared" si="17"/>
        <v>1</v>
      </c>
      <c r="AR139" s="27">
        <f t="shared" si="17"/>
        <v>1</v>
      </c>
      <c r="AS139" s="27">
        <f t="shared" si="17"/>
        <v>1</v>
      </c>
      <c r="AT139" s="27">
        <f t="shared" si="17"/>
        <v>1</v>
      </c>
      <c r="AU139" s="27">
        <f t="shared" si="17"/>
        <v>1</v>
      </c>
      <c r="AV139" s="27">
        <f t="shared" si="17"/>
        <v>1</v>
      </c>
      <c r="AW139" s="27">
        <f t="shared" si="17"/>
        <v>1</v>
      </c>
      <c r="AX139" s="27">
        <f t="shared" si="17"/>
        <v>1</v>
      </c>
      <c r="AY139" s="27">
        <f t="shared" si="17"/>
        <v>1</v>
      </c>
      <c r="AZ139" s="27">
        <f t="shared" si="17"/>
        <v>1</v>
      </c>
      <c r="BA139" s="27">
        <f t="shared" si="17"/>
        <v>1</v>
      </c>
      <c r="BB139" s="27">
        <f t="shared" si="17"/>
        <v>1</v>
      </c>
      <c r="BC139" s="27">
        <f t="shared" si="17"/>
        <v>1</v>
      </c>
      <c r="BD139" s="27">
        <f t="shared" si="17"/>
        <v>1</v>
      </c>
      <c r="BE139" s="27">
        <f t="shared" si="17"/>
        <v>1</v>
      </c>
      <c r="BF139" s="27">
        <f t="shared" si="17"/>
        <v>1</v>
      </c>
      <c r="BG139" s="27">
        <f t="shared" si="17"/>
        <v>1</v>
      </c>
      <c r="BH139" s="27">
        <f t="shared" si="17"/>
        <v>0</v>
      </c>
      <c r="BI139" s="27">
        <f t="shared" si="17"/>
        <v>0</v>
      </c>
      <c r="BJ139" s="27">
        <f t="shared" si="17"/>
        <v>0</v>
      </c>
      <c r="BK139" s="27">
        <f t="shared" si="17"/>
        <v>0</v>
      </c>
      <c r="BL139" s="27">
        <f t="shared" si="17"/>
        <v>0</v>
      </c>
      <c r="BM139" s="27">
        <f t="shared" si="17"/>
        <v>0</v>
      </c>
      <c r="BN139" s="27">
        <f t="shared" si="17"/>
        <v>0</v>
      </c>
      <c r="BO139" s="27">
        <f t="shared" si="17"/>
        <v>0</v>
      </c>
      <c r="BP139" s="27">
        <f t="shared" si="17"/>
        <v>0</v>
      </c>
      <c r="BQ139" s="188"/>
      <c r="BR139" s="188"/>
      <c r="BS139" s="188"/>
    </row>
    <row r="140" spans="1:72" x14ac:dyDescent="0.35">
      <c r="D140" s="26">
        <v>36</v>
      </c>
      <c r="E140" s="26"/>
      <c r="F140" s="26"/>
      <c r="G140" s="26"/>
      <c r="H140" s="27">
        <f>COUNTIF(H29:H127,"36")</f>
        <v>0</v>
      </c>
      <c r="I140" s="27">
        <f t="shared" ref="I140:BP140" si="18">COUNTIF(I29:I127,"36")</f>
        <v>0</v>
      </c>
      <c r="J140" s="27">
        <f t="shared" si="18"/>
        <v>0</v>
      </c>
      <c r="K140" s="27">
        <f t="shared" si="18"/>
        <v>0</v>
      </c>
      <c r="L140" s="27">
        <f t="shared" si="18"/>
        <v>0</v>
      </c>
      <c r="M140" s="27">
        <f t="shared" si="18"/>
        <v>0</v>
      </c>
      <c r="N140" s="27">
        <f t="shared" si="18"/>
        <v>0</v>
      </c>
      <c r="O140" s="27">
        <f t="shared" si="18"/>
        <v>0</v>
      </c>
      <c r="P140" s="27">
        <f t="shared" si="18"/>
        <v>0</v>
      </c>
      <c r="Q140" s="27">
        <f t="shared" si="18"/>
        <v>0</v>
      </c>
      <c r="R140" s="27">
        <f t="shared" si="18"/>
        <v>0</v>
      </c>
      <c r="S140" s="27">
        <f t="shared" si="18"/>
        <v>0</v>
      </c>
      <c r="T140" s="27">
        <f t="shared" si="18"/>
        <v>0</v>
      </c>
      <c r="U140" s="27">
        <f t="shared" si="18"/>
        <v>0</v>
      </c>
      <c r="V140" s="27">
        <f t="shared" si="18"/>
        <v>0</v>
      </c>
      <c r="W140" s="27">
        <f t="shared" si="18"/>
        <v>1</v>
      </c>
      <c r="X140" s="27">
        <f t="shared" si="18"/>
        <v>1</v>
      </c>
      <c r="Y140" s="27">
        <f t="shared" si="18"/>
        <v>1</v>
      </c>
      <c r="Z140" s="27">
        <f t="shared" si="18"/>
        <v>1</v>
      </c>
      <c r="AA140" s="27">
        <f t="shared" si="18"/>
        <v>1</v>
      </c>
      <c r="AB140" s="27">
        <f t="shared" si="18"/>
        <v>1</v>
      </c>
      <c r="AC140" s="27">
        <f t="shared" si="18"/>
        <v>1</v>
      </c>
      <c r="AD140" s="27">
        <f t="shared" si="18"/>
        <v>1</v>
      </c>
      <c r="AE140" s="27">
        <f t="shared" si="18"/>
        <v>1</v>
      </c>
      <c r="AF140" s="27">
        <f t="shared" si="18"/>
        <v>1</v>
      </c>
      <c r="AG140" s="27">
        <f t="shared" si="18"/>
        <v>1</v>
      </c>
      <c r="AH140" s="27">
        <f t="shared" si="18"/>
        <v>1</v>
      </c>
      <c r="AI140" s="27">
        <f t="shared" si="18"/>
        <v>1</v>
      </c>
      <c r="AJ140" s="27">
        <f t="shared" si="18"/>
        <v>1</v>
      </c>
      <c r="AK140" s="27">
        <f t="shared" si="18"/>
        <v>1</v>
      </c>
      <c r="AL140" s="27">
        <f t="shared" si="18"/>
        <v>1</v>
      </c>
      <c r="AM140" s="27">
        <f t="shared" si="18"/>
        <v>1</v>
      </c>
      <c r="AN140" s="27">
        <f t="shared" si="18"/>
        <v>1</v>
      </c>
      <c r="AO140" s="27">
        <f t="shared" si="18"/>
        <v>1</v>
      </c>
      <c r="AP140" s="27">
        <f t="shared" si="18"/>
        <v>1</v>
      </c>
      <c r="AQ140" s="27">
        <f t="shared" si="18"/>
        <v>1</v>
      </c>
      <c r="AR140" s="27">
        <f t="shared" si="18"/>
        <v>1</v>
      </c>
      <c r="AS140" s="27">
        <f t="shared" si="18"/>
        <v>1</v>
      </c>
      <c r="AT140" s="27">
        <f t="shared" si="18"/>
        <v>1</v>
      </c>
      <c r="AU140" s="27">
        <f t="shared" si="18"/>
        <v>1</v>
      </c>
      <c r="AV140" s="27">
        <f t="shared" si="18"/>
        <v>1</v>
      </c>
      <c r="AW140" s="27">
        <f t="shared" si="18"/>
        <v>1</v>
      </c>
      <c r="AX140" s="27">
        <f t="shared" si="18"/>
        <v>1</v>
      </c>
      <c r="AY140" s="27">
        <f t="shared" si="18"/>
        <v>1</v>
      </c>
      <c r="AZ140" s="27">
        <f t="shared" si="18"/>
        <v>1</v>
      </c>
      <c r="BA140" s="27">
        <f t="shared" si="18"/>
        <v>1</v>
      </c>
      <c r="BB140" s="27">
        <f t="shared" si="18"/>
        <v>1</v>
      </c>
      <c r="BC140" s="27">
        <f t="shared" si="18"/>
        <v>1</v>
      </c>
      <c r="BD140" s="27">
        <f t="shared" si="18"/>
        <v>1</v>
      </c>
      <c r="BE140" s="27">
        <f t="shared" si="18"/>
        <v>1</v>
      </c>
      <c r="BF140" s="27">
        <f t="shared" si="18"/>
        <v>1</v>
      </c>
      <c r="BG140" s="27">
        <f t="shared" si="18"/>
        <v>1</v>
      </c>
      <c r="BH140" s="27">
        <f t="shared" si="18"/>
        <v>0</v>
      </c>
      <c r="BI140" s="27">
        <f t="shared" si="18"/>
        <v>0</v>
      </c>
      <c r="BJ140" s="27">
        <f t="shared" si="18"/>
        <v>0</v>
      </c>
      <c r="BK140" s="27">
        <f t="shared" si="18"/>
        <v>0</v>
      </c>
      <c r="BL140" s="27">
        <f t="shared" si="18"/>
        <v>0</v>
      </c>
      <c r="BM140" s="27">
        <f t="shared" si="18"/>
        <v>0</v>
      </c>
      <c r="BN140" s="27">
        <f t="shared" si="18"/>
        <v>0</v>
      </c>
      <c r="BO140" s="27">
        <f t="shared" si="18"/>
        <v>0</v>
      </c>
      <c r="BP140" s="27">
        <f t="shared" si="18"/>
        <v>0</v>
      </c>
      <c r="BQ140" s="188"/>
      <c r="BR140" s="188"/>
      <c r="BS140" s="188"/>
    </row>
    <row r="141" spans="1:72" x14ac:dyDescent="0.35">
      <c r="D141" s="26">
        <v>37</v>
      </c>
      <c r="E141" s="26"/>
      <c r="F141" s="26"/>
      <c r="G141" s="26"/>
      <c r="H141" s="27">
        <f>COUNTIF(H29:H127,"37")</f>
        <v>0</v>
      </c>
      <c r="I141" s="27">
        <f t="shared" ref="I141:BP141" si="19">COUNTIF(I29:I127,"37")</f>
        <v>0</v>
      </c>
      <c r="J141" s="27">
        <f t="shared" si="19"/>
        <v>0</v>
      </c>
      <c r="K141" s="27">
        <f t="shared" si="19"/>
        <v>0</v>
      </c>
      <c r="L141" s="27">
        <f t="shared" si="19"/>
        <v>0</v>
      </c>
      <c r="M141" s="27">
        <f t="shared" si="19"/>
        <v>0</v>
      </c>
      <c r="N141" s="27">
        <f t="shared" si="19"/>
        <v>0</v>
      </c>
      <c r="O141" s="27">
        <f t="shared" si="19"/>
        <v>1</v>
      </c>
      <c r="P141" s="27">
        <f t="shared" si="19"/>
        <v>1</v>
      </c>
      <c r="Q141" s="27">
        <f t="shared" si="19"/>
        <v>1</v>
      </c>
      <c r="R141" s="27">
        <f t="shared" si="19"/>
        <v>1</v>
      </c>
      <c r="S141" s="27">
        <f t="shared" si="19"/>
        <v>1</v>
      </c>
      <c r="T141" s="27">
        <f t="shared" si="19"/>
        <v>1</v>
      </c>
      <c r="U141" s="27">
        <f t="shared" si="19"/>
        <v>1</v>
      </c>
      <c r="V141" s="27">
        <f t="shared" si="19"/>
        <v>1</v>
      </c>
      <c r="W141" s="27">
        <f t="shared" si="19"/>
        <v>1</v>
      </c>
      <c r="X141" s="27">
        <f t="shared" si="19"/>
        <v>1</v>
      </c>
      <c r="Y141" s="27">
        <f t="shared" si="19"/>
        <v>1</v>
      </c>
      <c r="Z141" s="27">
        <f t="shared" si="19"/>
        <v>1</v>
      </c>
      <c r="AA141" s="27">
        <f t="shared" si="19"/>
        <v>1</v>
      </c>
      <c r="AB141" s="27">
        <f t="shared" si="19"/>
        <v>1</v>
      </c>
      <c r="AC141" s="27">
        <f t="shared" si="19"/>
        <v>1</v>
      </c>
      <c r="AD141" s="27">
        <f t="shared" si="19"/>
        <v>1</v>
      </c>
      <c r="AE141" s="27">
        <f t="shared" si="19"/>
        <v>1</v>
      </c>
      <c r="AF141" s="27">
        <f t="shared" si="19"/>
        <v>1</v>
      </c>
      <c r="AG141" s="27">
        <f t="shared" si="19"/>
        <v>1</v>
      </c>
      <c r="AH141" s="27">
        <f t="shared" si="19"/>
        <v>1</v>
      </c>
      <c r="AI141" s="27">
        <f t="shared" si="19"/>
        <v>1</v>
      </c>
      <c r="AJ141" s="27">
        <f t="shared" si="19"/>
        <v>1</v>
      </c>
      <c r="AK141" s="27">
        <f t="shared" si="19"/>
        <v>1</v>
      </c>
      <c r="AL141" s="27">
        <f t="shared" si="19"/>
        <v>1</v>
      </c>
      <c r="AM141" s="27">
        <f t="shared" si="19"/>
        <v>1</v>
      </c>
      <c r="AN141" s="27">
        <f t="shared" si="19"/>
        <v>1</v>
      </c>
      <c r="AO141" s="27">
        <f t="shared" si="19"/>
        <v>1</v>
      </c>
      <c r="AP141" s="27">
        <f t="shared" si="19"/>
        <v>1</v>
      </c>
      <c r="AQ141" s="27">
        <f t="shared" si="19"/>
        <v>1</v>
      </c>
      <c r="AR141" s="27">
        <f t="shared" si="19"/>
        <v>1</v>
      </c>
      <c r="AS141" s="27">
        <f t="shared" si="19"/>
        <v>1</v>
      </c>
      <c r="AT141" s="27">
        <f t="shared" si="19"/>
        <v>1</v>
      </c>
      <c r="AU141" s="27">
        <f t="shared" si="19"/>
        <v>1</v>
      </c>
      <c r="AV141" s="27">
        <f t="shared" si="19"/>
        <v>1</v>
      </c>
      <c r="AW141" s="27">
        <f t="shared" si="19"/>
        <v>1</v>
      </c>
      <c r="AX141" s="27">
        <f t="shared" si="19"/>
        <v>1</v>
      </c>
      <c r="AY141" s="27">
        <f t="shared" si="19"/>
        <v>1</v>
      </c>
      <c r="AZ141" s="27">
        <f t="shared" si="19"/>
        <v>1</v>
      </c>
      <c r="BA141" s="27">
        <f t="shared" si="19"/>
        <v>1</v>
      </c>
      <c r="BB141" s="27">
        <f t="shared" si="19"/>
        <v>1</v>
      </c>
      <c r="BC141" s="27">
        <f t="shared" si="19"/>
        <v>1</v>
      </c>
      <c r="BD141" s="27">
        <f t="shared" si="19"/>
        <v>1</v>
      </c>
      <c r="BE141" s="27">
        <f t="shared" si="19"/>
        <v>1</v>
      </c>
      <c r="BF141" s="27">
        <f t="shared" si="19"/>
        <v>1</v>
      </c>
      <c r="BG141" s="27">
        <f t="shared" si="19"/>
        <v>1</v>
      </c>
      <c r="BH141" s="27">
        <f t="shared" si="19"/>
        <v>0</v>
      </c>
      <c r="BI141" s="27">
        <f t="shared" si="19"/>
        <v>0</v>
      </c>
      <c r="BJ141" s="27">
        <f t="shared" si="19"/>
        <v>0</v>
      </c>
      <c r="BK141" s="27">
        <f t="shared" si="19"/>
        <v>0</v>
      </c>
      <c r="BL141" s="27">
        <f t="shared" si="19"/>
        <v>0</v>
      </c>
      <c r="BM141" s="27">
        <f t="shared" si="19"/>
        <v>0</v>
      </c>
      <c r="BN141" s="27">
        <f t="shared" si="19"/>
        <v>0</v>
      </c>
      <c r="BO141" s="27">
        <f t="shared" si="19"/>
        <v>0</v>
      </c>
      <c r="BP141" s="27">
        <f t="shared" si="19"/>
        <v>0</v>
      </c>
      <c r="BQ141" s="188"/>
      <c r="BR141" s="188"/>
      <c r="BS141" s="188"/>
    </row>
    <row r="142" spans="1:72" x14ac:dyDescent="0.35">
      <c r="D142" s="26">
        <v>38</v>
      </c>
      <c r="E142" s="26"/>
      <c r="F142" s="26"/>
      <c r="G142" s="26"/>
      <c r="H142" s="27">
        <f>COUNTIF(H29:H127,"38")</f>
        <v>0</v>
      </c>
      <c r="I142" s="27">
        <f t="shared" ref="I142:BP142" si="20">COUNTIF(I29:I127,"38")</f>
        <v>0</v>
      </c>
      <c r="J142" s="27">
        <f t="shared" si="20"/>
        <v>0</v>
      </c>
      <c r="K142" s="27">
        <f t="shared" si="20"/>
        <v>1</v>
      </c>
      <c r="L142" s="27">
        <f t="shared" si="20"/>
        <v>1</v>
      </c>
      <c r="M142" s="27">
        <f t="shared" si="20"/>
        <v>1</v>
      </c>
      <c r="N142" s="27">
        <f t="shared" si="20"/>
        <v>1</v>
      </c>
      <c r="O142" s="27">
        <f t="shared" si="20"/>
        <v>1</v>
      </c>
      <c r="P142" s="27">
        <f t="shared" si="20"/>
        <v>1</v>
      </c>
      <c r="Q142" s="27">
        <f t="shared" si="20"/>
        <v>1</v>
      </c>
      <c r="R142" s="27">
        <f t="shared" si="20"/>
        <v>1</v>
      </c>
      <c r="S142" s="27">
        <f t="shared" si="20"/>
        <v>1</v>
      </c>
      <c r="T142" s="27">
        <f t="shared" si="20"/>
        <v>1</v>
      </c>
      <c r="U142" s="27">
        <f t="shared" si="20"/>
        <v>1</v>
      </c>
      <c r="V142" s="27">
        <f t="shared" si="20"/>
        <v>1</v>
      </c>
      <c r="W142" s="27">
        <f t="shared" si="20"/>
        <v>1</v>
      </c>
      <c r="X142" s="27">
        <f t="shared" si="20"/>
        <v>1</v>
      </c>
      <c r="Y142" s="27">
        <f t="shared" si="20"/>
        <v>1</v>
      </c>
      <c r="Z142" s="27">
        <f t="shared" si="20"/>
        <v>1</v>
      </c>
      <c r="AA142" s="27">
        <f t="shared" si="20"/>
        <v>1</v>
      </c>
      <c r="AB142" s="27">
        <f t="shared" si="20"/>
        <v>1</v>
      </c>
      <c r="AC142" s="27">
        <f t="shared" si="20"/>
        <v>1</v>
      </c>
      <c r="AD142" s="27">
        <f t="shared" si="20"/>
        <v>1</v>
      </c>
      <c r="AE142" s="27">
        <f t="shared" si="20"/>
        <v>1</v>
      </c>
      <c r="AF142" s="27">
        <f t="shared" si="20"/>
        <v>1</v>
      </c>
      <c r="AG142" s="27">
        <f t="shared" si="20"/>
        <v>1</v>
      </c>
      <c r="AH142" s="27">
        <f t="shared" si="20"/>
        <v>1</v>
      </c>
      <c r="AI142" s="27">
        <f t="shared" si="20"/>
        <v>1</v>
      </c>
      <c r="AJ142" s="27">
        <f t="shared" si="20"/>
        <v>1</v>
      </c>
      <c r="AK142" s="27">
        <f t="shared" si="20"/>
        <v>1</v>
      </c>
      <c r="AL142" s="27">
        <f t="shared" si="20"/>
        <v>1</v>
      </c>
      <c r="AM142" s="27">
        <f t="shared" si="20"/>
        <v>1</v>
      </c>
      <c r="AN142" s="27">
        <f t="shared" si="20"/>
        <v>1</v>
      </c>
      <c r="AO142" s="27">
        <f t="shared" si="20"/>
        <v>1</v>
      </c>
      <c r="AP142" s="27">
        <f t="shared" si="20"/>
        <v>1</v>
      </c>
      <c r="AQ142" s="27">
        <f t="shared" si="20"/>
        <v>1</v>
      </c>
      <c r="AR142" s="27">
        <f t="shared" si="20"/>
        <v>1</v>
      </c>
      <c r="AS142" s="27">
        <f t="shared" si="20"/>
        <v>1</v>
      </c>
      <c r="AT142" s="27">
        <f t="shared" si="20"/>
        <v>1</v>
      </c>
      <c r="AU142" s="27">
        <f t="shared" si="20"/>
        <v>1</v>
      </c>
      <c r="AV142" s="27">
        <f t="shared" si="20"/>
        <v>1</v>
      </c>
      <c r="AW142" s="27">
        <f t="shared" si="20"/>
        <v>1</v>
      </c>
      <c r="AX142" s="27">
        <f t="shared" si="20"/>
        <v>1</v>
      </c>
      <c r="AY142" s="27">
        <f t="shared" si="20"/>
        <v>1</v>
      </c>
      <c r="AZ142" s="27">
        <f t="shared" si="20"/>
        <v>1</v>
      </c>
      <c r="BA142" s="27">
        <f t="shared" si="20"/>
        <v>1</v>
      </c>
      <c r="BB142" s="27">
        <f t="shared" si="20"/>
        <v>1</v>
      </c>
      <c r="BC142" s="27">
        <f t="shared" si="20"/>
        <v>1</v>
      </c>
      <c r="BD142" s="27">
        <f t="shared" si="20"/>
        <v>1</v>
      </c>
      <c r="BE142" s="27">
        <f t="shared" si="20"/>
        <v>1</v>
      </c>
      <c r="BF142" s="27">
        <f t="shared" si="20"/>
        <v>1</v>
      </c>
      <c r="BG142" s="27">
        <f t="shared" si="20"/>
        <v>1</v>
      </c>
      <c r="BH142" s="27">
        <f t="shared" si="20"/>
        <v>0</v>
      </c>
      <c r="BI142" s="27">
        <f t="shared" si="20"/>
        <v>0</v>
      </c>
      <c r="BJ142" s="27">
        <f t="shared" si="20"/>
        <v>0</v>
      </c>
      <c r="BK142" s="27">
        <f t="shared" si="20"/>
        <v>0</v>
      </c>
      <c r="BL142" s="27">
        <f t="shared" si="20"/>
        <v>0</v>
      </c>
      <c r="BM142" s="27">
        <f t="shared" si="20"/>
        <v>0</v>
      </c>
      <c r="BN142" s="27">
        <f t="shared" si="20"/>
        <v>0</v>
      </c>
      <c r="BO142" s="27">
        <f t="shared" si="20"/>
        <v>0</v>
      </c>
      <c r="BP142" s="27">
        <f t="shared" si="20"/>
        <v>0</v>
      </c>
      <c r="BQ142" s="188"/>
      <c r="BR142" s="188"/>
      <c r="BS142" s="188"/>
    </row>
    <row r="143" spans="1:72" x14ac:dyDescent="0.35">
      <c r="D143" s="30">
        <v>39</v>
      </c>
      <c r="E143" s="30"/>
      <c r="F143" s="30"/>
      <c r="G143" s="30"/>
      <c r="H143" s="27">
        <f>COUNTIF(H29:H127,"39")</f>
        <v>0</v>
      </c>
      <c r="I143" s="27">
        <f t="shared" ref="I143:BP143" si="21">COUNTIF(I29:I127,"39")</f>
        <v>0</v>
      </c>
      <c r="J143" s="27">
        <f t="shared" si="21"/>
        <v>0</v>
      </c>
      <c r="K143" s="27">
        <f t="shared" si="21"/>
        <v>1</v>
      </c>
      <c r="L143" s="27">
        <f t="shared" si="21"/>
        <v>1</v>
      </c>
      <c r="M143" s="27">
        <f t="shared" si="21"/>
        <v>1</v>
      </c>
      <c r="N143" s="27">
        <f t="shared" si="21"/>
        <v>1</v>
      </c>
      <c r="O143" s="27">
        <f t="shared" si="21"/>
        <v>1</v>
      </c>
      <c r="P143" s="27">
        <f t="shared" si="21"/>
        <v>1</v>
      </c>
      <c r="Q143" s="27">
        <f t="shared" si="21"/>
        <v>1</v>
      </c>
      <c r="R143" s="27">
        <f t="shared" si="21"/>
        <v>1</v>
      </c>
      <c r="S143" s="27">
        <f t="shared" si="21"/>
        <v>1</v>
      </c>
      <c r="T143" s="27">
        <f t="shared" si="21"/>
        <v>1</v>
      </c>
      <c r="U143" s="27">
        <f t="shared" si="21"/>
        <v>1</v>
      </c>
      <c r="V143" s="27">
        <f t="shared" si="21"/>
        <v>1</v>
      </c>
      <c r="W143" s="27">
        <f t="shared" si="21"/>
        <v>1</v>
      </c>
      <c r="X143" s="27">
        <f t="shared" si="21"/>
        <v>1</v>
      </c>
      <c r="Y143" s="27">
        <f t="shared" si="21"/>
        <v>1</v>
      </c>
      <c r="Z143" s="27">
        <f t="shared" si="21"/>
        <v>1</v>
      </c>
      <c r="AA143" s="27">
        <f t="shared" si="21"/>
        <v>1</v>
      </c>
      <c r="AB143" s="27">
        <f t="shared" si="21"/>
        <v>1</v>
      </c>
      <c r="AC143" s="27">
        <f t="shared" si="21"/>
        <v>1</v>
      </c>
      <c r="AD143" s="27">
        <f t="shared" si="21"/>
        <v>1</v>
      </c>
      <c r="AE143" s="27">
        <f t="shared" si="21"/>
        <v>1</v>
      </c>
      <c r="AF143" s="27">
        <f t="shared" si="21"/>
        <v>1</v>
      </c>
      <c r="AG143" s="27">
        <f t="shared" si="21"/>
        <v>1</v>
      </c>
      <c r="AH143" s="27">
        <f t="shared" si="21"/>
        <v>1</v>
      </c>
      <c r="AI143" s="27">
        <f t="shared" si="21"/>
        <v>1</v>
      </c>
      <c r="AJ143" s="27">
        <f t="shared" si="21"/>
        <v>1</v>
      </c>
      <c r="AK143" s="27">
        <f t="shared" si="21"/>
        <v>1</v>
      </c>
      <c r="AL143" s="27">
        <f t="shared" si="21"/>
        <v>1</v>
      </c>
      <c r="AM143" s="27">
        <f t="shared" si="21"/>
        <v>1</v>
      </c>
      <c r="AN143" s="27">
        <f t="shared" si="21"/>
        <v>1</v>
      </c>
      <c r="AO143" s="27">
        <f t="shared" si="21"/>
        <v>1</v>
      </c>
      <c r="AP143" s="27">
        <f t="shared" si="21"/>
        <v>1</v>
      </c>
      <c r="AQ143" s="27">
        <f t="shared" si="21"/>
        <v>1</v>
      </c>
      <c r="AR143" s="27">
        <f t="shared" si="21"/>
        <v>1</v>
      </c>
      <c r="AS143" s="27">
        <f t="shared" si="21"/>
        <v>1</v>
      </c>
      <c r="AT143" s="27">
        <f t="shared" si="21"/>
        <v>1</v>
      </c>
      <c r="AU143" s="27">
        <f t="shared" si="21"/>
        <v>1</v>
      </c>
      <c r="AV143" s="27">
        <f t="shared" si="21"/>
        <v>1</v>
      </c>
      <c r="AW143" s="27">
        <f t="shared" si="21"/>
        <v>1</v>
      </c>
      <c r="AX143" s="27">
        <f t="shared" si="21"/>
        <v>1</v>
      </c>
      <c r="AY143" s="27">
        <f t="shared" si="21"/>
        <v>1</v>
      </c>
      <c r="AZ143" s="27">
        <f t="shared" si="21"/>
        <v>1</v>
      </c>
      <c r="BA143" s="27">
        <f t="shared" si="21"/>
        <v>1</v>
      </c>
      <c r="BB143" s="27">
        <f t="shared" si="21"/>
        <v>1</v>
      </c>
      <c r="BC143" s="27">
        <f t="shared" si="21"/>
        <v>1</v>
      </c>
      <c r="BD143" s="27">
        <f t="shared" si="21"/>
        <v>1</v>
      </c>
      <c r="BE143" s="27">
        <f t="shared" si="21"/>
        <v>1</v>
      </c>
      <c r="BF143" s="27">
        <f t="shared" si="21"/>
        <v>1</v>
      </c>
      <c r="BG143" s="27">
        <f t="shared" si="21"/>
        <v>1</v>
      </c>
      <c r="BH143" s="27">
        <f t="shared" si="21"/>
        <v>0</v>
      </c>
      <c r="BI143" s="27">
        <f t="shared" si="21"/>
        <v>0</v>
      </c>
      <c r="BJ143" s="27">
        <f t="shared" si="21"/>
        <v>0</v>
      </c>
      <c r="BK143" s="27">
        <f t="shared" si="21"/>
        <v>0</v>
      </c>
      <c r="BL143" s="27">
        <f t="shared" si="21"/>
        <v>0</v>
      </c>
      <c r="BM143" s="27">
        <f t="shared" si="21"/>
        <v>0</v>
      </c>
      <c r="BN143" s="27">
        <f t="shared" si="21"/>
        <v>0</v>
      </c>
      <c r="BO143" s="27">
        <f t="shared" si="21"/>
        <v>0</v>
      </c>
      <c r="BP143" s="27">
        <f t="shared" si="21"/>
        <v>0</v>
      </c>
      <c r="BQ143" s="188"/>
      <c r="BR143" s="188"/>
      <c r="BS143" s="188"/>
    </row>
    <row r="144" spans="1:72" x14ac:dyDescent="0.35">
      <c r="D144" s="58">
        <v>1</v>
      </c>
      <c r="E144" s="58"/>
      <c r="F144" s="58"/>
      <c r="G144" s="58"/>
      <c r="H144" s="28">
        <f>COUNTIF(H29:H127,"1")</f>
        <v>1</v>
      </c>
      <c r="I144" s="28">
        <f t="shared" ref="I144:BP144" si="22">COUNTIF(I29:I127,"1")</f>
        <v>1</v>
      </c>
      <c r="J144" s="28">
        <f t="shared" si="22"/>
        <v>1</v>
      </c>
      <c r="K144" s="28">
        <f t="shared" si="22"/>
        <v>1</v>
      </c>
      <c r="L144" s="28">
        <f t="shared" si="22"/>
        <v>1</v>
      </c>
      <c r="M144" s="28">
        <f t="shared" si="22"/>
        <v>1</v>
      </c>
      <c r="N144" s="28">
        <f t="shared" si="22"/>
        <v>1</v>
      </c>
      <c r="O144" s="28">
        <f t="shared" si="22"/>
        <v>1</v>
      </c>
      <c r="P144" s="28">
        <f t="shared" si="22"/>
        <v>1</v>
      </c>
      <c r="Q144" s="28">
        <f t="shared" si="22"/>
        <v>1</v>
      </c>
      <c r="R144" s="28">
        <f t="shared" si="22"/>
        <v>1</v>
      </c>
      <c r="S144" s="28">
        <f t="shared" si="22"/>
        <v>1</v>
      </c>
      <c r="T144" s="28">
        <f t="shared" si="22"/>
        <v>1</v>
      </c>
      <c r="U144" s="28">
        <f t="shared" si="22"/>
        <v>1</v>
      </c>
      <c r="V144" s="28">
        <f t="shared" si="22"/>
        <v>1</v>
      </c>
      <c r="W144" s="28">
        <f t="shared" si="22"/>
        <v>1</v>
      </c>
      <c r="X144" s="28">
        <f t="shared" si="22"/>
        <v>1</v>
      </c>
      <c r="Y144" s="28">
        <f t="shared" si="22"/>
        <v>1</v>
      </c>
      <c r="Z144" s="28">
        <f t="shared" si="22"/>
        <v>1</v>
      </c>
      <c r="AA144" s="28">
        <f t="shared" si="22"/>
        <v>1</v>
      </c>
      <c r="AB144" s="28">
        <f t="shared" si="22"/>
        <v>1</v>
      </c>
      <c r="AC144" s="28">
        <f t="shared" si="22"/>
        <v>1</v>
      </c>
      <c r="AD144" s="28">
        <f t="shared" si="22"/>
        <v>1</v>
      </c>
      <c r="AE144" s="28">
        <f t="shared" si="22"/>
        <v>1</v>
      </c>
      <c r="AF144" s="28">
        <f t="shared" si="22"/>
        <v>1</v>
      </c>
      <c r="AG144" s="28">
        <f t="shared" si="22"/>
        <v>1</v>
      </c>
      <c r="AH144" s="28">
        <f t="shared" si="22"/>
        <v>1</v>
      </c>
      <c r="AI144" s="28">
        <f t="shared" si="22"/>
        <v>1</v>
      </c>
      <c r="AJ144" s="28">
        <f t="shared" si="22"/>
        <v>1</v>
      </c>
      <c r="AK144" s="28">
        <f t="shared" si="22"/>
        <v>1</v>
      </c>
      <c r="AL144" s="28">
        <f t="shared" si="22"/>
        <v>1</v>
      </c>
      <c r="AM144" s="28">
        <f t="shared" si="22"/>
        <v>1</v>
      </c>
      <c r="AN144" s="28">
        <f t="shared" si="22"/>
        <v>1</v>
      </c>
      <c r="AO144" s="28">
        <f t="shared" si="22"/>
        <v>1</v>
      </c>
      <c r="AP144" s="28">
        <f t="shared" si="22"/>
        <v>1</v>
      </c>
      <c r="AQ144" s="28">
        <f t="shared" si="22"/>
        <v>1</v>
      </c>
      <c r="AR144" s="28">
        <f t="shared" si="22"/>
        <v>1</v>
      </c>
      <c r="AS144" s="28">
        <f t="shared" si="22"/>
        <v>1</v>
      </c>
      <c r="AT144" s="28">
        <f t="shared" si="22"/>
        <v>1</v>
      </c>
      <c r="AU144" s="28">
        <f t="shared" si="22"/>
        <v>1</v>
      </c>
      <c r="AV144" s="28">
        <f t="shared" si="22"/>
        <v>1</v>
      </c>
      <c r="AW144" s="28">
        <f t="shared" si="22"/>
        <v>1</v>
      </c>
      <c r="AX144" s="28">
        <f t="shared" si="22"/>
        <v>1</v>
      </c>
      <c r="AY144" s="28">
        <f t="shared" si="22"/>
        <v>1</v>
      </c>
      <c r="AZ144" s="28">
        <f t="shared" si="22"/>
        <v>1</v>
      </c>
      <c r="BA144" s="28">
        <f t="shared" si="22"/>
        <v>1</v>
      </c>
      <c r="BB144" s="28">
        <f t="shared" si="22"/>
        <v>1</v>
      </c>
      <c r="BC144" s="28">
        <f t="shared" si="22"/>
        <v>1</v>
      </c>
      <c r="BD144" s="28">
        <f t="shared" si="22"/>
        <v>1</v>
      </c>
      <c r="BE144" s="28">
        <f t="shared" si="22"/>
        <v>1</v>
      </c>
      <c r="BF144" s="28">
        <f t="shared" si="22"/>
        <v>1</v>
      </c>
      <c r="BG144" s="28">
        <f t="shared" si="22"/>
        <v>1</v>
      </c>
      <c r="BH144" s="28">
        <f t="shared" si="22"/>
        <v>0</v>
      </c>
      <c r="BI144" s="28">
        <f t="shared" si="22"/>
        <v>0</v>
      </c>
      <c r="BJ144" s="28">
        <f t="shared" si="22"/>
        <v>0</v>
      </c>
      <c r="BK144" s="28">
        <f t="shared" si="22"/>
        <v>0</v>
      </c>
      <c r="BL144" s="28">
        <f t="shared" si="22"/>
        <v>0</v>
      </c>
      <c r="BM144" s="28">
        <f t="shared" si="22"/>
        <v>0</v>
      </c>
      <c r="BN144" s="28">
        <f t="shared" si="22"/>
        <v>0</v>
      </c>
      <c r="BO144" s="28">
        <f t="shared" si="22"/>
        <v>0</v>
      </c>
      <c r="BP144" s="28">
        <f t="shared" si="22"/>
        <v>0</v>
      </c>
      <c r="BQ144" s="187"/>
      <c r="BR144" s="187"/>
      <c r="BS144" s="187"/>
    </row>
    <row r="145" spans="4:71" x14ac:dyDescent="0.35">
      <c r="D145" s="58">
        <v>2</v>
      </c>
      <c r="E145" s="58"/>
      <c r="F145" s="58"/>
      <c r="G145" s="58"/>
      <c r="H145" s="27">
        <f>COUNTIF(H29:H127,"2")</f>
        <v>0</v>
      </c>
      <c r="I145" s="27">
        <f t="shared" ref="I145:BP145" si="23">COUNTIF(I29:I127,"2")</f>
        <v>0</v>
      </c>
      <c r="J145" s="27">
        <f t="shared" si="23"/>
        <v>0</v>
      </c>
      <c r="K145" s="27">
        <f t="shared" si="23"/>
        <v>0</v>
      </c>
      <c r="L145" s="27">
        <f t="shared" si="23"/>
        <v>0</v>
      </c>
      <c r="M145" s="27">
        <f t="shared" si="23"/>
        <v>0</v>
      </c>
      <c r="N145" s="27">
        <f t="shared" si="23"/>
        <v>0</v>
      </c>
      <c r="O145" s="27">
        <f t="shared" si="23"/>
        <v>0</v>
      </c>
      <c r="P145" s="27">
        <f t="shared" si="23"/>
        <v>0</v>
      </c>
      <c r="Q145" s="27">
        <f t="shared" si="23"/>
        <v>0</v>
      </c>
      <c r="R145" s="27">
        <f t="shared" si="23"/>
        <v>0</v>
      </c>
      <c r="S145" s="27">
        <f t="shared" si="23"/>
        <v>0</v>
      </c>
      <c r="T145" s="27">
        <f t="shared" si="23"/>
        <v>0</v>
      </c>
      <c r="U145" s="27">
        <f t="shared" si="23"/>
        <v>0</v>
      </c>
      <c r="V145" s="27">
        <f t="shared" si="23"/>
        <v>0</v>
      </c>
      <c r="W145" s="27">
        <f t="shared" si="23"/>
        <v>0</v>
      </c>
      <c r="X145" s="27">
        <f t="shared" si="23"/>
        <v>0</v>
      </c>
      <c r="Y145" s="27">
        <f t="shared" si="23"/>
        <v>0</v>
      </c>
      <c r="Z145" s="27">
        <f t="shared" si="23"/>
        <v>0</v>
      </c>
      <c r="AA145" s="27">
        <f t="shared" si="23"/>
        <v>0</v>
      </c>
      <c r="AB145" s="27">
        <f t="shared" si="23"/>
        <v>0</v>
      </c>
      <c r="AC145" s="27">
        <f t="shared" si="23"/>
        <v>0</v>
      </c>
      <c r="AD145" s="27">
        <f t="shared" si="23"/>
        <v>0</v>
      </c>
      <c r="AE145" s="27">
        <f t="shared" si="23"/>
        <v>1</v>
      </c>
      <c r="AF145" s="27">
        <f t="shared" si="23"/>
        <v>1</v>
      </c>
      <c r="AG145" s="27">
        <f t="shared" si="23"/>
        <v>1</v>
      </c>
      <c r="AH145" s="27">
        <f t="shared" si="23"/>
        <v>1</v>
      </c>
      <c r="AI145" s="27">
        <f t="shared" si="23"/>
        <v>1</v>
      </c>
      <c r="AJ145" s="27">
        <f t="shared" si="23"/>
        <v>1</v>
      </c>
      <c r="AK145" s="27">
        <f t="shared" si="23"/>
        <v>1</v>
      </c>
      <c r="AL145" s="27">
        <f t="shared" si="23"/>
        <v>1</v>
      </c>
      <c r="AM145" s="27">
        <f t="shared" si="23"/>
        <v>1</v>
      </c>
      <c r="AN145" s="27">
        <f t="shared" si="23"/>
        <v>1</v>
      </c>
      <c r="AO145" s="27">
        <f t="shared" si="23"/>
        <v>1</v>
      </c>
      <c r="AP145" s="27">
        <f t="shared" si="23"/>
        <v>1</v>
      </c>
      <c r="AQ145" s="27">
        <f t="shared" si="23"/>
        <v>0</v>
      </c>
      <c r="AR145" s="27">
        <f t="shared" si="23"/>
        <v>0</v>
      </c>
      <c r="AS145" s="27">
        <f t="shared" si="23"/>
        <v>0</v>
      </c>
      <c r="AT145" s="27">
        <f t="shared" si="23"/>
        <v>0</v>
      </c>
      <c r="AU145" s="27">
        <f t="shared" si="23"/>
        <v>0</v>
      </c>
      <c r="AV145" s="27">
        <f t="shared" si="23"/>
        <v>0</v>
      </c>
      <c r="AW145" s="27">
        <f t="shared" si="23"/>
        <v>0</v>
      </c>
      <c r="AX145" s="27">
        <f t="shared" si="23"/>
        <v>0</v>
      </c>
      <c r="AY145" s="27">
        <f t="shared" si="23"/>
        <v>1</v>
      </c>
      <c r="AZ145" s="27">
        <f t="shared" si="23"/>
        <v>1</v>
      </c>
      <c r="BA145" s="27">
        <f t="shared" si="23"/>
        <v>1</v>
      </c>
      <c r="BB145" s="27">
        <f t="shared" si="23"/>
        <v>1</v>
      </c>
      <c r="BC145" s="27">
        <f t="shared" si="23"/>
        <v>1</v>
      </c>
      <c r="BD145" s="27">
        <f t="shared" si="23"/>
        <v>1</v>
      </c>
      <c r="BE145" s="27">
        <f t="shared" si="23"/>
        <v>1</v>
      </c>
      <c r="BF145" s="27">
        <f t="shared" si="23"/>
        <v>1</v>
      </c>
      <c r="BG145" s="27">
        <f t="shared" si="23"/>
        <v>1</v>
      </c>
      <c r="BH145" s="27">
        <f t="shared" si="23"/>
        <v>0</v>
      </c>
      <c r="BI145" s="27">
        <f t="shared" si="23"/>
        <v>0</v>
      </c>
      <c r="BJ145" s="27">
        <f t="shared" si="23"/>
        <v>0</v>
      </c>
      <c r="BK145" s="27">
        <f t="shared" si="23"/>
        <v>0</v>
      </c>
      <c r="BL145" s="27">
        <f t="shared" si="23"/>
        <v>0</v>
      </c>
      <c r="BM145" s="27">
        <f t="shared" si="23"/>
        <v>0</v>
      </c>
      <c r="BN145" s="27">
        <f t="shared" si="23"/>
        <v>0</v>
      </c>
      <c r="BO145" s="27">
        <f t="shared" si="23"/>
        <v>0</v>
      </c>
      <c r="BP145" s="27">
        <f t="shared" si="23"/>
        <v>0</v>
      </c>
      <c r="BQ145" s="188"/>
      <c r="BR145" s="188"/>
      <c r="BS145" s="188"/>
    </row>
    <row r="146" spans="4:71" x14ac:dyDescent="0.35">
      <c r="D146" s="29" t="s">
        <v>16</v>
      </c>
      <c r="E146" s="29"/>
      <c r="F146" s="29"/>
      <c r="G146" s="29"/>
      <c r="H146" s="27">
        <f>COUNTIF(H28:H127,"cmo")</f>
        <v>0</v>
      </c>
      <c r="I146" s="27">
        <f t="shared" ref="I146:BP146" si="24">COUNTIF(I28:I127,"cmo")</f>
        <v>0</v>
      </c>
      <c r="J146" s="27">
        <f t="shared" si="24"/>
        <v>0</v>
      </c>
      <c r="K146" s="27">
        <f t="shared" si="24"/>
        <v>0</v>
      </c>
      <c r="L146" s="27">
        <f t="shared" si="24"/>
        <v>0</v>
      </c>
      <c r="M146" s="27">
        <f t="shared" si="24"/>
        <v>0</v>
      </c>
      <c r="N146" s="27">
        <f t="shared" si="24"/>
        <v>0</v>
      </c>
      <c r="O146" s="27">
        <f t="shared" si="24"/>
        <v>0</v>
      </c>
      <c r="P146" s="27">
        <f t="shared" si="24"/>
        <v>0</v>
      </c>
      <c r="Q146" s="27">
        <f t="shared" si="24"/>
        <v>0</v>
      </c>
      <c r="R146" s="27">
        <f t="shared" si="24"/>
        <v>0</v>
      </c>
      <c r="S146" s="27">
        <f t="shared" si="24"/>
        <v>0</v>
      </c>
      <c r="T146" s="27">
        <f t="shared" si="24"/>
        <v>0</v>
      </c>
      <c r="U146" s="27">
        <f t="shared" si="24"/>
        <v>0</v>
      </c>
      <c r="V146" s="27">
        <f t="shared" si="24"/>
        <v>0</v>
      </c>
      <c r="W146" s="27">
        <f t="shared" si="24"/>
        <v>0</v>
      </c>
      <c r="X146" s="27">
        <f t="shared" si="24"/>
        <v>0</v>
      </c>
      <c r="Y146" s="27">
        <f t="shared" si="24"/>
        <v>0</v>
      </c>
      <c r="Z146" s="27">
        <f t="shared" si="24"/>
        <v>0</v>
      </c>
      <c r="AA146" s="27">
        <f t="shared" si="24"/>
        <v>0</v>
      </c>
      <c r="AB146" s="27">
        <f t="shared" si="24"/>
        <v>0</v>
      </c>
      <c r="AC146" s="27">
        <f t="shared" si="24"/>
        <v>0</v>
      </c>
      <c r="AD146" s="27">
        <f t="shared" si="24"/>
        <v>0</v>
      </c>
      <c r="AE146" s="27">
        <f t="shared" si="24"/>
        <v>0</v>
      </c>
      <c r="AF146" s="27">
        <f t="shared" si="24"/>
        <v>0</v>
      </c>
      <c r="AG146" s="27">
        <f t="shared" si="24"/>
        <v>0</v>
      </c>
      <c r="AH146" s="27">
        <f t="shared" si="24"/>
        <v>0</v>
      </c>
      <c r="AI146" s="27">
        <f t="shared" si="24"/>
        <v>0</v>
      </c>
      <c r="AJ146" s="27">
        <f t="shared" si="24"/>
        <v>0</v>
      </c>
      <c r="AK146" s="27">
        <f t="shared" si="24"/>
        <v>0</v>
      </c>
      <c r="AL146" s="27">
        <f t="shared" si="24"/>
        <v>0</v>
      </c>
      <c r="AM146" s="27">
        <f t="shared" si="24"/>
        <v>0</v>
      </c>
      <c r="AN146" s="27">
        <f t="shared" si="24"/>
        <v>0</v>
      </c>
      <c r="AO146" s="27">
        <f t="shared" si="24"/>
        <v>0</v>
      </c>
      <c r="AP146" s="27">
        <f t="shared" si="24"/>
        <v>0</v>
      </c>
      <c r="AQ146" s="27">
        <f t="shared" si="24"/>
        <v>0</v>
      </c>
      <c r="AR146" s="27">
        <f t="shared" si="24"/>
        <v>0</v>
      </c>
      <c r="AS146" s="27">
        <f t="shared" si="24"/>
        <v>0</v>
      </c>
      <c r="AT146" s="27">
        <f t="shared" si="24"/>
        <v>0</v>
      </c>
      <c r="AU146" s="27">
        <f t="shared" si="24"/>
        <v>1</v>
      </c>
      <c r="AV146" s="27">
        <f t="shared" si="24"/>
        <v>1</v>
      </c>
      <c r="AW146" s="27">
        <f t="shared" si="24"/>
        <v>1</v>
      </c>
      <c r="AX146" s="27">
        <f t="shared" si="24"/>
        <v>1</v>
      </c>
      <c r="AY146" s="27">
        <f t="shared" si="24"/>
        <v>1</v>
      </c>
      <c r="AZ146" s="27">
        <f t="shared" si="24"/>
        <v>1</v>
      </c>
      <c r="BA146" s="27">
        <f t="shared" si="24"/>
        <v>1</v>
      </c>
      <c r="BB146" s="27">
        <f t="shared" si="24"/>
        <v>1</v>
      </c>
      <c r="BC146" s="27">
        <f t="shared" si="24"/>
        <v>1</v>
      </c>
      <c r="BD146" s="27">
        <f t="shared" si="24"/>
        <v>1</v>
      </c>
      <c r="BE146" s="27">
        <f t="shared" si="24"/>
        <v>1</v>
      </c>
      <c r="BF146" s="27">
        <f t="shared" si="24"/>
        <v>1</v>
      </c>
      <c r="BG146" s="27">
        <f t="shared" si="24"/>
        <v>1</v>
      </c>
      <c r="BH146" s="27">
        <f t="shared" si="24"/>
        <v>0</v>
      </c>
      <c r="BI146" s="27">
        <f t="shared" si="24"/>
        <v>0</v>
      </c>
      <c r="BJ146" s="27">
        <f t="shared" si="24"/>
        <v>0</v>
      </c>
      <c r="BK146" s="27">
        <f t="shared" si="24"/>
        <v>0</v>
      </c>
      <c r="BL146" s="27">
        <f t="shared" si="24"/>
        <v>0</v>
      </c>
      <c r="BM146" s="27">
        <f t="shared" si="24"/>
        <v>0</v>
      </c>
      <c r="BN146" s="27">
        <f t="shared" si="24"/>
        <v>0</v>
      </c>
      <c r="BO146" s="27">
        <f t="shared" si="24"/>
        <v>0</v>
      </c>
      <c r="BP146" s="27">
        <f t="shared" si="24"/>
        <v>0</v>
      </c>
      <c r="BQ146" s="188"/>
      <c r="BR146" s="188"/>
      <c r="BS146" s="188"/>
    </row>
    <row r="147" spans="4:71" x14ac:dyDescent="0.35">
      <c r="D147" s="29" t="s">
        <v>15</v>
      </c>
      <c r="E147" s="29"/>
      <c r="F147" s="29"/>
      <c r="G147" s="29"/>
      <c r="H147" s="27">
        <f>COUNTIF(H29:H127,"F")</f>
        <v>1</v>
      </c>
      <c r="I147" s="27">
        <f t="shared" ref="I147:BP147" si="25">COUNTIF(I29:I127,"F")</f>
        <v>1</v>
      </c>
      <c r="J147" s="27">
        <f t="shared" si="25"/>
        <v>0</v>
      </c>
      <c r="K147" s="27">
        <f t="shared" si="25"/>
        <v>0</v>
      </c>
      <c r="L147" s="27">
        <f t="shared" si="25"/>
        <v>0</v>
      </c>
      <c r="M147" s="27">
        <f t="shared" si="25"/>
        <v>0</v>
      </c>
      <c r="N147" s="27">
        <f t="shared" si="25"/>
        <v>1</v>
      </c>
      <c r="O147" s="27">
        <f t="shared" si="25"/>
        <v>1</v>
      </c>
      <c r="P147" s="27">
        <f t="shared" si="25"/>
        <v>0</v>
      </c>
      <c r="Q147" s="27">
        <f t="shared" si="25"/>
        <v>1</v>
      </c>
      <c r="R147" s="27">
        <f t="shared" si="25"/>
        <v>1</v>
      </c>
      <c r="S147" s="27">
        <f t="shared" si="25"/>
        <v>3</v>
      </c>
      <c r="T147" s="27">
        <f t="shared" si="25"/>
        <v>0</v>
      </c>
      <c r="U147" s="27">
        <f t="shared" si="25"/>
        <v>1</v>
      </c>
      <c r="V147" s="27">
        <f t="shared" si="25"/>
        <v>1</v>
      </c>
      <c r="W147" s="27">
        <f t="shared" si="25"/>
        <v>3</v>
      </c>
      <c r="X147" s="27">
        <f t="shared" si="25"/>
        <v>0</v>
      </c>
      <c r="Y147" s="27">
        <f t="shared" si="25"/>
        <v>0</v>
      </c>
      <c r="Z147" s="27">
        <f t="shared" si="25"/>
        <v>0</v>
      </c>
      <c r="AA147" s="27">
        <f t="shared" si="25"/>
        <v>1</v>
      </c>
      <c r="AB147" s="27">
        <f t="shared" si="25"/>
        <v>0</v>
      </c>
      <c r="AC147" s="27">
        <f t="shared" si="25"/>
        <v>0</v>
      </c>
      <c r="AD147" s="27">
        <f t="shared" si="25"/>
        <v>0</v>
      </c>
      <c r="AE147" s="27">
        <f t="shared" si="25"/>
        <v>2</v>
      </c>
      <c r="AF147" s="27">
        <f t="shared" si="25"/>
        <v>0</v>
      </c>
      <c r="AG147" s="27">
        <f t="shared" si="25"/>
        <v>0</v>
      </c>
      <c r="AH147" s="27">
        <f t="shared" si="25"/>
        <v>0</v>
      </c>
      <c r="AI147" s="27">
        <f t="shared" si="25"/>
        <v>4</v>
      </c>
      <c r="AJ147" s="27">
        <f t="shared" si="25"/>
        <v>0</v>
      </c>
      <c r="AK147" s="27">
        <f t="shared" si="25"/>
        <v>3</v>
      </c>
      <c r="AL147" s="27">
        <f t="shared" si="25"/>
        <v>3</v>
      </c>
      <c r="AM147" s="27">
        <f t="shared" si="25"/>
        <v>1</v>
      </c>
      <c r="AN147" s="27">
        <f t="shared" si="25"/>
        <v>0</v>
      </c>
      <c r="AO147" s="27">
        <f t="shared" si="25"/>
        <v>0</v>
      </c>
      <c r="AP147" s="27">
        <f t="shared" si="25"/>
        <v>0</v>
      </c>
      <c r="AQ147" s="27">
        <f t="shared" si="25"/>
        <v>3</v>
      </c>
      <c r="AR147" s="27">
        <f t="shared" si="25"/>
        <v>1</v>
      </c>
      <c r="AS147" s="27">
        <f t="shared" si="25"/>
        <v>1</v>
      </c>
      <c r="AT147" s="27">
        <f t="shared" si="25"/>
        <v>0</v>
      </c>
      <c r="AU147" s="27">
        <f t="shared" si="25"/>
        <v>5</v>
      </c>
      <c r="AV147" s="27">
        <f t="shared" si="25"/>
        <v>0</v>
      </c>
      <c r="AW147" s="27">
        <f t="shared" si="25"/>
        <v>0</v>
      </c>
      <c r="AX147" s="27">
        <f t="shared" si="25"/>
        <v>0</v>
      </c>
      <c r="AY147" s="27">
        <f t="shared" si="25"/>
        <v>1</v>
      </c>
      <c r="AZ147" s="27">
        <f t="shared" si="25"/>
        <v>1</v>
      </c>
      <c r="BA147" s="27">
        <f t="shared" si="25"/>
        <v>0</v>
      </c>
      <c r="BB147" s="27">
        <f t="shared" si="25"/>
        <v>0</v>
      </c>
      <c r="BC147" s="27">
        <f t="shared" si="25"/>
        <v>2</v>
      </c>
      <c r="BD147" s="27">
        <f t="shared" si="25"/>
        <v>2</v>
      </c>
      <c r="BE147" s="27">
        <f t="shared" si="25"/>
        <v>2</v>
      </c>
      <c r="BF147" s="27">
        <f t="shared" si="25"/>
        <v>0</v>
      </c>
      <c r="BG147" s="27">
        <f t="shared" si="25"/>
        <v>1</v>
      </c>
      <c r="BH147" s="27">
        <f t="shared" si="25"/>
        <v>0</v>
      </c>
      <c r="BI147" s="27">
        <f t="shared" si="25"/>
        <v>1</v>
      </c>
      <c r="BJ147" s="27">
        <f t="shared" si="25"/>
        <v>13</v>
      </c>
      <c r="BK147" s="27">
        <f t="shared" si="25"/>
        <v>13</v>
      </c>
      <c r="BL147" s="27">
        <f t="shared" si="25"/>
        <v>12</v>
      </c>
      <c r="BM147" s="27">
        <f t="shared" si="25"/>
        <v>12</v>
      </c>
      <c r="BN147" s="27">
        <f t="shared" si="25"/>
        <v>11</v>
      </c>
      <c r="BO147" s="27">
        <f t="shared" si="25"/>
        <v>11</v>
      </c>
      <c r="BP147" s="27">
        <f t="shared" si="25"/>
        <v>0</v>
      </c>
      <c r="BQ147" s="188"/>
      <c r="BR147" s="188"/>
      <c r="BS147" s="188"/>
    </row>
  </sheetData>
  <mergeCells count="151">
    <mergeCell ref="AT27:AT28"/>
    <mergeCell ref="AU27:AU28"/>
    <mergeCell ref="AJ130:AR130"/>
    <mergeCell ref="AV130:BT130"/>
    <mergeCell ref="AJ131:AR131"/>
    <mergeCell ref="BP27:BP28"/>
    <mergeCell ref="BQ27:BQ28"/>
    <mergeCell ref="BR27:BR28"/>
    <mergeCell ref="BS27:BS28"/>
    <mergeCell ref="BT27:BT28"/>
    <mergeCell ref="BK27:BK28"/>
    <mergeCell ref="BL27:BL28"/>
    <mergeCell ref="BM27:BM28"/>
    <mergeCell ref="BN27:BN28"/>
    <mergeCell ref="BO27:BO28"/>
    <mergeCell ref="BF27:BF28"/>
    <mergeCell ref="BG27:BG28"/>
    <mergeCell ref="BH27:BH28"/>
    <mergeCell ref="BI27:BI28"/>
    <mergeCell ref="BJ27:BJ28"/>
    <mergeCell ref="BA27:BA28"/>
    <mergeCell ref="BB27:BB28"/>
    <mergeCell ref="BC27:BC28"/>
    <mergeCell ref="BD27:BD28"/>
    <mergeCell ref="BE27:BE28"/>
    <mergeCell ref="AV27:AV28"/>
    <mergeCell ref="AR27:AR28"/>
    <mergeCell ref="AS27:AS28"/>
    <mergeCell ref="BR6:BR7"/>
    <mergeCell ref="BS6:BS7"/>
    <mergeCell ref="BT6:BT7"/>
    <mergeCell ref="Y27:Y28"/>
    <mergeCell ref="Z27:Z28"/>
    <mergeCell ref="AA27:AA28"/>
    <mergeCell ref="AB27:AB28"/>
    <mergeCell ref="AC27:AC28"/>
    <mergeCell ref="AD27:AD28"/>
    <mergeCell ref="AE27:AE28"/>
    <mergeCell ref="AF27:AF28"/>
    <mergeCell ref="AG27:AG28"/>
    <mergeCell ref="AH27:AH28"/>
    <mergeCell ref="AI27:AI28"/>
    <mergeCell ref="AJ27:AJ28"/>
    <mergeCell ref="AK27:AK28"/>
    <mergeCell ref="BM6:BM7"/>
    <mergeCell ref="BN6:BN7"/>
    <mergeCell ref="BO6:BO7"/>
    <mergeCell ref="AW27:AW28"/>
    <mergeCell ref="AX27:AX28"/>
    <mergeCell ref="AY27:AY28"/>
    <mergeCell ref="AZ27:AZ28"/>
    <mergeCell ref="AQ27:AQ28"/>
    <mergeCell ref="BP6:BP7"/>
    <mergeCell ref="BQ6:BQ7"/>
    <mergeCell ref="BH6:BH7"/>
    <mergeCell ref="BI6:BI7"/>
    <mergeCell ref="BJ6:BJ7"/>
    <mergeCell ref="BK6:BK7"/>
    <mergeCell ref="BL6:BL7"/>
    <mergeCell ref="BC6:BC7"/>
    <mergeCell ref="BD6:BD7"/>
    <mergeCell ref="BE6:BE7"/>
    <mergeCell ref="BF6:BF7"/>
    <mergeCell ref="BG6:BG7"/>
    <mergeCell ref="AX6:AX7"/>
    <mergeCell ref="AY6:AY7"/>
    <mergeCell ref="AZ6:AZ7"/>
    <mergeCell ref="BA6:BA7"/>
    <mergeCell ref="BB6:BB7"/>
    <mergeCell ref="AS6:AS7"/>
    <mergeCell ref="AT6:AT7"/>
    <mergeCell ref="AU6:AU7"/>
    <mergeCell ref="AV6:AV7"/>
    <mergeCell ref="AW6:AW7"/>
    <mergeCell ref="AA6:AA7"/>
    <mergeCell ref="AB6:AB7"/>
    <mergeCell ref="AC6:AC7"/>
    <mergeCell ref="AN6:AN7"/>
    <mergeCell ref="AO6:AO7"/>
    <mergeCell ref="AP6:AP7"/>
    <mergeCell ref="AQ6:AQ7"/>
    <mergeCell ref="AR6:AR7"/>
    <mergeCell ref="AI6:AI7"/>
    <mergeCell ref="AJ6:AJ7"/>
    <mergeCell ref="AK6:AK7"/>
    <mergeCell ref="AL6:AL7"/>
    <mergeCell ref="AM6:AM7"/>
    <mergeCell ref="E3:F3"/>
    <mergeCell ref="E4:F4"/>
    <mergeCell ref="B6:B7"/>
    <mergeCell ref="C6:C7"/>
    <mergeCell ref="D6:D7"/>
    <mergeCell ref="E6:E7"/>
    <mergeCell ref="F6:F7"/>
    <mergeCell ref="G6:G7"/>
    <mergeCell ref="T6:T7"/>
    <mergeCell ref="R6:R7"/>
    <mergeCell ref="S6:S7"/>
    <mergeCell ref="O6:O7"/>
    <mergeCell ref="P6:P7"/>
    <mergeCell ref="Q6:Q7"/>
    <mergeCell ref="N6:N7"/>
    <mergeCell ref="L6:L7"/>
    <mergeCell ref="M6:M7"/>
    <mergeCell ref="A1:D2"/>
    <mergeCell ref="X6:X7"/>
    <mergeCell ref="B27:B28"/>
    <mergeCell ref="D27:D28"/>
    <mergeCell ref="E27:E28"/>
    <mergeCell ref="F27:F28"/>
    <mergeCell ref="G27:G28"/>
    <mergeCell ref="H27:H28"/>
    <mergeCell ref="I27:I28"/>
    <mergeCell ref="J27:J28"/>
    <mergeCell ref="K27:K28"/>
    <mergeCell ref="L27:L28"/>
    <mergeCell ref="M27:M28"/>
    <mergeCell ref="N27:N28"/>
    <mergeCell ref="O27:O28"/>
    <mergeCell ref="P27:P28"/>
    <mergeCell ref="Q27:Q28"/>
    <mergeCell ref="V27:V28"/>
    <mergeCell ref="W27:W28"/>
    <mergeCell ref="X27:X28"/>
    <mergeCell ref="H6:H7"/>
    <mergeCell ref="I6:I7"/>
    <mergeCell ref="J6:J7"/>
    <mergeCell ref="K6:K7"/>
    <mergeCell ref="AL27:AL28"/>
    <mergeCell ref="AM27:AM28"/>
    <mergeCell ref="AN27:AN28"/>
    <mergeCell ref="AO27:AO28"/>
    <mergeCell ref="AP27:AP28"/>
    <mergeCell ref="AG6:AG7"/>
    <mergeCell ref="AH6:AH7"/>
    <mergeCell ref="Y6:Y7"/>
    <mergeCell ref="Z6:Z7"/>
    <mergeCell ref="U6:U7"/>
    <mergeCell ref="V6:V7"/>
    <mergeCell ref="W6:W7"/>
    <mergeCell ref="AD6:AD7"/>
    <mergeCell ref="AE6:AE7"/>
    <mergeCell ref="AF6:AF7"/>
    <mergeCell ref="B130:E130"/>
    <mergeCell ref="R27:R28"/>
    <mergeCell ref="S27:S28"/>
    <mergeCell ref="T27:T28"/>
    <mergeCell ref="U27:U28"/>
    <mergeCell ref="C27:C28"/>
    <mergeCell ref="F130:L130"/>
    <mergeCell ref="P130:AF130"/>
  </mergeCells>
  <conditionalFormatting sqref="H135:BT147">
    <cfRule type="cellIs" dxfId="72" priority="47" operator="greaterThan">
      <formula>1</formula>
    </cfRule>
    <cfRule type="cellIs" dxfId="71" priority="48" operator="equal">
      <formula>1</formula>
    </cfRule>
    <cfRule type="cellIs" dxfId="70" priority="49" operator="notEqual">
      <formula>1</formula>
    </cfRule>
  </conditionalFormatting>
  <conditionalFormatting sqref="H8:BT13">
    <cfRule type="cellIs" dxfId="69" priority="11" operator="equal">
      <formula>"L"</formula>
    </cfRule>
  </conditionalFormatting>
  <conditionalFormatting sqref="H8:BT13">
    <cfRule type="expression" dxfId="68" priority="12">
      <formula>AND(H$6&gt;=$C8,H$6&lt;=$D8)</formula>
    </cfRule>
    <cfRule type="notContainsBlanks" dxfId="67" priority="13">
      <formula>LEN(TRIM(H8))&gt;0</formula>
    </cfRule>
  </conditionalFormatting>
  <conditionalFormatting sqref="H16:BT25">
    <cfRule type="cellIs" dxfId="66" priority="8" operator="equal">
      <formula>"L"</formula>
    </cfRule>
  </conditionalFormatting>
  <conditionalFormatting sqref="H16:BT25">
    <cfRule type="expression" dxfId="65" priority="9">
      <formula>AND(H$6&gt;=$C16,H$6&lt;=$D16)</formula>
    </cfRule>
    <cfRule type="notContainsBlanks" dxfId="64" priority="10">
      <formula>LEN(TRIM(H16))&gt;0</formula>
    </cfRule>
  </conditionalFormatting>
  <conditionalFormatting sqref="H29:BT127">
    <cfRule type="cellIs" dxfId="63" priority="1" operator="equal">
      <formula>"L"</formula>
    </cfRule>
  </conditionalFormatting>
  <conditionalFormatting sqref="H42:AD42 AF42:BT42 H43:BT127 H29:BT41">
    <cfRule type="expression" dxfId="62" priority="2">
      <formula>AND(H$6&gt;=$C29,H$6&lt;=$D29)</formula>
    </cfRule>
    <cfRule type="notContainsBlanks" dxfId="61" priority="3">
      <formula>LEN(TRIM(H29))&gt;0</formula>
    </cfRule>
  </conditionalFormatting>
  <conditionalFormatting sqref="AE42:AO42">
    <cfRule type="expression" dxfId="60" priority="4">
      <formula>AND(AE$6&gt;=$C42,AE$6&lt;=$D42)</formula>
    </cfRule>
    <cfRule type="notContainsBlanks" dxfId="59" priority="5">
      <formula>LEN(TRIM(AE42))&gt;0</formula>
    </cfRule>
  </conditionalFormatting>
  <conditionalFormatting sqref="AE42:AO42">
    <cfRule type="expression" dxfId="58" priority="6">
      <formula>AND(AF$6&gt;=$C43,AF$6&lt;=$D43)</formula>
    </cfRule>
    <cfRule type="notContainsBlanks" dxfId="57" priority="7">
      <formula>LEN(TRIM(AE42))&gt;0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92" r:id="rId4" name="Button 4">
              <controlPr defaultSize="0" print="0" autoFill="0" autoPict="0" macro="[0]!Bouton10_Cliquer">
                <anchor moveWithCells="1" sizeWithCells="1">
                  <from>
                    <xdr:col>1</xdr:col>
                    <xdr:colOff>133350</xdr:colOff>
                    <xdr:row>134</xdr:row>
                    <xdr:rowOff>127000</xdr:rowOff>
                  </from>
                  <to>
                    <xdr:col>2</xdr:col>
                    <xdr:colOff>279400</xdr:colOff>
                    <xdr:row>138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3" r:id="rId5" name="Button 5">
              <controlPr defaultSize="0" print="0" autoFill="0" autoPict="0" macro="[0]!Bouton11_Cliquer">
                <anchor moveWithCells="1" sizeWithCells="1">
                  <from>
                    <xdr:col>1</xdr:col>
                    <xdr:colOff>146050</xdr:colOff>
                    <xdr:row>142</xdr:row>
                    <xdr:rowOff>88900</xdr:rowOff>
                  </from>
                  <to>
                    <xdr:col>2</xdr:col>
                    <xdr:colOff>285750</xdr:colOff>
                    <xdr:row>146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pageSetUpPr fitToPage="1"/>
  </sheetPr>
  <dimension ref="A1:BU147"/>
  <sheetViews>
    <sheetView showGridLines="0" topLeftCell="A103" zoomScaleNormal="100" zoomScaleSheetLayoutView="100" workbookViewId="0">
      <pane xSplit="7" topLeftCell="AO1" activePane="topRight" state="frozen"/>
      <selection activeCell="A4" sqref="A4"/>
      <selection pane="topRight" activeCell="AQ120" sqref="AQ120:BB120"/>
    </sheetView>
  </sheetViews>
  <sheetFormatPr baseColWidth="10" defaultColWidth="9.1796875" defaultRowHeight="14.5" x14ac:dyDescent="0.35"/>
  <cols>
    <col min="2" max="2" width="19.26953125" bestFit="1" customWidth="1"/>
    <col min="3" max="3" width="15.54296875" bestFit="1" customWidth="1"/>
    <col min="4" max="4" width="13.81640625" customWidth="1"/>
    <col min="5" max="5" width="9.81640625" bestFit="1" customWidth="1"/>
  </cols>
  <sheetData>
    <row r="1" spans="1:73" ht="16" thickBot="1" x14ac:dyDescent="0.4">
      <c r="A1" s="380" t="str">
        <f>datejeudi</f>
        <v>09.05.2019</v>
      </c>
      <c r="B1" s="380"/>
      <c r="C1" s="380"/>
      <c r="D1" s="381"/>
      <c r="E1" s="2"/>
      <c r="F1" s="2"/>
      <c r="H1" s="189">
        <f>DATE(YEAR($C$35),MONTH($C$35),DAY($C$35))+(8/24)</f>
        <v>43594.333333333336</v>
      </c>
      <c r="I1" s="189">
        <f>H$6+(15/24/60)</f>
        <v>43594.34375</v>
      </c>
      <c r="J1" s="189">
        <f t="shared" ref="J1:BT1" si="0">I$6+(15/24/60)</f>
        <v>43594.354166666664</v>
      </c>
      <c r="K1" s="189">
        <f t="shared" si="0"/>
        <v>43594.364583333328</v>
      </c>
      <c r="L1" s="189">
        <f t="shared" si="0"/>
        <v>43594.374999999993</v>
      </c>
      <c r="M1" s="189">
        <f t="shared" si="0"/>
        <v>43594.385416666657</v>
      </c>
      <c r="N1" s="189">
        <f t="shared" si="0"/>
        <v>43594.395833333321</v>
      </c>
      <c r="O1" s="189">
        <f t="shared" si="0"/>
        <v>43594.406249999985</v>
      </c>
      <c r="P1" s="189">
        <f t="shared" si="0"/>
        <v>43594.41666666665</v>
      </c>
      <c r="Q1" s="189">
        <f t="shared" si="0"/>
        <v>43594.427083333314</v>
      </c>
      <c r="R1" s="189">
        <f t="shared" si="0"/>
        <v>43594.437499999978</v>
      </c>
      <c r="S1" s="189">
        <f t="shared" si="0"/>
        <v>43594.447916666642</v>
      </c>
      <c r="T1" s="189">
        <f t="shared" si="0"/>
        <v>43594.458333333307</v>
      </c>
      <c r="U1" s="189">
        <f t="shared" si="0"/>
        <v>43594.468749999971</v>
      </c>
      <c r="V1" s="189">
        <f t="shared" si="0"/>
        <v>43594.479166666635</v>
      </c>
      <c r="W1" s="189">
        <f t="shared" si="0"/>
        <v>43594.489583333299</v>
      </c>
      <c r="X1" s="189">
        <f t="shared" si="0"/>
        <v>43594.499999999964</v>
      </c>
      <c r="Y1" s="189">
        <f t="shared" si="0"/>
        <v>43594.510416666628</v>
      </c>
      <c r="Z1" s="189">
        <f t="shared" si="0"/>
        <v>43594.520833333292</v>
      </c>
      <c r="AA1" s="189">
        <f t="shared" si="0"/>
        <v>43594.531249999956</v>
      </c>
      <c r="AB1" s="189">
        <f t="shared" si="0"/>
        <v>43594.541666666621</v>
      </c>
      <c r="AC1" s="189">
        <f t="shared" si="0"/>
        <v>43594.552083333285</v>
      </c>
      <c r="AD1" s="189">
        <f t="shared" si="0"/>
        <v>43594.562499999949</v>
      </c>
      <c r="AE1" s="189">
        <f t="shared" si="0"/>
        <v>43594.572916666613</v>
      </c>
      <c r="AF1" s="189">
        <f t="shared" si="0"/>
        <v>43594.583333333278</v>
      </c>
      <c r="AG1" s="189">
        <f t="shared" si="0"/>
        <v>43594.593749999942</v>
      </c>
      <c r="AH1" s="189">
        <f t="shared" si="0"/>
        <v>43594.604166666606</v>
      </c>
      <c r="AI1" s="189">
        <f t="shared" si="0"/>
        <v>43594.61458333327</v>
      </c>
      <c r="AJ1" s="189">
        <f t="shared" si="0"/>
        <v>43594.624999999935</v>
      </c>
      <c r="AK1" s="189">
        <f t="shared" si="0"/>
        <v>43594.635416666599</v>
      </c>
      <c r="AL1" s="189">
        <f t="shared" si="0"/>
        <v>43594.645833333263</v>
      </c>
      <c r="AM1" s="189">
        <f t="shared" si="0"/>
        <v>43594.656249999927</v>
      </c>
      <c r="AN1" s="189">
        <f t="shared" si="0"/>
        <v>43594.666666666591</v>
      </c>
      <c r="AO1" s="189">
        <f t="shared" si="0"/>
        <v>43594.677083333256</v>
      </c>
      <c r="AP1" s="189">
        <f t="shared" si="0"/>
        <v>43594.68749999992</v>
      </c>
      <c r="AQ1" s="189">
        <f t="shared" si="0"/>
        <v>43594.697916666584</v>
      </c>
      <c r="AR1" s="189">
        <f t="shared" si="0"/>
        <v>43594.708333333248</v>
      </c>
      <c r="AS1" s="189">
        <f t="shared" si="0"/>
        <v>43594.718749999913</v>
      </c>
      <c r="AT1" s="189">
        <f t="shared" si="0"/>
        <v>43594.729166666577</v>
      </c>
      <c r="AU1" s="189">
        <f t="shared" si="0"/>
        <v>43594.739583333241</v>
      </c>
      <c r="AV1" s="189">
        <f t="shared" si="0"/>
        <v>43594.749999999905</v>
      </c>
      <c r="AW1" s="189">
        <f t="shared" si="0"/>
        <v>43594.76041666657</v>
      </c>
      <c r="AX1" s="189">
        <f t="shared" si="0"/>
        <v>43594.770833333234</v>
      </c>
      <c r="AY1" s="189">
        <f t="shared" si="0"/>
        <v>43594.781249999898</v>
      </c>
      <c r="AZ1" s="189">
        <f t="shared" si="0"/>
        <v>43594.791666666562</v>
      </c>
      <c r="BA1" s="189">
        <f t="shared" si="0"/>
        <v>43594.802083333227</v>
      </c>
      <c r="BB1" s="189">
        <f t="shared" si="0"/>
        <v>43594.812499999891</v>
      </c>
      <c r="BC1" s="189">
        <f t="shared" si="0"/>
        <v>43594.822916666555</v>
      </c>
      <c r="BD1" s="189">
        <f t="shared" si="0"/>
        <v>43594.833333333219</v>
      </c>
      <c r="BE1" s="189">
        <f t="shared" si="0"/>
        <v>43594.843749999884</v>
      </c>
      <c r="BF1" s="189">
        <f t="shared" si="0"/>
        <v>43594.854166666548</v>
      </c>
      <c r="BG1" s="189">
        <f t="shared" si="0"/>
        <v>43594.864583333212</v>
      </c>
      <c r="BH1" s="189">
        <f t="shared" si="0"/>
        <v>43594.874999999876</v>
      </c>
      <c r="BI1" s="189">
        <f t="shared" si="0"/>
        <v>43594.885416666541</v>
      </c>
      <c r="BJ1" s="189">
        <f t="shared" si="0"/>
        <v>43594.895833333205</v>
      </c>
      <c r="BK1" s="189">
        <f t="shared" si="0"/>
        <v>43594.906249999869</v>
      </c>
      <c r="BL1" s="189">
        <f t="shared" si="0"/>
        <v>43594.916666666533</v>
      </c>
      <c r="BM1" s="189">
        <f t="shared" si="0"/>
        <v>43594.927083333198</v>
      </c>
      <c r="BN1" s="189">
        <f t="shared" si="0"/>
        <v>43594.937499999862</v>
      </c>
      <c r="BO1" s="189">
        <f t="shared" si="0"/>
        <v>43594.947916666526</v>
      </c>
      <c r="BP1" s="189">
        <f t="shared" si="0"/>
        <v>43594.95833333319</v>
      </c>
      <c r="BQ1" s="189">
        <f t="shared" si="0"/>
        <v>43594.968749999854</v>
      </c>
      <c r="BR1" s="189">
        <f t="shared" si="0"/>
        <v>43594.979166666519</v>
      </c>
      <c r="BS1" s="189">
        <f t="shared" si="0"/>
        <v>43594.989583333183</v>
      </c>
      <c r="BT1" s="189">
        <f t="shared" si="0"/>
        <v>43594.999999999847</v>
      </c>
    </row>
    <row r="2" spans="1:73" ht="15.75" customHeight="1" thickBot="1" x14ac:dyDescent="0.4">
      <c r="A2" s="382"/>
      <c r="B2" s="382"/>
      <c r="C2" s="382"/>
      <c r="D2" s="383"/>
      <c r="E2" s="2"/>
      <c r="F2" s="2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</row>
    <row r="3" spans="1:73" ht="15.75" customHeight="1" thickBot="1" x14ac:dyDescent="0.4">
      <c r="A3" s="1"/>
      <c r="E3" s="387"/>
      <c r="F3" s="387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</row>
    <row r="4" spans="1:73" ht="31.5" thickBot="1" x14ac:dyDescent="0.75">
      <c r="A4" s="4" t="s">
        <v>0</v>
      </c>
      <c r="B4" s="5" t="s">
        <v>1</v>
      </c>
      <c r="C4" s="6" t="s">
        <v>2</v>
      </c>
      <c r="E4" s="388"/>
      <c r="F4" s="388"/>
      <c r="G4" s="2"/>
      <c r="H4" s="3"/>
      <c r="I4" s="3"/>
      <c r="J4" s="3"/>
      <c r="K4" s="3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</row>
    <row r="5" spans="1:73" ht="31.5" thickBot="1" x14ac:dyDescent="0.75">
      <c r="A5" s="36">
        <f>FCTJEUDI</f>
        <v>11.510416666715173</v>
      </c>
      <c r="B5" s="7">
        <f>REELJEUDI</f>
        <v>255</v>
      </c>
      <c r="C5" s="8">
        <f>ECARTJEUDI</f>
        <v>0.88541666671517305</v>
      </c>
      <c r="D5" s="195"/>
      <c r="E5" s="195"/>
      <c r="F5" s="195"/>
      <c r="G5" s="2"/>
      <c r="H5" s="3"/>
      <c r="I5" s="3"/>
      <c r="J5" s="3"/>
      <c r="K5" s="3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</row>
    <row r="6" spans="1:73" ht="15" customHeight="1" x14ac:dyDescent="0.35">
      <c r="A6" s="3"/>
      <c r="B6" s="355" t="s">
        <v>28</v>
      </c>
      <c r="C6" s="384" t="s">
        <v>3</v>
      </c>
      <c r="D6" s="384" t="s">
        <v>3</v>
      </c>
      <c r="E6" s="359" t="s">
        <v>48</v>
      </c>
      <c r="F6" s="361" t="s">
        <v>4</v>
      </c>
      <c r="G6" s="361" t="s">
        <v>5</v>
      </c>
      <c r="H6" s="341">
        <f>DATE(YEAR($C$35),MONTH($C$35),DAY($C$35))+(8/24)</f>
        <v>43594.333333333336</v>
      </c>
      <c r="I6" s="341">
        <f>H$6+(15/24/60)</f>
        <v>43594.34375</v>
      </c>
      <c r="J6" s="341">
        <f t="shared" ref="J6:BT6" si="1">I$6+(15/24/60)</f>
        <v>43594.354166666664</v>
      </c>
      <c r="K6" s="341">
        <f t="shared" si="1"/>
        <v>43594.364583333328</v>
      </c>
      <c r="L6" s="341">
        <f t="shared" si="1"/>
        <v>43594.374999999993</v>
      </c>
      <c r="M6" s="341">
        <f t="shared" si="1"/>
        <v>43594.385416666657</v>
      </c>
      <c r="N6" s="341">
        <f t="shared" si="1"/>
        <v>43594.395833333321</v>
      </c>
      <c r="O6" s="341">
        <f t="shared" si="1"/>
        <v>43594.406249999985</v>
      </c>
      <c r="P6" s="341">
        <f t="shared" si="1"/>
        <v>43594.41666666665</v>
      </c>
      <c r="Q6" s="341">
        <f t="shared" si="1"/>
        <v>43594.427083333314</v>
      </c>
      <c r="R6" s="341">
        <f t="shared" si="1"/>
        <v>43594.437499999978</v>
      </c>
      <c r="S6" s="341">
        <f t="shared" si="1"/>
        <v>43594.447916666642</v>
      </c>
      <c r="T6" s="341">
        <f t="shared" si="1"/>
        <v>43594.458333333307</v>
      </c>
      <c r="U6" s="341">
        <f t="shared" si="1"/>
        <v>43594.468749999971</v>
      </c>
      <c r="V6" s="341">
        <f t="shared" si="1"/>
        <v>43594.479166666635</v>
      </c>
      <c r="W6" s="341">
        <f t="shared" si="1"/>
        <v>43594.489583333299</v>
      </c>
      <c r="X6" s="341">
        <f t="shared" si="1"/>
        <v>43594.499999999964</v>
      </c>
      <c r="Y6" s="341">
        <f t="shared" si="1"/>
        <v>43594.510416666628</v>
      </c>
      <c r="Z6" s="341">
        <f t="shared" si="1"/>
        <v>43594.520833333292</v>
      </c>
      <c r="AA6" s="341">
        <f t="shared" si="1"/>
        <v>43594.531249999956</v>
      </c>
      <c r="AB6" s="341">
        <f t="shared" si="1"/>
        <v>43594.541666666621</v>
      </c>
      <c r="AC6" s="341">
        <f t="shared" si="1"/>
        <v>43594.552083333285</v>
      </c>
      <c r="AD6" s="341">
        <f t="shared" si="1"/>
        <v>43594.562499999949</v>
      </c>
      <c r="AE6" s="341">
        <f t="shared" si="1"/>
        <v>43594.572916666613</v>
      </c>
      <c r="AF6" s="341">
        <f t="shared" si="1"/>
        <v>43594.583333333278</v>
      </c>
      <c r="AG6" s="341">
        <f t="shared" si="1"/>
        <v>43594.593749999942</v>
      </c>
      <c r="AH6" s="341">
        <f t="shared" si="1"/>
        <v>43594.604166666606</v>
      </c>
      <c r="AI6" s="341">
        <f t="shared" si="1"/>
        <v>43594.61458333327</v>
      </c>
      <c r="AJ6" s="341">
        <f t="shared" si="1"/>
        <v>43594.624999999935</v>
      </c>
      <c r="AK6" s="341">
        <f t="shared" si="1"/>
        <v>43594.635416666599</v>
      </c>
      <c r="AL6" s="341">
        <f t="shared" si="1"/>
        <v>43594.645833333263</v>
      </c>
      <c r="AM6" s="341">
        <f t="shared" si="1"/>
        <v>43594.656249999927</v>
      </c>
      <c r="AN6" s="341">
        <f t="shared" si="1"/>
        <v>43594.666666666591</v>
      </c>
      <c r="AO6" s="341">
        <f t="shared" si="1"/>
        <v>43594.677083333256</v>
      </c>
      <c r="AP6" s="341">
        <f t="shared" si="1"/>
        <v>43594.68749999992</v>
      </c>
      <c r="AQ6" s="341">
        <f t="shared" si="1"/>
        <v>43594.697916666584</v>
      </c>
      <c r="AR6" s="341">
        <f t="shared" si="1"/>
        <v>43594.708333333248</v>
      </c>
      <c r="AS6" s="341">
        <f t="shared" si="1"/>
        <v>43594.718749999913</v>
      </c>
      <c r="AT6" s="341">
        <f t="shared" si="1"/>
        <v>43594.729166666577</v>
      </c>
      <c r="AU6" s="341">
        <f t="shared" si="1"/>
        <v>43594.739583333241</v>
      </c>
      <c r="AV6" s="341">
        <f t="shared" si="1"/>
        <v>43594.749999999905</v>
      </c>
      <c r="AW6" s="341">
        <f t="shared" si="1"/>
        <v>43594.76041666657</v>
      </c>
      <c r="AX6" s="341">
        <f t="shared" si="1"/>
        <v>43594.770833333234</v>
      </c>
      <c r="AY6" s="341">
        <f t="shared" si="1"/>
        <v>43594.781249999898</v>
      </c>
      <c r="AZ6" s="341">
        <f t="shared" si="1"/>
        <v>43594.791666666562</v>
      </c>
      <c r="BA6" s="341">
        <f t="shared" si="1"/>
        <v>43594.802083333227</v>
      </c>
      <c r="BB6" s="341">
        <f t="shared" si="1"/>
        <v>43594.812499999891</v>
      </c>
      <c r="BC6" s="341">
        <f t="shared" si="1"/>
        <v>43594.822916666555</v>
      </c>
      <c r="BD6" s="341">
        <f t="shared" si="1"/>
        <v>43594.833333333219</v>
      </c>
      <c r="BE6" s="341">
        <f t="shared" si="1"/>
        <v>43594.843749999884</v>
      </c>
      <c r="BF6" s="341">
        <f t="shared" si="1"/>
        <v>43594.854166666548</v>
      </c>
      <c r="BG6" s="341">
        <f t="shared" si="1"/>
        <v>43594.864583333212</v>
      </c>
      <c r="BH6" s="341">
        <f t="shared" si="1"/>
        <v>43594.874999999876</v>
      </c>
      <c r="BI6" s="341">
        <f t="shared" si="1"/>
        <v>43594.885416666541</v>
      </c>
      <c r="BJ6" s="341">
        <f t="shared" si="1"/>
        <v>43594.895833333205</v>
      </c>
      <c r="BK6" s="341">
        <f t="shared" si="1"/>
        <v>43594.906249999869</v>
      </c>
      <c r="BL6" s="341">
        <f t="shared" si="1"/>
        <v>43594.916666666533</v>
      </c>
      <c r="BM6" s="341">
        <f t="shared" si="1"/>
        <v>43594.927083333198</v>
      </c>
      <c r="BN6" s="341">
        <f t="shared" si="1"/>
        <v>43594.937499999862</v>
      </c>
      <c r="BO6" s="341">
        <f t="shared" si="1"/>
        <v>43594.947916666526</v>
      </c>
      <c r="BP6" s="341">
        <f t="shared" si="1"/>
        <v>43594.95833333319</v>
      </c>
      <c r="BQ6" s="341">
        <f t="shared" si="1"/>
        <v>43594.968749999854</v>
      </c>
      <c r="BR6" s="341">
        <f t="shared" si="1"/>
        <v>43594.979166666519</v>
      </c>
      <c r="BS6" s="341">
        <f t="shared" si="1"/>
        <v>43594.989583333183</v>
      </c>
      <c r="BT6" s="341">
        <f t="shared" si="1"/>
        <v>43594.999999999847</v>
      </c>
    </row>
    <row r="7" spans="1:73" ht="15" customHeight="1" thickBot="1" x14ac:dyDescent="0.4">
      <c r="A7" s="3"/>
      <c r="B7" s="356"/>
      <c r="C7" s="360"/>
      <c r="D7" s="360"/>
      <c r="E7" s="360"/>
      <c r="F7" s="362"/>
      <c r="G7" s="363"/>
      <c r="H7" s="342"/>
      <c r="I7" s="342"/>
      <c r="J7" s="342"/>
      <c r="K7" s="342"/>
      <c r="L7" s="342"/>
      <c r="M7" s="342"/>
      <c r="N7" s="342"/>
      <c r="O7" s="342"/>
      <c r="P7" s="342"/>
      <c r="Q7" s="342"/>
      <c r="R7" s="342"/>
      <c r="S7" s="342"/>
      <c r="T7" s="342"/>
      <c r="U7" s="342"/>
      <c r="V7" s="342"/>
      <c r="W7" s="342"/>
      <c r="X7" s="342"/>
      <c r="Y7" s="342"/>
      <c r="Z7" s="342"/>
      <c r="AA7" s="342"/>
      <c r="AB7" s="342"/>
      <c r="AC7" s="342"/>
      <c r="AD7" s="342"/>
      <c r="AE7" s="342"/>
      <c r="AF7" s="342"/>
      <c r="AG7" s="342"/>
      <c r="AH7" s="342"/>
      <c r="AI7" s="342"/>
      <c r="AJ7" s="342"/>
      <c r="AK7" s="342"/>
      <c r="AL7" s="342"/>
      <c r="AM7" s="342"/>
      <c r="AN7" s="342"/>
      <c r="AO7" s="342"/>
      <c r="AP7" s="342"/>
      <c r="AQ7" s="342"/>
      <c r="AR7" s="342"/>
      <c r="AS7" s="342"/>
      <c r="AT7" s="342"/>
      <c r="AU7" s="342"/>
      <c r="AV7" s="342"/>
      <c r="AW7" s="342"/>
      <c r="AX7" s="342"/>
      <c r="AY7" s="342"/>
      <c r="AZ7" s="342"/>
      <c r="BA7" s="342"/>
      <c r="BB7" s="342"/>
      <c r="BC7" s="342"/>
      <c r="BD7" s="342"/>
      <c r="BE7" s="342"/>
      <c r="BF7" s="342"/>
      <c r="BG7" s="342"/>
      <c r="BH7" s="342"/>
      <c r="BI7" s="342"/>
      <c r="BJ7" s="342"/>
      <c r="BK7" s="342"/>
      <c r="BL7" s="342"/>
      <c r="BM7" s="342"/>
      <c r="BN7" s="342"/>
      <c r="BO7" s="342"/>
      <c r="BP7" s="342"/>
      <c r="BQ7" s="342"/>
      <c r="BR7" s="342"/>
      <c r="BS7" s="342"/>
      <c r="BT7" s="342"/>
    </row>
    <row r="8" spans="1:73" ht="15.75" customHeight="1" x14ac:dyDescent="0.35">
      <c r="A8" s="39"/>
      <c r="B8" s="70" t="str">
        <f>'Etat staff'!O15</f>
        <v xml:space="preserve"> ISARA</v>
      </c>
      <c r="C8" s="145">
        <f>'Etat staff'!M15</f>
        <v>43594.315972222219</v>
      </c>
      <c r="D8" s="240">
        <f>IF('Etat staff'!N15&lt;C8,'Etat staff'!N15+1,'Etat staff'!N15)</f>
        <v>43594.642361111109</v>
      </c>
      <c r="E8" s="237">
        <f>IF(BU8*24&lt;5.75,0.25/24,IF(BU8*24&lt;6.75,0.5/24,IF(BU8*24&lt;9,1/24,IF(BU8*24&lt;13.25,1.25/24,1.5/24))))</f>
        <v>4.1666666666666664E-2</v>
      </c>
      <c r="F8" s="207"/>
      <c r="G8" s="67"/>
      <c r="H8" s="250" t="s">
        <v>41</v>
      </c>
      <c r="I8" s="272" t="s">
        <v>41</v>
      </c>
      <c r="J8" s="272" t="s">
        <v>41</v>
      </c>
      <c r="K8" s="272" t="s">
        <v>41</v>
      </c>
      <c r="L8" s="272" t="s">
        <v>42</v>
      </c>
      <c r="M8" s="272" t="s">
        <v>42</v>
      </c>
      <c r="N8" s="272" t="s">
        <v>42</v>
      </c>
      <c r="O8" s="272" t="s">
        <v>42</v>
      </c>
      <c r="P8" s="272" t="s">
        <v>47</v>
      </c>
      <c r="Q8" s="272" t="s">
        <v>42</v>
      </c>
      <c r="R8" s="272" t="s">
        <v>42</v>
      </c>
      <c r="S8" s="272" t="s">
        <v>42</v>
      </c>
      <c r="T8" s="272" t="s">
        <v>42</v>
      </c>
      <c r="U8" s="272" t="s">
        <v>42</v>
      </c>
      <c r="V8" s="272" t="s">
        <v>42</v>
      </c>
      <c r="W8" s="272" t="s">
        <v>42</v>
      </c>
      <c r="X8" s="277" t="s">
        <v>6</v>
      </c>
      <c r="Y8" s="277" t="s">
        <v>6</v>
      </c>
      <c r="Z8" s="277" t="s">
        <v>6</v>
      </c>
      <c r="AA8" s="272" t="s">
        <v>42</v>
      </c>
      <c r="AB8" s="272" t="s">
        <v>42</v>
      </c>
      <c r="AC8" s="272" t="s">
        <v>42</v>
      </c>
      <c r="AD8" s="272" t="s">
        <v>42</v>
      </c>
      <c r="AE8" s="272" t="s">
        <v>42</v>
      </c>
      <c r="AF8" s="272" t="s">
        <v>42</v>
      </c>
      <c r="AG8" s="272" t="s">
        <v>42</v>
      </c>
      <c r="AH8" s="272" t="s">
        <v>42</v>
      </c>
      <c r="AI8" s="272" t="s">
        <v>42</v>
      </c>
      <c r="AJ8" s="272" t="s">
        <v>42</v>
      </c>
      <c r="AK8" s="272" t="s">
        <v>42</v>
      </c>
      <c r="AL8" s="226"/>
      <c r="AM8" s="226"/>
      <c r="AN8" s="226"/>
      <c r="AO8" s="226"/>
      <c r="AP8" s="226"/>
      <c r="AQ8" s="226"/>
      <c r="AR8" s="226"/>
      <c r="AS8" s="226"/>
      <c r="AT8" s="226"/>
      <c r="AU8" s="226"/>
      <c r="AV8" s="226"/>
      <c r="AW8" s="226"/>
      <c r="AX8" s="226"/>
      <c r="AY8" s="226"/>
      <c r="AZ8" s="226"/>
      <c r="BA8" s="226"/>
      <c r="BB8" s="226"/>
      <c r="BC8" s="226"/>
      <c r="BD8" s="226"/>
      <c r="BE8" s="226"/>
      <c r="BF8" s="226"/>
      <c r="BG8" s="226"/>
      <c r="BH8" s="226"/>
      <c r="BI8" s="226"/>
      <c r="BJ8" s="226"/>
      <c r="BK8" s="226"/>
      <c r="BL8" s="226"/>
      <c r="BM8" s="226"/>
      <c r="BN8" s="226"/>
      <c r="BO8" s="226"/>
      <c r="BP8" s="226"/>
      <c r="BQ8" s="226"/>
      <c r="BR8" s="226"/>
      <c r="BS8" s="226"/>
      <c r="BT8" s="251"/>
      <c r="BU8" s="165">
        <f>D8-C8+0.16666/24</f>
        <v>0.33333305555717241</v>
      </c>
    </row>
    <row r="9" spans="1:73" ht="15.5" x14ac:dyDescent="0.35">
      <c r="A9" s="39"/>
      <c r="B9" s="71" t="str">
        <f>'Etat staff'!O16</f>
        <v xml:space="preserve"> OLYMPE</v>
      </c>
      <c r="C9" s="146">
        <f>'Etat staff'!M16</f>
        <v>43594.357638888891</v>
      </c>
      <c r="D9" s="241">
        <f>IF('Etat staff'!N16&lt;C9,'Etat staff'!N16+1,'Etat staff'!N16)</f>
        <v>43594.684027777781</v>
      </c>
      <c r="E9" s="238">
        <f t="shared" ref="E9:E13" si="2">IF(BU9*24&lt;5.75,0.25/24,IF(BU9*24&lt;6.75,0.5/24,IF(BU9*24&lt;9,1/24,IF(BU9*24&lt;13.25,1.25/24,1.5/24))))</f>
        <v>4.1666666666666664E-2</v>
      </c>
      <c r="F9" s="109"/>
      <c r="G9" s="68"/>
      <c r="H9" s="230" t="s">
        <v>7</v>
      </c>
      <c r="I9" s="231" t="s">
        <v>7</v>
      </c>
      <c r="J9" s="231" t="s">
        <v>7</v>
      </c>
      <c r="K9" s="231" t="s">
        <v>41</v>
      </c>
      <c r="L9" s="231" t="s">
        <v>41</v>
      </c>
      <c r="M9" s="231" t="s">
        <v>41</v>
      </c>
      <c r="N9" s="231" t="s">
        <v>41</v>
      </c>
      <c r="O9" s="231" t="s">
        <v>41</v>
      </c>
      <c r="P9" s="231" t="s">
        <v>41</v>
      </c>
      <c r="Q9" s="231" t="s">
        <v>41</v>
      </c>
      <c r="R9" s="231" t="s">
        <v>41</v>
      </c>
      <c r="S9" s="231" t="s">
        <v>41</v>
      </c>
      <c r="T9" s="231" t="s">
        <v>41</v>
      </c>
      <c r="U9" s="231" t="s">
        <v>42</v>
      </c>
      <c r="V9" s="231" t="s">
        <v>42</v>
      </c>
      <c r="W9" s="231" t="s">
        <v>42</v>
      </c>
      <c r="X9" s="231" t="s">
        <v>42</v>
      </c>
      <c r="Y9" s="231" t="s">
        <v>42</v>
      </c>
      <c r="Z9" s="231" t="s">
        <v>42</v>
      </c>
      <c r="AA9" s="231" t="s">
        <v>42</v>
      </c>
      <c r="AB9" s="278" t="s">
        <v>6</v>
      </c>
      <c r="AC9" s="278" t="s">
        <v>6</v>
      </c>
      <c r="AD9" s="278" t="s">
        <v>6</v>
      </c>
      <c r="AE9" s="231" t="s">
        <v>41</v>
      </c>
      <c r="AF9" s="231" t="s">
        <v>41</v>
      </c>
      <c r="AG9" s="231" t="s">
        <v>41</v>
      </c>
      <c r="AH9" s="231" t="s">
        <v>41</v>
      </c>
      <c r="AI9" s="231" t="s">
        <v>41</v>
      </c>
      <c r="AJ9" s="231" t="s">
        <v>42</v>
      </c>
      <c r="AK9" s="231" t="s">
        <v>42</v>
      </c>
      <c r="AL9" s="231" t="s">
        <v>42</v>
      </c>
      <c r="AM9" s="231" t="s">
        <v>42</v>
      </c>
      <c r="AN9" s="231"/>
      <c r="AO9" s="231"/>
      <c r="AP9" s="296"/>
      <c r="AQ9" s="296"/>
      <c r="AR9" s="296"/>
      <c r="AS9" s="296"/>
      <c r="AT9" s="296"/>
      <c r="AU9" s="296"/>
      <c r="AV9" s="296"/>
      <c r="AW9" s="296"/>
      <c r="AX9" s="296"/>
      <c r="AY9" s="296"/>
      <c r="AZ9" s="296"/>
      <c r="BA9" s="296"/>
      <c r="BB9" s="296"/>
      <c r="BC9" s="296"/>
      <c r="BD9" s="296"/>
      <c r="BE9" s="296"/>
      <c r="BF9" s="296"/>
      <c r="BG9" s="296"/>
      <c r="BH9" s="296"/>
      <c r="BI9" s="296"/>
      <c r="BJ9" s="296"/>
      <c r="BK9" s="296"/>
      <c r="BL9" s="296"/>
      <c r="BM9" s="296"/>
      <c r="BN9" s="296"/>
      <c r="BO9" s="296"/>
      <c r="BP9" s="296"/>
      <c r="BQ9" s="296"/>
      <c r="BR9" s="296"/>
      <c r="BS9" s="296"/>
      <c r="BT9" s="229"/>
      <c r="BU9" s="165">
        <f t="shared" ref="BU9:BU118" si="3">D9-C9+0.16666/24</f>
        <v>0.33333305555717241</v>
      </c>
    </row>
    <row r="10" spans="1:73" ht="15.5" x14ac:dyDescent="0.35">
      <c r="A10" s="39"/>
      <c r="B10" s="71" t="str">
        <f>'Etat staff'!O17</f>
        <v xml:space="preserve"> MARINE</v>
      </c>
      <c r="C10" s="146">
        <f>'Etat staff'!M17</f>
        <v>43594.461805555555</v>
      </c>
      <c r="D10" s="241">
        <f>IF('Etat staff'!N17&lt;C10,'Etat staff'!N17+1,'Etat staff'!N17)</f>
        <v>43594.913194444445</v>
      </c>
      <c r="E10" s="238">
        <f t="shared" si="2"/>
        <v>5.2083333333333336E-2</v>
      </c>
      <c r="F10" s="109"/>
      <c r="G10" s="68"/>
      <c r="H10" s="227"/>
      <c r="I10" s="296"/>
      <c r="J10" s="296"/>
      <c r="K10" s="296"/>
      <c r="L10" s="296"/>
      <c r="M10" s="296"/>
      <c r="N10" s="296"/>
      <c r="O10" s="296"/>
      <c r="P10" s="231"/>
      <c r="Q10" s="231"/>
      <c r="R10" s="231" t="s">
        <v>7</v>
      </c>
      <c r="S10" s="231" t="s">
        <v>7</v>
      </c>
      <c r="T10" s="231" t="s">
        <v>7</v>
      </c>
      <c r="U10" s="231" t="s">
        <v>7</v>
      </c>
      <c r="V10" s="231" t="s">
        <v>7</v>
      </c>
      <c r="W10" s="231" t="s">
        <v>41</v>
      </c>
      <c r="X10" s="231" t="s">
        <v>41</v>
      </c>
      <c r="Y10" s="231" t="s">
        <v>41</v>
      </c>
      <c r="Z10" s="231" t="s">
        <v>41</v>
      </c>
      <c r="AA10" s="231" t="s">
        <v>41</v>
      </c>
      <c r="AB10" s="231" t="s">
        <v>41</v>
      </c>
      <c r="AC10" s="231" t="s">
        <v>41</v>
      </c>
      <c r="AD10" s="231" t="s">
        <v>41</v>
      </c>
      <c r="AE10" s="231" t="s">
        <v>41</v>
      </c>
      <c r="AF10" s="278" t="s">
        <v>6</v>
      </c>
      <c r="AG10" s="278" t="s">
        <v>6</v>
      </c>
      <c r="AH10" s="278" t="s">
        <v>6</v>
      </c>
      <c r="AI10" s="231" t="s">
        <v>41</v>
      </c>
      <c r="AJ10" s="231" t="s">
        <v>41</v>
      </c>
      <c r="AK10" s="231" t="s">
        <v>41</v>
      </c>
      <c r="AL10" s="231" t="s">
        <v>41</v>
      </c>
      <c r="AM10" s="231" t="s">
        <v>41</v>
      </c>
      <c r="AN10" s="231" t="s">
        <v>41</v>
      </c>
      <c r="AO10" s="231" t="s">
        <v>41</v>
      </c>
      <c r="AP10" s="231" t="s">
        <v>41</v>
      </c>
      <c r="AQ10" s="231" t="s">
        <v>41</v>
      </c>
      <c r="AR10" s="231" t="s">
        <v>41</v>
      </c>
      <c r="AS10" s="231" t="s">
        <v>41</v>
      </c>
      <c r="AT10" s="231" t="s">
        <v>41</v>
      </c>
      <c r="AU10" s="231" t="s">
        <v>41</v>
      </c>
      <c r="AV10" s="231" t="s">
        <v>41</v>
      </c>
      <c r="AW10" s="231" t="s">
        <v>41</v>
      </c>
      <c r="AX10" s="231" t="s">
        <v>41</v>
      </c>
      <c r="AY10" s="231" t="s">
        <v>41</v>
      </c>
      <c r="AZ10" s="231" t="s">
        <v>42</v>
      </c>
      <c r="BA10" s="231" t="s">
        <v>42</v>
      </c>
      <c r="BB10" s="296"/>
      <c r="BC10" s="296"/>
      <c r="BD10" s="296"/>
      <c r="BE10" s="296"/>
      <c r="BF10" s="296"/>
      <c r="BG10" s="296"/>
      <c r="BH10" s="296"/>
      <c r="BI10" s="296"/>
      <c r="BJ10" s="296"/>
      <c r="BK10" s="296"/>
      <c r="BL10" s="296"/>
      <c r="BM10" s="296"/>
      <c r="BN10" s="296"/>
      <c r="BO10" s="296"/>
      <c r="BP10" s="296"/>
      <c r="BQ10" s="296"/>
      <c r="BR10" s="296"/>
      <c r="BS10" s="296"/>
      <c r="BT10" s="229"/>
      <c r="BU10" s="165">
        <f t="shared" si="3"/>
        <v>0.45833305555717241</v>
      </c>
    </row>
    <row r="11" spans="1:73" ht="15.5" x14ac:dyDescent="0.35">
      <c r="A11" s="39"/>
      <c r="B11" s="71" t="str">
        <f>'Etat staff'!O18</f>
        <v xml:space="preserve"> CHARLENE</v>
      </c>
      <c r="C11" s="146">
        <f>'Etat staff'!M18</f>
        <v>43594.586805555555</v>
      </c>
      <c r="D11" s="241">
        <f>IF('Etat staff'!N18&lt;C11,'Etat staff'!N18+1,'Etat staff'!N18)</f>
        <v>43594.913194444445</v>
      </c>
      <c r="E11" s="238">
        <f t="shared" si="2"/>
        <v>4.1666666666666664E-2</v>
      </c>
      <c r="F11" s="109"/>
      <c r="G11" s="68"/>
      <c r="H11" s="227"/>
      <c r="I11" s="296"/>
      <c r="J11" s="296"/>
      <c r="K11" s="296"/>
      <c r="L11" s="296"/>
      <c r="M11" s="296"/>
      <c r="N11" s="296"/>
      <c r="O11" s="296"/>
      <c r="P11" s="296"/>
      <c r="Q11" s="296"/>
      <c r="R11" s="296"/>
      <c r="S11" s="296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 t="s">
        <v>7</v>
      </c>
      <c r="AI11" s="231" t="s">
        <v>7</v>
      </c>
      <c r="AJ11" s="231" t="s">
        <v>7</v>
      </c>
      <c r="AK11" s="231" t="s">
        <v>7</v>
      </c>
      <c r="AL11" s="231" t="s">
        <v>7</v>
      </c>
      <c r="AM11" s="231" t="s">
        <v>42</v>
      </c>
      <c r="AN11" s="231" t="s">
        <v>42</v>
      </c>
      <c r="AO11" s="231" t="s">
        <v>42</v>
      </c>
      <c r="AP11" s="231" t="s">
        <v>42</v>
      </c>
      <c r="AQ11" s="231" t="s">
        <v>42</v>
      </c>
      <c r="AR11" s="231" t="s">
        <v>42</v>
      </c>
      <c r="AS11" s="231" t="s">
        <v>42</v>
      </c>
      <c r="AT11" s="231" t="s">
        <v>42</v>
      </c>
      <c r="AU11" s="231" t="s">
        <v>42</v>
      </c>
      <c r="AV11" s="231" t="s">
        <v>6</v>
      </c>
      <c r="AW11" s="231" t="s">
        <v>6</v>
      </c>
      <c r="AX11" s="231" t="s">
        <v>6</v>
      </c>
      <c r="AY11" s="231" t="s">
        <v>41</v>
      </c>
      <c r="AZ11" s="231" t="s">
        <v>41</v>
      </c>
      <c r="BA11" s="231" t="s">
        <v>41</v>
      </c>
      <c r="BB11" s="231" t="s">
        <v>41</v>
      </c>
      <c r="BC11" s="231" t="s">
        <v>41</v>
      </c>
      <c r="BD11" s="231" t="s">
        <v>41</v>
      </c>
      <c r="BE11" s="231" t="s">
        <v>41</v>
      </c>
      <c r="BF11" s="231" t="s">
        <v>41</v>
      </c>
      <c r="BG11" s="231" t="s">
        <v>41</v>
      </c>
      <c r="BH11" s="231" t="s">
        <v>41</v>
      </c>
      <c r="BI11" s="231" t="s">
        <v>41</v>
      </c>
      <c r="BJ11" s="231" t="s">
        <v>41</v>
      </c>
      <c r="BK11" s="231" t="s">
        <v>41</v>
      </c>
      <c r="BL11" s="231" t="s">
        <v>41</v>
      </c>
      <c r="BM11" s="231" t="s">
        <v>41</v>
      </c>
      <c r="BN11" s="231" t="s">
        <v>41</v>
      </c>
      <c r="BO11" s="231" t="s">
        <v>41</v>
      </c>
      <c r="BP11" s="296"/>
      <c r="BQ11" s="296"/>
      <c r="BR11" s="296"/>
      <c r="BS11" s="296"/>
      <c r="BT11" s="229"/>
      <c r="BU11" s="165">
        <f t="shared" si="3"/>
        <v>0.33333305555717241</v>
      </c>
    </row>
    <row r="12" spans="1:73" ht="15.5" x14ac:dyDescent="0.35">
      <c r="A12" s="39"/>
      <c r="B12" s="71">
        <f>'Etat staff'!O19</f>
        <v>0</v>
      </c>
      <c r="C12" s="146">
        <f>'Etat staff'!M19</f>
        <v>0</v>
      </c>
      <c r="D12" s="241">
        <f>IF('Etat staff'!N19&lt;C12,'Etat staff'!N19+1,'Etat staff'!N19)</f>
        <v>0</v>
      </c>
      <c r="E12" s="238">
        <f t="shared" si="2"/>
        <v>1.0416666666666666E-2</v>
      </c>
      <c r="F12" s="109"/>
      <c r="G12" s="68"/>
      <c r="H12" s="227"/>
      <c r="I12" s="296"/>
      <c r="J12" s="296"/>
      <c r="K12" s="296"/>
      <c r="L12" s="296"/>
      <c r="M12" s="296"/>
      <c r="N12" s="296"/>
      <c r="O12" s="296"/>
      <c r="P12" s="296"/>
      <c r="Q12" s="296"/>
      <c r="R12" s="296"/>
      <c r="S12" s="296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/>
      <c r="AJ12" s="231"/>
      <c r="AK12" s="231"/>
      <c r="AL12" s="231"/>
      <c r="AM12" s="231"/>
      <c r="AN12" s="231"/>
      <c r="AO12" s="231"/>
      <c r="AP12" s="231"/>
      <c r="AQ12" s="231"/>
      <c r="AR12" s="231"/>
      <c r="AS12" s="231"/>
      <c r="AT12" s="231"/>
      <c r="AU12" s="231"/>
      <c r="AV12" s="231"/>
      <c r="AW12" s="231"/>
      <c r="AX12" s="231"/>
      <c r="AY12" s="231"/>
      <c r="AZ12" s="231"/>
      <c r="BA12" s="231"/>
      <c r="BB12" s="231"/>
      <c r="BC12" s="231"/>
      <c r="BD12" s="231"/>
      <c r="BE12" s="231"/>
      <c r="BF12" s="231"/>
      <c r="BG12" s="231"/>
      <c r="BH12" s="231"/>
      <c r="BI12" s="231"/>
      <c r="BJ12" s="231"/>
      <c r="BK12" s="231"/>
      <c r="BL12" s="296"/>
      <c r="BM12" s="296"/>
      <c r="BN12" s="296"/>
      <c r="BO12" s="296"/>
      <c r="BP12" s="296"/>
      <c r="BQ12" s="296"/>
      <c r="BR12" s="296"/>
      <c r="BS12" s="296"/>
      <c r="BT12" s="229"/>
      <c r="BU12" s="165">
        <f t="shared" si="3"/>
        <v>6.9441666666666671E-3</v>
      </c>
    </row>
    <row r="13" spans="1:73" ht="16" thickBot="1" x14ac:dyDescent="0.4">
      <c r="A13" s="39"/>
      <c r="B13" s="72">
        <f>'Etat staff'!O20</f>
        <v>0</v>
      </c>
      <c r="C13" s="146">
        <f>'Etat staff'!M20</f>
        <v>0</v>
      </c>
      <c r="D13" s="242">
        <f>IF('Etat staff'!N20&lt;C13,'Etat staff'!N20+1,'Etat staff'!N20)</f>
        <v>0</v>
      </c>
      <c r="E13" s="239">
        <f t="shared" si="2"/>
        <v>1.0416666666666666E-2</v>
      </c>
      <c r="F13" s="110"/>
      <c r="G13" s="69"/>
      <c r="H13" s="232"/>
      <c r="I13" s="233"/>
      <c r="J13" s="233"/>
      <c r="K13" s="233"/>
      <c r="L13" s="233"/>
      <c r="M13" s="233"/>
      <c r="N13" s="233"/>
      <c r="O13" s="233"/>
      <c r="P13" s="233"/>
      <c r="Q13" s="233"/>
      <c r="R13" s="233"/>
      <c r="S13" s="233"/>
      <c r="T13" s="234"/>
      <c r="U13" s="234"/>
      <c r="V13" s="234"/>
      <c r="W13" s="234"/>
      <c r="X13" s="234"/>
      <c r="Y13" s="234"/>
      <c r="Z13" s="234"/>
      <c r="AA13" s="234"/>
      <c r="AB13" s="234"/>
      <c r="AC13" s="234"/>
      <c r="AD13" s="234"/>
      <c r="AE13" s="234"/>
      <c r="AF13" s="234"/>
      <c r="AG13" s="234"/>
      <c r="AH13" s="234"/>
      <c r="AI13" s="234"/>
      <c r="AJ13" s="234"/>
      <c r="AK13" s="234"/>
      <c r="AL13" s="234"/>
      <c r="AM13" s="234"/>
      <c r="AN13" s="234"/>
      <c r="AO13" s="234"/>
      <c r="AP13" s="234"/>
      <c r="AQ13" s="234"/>
      <c r="AR13" s="234"/>
      <c r="AS13" s="234"/>
      <c r="AT13" s="234"/>
      <c r="AU13" s="234"/>
      <c r="AV13" s="234"/>
      <c r="AW13" s="234"/>
      <c r="AX13" s="234"/>
      <c r="AY13" s="234"/>
      <c r="AZ13" s="234"/>
      <c r="BA13" s="234"/>
      <c r="BB13" s="234"/>
      <c r="BC13" s="234"/>
      <c r="BD13" s="234"/>
      <c r="BE13" s="234"/>
      <c r="BF13" s="234"/>
      <c r="BG13" s="234"/>
      <c r="BH13" s="234"/>
      <c r="BI13" s="234"/>
      <c r="BJ13" s="234"/>
      <c r="BK13" s="234"/>
      <c r="BL13" s="233"/>
      <c r="BM13" s="233"/>
      <c r="BN13" s="233"/>
      <c r="BO13" s="233"/>
      <c r="BP13" s="233"/>
      <c r="BQ13" s="233"/>
      <c r="BR13" s="233"/>
      <c r="BS13" s="233"/>
      <c r="BT13" s="236"/>
      <c r="BU13" s="165">
        <f t="shared" si="3"/>
        <v>6.9441666666666671E-3</v>
      </c>
    </row>
    <row r="14" spans="1:73" ht="16" thickBot="1" x14ac:dyDescent="0.4">
      <c r="A14" s="39"/>
      <c r="B14" s="40"/>
      <c r="C14" s="147"/>
      <c r="D14" s="148"/>
      <c r="E14" s="33"/>
      <c r="F14" s="33"/>
      <c r="G14" s="33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5"/>
      <c r="AS14" s="35"/>
      <c r="AT14" s="35"/>
      <c r="AU14" s="35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165"/>
    </row>
    <row r="15" spans="1:73" ht="28.5" customHeight="1" thickBot="1" x14ac:dyDescent="0.4">
      <c r="A15" s="39"/>
      <c r="B15" s="73" t="s">
        <v>27</v>
      </c>
      <c r="C15" s="149"/>
      <c r="D15" s="150" t="s">
        <v>3</v>
      </c>
      <c r="E15" s="74" t="s">
        <v>48</v>
      </c>
      <c r="F15" s="191" t="s">
        <v>4</v>
      </c>
      <c r="G15" s="191" t="s">
        <v>5</v>
      </c>
      <c r="H15" s="189">
        <f>DATE(YEAR($C$35),MONTH($C$35),DAY($C$35))+(8/24)</f>
        <v>43594.333333333336</v>
      </c>
      <c r="I15" s="189">
        <f>H$6+(15/24/60)</f>
        <v>43594.34375</v>
      </c>
      <c r="J15" s="189">
        <f t="shared" ref="J15:BT15" si="4">I$6+(15/24/60)</f>
        <v>43594.354166666664</v>
      </c>
      <c r="K15" s="189">
        <f t="shared" si="4"/>
        <v>43594.364583333328</v>
      </c>
      <c r="L15" s="189">
        <f t="shared" si="4"/>
        <v>43594.374999999993</v>
      </c>
      <c r="M15" s="189">
        <f t="shared" si="4"/>
        <v>43594.385416666657</v>
      </c>
      <c r="N15" s="189">
        <f t="shared" si="4"/>
        <v>43594.395833333321</v>
      </c>
      <c r="O15" s="189">
        <f t="shared" si="4"/>
        <v>43594.406249999985</v>
      </c>
      <c r="P15" s="189">
        <f t="shared" si="4"/>
        <v>43594.41666666665</v>
      </c>
      <c r="Q15" s="189">
        <f t="shared" si="4"/>
        <v>43594.427083333314</v>
      </c>
      <c r="R15" s="189">
        <f t="shared" si="4"/>
        <v>43594.437499999978</v>
      </c>
      <c r="S15" s="189">
        <f t="shared" si="4"/>
        <v>43594.447916666642</v>
      </c>
      <c r="T15" s="189">
        <f t="shared" si="4"/>
        <v>43594.458333333307</v>
      </c>
      <c r="U15" s="189">
        <f t="shared" si="4"/>
        <v>43594.468749999971</v>
      </c>
      <c r="V15" s="189">
        <f t="shared" si="4"/>
        <v>43594.479166666635</v>
      </c>
      <c r="W15" s="189">
        <f t="shared" si="4"/>
        <v>43594.489583333299</v>
      </c>
      <c r="X15" s="189">
        <f t="shared" si="4"/>
        <v>43594.499999999964</v>
      </c>
      <c r="Y15" s="189">
        <f t="shared" si="4"/>
        <v>43594.510416666628</v>
      </c>
      <c r="Z15" s="189">
        <f t="shared" si="4"/>
        <v>43594.520833333292</v>
      </c>
      <c r="AA15" s="189">
        <f t="shared" si="4"/>
        <v>43594.531249999956</v>
      </c>
      <c r="AB15" s="189">
        <f t="shared" si="4"/>
        <v>43594.541666666621</v>
      </c>
      <c r="AC15" s="189">
        <f t="shared" si="4"/>
        <v>43594.552083333285</v>
      </c>
      <c r="AD15" s="189">
        <f t="shared" si="4"/>
        <v>43594.562499999949</v>
      </c>
      <c r="AE15" s="189">
        <f t="shared" si="4"/>
        <v>43594.572916666613</v>
      </c>
      <c r="AF15" s="189">
        <f t="shared" si="4"/>
        <v>43594.583333333278</v>
      </c>
      <c r="AG15" s="189">
        <f t="shared" si="4"/>
        <v>43594.593749999942</v>
      </c>
      <c r="AH15" s="189">
        <f t="shared" si="4"/>
        <v>43594.604166666606</v>
      </c>
      <c r="AI15" s="189">
        <f t="shared" si="4"/>
        <v>43594.61458333327</v>
      </c>
      <c r="AJ15" s="189">
        <f t="shared" si="4"/>
        <v>43594.624999999935</v>
      </c>
      <c r="AK15" s="189">
        <f t="shared" si="4"/>
        <v>43594.635416666599</v>
      </c>
      <c r="AL15" s="189">
        <f t="shared" si="4"/>
        <v>43594.645833333263</v>
      </c>
      <c r="AM15" s="189">
        <f t="shared" si="4"/>
        <v>43594.656249999927</v>
      </c>
      <c r="AN15" s="189">
        <f t="shared" si="4"/>
        <v>43594.666666666591</v>
      </c>
      <c r="AO15" s="189">
        <f t="shared" si="4"/>
        <v>43594.677083333256</v>
      </c>
      <c r="AP15" s="189">
        <f t="shared" si="4"/>
        <v>43594.68749999992</v>
      </c>
      <c r="AQ15" s="189">
        <f t="shared" si="4"/>
        <v>43594.697916666584</v>
      </c>
      <c r="AR15" s="189">
        <f t="shared" si="4"/>
        <v>43594.708333333248</v>
      </c>
      <c r="AS15" s="189">
        <f t="shared" si="4"/>
        <v>43594.718749999913</v>
      </c>
      <c r="AT15" s="189">
        <f t="shared" si="4"/>
        <v>43594.729166666577</v>
      </c>
      <c r="AU15" s="189">
        <f t="shared" si="4"/>
        <v>43594.739583333241</v>
      </c>
      <c r="AV15" s="189">
        <f t="shared" si="4"/>
        <v>43594.749999999905</v>
      </c>
      <c r="AW15" s="189">
        <f t="shared" si="4"/>
        <v>43594.76041666657</v>
      </c>
      <c r="AX15" s="189">
        <f t="shared" si="4"/>
        <v>43594.770833333234</v>
      </c>
      <c r="AY15" s="189">
        <f t="shared" si="4"/>
        <v>43594.781249999898</v>
      </c>
      <c r="AZ15" s="189">
        <f t="shared" si="4"/>
        <v>43594.791666666562</v>
      </c>
      <c r="BA15" s="189">
        <f t="shared" si="4"/>
        <v>43594.802083333227</v>
      </c>
      <c r="BB15" s="189">
        <f t="shared" si="4"/>
        <v>43594.812499999891</v>
      </c>
      <c r="BC15" s="189">
        <f t="shared" si="4"/>
        <v>43594.822916666555</v>
      </c>
      <c r="BD15" s="189">
        <f t="shared" si="4"/>
        <v>43594.833333333219</v>
      </c>
      <c r="BE15" s="189">
        <f t="shared" si="4"/>
        <v>43594.843749999884</v>
      </c>
      <c r="BF15" s="189">
        <f t="shared" si="4"/>
        <v>43594.854166666548</v>
      </c>
      <c r="BG15" s="189">
        <f t="shared" si="4"/>
        <v>43594.864583333212</v>
      </c>
      <c r="BH15" s="189">
        <f t="shared" si="4"/>
        <v>43594.874999999876</v>
      </c>
      <c r="BI15" s="189">
        <f t="shared" si="4"/>
        <v>43594.885416666541</v>
      </c>
      <c r="BJ15" s="189">
        <f t="shared" si="4"/>
        <v>43594.895833333205</v>
      </c>
      <c r="BK15" s="189">
        <f t="shared" si="4"/>
        <v>43594.906249999869</v>
      </c>
      <c r="BL15" s="189">
        <f t="shared" si="4"/>
        <v>43594.916666666533</v>
      </c>
      <c r="BM15" s="189">
        <f t="shared" si="4"/>
        <v>43594.927083333198</v>
      </c>
      <c r="BN15" s="189">
        <f t="shared" si="4"/>
        <v>43594.937499999862</v>
      </c>
      <c r="BO15" s="189">
        <f t="shared" si="4"/>
        <v>43594.947916666526</v>
      </c>
      <c r="BP15" s="189">
        <f t="shared" si="4"/>
        <v>43594.95833333319</v>
      </c>
      <c r="BQ15" s="189">
        <f t="shared" si="4"/>
        <v>43594.968749999854</v>
      </c>
      <c r="BR15" s="189">
        <f t="shared" si="4"/>
        <v>43594.979166666519</v>
      </c>
      <c r="BS15" s="189">
        <f t="shared" si="4"/>
        <v>43594.989583333183</v>
      </c>
      <c r="BT15" s="189">
        <f t="shared" si="4"/>
        <v>43594.999999999847</v>
      </c>
      <c r="BU15" s="165"/>
    </row>
    <row r="16" spans="1:73" ht="15" customHeight="1" x14ac:dyDescent="0.35">
      <c r="A16" s="39"/>
      <c r="B16" s="111" t="str">
        <f>'Etat staff'!O21</f>
        <v xml:space="preserve"> CHARLOTTE</v>
      </c>
      <c r="C16" s="151">
        <f>'Etat staff'!M21</f>
        <v>43594.357638888891</v>
      </c>
      <c r="D16" s="246">
        <f>IF('Etat staff'!N21&lt;C16,'Etat staff'!N21+1,'Etat staff'!N21)</f>
        <v>43594.538194444445</v>
      </c>
      <c r="E16" s="243">
        <f>IF(BU35*24&lt;5.75,0.25/24,IF(BU35*24&lt;6.75,0.5/24,IF(BU35*24&lt;9,1/24,IF(BU35*24&lt;13.25,1.25/24,1.5/24))))</f>
        <v>4.1666666666666664E-2</v>
      </c>
      <c r="F16" s="204"/>
      <c r="G16" s="88"/>
      <c r="H16" s="256" t="s">
        <v>7</v>
      </c>
      <c r="I16" s="256" t="s">
        <v>7</v>
      </c>
      <c r="J16" s="256" t="s">
        <v>7</v>
      </c>
      <c r="K16" s="252" t="s">
        <v>15</v>
      </c>
      <c r="L16" s="252" t="s">
        <v>15</v>
      </c>
      <c r="M16" s="252" t="s">
        <v>15</v>
      </c>
      <c r="N16" s="252" t="s">
        <v>15</v>
      </c>
      <c r="O16" s="252" t="s">
        <v>15</v>
      </c>
      <c r="P16" s="252" t="s">
        <v>39</v>
      </c>
      <c r="Q16" s="252" t="s">
        <v>39</v>
      </c>
      <c r="R16" s="252" t="s">
        <v>39</v>
      </c>
      <c r="S16" s="252" t="s">
        <v>39</v>
      </c>
      <c r="T16" s="252" t="s">
        <v>55</v>
      </c>
      <c r="U16" s="252" t="s">
        <v>55</v>
      </c>
      <c r="V16" s="252" t="s">
        <v>55</v>
      </c>
      <c r="W16" s="252" t="s">
        <v>55</v>
      </c>
      <c r="X16" s="281" t="s">
        <v>6</v>
      </c>
      <c r="Y16" s="281" t="s">
        <v>6</v>
      </c>
      <c r="Z16" s="281" t="s">
        <v>6</v>
      </c>
      <c r="AA16" s="252" t="s">
        <v>15</v>
      </c>
      <c r="AB16" s="231" t="s">
        <v>39</v>
      </c>
      <c r="AC16" s="231" t="s">
        <v>39</v>
      </c>
      <c r="AD16" s="231" t="s">
        <v>39</v>
      </c>
      <c r="AE16" s="231" t="s">
        <v>39</v>
      </c>
      <c r="AF16" s="231" t="s">
        <v>15</v>
      </c>
      <c r="AG16" s="231" t="s">
        <v>15</v>
      </c>
      <c r="AH16" s="231" t="s">
        <v>15</v>
      </c>
      <c r="AI16" s="231" t="s">
        <v>15</v>
      </c>
      <c r="AJ16" s="252" t="s">
        <v>47</v>
      </c>
      <c r="AK16" s="231" t="s">
        <v>46</v>
      </c>
      <c r="AL16" s="231" t="s">
        <v>46</v>
      </c>
      <c r="AM16" s="231" t="s">
        <v>46</v>
      </c>
      <c r="AN16" s="252" t="s">
        <v>46</v>
      </c>
      <c r="AO16" s="252" t="s">
        <v>46</v>
      </c>
      <c r="AP16" s="253" t="s">
        <v>15</v>
      </c>
      <c r="AQ16" s="253" t="s">
        <v>15</v>
      </c>
      <c r="AR16" s="253" t="s">
        <v>15</v>
      </c>
      <c r="AS16" s="253" t="s">
        <v>15</v>
      </c>
      <c r="AT16" s="253"/>
      <c r="AU16" s="253"/>
      <c r="AV16" s="253"/>
      <c r="AW16" s="253"/>
      <c r="AX16" s="253"/>
      <c r="AY16" s="253"/>
      <c r="AZ16" s="253"/>
      <c r="BA16" s="253"/>
      <c r="BB16" s="253"/>
      <c r="BC16" s="253"/>
      <c r="BD16" s="253"/>
      <c r="BE16" s="253"/>
      <c r="BF16" s="253"/>
      <c r="BG16" s="253"/>
      <c r="BH16" s="253"/>
      <c r="BI16" s="253"/>
      <c r="BJ16" s="253"/>
      <c r="BK16" s="253"/>
      <c r="BL16" s="253"/>
      <c r="BM16" s="253"/>
      <c r="BN16" s="253"/>
      <c r="BO16" s="253"/>
      <c r="BP16" s="253"/>
      <c r="BQ16" s="254"/>
      <c r="BR16" s="254"/>
      <c r="BS16" s="254"/>
      <c r="BT16" s="255"/>
      <c r="BU16" s="165">
        <f t="shared" si="3"/>
        <v>0.18749972222141378</v>
      </c>
    </row>
    <row r="17" spans="1:73" ht="15" customHeight="1" x14ac:dyDescent="0.35">
      <c r="A17" s="39"/>
      <c r="B17" s="65" t="str">
        <f>'Etat staff'!O22</f>
        <v xml:space="preserve"> MIKE</v>
      </c>
      <c r="C17" s="152">
        <f>'Etat staff'!M22</f>
        <v>43594.357638888891</v>
      </c>
      <c r="D17" s="247">
        <f>IF('Etat staff'!N22&lt;C17,'Etat staff'!N22+1,'Etat staff'!N22)</f>
        <v>43594.569444444445</v>
      </c>
      <c r="E17" s="244">
        <f t="shared" ref="E17:E25" si="5">IF(BU17*24&lt;5.75,0.25/24,IF(BU17*24&lt;6.75,0.5/24,IF(BU17*24&lt;9,1/24,IF(BU17*24&lt;13.25,1.25/24,1.5/24))))</f>
        <v>1.0416666666666666E-2</v>
      </c>
      <c r="F17" s="205"/>
      <c r="G17" s="89"/>
      <c r="H17" s="227"/>
      <c r="I17" s="227"/>
      <c r="J17" s="227"/>
      <c r="K17" s="227" t="s">
        <v>7</v>
      </c>
      <c r="L17" s="227" t="s">
        <v>7</v>
      </c>
      <c r="M17" s="227" t="s">
        <v>7</v>
      </c>
      <c r="N17" s="227" t="s">
        <v>7</v>
      </c>
      <c r="O17" s="231" t="s">
        <v>15</v>
      </c>
      <c r="P17" s="231" t="s">
        <v>15</v>
      </c>
      <c r="Q17" s="231" t="s">
        <v>15</v>
      </c>
      <c r="R17" s="231" t="s">
        <v>15</v>
      </c>
      <c r="S17" s="231" t="s">
        <v>15</v>
      </c>
      <c r="T17" s="231" t="s">
        <v>39</v>
      </c>
      <c r="U17" s="231" t="s">
        <v>39</v>
      </c>
      <c r="V17" s="231" t="s">
        <v>39</v>
      </c>
      <c r="W17" s="231" t="s">
        <v>39</v>
      </c>
      <c r="X17" s="252" t="s">
        <v>15</v>
      </c>
      <c r="Y17" s="252" t="s">
        <v>15</v>
      </c>
      <c r="Z17" s="252" t="s">
        <v>15</v>
      </c>
      <c r="AA17" s="252" t="s">
        <v>15</v>
      </c>
      <c r="AB17" s="280" t="s">
        <v>6</v>
      </c>
      <c r="AC17" s="280" t="s">
        <v>6</v>
      </c>
      <c r="AD17" s="280" t="s">
        <v>6</v>
      </c>
      <c r="AE17" s="280" t="s">
        <v>15</v>
      </c>
      <c r="AF17" s="231" t="s">
        <v>39</v>
      </c>
      <c r="AG17" s="231" t="s">
        <v>39</v>
      </c>
      <c r="AH17" s="231" t="s">
        <v>39</v>
      </c>
      <c r="AI17" s="231" t="s">
        <v>39</v>
      </c>
      <c r="AJ17" s="231" t="s">
        <v>40</v>
      </c>
      <c r="AK17" s="231" t="s">
        <v>40</v>
      </c>
      <c r="AL17" s="231" t="s">
        <v>40</v>
      </c>
      <c r="AM17" s="231" t="s">
        <v>40</v>
      </c>
      <c r="AN17" s="231"/>
      <c r="AO17" s="231"/>
      <c r="AP17" s="231"/>
      <c r="AQ17" s="231"/>
      <c r="AR17" s="231"/>
      <c r="AS17" s="231"/>
      <c r="AT17" s="231"/>
      <c r="AU17" s="231"/>
      <c r="AV17" s="231"/>
      <c r="AW17" s="231"/>
      <c r="AX17" s="296"/>
      <c r="AY17" s="296"/>
      <c r="AZ17" s="296"/>
      <c r="BA17" s="296"/>
      <c r="BB17" s="296"/>
      <c r="BC17" s="296"/>
      <c r="BD17" s="296"/>
      <c r="BE17" s="296"/>
      <c r="BF17" s="296"/>
      <c r="BG17" s="296"/>
      <c r="BH17" s="296"/>
      <c r="BI17" s="296"/>
      <c r="BJ17" s="296"/>
      <c r="BK17" s="296"/>
      <c r="BL17" s="296"/>
      <c r="BM17" s="296"/>
      <c r="BN17" s="296"/>
      <c r="BO17" s="296"/>
      <c r="BP17" s="296"/>
      <c r="BQ17" s="228"/>
      <c r="BR17" s="228"/>
      <c r="BS17" s="228"/>
      <c r="BT17" s="229"/>
      <c r="BU17" s="165">
        <f t="shared" si="3"/>
        <v>0.21874972222141378</v>
      </c>
    </row>
    <row r="18" spans="1:73" ht="15" customHeight="1" x14ac:dyDescent="0.35">
      <c r="A18" s="39"/>
      <c r="B18" s="65" t="str">
        <f>'Etat staff'!O23</f>
        <v xml:space="preserve"> QUENTIN</v>
      </c>
      <c r="C18" s="152">
        <f>'Etat staff'!M23</f>
        <v>43594.440972222219</v>
      </c>
      <c r="D18" s="247">
        <f>IF('Etat staff'!N23&lt;C18,'Etat staff'!N23+1,'Etat staff'!N23)</f>
        <v>43594.767361111109</v>
      </c>
      <c r="E18" s="244">
        <f t="shared" si="5"/>
        <v>4.1666666666666664E-2</v>
      </c>
      <c r="F18" s="206"/>
      <c r="G18" s="90"/>
      <c r="H18" s="227"/>
      <c r="I18" s="264"/>
      <c r="J18" s="264"/>
      <c r="K18" s="264"/>
      <c r="L18" s="296"/>
      <c r="M18" s="296"/>
      <c r="N18" s="296"/>
      <c r="O18" s="296"/>
      <c r="P18" s="296" t="s">
        <v>7</v>
      </c>
      <c r="Q18" s="296" t="s">
        <v>7</v>
      </c>
      <c r="R18" s="296" t="s">
        <v>7</v>
      </c>
      <c r="S18" s="231" t="s">
        <v>15</v>
      </c>
      <c r="T18" s="231" t="s">
        <v>40</v>
      </c>
      <c r="U18" s="231" t="s">
        <v>40</v>
      </c>
      <c r="V18" s="231" t="s">
        <v>40</v>
      </c>
      <c r="W18" s="231" t="s">
        <v>40</v>
      </c>
      <c r="X18" s="231" t="s">
        <v>40</v>
      </c>
      <c r="Y18" s="231" t="s">
        <v>40</v>
      </c>
      <c r="Z18" s="231" t="s">
        <v>40</v>
      </c>
      <c r="AA18" s="231" t="s">
        <v>40</v>
      </c>
      <c r="AB18" s="231" t="s">
        <v>40</v>
      </c>
      <c r="AC18" s="231" t="s">
        <v>40</v>
      </c>
      <c r="AD18" s="231" t="s">
        <v>40</v>
      </c>
      <c r="AE18" s="231" t="s">
        <v>40</v>
      </c>
      <c r="AF18" s="280" t="s">
        <v>6</v>
      </c>
      <c r="AG18" s="280" t="s">
        <v>6</v>
      </c>
      <c r="AH18" s="280" t="s">
        <v>6</v>
      </c>
      <c r="AI18" s="231" t="s">
        <v>15</v>
      </c>
      <c r="AJ18" s="231" t="s">
        <v>39</v>
      </c>
      <c r="AK18" s="231" t="s">
        <v>39</v>
      </c>
      <c r="AL18" s="231" t="s">
        <v>39</v>
      </c>
      <c r="AM18" s="231" t="s">
        <v>39</v>
      </c>
      <c r="AN18" s="231" t="s">
        <v>15</v>
      </c>
      <c r="AO18" s="231" t="s">
        <v>15</v>
      </c>
      <c r="AP18" s="231" t="s">
        <v>15</v>
      </c>
      <c r="AQ18" s="231" t="s">
        <v>15</v>
      </c>
      <c r="AR18" s="231" t="s">
        <v>15</v>
      </c>
      <c r="AS18" s="231" t="s">
        <v>47</v>
      </c>
      <c r="AT18" s="231" t="s">
        <v>15</v>
      </c>
      <c r="AU18" s="231" t="s">
        <v>15</v>
      </c>
      <c r="AV18" s="296"/>
      <c r="AW18" s="296"/>
      <c r="AX18" s="296"/>
      <c r="AY18" s="296"/>
      <c r="AZ18" s="296"/>
      <c r="BA18" s="296"/>
      <c r="BB18" s="296"/>
      <c r="BC18" s="296"/>
      <c r="BD18" s="296"/>
      <c r="BE18" s="296"/>
      <c r="BF18" s="296"/>
      <c r="BG18" s="296"/>
      <c r="BH18" s="296"/>
      <c r="BI18" s="296"/>
      <c r="BJ18" s="296"/>
      <c r="BK18" s="296"/>
      <c r="BL18" s="296"/>
      <c r="BM18" s="296"/>
      <c r="BN18" s="296"/>
      <c r="BO18" s="296"/>
      <c r="BP18" s="296"/>
      <c r="BQ18" s="228"/>
      <c r="BR18" s="228"/>
      <c r="BS18" s="228"/>
      <c r="BT18" s="229"/>
      <c r="BU18" s="165">
        <f t="shared" si="3"/>
        <v>0.33333305555717241</v>
      </c>
    </row>
    <row r="19" spans="1:73" ht="15" customHeight="1" x14ac:dyDescent="0.35">
      <c r="A19" s="39"/>
      <c r="B19" s="65" t="str">
        <f>'Etat staff'!O24</f>
        <v xml:space="preserve"> OLFA</v>
      </c>
      <c r="C19" s="152">
        <f>'Etat staff'!M24</f>
        <v>43594.440972222219</v>
      </c>
      <c r="D19" s="247">
        <f>IF('Etat staff'!N24&lt;C19,'Etat staff'!N24+1,'Etat staff'!N24)</f>
        <v>43594.767361111109</v>
      </c>
      <c r="E19" s="244">
        <f t="shared" si="5"/>
        <v>4.1666666666666664E-2</v>
      </c>
      <c r="F19" s="206"/>
      <c r="G19" s="90"/>
      <c r="H19" s="227"/>
      <c r="I19" s="264"/>
      <c r="J19" s="264"/>
      <c r="K19" s="264"/>
      <c r="L19" s="296"/>
      <c r="M19" s="296"/>
      <c r="N19" s="296"/>
      <c r="O19" s="296"/>
      <c r="P19" s="296"/>
      <c r="Q19" s="296"/>
      <c r="R19" s="296"/>
      <c r="S19" s="296" t="s">
        <v>7</v>
      </c>
      <c r="T19" s="296" t="s">
        <v>7</v>
      </c>
      <c r="U19" s="296" t="s">
        <v>7</v>
      </c>
      <c r="V19" s="296" t="s">
        <v>7</v>
      </c>
      <c r="W19" s="231" t="s">
        <v>15</v>
      </c>
      <c r="X19" s="231" t="s">
        <v>39</v>
      </c>
      <c r="Y19" s="231" t="s">
        <v>39</v>
      </c>
      <c r="Z19" s="231" t="s">
        <v>39</v>
      </c>
      <c r="AA19" s="231" t="s">
        <v>39</v>
      </c>
      <c r="AB19" s="231" t="s">
        <v>15</v>
      </c>
      <c r="AC19" s="231" t="s">
        <v>15</v>
      </c>
      <c r="AD19" s="231" t="s">
        <v>15</v>
      </c>
      <c r="AE19" s="231" t="s">
        <v>15</v>
      </c>
      <c r="AF19" s="231" t="s">
        <v>15</v>
      </c>
      <c r="AG19" s="231" t="s">
        <v>15</v>
      </c>
      <c r="AH19" s="231" t="s">
        <v>15</v>
      </c>
      <c r="AI19" s="231" t="s">
        <v>15</v>
      </c>
      <c r="AJ19" s="280" t="s">
        <v>6</v>
      </c>
      <c r="AK19" s="280" t="s">
        <v>6</v>
      </c>
      <c r="AL19" s="280" t="s">
        <v>6</v>
      </c>
      <c r="AM19" s="231" t="s">
        <v>15</v>
      </c>
      <c r="AN19" s="231" t="s">
        <v>39</v>
      </c>
      <c r="AO19" s="231" t="s">
        <v>39</v>
      </c>
      <c r="AP19" s="231" t="s">
        <v>39</v>
      </c>
      <c r="AQ19" s="231" t="s">
        <v>39</v>
      </c>
      <c r="AR19" s="231" t="s">
        <v>47</v>
      </c>
      <c r="AS19" s="231" t="s">
        <v>15</v>
      </c>
      <c r="AT19" s="231" t="s">
        <v>15</v>
      </c>
      <c r="AU19" s="231" t="s">
        <v>15</v>
      </c>
      <c r="AV19" s="231"/>
      <c r="AW19" s="231"/>
      <c r="AX19" s="231"/>
      <c r="AY19" s="231"/>
      <c r="AZ19" s="231"/>
      <c r="BA19" s="231"/>
      <c r="BB19" s="231"/>
      <c r="BC19" s="231"/>
      <c r="BD19" s="231"/>
      <c r="BE19" s="231"/>
      <c r="BF19" s="296"/>
      <c r="BG19" s="296"/>
      <c r="BH19" s="296"/>
      <c r="BI19" s="296"/>
      <c r="BJ19" s="296"/>
      <c r="BK19" s="296"/>
      <c r="BL19" s="296"/>
      <c r="BM19" s="296"/>
      <c r="BN19" s="296"/>
      <c r="BO19" s="296"/>
      <c r="BP19" s="296"/>
      <c r="BQ19" s="228"/>
      <c r="BR19" s="228"/>
      <c r="BS19" s="228"/>
      <c r="BT19" s="229"/>
      <c r="BU19" s="165">
        <f t="shared" si="3"/>
        <v>0.33333305555717241</v>
      </c>
    </row>
    <row r="20" spans="1:73" ht="15" customHeight="1" x14ac:dyDescent="0.35">
      <c r="A20" s="39"/>
      <c r="B20" s="65" t="str">
        <f>'Etat staff'!O25</f>
        <v xml:space="preserve"> CAMILLE</v>
      </c>
      <c r="C20" s="152">
        <f>'Etat staff'!M25</f>
        <v>43594.440972222219</v>
      </c>
      <c r="D20" s="247">
        <f>IF('Etat staff'!N25&lt;C20,'Etat staff'!N25+1,'Etat staff'!N25)</f>
        <v>43594.767361111109</v>
      </c>
      <c r="E20" s="244">
        <f t="shared" si="5"/>
        <v>4.1666666666666664E-2</v>
      </c>
      <c r="F20" s="206"/>
      <c r="G20" s="90"/>
      <c r="H20" s="227"/>
      <c r="I20" s="264"/>
      <c r="J20" s="264"/>
      <c r="K20" s="264"/>
      <c r="L20" s="296"/>
      <c r="M20" s="296"/>
      <c r="N20" s="296"/>
      <c r="O20" s="296"/>
      <c r="P20" s="296"/>
      <c r="Q20" s="296"/>
      <c r="R20" s="296"/>
      <c r="S20" s="296"/>
      <c r="T20" s="296" t="s">
        <v>7</v>
      </c>
      <c r="U20" s="296" t="s">
        <v>7</v>
      </c>
      <c r="V20" s="296" t="s">
        <v>7</v>
      </c>
      <c r="W20" s="231" t="s">
        <v>15</v>
      </c>
      <c r="X20" s="231" t="s">
        <v>15</v>
      </c>
      <c r="Y20" s="231" t="s">
        <v>15</v>
      </c>
      <c r="Z20" s="231" t="s">
        <v>15</v>
      </c>
      <c r="AA20" s="231" t="s">
        <v>15</v>
      </c>
      <c r="AB20" s="231" t="s">
        <v>15</v>
      </c>
      <c r="AC20" s="231" t="s">
        <v>15</v>
      </c>
      <c r="AD20" s="231" t="s">
        <v>15</v>
      </c>
      <c r="AE20" s="231" t="s">
        <v>15</v>
      </c>
      <c r="AF20" s="231" t="s">
        <v>15</v>
      </c>
      <c r="AG20" s="231" t="s">
        <v>15</v>
      </c>
      <c r="AH20" s="231" t="s">
        <v>15</v>
      </c>
      <c r="AI20" s="231" t="s">
        <v>15</v>
      </c>
      <c r="AJ20" s="280" t="s">
        <v>6</v>
      </c>
      <c r="AK20" s="280" t="s">
        <v>6</v>
      </c>
      <c r="AL20" s="280" t="s">
        <v>6</v>
      </c>
      <c r="AM20" s="231" t="s">
        <v>15</v>
      </c>
      <c r="AN20" s="231" t="s">
        <v>15</v>
      </c>
      <c r="AO20" s="231" t="s">
        <v>15</v>
      </c>
      <c r="AP20" s="231" t="s">
        <v>15</v>
      </c>
      <c r="AQ20" s="231" t="s">
        <v>15</v>
      </c>
      <c r="AR20" s="231" t="s">
        <v>15</v>
      </c>
      <c r="AS20" s="231"/>
      <c r="AT20" s="231"/>
      <c r="AU20" s="231"/>
      <c r="AV20" s="231"/>
      <c r="AW20" s="231"/>
      <c r="AX20" s="231"/>
      <c r="AY20" s="231"/>
      <c r="AZ20" s="231"/>
      <c r="BA20" s="231"/>
      <c r="BB20" s="231"/>
      <c r="BC20" s="231"/>
      <c r="BD20" s="231"/>
      <c r="BE20" s="231"/>
      <c r="BF20" s="231"/>
      <c r="BG20" s="231"/>
      <c r="BH20" s="296"/>
      <c r="BI20" s="296"/>
      <c r="BJ20" s="296"/>
      <c r="BK20" s="296"/>
      <c r="BL20" s="296"/>
      <c r="BM20" s="296"/>
      <c r="BN20" s="296"/>
      <c r="BO20" s="296"/>
      <c r="BP20" s="296"/>
      <c r="BQ20" s="228"/>
      <c r="BR20" s="228"/>
      <c r="BS20" s="228"/>
      <c r="BT20" s="229"/>
      <c r="BU20" s="165">
        <f t="shared" si="3"/>
        <v>0.33333305555717241</v>
      </c>
    </row>
    <row r="21" spans="1:73" ht="15" customHeight="1" x14ac:dyDescent="0.35">
      <c r="A21" s="39"/>
      <c r="B21" s="65" t="str">
        <f>'Etat staff'!O26</f>
        <v xml:space="preserve"> PHILIPPINE</v>
      </c>
      <c r="C21" s="152">
        <f>'Etat staff'!M26</f>
        <v>43594.586805555555</v>
      </c>
      <c r="D21" s="247">
        <f>IF('Etat staff'!N26&lt;C21,'Etat staff'!N26+1,'Etat staff'!N26)</f>
        <v>43594.913194444445</v>
      </c>
      <c r="E21" s="244">
        <f t="shared" si="5"/>
        <v>4.1666666666666664E-2</v>
      </c>
      <c r="F21" s="206"/>
      <c r="G21" s="90"/>
      <c r="H21" s="227"/>
      <c r="I21" s="264"/>
      <c r="J21" s="264"/>
      <c r="K21" s="264"/>
      <c r="L21" s="296"/>
      <c r="M21" s="296"/>
      <c r="N21" s="296"/>
      <c r="O21" s="296"/>
      <c r="P21" s="296"/>
      <c r="Q21" s="296"/>
      <c r="R21" s="296"/>
      <c r="S21" s="296"/>
      <c r="T21" s="296"/>
      <c r="U21" s="296"/>
      <c r="V21" s="296"/>
      <c r="W21" s="296"/>
      <c r="X21" s="296"/>
      <c r="Y21" s="296"/>
      <c r="Z21" s="296" t="s">
        <v>7</v>
      </c>
      <c r="AA21" s="296" t="s">
        <v>7</v>
      </c>
      <c r="AB21" s="296" t="s">
        <v>7</v>
      </c>
      <c r="AC21" s="296" t="s">
        <v>7</v>
      </c>
      <c r="AD21" s="296" t="s">
        <v>7</v>
      </c>
      <c r="AE21" s="231" t="s">
        <v>15</v>
      </c>
      <c r="AF21" s="231" t="s">
        <v>15</v>
      </c>
      <c r="AG21" s="231" t="s">
        <v>15</v>
      </c>
      <c r="AH21" s="231" t="s">
        <v>15</v>
      </c>
      <c r="AI21" s="231" t="s">
        <v>15</v>
      </c>
      <c r="AJ21" s="231" t="s">
        <v>15</v>
      </c>
      <c r="AK21" s="231" t="s">
        <v>15</v>
      </c>
      <c r="AL21" s="231" t="s">
        <v>15</v>
      </c>
      <c r="AM21" s="231" t="s">
        <v>15</v>
      </c>
      <c r="AN21" s="280" t="s">
        <v>6</v>
      </c>
      <c r="AO21" s="280" t="s">
        <v>6</v>
      </c>
      <c r="AP21" s="280" t="s">
        <v>6</v>
      </c>
      <c r="AQ21" s="231" t="s">
        <v>15</v>
      </c>
      <c r="AR21" s="231" t="s">
        <v>15</v>
      </c>
      <c r="AS21" s="231" t="s">
        <v>15</v>
      </c>
      <c r="AT21" s="231" t="s">
        <v>15</v>
      </c>
      <c r="AU21" s="231" t="s">
        <v>15</v>
      </c>
      <c r="AV21" s="231" t="s">
        <v>39</v>
      </c>
      <c r="AW21" s="231" t="s">
        <v>39</v>
      </c>
      <c r="AX21" s="231" t="s">
        <v>39</v>
      </c>
      <c r="AY21" s="231" t="s">
        <v>39</v>
      </c>
      <c r="AZ21" s="231" t="s">
        <v>15</v>
      </c>
      <c r="BA21" s="231" t="s">
        <v>15</v>
      </c>
      <c r="BB21" s="231" t="s">
        <v>15</v>
      </c>
      <c r="BC21" s="231" t="s">
        <v>15</v>
      </c>
      <c r="BD21" s="231" t="s">
        <v>15</v>
      </c>
      <c r="BE21" s="231" t="s">
        <v>15</v>
      </c>
      <c r="BF21" s="231" t="s">
        <v>15</v>
      </c>
      <c r="BG21" s="231" t="s">
        <v>15</v>
      </c>
      <c r="BH21" s="231" t="s">
        <v>15</v>
      </c>
      <c r="BI21" s="231" t="s">
        <v>15</v>
      </c>
      <c r="BJ21" s="296"/>
      <c r="BK21" s="296"/>
      <c r="BL21" s="296"/>
      <c r="BM21" s="296"/>
      <c r="BN21" s="296"/>
      <c r="BO21" s="296"/>
      <c r="BP21" s="296"/>
      <c r="BQ21" s="228"/>
      <c r="BR21" s="228"/>
      <c r="BS21" s="228"/>
      <c r="BT21" s="229"/>
      <c r="BU21" s="165">
        <f t="shared" si="3"/>
        <v>0.33333305555717241</v>
      </c>
    </row>
    <row r="22" spans="1:73" ht="15" customHeight="1" x14ac:dyDescent="0.35">
      <c r="A22" s="39"/>
      <c r="B22" s="65" t="str">
        <f>'Etat staff'!O27</f>
        <v xml:space="preserve"> MICHELA</v>
      </c>
      <c r="C22" s="152">
        <f>'Etat staff'!M27</f>
        <v>43594.586805555555</v>
      </c>
      <c r="D22" s="247">
        <f>IF('Etat staff'!N27&lt;C22,'Etat staff'!N27+1,'Etat staff'!N27)</f>
        <v>43594.913194444445</v>
      </c>
      <c r="E22" s="244">
        <f t="shared" si="5"/>
        <v>4.1666666666666664E-2</v>
      </c>
      <c r="F22" s="206"/>
      <c r="G22" s="90"/>
      <c r="H22" s="227"/>
      <c r="I22" s="264"/>
      <c r="J22" s="264"/>
      <c r="K22" s="264"/>
      <c r="L22" s="296"/>
      <c r="M22" s="296"/>
      <c r="N22" s="296"/>
      <c r="O22" s="296"/>
      <c r="P22" s="296"/>
      <c r="Q22" s="296"/>
      <c r="R22" s="296"/>
      <c r="S22" s="296"/>
      <c r="T22" s="296"/>
      <c r="U22" s="296"/>
      <c r="V22" s="296"/>
      <c r="W22" s="296"/>
      <c r="X22" s="296"/>
      <c r="Y22" s="296"/>
      <c r="Z22" s="296"/>
      <c r="AA22" s="296"/>
      <c r="AB22" s="296" t="s">
        <v>7</v>
      </c>
      <c r="AC22" s="296" t="s">
        <v>7</v>
      </c>
      <c r="AD22" s="296" t="s">
        <v>7</v>
      </c>
      <c r="AE22" s="296" t="s">
        <v>7</v>
      </c>
      <c r="AF22" s="296" t="s">
        <v>7</v>
      </c>
      <c r="AG22" s="231" t="s">
        <v>15</v>
      </c>
      <c r="AH22" s="231" t="s">
        <v>15</v>
      </c>
      <c r="AI22" s="231" t="s">
        <v>15</v>
      </c>
      <c r="AJ22" s="231" t="s">
        <v>15</v>
      </c>
      <c r="AK22" s="231" t="s">
        <v>15</v>
      </c>
      <c r="AL22" s="231" t="s">
        <v>15</v>
      </c>
      <c r="AM22" s="231" t="s">
        <v>15</v>
      </c>
      <c r="AN22" s="231" t="s">
        <v>15</v>
      </c>
      <c r="AO22" s="231" t="s">
        <v>15</v>
      </c>
      <c r="AP22" s="231" t="s">
        <v>15</v>
      </c>
      <c r="AQ22" s="231" t="s">
        <v>15</v>
      </c>
      <c r="AR22" s="231" t="s">
        <v>15</v>
      </c>
      <c r="AS22" s="231" t="s">
        <v>15</v>
      </c>
      <c r="AT22" s="231" t="s">
        <v>15</v>
      </c>
      <c r="AU22" s="231" t="s">
        <v>15</v>
      </c>
      <c r="AV22" s="231" t="s">
        <v>6</v>
      </c>
      <c r="AW22" s="231" t="s">
        <v>6</v>
      </c>
      <c r="AX22" s="231" t="s">
        <v>6</v>
      </c>
      <c r="AY22" s="231" t="s">
        <v>15</v>
      </c>
      <c r="AZ22" s="231" t="s">
        <v>39</v>
      </c>
      <c r="BA22" s="231" t="s">
        <v>39</v>
      </c>
      <c r="BB22" s="231" t="s">
        <v>39</v>
      </c>
      <c r="BC22" s="231" t="s">
        <v>39</v>
      </c>
      <c r="BD22" s="231" t="s">
        <v>15</v>
      </c>
      <c r="BE22" s="231" t="s">
        <v>15</v>
      </c>
      <c r="BF22" s="231" t="s">
        <v>15</v>
      </c>
      <c r="BG22" s="231" t="s">
        <v>15</v>
      </c>
      <c r="BH22" s="231" t="s">
        <v>15</v>
      </c>
      <c r="BI22" s="231" t="s">
        <v>15</v>
      </c>
      <c r="BJ22" s="231" t="s">
        <v>15</v>
      </c>
      <c r="BK22" s="231" t="s">
        <v>15</v>
      </c>
      <c r="BL22" s="231" t="s">
        <v>15</v>
      </c>
      <c r="BM22" s="231" t="s">
        <v>15</v>
      </c>
      <c r="BN22" s="231" t="s">
        <v>15</v>
      </c>
      <c r="BO22" s="231" t="s">
        <v>15</v>
      </c>
      <c r="BP22" s="296"/>
      <c r="BQ22" s="228"/>
      <c r="BR22" s="228"/>
      <c r="BS22" s="228"/>
      <c r="BT22" s="229"/>
      <c r="BU22" s="165">
        <f t="shared" si="3"/>
        <v>0.33333305555717241</v>
      </c>
    </row>
    <row r="23" spans="1:73" ht="15.75" customHeight="1" x14ac:dyDescent="0.35">
      <c r="A23" s="39"/>
      <c r="B23" s="65" t="str">
        <f>'Etat staff'!O28</f>
        <v xml:space="preserve"> ANAIS</v>
      </c>
      <c r="C23" s="152">
        <f>'Etat staff'!M28</f>
        <v>43594.670138888891</v>
      </c>
      <c r="D23" s="247">
        <f>IF('Etat staff'!N28&lt;C23,'Etat staff'!N28+1,'Etat staff'!N28)</f>
        <v>43594.913194444445</v>
      </c>
      <c r="E23" s="244">
        <f t="shared" si="5"/>
        <v>2.0833333333333332E-2</v>
      </c>
      <c r="F23" s="206"/>
      <c r="G23" s="90"/>
      <c r="H23" s="227"/>
      <c r="I23" s="264"/>
      <c r="J23" s="264"/>
      <c r="K23" s="264"/>
      <c r="L23" s="296"/>
      <c r="M23" s="296"/>
      <c r="N23" s="296"/>
      <c r="O23" s="296"/>
      <c r="P23" s="296"/>
      <c r="Q23" s="296"/>
      <c r="R23" s="296"/>
      <c r="S23" s="296"/>
      <c r="T23" s="231"/>
      <c r="U23" s="231"/>
      <c r="V23" s="231"/>
      <c r="W23" s="231"/>
      <c r="X23" s="296"/>
      <c r="Y23" s="296"/>
      <c r="Z23" s="296"/>
      <c r="AA23" s="296"/>
      <c r="AB23" s="296"/>
      <c r="AC23" s="296"/>
      <c r="AD23" s="296"/>
      <c r="AE23" s="296"/>
      <c r="AF23" s="296" t="s">
        <v>7</v>
      </c>
      <c r="AG23" s="296" t="s">
        <v>7</v>
      </c>
      <c r="AH23" s="296" t="s">
        <v>7</v>
      </c>
      <c r="AI23" s="296" t="s">
        <v>7</v>
      </c>
      <c r="AJ23" s="296" t="s">
        <v>7</v>
      </c>
      <c r="AK23" s="231" t="s">
        <v>15</v>
      </c>
      <c r="AL23" s="231" t="s">
        <v>15</v>
      </c>
      <c r="AM23" s="231" t="s">
        <v>15</v>
      </c>
      <c r="AN23" s="231" t="s">
        <v>15</v>
      </c>
      <c r="AO23" s="231" t="s">
        <v>15</v>
      </c>
      <c r="AP23" s="231" t="s">
        <v>15</v>
      </c>
      <c r="AQ23" s="231" t="s">
        <v>15</v>
      </c>
      <c r="AR23" s="231" t="s">
        <v>15</v>
      </c>
      <c r="AS23" s="231" t="s">
        <v>15</v>
      </c>
      <c r="AT23" s="231" t="s">
        <v>15</v>
      </c>
      <c r="AU23" s="231" t="s">
        <v>15</v>
      </c>
      <c r="AV23" s="231" t="s">
        <v>6</v>
      </c>
      <c r="AW23" s="231" t="s">
        <v>6</v>
      </c>
      <c r="AX23" s="231" t="s">
        <v>6</v>
      </c>
      <c r="AY23" s="231" t="s">
        <v>15</v>
      </c>
      <c r="AZ23" s="231" t="s">
        <v>47</v>
      </c>
      <c r="BA23" s="231" t="s">
        <v>15</v>
      </c>
      <c r="BB23" s="231" t="s">
        <v>15</v>
      </c>
      <c r="BC23" s="231" t="s">
        <v>15</v>
      </c>
      <c r="BD23" s="231" t="s">
        <v>15</v>
      </c>
      <c r="BE23" s="231" t="s">
        <v>15</v>
      </c>
      <c r="BF23" s="231" t="s">
        <v>15</v>
      </c>
      <c r="BG23" s="231" t="s">
        <v>15</v>
      </c>
      <c r="BH23" s="231" t="s">
        <v>15</v>
      </c>
      <c r="BI23" s="231" t="s">
        <v>15</v>
      </c>
      <c r="BJ23" s="231" t="s">
        <v>15</v>
      </c>
      <c r="BK23" s="231" t="s">
        <v>15</v>
      </c>
      <c r="BL23" s="231" t="s">
        <v>15</v>
      </c>
      <c r="BM23" s="231" t="s">
        <v>15</v>
      </c>
      <c r="BN23" s="231" t="s">
        <v>15</v>
      </c>
      <c r="BO23" s="231" t="s">
        <v>15</v>
      </c>
      <c r="BP23" s="296"/>
      <c r="BQ23" s="228"/>
      <c r="BR23" s="228"/>
      <c r="BS23" s="228"/>
      <c r="BT23" s="229"/>
      <c r="BU23" s="165">
        <f t="shared" si="3"/>
        <v>0.24999972222141378</v>
      </c>
    </row>
    <row r="24" spans="1:73" ht="15.75" customHeight="1" x14ac:dyDescent="0.35">
      <c r="A24" s="39"/>
      <c r="B24" s="65" t="str">
        <f>'Etat staff'!O29</f>
        <v xml:space="preserve"> DAVID</v>
      </c>
      <c r="C24" s="152">
        <f>'Etat staff'!M29</f>
        <v>43594.711805555555</v>
      </c>
      <c r="D24" s="247">
        <f>IF('Etat staff'!N29&lt;C24,'Etat staff'!N29+1,'Etat staff'!N29)</f>
        <v>43594.913194444445</v>
      </c>
      <c r="E24" s="244">
        <f t="shared" si="5"/>
        <v>1.0416666666666666E-2</v>
      </c>
      <c r="F24" s="206"/>
      <c r="G24" s="90"/>
      <c r="H24" s="227"/>
      <c r="I24" s="264"/>
      <c r="J24" s="264"/>
      <c r="K24" s="264"/>
      <c r="L24" s="296"/>
      <c r="M24" s="296"/>
      <c r="N24" s="296"/>
      <c r="O24" s="296"/>
      <c r="P24" s="296"/>
      <c r="Q24" s="296"/>
      <c r="R24" s="296"/>
      <c r="S24" s="296"/>
      <c r="T24" s="231"/>
      <c r="U24" s="231"/>
      <c r="V24" s="231"/>
      <c r="W24" s="231"/>
      <c r="X24" s="296" t="s">
        <v>7</v>
      </c>
      <c r="Y24" s="296" t="s">
        <v>7</v>
      </c>
      <c r="Z24" s="296" t="s">
        <v>7</v>
      </c>
      <c r="AA24" s="296" t="s">
        <v>7</v>
      </c>
      <c r="AB24" s="296" t="s">
        <v>7</v>
      </c>
      <c r="AC24" s="296" t="s">
        <v>7</v>
      </c>
      <c r="AD24" s="296" t="s">
        <v>7</v>
      </c>
      <c r="AE24" s="296" t="s">
        <v>7</v>
      </c>
      <c r="AF24" s="296" t="s">
        <v>7</v>
      </c>
      <c r="AG24" s="296" t="s">
        <v>7</v>
      </c>
      <c r="AH24" s="296" t="s">
        <v>7</v>
      </c>
      <c r="AI24" s="296" t="s">
        <v>7</v>
      </c>
      <c r="AJ24" s="296" t="s">
        <v>7</v>
      </c>
      <c r="AK24" s="296" t="s">
        <v>7</v>
      </c>
      <c r="AL24" s="231" t="s">
        <v>15</v>
      </c>
      <c r="AM24" s="231" t="s">
        <v>15</v>
      </c>
      <c r="AN24" s="280" t="s">
        <v>6</v>
      </c>
      <c r="AO24" s="280" t="s">
        <v>6</v>
      </c>
      <c r="AP24" s="280" t="s">
        <v>6</v>
      </c>
      <c r="AQ24" s="231" t="s">
        <v>15</v>
      </c>
      <c r="AR24" s="231" t="s">
        <v>15</v>
      </c>
      <c r="AS24" s="231" t="s">
        <v>15</v>
      </c>
      <c r="AT24" s="231" t="s">
        <v>15</v>
      </c>
      <c r="AU24" s="231" t="s">
        <v>15</v>
      </c>
      <c r="AV24" s="231" t="s">
        <v>15</v>
      </c>
      <c r="AW24" s="231" t="s">
        <v>15</v>
      </c>
      <c r="AX24" s="231" t="s">
        <v>15</v>
      </c>
      <c r="AY24" s="231" t="s">
        <v>15</v>
      </c>
      <c r="AZ24" s="231" t="s">
        <v>47</v>
      </c>
      <c r="BA24" s="231" t="s">
        <v>15</v>
      </c>
      <c r="BB24" s="231" t="s">
        <v>15</v>
      </c>
      <c r="BC24" s="231" t="s">
        <v>15</v>
      </c>
      <c r="BD24" s="231" t="s">
        <v>15</v>
      </c>
      <c r="BE24" s="231" t="s">
        <v>15</v>
      </c>
      <c r="BF24" s="231" t="s">
        <v>15</v>
      </c>
      <c r="BG24" s="231" t="s">
        <v>15</v>
      </c>
      <c r="BH24" s="296"/>
      <c r="BI24" s="296"/>
      <c r="BJ24" s="296"/>
      <c r="BK24" s="296"/>
      <c r="BL24" s="296"/>
      <c r="BM24" s="296"/>
      <c r="BN24" s="296"/>
      <c r="BO24" s="296"/>
      <c r="BP24" s="296"/>
      <c r="BQ24" s="228"/>
      <c r="BR24" s="228"/>
      <c r="BS24" s="228"/>
      <c r="BT24" s="229"/>
      <c r="BU24" s="165">
        <f t="shared" si="3"/>
        <v>0.20833305555717244</v>
      </c>
    </row>
    <row r="25" spans="1:73" ht="16" thickBot="1" x14ac:dyDescent="0.4">
      <c r="A25" s="39"/>
      <c r="B25" s="112">
        <f>'Etat staff'!O30</f>
        <v>0</v>
      </c>
      <c r="C25" s="153">
        <f>'Etat staff'!M30</f>
        <v>0</v>
      </c>
      <c r="D25" s="248">
        <f>IF('Etat staff'!N30&lt;C25,'Etat staff'!N30+1,'Etat staff'!N30)</f>
        <v>0</v>
      </c>
      <c r="E25" s="245">
        <f t="shared" si="5"/>
        <v>1.0416666666666666E-2</v>
      </c>
      <c r="F25" s="142"/>
      <c r="G25" s="66"/>
      <c r="H25" s="232"/>
      <c r="I25" s="279"/>
      <c r="J25" s="279"/>
      <c r="K25" s="279"/>
      <c r="L25" s="233"/>
      <c r="M25" s="233"/>
      <c r="N25" s="233"/>
      <c r="O25" s="233"/>
      <c r="P25" s="233"/>
      <c r="Q25" s="233"/>
      <c r="R25" s="233"/>
      <c r="S25" s="233"/>
      <c r="T25" s="234"/>
      <c r="U25" s="234"/>
      <c r="V25" s="234"/>
      <c r="W25" s="234"/>
      <c r="X25" s="234"/>
      <c r="Y25" s="234"/>
      <c r="Z25" s="234"/>
      <c r="AA25" s="234"/>
      <c r="AB25" s="234" t="s">
        <v>7</v>
      </c>
      <c r="AC25" s="234" t="s">
        <v>7</v>
      </c>
      <c r="AD25" s="234" t="s">
        <v>7</v>
      </c>
      <c r="AE25" s="234" t="s">
        <v>7</v>
      </c>
      <c r="AF25" s="234"/>
      <c r="AG25" s="234"/>
      <c r="AH25" s="234"/>
      <c r="AI25" s="234"/>
      <c r="AJ25" s="234"/>
      <c r="AK25" s="234"/>
      <c r="AL25" s="234"/>
      <c r="AM25" s="234"/>
      <c r="AN25" s="234"/>
      <c r="AO25" s="234"/>
      <c r="AP25" s="234"/>
      <c r="AQ25" s="234"/>
      <c r="AR25" s="234"/>
      <c r="AS25" s="234"/>
      <c r="AT25" s="234"/>
      <c r="AU25" s="234"/>
      <c r="AV25" s="234"/>
      <c r="AW25" s="234"/>
      <c r="AX25" s="234"/>
      <c r="AY25" s="234"/>
      <c r="AZ25" s="234"/>
      <c r="BA25" s="234"/>
      <c r="BB25" s="234"/>
      <c r="BC25" s="234"/>
      <c r="BD25" s="234"/>
      <c r="BE25" s="234"/>
      <c r="BF25" s="234"/>
      <c r="BG25" s="234"/>
      <c r="BH25" s="234"/>
      <c r="BI25" s="234"/>
      <c r="BJ25" s="234"/>
      <c r="BK25" s="234"/>
      <c r="BL25" s="233"/>
      <c r="BM25" s="233"/>
      <c r="BN25" s="233"/>
      <c r="BO25" s="233"/>
      <c r="BP25" s="233"/>
      <c r="BQ25" s="235"/>
      <c r="BR25" s="235"/>
      <c r="BS25" s="235"/>
      <c r="BT25" s="236"/>
      <c r="BU25" s="165">
        <f t="shared" si="3"/>
        <v>6.9441666666666671E-3</v>
      </c>
    </row>
    <row r="26" spans="1:73" ht="16" thickBot="1" x14ac:dyDescent="0.4">
      <c r="A26" s="39"/>
      <c r="B26" s="40"/>
      <c r="C26" s="147"/>
      <c r="D26" s="154"/>
      <c r="E26" s="42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3"/>
      <c r="AK26" s="35"/>
      <c r="AL26" s="35"/>
      <c r="AM26" s="35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165"/>
    </row>
    <row r="27" spans="1:73" ht="15" customHeight="1" x14ac:dyDescent="0.35">
      <c r="A27" s="3"/>
      <c r="B27" s="347"/>
      <c r="C27" s="349" t="s">
        <v>3</v>
      </c>
      <c r="D27" s="349" t="s">
        <v>3</v>
      </c>
      <c r="E27" s="385" t="s">
        <v>48</v>
      </c>
      <c r="F27" s="353" t="s">
        <v>4</v>
      </c>
      <c r="G27" s="353" t="s">
        <v>5</v>
      </c>
      <c r="H27" s="341">
        <f>DATE(YEAR($C$35),MONTH($C$35),DAY($C$35))+(8/24)</f>
        <v>43594.333333333336</v>
      </c>
      <c r="I27" s="341">
        <f>H$6+(15/24/60)</f>
        <v>43594.34375</v>
      </c>
      <c r="J27" s="341">
        <f t="shared" ref="J27:BT27" si="6">I$6+(15/24/60)</f>
        <v>43594.354166666664</v>
      </c>
      <c r="K27" s="341">
        <f t="shared" si="6"/>
        <v>43594.364583333328</v>
      </c>
      <c r="L27" s="341">
        <f t="shared" si="6"/>
        <v>43594.374999999993</v>
      </c>
      <c r="M27" s="341">
        <f t="shared" si="6"/>
        <v>43594.385416666657</v>
      </c>
      <c r="N27" s="341">
        <f t="shared" si="6"/>
        <v>43594.395833333321</v>
      </c>
      <c r="O27" s="341">
        <f t="shared" si="6"/>
        <v>43594.406249999985</v>
      </c>
      <c r="P27" s="341">
        <f t="shared" si="6"/>
        <v>43594.41666666665</v>
      </c>
      <c r="Q27" s="341">
        <f t="shared" si="6"/>
        <v>43594.427083333314</v>
      </c>
      <c r="R27" s="341">
        <f t="shared" si="6"/>
        <v>43594.437499999978</v>
      </c>
      <c r="S27" s="341">
        <f t="shared" si="6"/>
        <v>43594.447916666642</v>
      </c>
      <c r="T27" s="341">
        <f t="shared" si="6"/>
        <v>43594.458333333307</v>
      </c>
      <c r="U27" s="341">
        <f t="shared" si="6"/>
        <v>43594.468749999971</v>
      </c>
      <c r="V27" s="341">
        <f t="shared" si="6"/>
        <v>43594.479166666635</v>
      </c>
      <c r="W27" s="341">
        <f t="shared" si="6"/>
        <v>43594.489583333299</v>
      </c>
      <c r="X27" s="341">
        <f t="shared" si="6"/>
        <v>43594.499999999964</v>
      </c>
      <c r="Y27" s="341">
        <f t="shared" si="6"/>
        <v>43594.510416666628</v>
      </c>
      <c r="Z27" s="341">
        <f t="shared" si="6"/>
        <v>43594.520833333292</v>
      </c>
      <c r="AA27" s="341">
        <f t="shared" si="6"/>
        <v>43594.531249999956</v>
      </c>
      <c r="AB27" s="341">
        <f t="shared" si="6"/>
        <v>43594.541666666621</v>
      </c>
      <c r="AC27" s="341">
        <f t="shared" si="6"/>
        <v>43594.552083333285</v>
      </c>
      <c r="AD27" s="341">
        <f t="shared" si="6"/>
        <v>43594.562499999949</v>
      </c>
      <c r="AE27" s="341">
        <f t="shared" si="6"/>
        <v>43594.572916666613</v>
      </c>
      <c r="AF27" s="341">
        <f t="shared" si="6"/>
        <v>43594.583333333278</v>
      </c>
      <c r="AG27" s="341">
        <f t="shared" si="6"/>
        <v>43594.593749999942</v>
      </c>
      <c r="AH27" s="341">
        <f t="shared" si="6"/>
        <v>43594.604166666606</v>
      </c>
      <c r="AI27" s="341">
        <f t="shared" si="6"/>
        <v>43594.61458333327</v>
      </c>
      <c r="AJ27" s="341">
        <f t="shared" si="6"/>
        <v>43594.624999999935</v>
      </c>
      <c r="AK27" s="341">
        <f t="shared" si="6"/>
        <v>43594.635416666599</v>
      </c>
      <c r="AL27" s="341">
        <f t="shared" si="6"/>
        <v>43594.645833333263</v>
      </c>
      <c r="AM27" s="341">
        <f t="shared" si="6"/>
        <v>43594.656249999927</v>
      </c>
      <c r="AN27" s="341">
        <f t="shared" si="6"/>
        <v>43594.666666666591</v>
      </c>
      <c r="AO27" s="341">
        <f t="shared" si="6"/>
        <v>43594.677083333256</v>
      </c>
      <c r="AP27" s="341">
        <f t="shared" si="6"/>
        <v>43594.68749999992</v>
      </c>
      <c r="AQ27" s="341">
        <f t="shared" si="6"/>
        <v>43594.697916666584</v>
      </c>
      <c r="AR27" s="341">
        <f t="shared" si="6"/>
        <v>43594.708333333248</v>
      </c>
      <c r="AS27" s="341">
        <f t="shared" si="6"/>
        <v>43594.718749999913</v>
      </c>
      <c r="AT27" s="341">
        <f t="shared" si="6"/>
        <v>43594.729166666577</v>
      </c>
      <c r="AU27" s="341">
        <f t="shared" si="6"/>
        <v>43594.739583333241</v>
      </c>
      <c r="AV27" s="341">
        <f t="shared" si="6"/>
        <v>43594.749999999905</v>
      </c>
      <c r="AW27" s="341">
        <f t="shared" si="6"/>
        <v>43594.76041666657</v>
      </c>
      <c r="AX27" s="341">
        <f t="shared" si="6"/>
        <v>43594.770833333234</v>
      </c>
      <c r="AY27" s="341">
        <f t="shared" si="6"/>
        <v>43594.781249999898</v>
      </c>
      <c r="AZ27" s="341">
        <f t="shared" si="6"/>
        <v>43594.791666666562</v>
      </c>
      <c r="BA27" s="341">
        <f t="shared" si="6"/>
        <v>43594.802083333227</v>
      </c>
      <c r="BB27" s="341">
        <f t="shared" si="6"/>
        <v>43594.812499999891</v>
      </c>
      <c r="BC27" s="341">
        <f t="shared" si="6"/>
        <v>43594.822916666555</v>
      </c>
      <c r="BD27" s="341">
        <f t="shared" si="6"/>
        <v>43594.833333333219</v>
      </c>
      <c r="BE27" s="341">
        <f t="shared" si="6"/>
        <v>43594.843749999884</v>
      </c>
      <c r="BF27" s="341">
        <f t="shared" si="6"/>
        <v>43594.854166666548</v>
      </c>
      <c r="BG27" s="341">
        <f t="shared" si="6"/>
        <v>43594.864583333212</v>
      </c>
      <c r="BH27" s="341">
        <f t="shared" si="6"/>
        <v>43594.874999999876</v>
      </c>
      <c r="BI27" s="341">
        <f t="shared" si="6"/>
        <v>43594.885416666541</v>
      </c>
      <c r="BJ27" s="341">
        <f t="shared" si="6"/>
        <v>43594.895833333205</v>
      </c>
      <c r="BK27" s="341">
        <f t="shared" si="6"/>
        <v>43594.906249999869</v>
      </c>
      <c r="BL27" s="341">
        <f t="shared" si="6"/>
        <v>43594.916666666533</v>
      </c>
      <c r="BM27" s="341">
        <f t="shared" si="6"/>
        <v>43594.927083333198</v>
      </c>
      <c r="BN27" s="341">
        <f t="shared" si="6"/>
        <v>43594.937499999862</v>
      </c>
      <c r="BO27" s="341">
        <f t="shared" si="6"/>
        <v>43594.947916666526</v>
      </c>
      <c r="BP27" s="341">
        <f t="shared" si="6"/>
        <v>43594.95833333319</v>
      </c>
      <c r="BQ27" s="341">
        <f t="shared" si="6"/>
        <v>43594.968749999854</v>
      </c>
      <c r="BR27" s="341">
        <f t="shared" si="6"/>
        <v>43594.979166666519</v>
      </c>
      <c r="BS27" s="341">
        <f t="shared" si="6"/>
        <v>43594.989583333183</v>
      </c>
      <c r="BT27" s="341">
        <f t="shared" si="6"/>
        <v>43594.999999999847</v>
      </c>
      <c r="BU27" s="165"/>
    </row>
    <row r="28" spans="1:73" ht="15.75" customHeight="1" thickBot="1" x14ac:dyDescent="0.4">
      <c r="A28" s="3"/>
      <c r="B28" s="348"/>
      <c r="C28" s="350"/>
      <c r="D28" s="350"/>
      <c r="E28" s="386"/>
      <c r="F28" s="354"/>
      <c r="G28" s="354"/>
      <c r="H28" s="342"/>
      <c r="I28" s="342"/>
      <c r="J28" s="342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342"/>
      <c r="W28" s="342"/>
      <c r="X28" s="342"/>
      <c r="Y28" s="342"/>
      <c r="Z28" s="342"/>
      <c r="AA28" s="342"/>
      <c r="AB28" s="342"/>
      <c r="AC28" s="342"/>
      <c r="AD28" s="342"/>
      <c r="AE28" s="342"/>
      <c r="AF28" s="342"/>
      <c r="AG28" s="342"/>
      <c r="AH28" s="342"/>
      <c r="AI28" s="342"/>
      <c r="AJ28" s="342"/>
      <c r="AK28" s="342"/>
      <c r="AL28" s="342"/>
      <c r="AM28" s="342"/>
      <c r="AN28" s="342"/>
      <c r="AO28" s="342"/>
      <c r="AP28" s="342"/>
      <c r="AQ28" s="342"/>
      <c r="AR28" s="342"/>
      <c r="AS28" s="342"/>
      <c r="AT28" s="342"/>
      <c r="AU28" s="342"/>
      <c r="AV28" s="342"/>
      <c r="AW28" s="342"/>
      <c r="AX28" s="342"/>
      <c r="AY28" s="342"/>
      <c r="AZ28" s="342"/>
      <c r="BA28" s="342"/>
      <c r="BB28" s="342"/>
      <c r="BC28" s="342"/>
      <c r="BD28" s="342"/>
      <c r="BE28" s="342"/>
      <c r="BF28" s="342"/>
      <c r="BG28" s="342"/>
      <c r="BH28" s="342"/>
      <c r="BI28" s="342"/>
      <c r="BJ28" s="342"/>
      <c r="BK28" s="342"/>
      <c r="BL28" s="342"/>
      <c r="BM28" s="342"/>
      <c r="BN28" s="342"/>
      <c r="BO28" s="342"/>
      <c r="BP28" s="342"/>
      <c r="BQ28" s="342"/>
      <c r="BR28" s="342"/>
      <c r="BS28" s="342"/>
      <c r="BT28" s="342"/>
      <c r="BU28" s="165"/>
    </row>
    <row r="29" spans="1:73" ht="15.5" x14ac:dyDescent="0.35">
      <c r="A29" s="3"/>
      <c r="B29" s="75">
        <f>'Etat staff'!O9</f>
        <v>0</v>
      </c>
      <c r="C29" s="155">
        <f>'Etat staff'!M9</f>
        <v>0</v>
      </c>
      <c r="D29" s="249">
        <f>IF('Etat staff'!N9&lt;C29,'Etat staff'!N9+1,'Etat staff'!N9)</f>
        <v>0</v>
      </c>
      <c r="E29" s="77" t="s">
        <v>34</v>
      </c>
      <c r="F29" s="63"/>
      <c r="G29" s="267"/>
      <c r="H29" s="250" t="s">
        <v>51</v>
      </c>
      <c r="I29" s="272" t="s">
        <v>51</v>
      </c>
      <c r="J29" s="272" t="s">
        <v>51</v>
      </c>
      <c r="K29" s="272" t="s">
        <v>51</v>
      </c>
      <c r="L29" s="272" t="s">
        <v>51</v>
      </c>
      <c r="M29" s="272" t="s">
        <v>51</v>
      </c>
      <c r="N29" s="272" t="s">
        <v>51</v>
      </c>
      <c r="O29" s="272" t="s">
        <v>51</v>
      </c>
      <c r="P29" s="272" t="s">
        <v>51</v>
      </c>
      <c r="Q29" s="272" t="s">
        <v>51</v>
      </c>
      <c r="R29" s="272" t="s">
        <v>51</v>
      </c>
      <c r="S29" s="272" t="s">
        <v>51</v>
      </c>
      <c r="T29" s="272" t="s">
        <v>6</v>
      </c>
      <c r="U29" s="272" t="s">
        <v>6</v>
      </c>
      <c r="V29" s="272" t="s">
        <v>6</v>
      </c>
      <c r="W29" s="272" t="s">
        <v>51</v>
      </c>
      <c r="X29" s="272" t="s">
        <v>51</v>
      </c>
      <c r="Y29" s="272" t="s">
        <v>51</v>
      </c>
      <c r="Z29" s="272" t="s">
        <v>51</v>
      </c>
      <c r="AA29" s="272" t="s">
        <v>51</v>
      </c>
      <c r="AB29" s="272" t="s">
        <v>51</v>
      </c>
      <c r="AC29" s="272" t="s">
        <v>51</v>
      </c>
      <c r="AD29" s="272" t="s">
        <v>51</v>
      </c>
      <c r="AE29" s="272" t="s">
        <v>51</v>
      </c>
      <c r="AF29" s="272" t="s">
        <v>51</v>
      </c>
      <c r="AG29" s="272" t="s">
        <v>51</v>
      </c>
      <c r="AH29" s="272" t="s">
        <v>51</v>
      </c>
      <c r="AI29" s="272" t="s">
        <v>51</v>
      </c>
      <c r="AJ29" s="272" t="s">
        <v>51</v>
      </c>
      <c r="AK29" s="272" t="s">
        <v>51</v>
      </c>
      <c r="AL29" s="272" t="s">
        <v>51</v>
      </c>
      <c r="AM29" s="272" t="s">
        <v>51</v>
      </c>
      <c r="AN29" s="226"/>
      <c r="AO29" s="226"/>
      <c r="AP29" s="226"/>
      <c r="AQ29" s="226"/>
      <c r="AR29" s="226"/>
      <c r="AS29" s="226"/>
      <c r="AT29" s="226"/>
      <c r="AU29" s="226"/>
      <c r="AV29" s="226"/>
      <c r="AW29" s="226"/>
      <c r="AX29" s="226"/>
      <c r="AY29" s="226"/>
      <c r="AZ29" s="226"/>
      <c r="BA29" s="226"/>
      <c r="BB29" s="226"/>
      <c r="BC29" s="226"/>
      <c r="BD29" s="226"/>
      <c r="BE29" s="226"/>
      <c r="BF29" s="226"/>
      <c r="BG29" s="226"/>
      <c r="BH29" s="226"/>
      <c r="BI29" s="226"/>
      <c r="BJ29" s="226"/>
      <c r="BK29" s="226"/>
      <c r="BL29" s="226"/>
      <c r="BM29" s="226"/>
      <c r="BN29" s="226"/>
      <c r="BO29" s="226"/>
      <c r="BP29" s="226"/>
      <c r="BQ29" s="226"/>
      <c r="BR29" s="226"/>
      <c r="BS29" s="226"/>
      <c r="BT29" s="251"/>
      <c r="BU29" s="165">
        <f t="shared" si="3"/>
        <v>6.9441666666666671E-3</v>
      </c>
    </row>
    <row r="30" spans="1:73" ht="15.5" x14ac:dyDescent="0.35">
      <c r="A30" s="3"/>
      <c r="B30" s="76">
        <f>'Etat staff'!O10</f>
        <v>0</v>
      </c>
      <c r="C30" s="157">
        <f>'Etat staff'!M10</f>
        <v>0</v>
      </c>
      <c r="D30" s="249">
        <f>IF('Etat staff'!N10&lt;C30,'Etat staff'!N10+1,'Etat staff'!N10)</f>
        <v>0</v>
      </c>
      <c r="E30" s="78" t="s">
        <v>34</v>
      </c>
      <c r="F30" s="64"/>
      <c r="G30" s="268"/>
      <c r="H30" s="230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1"/>
      <c r="T30" s="231" t="s">
        <v>51</v>
      </c>
      <c r="U30" s="231" t="s">
        <v>51</v>
      </c>
      <c r="V30" s="231" t="s">
        <v>51</v>
      </c>
      <c r="W30" s="231" t="s">
        <v>51</v>
      </c>
      <c r="X30" s="231" t="s">
        <v>51</v>
      </c>
      <c r="Y30" s="231" t="s">
        <v>51</v>
      </c>
      <c r="Z30" s="231" t="s">
        <v>51</v>
      </c>
      <c r="AA30" s="231" t="s">
        <v>51</v>
      </c>
      <c r="AB30" s="231" t="s">
        <v>51</v>
      </c>
      <c r="AC30" s="231" t="s">
        <v>51</v>
      </c>
      <c r="AD30" s="231" t="s">
        <v>51</v>
      </c>
      <c r="AE30" s="231" t="s">
        <v>51</v>
      </c>
      <c r="AF30" s="231" t="s">
        <v>6</v>
      </c>
      <c r="AG30" s="231" t="s">
        <v>6</v>
      </c>
      <c r="AH30" s="231" t="s">
        <v>6</v>
      </c>
      <c r="AI30" s="231" t="s">
        <v>51</v>
      </c>
      <c r="AJ30" s="231" t="s">
        <v>51</v>
      </c>
      <c r="AK30" s="231" t="s">
        <v>51</v>
      </c>
      <c r="AL30" s="231" t="s">
        <v>51</v>
      </c>
      <c r="AM30" s="231" t="s">
        <v>51</v>
      </c>
      <c r="AN30" s="231" t="s">
        <v>51</v>
      </c>
      <c r="AO30" s="231" t="s">
        <v>51</v>
      </c>
      <c r="AP30" s="231" t="s">
        <v>51</v>
      </c>
      <c r="AQ30" s="231" t="s">
        <v>51</v>
      </c>
      <c r="AR30" s="231" t="s">
        <v>51</v>
      </c>
      <c r="AS30" s="231" t="s">
        <v>51</v>
      </c>
      <c r="AT30" s="231" t="s">
        <v>51</v>
      </c>
      <c r="AU30" s="231" t="s">
        <v>51</v>
      </c>
      <c r="AV30" s="231" t="s">
        <v>51</v>
      </c>
      <c r="AW30" s="231" t="s">
        <v>51</v>
      </c>
      <c r="AX30" s="231" t="s">
        <v>51</v>
      </c>
      <c r="AY30" s="231" t="s">
        <v>51</v>
      </c>
      <c r="AZ30" s="296"/>
      <c r="BA30" s="296"/>
      <c r="BB30" s="296"/>
      <c r="BC30" s="296"/>
      <c r="BD30" s="296"/>
      <c r="BE30" s="296"/>
      <c r="BF30" s="296"/>
      <c r="BG30" s="296"/>
      <c r="BH30" s="296"/>
      <c r="BI30" s="296"/>
      <c r="BJ30" s="296"/>
      <c r="BK30" s="296"/>
      <c r="BL30" s="296"/>
      <c r="BM30" s="296"/>
      <c r="BN30" s="296"/>
      <c r="BO30" s="296"/>
      <c r="BP30" s="296"/>
      <c r="BQ30" s="296"/>
      <c r="BR30" s="296"/>
      <c r="BS30" s="296"/>
      <c r="BT30" s="229"/>
      <c r="BU30" s="165">
        <f t="shared" si="3"/>
        <v>6.9441666666666671E-3</v>
      </c>
    </row>
    <row r="31" spans="1:73" ht="15.5" x14ac:dyDescent="0.35">
      <c r="A31" s="3"/>
      <c r="B31" s="76">
        <f>'Etat staff'!O11</f>
        <v>0</v>
      </c>
      <c r="C31" s="157">
        <f>'Etat staff'!M11</f>
        <v>0</v>
      </c>
      <c r="D31" s="249">
        <f>IF('Etat staff'!N11&lt;C31,'Etat staff'!N11+1,'Etat staff'!N11)</f>
        <v>0</v>
      </c>
      <c r="E31" s="78" t="s">
        <v>34</v>
      </c>
      <c r="F31" s="64"/>
      <c r="G31" s="268"/>
      <c r="H31" s="230"/>
      <c r="I31" s="231"/>
      <c r="J31" s="231"/>
      <c r="K31" s="231"/>
      <c r="L31" s="231"/>
      <c r="M31" s="231"/>
      <c r="N31" s="231"/>
      <c r="O31" s="231"/>
      <c r="P31" s="231"/>
      <c r="Q31" s="231"/>
      <c r="R31" s="231"/>
      <c r="S31" s="231"/>
      <c r="T31" s="231"/>
      <c r="U31" s="231"/>
      <c r="V31" s="231"/>
      <c r="W31" s="231"/>
      <c r="X31" s="231"/>
      <c r="Y31" s="231"/>
      <c r="Z31" s="231" t="s">
        <v>51</v>
      </c>
      <c r="AA31" s="231" t="s">
        <v>51</v>
      </c>
      <c r="AB31" s="231" t="s">
        <v>51</v>
      </c>
      <c r="AC31" s="231" t="s">
        <v>51</v>
      </c>
      <c r="AD31" s="231" t="s">
        <v>51</v>
      </c>
      <c r="AE31" s="231" t="s">
        <v>51</v>
      </c>
      <c r="AF31" s="231" t="s">
        <v>51</v>
      </c>
      <c r="AG31" s="231" t="s">
        <v>51</v>
      </c>
      <c r="AH31" s="231" t="s">
        <v>51</v>
      </c>
      <c r="AI31" s="231" t="s">
        <v>51</v>
      </c>
      <c r="AJ31" s="231" t="s">
        <v>51</v>
      </c>
      <c r="AK31" s="231" t="s">
        <v>51</v>
      </c>
      <c r="AL31" s="231" t="s">
        <v>6</v>
      </c>
      <c r="AM31" s="231" t="s">
        <v>6</v>
      </c>
      <c r="AN31" s="231" t="s">
        <v>6</v>
      </c>
      <c r="AO31" s="231" t="s">
        <v>51</v>
      </c>
      <c r="AP31" s="231" t="s">
        <v>51</v>
      </c>
      <c r="AQ31" s="231" t="s">
        <v>51</v>
      </c>
      <c r="AR31" s="231" t="s">
        <v>51</v>
      </c>
      <c r="AS31" s="231" t="s">
        <v>51</v>
      </c>
      <c r="AT31" s="231" t="s">
        <v>51</v>
      </c>
      <c r="AU31" s="231" t="s">
        <v>51</v>
      </c>
      <c r="AV31" s="231" t="s">
        <v>51</v>
      </c>
      <c r="AW31" s="231" t="s">
        <v>51</v>
      </c>
      <c r="AX31" s="231" t="s">
        <v>51</v>
      </c>
      <c r="AY31" s="231" t="s">
        <v>51</v>
      </c>
      <c r="AZ31" s="231" t="s">
        <v>51</v>
      </c>
      <c r="BA31" s="231" t="s">
        <v>51</v>
      </c>
      <c r="BB31" s="231" t="s">
        <v>51</v>
      </c>
      <c r="BC31" s="231" t="s">
        <v>51</v>
      </c>
      <c r="BD31" s="231" t="s">
        <v>51</v>
      </c>
      <c r="BE31" s="231" t="s">
        <v>51</v>
      </c>
      <c r="BF31" s="231" t="s">
        <v>51</v>
      </c>
      <c r="BG31" s="296"/>
      <c r="BH31" s="296"/>
      <c r="BI31" s="296"/>
      <c r="BJ31" s="296"/>
      <c r="BK31" s="296"/>
      <c r="BL31" s="296"/>
      <c r="BM31" s="296"/>
      <c r="BN31" s="296"/>
      <c r="BO31" s="296"/>
      <c r="BP31" s="296"/>
      <c r="BQ31" s="296"/>
      <c r="BR31" s="296"/>
      <c r="BS31" s="296"/>
      <c r="BT31" s="229"/>
      <c r="BU31" s="165">
        <f t="shared" si="3"/>
        <v>6.9441666666666671E-3</v>
      </c>
    </row>
    <row r="32" spans="1:73" ht="15.5" x14ac:dyDescent="0.35">
      <c r="A32" s="3"/>
      <c r="B32" s="76">
        <f>'Etat staff'!O12</f>
        <v>0</v>
      </c>
      <c r="C32" s="157">
        <f>'Etat staff'!M12</f>
        <v>0</v>
      </c>
      <c r="D32" s="249">
        <f>IF('Etat staff'!N12&lt;C32,'Etat staff'!N12+1,'Etat staff'!N12)</f>
        <v>0</v>
      </c>
      <c r="E32" s="78" t="s">
        <v>34</v>
      </c>
      <c r="F32" s="64"/>
      <c r="G32" s="268"/>
      <c r="H32" s="230"/>
      <c r="I32" s="231"/>
      <c r="J32" s="231"/>
      <c r="K32" s="231" t="s">
        <v>51</v>
      </c>
      <c r="L32" s="231" t="s">
        <v>51</v>
      </c>
      <c r="M32" s="231" t="s">
        <v>51</v>
      </c>
      <c r="N32" s="231" t="s">
        <v>51</v>
      </c>
      <c r="O32" s="231" t="s">
        <v>51</v>
      </c>
      <c r="P32" s="231" t="s">
        <v>51</v>
      </c>
      <c r="Q32" s="231" t="s">
        <v>51</v>
      </c>
      <c r="R32" s="231" t="s">
        <v>51</v>
      </c>
      <c r="S32" s="231" t="s">
        <v>51</v>
      </c>
      <c r="T32" s="231" t="s">
        <v>47</v>
      </c>
      <c r="U32" s="231" t="s">
        <v>51</v>
      </c>
      <c r="V32" s="231" t="s">
        <v>51</v>
      </c>
      <c r="W32" s="231" t="s">
        <v>51</v>
      </c>
      <c r="X32" s="231" t="s">
        <v>51</v>
      </c>
      <c r="Y32" s="231" t="s">
        <v>51</v>
      </c>
      <c r="Z32" s="231" t="s">
        <v>51</v>
      </c>
      <c r="AA32" s="231" t="s">
        <v>51</v>
      </c>
      <c r="AB32" s="231" t="s">
        <v>6</v>
      </c>
      <c r="AC32" s="231" t="s">
        <v>6</v>
      </c>
      <c r="AD32" s="231" t="s">
        <v>6</v>
      </c>
      <c r="AE32" s="231" t="s">
        <v>51</v>
      </c>
      <c r="AF32" s="231" t="s">
        <v>51</v>
      </c>
      <c r="AG32" s="231" t="s">
        <v>51</v>
      </c>
      <c r="AH32" s="231" t="s">
        <v>51</v>
      </c>
      <c r="AI32" s="231" t="s">
        <v>51</v>
      </c>
      <c r="AJ32" s="231" t="s">
        <v>51</v>
      </c>
      <c r="AK32" s="231" t="s">
        <v>51</v>
      </c>
      <c r="AL32" s="231" t="s">
        <v>51</v>
      </c>
      <c r="AM32" s="231" t="s">
        <v>51</v>
      </c>
      <c r="AN32" s="231" t="s">
        <v>51</v>
      </c>
      <c r="AO32" s="231" t="s">
        <v>47</v>
      </c>
      <c r="AP32" s="231" t="s">
        <v>51</v>
      </c>
      <c r="AQ32" s="231" t="s">
        <v>51</v>
      </c>
      <c r="AR32" s="231" t="s">
        <v>51</v>
      </c>
      <c r="AS32" s="231" t="s">
        <v>51</v>
      </c>
      <c r="AT32" s="231" t="s">
        <v>51</v>
      </c>
      <c r="AU32" s="231" t="s">
        <v>51</v>
      </c>
      <c r="AV32" s="231" t="s">
        <v>51</v>
      </c>
      <c r="AW32" s="296"/>
      <c r="AX32" s="296"/>
      <c r="AY32" s="296"/>
      <c r="AZ32" s="296"/>
      <c r="BA32" s="296"/>
      <c r="BB32" s="296"/>
      <c r="BC32" s="296"/>
      <c r="BD32" s="296"/>
      <c r="BE32" s="296"/>
      <c r="BF32" s="296"/>
      <c r="BG32" s="296"/>
      <c r="BH32" s="296"/>
      <c r="BI32" s="296"/>
      <c r="BJ32" s="296"/>
      <c r="BK32" s="296"/>
      <c r="BL32" s="296"/>
      <c r="BM32" s="296"/>
      <c r="BN32" s="296"/>
      <c r="BO32" s="296"/>
      <c r="BP32" s="296"/>
      <c r="BQ32" s="296"/>
      <c r="BR32" s="296"/>
      <c r="BS32" s="296"/>
      <c r="BT32" s="229"/>
      <c r="BU32" s="165">
        <f t="shared" si="3"/>
        <v>6.9441666666666671E-3</v>
      </c>
    </row>
    <row r="33" spans="1:73" ht="15.5" x14ac:dyDescent="0.35">
      <c r="A33" s="3"/>
      <c r="B33" s="76">
        <f>'Etat staff'!O13</f>
        <v>0</v>
      </c>
      <c r="C33" s="157">
        <f>'Etat staff'!M13</f>
        <v>0</v>
      </c>
      <c r="D33" s="249">
        <f>IF('Etat staff'!N13&lt;C33,'Etat staff'!N13+1,'Etat staff'!N13)</f>
        <v>0</v>
      </c>
      <c r="E33" s="78" t="s">
        <v>34</v>
      </c>
      <c r="F33" s="64"/>
      <c r="G33" s="268"/>
      <c r="H33" s="230"/>
      <c r="I33" s="231"/>
      <c r="J33" s="231"/>
      <c r="K33" s="231"/>
      <c r="L33" s="231"/>
      <c r="M33" s="231"/>
      <c r="N33" s="231"/>
      <c r="O33" s="231"/>
      <c r="P33" s="231"/>
      <c r="Q33" s="231"/>
      <c r="R33" s="231"/>
      <c r="S33" s="231"/>
      <c r="T33" s="231"/>
      <c r="U33" s="231"/>
      <c r="V33" s="231"/>
      <c r="W33" s="231"/>
      <c r="X33" s="231" t="s">
        <v>51</v>
      </c>
      <c r="Y33" s="231" t="s">
        <v>51</v>
      </c>
      <c r="Z33" s="231" t="s">
        <v>51</v>
      </c>
      <c r="AA33" s="231" t="s">
        <v>51</v>
      </c>
      <c r="AB33" s="231" t="s">
        <v>51</v>
      </c>
      <c r="AC33" s="231" t="s">
        <v>51</v>
      </c>
      <c r="AD33" s="231" t="s">
        <v>51</v>
      </c>
      <c r="AE33" s="231" t="s">
        <v>51</v>
      </c>
      <c r="AF33" s="231" t="s">
        <v>51</v>
      </c>
      <c r="AG33" s="231" t="s">
        <v>51</v>
      </c>
      <c r="AH33" s="231" t="s">
        <v>51</v>
      </c>
      <c r="AI33" s="231" t="s">
        <v>51</v>
      </c>
      <c r="AJ33" s="231" t="s">
        <v>47</v>
      </c>
      <c r="AK33" s="231" t="s">
        <v>51</v>
      </c>
      <c r="AL33" s="231" t="s">
        <v>51</v>
      </c>
      <c r="AM33" s="231" t="s">
        <v>51</v>
      </c>
      <c r="AN33" s="231" t="s">
        <v>51</v>
      </c>
      <c r="AO33" s="231" t="s">
        <v>51</v>
      </c>
      <c r="AP33" s="231" t="s">
        <v>51</v>
      </c>
      <c r="AQ33" s="231" t="s">
        <v>51</v>
      </c>
      <c r="AR33" s="231" t="s">
        <v>51</v>
      </c>
      <c r="AS33" s="231" t="s">
        <v>51</v>
      </c>
      <c r="AT33" s="296"/>
      <c r="AU33" s="296"/>
      <c r="AV33" s="296"/>
      <c r="AW33" s="296"/>
      <c r="AX33" s="296"/>
      <c r="AY33" s="296"/>
      <c r="AZ33" s="296"/>
      <c r="BA33" s="296"/>
      <c r="BB33" s="296"/>
      <c r="BC33" s="296"/>
      <c r="BD33" s="296"/>
      <c r="BE33" s="296"/>
      <c r="BF33" s="296"/>
      <c r="BG33" s="296"/>
      <c r="BH33" s="296"/>
      <c r="BI33" s="296"/>
      <c r="BJ33" s="296"/>
      <c r="BK33" s="296"/>
      <c r="BL33" s="296"/>
      <c r="BM33" s="296"/>
      <c r="BN33" s="296"/>
      <c r="BO33" s="296"/>
      <c r="BP33" s="296"/>
      <c r="BQ33" s="296"/>
      <c r="BR33" s="296"/>
      <c r="BS33" s="296"/>
      <c r="BT33" s="229"/>
      <c r="BU33" s="165">
        <f t="shared" si="3"/>
        <v>6.9441666666666671E-3</v>
      </c>
    </row>
    <row r="34" spans="1:73" ht="16" thickBot="1" x14ac:dyDescent="0.4">
      <c r="A34" s="39"/>
      <c r="B34" s="138">
        <f>'Etat staff'!O14</f>
        <v>0</v>
      </c>
      <c r="C34" s="159">
        <f>'Etat staff'!M14</f>
        <v>0</v>
      </c>
      <c r="D34" s="249">
        <f>IF('Etat staff'!N14&lt;C34,'Etat staff'!N14+1,'Etat staff'!N14)</f>
        <v>0</v>
      </c>
      <c r="E34" s="140" t="s">
        <v>34</v>
      </c>
      <c r="F34" s="141"/>
      <c r="G34" s="269"/>
      <c r="H34" s="227"/>
      <c r="I34" s="296"/>
      <c r="J34" s="296"/>
      <c r="K34" s="296"/>
      <c r="L34" s="296"/>
      <c r="M34" s="296"/>
      <c r="N34" s="296"/>
      <c r="O34" s="296"/>
      <c r="P34" s="296"/>
      <c r="Q34" s="296"/>
      <c r="R34" s="296"/>
      <c r="S34" s="296"/>
      <c r="T34" s="296"/>
      <c r="U34" s="296"/>
      <c r="V34" s="296"/>
      <c r="W34" s="296"/>
      <c r="X34" s="296"/>
      <c r="Y34" s="296"/>
      <c r="Z34" s="296"/>
      <c r="AA34" s="296"/>
      <c r="AB34" s="231"/>
      <c r="AC34" s="231"/>
      <c r="AD34" s="231"/>
      <c r="AE34" s="231" t="s">
        <v>51</v>
      </c>
      <c r="AF34" s="231" t="s">
        <v>51</v>
      </c>
      <c r="AG34" s="231" t="s">
        <v>51</v>
      </c>
      <c r="AH34" s="231" t="s">
        <v>51</v>
      </c>
      <c r="AI34" s="231" t="s">
        <v>51</v>
      </c>
      <c r="AJ34" s="231" t="s">
        <v>51</v>
      </c>
      <c r="AK34" s="231" t="s">
        <v>51</v>
      </c>
      <c r="AL34" s="231" t="s">
        <v>51</v>
      </c>
      <c r="AM34" s="231" t="s">
        <v>51</v>
      </c>
      <c r="AN34" s="231" t="s">
        <v>51</v>
      </c>
      <c r="AO34" s="231" t="s">
        <v>51</v>
      </c>
      <c r="AP34" s="231" t="s">
        <v>51</v>
      </c>
      <c r="AQ34" s="231" t="s">
        <v>51</v>
      </c>
      <c r="AR34" s="231" t="s">
        <v>51</v>
      </c>
      <c r="AS34" s="231" t="s">
        <v>51</v>
      </c>
      <c r="AT34" s="231" t="s">
        <v>51</v>
      </c>
      <c r="AU34" s="231" t="s">
        <v>51</v>
      </c>
      <c r="AV34" s="231" t="s">
        <v>6</v>
      </c>
      <c r="AW34" s="231" t="s">
        <v>6</v>
      </c>
      <c r="AX34" s="231" t="s">
        <v>6</v>
      </c>
      <c r="AY34" s="231" t="s">
        <v>51</v>
      </c>
      <c r="AZ34" s="231" t="s">
        <v>51</v>
      </c>
      <c r="BA34" s="231" t="s">
        <v>51</v>
      </c>
      <c r="BB34" s="231" t="s">
        <v>51</v>
      </c>
      <c r="BC34" s="231" t="s">
        <v>51</v>
      </c>
      <c r="BD34" s="231" t="s">
        <v>51</v>
      </c>
      <c r="BE34" s="231" t="s">
        <v>51</v>
      </c>
      <c r="BF34" s="231" t="s">
        <v>51</v>
      </c>
      <c r="BG34" s="231" t="s">
        <v>51</v>
      </c>
      <c r="BH34" s="296" t="s">
        <v>47</v>
      </c>
      <c r="BI34" s="296" t="s">
        <v>15</v>
      </c>
      <c r="BJ34" s="296"/>
      <c r="BK34" s="296"/>
      <c r="BL34" s="296"/>
      <c r="BM34" s="296"/>
      <c r="BN34" s="296"/>
      <c r="BO34" s="296"/>
      <c r="BP34" s="296"/>
      <c r="BQ34" s="296"/>
      <c r="BR34" s="296"/>
      <c r="BS34" s="296"/>
      <c r="BT34" s="229"/>
      <c r="BU34" s="165">
        <f t="shared" si="3"/>
        <v>6.9441666666666671E-3</v>
      </c>
    </row>
    <row r="35" spans="1:73" ht="15.5" x14ac:dyDescent="0.35">
      <c r="A35" s="39"/>
      <c r="B35" s="139" t="str">
        <f>'Etat staff'!O31</f>
        <v xml:space="preserve"> SOAD</v>
      </c>
      <c r="C35" s="161">
        <f>'Etat staff'!M31</f>
        <v>43594.326388888891</v>
      </c>
      <c r="D35" s="225">
        <f>IF('Etat staff'!N31&lt;C35,'Etat staff'!N31+1,'Etat staff'!N31)</f>
        <v>43594.652777777781</v>
      </c>
      <c r="E35" s="203">
        <f>IF(BU35*24&lt;5.75,0.25/24,IF(BU35*24&lt;6.75,0.5/24,IF(BU35*24&lt;9,1/24,IF(BU35*24&lt;13.25,1.25/24,1.5/24))))</f>
        <v>4.1666666666666664E-2</v>
      </c>
      <c r="F35" s="59"/>
      <c r="G35" s="270"/>
      <c r="H35" s="227" t="s">
        <v>15</v>
      </c>
      <c r="I35" s="296" t="s">
        <v>15</v>
      </c>
      <c r="J35" s="296">
        <v>30</v>
      </c>
      <c r="K35" s="296">
        <v>30</v>
      </c>
      <c r="L35" s="296">
        <v>30</v>
      </c>
      <c r="M35" s="296">
        <v>30</v>
      </c>
      <c r="N35" s="296" t="s">
        <v>15</v>
      </c>
      <c r="O35" s="296" t="s">
        <v>15</v>
      </c>
      <c r="P35" s="296" t="s">
        <v>47</v>
      </c>
      <c r="Q35" s="296" t="s">
        <v>15</v>
      </c>
      <c r="R35" s="296" t="s">
        <v>15</v>
      </c>
      <c r="S35" s="296">
        <v>1</v>
      </c>
      <c r="T35" s="296">
        <v>1</v>
      </c>
      <c r="U35" s="296">
        <v>1</v>
      </c>
      <c r="V35" s="296">
        <v>1</v>
      </c>
      <c r="W35" s="296" t="s">
        <v>15</v>
      </c>
      <c r="X35" s="231" t="s">
        <v>6</v>
      </c>
      <c r="Y35" s="231" t="s">
        <v>6</v>
      </c>
      <c r="Z35" s="231" t="s">
        <v>6</v>
      </c>
      <c r="AA35" s="296" t="s">
        <v>55</v>
      </c>
      <c r="AB35" s="296" t="s">
        <v>55</v>
      </c>
      <c r="AC35" s="296" t="s">
        <v>55</v>
      </c>
      <c r="AD35" s="296" t="s">
        <v>55</v>
      </c>
      <c r="AE35" s="296" t="s">
        <v>55</v>
      </c>
      <c r="AF35" s="296" t="s">
        <v>52</v>
      </c>
      <c r="AG35" s="296" t="s">
        <v>56</v>
      </c>
      <c r="AH35" s="296" t="s">
        <v>56</v>
      </c>
      <c r="AI35" s="296" t="s">
        <v>56</v>
      </c>
      <c r="AJ35" s="296" t="s">
        <v>56</v>
      </c>
      <c r="AK35" s="296" t="s">
        <v>15</v>
      </c>
      <c r="AL35" s="296" t="s">
        <v>15</v>
      </c>
      <c r="AM35" s="296"/>
      <c r="AN35" s="296"/>
      <c r="AO35" s="296"/>
      <c r="AP35" s="296"/>
      <c r="AQ35" s="296"/>
      <c r="AR35" s="296"/>
      <c r="AS35" s="296"/>
      <c r="AT35" s="296"/>
      <c r="AU35" s="296"/>
      <c r="AV35" s="296"/>
      <c r="AW35" s="296"/>
      <c r="AX35" s="296"/>
      <c r="AY35" s="296"/>
      <c r="AZ35" s="296"/>
      <c r="BA35" s="296"/>
      <c r="BB35" s="296"/>
      <c r="BC35" s="296"/>
      <c r="BD35" s="296"/>
      <c r="BE35" s="296"/>
      <c r="BF35" s="296"/>
      <c r="BG35" s="296"/>
      <c r="BH35" s="296"/>
      <c r="BI35" s="296"/>
      <c r="BJ35" s="296"/>
      <c r="BK35" s="296"/>
      <c r="BL35" s="296"/>
      <c r="BM35" s="296"/>
      <c r="BN35" s="296"/>
      <c r="BO35" s="296"/>
      <c r="BP35" s="296"/>
      <c r="BQ35" s="296"/>
      <c r="BR35" s="296"/>
      <c r="BS35" s="296"/>
      <c r="BT35" s="229"/>
      <c r="BU35" s="165">
        <f t="shared" si="3"/>
        <v>0.33333305555717241</v>
      </c>
    </row>
    <row r="36" spans="1:73" ht="15.5" x14ac:dyDescent="0.35">
      <c r="A36" s="39"/>
      <c r="B36" s="139" t="str">
        <f>'Etat staff'!O32</f>
        <v xml:space="preserve"> MARISA</v>
      </c>
      <c r="C36" s="161">
        <f>'Etat staff'!M32</f>
        <v>43594.326388888891</v>
      </c>
      <c r="D36" s="225">
        <f>IF('Etat staff'!N32&lt;C36,'Etat staff'!N32+1,'Etat staff'!N32)</f>
        <v>43594.538194444445</v>
      </c>
      <c r="E36" s="203">
        <f t="shared" ref="E36:E99" si="7">IF(BU36*24&lt;5.75,0.25/24,IF(BU36*24&lt;6.75,0.5/24,IF(BU36*24&lt;9,1/24,IF(BU36*24&lt;13.25,1.25/24,1.5/24))))</f>
        <v>1.0416666666666666E-2</v>
      </c>
      <c r="F36" s="59"/>
      <c r="G36" s="270"/>
      <c r="H36" s="227">
        <v>33</v>
      </c>
      <c r="I36" s="296">
        <v>33</v>
      </c>
      <c r="J36" s="296">
        <v>33</v>
      </c>
      <c r="K36" s="296">
        <v>33</v>
      </c>
      <c r="L36" s="296">
        <v>33</v>
      </c>
      <c r="M36" s="296">
        <v>33</v>
      </c>
      <c r="N36" s="296">
        <v>33</v>
      </c>
      <c r="O36" s="296">
        <v>37</v>
      </c>
      <c r="P36" s="231">
        <v>37</v>
      </c>
      <c r="Q36" s="231">
        <v>37</v>
      </c>
      <c r="R36" s="231">
        <v>37</v>
      </c>
      <c r="S36" s="231" t="s">
        <v>15</v>
      </c>
      <c r="T36" s="231" t="s">
        <v>6</v>
      </c>
      <c r="U36" s="231" t="s">
        <v>6</v>
      </c>
      <c r="V36" s="231" t="s">
        <v>6</v>
      </c>
      <c r="W36" s="231">
        <v>38</v>
      </c>
      <c r="X36" s="231">
        <v>38</v>
      </c>
      <c r="Y36" s="231">
        <v>38</v>
      </c>
      <c r="Z36" s="231">
        <v>38</v>
      </c>
      <c r="AA36" s="231">
        <v>38</v>
      </c>
      <c r="AB36" s="231">
        <v>38</v>
      </c>
      <c r="AC36" s="231">
        <v>38</v>
      </c>
      <c r="AD36" s="231">
        <v>38</v>
      </c>
      <c r="AE36" s="231">
        <v>38</v>
      </c>
      <c r="AF36" s="231">
        <v>38</v>
      </c>
      <c r="AG36" s="231">
        <v>38</v>
      </c>
      <c r="AH36" s="231">
        <v>38</v>
      </c>
      <c r="AI36" s="231" t="s">
        <v>47</v>
      </c>
      <c r="AJ36" s="296" t="s">
        <v>52</v>
      </c>
      <c r="AK36" s="296" t="s">
        <v>15</v>
      </c>
      <c r="AL36" s="296" t="s">
        <v>15</v>
      </c>
      <c r="AM36" s="296"/>
      <c r="AN36" s="296"/>
      <c r="AO36" s="296"/>
      <c r="AP36" s="296"/>
      <c r="AQ36" s="296"/>
      <c r="AR36" s="296"/>
      <c r="AS36" s="296"/>
      <c r="AT36" s="296"/>
      <c r="AU36" s="296"/>
      <c r="AV36" s="296"/>
      <c r="AW36" s="296"/>
      <c r="AX36" s="296"/>
      <c r="AY36" s="296"/>
      <c r="AZ36" s="296"/>
      <c r="BA36" s="296"/>
      <c r="BB36" s="296"/>
      <c r="BC36" s="296"/>
      <c r="BD36" s="296"/>
      <c r="BE36" s="296"/>
      <c r="BF36" s="296"/>
      <c r="BG36" s="296"/>
      <c r="BH36" s="296"/>
      <c r="BI36" s="296"/>
      <c r="BJ36" s="296"/>
      <c r="BK36" s="296"/>
      <c r="BL36" s="296"/>
      <c r="BM36" s="296"/>
      <c r="BN36" s="296"/>
      <c r="BO36" s="296"/>
      <c r="BP36" s="296"/>
      <c r="BQ36" s="296"/>
      <c r="BR36" s="296"/>
      <c r="BS36" s="296"/>
      <c r="BT36" s="229"/>
      <c r="BU36" s="165">
        <f t="shared" si="3"/>
        <v>0.21874972222141378</v>
      </c>
    </row>
    <row r="37" spans="1:73" ht="15.5" x14ac:dyDescent="0.35">
      <c r="A37" s="39"/>
      <c r="B37" s="139" t="str">
        <f>'Etat staff'!O33</f>
        <v xml:space="preserve"> LILIAN</v>
      </c>
      <c r="C37" s="161">
        <f>'Etat staff'!M33</f>
        <v>43594.326388888891</v>
      </c>
      <c r="D37" s="225">
        <f>IF('Etat staff'!N33&lt;C37,'Etat staff'!N33+1,'Etat staff'!N33)</f>
        <v>43594.652777777781</v>
      </c>
      <c r="E37" s="203">
        <f t="shared" si="7"/>
        <v>4.1666666666666664E-2</v>
      </c>
      <c r="F37" s="59"/>
      <c r="G37" s="270"/>
      <c r="H37" s="227">
        <v>1</v>
      </c>
      <c r="I37" s="296">
        <v>1</v>
      </c>
      <c r="J37" s="231">
        <v>1</v>
      </c>
      <c r="K37" s="231">
        <v>1</v>
      </c>
      <c r="L37" s="231">
        <v>1</v>
      </c>
      <c r="M37" s="231">
        <v>1</v>
      </c>
      <c r="N37" s="231">
        <v>1</v>
      </c>
      <c r="O37" s="231">
        <v>1</v>
      </c>
      <c r="P37" s="231">
        <v>1</v>
      </c>
      <c r="Q37" s="231">
        <v>1</v>
      </c>
      <c r="R37" s="231">
        <v>1</v>
      </c>
      <c r="S37" s="231" t="s">
        <v>15</v>
      </c>
      <c r="T37" s="231" t="s">
        <v>6</v>
      </c>
      <c r="U37" s="231" t="s">
        <v>6</v>
      </c>
      <c r="V37" s="231" t="s">
        <v>6</v>
      </c>
      <c r="W37" s="231">
        <v>32</v>
      </c>
      <c r="X37" s="231">
        <v>32</v>
      </c>
      <c r="Y37" s="231">
        <v>32</v>
      </c>
      <c r="Z37" s="231">
        <v>32</v>
      </c>
      <c r="AA37" s="231">
        <v>32</v>
      </c>
      <c r="AB37" s="231">
        <v>32</v>
      </c>
      <c r="AC37" s="231">
        <v>32</v>
      </c>
      <c r="AD37" s="231">
        <v>32</v>
      </c>
      <c r="AE37" s="231">
        <v>39</v>
      </c>
      <c r="AF37" s="231">
        <v>39</v>
      </c>
      <c r="AG37" s="231">
        <v>39</v>
      </c>
      <c r="AH37" s="231">
        <v>39</v>
      </c>
      <c r="AI37" s="296" t="s">
        <v>47</v>
      </c>
      <c r="AJ37" s="296" t="s">
        <v>52</v>
      </c>
      <c r="AK37" s="296" t="s">
        <v>15</v>
      </c>
      <c r="AL37" s="296" t="s">
        <v>15</v>
      </c>
      <c r="AM37" s="296"/>
      <c r="AN37" s="296"/>
      <c r="AO37" s="296"/>
      <c r="AP37" s="296"/>
      <c r="AQ37" s="296"/>
      <c r="AR37" s="296"/>
      <c r="AS37" s="296"/>
      <c r="AT37" s="296"/>
      <c r="AU37" s="296"/>
      <c r="AV37" s="296"/>
      <c r="AW37" s="296"/>
      <c r="AX37" s="296"/>
      <c r="AY37" s="296"/>
      <c r="AZ37" s="296"/>
      <c r="BA37" s="296"/>
      <c r="BB37" s="296"/>
      <c r="BC37" s="296"/>
      <c r="BD37" s="296"/>
      <c r="BE37" s="296"/>
      <c r="BF37" s="296"/>
      <c r="BG37" s="296"/>
      <c r="BH37" s="296"/>
      <c r="BI37" s="296"/>
      <c r="BJ37" s="296"/>
      <c r="BK37" s="296"/>
      <c r="BL37" s="296"/>
      <c r="BM37" s="296"/>
      <c r="BN37" s="296"/>
      <c r="BO37" s="296"/>
      <c r="BP37" s="296"/>
      <c r="BQ37" s="296"/>
      <c r="BR37" s="296"/>
      <c r="BS37" s="296"/>
      <c r="BT37" s="229"/>
      <c r="BU37" s="165">
        <f t="shared" si="3"/>
        <v>0.33333305555717241</v>
      </c>
    </row>
    <row r="38" spans="1:73" ht="15.5" x14ac:dyDescent="0.35">
      <c r="A38" s="39"/>
      <c r="B38" s="139" t="str">
        <f>'Etat staff'!O34</f>
        <v xml:space="preserve"> DALIA</v>
      </c>
      <c r="C38" s="161">
        <f>'Etat staff'!M34</f>
        <v>43594.336805555555</v>
      </c>
      <c r="D38" s="225">
        <f>IF('Etat staff'!N34&lt;C38,'Etat staff'!N34+1,'Etat staff'!N34)</f>
        <v>43594.663194444445</v>
      </c>
      <c r="E38" s="203">
        <f t="shared" si="7"/>
        <v>4.1666666666666664E-2</v>
      </c>
      <c r="F38" s="59"/>
      <c r="G38" s="270"/>
      <c r="H38" s="227"/>
      <c r="I38" s="296"/>
      <c r="J38" s="296"/>
      <c r="K38" s="296">
        <v>39</v>
      </c>
      <c r="L38" s="296">
        <v>39</v>
      </c>
      <c r="M38" s="296">
        <v>39</v>
      </c>
      <c r="N38" s="296">
        <v>39</v>
      </c>
      <c r="O38" s="296">
        <v>39</v>
      </c>
      <c r="P38" s="296">
        <v>39</v>
      </c>
      <c r="Q38" s="296">
        <v>39</v>
      </c>
      <c r="R38" s="296">
        <v>39</v>
      </c>
      <c r="S38" s="296" t="s">
        <v>15</v>
      </c>
      <c r="T38" s="296" t="s">
        <v>47</v>
      </c>
      <c r="U38" s="296" t="s">
        <v>15</v>
      </c>
      <c r="V38" s="296" t="s">
        <v>15</v>
      </c>
      <c r="W38" s="296">
        <v>30</v>
      </c>
      <c r="X38" s="296">
        <v>30</v>
      </c>
      <c r="Y38" s="296">
        <v>30</v>
      </c>
      <c r="Z38" s="296">
        <v>30</v>
      </c>
      <c r="AA38" s="296">
        <v>35</v>
      </c>
      <c r="AB38" s="296">
        <v>35</v>
      </c>
      <c r="AC38" s="296">
        <v>35</v>
      </c>
      <c r="AD38" s="296">
        <v>35</v>
      </c>
      <c r="AE38" s="296" t="s">
        <v>53</v>
      </c>
      <c r="AF38" s="296" t="s">
        <v>53</v>
      </c>
      <c r="AG38" s="296" t="s">
        <v>47</v>
      </c>
      <c r="AH38" s="296" t="s">
        <v>52</v>
      </c>
      <c r="AI38" s="296" t="s">
        <v>15</v>
      </c>
      <c r="AJ38" s="231"/>
      <c r="AK38" s="231"/>
      <c r="AL38" s="231"/>
      <c r="AM38" s="231"/>
      <c r="AN38" s="296"/>
      <c r="AO38" s="296"/>
      <c r="AP38" s="296"/>
      <c r="AQ38" s="296"/>
      <c r="AR38" s="296"/>
      <c r="AS38" s="296"/>
      <c r="AT38" s="296"/>
      <c r="AU38" s="296"/>
      <c r="AV38" s="296"/>
      <c r="AW38" s="296"/>
      <c r="AX38" s="296"/>
      <c r="AY38" s="296"/>
      <c r="AZ38" s="296"/>
      <c r="BA38" s="296"/>
      <c r="BB38" s="296"/>
      <c r="BC38" s="296"/>
      <c r="BD38" s="296"/>
      <c r="BE38" s="296"/>
      <c r="BF38" s="296"/>
      <c r="BG38" s="296"/>
      <c r="BH38" s="296"/>
      <c r="BI38" s="296"/>
      <c r="BJ38" s="296"/>
      <c r="BK38" s="296"/>
      <c r="BL38" s="296"/>
      <c r="BM38" s="296"/>
      <c r="BN38" s="296"/>
      <c r="BO38" s="296"/>
      <c r="BP38" s="296"/>
      <c r="BQ38" s="296"/>
      <c r="BR38" s="296"/>
      <c r="BS38" s="296"/>
      <c r="BT38" s="229"/>
      <c r="BU38" s="165">
        <f t="shared" si="3"/>
        <v>0.33333305555717241</v>
      </c>
    </row>
    <row r="39" spans="1:73" ht="15.5" x14ac:dyDescent="0.35">
      <c r="A39" s="39"/>
      <c r="B39" s="139">
        <f>'Etat staff'!O35</f>
        <v>0</v>
      </c>
      <c r="C39" s="161">
        <f>'Etat staff'!M35</f>
        <v>0</v>
      </c>
      <c r="D39" s="225">
        <f>IF('Etat staff'!N35&lt;C39,'Etat staff'!N35+1,'Etat staff'!N35)</f>
        <v>0</v>
      </c>
      <c r="E39" s="203">
        <f t="shared" si="7"/>
        <v>1.0416666666666666E-2</v>
      </c>
      <c r="F39" s="59"/>
      <c r="G39" s="270"/>
      <c r="H39" s="227"/>
      <c r="I39" s="296"/>
      <c r="J39" s="296"/>
      <c r="K39" s="296"/>
      <c r="L39" s="296"/>
      <c r="M39" s="296"/>
      <c r="N39" s="296"/>
      <c r="O39" s="296"/>
      <c r="P39" s="296"/>
      <c r="Q39" s="296"/>
      <c r="R39" s="296"/>
      <c r="S39" s="296"/>
      <c r="T39" s="296"/>
      <c r="U39" s="296"/>
      <c r="V39" s="296"/>
      <c r="W39" s="296"/>
      <c r="X39" s="296"/>
      <c r="Y39" s="296"/>
      <c r="Z39" s="296"/>
      <c r="AA39" s="296"/>
      <c r="AB39" s="296"/>
      <c r="AC39" s="296"/>
      <c r="AD39" s="296"/>
      <c r="AE39" s="296"/>
      <c r="AF39" s="296"/>
      <c r="AG39" s="296"/>
      <c r="AH39" s="296"/>
      <c r="AI39" s="296"/>
      <c r="AJ39" s="296"/>
      <c r="AK39" s="296"/>
      <c r="AL39" s="296"/>
      <c r="AM39" s="296"/>
      <c r="AN39" s="296"/>
      <c r="AO39" s="296"/>
      <c r="AP39" s="296"/>
      <c r="AQ39" s="296"/>
      <c r="AR39" s="296"/>
      <c r="AS39" s="296"/>
      <c r="AT39" s="296"/>
      <c r="AU39" s="296"/>
      <c r="AV39" s="296"/>
      <c r="AW39" s="296"/>
      <c r="AX39" s="296"/>
      <c r="AY39" s="296"/>
      <c r="AZ39" s="296"/>
      <c r="BA39" s="296"/>
      <c r="BB39" s="296"/>
      <c r="BC39" s="296"/>
      <c r="BD39" s="296"/>
      <c r="BE39" s="296"/>
      <c r="BF39" s="296"/>
      <c r="BG39" s="296"/>
      <c r="BH39" s="296"/>
      <c r="BI39" s="296"/>
      <c r="BJ39" s="296"/>
      <c r="BK39" s="296"/>
      <c r="BL39" s="296"/>
      <c r="BM39" s="296"/>
      <c r="BN39" s="296"/>
      <c r="BO39" s="296"/>
      <c r="BP39" s="296"/>
      <c r="BQ39" s="296"/>
      <c r="BR39" s="296"/>
      <c r="BS39" s="296"/>
      <c r="BT39" s="229"/>
      <c r="BU39" s="165">
        <f t="shared" si="3"/>
        <v>6.9441666666666671E-3</v>
      </c>
    </row>
    <row r="40" spans="1:73" ht="15.5" x14ac:dyDescent="0.35">
      <c r="A40" s="39"/>
      <c r="B40" s="139">
        <f>'Etat staff'!O36</f>
        <v>0</v>
      </c>
      <c r="C40" s="161">
        <f>'Etat staff'!M36</f>
        <v>0</v>
      </c>
      <c r="D40" s="225">
        <f>IF('Etat staff'!N36&lt;C40,'Etat staff'!N36+1,'Etat staff'!N36)</f>
        <v>0</v>
      </c>
      <c r="E40" s="203">
        <f t="shared" si="7"/>
        <v>1.0416666666666666E-2</v>
      </c>
      <c r="F40" s="59"/>
      <c r="G40" s="270"/>
      <c r="H40" s="227"/>
      <c r="I40" s="296"/>
      <c r="J40" s="296"/>
      <c r="K40" s="296"/>
      <c r="L40" s="296"/>
      <c r="M40" s="296"/>
      <c r="N40" s="296"/>
      <c r="O40" s="296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1"/>
      <c r="AE40" s="231"/>
      <c r="AF40" s="231"/>
      <c r="AG40" s="231"/>
      <c r="AH40" s="231"/>
      <c r="AI40" s="231"/>
      <c r="AJ40" s="296"/>
      <c r="AK40" s="296"/>
      <c r="AL40" s="296"/>
      <c r="AM40" s="296"/>
      <c r="AN40" s="296"/>
      <c r="AO40" s="296"/>
      <c r="AP40" s="296"/>
      <c r="AQ40" s="296"/>
      <c r="AR40" s="296"/>
      <c r="AS40" s="296"/>
      <c r="AT40" s="296"/>
      <c r="AU40" s="296"/>
      <c r="AV40" s="296"/>
      <c r="AW40" s="296"/>
      <c r="AX40" s="296"/>
      <c r="AY40" s="296"/>
      <c r="AZ40" s="296"/>
      <c r="BA40" s="296"/>
      <c r="BB40" s="296"/>
      <c r="BC40" s="296"/>
      <c r="BD40" s="296"/>
      <c r="BE40" s="296"/>
      <c r="BF40" s="296"/>
      <c r="BG40" s="296"/>
      <c r="BH40" s="296"/>
      <c r="BI40" s="296"/>
      <c r="BJ40" s="296"/>
      <c r="BK40" s="296"/>
      <c r="BL40" s="296"/>
      <c r="BM40" s="296"/>
      <c r="BN40" s="296"/>
      <c r="BO40" s="296"/>
      <c r="BP40" s="296"/>
      <c r="BQ40" s="296"/>
      <c r="BR40" s="296"/>
      <c r="BS40" s="296"/>
      <c r="BT40" s="229"/>
      <c r="BU40" s="165">
        <f t="shared" si="3"/>
        <v>6.9441666666666671E-3</v>
      </c>
    </row>
    <row r="41" spans="1:73" ht="15.5" x14ac:dyDescent="0.35">
      <c r="A41" s="39"/>
      <c r="B41" s="139" t="str">
        <f>'Etat staff'!O37</f>
        <v xml:space="preserve"> ESTELLE OCEANE</v>
      </c>
      <c r="C41" s="161">
        <f>'Etat staff'!M37</f>
        <v>43594.357638888891</v>
      </c>
      <c r="D41" s="225">
        <f>IF('Etat staff'!N37&lt;C41,'Etat staff'!N37+1,'Etat staff'!N37)</f>
        <v>43594.684027777781</v>
      </c>
      <c r="E41" s="203">
        <f t="shared" si="7"/>
        <v>4.1666666666666664E-2</v>
      </c>
      <c r="F41" s="59"/>
      <c r="G41" s="270"/>
      <c r="H41" s="227"/>
      <c r="I41" s="296"/>
      <c r="J41" s="296"/>
      <c r="K41" s="296">
        <v>35</v>
      </c>
      <c r="L41" s="296">
        <v>35</v>
      </c>
      <c r="M41" s="296">
        <v>35</v>
      </c>
      <c r="N41" s="296">
        <v>30</v>
      </c>
      <c r="O41" s="296">
        <v>30</v>
      </c>
      <c r="P41" s="296">
        <v>30</v>
      </c>
      <c r="Q41" s="296">
        <v>30</v>
      </c>
      <c r="R41" s="296">
        <v>30</v>
      </c>
      <c r="S41" s="296">
        <v>37</v>
      </c>
      <c r="T41" s="296">
        <v>37</v>
      </c>
      <c r="U41" s="296">
        <v>37</v>
      </c>
      <c r="V41" s="296">
        <v>37</v>
      </c>
      <c r="W41" s="296" t="s">
        <v>15</v>
      </c>
      <c r="X41" s="231" t="s">
        <v>6</v>
      </c>
      <c r="Y41" s="231" t="s">
        <v>6</v>
      </c>
      <c r="Z41" s="231" t="s">
        <v>6</v>
      </c>
      <c r="AA41" s="296">
        <v>30</v>
      </c>
      <c r="AB41" s="296">
        <v>30</v>
      </c>
      <c r="AC41" s="296">
        <v>30</v>
      </c>
      <c r="AD41" s="296">
        <v>30</v>
      </c>
      <c r="AE41" s="296">
        <v>30</v>
      </c>
      <c r="AF41" s="296">
        <v>30</v>
      </c>
      <c r="AG41" s="296">
        <v>30</v>
      </c>
      <c r="AH41" s="296">
        <v>30</v>
      </c>
      <c r="AI41" s="296">
        <v>30</v>
      </c>
      <c r="AJ41" s="296">
        <v>30</v>
      </c>
      <c r="AK41" s="296">
        <v>30</v>
      </c>
      <c r="AL41" s="296">
        <v>30</v>
      </c>
      <c r="AM41" s="296" t="s">
        <v>15</v>
      </c>
      <c r="AN41" s="296" t="s">
        <v>52</v>
      </c>
      <c r="AO41" s="231" t="s">
        <v>47</v>
      </c>
      <c r="AP41" s="231" t="s">
        <v>53</v>
      </c>
      <c r="AQ41" s="231" t="s">
        <v>53</v>
      </c>
      <c r="AR41" s="231" t="s">
        <v>53</v>
      </c>
      <c r="AS41" s="231" t="s">
        <v>53</v>
      </c>
      <c r="AT41" s="231" t="s">
        <v>53</v>
      </c>
      <c r="AU41" s="231" t="s">
        <v>53</v>
      </c>
      <c r="AV41" s="231" t="s">
        <v>53</v>
      </c>
      <c r="AW41" s="296"/>
      <c r="AX41" s="296"/>
      <c r="AY41" s="296"/>
      <c r="AZ41" s="296"/>
      <c r="BA41" s="296"/>
      <c r="BB41" s="296"/>
      <c r="BC41" s="296"/>
      <c r="BD41" s="296"/>
      <c r="BE41" s="296"/>
      <c r="BF41" s="296"/>
      <c r="BG41" s="296"/>
      <c r="BH41" s="296"/>
      <c r="BI41" s="296"/>
      <c r="BJ41" s="296"/>
      <c r="BK41" s="296"/>
      <c r="BL41" s="296"/>
      <c r="BM41" s="296"/>
      <c r="BN41" s="296"/>
      <c r="BO41" s="296"/>
      <c r="BP41" s="296"/>
      <c r="BQ41" s="296"/>
      <c r="BR41" s="296"/>
      <c r="BS41" s="296"/>
      <c r="BT41" s="229"/>
      <c r="BU41" s="165">
        <f t="shared" si="3"/>
        <v>0.33333305555717241</v>
      </c>
    </row>
    <row r="42" spans="1:73" ht="15.5" x14ac:dyDescent="0.35">
      <c r="A42" s="39"/>
      <c r="B42" s="266" t="str">
        <f>'Etat staff'!O38</f>
        <v xml:space="preserve"> KAREN KANITHA</v>
      </c>
      <c r="C42" s="161">
        <f>'Etat staff'!M38</f>
        <v>43594.357638888891</v>
      </c>
      <c r="D42" s="225">
        <f>IF('Etat staff'!N38&lt;C42,'Etat staff'!N38+1,'Etat staff'!N38)</f>
        <v>43594.684027777781</v>
      </c>
      <c r="E42" s="203">
        <f t="shared" si="7"/>
        <v>4.1666666666666664E-2</v>
      </c>
      <c r="F42" s="44"/>
      <c r="G42" s="265"/>
      <c r="H42" s="227"/>
      <c r="I42" s="296"/>
      <c r="J42" s="296"/>
      <c r="K42" s="296">
        <v>38</v>
      </c>
      <c r="L42" s="296">
        <v>38</v>
      </c>
      <c r="M42" s="296">
        <v>38</v>
      </c>
      <c r="N42" s="296">
        <v>38</v>
      </c>
      <c r="O42" s="296">
        <v>38</v>
      </c>
      <c r="P42" s="296">
        <v>38</v>
      </c>
      <c r="Q42" s="296">
        <v>38</v>
      </c>
      <c r="R42" s="296">
        <v>38</v>
      </c>
      <c r="S42" s="296">
        <v>38</v>
      </c>
      <c r="T42" s="296">
        <v>38</v>
      </c>
      <c r="U42" s="296">
        <v>38</v>
      </c>
      <c r="V42" s="296">
        <v>38</v>
      </c>
      <c r="W42" s="296" t="s">
        <v>15</v>
      </c>
      <c r="X42" s="231" t="s">
        <v>6</v>
      </c>
      <c r="Y42" s="231" t="s">
        <v>6</v>
      </c>
      <c r="Z42" s="231" t="s">
        <v>6</v>
      </c>
      <c r="AA42" s="296"/>
      <c r="AB42" s="296"/>
      <c r="AC42" s="296"/>
      <c r="AD42" s="296"/>
      <c r="AE42" s="231">
        <v>35</v>
      </c>
      <c r="AF42" s="231">
        <v>35</v>
      </c>
      <c r="AG42" s="231">
        <v>35</v>
      </c>
      <c r="AH42" s="231">
        <v>35</v>
      </c>
      <c r="AI42" s="231">
        <v>35</v>
      </c>
      <c r="AJ42" s="231">
        <v>35</v>
      </c>
      <c r="AK42" s="231">
        <v>35</v>
      </c>
      <c r="AL42" s="231">
        <v>35</v>
      </c>
      <c r="AM42" s="231">
        <v>35</v>
      </c>
      <c r="AN42" s="231">
        <v>35</v>
      </c>
      <c r="AO42" s="231">
        <v>35</v>
      </c>
      <c r="AP42" s="231">
        <v>35</v>
      </c>
      <c r="AQ42" s="231">
        <v>35</v>
      </c>
      <c r="AR42" s="296"/>
      <c r="AS42" s="231"/>
      <c r="AT42" s="296"/>
      <c r="AU42" s="296"/>
      <c r="AV42" s="296"/>
      <c r="AW42" s="296"/>
      <c r="AX42" s="296"/>
      <c r="AY42" s="296"/>
      <c r="AZ42" s="296"/>
      <c r="BA42" s="296"/>
      <c r="BB42" s="296"/>
      <c r="BC42" s="296"/>
      <c r="BD42" s="296"/>
      <c r="BE42" s="296"/>
      <c r="BF42" s="296"/>
      <c r="BG42" s="296"/>
      <c r="BH42" s="296"/>
      <c r="BI42" s="296"/>
      <c r="BJ42" s="296"/>
      <c r="BK42" s="296"/>
      <c r="BL42" s="296"/>
      <c r="BM42" s="296"/>
      <c r="BN42" s="296"/>
      <c r="BO42" s="296"/>
      <c r="BP42" s="296"/>
      <c r="BQ42" s="296"/>
      <c r="BR42" s="296"/>
      <c r="BS42" s="296"/>
      <c r="BT42" s="229"/>
      <c r="BU42" s="165">
        <f t="shared" si="3"/>
        <v>0.33333305555717241</v>
      </c>
    </row>
    <row r="43" spans="1:73" ht="15.5" x14ac:dyDescent="0.35">
      <c r="A43" s="39"/>
      <c r="B43" s="139">
        <f>'Etat staff'!O39</f>
        <v>0</v>
      </c>
      <c r="C43" s="161">
        <f>'Etat staff'!M39</f>
        <v>0</v>
      </c>
      <c r="D43" s="225">
        <f>IF('Etat staff'!N39&lt;C43,'Etat staff'!N39+1,'Etat staff'!N39)</f>
        <v>0</v>
      </c>
      <c r="E43" s="203">
        <f t="shared" si="7"/>
        <v>1.0416666666666666E-2</v>
      </c>
      <c r="F43" s="44"/>
      <c r="G43" s="265"/>
      <c r="H43" s="227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6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1"/>
      <c r="AE43" s="231"/>
      <c r="AF43" s="231"/>
      <c r="AG43" s="231"/>
      <c r="AH43" s="231"/>
      <c r="AI43" s="231"/>
      <c r="AJ43" s="231"/>
      <c r="AK43" s="231"/>
      <c r="AL43" s="231"/>
      <c r="AM43" s="231"/>
      <c r="AN43" s="231"/>
      <c r="AO43" s="231"/>
      <c r="AP43" s="231"/>
      <c r="AQ43" s="231"/>
      <c r="AR43" s="231"/>
      <c r="AS43" s="231"/>
      <c r="AT43" s="231"/>
      <c r="AU43" s="231"/>
      <c r="AV43" s="231"/>
      <c r="AW43" s="231"/>
      <c r="AX43" s="231"/>
      <c r="AY43" s="231"/>
      <c r="AZ43" s="296"/>
      <c r="BA43" s="296"/>
      <c r="BB43" s="296"/>
      <c r="BC43" s="296"/>
      <c r="BD43" s="296"/>
      <c r="BE43" s="296"/>
      <c r="BF43" s="296"/>
      <c r="BG43" s="296"/>
      <c r="BH43" s="296"/>
      <c r="BI43" s="296"/>
      <c r="BJ43" s="296"/>
      <c r="BK43" s="296"/>
      <c r="BL43" s="296"/>
      <c r="BM43" s="296"/>
      <c r="BN43" s="296"/>
      <c r="BO43" s="296"/>
      <c r="BP43" s="296"/>
      <c r="BQ43" s="296"/>
      <c r="BR43" s="296"/>
      <c r="BS43" s="296"/>
      <c r="BT43" s="229"/>
      <c r="BU43" s="165">
        <f t="shared" si="3"/>
        <v>6.9441666666666671E-3</v>
      </c>
    </row>
    <row r="44" spans="1:73" ht="15.5" x14ac:dyDescent="0.35">
      <c r="A44" s="39"/>
      <c r="B44" s="139" t="str">
        <f>'Etat staff'!O40</f>
        <v xml:space="preserve"> ANTHONY</v>
      </c>
      <c r="C44" s="161">
        <f>'Etat staff'!M40</f>
        <v>43594.399305555555</v>
      </c>
      <c r="D44" s="225">
        <f>IF('Etat staff'!N40&lt;C44,'Etat staff'!N40+1,'Etat staff'!N40)</f>
        <v>43594.819444444445</v>
      </c>
      <c r="E44" s="203">
        <f t="shared" si="7"/>
        <v>5.2083333333333336E-2</v>
      </c>
      <c r="F44" s="44"/>
      <c r="G44" s="265"/>
      <c r="H44" s="227"/>
      <c r="I44" s="296"/>
      <c r="J44" s="296"/>
      <c r="K44" s="296"/>
      <c r="L44" s="296"/>
      <c r="M44" s="296"/>
      <c r="N44" s="296"/>
      <c r="O44" s="296">
        <v>33</v>
      </c>
      <c r="P44" s="296">
        <v>33</v>
      </c>
      <c r="Q44" s="296">
        <v>33</v>
      </c>
      <c r="R44" s="296">
        <v>33</v>
      </c>
      <c r="S44" s="296">
        <v>33</v>
      </c>
      <c r="T44" s="296">
        <v>33</v>
      </c>
      <c r="U44" s="296">
        <v>33</v>
      </c>
      <c r="V44" s="296">
        <v>33</v>
      </c>
      <c r="W44" s="296">
        <v>35</v>
      </c>
      <c r="X44" s="296">
        <v>35</v>
      </c>
      <c r="Y44" s="296">
        <v>35</v>
      </c>
      <c r="Z44" s="296">
        <v>35</v>
      </c>
      <c r="AA44" s="296" t="s">
        <v>15</v>
      </c>
      <c r="AB44" s="231" t="s">
        <v>6</v>
      </c>
      <c r="AC44" s="231" t="s">
        <v>6</v>
      </c>
      <c r="AD44" s="231" t="s">
        <v>6</v>
      </c>
      <c r="AE44" s="231"/>
      <c r="AF44" s="231"/>
      <c r="AG44" s="231"/>
      <c r="AH44" s="231"/>
      <c r="AI44" s="296">
        <v>33</v>
      </c>
      <c r="AJ44" s="296">
        <v>33</v>
      </c>
      <c r="AK44" s="296">
        <v>33</v>
      </c>
      <c r="AL44" s="296">
        <v>33</v>
      </c>
      <c r="AM44" s="296">
        <v>33</v>
      </c>
      <c r="AN44" s="296">
        <v>33</v>
      </c>
      <c r="AO44" s="296">
        <v>33</v>
      </c>
      <c r="AP44" s="231" t="s">
        <v>47</v>
      </c>
      <c r="AQ44" s="231" t="s">
        <v>52</v>
      </c>
      <c r="AR44" s="231" t="s">
        <v>15</v>
      </c>
      <c r="AS44" s="231" t="s">
        <v>15</v>
      </c>
      <c r="AT44" s="231"/>
      <c r="AU44" s="231"/>
      <c r="AV44" s="231"/>
      <c r="AW44" s="231"/>
      <c r="AX44" s="231"/>
      <c r="AY44" s="231"/>
      <c r="AZ44" s="231"/>
      <c r="BA44" s="231"/>
      <c r="BB44" s="296"/>
      <c r="BC44" s="296"/>
      <c r="BD44" s="296"/>
      <c r="BE44" s="296"/>
      <c r="BF44" s="296"/>
      <c r="BG44" s="296"/>
      <c r="BH44" s="296"/>
      <c r="BI44" s="296"/>
      <c r="BJ44" s="296"/>
      <c r="BK44" s="296"/>
      <c r="BL44" s="296"/>
      <c r="BM44" s="296"/>
      <c r="BN44" s="296"/>
      <c r="BO44" s="296"/>
      <c r="BP44" s="296"/>
      <c r="BQ44" s="296"/>
      <c r="BR44" s="296"/>
      <c r="BS44" s="296"/>
      <c r="BT44" s="229"/>
      <c r="BU44" s="165">
        <f t="shared" si="3"/>
        <v>0.42708305555717241</v>
      </c>
    </row>
    <row r="45" spans="1:73" ht="15.5" x14ac:dyDescent="0.35">
      <c r="A45" s="39"/>
      <c r="B45" s="139" t="str">
        <f>'Etat staff'!O41</f>
        <v xml:space="preserve"> KARINE</v>
      </c>
      <c r="C45" s="161">
        <f>'Etat staff'!M41</f>
        <v>43594.482638888891</v>
      </c>
      <c r="D45" s="225">
        <f>IF('Etat staff'!N41&lt;C45,'Etat staff'!N41+1,'Etat staff'!N41)</f>
        <v>43594.809027777781</v>
      </c>
      <c r="E45" s="203">
        <f t="shared" si="7"/>
        <v>4.1666666666666664E-2</v>
      </c>
      <c r="F45" s="44"/>
      <c r="G45" s="265"/>
      <c r="H45" s="227"/>
      <c r="I45" s="296"/>
      <c r="J45" s="296"/>
      <c r="K45" s="296"/>
      <c r="L45" s="296"/>
      <c r="M45" s="296"/>
      <c r="N45" s="296"/>
      <c r="O45" s="296"/>
      <c r="P45" s="296"/>
      <c r="Q45" s="296"/>
      <c r="R45" s="296"/>
      <c r="S45" s="296">
        <v>39</v>
      </c>
      <c r="T45" s="296">
        <v>39</v>
      </c>
      <c r="U45" s="296">
        <v>39</v>
      </c>
      <c r="V45" s="296">
        <v>39</v>
      </c>
      <c r="W45" s="296">
        <v>39</v>
      </c>
      <c r="X45" s="296">
        <v>39</v>
      </c>
      <c r="Y45" s="296">
        <v>39</v>
      </c>
      <c r="Z45" s="296">
        <v>39</v>
      </c>
      <c r="AA45" s="296">
        <v>39</v>
      </c>
      <c r="AB45" s="296">
        <v>39</v>
      </c>
      <c r="AC45" s="296">
        <v>39</v>
      </c>
      <c r="AD45" s="296">
        <v>39</v>
      </c>
      <c r="AE45" s="296" t="s">
        <v>15</v>
      </c>
      <c r="AF45" s="231" t="s">
        <v>6</v>
      </c>
      <c r="AG45" s="296" t="s">
        <v>6</v>
      </c>
      <c r="AH45" s="296" t="s">
        <v>6</v>
      </c>
      <c r="AI45" s="296">
        <v>37</v>
      </c>
      <c r="AJ45" s="296">
        <v>37</v>
      </c>
      <c r="AK45" s="296">
        <v>37</v>
      </c>
      <c r="AL45" s="296">
        <v>37</v>
      </c>
      <c r="AM45" s="296">
        <v>37</v>
      </c>
      <c r="AN45" s="296">
        <v>37</v>
      </c>
      <c r="AO45" s="296">
        <v>37</v>
      </c>
      <c r="AP45" s="296">
        <v>37</v>
      </c>
      <c r="AQ45" s="296">
        <v>37</v>
      </c>
      <c r="AR45" s="231">
        <v>35</v>
      </c>
      <c r="AS45" s="231">
        <v>35</v>
      </c>
      <c r="AT45" s="231">
        <v>35</v>
      </c>
      <c r="AU45" s="231">
        <v>35</v>
      </c>
      <c r="AV45" s="231">
        <v>35</v>
      </c>
      <c r="AW45" s="231">
        <v>35</v>
      </c>
      <c r="AX45" s="231">
        <v>35</v>
      </c>
      <c r="AY45" s="231">
        <v>35</v>
      </c>
      <c r="AZ45" s="231">
        <v>35</v>
      </c>
      <c r="BA45" s="296" t="s">
        <v>52</v>
      </c>
      <c r="BB45" s="296" t="s">
        <v>47</v>
      </c>
      <c r="BC45" s="296" t="s">
        <v>15</v>
      </c>
      <c r="BD45" s="296" t="s">
        <v>15</v>
      </c>
      <c r="BE45" s="296"/>
      <c r="BF45" s="296"/>
      <c r="BG45" s="296"/>
      <c r="BH45" s="296"/>
      <c r="BI45" s="296"/>
      <c r="BJ45" s="296"/>
      <c r="BK45" s="296"/>
      <c r="BL45" s="296"/>
      <c r="BM45" s="296"/>
      <c r="BN45" s="296"/>
      <c r="BO45" s="296"/>
      <c r="BP45" s="296"/>
      <c r="BQ45" s="296"/>
      <c r="BR45" s="296"/>
      <c r="BS45" s="296"/>
      <c r="BT45" s="229"/>
      <c r="BU45" s="165">
        <f t="shared" si="3"/>
        <v>0.33333305555717241</v>
      </c>
    </row>
    <row r="46" spans="1:73" ht="15.5" x14ac:dyDescent="0.35">
      <c r="A46" s="39"/>
      <c r="B46" s="139" t="str">
        <f>'Etat staff'!O42</f>
        <v xml:space="preserve"> REMI</v>
      </c>
      <c r="C46" s="161">
        <f>'Etat staff'!M42</f>
        <v>43594.440972222219</v>
      </c>
      <c r="D46" s="225">
        <f>IF('Etat staff'!N42&lt;C46,'Etat staff'!N42+1,'Etat staff'!N42)</f>
        <v>43594.767361111109</v>
      </c>
      <c r="E46" s="203">
        <f t="shared" si="7"/>
        <v>4.1666666666666664E-2</v>
      </c>
      <c r="F46" s="44"/>
      <c r="G46" s="265"/>
      <c r="H46" s="227"/>
      <c r="I46" s="296"/>
      <c r="J46" s="296"/>
      <c r="K46" s="296"/>
      <c r="L46" s="296"/>
      <c r="M46" s="296"/>
      <c r="N46" s="296"/>
      <c r="O46" s="296"/>
      <c r="P46" s="296"/>
      <c r="Q46" s="296"/>
      <c r="R46" s="296"/>
      <c r="S46" s="296">
        <v>30</v>
      </c>
      <c r="T46" s="296">
        <v>30</v>
      </c>
      <c r="U46" s="296">
        <v>30</v>
      </c>
      <c r="V46" s="296">
        <v>30</v>
      </c>
      <c r="W46" s="231">
        <v>1</v>
      </c>
      <c r="X46" s="231">
        <v>1</v>
      </c>
      <c r="Y46" s="231">
        <v>1</v>
      </c>
      <c r="Z46" s="231">
        <v>1</v>
      </c>
      <c r="AA46" s="231">
        <v>1</v>
      </c>
      <c r="AB46" s="231">
        <v>1</v>
      </c>
      <c r="AC46" s="231">
        <v>1</v>
      </c>
      <c r="AD46" s="231">
        <v>1</v>
      </c>
      <c r="AE46" s="231" t="s">
        <v>15</v>
      </c>
      <c r="AF46" s="231" t="s">
        <v>6</v>
      </c>
      <c r="AG46" s="296" t="s">
        <v>6</v>
      </c>
      <c r="AH46" s="296" t="s">
        <v>6</v>
      </c>
      <c r="AI46" s="296">
        <v>36</v>
      </c>
      <c r="AJ46" s="296">
        <v>36</v>
      </c>
      <c r="AK46" s="296">
        <v>36</v>
      </c>
      <c r="AL46" s="296">
        <v>36</v>
      </c>
      <c r="AM46" s="296">
        <v>36</v>
      </c>
      <c r="AN46" s="296">
        <v>36</v>
      </c>
      <c r="AO46" s="296">
        <v>36</v>
      </c>
      <c r="AP46" s="296">
        <v>36</v>
      </c>
      <c r="AQ46" s="296">
        <v>36</v>
      </c>
      <c r="AR46" s="296">
        <v>36</v>
      </c>
      <c r="AS46" s="296">
        <v>36</v>
      </c>
      <c r="AT46" s="296">
        <v>36</v>
      </c>
      <c r="AU46" s="296">
        <v>36</v>
      </c>
      <c r="AV46" s="296">
        <v>36</v>
      </c>
      <c r="AW46" s="296">
        <v>36</v>
      </c>
      <c r="AX46" s="296">
        <v>36</v>
      </c>
      <c r="AY46" s="296">
        <v>36</v>
      </c>
      <c r="AZ46" s="296">
        <v>36</v>
      </c>
      <c r="BA46" s="296" t="s">
        <v>52</v>
      </c>
      <c r="BB46" s="296" t="s">
        <v>47</v>
      </c>
      <c r="BC46" s="296" t="s">
        <v>15</v>
      </c>
      <c r="BD46" s="296" t="s">
        <v>15</v>
      </c>
      <c r="BE46" s="296" t="s">
        <v>15</v>
      </c>
      <c r="BF46" s="296"/>
      <c r="BG46" s="296"/>
      <c r="BH46" s="296"/>
      <c r="BI46" s="296"/>
      <c r="BJ46" s="296"/>
      <c r="BK46" s="296"/>
      <c r="BL46" s="296"/>
      <c r="BM46" s="296"/>
      <c r="BN46" s="296"/>
      <c r="BO46" s="296"/>
      <c r="BP46" s="296"/>
      <c r="BQ46" s="296"/>
      <c r="BR46" s="296"/>
      <c r="BS46" s="296"/>
      <c r="BT46" s="229"/>
      <c r="BU46" s="165">
        <f t="shared" si="3"/>
        <v>0.33333305555717241</v>
      </c>
    </row>
    <row r="47" spans="1:73" ht="15.5" x14ac:dyDescent="0.35">
      <c r="A47" s="39"/>
      <c r="B47" s="139" t="str">
        <f>'Etat staff'!O43</f>
        <v xml:space="preserve"> LYDIE</v>
      </c>
      <c r="C47" s="161">
        <f>'Etat staff'!M43</f>
        <v>43594.482638888891</v>
      </c>
      <c r="D47" s="225">
        <f>IF('Etat staff'!N43&lt;C47,'Etat staff'!N43+1,'Etat staff'!N43)</f>
        <v>43594.809027777781</v>
      </c>
      <c r="E47" s="203">
        <f t="shared" si="7"/>
        <v>4.1666666666666664E-2</v>
      </c>
      <c r="F47" s="44"/>
      <c r="G47" s="265"/>
      <c r="H47" s="227"/>
      <c r="I47" s="296"/>
      <c r="J47" s="296"/>
      <c r="K47" s="296"/>
      <c r="L47" s="296"/>
      <c r="M47" s="296"/>
      <c r="N47" s="296"/>
      <c r="O47" s="296"/>
      <c r="P47" s="296"/>
      <c r="Q47" s="296"/>
      <c r="R47" s="296"/>
      <c r="S47" s="296"/>
      <c r="T47" s="296"/>
      <c r="U47" s="296"/>
      <c r="V47" s="296"/>
      <c r="W47" s="231">
        <v>33</v>
      </c>
      <c r="X47" s="231">
        <v>33</v>
      </c>
      <c r="Y47" s="231">
        <v>33</v>
      </c>
      <c r="Z47" s="231">
        <v>33</v>
      </c>
      <c r="AA47" s="231">
        <v>33</v>
      </c>
      <c r="AB47" s="231">
        <v>33</v>
      </c>
      <c r="AC47" s="231">
        <v>33</v>
      </c>
      <c r="AD47" s="231">
        <v>33</v>
      </c>
      <c r="AE47" s="231">
        <v>33</v>
      </c>
      <c r="AF47" s="231">
        <v>33</v>
      </c>
      <c r="AG47" s="231">
        <v>33</v>
      </c>
      <c r="AH47" s="231">
        <v>33</v>
      </c>
      <c r="AI47" s="231" t="s">
        <v>15</v>
      </c>
      <c r="AJ47" s="231" t="s">
        <v>6</v>
      </c>
      <c r="AK47" s="231" t="s">
        <v>6</v>
      </c>
      <c r="AL47" s="296" t="s">
        <v>6</v>
      </c>
      <c r="AM47" s="296">
        <v>32</v>
      </c>
      <c r="AN47" s="296">
        <v>32</v>
      </c>
      <c r="AO47" s="296">
        <v>32</v>
      </c>
      <c r="AP47" s="296">
        <v>32</v>
      </c>
      <c r="AQ47" s="296">
        <v>32</v>
      </c>
      <c r="AR47" s="296">
        <v>32</v>
      </c>
      <c r="AS47" s="296" t="s">
        <v>52</v>
      </c>
      <c r="AT47" s="296" t="s">
        <v>47</v>
      </c>
      <c r="AU47" s="296" t="s">
        <v>15</v>
      </c>
      <c r="AV47" s="296"/>
      <c r="AW47" s="296"/>
      <c r="AX47" s="296"/>
      <c r="AY47" s="231"/>
      <c r="AZ47" s="296"/>
      <c r="BA47" s="296"/>
      <c r="BB47" s="296"/>
      <c r="BC47" s="296"/>
      <c r="BD47" s="296"/>
      <c r="BE47" s="296"/>
      <c r="BF47" s="296"/>
      <c r="BG47" s="296"/>
      <c r="BH47" s="296"/>
      <c r="BI47" s="296"/>
      <c r="BJ47" s="296"/>
      <c r="BK47" s="296"/>
      <c r="BL47" s="296"/>
      <c r="BM47" s="296"/>
      <c r="BN47" s="296"/>
      <c r="BO47" s="296"/>
      <c r="BP47" s="296"/>
      <c r="BQ47" s="296"/>
      <c r="BR47" s="296"/>
      <c r="BS47" s="296"/>
      <c r="BT47" s="229"/>
      <c r="BU47" s="165">
        <f t="shared" si="3"/>
        <v>0.33333305555717241</v>
      </c>
    </row>
    <row r="48" spans="1:73" ht="15.5" x14ac:dyDescent="0.35">
      <c r="A48" s="39"/>
      <c r="B48" s="139" t="str">
        <f>'Etat staff'!O44</f>
        <v xml:space="preserve"> MAGALI</v>
      </c>
      <c r="C48" s="161">
        <f>'Etat staff'!M44</f>
        <v>43594.482638888891</v>
      </c>
      <c r="D48" s="225">
        <f>IF('Etat staff'!N44&lt;C48,'Etat staff'!N44+1,'Etat staff'!N44)</f>
        <v>43594.809027777781</v>
      </c>
      <c r="E48" s="203">
        <f t="shared" si="7"/>
        <v>4.1666666666666664E-2</v>
      </c>
      <c r="F48" s="44"/>
      <c r="G48" s="265"/>
      <c r="H48" s="227"/>
      <c r="I48" s="296"/>
      <c r="J48" s="296"/>
      <c r="K48" s="296"/>
      <c r="L48" s="296"/>
      <c r="M48" s="296"/>
      <c r="N48" s="296"/>
      <c r="O48" s="296"/>
      <c r="P48" s="296"/>
      <c r="Q48" s="296"/>
      <c r="R48" s="296"/>
      <c r="S48" s="296"/>
      <c r="T48" s="296"/>
      <c r="U48" s="296"/>
      <c r="V48" s="296"/>
      <c r="W48" s="296">
        <v>36</v>
      </c>
      <c r="X48" s="296">
        <v>36</v>
      </c>
      <c r="Y48" s="296">
        <v>36</v>
      </c>
      <c r="Z48" s="296">
        <v>36</v>
      </c>
      <c r="AA48" s="296">
        <v>36</v>
      </c>
      <c r="AB48" s="296">
        <v>36</v>
      </c>
      <c r="AC48" s="296">
        <v>36</v>
      </c>
      <c r="AD48" s="296">
        <v>36</v>
      </c>
      <c r="AE48" s="296">
        <v>36</v>
      </c>
      <c r="AF48" s="296">
        <v>36</v>
      </c>
      <c r="AG48" s="296">
        <v>36</v>
      </c>
      <c r="AH48" s="296">
        <v>36</v>
      </c>
      <c r="AI48" s="296" t="s">
        <v>15</v>
      </c>
      <c r="AJ48" s="231" t="s">
        <v>6</v>
      </c>
      <c r="AK48" s="231" t="s">
        <v>6</v>
      </c>
      <c r="AL48" s="296" t="s">
        <v>6</v>
      </c>
      <c r="AM48" s="231">
        <v>30</v>
      </c>
      <c r="AN48" s="231">
        <v>30</v>
      </c>
      <c r="AO48" s="231">
        <v>30</v>
      </c>
      <c r="AP48" s="231">
        <v>30</v>
      </c>
      <c r="AQ48" s="231">
        <v>30</v>
      </c>
      <c r="AR48" s="231">
        <v>30</v>
      </c>
      <c r="AS48" s="231">
        <v>30</v>
      </c>
      <c r="AT48" s="231">
        <v>30</v>
      </c>
      <c r="AU48" s="231">
        <v>30</v>
      </c>
      <c r="AV48" s="231">
        <v>30</v>
      </c>
      <c r="AW48" s="231">
        <v>30</v>
      </c>
      <c r="AX48" s="231">
        <v>30</v>
      </c>
      <c r="AY48" s="231">
        <v>30</v>
      </c>
      <c r="AZ48" s="231">
        <v>30</v>
      </c>
      <c r="BA48" s="231">
        <v>30</v>
      </c>
      <c r="BB48" s="231">
        <v>30</v>
      </c>
      <c r="BC48" s="231" t="s">
        <v>52</v>
      </c>
      <c r="BD48" s="231" t="s">
        <v>47</v>
      </c>
      <c r="BE48" s="231" t="s">
        <v>53</v>
      </c>
      <c r="BF48" s="231" t="s">
        <v>53</v>
      </c>
      <c r="BG48" s="231" t="s">
        <v>53</v>
      </c>
      <c r="BH48" s="231" t="s">
        <v>53</v>
      </c>
      <c r="BI48" s="296"/>
      <c r="BJ48" s="296"/>
      <c r="BK48" s="296"/>
      <c r="BL48" s="296"/>
      <c r="BM48" s="296"/>
      <c r="BN48" s="296"/>
      <c r="BO48" s="296"/>
      <c r="BP48" s="296"/>
      <c r="BQ48" s="296"/>
      <c r="BR48" s="296"/>
      <c r="BS48" s="296"/>
      <c r="BT48" s="229"/>
      <c r="BU48" s="165">
        <f t="shared" si="3"/>
        <v>0.33333305555717241</v>
      </c>
    </row>
    <row r="49" spans="1:73" ht="15.5" x14ac:dyDescent="0.35">
      <c r="A49" s="39"/>
      <c r="B49" s="139" t="str">
        <f>'Etat staff'!O45</f>
        <v xml:space="preserve"> DAISY</v>
      </c>
      <c r="C49" s="161">
        <f>'Etat staff'!M45</f>
        <v>43594.482638888891</v>
      </c>
      <c r="D49" s="225">
        <f>IF('Etat staff'!N45&lt;C49,'Etat staff'!N45+1,'Etat staff'!N45)</f>
        <v>43594.809027777781</v>
      </c>
      <c r="E49" s="203">
        <f t="shared" si="7"/>
        <v>4.1666666666666664E-2</v>
      </c>
      <c r="F49" s="44"/>
      <c r="G49" s="265"/>
      <c r="H49" s="227"/>
      <c r="I49" s="296"/>
      <c r="J49" s="296"/>
      <c r="K49" s="296"/>
      <c r="L49" s="296"/>
      <c r="M49" s="296"/>
      <c r="N49" s="296"/>
      <c r="O49" s="296"/>
      <c r="P49" s="296"/>
      <c r="Q49" s="296"/>
      <c r="R49" s="296"/>
      <c r="S49" s="296"/>
      <c r="T49" s="296"/>
      <c r="U49" s="296"/>
      <c r="V49" s="296"/>
      <c r="W49" s="296">
        <v>37</v>
      </c>
      <c r="X49" s="296">
        <v>37</v>
      </c>
      <c r="Y49" s="296">
        <v>37</v>
      </c>
      <c r="Z49" s="296">
        <v>37</v>
      </c>
      <c r="AA49" s="296">
        <v>37</v>
      </c>
      <c r="AB49" s="296">
        <v>37</v>
      </c>
      <c r="AC49" s="296">
        <v>37</v>
      </c>
      <c r="AD49" s="296">
        <v>37</v>
      </c>
      <c r="AE49" s="296">
        <v>37</v>
      </c>
      <c r="AF49" s="296">
        <v>37</v>
      </c>
      <c r="AG49" s="296">
        <v>37</v>
      </c>
      <c r="AH49" s="296">
        <v>37</v>
      </c>
      <c r="AI49" s="296" t="s">
        <v>15</v>
      </c>
      <c r="AJ49" s="231" t="s">
        <v>6</v>
      </c>
      <c r="AK49" s="231" t="s">
        <v>6</v>
      </c>
      <c r="AL49" s="296" t="s">
        <v>6</v>
      </c>
      <c r="AM49" s="231" t="s">
        <v>55</v>
      </c>
      <c r="AN49" s="231" t="s">
        <v>55</v>
      </c>
      <c r="AO49" s="231" t="s">
        <v>55</v>
      </c>
      <c r="AP49" s="296">
        <v>33</v>
      </c>
      <c r="AQ49" s="296">
        <v>33</v>
      </c>
      <c r="AR49" s="296">
        <v>33</v>
      </c>
      <c r="AS49" s="296">
        <v>33</v>
      </c>
      <c r="AT49" s="296">
        <v>33</v>
      </c>
      <c r="AU49" s="296">
        <v>33</v>
      </c>
      <c r="AV49" s="296">
        <v>33</v>
      </c>
      <c r="AW49" s="296">
        <v>33</v>
      </c>
      <c r="AX49" s="296">
        <v>33</v>
      </c>
      <c r="AY49" s="296">
        <v>33</v>
      </c>
      <c r="AZ49" s="296">
        <v>33</v>
      </c>
      <c r="BA49" s="296">
        <v>33</v>
      </c>
      <c r="BB49" s="296">
        <v>33</v>
      </c>
      <c r="BC49" s="296" t="s">
        <v>52</v>
      </c>
      <c r="BD49" s="296" t="s">
        <v>47</v>
      </c>
      <c r="BE49" s="296" t="s">
        <v>15</v>
      </c>
      <c r="BF49" s="296"/>
      <c r="BG49" s="296"/>
      <c r="BH49" s="296"/>
      <c r="BI49" s="296"/>
      <c r="BJ49" s="296"/>
      <c r="BK49" s="296"/>
      <c r="BL49" s="296"/>
      <c r="BM49" s="296"/>
      <c r="BN49" s="296"/>
      <c r="BO49" s="296"/>
      <c r="BP49" s="296"/>
      <c r="BQ49" s="296"/>
      <c r="BR49" s="296"/>
      <c r="BS49" s="296"/>
      <c r="BT49" s="229"/>
      <c r="BU49" s="165">
        <f t="shared" si="3"/>
        <v>0.33333305555717241</v>
      </c>
    </row>
    <row r="50" spans="1:73" ht="15.5" x14ac:dyDescent="0.35">
      <c r="A50" s="39"/>
      <c r="B50" s="139">
        <f>'Etat staff'!O46</f>
        <v>0</v>
      </c>
      <c r="C50" s="161">
        <f>'Etat staff'!M46</f>
        <v>0</v>
      </c>
      <c r="D50" s="225">
        <f>IF('Etat staff'!N46&lt;C50,'Etat staff'!N46+1,'Etat staff'!N46)</f>
        <v>0</v>
      </c>
      <c r="E50" s="203">
        <f t="shared" si="7"/>
        <v>1.0416666666666666E-2</v>
      </c>
      <c r="F50" s="44"/>
      <c r="G50" s="265"/>
      <c r="H50" s="227"/>
      <c r="I50" s="296"/>
      <c r="J50" s="296"/>
      <c r="K50" s="296"/>
      <c r="L50" s="296"/>
      <c r="M50" s="296"/>
      <c r="N50" s="296"/>
      <c r="O50" s="296"/>
      <c r="P50" s="296"/>
      <c r="Q50" s="296"/>
      <c r="R50" s="296"/>
      <c r="S50" s="296"/>
      <c r="T50" s="231"/>
      <c r="U50" s="231"/>
      <c r="V50" s="231"/>
      <c r="W50" s="231"/>
      <c r="X50" s="231"/>
      <c r="Y50" s="231"/>
      <c r="Z50" s="231"/>
      <c r="AA50" s="231"/>
      <c r="AB50" s="296"/>
      <c r="AC50" s="296"/>
      <c r="AD50" s="296"/>
      <c r="AE50" s="296"/>
      <c r="AF50" s="296"/>
      <c r="AG50" s="296"/>
      <c r="AH50" s="296"/>
      <c r="AI50" s="296"/>
      <c r="AJ50" s="296"/>
      <c r="AK50" s="296"/>
      <c r="AL50" s="296"/>
      <c r="AM50" s="296"/>
      <c r="AN50" s="296"/>
      <c r="AO50" s="296"/>
      <c r="AP50" s="296"/>
      <c r="AQ50" s="296"/>
      <c r="AR50" s="296"/>
      <c r="AS50" s="296"/>
      <c r="AT50" s="296"/>
      <c r="AU50" s="296"/>
      <c r="AV50" s="296"/>
      <c r="AW50" s="296"/>
      <c r="AX50" s="296"/>
      <c r="AY50" s="296"/>
      <c r="AZ50" s="296"/>
      <c r="BA50" s="296"/>
      <c r="BB50" s="296"/>
      <c r="BC50" s="296"/>
      <c r="BD50" s="296"/>
      <c r="BE50" s="296"/>
      <c r="BF50" s="296"/>
      <c r="BG50" s="296"/>
      <c r="BH50" s="231"/>
      <c r="BI50" s="231"/>
      <c r="BJ50" s="231"/>
      <c r="BK50" s="231"/>
      <c r="BL50" s="231"/>
      <c r="BM50" s="231"/>
      <c r="BN50" s="231"/>
      <c r="BO50" s="231"/>
      <c r="BP50" s="296"/>
      <c r="BQ50" s="296"/>
      <c r="BR50" s="296"/>
      <c r="BS50" s="296"/>
      <c r="BT50" s="229"/>
      <c r="BU50" s="165">
        <f t="shared" si="3"/>
        <v>6.9441666666666671E-3</v>
      </c>
    </row>
    <row r="51" spans="1:73" ht="15.5" x14ac:dyDescent="0.35">
      <c r="A51" s="39"/>
      <c r="B51" s="139">
        <f>'Etat staff'!O47</f>
        <v>0</v>
      </c>
      <c r="C51" s="161">
        <f>'Etat staff'!M47</f>
        <v>0</v>
      </c>
      <c r="D51" s="225">
        <f>IF('Etat staff'!N47&lt;C51,'Etat staff'!N47+1,'Etat staff'!N47)</f>
        <v>0</v>
      </c>
      <c r="E51" s="203">
        <f t="shared" si="7"/>
        <v>1.0416666666666666E-2</v>
      </c>
      <c r="F51" s="44"/>
      <c r="G51" s="265"/>
      <c r="H51" s="227"/>
      <c r="I51" s="296"/>
      <c r="J51" s="296"/>
      <c r="K51" s="296"/>
      <c r="L51" s="296"/>
      <c r="M51" s="296"/>
      <c r="N51" s="296"/>
      <c r="O51" s="296"/>
      <c r="P51" s="296"/>
      <c r="Q51" s="296"/>
      <c r="R51" s="296"/>
      <c r="S51" s="296"/>
      <c r="T51" s="231"/>
      <c r="U51" s="231"/>
      <c r="V51" s="231"/>
      <c r="W51" s="231"/>
      <c r="X51" s="231"/>
      <c r="Y51" s="231"/>
      <c r="Z51" s="231"/>
      <c r="AA51" s="231"/>
      <c r="AB51" s="296"/>
      <c r="AC51" s="296"/>
      <c r="AD51" s="296"/>
      <c r="AE51" s="296"/>
      <c r="AF51" s="296"/>
      <c r="AG51" s="296"/>
      <c r="AH51" s="296"/>
      <c r="AI51" s="296"/>
      <c r="AJ51" s="296"/>
      <c r="AK51" s="296"/>
      <c r="AL51" s="296"/>
      <c r="AM51" s="296"/>
      <c r="AN51" s="296"/>
      <c r="AO51" s="296"/>
      <c r="AP51" s="296"/>
      <c r="AQ51" s="296"/>
      <c r="AR51" s="296"/>
      <c r="AS51" s="296"/>
      <c r="AT51" s="296"/>
      <c r="AU51" s="296"/>
      <c r="AV51" s="296"/>
      <c r="AW51" s="296"/>
      <c r="AX51" s="296"/>
      <c r="AY51" s="296"/>
      <c r="AZ51" s="296"/>
      <c r="BA51" s="296"/>
      <c r="BB51" s="296"/>
      <c r="BC51" s="296"/>
      <c r="BD51" s="296"/>
      <c r="BE51" s="296"/>
      <c r="BF51" s="296"/>
      <c r="BG51" s="296"/>
      <c r="BH51" s="231"/>
      <c r="BI51" s="231"/>
      <c r="BJ51" s="231"/>
      <c r="BK51" s="231"/>
      <c r="BL51" s="231"/>
      <c r="BM51" s="231"/>
      <c r="BN51" s="231"/>
      <c r="BO51" s="231"/>
      <c r="BP51" s="296"/>
      <c r="BQ51" s="296"/>
      <c r="BR51" s="296"/>
      <c r="BS51" s="296"/>
      <c r="BT51" s="229"/>
      <c r="BU51" s="165">
        <f t="shared" si="3"/>
        <v>6.9441666666666671E-3</v>
      </c>
    </row>
    <row r="52" spans="1:73" ht="15.5" x14ac:dyDescent="0.35">
      <c r="A52" s="39"/>
      <c r="B52" s="139">
        <f>'Etat staff'!O48</f>
        <v>0</v>
      </c>
      <c r="C52" s="161">
        <f>'Etat staff'!M48</f>
        <v>0</v>
      </c>
      <c r="D52" s="225">
        <f>IF('Etat staff'!N48&lt;C52,'Etat staff'!N48+1,'Etat staff'!N48)</f>
        <v>0</v>
      </c>
      <c r="E52" s="203">
        <f t="shared" si="7"/>
        <v>1.0416666666666666E-2</v>
      </c>
      <c r="F52" s="44"/>
      <c r="G52" s="265"/>
      <c r="H52" s="227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31"/>
      <c r="U52" s="231"/>
      <c r="V52" s="231"/>
      <c r="W52" s="231"/>
      <c r="X52" s="231"/>
      <c r="Y52" s="231"/>
      <c r="Z52" s="231"/>
      <c r="AA52" s="231"/>
      <c r="AB52" s="296"/>
      <c r="AC52" s="296"/>
      <c r="AD52" s="296"/>
      <c r="AE52" s="296"/>
      <c r="AF52" s="296"/>
      <c r="AG52" s="296"/>
      <c r="AH52" s="296"/>
      <c r="AI52" s="296"/>
      <c r="AJ52" s="296"/>
      <c r="AK52" s="296"/>
      <c r="AL52" s="296"/>
      <c r="AM52" s="296"/>
      <c r="AN52" s="296"/>
      <c r="AO52" s="296"/>
      <c r="AP52" s="296"/>
      <c r="AQ52" s="296"/>
      <c r="AR52" s="296"/>
      <c r="AS52" s="296"/>
      <c r="AT52" s="296"/>
      <c r="AU52" s="296"/>
      <c r="AV52" s="296"/>
      <c r="AW52" s="296"/>
      <c r="AX52" s="296"/>
      <c r="AY52" s="296"/>
      <c r="AZ52" s="296"/>
      <c r="BA52" s="296"/>
      <c r="BB52" s="296"/>
      <c r="BC52" s="296"/>
      <c r="BD52" s="296"/>
      <c r="BE52" s="296"/>
      <c r="BF52" s="296"/>
      <c r="BG52" s="296"/>
      <c r="BH52" s="231"/>
      <c r="BI52" s="231"/>
      <c r="BJ52" s="231"/>
      <c r="BK52" s="231"/>
      <c r="BL52" s="231"/>
      <c r="BM52" s="231"/>
      <c r="BN52" s="231"/>
      <c r="BO52" s="231"/>
      <c r="BP52" s="296"/>
      <c r="BQ52" s="296"/>
      <c r="BR52" s="296"/>
      <c r="BS52" s="296"/>
      <c r="BT52" s="229"/>
      <c r="BU52" s="165">
        <f t="shared" si="3"/>
        <v>6.9441666666666671E-3</v>
      </c>
    </row>
    <row r="53" spans="1:73" ht="15.5" x14ac:dyDescent="0.35">
      <c r="A53" s="39"/>
      <c r="B53" s="139">
        <f>'Etat staff'!O49</f>
        <v>0</v>
      </c>
      <c r="C53" s="161">
        <f>'Etat staff'!M49</f>
        <v>0</v>
      </c>
      <c r="D53" s="225">
        <f>IF('Etat staff'!N49&lt;C53,'Etat staff'!N49+1,'Etat staff'!N49)</f>
        <v>0</v>
      </c>
      <c r="E53" s="203">
        <f t="shared" si="7"/>
        <v>1.0416666666666666E-2</v>
      </c>
      <c r="F53" s="44"/>
      <c r="G53" s="265"/>
      <c r="H53" s="227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31"/>
      <c r="U53" s="231"/>
      <c r="V53" s="231"/>
      <c r="W53" s="231"/>
      <c r="X53" s="231"/>
      <c r="Y53" s="231"/>
      <c r="Z53" s="231"/>
      <c r="AA53" s="231"/>
      <c r="AB53" s="296"/>
      <c r="AC53" s="296"/>
      <c r="AD53" s="296"/>
      <c r="AE53" s="296"/>
      <c r="AF53" s="296"/>
      <c r="AG53" s="296"/>
      <c r="AH53" s="296"/>
      <c r="AI53" s="296"/>
      <c r="AJ53" s="296"/>
      <c r="AK53" s="296"/>
      <c r="AL53" s="296"/>
      <c r="AM53" s="296"/>
      <c r="AN53" s="296"/>
      <c r="AO53" s="296"/>
      <c r="AP53" s="296"/>
      <c r="AQ53" s="296"/>
      <c r="AR53" s="296"/>
      <c r="AS53" s="296"/>
      <c r="AT53" s="296"/>
      <c r="AU53" s="296"/>
      <c r="AV53" s="296"/>
      <c r="AW53" s="296"/>
      <c r="AX53" s="296"/>
      <c r="AY53" s="296"/>
      <c r="AZ53" s="296"/>
      <c r="BA53" s="296"/>
      <c r="BB53" s="296"/>
      <c r="BC53" s="296"/>
      <c r="BD53" s="296"/>
      <c r="BE53" s="296"/>
      <c r="BF53" s="296"/>
      <c r="BG53" s="296"/>
      <c r="BH53" s="231"/>
      <c r="BI53" s="231"/>
      <c r="BJ53" s="231"/>
      <c r="BK53" s="231"/>
      <c r="BL53" s="231"/>
      <c r="BM53" s="231"/>
      <c r="BN53" s="231"/>
      <c r="BO53" s="231"/>
      <c r="BP53" s="296"/>
      <c r="BQ53" s="296"/>
      <c r="BR53" s="296"/>
      <c r="BS53" s="296"/>
      <c r="BT53" s="229"/>
      <c r="BU53" s="165">
        <f t="shared" si="3"/>
        <v>6.9441666666666671E-3</v>
      </c>
    </row>
    <row r="54" spans="1:73" ht="15.5" x14ac:dyDescent="0.35">
      <c r="A54" s="39"/>
      <c r="B54" s="139" t="str">
        <f>'Etat staff'!O50</f>
        <v xml:space="preserve"> PAGNA</v>
      </c>
      <c r="C54" s="161">
        <f>'Etat staff'!M50</f>
        <v>43594.482638888891</v>
      </c>
      <c r="D54" s="225">
        <f>IF('Etat staff'!N50&lt;C54,'Etat staff'!N50+1,'Etat staff'!N50)</f>
        <v>43594.829861111109</v>
      </c>
      <c r="E54" s="203">
        <f t="shared" si="7"/>
        <v>4.1666666666666664E-2</v>
      </c>
      <c r="F54" s="44"/>
      <c r="G54" s="265"/>
      <c r="H54" s="227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31"/>
      <c r="AC54" s="231"/>
      <c r="AD54" s="231" t="s">
        <v>53</v>
      </c>
      <c r="AE54" s="231" t="s">
        <v>53</v>
      </c>
      <c r="AF54" s="231" t="s">
        <v>53</v>
      </c>
      <c r="AG54" s="231" t="s">
        <v>53</v>
      </c>
      <c r="AH54" s="231" t="s">
        <v>53</v>
      </c>
      <c r="AI54" s="296">
        <v>38</v>
      </c>
      <c r="AJ54" s="296">
        <v>38</v>
      </c>
      <c r="AK54" s="296">
        <v>38</v>
      </c>
      <c r="AL54" s="296">
        <v>38</v>
      </c>
      <c r="AM54" s="296">
        <v>38</v>
      </c>
      <c r="AN54" s="296">
        <v>38</v>
      </c>
      <c r="AO54" s="296">
        <v>38</v>
      </c>
      <c r="AP54" s="296">
        <v>38</v>
      </c>
      <c r="AQ54" s="296" t="s">
        <v>15</v>
      </c>
      <c r="AR54" s="296" t="s">
        <v>6</v>
      </c>
      <c r="AS54" s="296" t="s">
        <v>6</v>
      </c>
      <c r="AT54" s="296" t="s">
        <v>6</v>
      </c>
      <c r="AU54" s="296">
        <v>1</v>
      </c>
      <c r="AV54" s="296">
        <v>1</v>
      </c>
      <c r="AW54" s="296">
        <v>1</v>
      </c>
      <c r="AX54" s="296">
        <v>1</v>
      </c>
      <c r="AY54" s="296">
        <v>1</v>
      </c>
      <c r="AZ54" s="296">
        <v>1</v>
      </c>
      <c r="BA54" s="296">
        <v>1</v>
      </c>
      <c r="BB54" s="296">
        <v>1</v>
      </c>
      <c r="BC54" s="296">
        <v>30</v>
      </c>
      <c r="BD54" s="296">
        <v>30</v>
      </c>
      <c r="BE54" s="296">
        <v>30</v>
      </c>
      <c r="BF54" s="296">
        <v>30</v>
      </c>
      <c r="BG54" s="296">
        <v>30</v>
      </c>
      <c r="BH54" s="231" t="s">
        <v>52</v>
      </c>
      <c r="BI54" s="231" t="s">
        <v>47</v>
      </c>
      <c r="BJ54" s="231" t="s">
        <v>15</v>
      </c>
      <c r="BK54" s="231" t="s">
        <v>15</v>
      </c>
      <c r="BL54" s="231" t="s">
        <v>15</v>
      </c>
      <c r="BM54" s="231" t="s">
        <v>15</v>
      </c>
      <c r="BN54" s="231" t="s">
        <v>15</v>
      </c>
      <c r="BO54" s="231" t="s">
        <v>15</v>
      </c>
      <c r="BP54" s="296"/>
      <c r="BQ54" s="296"/>
      <c r="BR54" s="296"/>
      <c r="BS54" s="296"/>
      <c r="BT54" s="229"/>
      <c r="BU54" s="165">
        <f t="shared" si="3"/>
        <v>0.3541663888856551</v>
      </c>
    </row>
    <row r="55" spans="1:73" ht="15.5" x14ac:dyDescent="0.35">
      <c r="A55" s="39"/>
      <c r="B55" s="266" t="str">
        <f>'Etat staff'!O51</f>
        <v xml:space="preserve"> VIRGINIE</v>
      </c>
      <c r="C55" s="161">
        <f>'Etat staff'!M51</f>
        <v>43594.482638888891</v>
      </c>
      <c r="D55" s="225">
        <f>IF('Etat staff'!N51&lt;C55,'Etat staff'!N51+1,'Etat staff'!N51)</f>
        <v>43594.809027777781</v>
      </c>
      <c r="E55" s="203">
        <f t="shared" si="7"/>
        <v>4.1666666666666664E-2</v>
      </c>
      <c r="F55" s="44"/>
      <c r="G55" s="265"/>
      <c r="H55" s="227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6" t="s">
        <v>68</v>
      </c>
      <c r="AE55" s="296" t="s">
        <v>68</v>
      </c>
      <c r="AF55" s="296" t="s">
        <v>68</v>
      </c>
      <c r="AG55" s="296" t="s">
        <v>68</v>
      </c>
      <c r="AH55" s="296" t="s">
        <v>68</v>
      </c>
      <c r="AI55" s="296">
        <v>39</v>
      </c>
      <c r="AJ55" s="296">
        <v>39</v>
      </c>
      <c r="AK55" s="296">
        <v>39</v>
      </c>
      <c r="AL55" s="296">
        <v>39</v>
      </c>
      <c r="AM55" s="296">
        <v>39</v>
      </c>
      <c r="AN55" s="296">
        <v>39</v>
      </c>
      <c r="AO55" s="296">
        <v>39</v>
      </c>
      <c r="AP55" s="296">
        <v>39</v>
      </c>
      <c r="AQ55" s="296" t="s">
        <v>15</v>
      </c>
      <c r="AR55" s="296" t="s">
        <v>6</v>
      </c>
      <c r="AS55" s="296" t="s">
        <v>6</v>
      </c>
      <c r="AT55" s="296" t="s">
        <v>6</v>
      </c>
      <c r="AU55" s="231" t="s">
        <v>16</v>
      </c>
      <c r="AV55" s="231" t="s">
        <v>16</v>
      </c>
      <c r="AW55" s="231" t="s">
        <v>16</v>
      </c>
      <c r="AX55" s="231" t="s">
        <v>16</v>
      </c>
      <c r="AY55" s="231">
        <v>32</v>
      </c>
      <c r="AZ55" s="231">
        <v>32</v>
      </c>
      <c r="BA55" s="231">
        <v>32</v>
      </c>
      <c r="BB55" s="296">
        <v>32</v>
      </c>
      <c r="BC55" s="296">
        <v>33</v>
      </c>
      <c r="BD55" s="296">
        <v>33</v>
      </c>
      <c r="BE55" s="296">
        <v>33</v>
      </c>
      <c r="BF55" s="296">
        <v>33</v>
      </c>
      <c r="BG55" s="296">
        <v>33</v>
      </c>
      <c r="BH55" s="231" t="s">
        <v>52</v>
      </c>
      <c r="BI55" s="231" t="s">
        <v>47</v>
      </c>
      <c r="BJ55" s="231" t="s">
        <v>15</v>
      </c>
      <c r="BK55" s="231" t="s">
        <v>15</v>
      </c>
      <c r="BL55" s="231" t="s">
        <v>15</v>
      </c>
      <c r="BM55" s="231" t="s">
        <v>15</v>
      </c>
      <c r="BN55" s="231" t="s">
        <v>15</v>
      </c>
      <c r="BO55" s="231" t="s">
        <v>15</v>
      </c>
      <c r="BP55" s="296"/>
      <c r="BQ55" s="296"/>
      <c r="BR55" s="296"/>
      <c r="BS55" s="296"/>
      <c r="BT55" s="229"/>
      <c r="BU55" s="165">
        <f t="shared" si="3"/>
        <v>0.33333305555717241</v>
      </c>
    </row>
    <row r="56" spans="1:73" ht="15.5" x14ac:dyDescent="0.35">
      <c r="A56" s="39"/>
      <c r="B56" s="139" t="str">
        <f>'Etat staff'!O52</f>
        <v xml:space="preserve"> RUBEN</v>
      </c>
      <c r="C56" s="161">
        <f>'Etat staff'!M52</f>
        <v>43594.482638888891</v>
      </c>
      <c r="D56" s="225">
        <f>IF('Etat staff'!N52&lt;C56,'Etat staff'!N52+1,'Etat staff'!N52)</f>
        <v>43594.809027777781</v>
      </c>
      <c r="E56" s="203">
        <f t="shared" si="7"/>
        <v>4.1666666666666664E-2</v>
      </c>
      <c r="F56" s="44"/>
      <c r="G56" s="265"/>
      <c r="H56" s="227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31"/>
      <c r="AC56" s="231"/>
      <c r="AD56" s="296"/>
      <c r="AE56" s="296">
        <v>1</v>
      </c>
      <c r="AF56" s="296">
        <v>1</v>
      </c>
      <c r="AG56" s="296">
        <v>1</v>
      </c>
      <c r="AH56" s="296">
        <v>1</v>
      </c>
      <c r="AI56" s="296">
        <v>1</v>
      </c>
      <c r="AJ56" s="296">
        <v>1</v>
      </c>
      <c r="AK56" s="296">
        <v>1</v>
      </c>
      <c r="AL56" s="296">
        <v>1</v>
      </c>
      <c r="AM56" s="296">
        <v>1</v>
      </c>
      <c r="AN56" s="296">
        <v>1</v>
      </c>
      <c r="AO56" s="296">
        <v>1</v>
      </c>
      <c r="AP56" s="296">
        <v>1</v>
      </c>
      <c r="AQ56" s="296" t="s">
        <v>15</v>
      </c>
      <c r="AR56" s="296" t="s">
        <v>6</v>
      </c>
      <c r="AS56" s="296" t="s">
        <v>6</v>
      </c>
      <c r="AT56" s="296" t="s">
        <v>6</v>
      </c>
      <c r="AU56" s="296" t="s">
        <v>55</v>
      </c>
      <c r="AV56" s="296" t="s">
        <v>55</v>
      </c>
      <c r="AW56" s="296" t="s">
        <v>55</v>
      </c>
      <c r="AX56" s="296" t="s">
        <v>55</v>
      </c>
      <c r="AY56" s="296" t="s">
        <v>55</v>
      </c>
      <c r="AZ56" s="296" t="s">
        <v>55</v>
      </c>
      <c r="BA56" s="296">
        <v>35</v>
      </c>
      <c r="BB56" s="296">
        <v>35</v>
      </c>
      <c r="BC56" s="296">
        <v>35</v>
      </c>
      <c r="BD56" s="296">
        <v>35</v>
      </c>
      <c r="BE56" s="296">
        <v>35</v>
      </c>
      <c r="BF56" s="296">
        <v>35</v>
      </c>
      <c r="BG56" s="296">
        <v>35</v>
      </c>
      <c r="BH56" s="231" t="s">
        <v>52</v>
      </c>
      <c r="BI56" s="231" t="s">
        <v>47</v>
      </c>
      <c r="BJ56" s="231" t="s">
        <v>15</v>
      </c>
      <c r="BK56" s="231" t="s">
        <v>15</v>
      </c>
      <c r="BL56" s="296"/>
      <c r="BM56" s="296"/>
      <c r="BN56" s="296"/>
      <c r="BO56" s="296"/>
      <c r="BP56" s="296"/>
      <c r="BQ56" s="296"/>
      <c r="BR56" s="296"/>
      <c r="BS56" s="296"/>
      <c r="BT56" s="229"/>
      <c r="BU56" s="165">
        <f t="shared" si="3"/>
        <v>0.33333305555717241</v>
      </c>
    </row>
    <row r="57" spans="1:73" ht="15.5" x14ac:dyDescent="0.35">
      <c r="A57" s="39"/>
      <c r="B57" s="266" t="str">
        <f>'Etat staff'!O53</f>
        <v xml:space="preserve"> FATOUMATA</v>
      </c>
      <c r="C57" s="161">
        <f>'Etat staff'!M53</f>
        <v>43594.524305555555</v>
      </c>
      <c r="D57" s="225">
        <f>IF('Etat staff'!N53&lt;C57,'Etat staff'!N53+1,'Etat staff'!N53)</f>
        <v>43594.913194444445</v>
      </c>
      <c r="E57" s="203">
        <f t="shared" si="7"/>
        <v>5.2083333333333336E-2</v>
      </c>
      <c r="F57" s="44"/>
      <c r="G57" s="265"/>
      <c r="H57" s="227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31"/>
      <c r="AC57" s="231"/>
      <c r="AD57" s="231"/>
      <c r="AE57" s="231">
        <v>32</v>
      </c>
      <c r="AF57" s="231">
        <v>32</v>
      </c>
      <c r="AG57" s="231">
        <v>32</v>
      </c>
      <c r="AH57" s="231">
        <v>32</v>
      </c>
      <c r="AI57" s="231">
        <v>32</v>
      </c>
      <c r="AJ57" s="231">
        <v>32</v>
      </c>
      <c r="AK57" s="231">
        <v>32</v>
      </c>
      <c r="AL57" s="231">
        <v>32</v>
      </c>
      <c r="AM57" s="231" t="s">
        <v>54</v>
      </c>
      <c r="AN57" s="231" t="s">
        <v>54</v>
      </c>
      <c r="AO57" s="231" t="s">
        <v>54</v>
      </c>
      <c r="AP57" s="231" t="s">
        <v>54</v>
      </c>
      <c r="AQ57" s="231" t="s">
        <v>54</v>
      </c>
      <c r="AR57" s="296" t="s">
        <v>6</v>
      </c>
      <c r="AS57" s="296" t="s">
        <v>6</v>
      </c>
      <c r="AT57" s="296" t="s">
        <v>6</v>
      </c>
      <c r="AU57" s="231">
        <v>38</v>
      </c>
      <c r="AV57" s="231">
        <v>38</v>
      </c>
      <c r="AW57" s="231">
        <v>38</v>
      </c>
      <c r="AX57" s="231">
        <v>38</v>
      </c>
      <c r="AY57" s="231">
        <v>38</v>
      </c>
      <c r="AZ57" s="231">
        <v>38</v>
      </c>
      <c r="BA57" s="231">
        <v>38</v>
      </c>
      <c r="BB57" s="231">
        <v>38</v>
      </c>
      <c r="BC57" s="231">
        <v>38</v>
      </c>
      <c r="BD57" s="231">
        <v>38</v>
      </c>
      <c r="BE57" s="231">
        <v>38</v>
      </c>
      <c r="BF57" s="231">
        <v>38</v>
      </c>
      <c r="BG57" s="231">
        <v>38</v>
      </c>
      <c r="BH57" s="231" t="s">
        <v>52</v>
      </c>
      <c r="BI57" s="231" t="s">
        <v>47</v>
      </c>
      <c r="BJ57" s="296" t="s">
        <v>15</v>
      </c>
      <c r="BK57" s="296" t="s">
        <v>15</v>
      </c>
      <c r="BL57" s="296" t="s">
        <v>15</v>
      </c>
      <c r="BM57" s="296" t="s">
        <v>15</v>
      </c>
      <c r="BN57" s="296"/>
      <c r="BO57" s="296"/>
      <c r="BP57" s="296"/>
      <c r="BQ57" s="296"/>
      <c r="BR57" s="296"/>
      <c r="BS57" s="296"/>
      <c r="BT57" s="229"/>
      <c r="BU57" s="165">
        <f t="shared" si="3"/>
        <v>0.39583305555717241</v>
      </c>
    </row>
    <row r="58" spans="1:73" ht="15.5" x14ac:dyDescent="0.35">
      <c r="A58" s="39"/>
      <c r="B58" s="139" t="str">
        <f>'Etat staff'!O54</f>
        <v xml:space="preserve"> CAMILLE</v>
      </c>
      <c r="C58" s="161">
        <f>'Etat staff'!M54</f>
        <v>43594.524305555555</v>
      </c>
      <c r="D58" s="225">
        <f>IF('Etat staff'!N54&lt;C58,'Etat staff'!N54+1,'Etat staff'!N54)</f>
        <v>43594.913194444445</v>
      </c>
      <c r="E58" s="203">
        <f t="shared" si="7"/>
        <v>5.2083333333333336E-2</v>
      </c>
      <c r="F58" s="44"/>
      <c r="G58" s="265"/>
      <c r="H58" s="227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6"/>
      <c r="AE58" s="296"/>
      <c r="AF58" s="231"/>
      <c r="AG58" s="231"/>
      <c r="AH58" s="296"/>
      <c r="AI58" s="296"/>
      <c r="AJ58" s="296"/>
      <c r="AK58" s="296"/>
      <c r="AL58" s="296"/>
      <c r="AM58" s="296"/>
      <c r="AN58" s="296"/>
      <c r="AO58" s="296"/>
      <c r="AP58" s="296"/>
      <c r="AQ58" s="296"/>
      <c r="AR58" s="296" t="s">
        <v>6</v>
      </c>
      <c r="AS58" s="296" t="s">
        <v>6</v>
      </c>
      <c r="AT58" s="296" t="s">
        <v>6</v>
      </c>
      <c r="AU58" s="296">
        <v>39</v>
      </c>
      <c r="AV58" s="296">
        <v>39</v>
      </c>
      <c r="AW58" s="296">
        <v>39</v>
      </c>
      <c r="AX58" s="296">
        <v>39</v>
      </c>
      <c r="AY58" s="296" t="s">
        <v>16</v>
      </c>
      <c r="AZ58" s="296" t="s">
        <v>16</v>
      </c>
      <c r="BA58" s="296" t="s">
        <v>16</v>
      </c>
      <c r="BB58" s="296" t="s">
        <v>16</v>
      </c>
      <c r="BC58" s="296" t="s">
        <v>16</v>
      </c>
      <c r="BD58" s="296" t="s">
        <v>16</v>
      </c>
      <c r="BE58" s="296" t="s">
        <v>16</v>
      </c>
      <c r="BF58" s="296" t="s">
        <v>16</v>
      </c>
      <c r="BG58" s="296" t="s">
        <v>16</v>
      </c>
      <c r="BH58" s="231" t="s">
        <v>52</v>
      </c>
      <c r="BI58" s="231" t="s">
        <v>47</v>
      </c>
      <c r="BJ58" s="231"/>
      <c r="BK58" s="231"/>
      <c r="BL58" s="231"/>
      <c r="BM58" s="231"/>
      <c r="BN58" s="231"/>
      <c r="BO58" s="231"/>
      <c r="BP58" s="296"/>
      <c r="BQ58" s="296"/>
      <c r="BR58" s="296"/>
      <c r="BS58" s="296"/>
      <c r="BT58" s="229"/>
      <c r="BU58" s="165">
        <f t="shared" si="3"/>
        <v>0.39583305555717241</v>
      </c>
    </row>
    <row r="59" spans="1:73" ht="15.5" x14ac:dyDescent="0.35">
      <c r="A59" s="39"/>
      <c r="B59" s="139" t="str">
        <f>'Etat staff'!O55</f>
        <v xml:space="preserve"> LUCA</v>
      </c>
      <c r="C59" s="161">
        <f>'Etat staff'!M55</f>
        <v>43594.565972222219</v>
      </c>
      <c r="D59" s="225">
        <f>IF('Etat staff'!N55&lt;C59,'Etat staff'!N55+1,'Etat staff'!N55)</f>
        <v>43594.913194444445</v>
      </c>
      <c r="E59" s="203">
        <f t="shared" si="7"/>
        <v>4.1666666666666664E-2</v>
      </c>
      <c r="F59" s="44"/>
      <c r="G59" s="265"/>
      <c r="H59" s="227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6"/>
      <c r="AE59" s="296">
        <v>2</v>
      </c>
      <c r="AF59" s="296">
        <v>2</v>
      </c>
      <c r="AG59" s="296">
        <v>2</v>
      </c>
      <c r="AH59" s="296">
        <v>2</v>
      </c>
      <c r="AI59" s="296">
        <v>2</v>
      </c>
      <c r="AJ59" s="296">
        <v>2</v>
      </c>
      <c r="AK59" s="296">
        <v>2</v>
      </c>
      <c r="AL59" s="296">
        <v>2</v>
      </c>
      <c r="AM59" s="296" t="s">
        <v>55</v>
      </c>
      <c r="AN59" s="296" t="s">
        <v>55</v>
      </c>
      <c r="AO59" s="296" t="s">
        <v>55</v>
      </c>
      <c r="AP59" s="296" t="s">
        <v>55</v>
      </c>
      <c r="AQ59" s="296" t="s">
        <v>55</v>
      </c>
      <c r="AR59" s="296" t="s">
        <v>6</v>
      </c>
      <c r="AS59" s="296" t="s">
        <v>6</v>
      </c>
      <c r="AT59" s="296" t="s">
        <v>6</v>
      </c>
      <c r="AU59" s="231">
        <v>37</v>
      </c>
      <c r="AV59" s="231">
        <v>37</v>
      </c>
      <c r="AW59" s="231">
        <v>37</v>
      </c>
      <c r="AX59" s="231">
        <v>37</v>
      </c>
      <c r="AY59" s="231">
        <v>37</v>
      </c>
      <c r="AZ59" s="231">
        <v>37</v>
      </c>
      <c r="BA59" s="231">
        <v>37</v>
      </c>
      <c r="BB59" s="231">
        <v>37</v>
      </c>
      <c r="BC59" s="231">
        <v>37</v>
      </c>
      <c r="BD59" s="231">
        <v>37</v>
      </c>
      <c r="BE59" s="296" t="s">
        <v>52</v>
      </c>
      <c r="BF59" s="296" t="s">
        <v>47</v>
      </c>
      <c r="BG59" s="296" t="s">
        <v>15</v>
      </c>
      <c r="BH59" s="231"/>
      <c r="BI59" s="296"/>
      <c r="BJ59" s="296"/>
      <c r="BK59" s="296"/>
      <c r="BL59" s="296"/>
      <c r="BM59" s="296"/>
      <c r="BN59" s="296"/>
      <c r="BO59" s="296"/>
      <c r="BP59" s="296"/>
      <c r="BQ59" s="296"/>
      <c r="BR59" s="296"/>
      <c r="BS59" s="296"/>
      <c r="BT59" s="229"/>
      <c r="BU59" s="165">
        <f t="shared" si="3"/>
        <v>0.35416638889293106</v>
      </c>
    </row>
    <row r="60" spans="1:73" ht="15.5" x14ac:dyDescent="0.35">
      <c r="A60" s="39"/>
      <c r="B60" s="139" t="str">
        <f>'Etat staff'!O56</f>
        <v xml:space="preserve"> CLAIRE</v>
      </c>
      <c r="C60" s="161">
        <f>'Etat staff'!M56</f>
        <v>43594.586805555555</v>
      </c>
      <c r="D60" s="225">
        <f>IF('Etat staff'!N56&lt;C60,'Etat staff'!N56+1,'Etat staff'!N56)</f>
        <v>43594.913194444445</v>
      </c>
      <c r="E60" s="203">
        <f t="shared" si="7"/>
        <v>4.1666666666666664E-2</v>
      </c>
      <c r="F60" s="44"/>
      <c r="G60" s="265"/>
      <c r="H60" s="227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6"/>
      <c r="AE60" s="296"/>
      <c r="AF60" s="296"/>
      <c r="AG60" s="296"/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>
        <v>37</v>
      </c>
      <c r="AS60" s="296">
        <v>37</v>
      </c>
      <c r="AT60" s="296">
        <v>37</v>
      </c>
      <c r="AU60" s="296" t="s">
        <v>15</v>
      </c>
      <c r="AV60" s="296" t="s">
        <v>6</v>
      </c>
      <c r="AW60" s="296" t="s">
        <v>6</v>
      </c>
      <c r="AX60" s="296" t="s">
        <v>6</v>
      </c>
      <c r="AY60" s="296" t="s">
        <v>15</v>
      </c>
      <c r="AZ60" s="296" t="s">
        <v>15</v>
      </c>
      <c r="BA60" s="296">
        <v>36</v>
      </c>
      <c r="BB60" s="296">
        <v>36</v>
      </c>
      <c r="BC60" s="296">
        <v>36</v>
      </c>
      <c r="BD60" s="296">
        <v>36</v>
      </c>
      <c r="BE60" s="296">
        <v>36</v>
      </c>
      <c r="BF60" s="296">
        <v>36</v>
      </c>
      <c r="BG60" s="296">
        <v>36</v>
      </c>
      <c r="BH60" s="231" t="s">
        <v>52</v>
      </c>
      <c r="BI60" s="296" t="s">
        <v>47</v>
      </c>
      <c r="BJ60" s="296" t="s">
        <v>15</v>
      </c>
      <c r="BK60" s="296" t="s">
        <v>15</v>
      </c>
      <c r="BL60" s="296" t="s">
        <v>15</v>
      </c>
      <c r="BM60" s="296" t="s">
        <v>15</v>
      </c>
      <c r="BN60" s="296" t="s">
        <v>15</v>
      </c>
      <c r="BO60" s="296" t="s">
        <v>15</v>
      </c>
      <c r="BP60" s="296"/>
      <c r="BQ60" s="296"/>
      <c r="BR60" s="296"/>
      <c r="BS60" s="296"/>
      <c r="BT60" s="229"/>
      <c r="BU60" s="165">
        <f t="shared" si="3"/>
        <v>0.33333305555717241</v>
      </c>
    </row>
    <row r="61" spans="1:73" ht="15.5" x14ac:dyDescent="0.35">
      <c r="A61" s="39"/>
      <c r="B61" s="139" t="str">
        <f>'Etat staff'!O57</f>
        <v xml:space="preserve"> OPHELIE</v>
      </c>
      <c r="C61" s="161">
        <f>'Etat staff'!M57</f>
        <v>43594.586805555555</v>
      </c>
      <c r="D61" s="225">
        <f>IF('Etat staff'!N57&lt;C61,'Etat staff'!N57+1,'Etat staff'!N57)</f>
        <v>43594.913194444445</v>
      </c>
      <c r="E61" s="203">
        <f t="shared" si="7"/>
        <v>4.1666666666666664E-2</v>
      </c>
      <c r="F61" s="44"/>
      <c r="G61" s="265"/>
      <c r="H61" s="227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6"/>
      <c r="AE61" s="296"/>
      <c r="AF61" s="296"/>
      <c r="AG61" s="296"/>
      <c r="AH61" s="296"/>
      <c r="AI61" s="296"/>
      <c r="AJ61" s="296"/>
      <c r="AK61" s="231"/>
      <c r="AL61" s="231"/>
      <c r="AM61" s="231"/>
      <c r="AN61" s="231"/>
      <c r="AO61" s="231"/>
      <c r="AP61" s="231"/>
      <c r="AQ61" s="231">
        <v>38</v>
      </c>
      <c r="AR61" s="231">
        <v>38</v>
      </c>
      <c r="AS61" s="231">
        <v>38</v>
      </c>
      <c r="AT61" s="231">
        <v>38</v>
      </c>
      <c r="AU61" s="231" t="s">
        <v>15</v>
      </c>
      <c r="AV61" s="296" t="s">
        <v>6</v>
      </c>
      <c r="AW61" s="296" t="s">
        <v>6</v>
      </c>
      <c r="AX61" s="296" t="s">
        <v>6</v>
      </c>
      <c r="AY61" s="231">
        <v>39</v>
      </c>
      <c r="AZ61" s="231">
        <v>39</v>
      </c>
      <c r="BA61" s="231">
        <v>39</v>
      </c>
      <c r="BB61" s="231">
        <v>39</v>
      </c>
      <c r="BC61" s="231">
        <v>39</v>
      </c>
      <c r="BD61" s="231">
        <v>39</v>
      </c>
      <c r="BE61" s="231">
        <v>39</v>
      </c>
      <c r="BF61" s="231">
        <v>39</v>
      </c>
      <c r="BG61" s="231">
        <v>39</v>
      </c>
      <c r="BH61" s="231" t="s">
        <v>52</v>
      </c>
      <c r="BI61" s="296" t="s">
        <v>47</v>
      </c>
      <c r="BJ61" s="296" t="s">
        <v>15</v>
      </c>
      <c r="BK61" s="296" t="s">
        <v>15</v>
      </c>
      <c r="BL61" s="296" t="s">
        <v>15</v>
      </c>
      <c r="BM61" s="296" t="s">
        <v>15</v>
      </c>
      <c r="BN61" s="296" t="s">
        <v>15</v>
      </c>
      <c r="BO61" s="296" t="s">
        <v>15</v>
      </c>
      <c r="BP61" s="296"/>
      <c r="BQ61" s="296"/>
      <c r="BR61" s="296"/>
      <c r="BS61" s="296"/>
      <c r="BT61" s="229"/>
      <c r="BU61" s="165">
        <f t="shared" si="3"/>
        <v>0.33333305555717241</v>
      </c>
    </row>
    <row r="62" spans="1:73" ht="15.5" x14ac:dyDescent="0.35">
      <c r="A62" s="39"/>
      <c r="B62" s="139" t="str">
        <f>'Etat staff'!O58</f>
        <v xml:space="preserve"> CANDY</v>
      </c>
      <c r="C62" s="161">
        <f>'Etat staff'!M58</f>
        <v>43594.586805555555</v>
      </c>
      <c r="D62" s="225">
        <f>IF('Etat staff'!N58&lt;C62,'Etat staff'!N58+1,'Etat staff'!N58)</f>
        <v>43594.913194444445</v>
      </c>
      <c r="E62" s="203">
        <f t="shared" si="7"/>
        <v>4.1666666666666664E-2</v>
      </c>
      <c r="F62" s="44"/>
      <c r="G62" s="265"/>
      <c r="H62" s="227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6"/>
      <c r="AE62" s="296"/>
      <c r="AF62" s="296"/>
      <c r="AG62" s="296"/>
      <c r="AH62" s="296"/>
      <c r="AI62" s="296"/>
      <c r="AJ62" s="296"/>
      <c r="AK62" s="296"/>
      <c r="AL62" s="296"/>
      <c r="AM62" s="231" t="s">
        <v>53</v>
      </c>
      <c r="AN62" s="231" t="s">
        <v>53</v>
      </c>
      <c r="AO62" s="231" t="s">
        <v>53</v>
      </c>
      <c r="AP62" s="231" t="s">
        <v>53</v>
      </c>
      <c r="AQ62" s="231">
        <v>39</v>
      </c>
      <c r="AR62" s="231">
        <v>39</v>
      </c>
      <c r="AS62" s="231">
        <v>39</v>
      </c>
      <c r="AT62" s="231">
        <v>39</v>
      </c>
      <c r="AU62" s="231" t="s">
        <v>15</v>
      </c>
      <c r="AV62" s="296" t="s">
        <v>6</v>
      </c>
      <c r="AW62" s="296" t="s">
        <v>6</v>
      </c>
      <c r="AX62" s="296" t="s">
        <v>6</v>
      </c>
      <c r="AY62" s="231" t="s">
        <v>55</v>
      </c>
      <c r="AZ62" s="231" t="s">
        <v>55</v>
      </c>
      <c r="BA62" s="231" t="s">
        <v>55</v>
      </c>
      <c r="BB62" s="231" t="s">
        <v>55</v>
      </c>
      <c r="BC62" s="231">
        <v>1</v>
      </c>
      <c r="BD62" s="231">
        <v>1</v>
      </c>
      <c r="BE62" s="231">
        <v>1</v>
      </c>
      <c r="BF62" s="231">
        <v>1</v>
      </c>
      <c r="BG62" s="231">
        <v>1</v>
      </c>
      <c r="BH62" s="231" t="s">
        <v>52</v>
      </c>
      <c r="BI62" s="296" t="s">
        <v>47</v>
      </c>
      <c r="BJ62" s="296" t="s">
        <v>15</v>
      </c>
      <c r="BK62" s="296" t="s">
        <v>15</v>
      </c>
      <c r="BL62" s="296" t="s">
        <v>15</v>
      </c>
      <c r="BM62" s="296" t="s">
        <v>15</v>
      </c>
      <c r="BN62" s="296" t="s">
        <v>15</v>
      </c>
      <c r="BO62" s="296" t="s">
        <v>15</v>
      </c>
      <c r="BP62" s="296"/>
      <c r="BQ62" s="296"/>
      <c r="BR62" s="296"/>
      <c r="BS62" s="296"/>
      <c r="BT62" s="229"/>
      <c r="BU62" s="165">
        <f t="shared" si="3"/>
        <v>0.33333305555717241</v>
      </c>
    </row>
    <row r="63" spans="1:73" ht="15.5" x14ac:dyDescent="0.35">
      <c r="A63" s="39"/>
      <c r="B63" s="139" t="str">
        <f>'Etat staff'!O59</f>
        <v xml:space="preserve"> AUDE</v>
      </c>
      <c r="C63" s="161">
        <f>'Etat staff'!M59</f>
        <v>43594.628472222219</v>
      </c>
      <c r="D63" s="225">
        <f>IF('Etat staff'!N59&lt;C63,'Etat staff'!N59+1,'Etat staff'!N59)</f>
        <v>43594.913194444445</v>
      </c>
      <c r="E63" s="203">
        <f t="shared" si="7"/>
        <v>4.1666666666666664E-2</v>
      </c>
      <c r="F63" s="44"/>
      <c r="G63" s="265"/>
      <c r="H63" s="227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6"/>
      <c r="AE63" s="296"/>
      <c r="AF63" s="296"/>
      <c r="AG63" s="296"/>
      <c r="AH63" s="296"/>
      <c r="AI63" s="296"/>
      <c r="AJ63" s="296"/>
      <c r="AK63" s="296"/>
      <c r="AL63" s="296"/>
      <c r="AM63" s="231">
        <v>2</v>
      </c>
      <c r="AN63" s="231">
        <v>2</v>
      </c>
      <c r="AO63" s="231">
        <v>2</v>
      </c>
      <c r="AP63" s="231">
        <v>2</v>
      </c>
      <c r="AQ63" s="231">
        <v>1</v>
      </c>
      <c r="AR63" s="231">
        <v>1</v>
      </c>
      <c r="AS63" s="231">
        <v>1</v>
      </c>
      <c r="AT63" s="231">
        <v>1</v>
      </c>
      <c r="AU63" s="296" t="s">
        <v>15</v>
      </c>
      <c r="AV63" s="296" t="s">
        <v>6</v>
      </c>
      <c r="AW63" s="296" t="s">
        <v>6</v>
      </c>
      <c r="AX63" s="296" t="s">
        <v>6</v>
      </c>
      <c r="AY63" s="231" t="s">
        <v>55</v>
      </c>
      <c r="AZ63" s="231" t="s">
        <v>55</v>
      </c>
      <c r="BA63" s="231" t="s">
        <v>55</v>
      </c>
      <c r="BB63" s="231" t="s">
        <v>55</v>
      </c>
      <c r="BC63" s="231">
        <v>32</v>
      </c>
      <c r="BD63" s="231">
        <v>32</v>
      </c>
      <c r="BE63" s="231">
        <v>37</v>
      </c>
      <c r="BF63" s="231">
        <v>37</v>
      </c>
      <c r="BG63" s="231">
        <v>37</v>
      </c>
      <c r="BH63" s="231" t="s">
        <v>52</v>
      </c>
      <c r="BI63" s="296" t="s">
        <v>47</v>
      </c>
      <c r="BJ63" s="296" t="s">
        <v>15</v>
      </c>
      <c r="BK63" s="296" t="s">
        <v>15</v>
      </c>
      <c r="BL63" s="296" t="s">
        <v>15</v>
      </c>
      <c r="BM63" s="296" t="s">
        <v>15</v>
      </c>
      <c r="BN63" s="296" t="s">
        <v>15</v>
      </c>
      <c r="BO63" s="296" t="s">
        <v>15</v>
      </c>
      <c r="BP63" s="231"/>
      <c r="BQ63" s="231"/>
      <c r="BR63" s="231"/>
      <c r="BS63" s="231"/>
      <c r="BT63" s="229"/>
      <c r="BU63" s="165">
        <f t="shared" si="3"/>
        <v>0.29166638889293106</v>
      </c>
    </row>
    <row r="64" spans="1:73" ht="15.5" x14ac:dyDescent="0.35">
      <c r="A64" s="39"/>
      <c r="B64" s="139">
        <f>'Etat staff'!O60</f>
        <v>0</v>
      </c>
      <c r="C64" s="161">
        <f>'Etat staff'!M60</f>
        <v>0</v>
      </c>
      <c r="D64" s="225">
        <f>IF('Etat staff'!N60&lt;C64,'Etat staff'!N60+1,'Etat staff'!N60)</f>
        <v>0</v>
      </c>
      <c r="E64" s="203">
        <f t="shared" si="7"/>
        <v>1.0416666666666666E-2</v>
      </c>
      <c r="F64" s="44"/>
      <c r="G64" s="265"/>
      <c r="H64" s="227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6"/>
      <c r="AE64" s="231"/>
      <c r="AF64" s="231"/>
      <c r="AG64" s="231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1"/>
      <c r="AT64" s="231"/>
      <c r="AU64" s="231"/>
      <c r="AV64" s="231" t="s">
        <v>6</v>
      </c>
      <c r="AW64" s="231" t="s">
        <v>6</v>
      </c>
      <c r="AX64" s="231" t="s">
        <v>6</v>
      </c>
      <c r="AY64" s="231">
        <v>2</v>
      </c>
      <c r="AZ64" s="231">
        <v>2</v>
      </c>
      <c r="BA64" s="231">
        <v>2</v>
      </c>
      <c r="BB64" s="231">
        <v>2</v>
      </c>
      <c r="BC64" s="231">
        <v>2</v>
      </c>
      <c r="BD64" s="231">
        <v>2</v>
      </c>
      <c r="BE64" s="231">
        <v>2</v>
      </c>
      <c r="BF64" s="231">
        <v>2</v>
      </c>
      <c r="BG64" s="231">
        <v>2</v>
      </c>
      <c r="BH64" s="231" t="s">
        <v>52</v>
      </c>
      <c r="BI64" s="296" t="s">
        <v>47</v>
      </c>
      <c r="BJ64" s="296" t="s">
        <v>15</v>
      </c>
      <c r="BK64" s="296" t="s">
        <v>15</v>
      </c>
      <c r="BL64" s="296" t="s">
        <v>15</v>
      </c>
      <c r="BM64" s="296" t="s">
        <v>15</v>
      </c>
      <c r="BN64" s="296" t="s">
        <v>15</v>
      </c>
      <c r="BO64" s="296" t="s">
        <v>15</v>
      </c>
      <c r="BP64" s="231"/>
      <c r="BQ64" s="231"/>
      <c r="BR64" s="231"/>
      <c r="BS64" s="231"/>
      <c r="BT64" s="229"/>
      <c r="BU64" s="165">
        <f t="shared" si="3"/>
        <v>6.9441666666666671E-3</v>
      </c>
    </row>
    <row r="65" spans="1:73" ht="15.5" x14ac:dyDescent="0.35">
      <c r="A65" s="39"/>
      <c r="B65" s="139">
        <f>'Etat staff'!O61</f>
        <v>0</v>
      </c>
      <c r="C65" s="161">
        <f>'Etat staff'!M61</f>
        <v>0</v>
      </c>
      <c r="D65" s="225">
        <f>IF('Etat staff'!N61&lt;C65,'Etat staff'!N61+1,'Etat staff'!N61)</f>
        <v>0</v>
      </c>
      <c r="E65" s="203">
        <f t="shared" si="7"/>
        <v>1.0416666666666666E-2</v>
      </c>
      <c r="F65" s="44"/>
      <c r="G65" s="265"/>
      <c r="H65" s="227"/>
      <c r="I65" s="296"/>
      <c r="J65" s="296"/>
      <c r="K65" s="296"/>
      <c r="L65" s="296"/>
      <c r="M65" s="296"/>
      <c r="N65" s="296"/>
      <c r="O65" s="296"/>
      <c r="P65" s="296"/>
      <c r="Q65" s="296"/>
      <c r="R65" s="296"/>
      <c r="S65" s="296"/>
      <c r="T65" s="296"/>
      <c r="U65" s="296"/>
      <c r="V65" s="296"/>
      <c r="W65" s="296"/>
      <c r="X65" s="231"/>
      <c r="Y65" s="231"/>
      <c r="Z65" s="231"/>
      <c r="AA65" s="231"/>
      <c r="AB65" s="231"/>
      <c r="AC65" s="231"/>
      <c r="AD65" s="231"/>
      <c r="AE65" s="231"/>
      <c r="AF65" s="231"/>
      <c r="AG65" s="231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1"/>
      <c r="AT65" s="231"/>
      <c r="AU65" s="231"/>
      <c r="AV65" s="231"/>
      <c r="AW65" s="231"/>
      <c r="AX65" s="231" t="s">
        <v>68</v>
      </c>
      <c r="AY65" s="231" t="s">
        <v>68</v>
      </c>
      <c r="AZ65" s="231" t="s">
        <v>68</v>
      </c>
      <c r="BA65" s="231" t="s">
        <v>68</v>
      </c>
      <c r="BB65" s="231" t="s">
        <v>68</v>
      </c>
      <c r="BC65" s="231" t="s">
        <v>55</v>
      </c>
      <c r="BD65" s="231" t="s">
        <v>55</v>
      </c>
      <c r="BE65" s="231" t="s">
        <v>55</v>
      </c>
      <c r="BF65" s="231" t="s">
        <v>55</v>
      </c>
      <c r="BG65" s="231" t="s">
        <v>55</v>
      </c>
      <c r="BH65" s="231" t="s">
        <v>52</v>
      </c>
      <c r="BI65" s="296" t="s">
        <v>47</v>
      </c>
      <c r="BJ65" s="296" t="s">
        <v>15</v>
      </c>
      <c r="BK65" s="296" t="s">
        <v>15</v>
      </c>
      <c r="BL65" s="296" t="s">
        <v>15</v>
      </c>
      <c r="BM65" s="296" t="s">
        <v>15</v>
      </c>
      <c r="BN65" s="296" t="s">
        <v>15</v>
      </c>
      <c r="BO65" s="296" t="s">
        <v>15</v>
      </c>
      <c r="BP65" s="231"/>
      <c r="BQ65" s="231"/>
      <c r="BR65" s="231"/>
      <c r="BS65" s="231"/>
      <c r="BT65" s="229"/>
      <c r="BU65" s="165">
        <f t="shared" si="3"/>
        <v>6.9441666666666671E-3</v>
      </c>
    </row>
    <row r="66" spans="1:73" ht="15.5" x14ac:dyDescent="0.35">
      <c r="A66" s="39"/>
      <c r="B66" s="139">
        <f>'Etat staff'!O62</f>
        <v>0</v>
      </c>
      <c r="C66" s="161">
        <f>'Etat staff'!M62</f>
        <v>0</v>
      </c>
      <c r="D66" s="225">
        <f>IF('Etat staff'!N62&lt;C66,'Etat staff'!N62+1,'Etat staff'!N62)</f>
        <v>0</v>
      </c>
      <c r="E66" s="203">
        <f t="shared" si="7"/>
        <v>1.0416666666666666E-2</v>
      </c>
      <c r="F66" s="44"/>
      <c r="G66" s="265"/>
      <c r="H66" s="227"/>
      <c r="I66" s="296"/>
      <c r="J66" s="296"/>
      <c r="K66" s="296"/>
      <c r="L66" s="296"/>
      <c r="M66" s="296"/>
      <c r="N66" s="296"/>
      <c r="O66" s="296"/>
      <c r="P66" s="296"/>
      <c r="Q66" s="296"/>
      <c r="R66" s="296"/>
      <c r="S66" s="296"/>
      <c r="T66" s="296"/>
      <c r="U66" s="296"/>
      <c r="V66" s="296"/>
      <c r="W66" s="296"/>
      <c r="X66" s="231"/>
      <c r="Y66" s="231"/>
      <c r="Z66" s="231"/>
      <c r="AA66" s="231"/>
      <c r="AB66" s="231"/>
      <c r="AC66" s="231"/>
      <c r="AD66" s="231"/>
      <c r="AE66" s="231"/>
      <c r="AF66" s="231"/>
      <c r="AG66" s="231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1"/>
      <c r="AT66" s="231"/>
      <c r="AU66" s="231"/>
      <c r="AV66" s="231"/>
      <c r="AW66" s="231"/>
      <c r="AX66" s="231"/>
      <c r="AY66" s="231"/>
      <c r="AZ66" s="231"/>
      <c r="BA66" s="231"/>
      <c r="BB66" s="231"/>
      <c r="BC66" s="231"/>
      <c r="BD66" s="231"/>
      <c r="BE66" s="231"/>
      <c r="BF66" s="231"/>
      <c r="BG66" s="231"/>
      <c r="BH66" s="231" t="s">
        <v>52</v>
      </c>
      <c r="BI66" s="296" t="s">
        <v>47</v>
      </c>
      <c r="BJ66" s="296" t="s">
        <v>15</v>
      </c>
      <c r="BK66" s="296" t="s">
        <v>15</v>
      </c>
      <c r="BL66" s="296" t="s">
        <v>15</v>
      </c>
      <c r="BM66" s="296" t="s">
        <v>15</v>
      </c>
      <c r="BN66" s="296" t="s">
        <v>15</v>
      </c>
      <c r="BO66" s="296" t="s">
        <v>15</v>
      </c>
      <c r="BP66" s="231"/>
      <c r="BQ66" s="231"/>
      <c r="BR66" s="231"/>
      <c r="BS66" s="231"/>
      <c r="BT66" s="229"/>
      <c r="BU66" s="165">
        <f t="shared" si="3"/>
        <v>6.9441666666666671E-3</v>
      </c>
    </row>
    <row r="67" spans="1:73" ht="15.5" x14ac:dyDescent="0.35">
      <c r="A67" s="39"/>
      <c r="B67" s="266">
        <f>'Etat staff'!O63</f>
        <v>0</v>
      </c>
      <c r="C67" s="161">
        <f>'Etat staff'!M63</f>
        <v>0</v>
      </c>
      <c r="D67" s="225">
        <f>IF('Etat staff'!N63&lt;C67,'Etat staff'!N63+1,'Etat staff'!N63)</f>
        <v>0</v>
      </c>
      <c r="E67" s="203">
        <f t="shared" si="7"/>
        <v>1.0416666666666666E-2</v>
      </c>
      <c r="F67" s="44"/>
      <c r="G67" s="265"/>
      <c r="H67" s="227"/>
      <c r="I67" s="296"/>
      <c r="J67" s="296"/>
      <c r="K67" s="296"/>
      <c r="L67" s="296"/>
      <c r="M67" s="296"/>
      <c r="N67" s="296"/>
      <c r="O67" s="296"/>
      <c r="P67" s="296"/>
      <c r="Q67" s="296"/>
      <c r="R67" s="296"/>
      <c r="S67" s="296"/>
      <c r="T67" s="296"/>
      <c r="U67" s="296"/>
      <c r="V67" s="296"/>
      <c r="W67" s="296"/>
      <c r="X67" s="231"/>
      <c r="Y67" s="231"/>
      <c r="Z67" s="231"/>
      <c r="AA67" s="231"/>
      <c r="AB67" s="231"/>
      <c r="AC67" s="231"/>
      <c r="AD67" s="231"/>
      <c r="AE67" s="231"/>
      <c r="AF67" s="231"/>
      <c r="AG67" s="231"/>
      <c r="AH67" s="231"/>
      <c r="AI67" s="231"/>
      <c r="AJ67" s="231"/>
      <c r="AK67" s="231"/>
      <c r="AL67" s="231"/>
      <c r="AM67" s="231"/>
      <c r="AN67" s="231"/>
      <c r="AO67" s="231"/>
      <c r="AP67" s="231"/>
      <c r="AQ67" s="231"/>
      <c r="AR67" s="231"/>
      <c r="AS67" s="231"/>
      <c r="AT67" s="231"/>
      <c r="AU67" s="231"/>
      <c r="AV67" s="231"/>
      <c r="AW67" s="231"/>
      <c r="AX67" s="231"/>
      <c r="AY67" s="231"/>
      <c r="AZ67" s="231"/>
      <c r="BA67" s="231"/>
      <c r="BB67" s="231"/>
      <c r="BC67" s="231"/>
      <c r="BD67" s="231"/>
      <c r="BE67" s="231"/>
      <c r="BF67" s="231"/>
      <c r="BG67" s="231"/>
      <c r="BH67" s="231" t="s">
        <v>52</v>
      </c>
      <c r="BI67" s="296" t="s">
        <v>47</v>
      </c>
      <c r="BJ67" s="296" t="s">
        <v>15</v>
      </c>
      <c r="BK67" s="296" t="s">
        <v>15</v>
      </c>
      <c r="BL67" s="296" t="s">
        <v>15</v>
      </c>
      <c r="BM67" s="296" t="s">
        <v>15</v>
      </c>
      <c r="BN67" s="296" t="s">
        <v>15</v>
      </c>
      <c r="BO67" s="296" t="s">
        <v>15</v>
      </c>
      <c r="BP67" s="231"/>
      <c r="BQ67" s="231"/>
      <c r="BR67" s="231"/>
      <c r="BS67" s="231"/>
      <c r="BT67" s="229"/>
      <c r="BU67" s="165">
        <f t="shared" si="3"/>
        <v>6.9441666666666671E-3</v>
      </c>
    </row>
    <row r="68" spans="1:73" ht="15.5" x14ac:dyDescent="0.35">
      <c r="A68" s="39"/>
      <c r="B68" s="139">
        <f>'Etat staff'!O64</f>
        <v>0</v>
      </c>
      <c r="C68" s="161">
        <f>'Etat staff'!M64</f>
        <v>0</v>
      </c>
      <c r="D68" s="225">
        <f>IF('Etat staff'!N64&lt;C68,'Etat staff'!N64+1,'Etat staff'!N64)</f>
        <v>0</v>
      </c>
      <c r="E68" s="203">
        <f t="shared" si="7"/>
        <v>1.0416666666666666E-2</v>
      </c>
      <c r="F68" s="44"/>
      <c r="G68" s="265"/>
      <c r="H68" s="227"/>
      <c r="I68" s="296"/>
      <c r="J68" s="296"/>
      <c r="K68" s="296"/>
      <c r="L68" s="296"/>
      <c r="M68" s="296"/>
      <c r="N68" s="296"/>
      <c r="O68" s="296"/>
      <c r="P68" s="296"/>
      <c r="Q68" s="296"/>
      <c r="R68" s="296"/>
      <c r="S68" s="296"/>
      <c r="T68" s="296"/>
      <c r="U68" s="296"/>
      <c r="V68" s="296"/>
      <c r="W68" s="296"/>
      <c r="X68" s="231"/>
      <c r="Y68" s="231"/>
      <c r="Z68" s="231"/>
      <c r="AA68" s="231"/>
      <c r="AB68" s="231"/>
      <c r="AC68" s="231"/>
      <c r="AD68" s="231"/>
      <c r="AE68" s="231"/>
      <c r="AF68" s="231"/>
      <c r="AG68" s="231"/>
      <c r="AH68" s="231"/>
      <c r="AI68" s="231"/>
      <c r="AJ68" s="231"/>
      <c r="AK68" s="231"/>
      <c r="AL68" s="231"/>
      <c r="AM68" s="231"/>
      <c r="AN68" s="231"/>
      <c r="AO68" s="231"/>
      <c r="AP68" s="231"/>
      <c r="AQ68" s="231"/>
      <c r="AR68" s="231"/>
      <c r="AS68" s="231"/>
      <c r="AT68" s="231"/>
      <c r="AU68" s="231"/>
      <c r="AV68" s="231"/>
      <c r="AW68" s="231"/>
      <c r="AX68" s="231"/>
      <c r="AY68" s="231"/>
      <c r="AZ68" s="231"/>
      <c r="BA68" s="231"/>
      <c r="BB68" s="231"/>
      <c r="BC68" s="231"/>
      <c r="BD68" s="231"/>
      <c r="BE68" s="231"/>
      <c r="BF68" s="231"/>
      <c r="BG68" s="231"/>
      <c r="BH68" s="231" t="s">
        <v>52</v>
      </c>
      <c r="BI68" s="296" t="s">
        <v>47</v>
      </c>
      <c r="BJ68" s="296" t="s">
        <v>15</v>
      </c>
      <c r="BK68" s="296" t="s">
        <v>15</v>
      </c>
      <c r="BL68" s="296" t="s">
        <v>15</v>
      </c>
      <c r="BM68" s="296" t="s">
        <v>15</v>
      </c>
      <c r="BN68" s="296" t="s">
        <v>15</v>
      </c>
      <c r="BO68" s="296" t="s">
        <v>15</v>
      </c>
      <c r="BP68" s="231"/>
      <c r="BQ68" s="231"/>
      <c r="BR68" s="231"/>
      <c r="BS68" s="231"/>
      <c r="BT68" s="229"/>
      <c r="BU68" s="165">
        <f t="shared" si="3"/>
        <v>6.9441666666666671E-3</v>
      </c>
    </row>
    <row r="69" spans="1:73" ht="15.5" x14ac:dyDescent="0.35">
      <c r="A69" s="39"/>
      <c r="B69" s="139">
        <f>'Etat staff'!O65</f>
        <v>0</v>
      </c>
      <c r="C69" s="161">
        <f>'Etat staff'!M65</f>
        <v>0</v>
      </c>
      <c r="D69" s="225">
        <f>IF('Etat staff'!N65&lt;C69,'Etat staff'!N65+1,'Etat staff'!N65)</f>
        <v>0</v>
      </c>
      <c r="E69" s="203">
        <f t="shared" si="7"/>
        <v>1.0416666666666666E-2</v>
      </c>
      <c r="F69" s="44"/>
      <c r="G69" s="265"/>
      <c r="H69" s="227"/>
      <c r="I69" s="296"/>
      <c r="J69" s="296"/>
      <c r="K69" s="296"/>
      <c r="L69" s="296"/>
      <c r="M69" s="296"/>
      <c r="N69" s="296"/>
      <c r="O69" s="296"/>
      <c r="P69" s="296"/>
      <c r="Q69" s="296"/>
      <c r="R69" s="296"/>
      <c r="S69" s="296"/>
      <c r="T69" s="296"/>
      <c r="U69" s="296"/>
      <c r="V69" s="296"/>
      <c r="W69" s="296"/>
      <c r="X69" s="231"/>
      <c r="Y69" s="231"/>
      <c r="Z69" s="231"/>
      <c r="AA69" s="231"/>
      <c r="AB69" s="231"/>
      <c r="AC69" s="231"/>
      <c r="AD69" s="231"/>
      <c r="AE69" s="231"/>
      <c r="AF69" s="231"/>
      <c r="AG69" s="231"/>
      <c r="AH69" s="231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31"/>
      <c r="AT69" s="231"/>
      <c r="AU69" s="231"/>
      <c r="AV69" s="231"/>
      <c r="AW69" s="231"/>
      <c r="AX69" s="231"/>
      <c r="AY69" s="231"/>
      <c r="AZ69" s="231"/>
      <c r="BA69" s="231"/>
      <c r="BB69" s="231"/>
      <c r="BC69" s="231"/>
      <c r="BD69" s="231"/>
      <c r="BE69" s="231"/>
      <c r="BF69" s="231"/>
      <c r="BG69" s="231"/>
      <c r="BH69" s="231"/>
      <c r="BI69" s="231"/>
      <c r="BJ69" s="231"/>
      <c r="BK69" s="231"/>
      <c r="BL69" s="231"/>
      <c r="BM69" s="231"/>
      <c r="BN69" s="231"/>
      <c r="BO69" s="231"/>
      <c r="BP69" s="231"/>
      <c r="BQ69" s="231"/>
      <c r="BR69" s="231"/>
      <c r="BS69" s="231"/>
      <c r="BT69" s="229"/>
      <c r="BU69" s="165">
        <f t="shared" si="3"/>
        <v>6.9441666666666671E-3</v>
      </c>
    </row>
    <row r="70" spans="1:73" ht="15.5" x14ac:dyDescent="0.35">
      <c r="A70" s="39"/>
      <c r="B70" s="139">
        <f>'Etat staff'!O66</f>
        <v>0</v>
      </c>
      <c r="C70" s="161">
        <f>'Etat staff'!M66</f>
        <v>0</v>
      </c>
      <c r="D70" s="225">
        <f>IF('Etat staff'!N66&lt;C70,'Etat staff'!N66+1,'Etat staff'!N66)</f>
        <v>0</v>
      </c>
      <c r="E70" s="203">
        <f t="shared" si="7"/>
        <v>1.0416666666666666E-2</v>
      </c>
      <c r="F70" s="44"/>
      <c r="G70" s="265"/>
      <c r="H70" s="227"/>
      <c r="I70" s="296"/>
      <c r="J70" s="296"/>
      <c r="K70" s="296"/>
      <c r="L70" s="296"/>
      <c r="M70" s="296"/>
      <c r="N70" s="296"/>
      <c r="O70" s="296"/>
      <c r="P70" s="296"/>
      <c r="Q70" s="296"/>
      <c r="R70" s="296"/>
      <c r="S70" s="296"/>
      <c r="T70" s="296"/>
      <c r="U70" s="296"/>
      <c r="V70" s="296"/>
      <c r="W70" s="296"/>
      <c r="X70" s="231"/>
      <c r="Y70" s="231"/>
      <c r="Z70" s="231"/>
      <c r="AA70" s="231"/>
      <c r="AB70" s="231"/>
      <c r="AC70" s="231"/>
      <c r="AD70" s="231"/>
      <c r="AE70" s="231"/>
      <c r="AF70" s="231"/>
      <c r="AG70" s="231"/>
      <c r="AH70" s="231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31"/>
      <c r="AT70" s="231"/>
      <c r="AU70" s="231"/>
      <c r="AV70" s="231"/>
      <c r="AW70" s="231"/>
      <c r="AX70" s="231"/>
      <c r="AY70" s="231"/>
      <c r="AZ70" s="231"/>
      <c r="BA70" s="231"/>
      <c r="BB70" s="231"/>
      <c r="BC70" s="231"/>
      <c r="BD70" s="231"/>
      <c r="BE70" s="231"/>
      <c r="BF70" s="231"/>
      <c r="BG70" s="231"/>
      <c r="BH70" s="231"/>
      <c r="BI70" s="231"/>
      <c r="BJ70" s="231"/>
      <c r="BK70" s="231"/>
      <c r="BL70" s="231"/>
      <c r="BM70" s="231"/>
      <c r="BN70" s="231"/>
      <c r="BO70" s="231"/>
      <c r="BP70" s="231"/>
      <c r="BQ70" s="231"/>
      <c r="BR70" s="231"/>
      <c r="BS70" s="231"/>
      <c r="BT70" s="229"/>
      <c r="BU70" s="165">
        <f t="shared" si="3"/>
        <v>6.9441666666666671E-3</v>
      </c>
    </row>
    <row r="71" spans="1:73" ht="15.5" x14ac:dyDescent="0.35">
      <c r="A71" s="39"/>
      <c r="B71" s="139">
        <f>'Etat staff'!O67</f>
        <v>0</v>
      </c>
      <c r="C71" s="161">
        <f>'Etat staff'!M67</f>
        <v>0</v>
      </c>
      <c r="D71" s="225">
        <f>IF('Etat staff'!N67&lt;C71,'Etat staff'!N67+1,'Etat staff'!N67)</f>
        <v>0</v>
      </c>
      <c r="E71" s="203">
        <f t="shared" si="7"/>
        <v>1.0416666666666666E-2</v>
      </c>
      <c r="F71" s="44"/>
      <c r="G71" s="265"/>
      <c r="H71" s="227"/>
      <c r="I71" s="296"/>
      <c r="J71" s="296"/>
      <c r="K71" s="296"/>
      <c r="L71" s="296"/>
      <c r="M71" s="296"/>
      <c r="N71" s="296"/>
      <c r="O71" s="296"/>
      <c r="P71" s="296"/>
      <c r="Q71" s="296"/>
      <c r="R71" s="296"/>
      <c r="S71" s="296"/>
      <c r="T71" s="296"/>
      <c r="U71" s="296"/>
      <c r="V71" s="296"/>
      <c r="W71" s="296"/>
      <c r="X71" s="231"/>
      <c r="Y71" s="231"/>
      <c r="Z71" s="231"/>
      <c r="AA71" s="231"/>
      <c r="AB71" s="231"/>
      <c r="AC71" s="231"/>
      <c r="AD71" s="231"/>
      <c r="AE71" s="231"/>
      <c r="AF71" s="231"/>
      <c r="AG71" s="231"/>
      <c r="AH71" s="231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31"/>
      <c r="AT71" s="231"/>
      <c r="AU71" s="231"/>
      <c r="AV71" s="231"/>
      <c r="AW71" s="231"/>
      <c r="AX71" s="231"/>
      <c r="AY71" s="231"/>
      <c r="AZ71" s="231"/>
      <c r="BA71" s="231"/>
      <c r="BB71" s="231"/>
      <c r="BC71" s="231"/>
      <c r="BD71" s="231"/>
      <c r="BE71" s="231"/>
      <c r="BF71" s="231"/>
      <c r="BG71" s="231"/>
      <c r="BH71" s="231"/>
      <c r="BI71" s="231"/>
      <c r="BJ71" s="231"/>
      <c r="BK71" s="231"/>
      <c r="BL71" s="231"/>
      <c r="BM71" s="231"/>
      <c r="BN71" s="231"/>
      <c r="BO71" s="231"/>
      <c r="BP71" s="231"/>
      <c r="BQ71" s="231"/>
      <c r="BR71" s="231"/>
      <c r="BS71" s="231"/>
      <c r="BT71" s="229"/>
      <c r="BU71" s="165">
        <f t="shared" si="3"/>
        <v>6.9441666666666671E-3</v>
      </c>
    </row>
    <row r="72" spans="1:73" ht="15.5" x14ac:dyDescent="0.35">
      <c r="A72" s="39"/>
      <c r="B72" s="139">
        <f>'Etat staff'!O68</f>
        <v>0</v>
      </c>
      <c r="C72" s="161">
        <f>'Etat staff'!M68</f>
        <v>0</v>
      </c>
      <c r="D72" s="225">
        <f>IF('Etat staff'!N68&lt;C72,'Etat staff'!N68+1,'Etat staff'!N68)</f>
        <v>0</v>
      </c>
      <c r="E72" s="203">
        <f t="shared" si="7"/>
        <v>1.0416666666666666E-2</v>
      </c>
      <c r="F72" s="44"/>
      <c r="G72" s="265"/>
      <c r="H72" s="227"/>
      <c r="I72" s="296"/>
      <c r="J72" s="296"/>
      <c r="K72" s="296"/>
      <c r="L72" s="296"/>
      <c r="M72" s="296"/>
      <c r="N72" s="296"/>
      <c r="O72" s="296"/>
      <c r="P72" s="296"/>
      <c r="Q72" s="296"/>
      <c r="R72" s="296"/>
      <c r="S72" s="296"/>
      <c r="T72" s="296"/>
      <c r="U72" s="296"/>
      <c r="V72" s="296"/>
      <c r="W72" s="296"/>
      <c r="X72" s="231"/>
      <c r="Y72" s="231"/>
      <c r="Z72" s="231"/>
      <c r="AA72" s="231"/>
      <c r="AB72" s="231"/>
      <c r="AC72" s="231"/>
      <c r="AD72" s="231"/>
      <c r="AE72" s="231"/>
      <c r="AF72" s="231"/>
      <c r="AG72" s="231"/>
      <c r="AH72" s="231"/>
      <c r="AI72" s="231"/>
      <c r="AJ72" s="231"/>
      <c r="AK72" s="231"/>
      <c r="AL72" s="231"/>
      <c r="AM72" s="231"/>
      <c r="AN72" s="231"/>
      <c r="AO72" s="231"/>
      <c r="AP72" s="231"/>
      <c r="AQ72" s="231"/>
      <c r="AR72" s="231"/>
      <c r="AS72" s="231"/>
      <c r="AT72" s="231"/>
      <c r="AU72" s="231"/>
      <c r="AV72" s="231"/>
      <c r="AW72" s="231"/>
      <c r="AX72" s="231"/>
      <c r="AY72" s="231"/>
      <c r="AZ72" s="231"/>
      <c r="BA72" s="231"/>
      <c r="BB72" s="231"/>
      <c r="BC72" s="231"/>
      <c r="BD72" s="231"/>
      <c r="BE72" s="231"/>
      <c r="BF72" s="231"/>
      <c r="BG72" s="231"/>
      <c r="BH72" s="231"/>
      <c r="BI72" s="231"/>
      <c r="BJ72" s="231"/>
      <c r="BK72" s="231"/>
      <c r="BL72" s="231"/>
      <c r="BM72" s="231"/>
      <c r="BN72" s="231"/>
      <c r="BO72" s="231"/>
      <c r="BP72" s="231"/>
      <c r="BQ72" s="231"/>
      <c r="BR72" s="231"/>
      <c r="BS72" s="231"/>
      <c r="BT72" s="229"/>
      <c r="BU72" s="165">
        <f t="shared" si="3"/>
        <v>6.9441666666666671E-3</v>
      </c>
    </row>
    <row r="73" spans="1:73" ht="15.5" x14ac:dyDescent="0.35">
      <c r="A73" s="39"/>
      <c r="B73" s="139">
        <f>'Etat staff'!O69</f>
        <v>0</v>
      </c>
      <c r="C73" s="161">
        <f>'Etat staff'!M69</f>
        <v>0</v>
      </c>
      <c r="D73" s="225">
        <f>IF('Etat staff'!N69&lt;C73,'Etat staff'!N69+1,'Etat staff'!N69)</f>
        <v>0</v>
      </c>
      <c r="E73" s="203">
        <f t="shared" si="7"/>
        <v>1.0416666666666666E-2</v>
      </c>
      <c r="F73" s="44"/>
      <c r="G73" s="265"/>
      <c r="H73" s="227"/>
      <c r="I73" s="296"/>
      <c r="J73" s="296"/>
      <c r="K73" s="296"/>
      <c r="L73" s="296"/>
      <c r="M73" s="296"/>
      <c r="N73" s="296"/>
      <c r="O73" s="296"/>
      <c r="P73" s="296"/>
      <c r="Q73" s="296"/>
      <c r="R73" s="296"/>
      <c r="S73" s="296"/>
      <c r="T73" s="296"/>
      <c r="U73" s="296"/>
      <c r="V73" s="296"/>
      <c r="W73" s="296"/>
      <c r="X73" s="231"/>
      <c r="Y73" s="231"/>
      <c r="Z73" s="231"/>
      <c r="AA73" s="231"/>
      <c r="AB73" s="231"/>
      <c r="AC73" s="231"/>
      <c r="AD73" s="231"/>
      <c r="AE73" s="231"/>
      <c r="AF73" s="231"/>
      <c r="AG73" s="231"/>
      <c r="AH73" s="231"/>
      <c r="AI73" s="231"/>
      <c r="AJ73" s="231"/>
      <c r="AK73" s="231"/>
      <c r="AL73" s="231"/>
      <c r="AM73" s="231"/>
      <c r="AN73" s="231"/>
      <c r="AO73" s="231"/>
      <c r="AP73" s="231"/>
      <c r="AQ73" s="231"/>
      <c r="AR73" s="231"/>
      <c r="AS73" s="231"/>
      <c r="AT73" s="231"/>
      <c r="AU73" s="231"/>
      <c r="AV73" s="231"/>
      <c r="AW73" s="231"/>
      <c r="AX73" s="231"/>
      <c r="AY73" s="231"/>
      <c r="AZ73" s="231"/>
      <c r="BA73" s="231"/>
      <c r="BB73" s="231"/>
      <c r="BC73" s="231"/>
      <c r="BD73" s="231"/>
      <c r="BE73" s="231"/>
      <c r="BF73" s="231"/>
      <c r="BG73" s="231"/>
      <c r="BH73" s="231"/>
      <c r="BI73" s="231"/>
      <c r="BJ73" s="231"/>
      <c r="BK73" s="231"/>
      <c r="BL73" s="231"/>
      <c r="BM73" s="231"/>
      <c r="BN73" s="231"/>
      <c r="BO73" s="231"/>
      <c r="BP73" s="231"/>
      <c r="BQ73" s="231"/>
      <c r="BR73" s="231"/>
      <c r="BS73" s="231"/>
      <c r="BT73" s="229"/>
      <c r="BU73" s="165">
        <f t="shared" si="3"/>
        <v>6.9441666666666671E-3</v>
      </c>
    </row>
    <row r="74" spans="1:73" ht="15.5" x14ac:dyDescent="0.35">
      <c r="A74" s="39"/>
      <c r="B74" s="139">
        <f>'Etat staff'!O70</f>
        <v>0</v>
      </c>
      <c r="C74" s="161">
        <f>'Etat staff'!M70</f>
        <v>0</v>
      </c>
      <c r="D74" s="225">
        <f>IF('Etat staff'!N70&lt;C74,'Etat staff'!N70+1,'Etat staff'!N70)</f>
        <v>0</v>
      </c>
      <c r="E74" s="203">
        <f t="shared" si="7"/>
        <v>1.0416666666666666E-2</v>
      </c>
      <c r="F74" s="44"/>
      <c r="G74" s="265"/>
      <c r="H74" s="227"/>
      <c r="I74" s="296"/>
      <c r="J74" s="296"/>
      <c r="K74" s="296"/>
      <c r="L74" s="296"/>
      <c r="M74" s="296"/>
      <c r="N74" s="296"/>
      <c r="O74" s="296"/>
      <c r="P74" s="296"/>
      <c r="Q74" s="296"/>
      <c r="R74" s="296"/>
      <c r="S74" s="296"/>
      <c r="T74" s="296"/>
      <c r="U74" s="296"/>
      <c r="V74" s="296"/>
      <c r="W74" s="296"/>
      <c r="X74" s="231"/>
      <c r="Y74" s="231"/>
      <c r="Z74" s="231"/>
      <c r="AA74" s="231"/>
      <c r="AB74" s="231"/>
      <c r="AC74" s="231"/>
      <c r="AD74" s="231"/>
      <c r="AE74" s="231"/>
      <c r="AF74" s="231"/>
      <c r="AG74" s="231"/>
      <c r="AH74" s="231"/>
      <c r="AI74" s="231"/>
      <c r="AJ74" s="231"/>
      <c r="AK74" s="231"/>
      <c r="AL74" s="231"/>
      <c r="AM74" s="231"/>
      <c r="AN74" s="231"/>
      <c r="AO74" s="231"/>
      <c r="AP74" s="231"/>
      <c r="AQ74" s="296"/>
      <c r="AR74" s="296"/>
      <c r="AS74" s="296"/>
      <c r="AT74" s="296"/>
      <c r="AU74" s="231"/>
      <c r="AV74" s="231"/>
      <c r="AW74" s="231"/>
      <c r="AX74" s="231"/>
      <c r="AY74" s="231"/>
      <c r="AZ74" s="231"/>
      <c r="BA74" s="231"/>
      <c r="BB74" s="231"/>
      <c r="BC74" s="231"/>
      <c r="BD74" s="231"/>
      <c r="BE74" s="231"/>
      <c r="BF74" s="231"/>
      <c r="BG74" s="231"/>
      <c r="BH74" s="231"/>
      <c r="BI74" s="231"/>
      <c r="BJ74" s="231"/>
      <c r="BK74" s="231"/>
      <c r="BL74" s="231"/>
      <c r="BM74" s="231"/>
      <c r="BN74" s="231"/>
      <c r="BO74" s="231"/>
      <c r="BP74" s="231"/>
      <c r="BQ74" s="231"/>
      <c r="BR74" s="231"/>
      <c r="BS74" s="231"/>
      <c r="BT74" s="229"/>
      <c r="BU74" s="165">
        <f t="shared" si="3"/>
        <v>6.9441666666666671E-3</v>
      </c>
    </row>
    <row r="75" spans="1:73" ht="15.5" x14ac:dyDescent="0.35">
      <c r="A75" s="39"/>
      <c r="B75" s="266">
        <f>'Etat staff'!O71</f>
        <v>0</v>
      </c>
      <c r="C75" s="161">
        <f>'Etat staff'!M71</f>
        <v>0</v>
      </c>
      <c r="D75" s="225">
        <f>IF('Etat staff'!N71&lt;C75,'Etat staff'!N71+1,'Etat staff'!N71)</f>
        <v>0</v>
      </c>
      <c r="E75" s="203">
        <f t="shared" si="7"/>
        <v>1.0416666666666666E-2</v>
      </c>
      <c r="F75" s="44"/>
      <c r="G75" s="265"/>
      <c r="H75" s="227"/>
      <c r="I75" s="296"/>
      <c r="J75" s="296"/>
      <c r="K75" s="296"/>
      <c r="L75" s="296"/>
      <c r="M75" s="296"/>
      <c r="N75" s="296"/>
      <c r="O75" s="296"/>
      <c r="P75" s="296"/>
      <c r="Q75" s="296"/>
      <c r="R75" s="296"/>
      <c r="S75" s="296"/>
      <c r="T75" s="296"/>
      <c r="U75" s="296"/>
      <c r="V75" s="296"/>
      <c r="W75" s="296"/>
      <c r="X75" s="231"/>
      <c r="Y75" s="231"/>
      <c r="Z75" s="231"/>
      <c r="AA75" s="231"/>
      <c r="AB75" s="231"/>
      <c r="AC75" s="231"/>
      <c r="AD75" s="231"/>
      <c r="AE75" s="231"/>
      <c r="AF75" s="231"/>
      <c r="AG75" s="231"/>
      <c r="AH75" s="231"/>
      <c r="AI75" s="231"/>
      <c r="AJ75" s="231"/>
      <c r="AK75" s="231"/>
      <c r="AL75" s="231"/>
      <c r="AM75" s="231"/>
      <c r="AN75" s="231"/>
      <c r="AO75" s="231"/>
      <c r="AP75" s="231"/>
      <c r="AQ75" s="231"/>
      <c r="AR75" s="231"/>
      <c r="AS75" s="231"/>
      <c r="AT75" s="231"/>
      <c r="AU75" s="231"/>
      <c r="AV75" s="231"/>
      <c r="AW75" s="231"/>
      <c r="AX75" s="231"/>
      <c r="AY75" s="231"/>
      <c r="AZ75" s="231"/>
      <c r="BA75" s="231"/>
      <c r="BB75" s="231"/>
      <c r="BC75" s="231"/>
      <c r="BD75" s="231"/>
      <c r="BE75" s="231"/>
      <c r="BF75" s="231"/>
      <c r="BG75" s="231"/>
      <c r="BH75" s="231"/>
      <c r="BI75" s="231"/>
      <c r="BJ75" s="231"/>
      <c r="BK75" s="231"/>
      <c r="BL75" s="231"/>
      <c r="BM75" s="231"/>
      <c r="BN75" s="231"/>
      <c r="BO75" s="231"/>
      <c r="BP75" s="231"/>
      <c r="BQ75" s="231"/>
      <c r="BR75" s="231"/>
      <c r="BS75" s="231"/>
      <c r="BT75" s="229"/>
      <c r="BU75" s="165">
        <f t="shared" si="3"/>
        <v>6.9441666666666671E-3</v>
      </c>
    </row>
    <row r="76" spans="1:73" ht="15.5" x14ac:dyDescent="0.35">
      <c r="A76" s="39"/>
      <c r="B76" s="139">
        <f>'Etat staff'!O72</f>
        <v>0</v>
      </c>
      <c r="C76" s="161">
        <f>'Etat staff'!M72</f>
        <v>0</v>
      </c>
      <c r="D76" s="225">
        <f>IF('Etat staff'!N72&lt;C76,'Etat staff'!N72+1,'Etat staff'!N72)</f>
        <v>0</v>
      </c>
      <c r="E76" s="203">
        <f t="shared" si="7"/>
        <v>1.0416666666666666E-2</v>
      </c>
      <c r="F76" s="44"/>
      <c r="G76" s="265"/>
      <c r="H76" s="227"/>
      <c r="I76" s="296"/>
      <c r="J76" s="296"/>
      <c r="K76" s="296"/>
      <c r="L76" s="296"/>
      <c r="M76" s="296"/>
      <c r="N76" s="296"/>
      <c r="O76" s="296"/>
      <c r="P76" s="296"/>
      <c r="Q76" s="296"/>
      <c r="R76" s="296"/>
      <c r="S76" s="296"/>
      <c r="T76" s="296"/>
      <c r="U76" s="296"/>
      <c r="V76" s="296"/>
      <c r="W76" s="296"/>
      <c r="X76" s="231"/>
      <c r="Y76" s="231"/>
      <c r="Z76" s="231"/>
      <c r="AA76" s="231"/>
      <c r="AB76" s="231"/>
      <c r="AC76" s="231"/>
      <c r="AD76" s="231"/>
      <c r="AE76" s="231"/>
      <c r="AF76" s="231"/>
      <c r="AG76" s="231"/>
      <c r="AH76" s="231"/>
      <c r="AI76" s="231"/>
      <c r="AJ76" s="231"/>
      <c r="AK76" s="231"/>
      <c r="AL76" s="231"/>
      <c r="AM76" s="231"/>
      <c r="AN76" s="231"/>
      <c r="AO76" s="231"/>
      <c r="AP76" s="231"/>
      <c r="AQ76" s="231"/>
      <c r="AR76" s="231"/>
      <c r="AS76" s="231"/>
      <c r="AT76" s="231"/>
      <c r="AU76" s="231"/>
      <c r="AV76" s="231"/>
      <c r="AW76" s="231"/>
      <c r="AX76" s="231"/>
      <c r="AY76" s="231"/>
      <c r="AZ76" s="231"/>
      <c r="BA76" s="231"/>
      <c r="BB76" s="231"/>
      <c r="BC76" s="231"/>
      <c r="BD76" s="231"/>
      <c r="BE76" s="231"/>
      <c r="BF76" s="231"/>
      <c r="BG76" s="231"/>
      <c r="BH76" s="231"/>
      <c r="BI76" s="231"/>
      <c r="BJ76" s="231"/>
      <c r="BK76" s="231"/>
      <c r="BL76" s="231"/>
      <c r="BM76" s="231"/>
      <c r="BN76" s="231"/>
      <c r="BO76" s="231"/>
      <c r="BP76" s="231"/>
      <c r="BQ76" s="231"/>
      <c r="BR76" s="231"/>
      <c r="BS76" s="231"/>
      <c r="BT76" s="229"/>
      <c r="BU76" s="165">
        <f t="shared" si="3"/>
        <v>6.9441666666666671E-3</v>
      </c>
    </row>
    <row r="77" spans="1:73" ht="15.5" x14ac:dyDescent="0.35">
      <c r="A77" s="39"/>
      <c r="B77" s="139">
        <f>'Etat staff'!O73</f>
        <v>0</v>
      </c>
      <c r="C77" s="161">
        <f>'Etat staff'!M73</f>
        <v>0</v>
      </c>
      <c r="D77" s="225">
        <f>IF('Etat staff'!N73&lt;C77,'Etat staff'!N73+1,'Etat staff'!N73)</f>
        <v>0</v>
      </c>
      <c r="E77" s="203">
        <f t="shared" si="7"/>
        <v>1.0416666666666666E-2</v>
      </c>
      <c r="F77" s="44"/>
      <c r="G77" s="265"/>
      <c r="H77" s="227"/>
      <c r="I77" s="296"/>
      <c r="J77" s="296"/>
      <c r="K77" s="296"/>
      <c r="L77" s="296"/>
      <c r="M77" s="296"/>
      <c r="N77" s="296"/>
      <c r="O77" s="296"/>
      <c r="P77" s="296"/>
      <c r="Q77" s="296"/>
      <c r="R77" s="296"/>
      <c r="S77" s="296"/>
      <c r="T77" s="296"/>
      <c r="U77" s="296"/>
      <c r="V77" s="296"/>
      <c r="W77" s="296"/>
      <c r="X77" s="296"/>
      <c r="Y77" s="296"/>
      <c r="Z77" s="296"/>
      <c r="AA77" s="296"/>
      <c r="AB77" s="296"/>
      <c r="AC77" s="296"/>
      <c r="AD77" s="296"/>
      <c r="AE77" s="296"/>
      <c r="AF77" s="296"/>
      <c r="AG77" s="296"/>
      <c r="AH77" s="296"/>
      <c r="AI77" s="296"/>
      <c r="AJ77" s="231"/>
      <c r="AK77" s="231"/>
      <c r="AL77" s="231"/>
      <c r="AM77" s="231"/>
      <c r="AN77" s="231"/>
      <c r="AO77" s="231"/>
      <c r="AP77" s="231"/>
      <c r="AQ77" s="231"/>
      <c r="AR77" s="231"/>
      <c r="AS77" s="231"/>
      <c r="AT77" s="231"/>
      <c r="AU77" s="231"/>
      <c r="AV77" s="231"/>
      <c r="AW77" s="231"/>
      <c r="AX77" s="231"/>
      <c r="AY77" s="231"/>
      <c r="AZ77" s="231"/>
      <c r="BA77" s="231"/>
      <c r="BB77" s="231"/>
      <c r="BC77" s="231"/>
      <c r="BD77" s="231"/>
      <c r="BE77" s="231"/>
      <c r="BF77" s="231"/>
      <c r="BG77" s="231"/>
      <c r="BH77" s="231"/>
      <c r="BI77" s="231"/>
      <c r="BJ77" s="231"/>
      <c r="BK77" s="231"/>
      <c r="BL77" s="231"/>
      <c r="BM77" s="231"/>
      <c r="BN77" s="231"/>
      <c r="BO77" s="231"/>
      <c r="BP77" s="296"/>
      <c r="BQ77" s="296"/>
      <c r="BR77" s="296"/>
      <c r="BS77" s="296"/>
      <c r="BT77" s="229"/>
      <c r="BU77" s="165">
        <f t="shared" si="3"/>
        <v>6.9441666666666671E-3</v>
      </c>
    </row>
    <row r="78" spans="1:73" ht="15.5" x14ac:dyDescent="0.35">
      <c r="A78" s="39"/>
      <c r="B78" s="139">
        <f>'Etat staff'!O74</f>
        <v>0</v>
      </c>
      <c r="C78" s="161">
        <f>'Etat staff'!M74</f>
        <v>0</v>
      </c>
      <c r="D78" s="225">
        <f>IF('Etat staff'!N74&lt;C78,'Etat staff'!N74+1,'Etat staff'!N74)</f>
        <v>0</v>
      </c>
      <c r="E78" s="203">
        <f t="shared" si="7"/>
        <v>1.0416666666666666E-2</v>
      </c>
      <c r="F78" s="44"/>
      <c r="G78" s="265"/>
      <c r="H78" s="227"/>
      <c r="I78" s="296"/>
      <c r="J78" s="296"/>
      <c r="K78" s="296"/>
      <c r="L78" s="296"/>
      <c r="M78" s="296"/>
      <c r="N78" s="296"/>
      <c r="O78" s="296"/>
      <c r="P78" s="296"/>
      <c r="Q78" s="296"/>
      <c r="R78" s="296"/>
      <c r="S78" s="296"/>
      <c r="T78" s="296"/>
      <c r="U78" s="296"/>
      <c r="V78" s="296"/>
      <c r="W78" s="296"/>
      <c r="X78" s="296"/>
      <c r="Y78" s="296"/>
      <c r="Z78" s="296"/>
      <c r="AA78" s="296"/>
      <c r="AB78" s="296"/>
      <c r="AC78" s="296"/>
      <c r="AD78" s="296"/>
      <c r="AE78" s="296"/>
      <c r="AF78" s="296"/>
      <c r="AG78" s="296"/>
      <c r="AH78" s="296"/>
      <c r="AI78" s="296"/>
      <c r="AJ78" s="231"/>
      <c r="AK78" s="231"/>
      <c r="AL78" s="231"/>
      <c r="AM78" s="231"/>
      <c r="AN78" s="296"/>
      <c r="AO78" s="296"/>
      <c r="AP78" s="296"/>
      <c r="AQ78" s="296"/>
      <c r="AR78" s="231"/>
      <c r="AS78" s="231"/>
      <c r="AT78" s="231"/>
      <c r="AU78" s="231"/>
      <c r="AV78" s="231"/>
      <c r="AW78" s="231"/>
      <c r="AX78" s="231"/>
      <c r="AY78" s="231"/>
      <c r="AZ78" s="296"/>
      <c r="BA78" s="296"/>
      <c r="BB78" s="296"/>
      <c r="BC78" s="296"/>
      <c r="BD78" s="231"/>
      <c r="BE78" s="231"/>
      <c r="BF78" s="231"/>
      <c r="BG78" s="231"/>
      <c r="BH78" s="231"/>
      <c r="BI78" s="231"/>
      <c r="BJ78" s="231"/>
      <c r="BK78" s="231"/>
      <c r="BL78" s="231"/>
      <c r="BM78" s="231"/>
      <c r="BN78" s="231"/>
      <c r="BO78" s="231"/>
      <c r="BP78" s="296"/>
      <c r="BQ78" s="296"/>
      <c r="BR78" s="296"/>
      <c r="BS78" s="296"/>
      <c r="BT78" s="229"/>
      <c r="BU78" s="165">
        <f t="shared" si="3"/>
        <v>6.9441666666666671E-3</v>
      </c>
    </row>
    <row r="79" spans="1:73" ht="15.5" x14ac:dyDescent="0.35">
      <c r="A79" s="39"/>
      <c r="B79" s="139">
        <f>'Etat staff'!O75</f>
        <v>0</v>
      </c>
      <c r="C79" s="161">
        <f>'Etat staff'!M75</f>
        <v>0</v>
      </c>
      <c r="D79" s="225">
        <f>IF('Etat staff'!N75&lt;C79,'Etat staff'!N75+1,'Etat staff'!N75)</f>
        <v>0</v>
      </c>
      <c r="E79" s="203">
        <f t="shared" si="7"/>
        <v>1.0416666666666666E-2</v>
      </c>
      <c r="F79" s="44"/>
      <c r="G79" s="265"/>
      <c r="H79" s="227"/>
      <c r="I79" s="296"/>
      <c r="J79" s="296"/>
      <c r="K79" s="296"/>
      <c r="L79" s="296"/>
      <c r="M79" s="296"/>
      <c r="N79" s="296"/>
      <c r="O79" s="296"/>
      <c r="P79" s="296"/>
      <c r="Q79" s="296"/>
      <c r="R79" s="296"/>
      <c r="S79" s="296"/>
      <c r="T79" s="296"/>
      <c r="U79" s="296"/>
      <c r="V79" s="296"/>
      <c r="W79" s="296"/>
      <c r="X79" s="296"/>
      <c r="Y79" s="296"/>
      <c r="Z79" s="296"/>
      <c r="AA79" s="296"/>
      <c r="AB79" s="296"/>
      <c r="AC79" s="296"/>
      <c r="AD79" s="296"/>
      <c r="AE79" s="296"/>
      <c r="AF79" s="296"/>
      <c r="AG79" s="296"/>
      <c r="AH79" s="296"/>
      <c r="AI79" s="296"/>
      <c r="AJ79" s="231"/>
      <c r="AK79" s="231"/>
      <c r="AL79" s="231"/>
      <c r="AM79" s="231"/>
      <c r="AN79" s="231"/>
      <c r="AO79" s="231"/>
      <c r="AP79" s="231"/>
      <c r="AQ79" s="231"/>
      <c r="AR79" s="231"/>
      <c r="AS79" s="231"/>
      <c r="AT79" s="231"/>
      <c r="AU79" s="231"/>
      <c r="AV79" s="231"/>
      <c r="AW79" s="231"/>
      <c r="AX79" s="231"/>
      <c r="AY79" s="231"/>
      <c r="AZ79" s="231"/>
      <c r="BA79" s="231"/>
      <c r="BB79" s="231"/>
      <c r="BC79" s="231"/>
      <c r="BD79" s="231"/>
      <c r="BE79" s="231"/>
      <c r="BF79" s="231"/>
      <c r="BG79" s="231"/>
      <c r="BH79" s="231"/>
      <c r="BI79" s="231"/>
      <c r="BJ79" s="231"/>
      <c r="BK79" s="231"/>
      <c r="BL79" s="231"/>
      <c r="BM79" s="231"/>
      <c r="BN79" s="231"/>
      <c r="BO79" s="231"/>
      <c r="BP79" s="296"/>
      <c r="BQ79" s="296"/>
      <c r="BR79" s="296"/>
      <c r="BS79" s="296"/>
      <c r="BT79" s="229"/>
      <c r="BU79" s="165">
        <f t="shared" si="3"/>
        <v>6.9441666666666671E-3</v>
      </c>
    </row>
    <row r="80" spans="1:73" ht="15.5" x14ac:dyDescent="0.35">
      <c r="A80" s="39"/>
      <c r="B80" s="139">
        <f>'Etat staff'!O76</f>
        <v>0</v>
      </c>
      <c r="C80" s="161">
        <f>'Etat staff'!M76</f>
        <v>0</v>
      </c>
      <c r="D80" s="225">
        <f>IF('Etat staff'!N76&lt;C80,'Etat staff'!N76+1,'Etat staff'!N76)</f>
        <v>0</v>
      </c>
      <c r="E80" s="203">
        <f t="shared" si="7"/>
        <v>1.0416666666666666E-2</v>
      </c>
      <c r="F80" s="44"/>
      <c r="G80" s="265"/>
      <c r="H80" s="227"/>
      <c r="I80" s="296"/>
      <c r="J80" s="296"/>
      <c r="K80" s="296"/>
      <c r="L80" s="296"/>
      <c r="M80" s="296"/>
      <c r="N80" s="296"/>
      <c r="O80" s="296"/>
      <c r="P80" s="296"/>
      <c r="Q80" s="296"/>
      <c r="R80" s="296"/>
      <c r="S80" s="296"/>
      <c r="T80" s="296"/>
      <c r="U80" s="296"/>
      <c r="V80" s="296"/>
      <c r="W80" s="296"/>
      <c r="X80" s="296"/>
      <c r="Y80" s="296"/>
      <c r="Z80" s="296"/>
      <c r="AA80" s="296"/>
      <c r="AB80" s="296"/>
      <c r="AC80" s="296"/>
      <c r="AD80" s="296"/>
      <c r="AE80" s="296"/>
      <c r="AF80" s="296"/>
      <c r="AG80" s="296"/>
      <c r="AH80" s="296"/>
      <c r="AI80" s="296"/>
      <c r="AJ80" s="231"/>
      <c r="AK80" s="231"/>
      <c r="AL80" s="231"/>
      <c r="AM80" s="231"/>
      <c r="AN80" s="231"/>
      <c r="AO80" s="231"/>
      <c r="AP80" s="231"/>
      <c r="AQ80" s="231"/>
      <c r="AR80" s="231"/>
      <c r="AS80" s="231"/>
      <c r="AT80" s="231"/>
      <c r="AU80" s="231"/>
      <c r="AV80" s="231"/>
      <c r="AW80" s="231"/>
      <c r="AX80" s="231"/>
      <c r="AY80" s="231"/>
      <c r="AZ80" s="231"/>
      <c r="BA80" s="231"/>
      <c r="BB80" s="231"/>
      <c r="BC80" s="231"/>
      <c r="BD80" s="231"/>
      <c r="BE80" s="231"/>
      <c r="BF80" s="231"/>
      <c r="BG80" s="231"/>
      <c r="BH80" s="231"/>
      <c r="BI80" s="231"/>
      <c r="BJ80" s="231"/>
      <c r="BK80" s="231"/>
      <c r="BL80" s="231"/>
      <c r="BM80" s="231"/>
      <c r="BN80" s="231"/>
      <c r="BO80" s="231"/>
      <c r="BP80" s="296"/>
      <c r="BQ80" s="296"/>
      <c r="BR80" s="296"/>
      <c r="BS80" s="296"/>
      <c r="BT80" s="229"/>
      <c r="BU80" s="165">
        <f t="shared" si="3"/>
        <v>6.9441666666666671E-3</v>
      </c>
    </row>
    <row r="81" spans="1:73" ht="15.5" x14ac:dyDescent="0.35">
      <c r="A81" s="39"/>
      <c r="B81" s="139">
        <f>'Etat staff'!O77</f>
        <v>0</v>
      </c>
      <c r="C81" s="161">
        <f>'Etat staff'!M77</f>
        <v>0</v>
      </c>
      <c r="D81" s="225">
        <f>IF('Etat staff'!N77&lt;C81,'Etat staff'!N77+1,'Etat staff'!N77)</f>
        <v>0</v>
      </c>
      <c r="E81" s="203">
        <f t="shared" si="7"/>
        <v>1.0416666666666666E-2</v>
      </c>
      <c r="F81" s="44"/>
      <c r="G81" s="265"/>
      <c r="H81" s="227"/>
      <c r="I81" s="296"/>
      <c r="J81" s="296"/>
      <c r="K81" s="296"/>
      <c r="L81" s="296"/>
      <c r="M81" s="296"/>
      <c r="N81" s="296"/>
      <c r="O81" s="296"/>
      <c r="P81" s="296"/>
      <c r="Q81" s="296"/>
      <c r="R81" s="296"/>
      <c r="S81" s="296"/>
      <c r="T81" s="296"/>
      <c r="U81" s="296"/>
      <c r="V81" s="296"/>
      <c r="W81" s="296"/>
      <c r="X81" s="296"/>
      <c r="Y81" s="296"/>
      <c r="Z81" s="296"/>
      <c r="AA81" s="296"/>
      <c r="AB81" s="296"/>
      <c r="AC81" s="296"/>
      <c r="AD81" s="296"/>
      <c r="AE81" s="296"/>
      <c r="AF81" s="296"/>
      <c r="AG81" s="296"/>
      <c r="AH81" s="296"/>
      <c r="AI81" s="296"/>
      <c r="AJ81" s="231"/>
      <c r="AK81" s="231"/>
      <c r="AL81" s="231"/>
      <c r="AM81" s="231"/>
      <c r="AN81" s="231"/>
      <c r="AO81" s="231"/>
      <c r="AP81" s="231"/>
      <c r="AQ81" s="231"/>
      <c r="AR81" s="231"/>
      <c r="AS81" s="231"/>
      <c r="AT81" s="231"/>
      <c r="AU81" s="231"/>
      <c r="AV81" s="231"/>
      <c r="AW81" s="231"/>
      <c r="AX81" s="231"/>
      <c r="AY81" s="231"/>
      <c r="AZ81" s="231"/>
      <c r="BA81" s="231"/>
      <c r="BB81" s="231"/>
      <c r="BC81" s="231"/>
      <c r="BD81" s="231"/>
      <c r="BE81" s="231"/>
      <c r="BF81" s="231"/>
      <c r="BG81" s="231"/>
      <c r="BH81" s="231"/>
      <c r="BI81" s="231"/>
      <c r="BJ81" s="231"/>
      <c r="BK81" s="231"/>
      <c r="BL81" s="231"/>
      <c r="BM81" s="231"/>
      <c r="BN81" s="231"/>
      <c r="BO81" s="231"/>
      <c r="BP81" s="296"/>
      <c r="BQ81" s="296"/>
      <c r="BR81" s="296"/>
      <c r="BS81" s="296"/>
      <c r="BT81" s="229"/>
      <c r="BU81" s="165">
        <f t="shared" si="3"/>
        <v>6.9441666666666671E-3</v>
      </c>
    </row>
    <row r="82" spans="1:73" ht="15.5" x14ac:dyDescent="0.35">
      <c r="A82" s="39"/>
      <c r="B82" s="139">
        <f>'Etat staff'!O78</f>
        <v>0</v>
      </c>
      <c r="C82" s="161">
        <f>'Etat staff'!M78</f>
        <v>0</v>
      </c>
      <c r="D82" s="225">
        <f>IF('Etat staff'!N78&lt;C82,'Etat staff'!N78+1,'Etat staff'!N78)</f>
        <v>0</v>
      </c>
      <c r="E82" s="203">
        <f t="shared" si="7"/>
        <v>1.0416666666666666E-2</v>
      </c>
      <c r="F82" s="44"/>
      <c r="G82" s="265"/>
      <c r="H82" s="227"/>
      <c r="I82" s="296"/>
      <c r="J82" s="296"/>
      <c r="K82" s="296"/>
      <c r="L82" s="296"/>
      <c r="M82" s="296"/>
      <c r="N82" s="296"/>
      <c r="O82" s="296"/>
      <c r="P82" s="296"/>
      <c r="Q82" s="296"/>
      <c r="R82" s="296"/>
      <c r="S82" s="296"/>
      <c r="T82" s="296"/>
      <c r="U82" s="296"/>
      <c r="V82" s="296"/>
      <c r="W82" s="296"/>
      <c r="X82" s="296"/>
      <c r="Y82" s="296"/>
      <c r="Z82" s="296"/>
      <c r="AA82" s="296"/>
      <c r="AB82" s="296"/>
      <c r="AC82" s="296"/>
      <c r="AD82" s="296"/>
      <c r="AE82" s="296"/>
      <c r="AF82" s="296"/>
      <c r="AG82" s="296"/>
      <c r="AH82" s="296"/>
      <c r="AI82" s="296"/>
      <c r="AJ82" s="231"/>
      <c r="AK82" s="231"/>
      <c r="AL82" s="231"/>
      <c r="AM82" s="231"/>
      <c r="AN82" s="231"/>
      <c r="AO82" s="231"/>
      <c r="AP82" s="231"/>
      <c r="AQ82" s="231"/>
      <c r="AR82" s="231"/>
      <c r="AS82" s="231"/>
      <c r="AT82" s="231"/>
      <c r="AU82" s="231"/>
      <c r="AV82" s="231"/>
      <c r="AW82" s="231"/>
      <c r="AX82" s="231"/>
      <c r="AY82" s="231"/>
      <c r="AZ82" s="231"/>
      <c r="BA82" s="231"/>
      <c r="BB82" s="231"/>
      <c r="BC82" s="231"/>
      <c r="BD82" s="231"/>
      <c r="BE82" s="231"/>
      <c r="BF82" s="231"/>
      <c r="BG82" s="231"/>
      <c r="BH82" s="231"/>
      <c r="BI82" s="231"/>
      <c r="BJ82" s="231"/>
      <c r="BK82" s="231"/>
      <c r="BL82" s="231"/>
      <c r="BM82" s="231"/>
      <c r="BN82" s="231"/>
      <c r="BO82" s="231"/>
      <c r="BP82" s="296"/>
      <c r="BQ82" s="296"/>
      <c r="BR82" s="296"/>
      <c r="BS82" s="296"/>
      <c r="BT82" s="229"/>
      <c r="BU82" s="165">
        <f t="shared" si="3"/>
        <v>6.9441666666666671E-3</v>
      </c>
    </row>
    <row r="83" spans="1:73" ht="15.5" x14ac:dyDescent="0.35">
      <c r="A83" s="39"/>
      <c r="B83" s="139">
        <f>'Etat staff'!O79</f>
        <v>0</v>
      </c>
      <c r="C83" s="161">
        <f>'Etat staff'!M79</f>
        <v>0</v>
      </c>
      <c r="D83" s="225">
        <f>IF('Etat staff'!N79&lt;C83,'Etat staff'!N79+1,'Etat staff'!N79)</f>
        <v>0</v>
      </c>
      <c r="E83" s="203">
        <f t="shared" si="7"/>
        <v>1.0416666666666666E-2</v>
      </c>
      <c r="F83" s="44"/>
      <c r="G83" s="265"/>
      <c r="H83" s="227"/>
      <c r="I83" s="296"/>
      <c r="J83" s="296"/>
      <c r="K83" s="296"/>
      <c r="L83" s="296"/>
      <c r="M83" s="296"/>
      <c r="N83" s="296"/>
      <c r="O83" s="296"/>
      <c r="P83" s="296"/>
      <c r="Q83" s="296"/>
      <c r="R83" s="296"/>
      <c r="S83" s="296"/>
      <c r="T83" s="296"/>
      <c r="U83" s="296"/>
      <c r="V83" s="296"/>
      <c r="W83" s="296"/>
      <c r="X83" s="296"/>
      <c r="Y83" s="296"/>
      <c r="Z83" s="296"/>
      <c r="AA83" s="296"/>
      <c r="AB83" s="296"/>
      <c r="AC83" s="296"/>
      <c r="AD83" s="296"/>
      <c r="AE83" s="296"/>
      <c r="AF83" s="296"/>
      <c r="AG83" s="296"/>
      <c r="AH83" s="296"/>
      <c r="AI83" s="296"/>
      <c r="AJ83" s="231"/>
      <c r="AK83" s="231"/>
      <c r="AL83" s="231"/>
      <c r="AM83" s="231"/>
      <c r="AN83" s="231"/>
      <c r="AO83" s="231"/>
      <c r="AP83" s="231"/>
      <c r="AQ83" s="231"/>
      <c r="AR83" s="231"/>
      <c r="AS83" s="231"/>
      <c r="AT83" s="231"/>
      <c r="AU83" s="231"/>
      <c r="AV83" s="231"/>
      <c r="AW83" s="231"/>
      <c r="AX83" s="231"/>
      <c r="AY83" s="231"/>
      <c r="AZ83" s="231"/>
      <c r="BA83" s="231"/>
      <c r="BB83" s="231"/>
      <c r="BC83" s="231"/>
      <c r="BD83" s="231"/>
      <c r="BE83" s="231"/>
      <c r="BF83" s="231"/>
      <c r="BG83" s="231"/>
      <c r="BH83" s="231"/>
      <c r="BI83" s="231"/>
      <c r="BJ83" s="231"/>
      <c r="BK83" s="231"/>
      <c r="BL83" s="231"/>
      <c r="BM83" s="231"/>
      <c r="BN83" s="231"/>
      <c r="BO83" s="231"/>
      <c r="BP83" s="296"/>
      <c r="BQ83" s="296"/>
      <c r="BR83" s="296"/>
      <c r="BS83" s="296"/>
      <c r="BT83" s="229"/>
      <c r="BU83" s="165">
        <f t="shared" si="3"/>
        <v>6.9441666666666671E-3</v>
      </c>
    </row>
    <row r="84" spans="1:73" ht="15.5" x14ac:dyDescent="0.35">
      <c r="A84" s="39"/>
      <c r="B84" s="139">
        <f>'Etat staff'!O80</f>
        <v>0</v>
      </c>
      <c r="C84" s="161">
        <f>'Etat staff'!M80</f>
        <v>0</v>
      </c>
      <c r="D84" s="225">
        <f>IF('Etat staff'!N80&lt;C84,'Etat staff'!N80+1,'Etat staff'!N80)</f>
        <v>0</v>
      </c>
      <c r="E84" s="203">
        <f t="shared" si="7"/>
        <v>1.0416666666666666E-2</v>
      </c>
      <c r="F84" s="44"/>
      <c r="G84" s="265"/>
      <c r="H84" s="227"/>
      <c r="I84" s="296"/>
      <c r="J84" s="296"/>
      <c r="K84" s="296"/>
      <c r="L84" s="296"/>
      <c r="M84" s="296"/>
      <c r="N84" s="296"/>
      <c r="O84" s="296"/>
      <c r="P84" s="296"/>
      <c r="Q84" s="296"/>
      <c r="R84" s="296"/>
      <c r="S84" s="296"/>
      <c r="T84" s="296"/>
      <c r="U84" s="296"/>
      <c r="V84" s="296"/>
      <c r="W84" s="296"/>
      <c r="X84" s="296"/>
      <c r="Y84" s="296"/>
      <c r="Z84" s="296"/>
      <c r="AA84" s="296"/>
      <c r="AB84" s="296"/>
      <c r="AC84" s="296"/>
      <c r="AD84" s="296"/>
      <c r="AE84" s="296"/>
      <c r="AF84" s="296"/>
      <c r="AG84" s="296"/>
      <c r="AH84" s="296"/>
      <c r="AI84" s="296"/>
      <c r="AJ84" s="231"/>
      <c r="AK84" s="231"/>
      <c r="AL84" s="231"/>
      <c r="AM84" s="231"/>
      <c r="AN84" s="231"/>
      <c r="AO84" s="231"/>
      <c r="AP84" s="231"/>
      <c r="AQ84" s="231"/>
      <c r="AR84" s="231"/>
      <c r="AS84" s="231"/>
      <c r="AT84" s="231"/>
      <c r="AU84" s="231"/>
      <c r="AV84" s="231"/>
      <c r="AW84" s="231"/>
      <c r="AX84" s="231"/>
      <c r="AY84" s="231"/>
      <c r="AZ84" s="231"/>
      <c r="BA84" s="231"/>
      <c r="BB84" s="231"/>
      <c r="BC84" s="231"/>
      <c r="BD84" s="231"/>
      <c r="BE84" s="231"/>
      <c r="BF84" s="231"/>
      <c r="BG84" s="231"/>
      <c r="BH84" s="231"/>
      <c r="BI84" s="231"/>
      <c r="BJ84" s="231"/>
      <c r="BK84" s="231"/>
      <c r="BL84" s="231"/>
      <c r="BM84" s="231"/>
      <c r="BN84" s="231"/>
      <c r="BO84" s="231"/>
      <c r="BP84" s="296"/>
      <c r="BQ84" s="296"/>
      <c r="BR84" s="296"/>
      <c r="BS84" s="296"/>
      <c r="BT84" s="229"/>
      <c r="BU84" s="165">
        <f t="shared" si="3"/>
        <v>6.9441666666666671E-3</v>
      </c>
    </row>
    <row r="85" spans="1:73" ht="15.5" x14ac:dyDescent="0.35">
      <c r="A85" s="39"/>
      <c r="B85" s="139">
        <f>'Etat staff'!O81</f>
        <v>0</v>
      </c>
      <c r="C85" s="161">
        <f>'Etat staff'!M81</f>
        <v>0</v>
      </c>
      <c r="D85" s="225">
        <f>IF('Etat staff'!N81&lt;C85,'Etat staff'!N81+1,'Etat staff'!N81)</f>
        <v>0</v>
      </c>
      <c r="E85" s="203">
        <f t="shared" si="7"/>
        <v>1.0416666666666666E-2</v>
      </c>
      <c r="F85" s="44"/>
      <c r="G85" s="265"/>
      <c r="H85" s="227"/>
      <c r="I85" s="296"/>
      <c r="J85" s="296"/>
      <c r="K85" s="296"/>
      <c r="L85" s="296"/>
      <c r="M85" s="296"/>
      <c r="N85" s="296"/>
      <c r="O85" s="296"/>
      <c r="P85" s="296"/>
      <c r="Q85" s="296"/>
      <c r="R85" s="296"/>
      <c r="S85" s="296"/>
      <c r="T85" s="296"/>
      <c r="U85" s="296"/>
      <c r="V85" s="296"/>
      <c r="W85" s="296"/>
      <c r="X85" s="296"/>
      <c r="Y85" s="296"/>
      <c r="Z85" s="296"/>
      <c r="AA85" s="296"/>
      <c r="AB85" s="296"/>
      <c r="AC85" s="296"/>
      <c r="AD85" s="296"/>
      <c r="AE85" s="296"/>
      <c r="AF85" s="296"/>
      <c r="AG85" s="296"/>
      <c r="AH85" s="296"/>
      <c r="AI85" s="296"/>
      <c r="AJ85" s="231"/>
      <c r="AK85" s="231"/>
      <c r="AL85" s="231"/>
      <c r="AM85" s="231"/>
      <c r="AN85" s="231"/>
      <c r="AO85" s="231"/>
      <c r="AP85" s="231"/>
      <c r="AQ85" s="231"/>
      <c r="AR85" s="231"/>
      <c r="AS85" s="231"/>
      <c r="AT85" s="231"/>
      <c r="AU85" s="231"/>
      <c r="AV85" s="231"/>
      <c r="AW85" s="231"/>
      <c r="AX85" s="231"/>
      <c r="AY85" s="231"/>
      <c r="AZ85" s="231"/>
      <c r="BA85" s="231"/>
      <c r="BB85" s="231"/>
      <c r="BC85" s="231"/>
      <c r="BD85" s="231"/>
      <c r="BE85" s="231"/>
      <c r="BF85" s="231"/>
      <c r="BG85" s="231"/>
      <c r="BH85" s="231"/>
      <c r="BI85" s="231"/>
      <c r="BJ85" s="231"/>
      <c r="BK85" s="231"/>
      <c r="BL85" s="231"/>
      <c r="BM85" s="231"/>
      <c r="BN85" s="231"/>
      <c r="BO85" s="231"/>
      <c r="BP85" s="296"/>
      <c r="BQ85" s="296"/>
      <c r="BR85" s="296"/>
      <c r="BS85" s="296"/>
      <c r="BT85" s="229"/>
      <c r="BU85" s="165">
        <f t="shared" si="3"/>
        <v>6.9441666666666671E-3</v>
      </c>
    </row>
    <row r="86" spans="1:73" ht="15.5" x14ac:dyDescent="0.35">
      <c r="A86" s="39"/>
      <c r="B86" s="139">
        <f>'Etat staff'!O82</f>
        <v>0</v>
      </c>
      <c r="C86" s="161">
        <f>'Etat staff'!M82</f>
        <v>0</v>
      </c>
      <c r="D86" s="225">
        <f>IF('Etat staff'!N82&lt;C86,'Etat staff'!N82+1,'Etat staff'!N82)</f>
        <v>0</v>
      </c>
      <c r="E86" s="203">
        <f t="shared" si="7"/>
        <v>1.0416666666666666E-2</v>
      </c>
      <c r="F86" s="44"/>
      <c r="G86" s="265"/>
      <c r="H86" s="227"/>
      <c r="I86" s="296"/>
      <c r="J86" s="296"/>
      <c r="K86" s="296"/>
      <c r="L86" s="296"/>
      <c r="M86" s="296"/>
      <c r="N86" s="296"/>
      <c r="O86" s="296"/>
      <c r="P86" s="296"/>
      <c r="Q86" s="296"/>
      <c r="R86" s="296"/>
      <c r="S86" s="296"/>
      <c r="T86" s="296"/>
      <c r="U86" s="296"/>
      <c r="V86" s="296"/>
      <c r="W86" s="296"/>
      <c r="X86" s="231"/>
      <c r="Y86" s="231"/>
      <c r="Z86" s="231"/>
      <c r="AA86" s="231"/>
      <c r="AB86" s="231"/>
      <c r="AC86" s="231"/>
      <c r="AD86" s="231"/>
      <c r="AE86" s="231"/>
      <c r="AF86" s="231"/>
      <c r="AG86" s="231"/>
      <c r="AH86" s="231"/>
      <c r="AI86" s="231"/>
      <c r="AJ86" s="231"/>
      <c r="AK86" s="231"/>
      <c r="AL86" s="231"/>
      <c r="AM86" s="231"/>
      <c r="AN86" s="231"/>
      <c r="AO86" s="231"/>
      <c r="AP86" s="231"/>
      <c r="AQ86" s="231"/>
      <c r="AR86" s="231"/>
      <c r="AS86" s="231"/>
      <c r="AT86" s="231"/>
      <c r="AU86" s="231"/>
      <c r="AV86" s="231"/>
      <c r="AW86" s="231"/>
      <c r="AX86" s="231"/>
      <c r="AY86" s="231"/>
      <c r="AZ86" s="231"/>
      <c r="BA86" s="231"/>
      <c r="BB86" s="231"/>
      <c r="BC86" s="231"/>
      <c r="BD86" s="231"/>
      <c r="BE86" s="231"/>
      <c r="BF86" s="231"/>
      <c r="BG86" s="231"/>
      <c r="BH86" s="231"/>
      <c r="BI86" s="231"/>
      <c r="BJ86" s="231"/>
      <c r="BK86" s="231"/>
      <c r="BL86" s="231"/>
      <c r="BM86" s="231"/>
      <c r="BN86" s="231"/>
      <c r="BO86" s="231"/>
      <c r="BP86" s="231"/>
      <c r="BQ86" s="231"/>
      <c r="BR86" s="231"/>
      <c r="BS86" s="231"/>
      <c r="BT86" s="229"/>
      <c r="BU86" s="165">
        <f t="shared" si="3"/>
        <v>6.9441666666666671E-3</v>
      </c>
    </row>
    <row r="87" spans="1:73" ht="15.5" x14ac:dyDescent="0.35">
      <c r="A87" s="39"/>
      <c r="B87" s="139">
        <f>'Etat staff'!O83</f>
        <v>0</v>
      </c>
      <c r="C87" s="161">
        <f>'Etat staff'!M83</f>
        <v>0</v>
      </c>
      <c r="D87" s="225">
        <f>IF('Etat staff'!N83&lt;C87,'Etat staff'!N83+1,'Etat staff'!N83)</f>
        <v>0</v>
      </c>
      <c r="E87" s="203">
        <f t="shared" si="7"/>
        <v>1.0416666666666666E-2</v>
      </c>
      <c r="F87" s="44"/>
      <c r="G87" s="265"/>
      <c r="H87" s="227"/>
      <c r="I87" s="296"/>
      <c r="J87" s="296"/>
      <c r="K87" s="296"/>
      <c r="L87" s="296"/>
      <c r="M87" s="296"/>
      <c r="N87" s="296"/>
      <c r="O87" s="296"/>
      <c r="P87" s="296"/>
      <c r="Q87" s="296"/>
      <c r="R87" s="296"/>
      <c r="S87" s="296"/>
      <c r="T87" s="296"/>
      <c r="U87" s="296"/>
      <c r="V87" s="296"/>
      <c r="W87" s="296"/>
      <c r="X87" s="231"/>
      <c r="Y87" s="231"/>
      <c r="Z87" s="231"/>
      <c r="AA87" s="231"/>
      <c r="AB87" s="231"/>
      <c r="AC87" s="231"/>
      <c r="AD87" s="231"/>
      <c r="AE87" s="231"/>
      <c r="AF87" s="231"/>
      <c r="AG87" s="231"/>
      <c r="AH87" s="231"/>
      <c r="AI87" s="231"/>
      <c r="AJ87" s="231"/>
      <c r="AK87" s="231"/>
      <c r="AL87" s="231"/>
      <c r="AM87" s="231"/>
      <c r="AN87" s="231"/>
      <c r="AO87" s="231"/>
      <c r="AP87" s="231"/>
      <c r="AQ87" s="231"/>
      <c r="AR87" s="231"/>
      <c r="AS87" s="231"/>
      <c r="AT87" s="231"/>
      <c r="AU87" s="231"/>
      <c r="AV87" s="231"/>
      <c r="AW87" s="231"/>
      <c r="AX87" s="231"/>
      <c r="AY87" s="231"/>
      <c r="AZ87" s="231"/>
      <c r="BA87" s="231"/>
      <c r="BB87" s="231"/>
      <c r="BC87" s="231"/>
      <c r="BD87" s="231"/>
      <c r="BE87" s="231"/>
      <c r="BF87" s="231"/>
      <c r="BG87" s="231"/>
      <c r="BH87" s="231"/>
      <c r="BI87" s="231"/>
      <c r="BJ87" s="231"/>
      <c r="BK87" s="231"/>
      <c r="BL87" s="231"/>
      <c r="BM87" s="231"/>
      <c r="BN87" s="231"/>
      <c r="BO87" s="231"/>
      <c r="BP87" s="231"/>
      <c r="BQ87" s="231"/>
      <c r="BR87" s="231"/>
      <c r="BS87" s="231"/>
      <c r="BT87" s="229"/>
      <c r="BU87" s="165">
        <f t="shared" si="3"/>
        <v>6.9441666666666671E-3</v>
      </c>
    </row>
    <row r="88" spans="1:73" ht="15.5" x14ac:dyDescent="0.35">
      <c r="A88" s="39"/>
      <c r="B88" s="139">
        <f>'Etat staff'!O84</f>
        <v>0</v>
      </c>
      <c r="C88" s="161">
        <f>'Etat staff'!M84</f>
        <v>0</v>
      </c>
      <c r="D88" s="225">
        <f>IF('Etat staff'!N84&lt;C88,'Etat staff'!N84+1,'Etat staff'!N84)</f>
        <v>0</v>
      </c>
      <c r="E88" s="203">
        <f t="shared" si="7"/>
        <v>1.0416666666666666E-2</v>
      </c>
      <c r="F88" s="44"/>
      <c r="G88" s="265"/>
      <c r="H88" s="227"/>
      <c r="I88" s="296"/>
      <c r="J88" s="296"/>
      <c r="K88" s="296"/>
      <c r="L88" s="296"/>
      <c r="M88" s="296"/>
      <c r="N88" s="296"/>
      <c r="O88" s="296"/>
      <c r="P88" s="296"/>
      <c r="Q88" s="296"/>
      <c r="R88" s="296"/>
      <c r="S88" s="296"/>
      <c r="T88" s="296"/>
      <c r="U88" s="296"/>
      <c r="V88" s="296"/>
      <c r="W88" s="296"/>
      <c r="X88" s="231"/>
      <c r="Y88" s="231"/>
      <c r="Z88" s="231"/>
      <c r="AA88" s="231"/>
      <c r="AB88" s="231"/>
      <c r="AC88" s="231"/>
      <c r="AD88" s="231"/>
      <c r="AE88" s="231"/>
      <c r="AF88" s="231"/>
      <c r="AG88" s="231"/>
      <c r="AH88" s="231"/>
      <c r="AI88" s="231"/>
      <c r="AJ88" s="231"/>
      <c r="AK88" s="231"/>
      <c r="AL88" s="231"/>
      <c r="AM88" s="231"/>
      <c r="AN88" s="231"/>
      <c r="AO88" s="231"/>
      <c r="AP88" s="231"/>
      <c r="AQ88" s="231"/>
      <c r="AR88" s="231"/>
      <c r="AS88" s="231"/>
      <c r="AT88" s="231"/>
      <c r="AU88" s="231"/>
      <c r="AV88" s="231"/>
      <c r="AW88" s="231"/>
      <c r="AX88" s="231"/>
      <c r="AY88" s="231"/>
      <c r="AZ88" s="231"/>
      <c r="BA88" s="231"/>
      <c r="BB88" s="231"/>
      <c r="BC88" s="231"/>
      <c r="BD88" s="231"/>
      <c r="BE88" s="231"/>
      <c r="BF88" s="231"/>
      <c r="BG88" s="231"/>
      <c r="BH88" s="231"/>
      <c r="BI88" s="231"/>
      <c r="BJ88" s="231"/>
      <c r="BK88" s="231"/>
      <c r="BL88" s="231"/>
      <c r="BM88" s="231"/>
      <c r="BN88" s="231"/>
      <c r="BO88" s="231"/>
      <c r="BP88" s="231"/>
      <c r="BQ88" s="231"/>
      <c r="BR88" s="231"/>
      <c r="BS88" s="231"/>
      <c r="BT88" s="229"/>
      <c r="BU88" s="165">
        <f t="shared" si="3"/>
        <v>6.9441666666666671E-3</v>
      </c>
    </row>
    <row r="89" spans="1:73" ht="15.5" x14ac:dyDescent="0.35">
      <c r="A89" s="39"/>
      <c r="B89" s="139">
        <f>'Etat staff'!O85</f>
        <v>0</v>
      </c>
      <c r="C89" s="161">
        <f>'Etat staff'!M85</f>
        <v>0</v>
      </c>
      <c r="D89" s="225">
        <f>IF('Etat staff'!N85&lt;C89,'Etat staff'!N85+1,'Etat staff'!N85)</f>
        <v>0</v>
      </c>
      <c r="E89" s="203">
        <f t="shared" si="7"/>
        <v>1.0416666666666666E-2</v>
      </c>
      <c r="F89" s="44"/>
      <c r="G89" s="265"/>
      <c r="H89" s="227"/>
      <c r="I89" s="296"/>
      <c r="J89" s="296"/>
      <c r="K89" s="296"/>
      <c r="L89" s="296"/>
      <c r="M89" s="296"/>
      <c r="N89" s="296"/>
      <c r="O89" s="296"/>
      <c r="P89" s="296"/>
      <c r="Q89" s="296"/>
      <c r="R89" s="296"/>
      <c r="S89" s="296"/>
      <c r="T89" s="296"/>
      <c r="U89" s="296"/>
      <c r="V89" s="296"/>
      <c r="W89" s="296"/>
      <c r="X89" s="231"/>
      <c r="Y89" s="231"/>
      <c r="Z89" s="231"/>
      <c r="AA89" s="231"/>
      <c r="AB89" s="231"/>
      <c r="AC89" s="231"/>
      <c r="AD89" s="231"/>
      <c r="AE89" s="231"/>
      <c r="AF89" s="231"/>
      <c r="AG89" s="231"/>
      <c r="AH89" s="231"/>
      <c r="AI89" s="231"/>
      <c r="AJ89" s="231"/>
      <c r="AK89" s="231"/>
      <c r="AL89" s="231"/>
      <c r="AM89" s="231"/>
      <c r="AN89" s="231"/>
      <c r="AO89" s="231"/>
      <c r="AP89" s="231"/>
      <c r="AQ89" s="231"/>
      <c r="AR89" s="231"/>
      <c r="AS89" s="231"/>
      <c r="AT89" s="231"/>
      <c r="AU89" s="231"/>
      <c r="AV89" s="231"/>
      <c r="AW89" s="231"/>
      <c r="AX89" s="231"/>
      <c r="AY89" s="231"/>
      <c r="AZ89" s="231"/>
      <c r="BA89" s="231"/>
      <c r="BB89" s="231"/>
      <c r="BC89" s="231"/>
      <c r="BD89" s="231"/>
      <c r="BE89" s="231"/>
      <c r="BF89" s="231"/>
      <c r="BG89" s="231"/>
      <c r="BH89" s="231"/>
      <c r="BI89" s="231"/>
      <c r="BJ89" s="231"/>
      <c r="BK89" s="231"/>
      <c r="BL89" s="231"/>
      <c r="BM89" s="231"/>
      <c r="BN89" s="231"/>
      <c r="BO89" s="231"/>
      <c r="BP89" s="231"/>
      <c r="BQ89" s="231"/>
      <c r="BR89" s="231"/>
      <c r="BS89" s="231"/>
      <c r="BT89" s="229"/>
      <c r="BU89" s="165">
        <f t="shared" si="3"/>
        <v>6.9441666666666671E-3</v>
      </c>
    </row>
    <row r="90" spans="1:73" ht="15.5" x14ac:dyDescent="0.35">
      <c r="A90" s="39"/>
      <c r="B90" s="139">
        <f>'Etat staff'!O86</f>
        <v>0</v>
      </c>
      <c r="C90" s="161">
        <f>'Etat staff'!M86</f>
        <v>0</v>
      </c>
      <c r="D90" s="225">
        <f>IF('Etat staff'!N86&lt;C90,'Etat staff'!N86+1,'Etat staff'!N86)</f>
        <v>0</v>
      </c>
      <c r="E90" s="203">
        <f t="shared" si="7"/>
        <v>1.0416666666666666E-2</v>
      </c>
      <c r="F90" s="44"/>
      <c r="G90" s="265"/>
      <c r="H90" s="227"/>
      <c r="I90" s="296"/>
      <c r="J90" s="296"/>
      <c r="K90" s="296"/>
      <c r="L90" s="296"/>
      <c r="M90" s="296"/>
      <c r="N90" s="296"/>
      <c r="O90" s="296"/>
      <c r="P90" s="296"/>
      <c r="Q90" s="296"/>
      <c r="R90" s="296"/>
      <c r="S90" s="296"/>
      <c r="T90" s="296"/>
      <c r="U90" s="296"/>
      <c r="V90" s="296"/>
      <c r="W90" s="296"/>
      <c r="X90" s="231"/>
      <c r="Y90" s="231"/>
      <c r="Z90" s="231"/>
      <c r="AA90" s="231"/>
      <c r="AB90" s="231"/>
      <c r="AC90" s="231"/>
      <c r="AD90" s="231"/>
      <c r="AE90" s="231"/>
      <c r="AF90" s="231"/>
      <c r="AG90" s="231"/>
      <c r="AH90" s="231"/>
      <c r="AI90" s="231"/>
      <c r="AJ90" s="231"/>
      <c r="AK90" s="231"/>
      <c r="AL90" s="231"/>
      <c r="AM90" s="231"/>
      <c r="AN90" s="231"/>
      <c r="AO90" s="231"/>
      <c r="AP90" s="231"/>
      <c r="AQ90" s="231"/>
      <c r="AR90" s="231"/>
      <c r="AS90" s="231"/>
      <c r="AT90" s="231"/>
      <c r="AU90" s="231"/>
      <c r="AV90" s="231"/>
      <c r="AW90" s="231"/>
      <c r="AX90" s="231"/>
      <c r="AY90" s="231"/>
      <c r="AZ90" s="231"/>
      <c r="BA90" s="231"/>
      <c r="BB90" s="231"/>
      <c r="BC90" s="231"/>
      <c r="BD90" s="231"/>
      <c r="BE90" s="231"/>
      <c r="BF90" s="231"/>
      <c r="BG90" s="231"/>
      <c r="BH90" s="231"/>
      <c r="BI90" s="231"/>
      <c r="BJ90" s="231"/>
      <c r="BK90" s="231"/>
      <c r="BL90" s="231"/>
      <c r="BM90" s="231"/>
      <c r="BN90" s="231"/>
      <c r="BO90" s="231"/>
      <c r="BP90" s="231"/>
      <c r="BQ90" s="231"/>
      <c r="BR90" s="231"/>
      <c r="BS90" s="231"/>
      <c r="BT90" s="229"/>
      <c r="BU90" s="165">
        <f t="shared" si="3"/>
        <v>6.9441666666666671E-3</v>
      </c>
    </row>
    <row r="91" spans="1:73" ht="15.5" x14ac:dyDescent="0.35">
      <c r="A91" s="39"/>
      <c r="B91" s="139">
        <f>'Etat staff'!O87</f>
        <v>0</v>
      </c>
      <c r="C91" s="161">
        <f>'Etat staff'!M87</f>
        <v>0</v>
      </c>
      <c r="D91" s="225">
        <f>IF('Etat staff'!N87&lt;C91,'Etat staff'!N87+1,'Etat staff'!N87)</f>
        <v>0</v>
      </c>
      <c r="E91" s="203">
        <f t="shared" si="7"/>
        <v>1.0416666666666666E-2</v>
      </c>
      <c r="F91" s="44"/>
      <c r="G91" s="265"/>
      <c r="H91" s="227"/>
      <c r="I91" s="296"/>
      <c r="J91" s="296"/>
      <c r="K91" s="296"/>
      <c r="L91" s="296"/>
      <c r="M91" s="296"/>
      <c r="N91" s="296"/>
      <c r="O91" s="296"/>
      <c r="P91" s="296"/>
      <c r="Q91" s="296"/>
      <c r="R91" s="296"/>
      <c r="S91" s="296"/>
      <c r="T91" s="296"/>
      <c r="U91" s="296"/>
      <c r="V91" s="296"/>
      <c r="W91" s="296"/>
      <c r="X91" s="231"/>
      <c r="Y91" s="231"/>
      <c r="Z91" s="231"/>
      <c r="AA91" s="231"/>
      <c r="AB91" s="231"/>
      <c r="AC91" s="231"/>
      <c r="AD91" s="231"/>
      <c r="AE91" s="231"/>
      <c r="AF91" s="231"/>
      <c r="AG91" s="231"/>
      <c r="AH91" s="231"/>
      <c r="AI91" s="231"/>
      <c r="AJ91" s="231"/>
      <c r="AK91" s="231"/>
      <c r="AL91" s="231"/>
      <c r="AM91" s="231"/>
      <c r="AN91" s="231"/>
      <c r="AO91" s="231"/>
      <c r="AP91" s="231"/>
      <c r="AQ91" s="231"/>
      <c r="AR91" s="231"/>
      <c r="AS91" s="231"/>
      <c r="AT91" s="231"/>
      <c r="AU91" s="231"/>
      <c r="AV91" s="231"/>
      <c r="AW91" s="231"/>
      <c r="AX91" s="231"/>
      <c r="AY91" s="231"/>
      <c r="AZ91" s="231"/>
      <c r="BA91" s="231"/>
      <c r="BB91" s="231"/>
      <c r="BC91" s="231"/>
      <c r="BD91" s="231"/>
      <c r="BE91" s="231"/>
      <c r="BF91" s="231"/>
      <c r="BG91" s="231"/>
      <c r="BH91" s="231"/>
      <c r="BI91" s="231"/>
      <c r="BJ91" s="231"/>
      <c r="BK91" s="231"/>
      <c r="BL91" s="231"/>
      <c r="BM91" s="231"/>
      <c r="BN91" s="231"/>
      <c r="BO91" s="231"/>
      <c r="BP91" s="231"/>
      <c r="BQ91" s="231"/>
      <c r="BR91" s="231"/>
      <c r="BS91" s="231"/>
      <c r="BT91" s="229"/>
      <c r="BU91" s="165">
        <f t="shared" si="3"/>
        <v>6.9441666666666671E-3</v>
      </c>
    </row>
    <row r="92" spans="1:73" ht="15.5" x14ac:dyDescent="0.35">
      <c r="A92" s="39"/>
      <c r="B92" s="139">
        <f>'Etat staff'!O88</f>
        <v>0</v>
      </c>
      <c r="C92" s="161">
        <f>'Etat staff'!M88</f>
        <v>0</v>
      </c>
      <c r="D92" s="225">
        <f>IF('Etat staff'!N88&lt;C92,'Etat staff'!N88+1,'Etat staff'!N88)</f>
        <v>0</v>
      </c>
      <c r="E92" s="203">
        <f t="shared" si="7"/>
        <v>1.0416666666666666E-2</v>
      </c>
      <c r="F92" s="44"/>
      <c r="G92" s="265"/>
      <c r="H92" s="227"/>
      <c r="I92" s="296"/>
      <c r="J92" s="296"/>
      <c r="K92" s="296"/>
      <c r="L92" s="296"/>
      <c r="M92" s="296"/>
      <c r="N92" s="296"/>
      <c r="O92" s="296"/>
      <c r="P92" s="296"/>
      <c r="Q92" s="296"/>
      <c r="R92" s="296"/>
      <c r="S92" s="296"/>
      <c r="T92" s="296"/>
      <c r="U92" s="296"/>
      <c r="V92" s="296"/>
      <c r="W92" s="296"/>
      <c r="X92" s="231"/>
      <c r="Y92" s="231"/>
      <c r="Z92" s="231"/>
      <c r="AA92" s="231"/>
      <c r="AB92" s="231"/>
      <c r="AC92" s="231"/>
      <c r="AD92" s="231"/>
      <c r="AE92" s="231"/>
      <c r="AF92" s="231"/>
      <c r="AG92" s="231"/>
      <c r="AH92" s="231"/>
      <c r="AI92" s="231"/>
      <c r="AJ92" s="231"/>
      <c r="AK92" s="231"/>
      <c r="AL92" s="231"/>
      <c r="AM92" s="231"/>
      <c r="AN92" s="231"/>
      <c r="AO92" s="231"/>
      <c r="AP92" s="231"/>
      <c r="AQ92" s="231"/>
      <c r="AR92" s="231"/>
      <c r="AS92" s="231"/>
      <c r="AT92" s="231"/>
      <c r="AU92" s="231"/>
      <c r="AV92" s="231"/>
      <c r="AW92" s="231"/>
      <c r="AX92" s="231"/>
      <c r="AY92" s="231"/>
      <c r="AZ92" s="231"/>
      <c r="BA92" s="231"/>
      <c r="BB92" s="231"/>
      <c r="BC92" s="231"/>
      <c r="BD92" s="231"/>
      <c r="BE92" s="231"/>
      <c r="BF92" s="231"/>
      <c r="BG92" s="231"/>
      <c r="BH92" s="231"/>
      <c r="BI92" s="231"/>
      <c r="BJ92" s="231"/>
      <c r="BK92" s="231"/>
      <c r="BL92" s="231"/>
      <c r="BM92" s="231"/>
      <c r="BN92" s="231"/>
      <c r="BO92" s="231"/>
      <c r="BP92" s="231"/>
      <c r="BQ92" s="231"/>
      <c r="BR92" s="231"/>
      <c r="BS92" s="231"/>
      <c r="BT92" s="229"/>
      <c r="BU92" s="165">
        <f t="shared" si="3"/>
        <v>6.9441666666666671E-3</v>
      </c>
    </row>
    <row r="93" spans="1:73" ht="15.5" x14ac:dyDescent="0.35">
      <c r="A93" s="39"/>
      <c r="B93" s="139">
        <f>'Etat staff'!O89</f>
        <v>0</v>
      </c>
      <c r="C93" s="161">
        <f>'Etat staff'!M89</f>
        <v>0</v>
      </c>
      <c r="D93" s="225">
        <f>IF('Etat staff'!N89&lt;C93,'Etat staff'!N89+1,'Etat staff'!N89)</f>
        <v>0</v>
      </c>
      <c r="E93" s="203">
        <f t="shared" si="7"/>
        <v>1.0416666666666666E-2</v>
      </c>
      <c r="F93" s="44"/>
      <c r="G93" s="265"/>
      <c r="H93" s="227"/>
      <c r="I93" s="296"/>
      <c r="J93" s="296"/>
      <c r="K93" s="296"/>
      <c r="L93" s="296"/>
      <c r="M93" s="296"/>
      <c r="N93" s="296"/>
      <c r="O93" s="296"/>
      <c r="P93" s="296"/>
      <c r="Q93" s="296"/>
      <c r="R93" s="296"/>
      <c r="S93" s="296"/>
      <c r="T93" s="296"/>
      <c r="U93" s="296"/>
      <c r="V93" s="296"/>
      <c r="W93" s="296"/>
      <c r="X93" s="231"/>
      <c r="Y93" s="231"/>
      <c r="Z93" s="231"/>
      <c r="AA93" s="231"/>
      <c r="AB93" s="231"/>
      <c r="AC93" s="231"/>
      <c r="AD93" s="231"/>
      <c r="AE93" s="231"/>
      <c r="AF93" s="231"/>
      <c r="AG93" s="231"/>
      <c r="AH93" s="231"/>
      <c r="AI93" s="231"/>
      <c r="AJ93" s="231"/>
      <c r="AK93" s="231"/>
      <c r="AL93" s="231"/>
      <c r="AM93" s="231"/>
      <c r="AN93" s="231"/>
      <c r="AO93" s="231"/>
      <c r="AP93" s="231"/>
      <c r="AQ93" s="231"/>
      <c r="AR93" s="231"/>
      <c r="AS93" s="231"/>
      <c r="AT93" s="231"/>
      <c r="AU93" s="231"/>
      <c r="AV93" s="231"/>
      <c r="AW93" s="231"/>
      <c r="AX93" s="231"/>
      <c r="AY93" s="231"/>
      <c r="AZ93" s="231"/>
      <c r="BA93" s="231"/>
      <c r="BB93" s="231"/>
      <c r="BC93" s="231"/>
      <c r="BD93" s="231"/>
      <c r="BE93" s="231"/>
      <c r="BF93" s="231"/>
      <c r="BG93" s="231"/>
      <c r="BH93" s="231"/>
      <c r="BI93" s="231"/>
      <c r="BJ93" s="231"/>
      <c r="BK93" s="231"/>
      <c r="BL93" s="231"/>
      <c r="BM93" s="231"/>
      <c r="BN93" s="231"/>
      <c r="BO93" s="231"/>
      <c r="BP93" s="231"/>
      <c r="BQ93" s="231"/>
      <c r="BR93" s="231"/>
      <c r="BS93" s="231"/>
      <c r="BT93" s="229"/>
      <c r="BU93" s="165">
        <f t="shared" si="3"/>
        <v>6.9441666666666671E-3</v>
      </c>
    </row>
    <row r="94" spans="1:73" ht="15.5" x14ac:dyDescent="0.35">
      <c r="A94" s="39"/>
      <c r="B94" s="139">
        <f>'Etat staff'!O90</f>
        <v>0</v>
      </c>
      <c r="C94" s="161">
        <f>'Etat staff'!M90</f>
        <v>0</v>
      </c>
      <c r="D94" s="225">
        <f>IF('Etat staff'!N90&lt;C94,'Etat staff'!N90+1,'Etat staff'!N90)</f>
        <v>0</v>
      </c>
      <c r="E94" s="203">
        <f t="shared" si="7"/>
        <v>1.0416666666666666E-2</v>
      </c>
      <c r="F94" s="44"/>
      <c r="G94" s="265"/>
      <c r="H94" s="227"/>
      <c r="I94" s="296"/>
      <c r="J94" s="296"/>
      <c r="K94" s="296"/>
      <c r="L94" s="296"/>
      <c r="M94" s="296"/>
      <c r="N94" s="296"/>
      <c r="O94" s="296"/>
      <c r="P94" s="296"/>
      <c r="Q94" s="296"/>
      <c r="R94" s="296"/>
      <c r="S94" s="296"/>
      <c r="T94" s="296"/>
      <c r="U94" s="296"/>
      <c r="V94" s="296"/>
      <c r="W94" s="296"/>
      <c r="X94" s="231"/>
      <c r="Y94" s="231"/>
      <c r="Z94" s="231"/>
      <c r="AA94" s="231"/>
      <c r="AB94" s="231"/>
      <c r="AC94" s="231"/>
      <c r="AD94" s="231"/>
      <c r="AE94" s="231"/>
      <c r="AF94" s="231"/>
      <c r="AG94" s="231"/>
      <c r="AH94" s="231"/>
      <c r="AI94" s="231"/>
      <c r="AJ94" s="231"/>
      <c r="AK94" s="231"/>
      <c r="AL94" s="231"/>
      <c r="AM94" s="231"/>
      <c r="AN94" s="231"/>
      <c r="AO94" s="231"/>
      <c r="AP94" s="231"/>
      <c r="AQ94" s="231"/>
      <c r="AR94" s="231"/>
      <c r="AS94" s="231"/>
      <c r="AT94" s="231"/>
      <c r="AU94" s="231"/>
      <c r="AV94" s="231"/>
      <c r="AW94" s="231"/>
      <c r="AX94" s="231"/>
      <c r="AY94" s="231"/>
      <c r="AZ94" s="231"/>
      <c r="BA94" s="231"/>
      <c r="BB94" s="231"/>
      <c r="BC94" s="231"/>
      <c r="BD94" s="231"/>
      <c r="BE94" s="231"/>
      <c r="BF94" s="231"/>
      <c r="BG94" s="231"/>
      <c r="BH94" s="231"/>
      <c r="BI94" s="231"/>
      <c r="BJ94" s="231"/>
      <c r="BK94" s="231"/>
      <c r="BL94" s="231"/>
      <c r="BM94" s="231"/>
      <c r="BN94" s="231"/>
      <c r="BO94" s="231"/>
      <c r="BP94" s="231"/>
      <c r="BQ94" s="231"/>
      <c r="BR94" s="231"/>
      <c r="BS94" s="231"/>
      <c r="BT94" s="229"/>
      <c r="BU94" s="165">
        <f t="shared" si="3"/>
        <v>6.9441666666666671E-3</v>
      </c>
    </row>
    <row r="95" spans="1:73" ht="15.5" x14ac:dyDescent="0.35">
      <c r="A95" s="39"/>
      <c r="B95" s="139">
        <f>'Etat staff'!O91</f>
        <v>0</v>
      </c>
      <c r="C95" s="161">
        <f>'Etat staff'!M91</f>
        <v>0</v>
      </c>
      <c r="D95" s="225">
        <f>IF('Etat staff'!N91&lt;C95,'Etat staff'!N91+1,'Etat staff'!N91)</f>
        <v>0</v>
      </c>
      <c r="E95" s="203">
        <f t="shared" si="7"/>
        <v>1.0416666666666666E-2</v>
      </c>
      <c r="F95" s="44"/>
      <c r="G95" s="265"/>
      <c r="H95" s="227"/>
      <c r="I95" s="296"/>
      <c r="J95" s="296"/>
      <c r="K95" s="296"/>
      <c r="L95" s="296"/>
      <c r="M95" s="296"/>
      <c r="N95" s="296"/>
      <c r="O95" s="296"/>
      <c r="P95" s="296"/>
      <c r="Q95" s="296"/>
      <c r="R95" s="296"/>
      <c r="S95" s="296"/>
      <c r="T95" s="296"/>
      <c r="U95" s="296"/>
      <c r="V95" s="296"/>
      <c r="W95" s="296"/>
      <c r="X95" s="231"/>
      <c r="Y95" s="231"/>
      <c r="Z95" s="231"/>
      <c r="AA95" s="231"/>
      <c r="AB95" s="231"/>
      <c r="AC95" s="231"/>
      <c r="AD95" s="231"/>
      <c r="AE95" s="231"/>
      <c r="AF95" s="231"/>
      <c r="AG95" s="231"/>
      <c r="AH95" s="231"/>
      <c r="AI95" s="231"/>
      <c r="AJ95" s="231"/>
      <c r="AK95" s="231"/>
      <c r="AL95" s="231"/>
      <c r="AM95" s="231"/>
      <c r="AN95" s="231"/>
      <c r="AO95" s="231"/>
      <c r="AP95" s="231"/>
      <c r="AQ95" s="231"/>
      <c r="AR95" s="231"/>
      <c r="AS95" s="231"/>
      <c r="AT95" s="231"/>
      <c r="AU95" s="231"/>
      <c r="AV95" s="231"/>
      <c r="AW95" s="231"/>
      <c r="AX95" s="231"/>
      <c r="AY95" s="231"/>
      <c r="AZ95" s="231"/>
      <c r="BA95" s="231"/>
      <c r="BB95" s="231"/>
      <c r="BC95" s="231"/>
      <c r="BD95" s="231"/>
      <c r="BE95" s="231"/>
      <c r="BF95" s="231"/>
      <c r="BG95" s="231"/>
      <c r="BH95" s="231"/>
      <c r="BI95" s="231"/>
      <c r="BJ95" s="231"/>
      <c r="BK95" s="231"/>
      <c r="BL95" s="231"/>
      <c r="BM95" s="231"/>
      <c r="BN95" s="231"/>
      <c r="BO95" s="231"/>
      <c r="BP95" s="231"/>
      <c r="BQ95" s="231"/>
      <c r="BR95" s="231"/>
      <c r="BS95" s="231"/>
      <c r="BT95" s="229"/>
      <c r="BU95" s="165">
        <f t="shared" si="3"/>
        <v>6.9441666666666671E-3</v>
      </c>
    </row>
    <row r="96" spans="1:73" ht="15.5" x14ac:dyDescent="0.35">
      <c r="A96" s="39"/>
      <c r="B96" s="139">
        <f>'Etat staff'!O92</f>
        <v>0</v>
      </c>
      <c r="C96" s="161">
        <f>'Etat staff'!M92</f>
        <v>0</v>
      </c>
      <c r="D96" s="225">
        <f>IF('Etat staff'!N92&lt;C96,'Etat staff'!N92+1,'Etat staff'!N92)</f>
        <v>0</v>
      </c>
      <c r="E96" s="203">
        <f t="shared" si="7"/>
        <v>1.0416666666666666E-2</v>
      </c>
      <c r="F96" s="44"/>
      <c r="G96" s="265"/>
      <c r="H96" s="227"/>
      <c r="I96" s="296"/>
      <c r="J96" s="296"/>
      <c r="K96" s="296"/>
      <c r="L96" s="296"/>
      <c r="M96" s="296"/>
      <c r="N96" s="296"/>
      <c r="O96" s="296"/>
      <c r="P96" s="296"/>
      <c r="Q96" s="296"/>
      <c r="R96" s="296"/>
      <c r="S96" s="296"/>
      <c r="T96" s="296"/>
      <c r="U96" s="296"/>
      <c r="V96" s="296"/>
      <c r="W96" s="296"/>
      <c r="X96" s="231"/>
      <c r="Y96" s="231"/>
      <c r="Z96" s="231"/>
      <c r="AA96" s="231"/>
      <c r="AB96" s="231"/>
      <c r="AC96" s="231"/>
      <c r="AD96" s="231"/>
      <c r="AE96" s="231"/>
      <c r="AF96" s="231"/>
      <c r="AG96" s="231"/>
      <c r="AH96" s="231"/>
      <c r="AI96" s="231"/>
      <c r="AJ96" s="231"/>
      <c r="AK96" s="231"/>
      <c r="AL96" s="231"/>
      <c r="AM96" s="231"/>
      <c r="AN96" s="231"/>
      <c r="AO96" s="231"/>
      <c r="AP96" s="231"/>
      <c r="AQ96" s="231"/>
      <c r="AR96" s="231"/>
      <c r="AS96" s="231"/>
      <c r="AT96" s="231"/>
      <c r="AU96" s="231"/>
      <c r="AV96" s="231"/>
      <c r="AW96" s="231"/>
      <c r="AX96" s="231"/>
      <c r="AY96" s="231"/>
      <c r="AZ96" s="231"/>
      <c r="BA96" s="231"/>
      <c r="BB96" s="231"/>
      <c r="BC96" s="231"/>
      <c r="BD96" s="231"/>
      <c r="BE96" s="231"/>
      <c r="BF96" s="231"/>
      <c r="BG96" s="231"/>
      <c r="BH96" s="231"/>
      <c r="BI96" s="231"/>
      <c r="BJ96" s="231"/>
      <c r="BK96" s="231"/>
      <c r="BL96" s="231"/>
      <c r="BM96" s="231"/>
      <c r="BN96" s="231"/>
      <c r="BO96" s="231"/>
      <c r="BP96" s="231"/>
      <c r="BQ96" s="231"/>
      <c r="BR96" s="231"/>
      <c r="BS96" s="231"/>
      <c r="BT96" s="229"/>
      <c r="BU96" s="165">
        <f t="shared" si="3"/>
        <v>6.9441666666666671E-3</v>
      </c>
    </row>
    <row r="97" spans="1:73" ht="15.5" x14ac:dyDescent="0.35">
      <c r="A97" s="39"/>
      <c r="B97" s="139">
        <f>'Etat staff'!O93</f>
        <v>0</v>
      </c>
      <c r="C97" s="161">
        <f>'Etat staff'!M93</f>
        <v>0</v>
      </c>
      <c r="D97" s="225">
        <f>IF('Etat staff'!N93&lt;C97,'Etat staff'!N93+1,'Etat staff'!N93)</f>
        <v>0</v>
      </c>
      <c r="E97" s="203">
        <f t="shared" si="7"/>
        <v>1.0416666666666666E-2</v>
      </c>
      <c r="F97" s="44"/>
      <c r="G97" s="265"/>
      <c r="H97" s="227"/>
      <c r="I97" s="296"/>
      <c r="J97" s="296"/>
      <c r="K97" s="296"/>
      <c r="L97" s="296"/>
      <c r="M97" s="296"/>
      <c r="N97" s="296"/>
      <c r="O97" s="296"/>
      <c r="P97" s="296"/>
      <c r="Q97" s="296"/>
      <c r="R97" s="296"/>
      <c r="S97" s="296"/>
      <c r="T97" s="296"/>
      <c r="U97" s="296"/>
      <c r="V97" s="296"/>
      <c r="W97" s="296"/>
      <c r="X97" s="231"/>
      <c r="Y97" s="231"/>
      <c r="Z97" s="231"/>
      <c r="AA97" s="231"/>
      <c r="AB97" s="231"/>
      <c r="AC97" s="231"/>
      <c r="AD97" s="231"/>
      <c r="AE97" s="231"/>
      <c r="AF97" s="231"/>
      <c r="AG97" s="231"/>
      <c r="AH97" s="231"/>
      <c r="AI97" s="231"/>
      <c r="AJ97" s="231"/>
      <c r="AK97" s="231"/>
      <c r="AL97" s="231"/>
      <c r="AM97" s="231"/>
      <c r="AN97" s="231"/>
      <c r="AO97" s="231"/>
      <c r="AP97" s="231"/>
      <c r="AQ97" s="231"/>
      <c r="AR97" s="231"/>
      <c r="AS97" s="231"/>
      <c r="AT97" s="231"/>
      <c r="AU97" s="231"/>
      <c r="AV97" s="231"/>
      <c r="AW97" s="231"/>
      <c r="AX97" s="231"/>
      <c r="AY97" s="231"/>
      <c r="AZ97" s="231"/>
      <c r="BA97" s="231"/>
      <c r="BB97" s="231"/>
      <c r="BC97" s="231"/>
      <c r="BD97" s="231"/>
      <c r="BE97" s="231"/>
      <c r="BF97" s="231"/>
      <c r="BG97" s="231"/>
      <c r="BH97" s="231"/>
      <c r="BI97" s="231"/>
      <c r="BJ97" s="231"/>
      <c r="BK97" s="231"/>
      <c r="BL97" s="231"/>
      <c r="BM97" s="231"/>
      <c r="BN97" s="231"/>
      <c r="BO97" s="231"/>
      <c r="BP97" s="231"/>
      <c r="BQ97" s="231"/>
      <c r="BR97" s="231"/>
      <c r="BS97" s="231"/>
      <c r="BT97" s="229"/>
      <c r="BU97" s="165">
        <f t="shared" si="3"/>
        <v>6.9441666666666671E-3</v>
      </c>
    </row>
    <row r="98" spans="1:73" ht="15.5" x14ac:dyDescent="0.35">
      <c r="A98" s="39"/>
      <c r="B98" s="139">
        <f>'Etat staff'!O94</f>
        <v>0</v>
      </c>
      <c r="C98" s="161">
        <f>'Etat staff'!M94</f>
        <v>0</v>
      </c>
      <c r="D98" s="225">
        <f>IF('Etat staff'!N94&lt;C98,'Etat staff'!N94+1,'Etat staff'!N94)</f>
        <v>0</v>
      </c>
      <c r="E98" s="203">
        <f t="shared" si="7"/>
        <v>1.0416666666666666E-2</v>
      </c>
      <c r="F98" s="44"/>
      <c r="G98" s="265"/>
      <c r="H98" s="227"/>
      <c r="I98" s="296"/>
      <c r="J98" s="296"/>
      <c r="K98" s="296"/>
      <c r="L98" s="296"/>
      <c r="M98" s="296"/>
      <c r="N98" s="296"/>
      <c r="O98" s="296"/>
      <c r="P98" s="296"/>
      <c r="Q98" s="296"/>
      <c r="R98" s="296"/>
      <c r="S98" s="296"/>
      <c r="T98" s="296"/>
      <c r="U98" s="296"/>
      <c r="V98" s="296"/>
      <c r="W98" s="296"/>
      <c r="X98" s="231"/>
      <c r="Y98" s="231"/>
      <c r="Z98" s="231"/>
      <c r="AA98" s="231"/>
      <c r="AB98" s="231"/>
      <c r="AC98" s="231"/>
      <c r="AD98" s="231"/>
      <c r="AE98" s="231"/>
      <c r="AF98" s="231"/>
      <c r="AG98" s="231"/>
      <c r="AH98" s="231"/>
      <c r="AI98" s="231"/>
      <c r="AJ98" s="231"/>
      <c r="AK98" s="231"/>
      <c r="AL98" s="231"/>
      <c r="AM98" s="231"/>
      <c r="AN98" s="231"/>
      <c r="AO98" s="231"/>
      <c r="AP98" s="231"/>
      <c r="AQ98" s="231"/>
      <c r="AR98" s="231"/>
      <c r="AS98" s="231"/>
      <c r="AT98" s="231"/>
      <c r="AU98" s="231"/>
      <c r="AV98" s="231"/>
      <c r="AW98" s="231"/>
      <c r="AX98" s="231"/>
      <c r="AY98" s="231"/>
      <c r="AZ98" s="231"/>
      <c r="BA98" s="231"/>
      <c r="BB98" s="231"/>
      <c r="BC98" s="231"/>
      <c r="BD98" s="231"/>
      <c r="BE98" s="231"/>
      <c r="BF98" s="231"/>
      <c r="BG98" s="231"/>
      <c r="BH98" s="231"/>
      <c r="BI98" s="231"/>
      <c r="BJ98" s="231"/>
      <c r="BK98" s="231"/>
      <c r="BL98" s="231"/>
      <c r="BM98" s="231"/>
      <c r="BN98" s="231"/>
      <c r="BO98" s="231"/>
      <c r="BP98" s="231"/>
      <c r="BQ98" s="231"/>
      <c r="BR98" s="231"/>
      <c r="BS98" s="231"/>
      <c r="BT98" s="229"/>
      <c r="BU98" s="165">
        <f t="shared" si="3"/>
        <v>6.9441666666666671E-3</v>
      </c>
    </row>
    <row r="99" spans="1:73" ht="15.5" x14ac:dyDescent="0.35">
      <c r="A99" s="39"/>
      <c r="B99" s="139">
        <f>'Etat staff'!O95</f>
        <v>0</v>
      </c>
      <c r="C99" s="161">
        <f>'Etat staff'!M95</f>
        <v>0</v>
      </c>
      <c r="D99" s="225">
        <f>IF('Etat staff'!N95&lt;C99,'Etat staff'!N95+1,'Etat staff'!N95)</f>
        <v>0</v>
      </c>
      <c r="E99" s="203">
        <f t="shared" si="7"/>
        <v>1.0416666666666666E-2</v>
      </c>
      <c r="F99" s="44"/>
      <c r="G99" s="265"/>
      <c r="H99" s="227"/>
      <c r="I99" s="296"/>
      <c r="J99" s="296"/>
      <c r="K99" s="296"/>
      <c r="L99" s="296"/>
      <c r="M99" s="296"/>
      <c r="N99" s="296"/>
      <c r="O99" s="296"/>
      <c r="P99" s="296"/>
      <c r="Q99" s="296"/>
      <c r="R99" s="296"/>
      <c r="S99" s="296"/>
      <c r="T99" s="296"/>
      <c r="U99" s="296"/>
      <c r="V99" s="296"/>
      <c r="W99" s="296"/>
      <c r="X99" s="231"/>
      <c r="Y99" s="231"/>
      <c r="Z99" s="231"/>
      <c r="AA99" s="231"/>
      <c r="AB99" s="231"/>
      <c r="AC99" s="231"/>
      <c r="AD99" s="231"/>
      <c r="AE99" s="231"/>
      <c r="AF99" s="231"/>
      <c r="AG99" s="231"/>
      <c r="AH99" s="231"/>
      <c r="AI99" s="231"/>
      <c r="AJ99" s="231"/>
      <c r="AK99" s="231"/>
      <c r="AL99" s="231"/>
      <c r="AM99" s="231"/>
      <c r="AN99" s="231"/>
      <c r="AO99" s="231"/>
      <c r="AP99" s="231"/>
      <c r="AQ99" s="231"/>
      <c r="AR99" s="231"/>
      <c r="AS99" s="231"/>
      <c r="AT99" s="231"/>
      <c r="AU99" s="231"/>
      <c r="AV99" s="231"/>
      <c r="AW99" s="231"/>
      <c r="AX99" s="231"/>
      <c r="AY99" s="231"/>
      <c r="AZ99" s="231"/>
      <c r="BA99" s="231"/>
      <c r="BB99" s="231"/>
      <c r="BC99" s="231"/>
      <c r="BD99" s="231"/>
      <c r="BE99" s="231"/>
      <c r="BF99" s="231"/>
      <c r="BG99" s="231"/>
      <c r="BH99" s="231"/>
      <c r="BI99" s="231"/>
      <c r="BJ99" s="231"/>
      <c r="BK99" s="231"/>
      <c r="BL99" s="231"/>
      <c r="BM99" s="231"/>
      <c r="BN99" s="231"/>
      <c r="BO99" s="231"/>
      <c r="BP99" s="231"/>
      <c r="BQ99" s="231"/>
      <c r="BR99" s="231"/>
      <c r="BS99" s="231"/>
      <c r="BT99" s="229"/>
      <c r="BU99" s="165">
        <f t="shared" si="3"/>
        <v>6.9441666666666671E-3</v>
      </c>
    </row>
    <row r="100" spans="1:73" ht="15.5" x14ac:dyDescent="0.35">
      <c r="A100" s="39"/>
      <c r="B100" s="139">
        <f>'Etat staff'!O96</f>
        <v>0</v>
      </c>
      <c r="C100" s="161">
        <f>'Etat staff'!M96</f>
        <v>0</v>
      </c>
      <c r="D100" s="225">
        <f>IF('Etat staff'!N96&lt;C100,'Etat staff'!N96+1,'Etat staff'!N96)</f>
        <v>0</v>
      </c>
      <c r="E100" s="203">
        <f t="shared" ref="E100:E127" si="8">IF(BU100*24&lt;5.75,0.25/24,IF(BU100*24&lt;6.75,0.5/24,IF(BU100*24&lt;9,1/24,IF(BU100*24&lt;13.25,1.25/24,1.5/24))))</f>
        <v>1.0416666666666666E-2</v>
      </c>
      <c r="F100" s="44"/>
      <c r="G100" s="265"/>
      <c r="H100" s="227"/>
      <c r="I100" s="296"/>
      <c r="J100" s="296"/>
      <c r="K100" s="296"/>
      <c r="L100" s="296"/>
      <c r="M100" s="296"/>
      <c r="N100" s="296"/>
      <c r="O100" s="296"/>
      <c r="P100" s="296"/>
      <c r="Q100" s="296"/>
      <c r="R100" s="296"/>
      <c r="S100" s="296"/>
      <c r="T100" s="296"/>
      <c r="U100" s="296"/>
      <c r="V100" s="296"/>
      <c r="W100" s="296"/>
      <c r="X100" s="231"/>
      <c r="Y100" s="231"/>
      <c r="Z100" s="231"/>
      <c r="AA100" s="231"/>
      <c r="AB100" s="231"/>
      <c r="AC100" s="231"/>
      <c r="AD100" s="231"/>
      <c r="AE100" s="231"/>
      <c r="AF100" s="231"/>
      <c r="AG100" s="231"/>
      <c r="AH100" s="231"/>
      <c r="AI100" s="231"/>
      <c r="AJ100" s="231"/>
      <c r="AK100" s="231"/>
      <c r="AL100" s="231"/>
      <c r="AM100" s="231"/>
      <c r="AN100" s="231"/>
      <c r="AO100" s="231"/>
      <c r="AP100" s="231"/>
      <c r="AQ100" s="231"/>
      <c r="AR100" s="231"/>
      <c r="AS100" s="231"/>
      <c r="AT100" s="231"/>
      <c r="AU100" s="231"/>
      <c r="AV100" s="231"/>
      <c r="AW100" s="231"/>
      <c r="AX100" s="231"/>
      <c r="AY100" s="231"/>
      <c r="AZ100" s="231"/>
      <c r="BA100" s="231"/>
      <c r="BB100" s="231"/>
      <c r="BC100" s="231"/>
      <c r="BD100" s="231"/>
      <c r="BE100" s="231"/>
      <c r="BF100" s="231"/>
      <c r="BG100" s="231"/>
      <c r="BH100" s="231"/>
      <c r="BI100" s="231"/>
      <c r="BJ100" s="231"/>
      <c r="BK100" s="231"/>
      <c r="BL100" s="231"/>
      <c r="BM100" s="231"/>
      <c r="BN100" s="231"/>
      <c r="BO100" s="231"/>
      <c r="BP100" s="231"/>
      <c r="BQ100" s="231"/>
      <c r="BR100" s="231"/>
      <c r="BS100" s="231"/>
      <c r="BT100" s="229"/>
      <c r="BU100" s="165">
        <f t="shared" si="3"/>
        <v>6.9441666666666671E-3</v>
      </c>
    </row>
    <row r="101" spans="1:73" ht="15.5" x14ac:dyDescent="0.35">
      <c r="A101" s="39"/>
      <c r="B101" s="139">
        <f>'Etat staff'!O97</f>
        <v>0</v>
      </c>
      <c r="C101" s="161">
        <f>'Etat staff'!M97</f>
        <v>0</v>
      </c>
      <c r="D101" s="225">
        <f>IF('Etat staff'!N97&lt;C101,'Etat staff'!N97+1,'Etat staff'!N97)</f>
        <v>0</v>
      </c>
      <c r="E101" s="203">
        <f t="shared" si="8"/>
        <v>1.0416666666666666E-2</v>
      </c>
      <c r="F101" s="44"/>
      <c r="G101" s="265"/>
      <c r="H101" s="227"/>
      <c r="I101" s="296"/>
      <c r="J101" s="296"/>
      <c r="K101" s="296"/>
      <c r="L101" s="296"/>
      <c r="M101" s="296"/>
      <c r="N101" s="296"/>
      <c r="O101" s="296"/>
      <c r="P101" s="296"/>
      <c r="Q101" s="296"/>
      <c r="R101" s="296"/>
      <c r="S101" s="296"/>
      <c r="T101" s="296"/>
      <c r="U101" s="296"/>
      <c r="V101" s="296"/>
      <c r="W101" s="296"/>
      <c r="X101" s="231"/>
      <c r="Y101" s="231"/>
      <c r="Z101" s="231"/>
      <c r="AA101" s="231"/>
      <c r="AB101" s="231"/>
      <c r="AC101" s="231"/>
      <c r="AD101" s="231"/>
      <c r="AE101" s="231"/>
      <c r="AF101" s="231"/>
      <c r="AG101" s="231"/>
      <c r="AH101" s="231"/>
      <c r="AI101" s="231"/>
      <c r="AJ101" s="231"/>
      <c r="AK101" s="231"/>
      <c r="AL101" s="231"/>
      <c r="AM101" s="231"/>
      <c r="AN101" s="231"/>
      <c r="AO101" s="231"/>
      <c r="AP101" s="231"/>
      <c r="AQ101" s="231"/>
      <c r="AR101" s="231"/>
      <c r="AS101" s="231"/>
      <c r="AT101" s="231"/>
      <c r="AU101" s="231"/>
      <c r="AV101" s="231"/>
      <c r="AW101" s="231"/>
      <c r="AX101" s="231"/>
      <c r="AY101" s="231"/>
      <c r="AZ101" s="231"/>
      <c r="BA101" s="231"/>
      <c r="BB101" s="231"/>
      <c r="BC101" s="231"/>
      <c r="BD101" s="231"/>
      <c r="BE101" s="231"/>
      <c r="BF101" s="231"/>
      <c r="BG101" s="231"/>
      <c r="BH101" s="231"/>
      <c r="BI101" s="231"/>
      <c r="BJ101" s="231"/>
      <c r="BK101" s="231"/>
      <c r="BL101" s="231"/>
      <c r="BM101" s="231"/>
      <c r="BN101" s="231"/>
      <c r="BO101" s="231"/>
      <c r="BP101" s="231"/>
      <c r="BQ101" s="231"/>
      <c r="BR101" s="231"/>
      <c r="BS101" s="231"/>
      <c r="BT101" s="229"/>
      <c r="BU101" s="165">
        <f t="shared" si="3"/>
        <v>6.9441666666666671E-3</v>
      </c>
    </row>
    <row r="102" spans="1:73" ht="15.5" x14ac:dyDescent="0.35">
      <c r="A102" s="39"/>
      <c r="B102" s="139">
        <f>'Etat staff'!O98</f>
        <v>0</v>
      </c>
      <c r="C102" s="161">
        <f>'Etat staff'!M98</f>
        <v>0</v>
      </c>
      <c r="D102" s="225">
        <f>IF('Etat staff'!N98&lt;C102,'Etat staff'!N98+1,'Etat staff'!N98)</f>
        <v>0</v>
      </c>
      <c r="E102" s="203">
        <f t="shared" si="8"/>
        <v>1.0416666666666666E-2</v>
      </c>
      <c r="F102" s="44"/>
      <c r="G102" s="265"/>
      <c r="H102" s="227"/>
      <c r="I102" s="296"/>
      <c r="J102" s="296"/>
      <c r="K102" s="296"/>
      <c r="L102" s="296"/>
      <c r="M102" s="296"/>
      <c r="N102" s="296"/>
      <c r="O102" s="296"/>
      <c r="P102" s="296"/>
      <c r="Q102" s="296"/>
      <c r="R102" s="296"/>
      <c r="S102" s="296"/>
      <c r="T102" s="296"/>
      <c r="U102" s="296"/>
      <c r="V102" s="296"/>
      <c r="W102" s="296"/>
      <c r="X102" s="231"/>
      <c r="Y102" s="231"/>
      <c r="Z102" s="231"/>
      <c r="AA102" s="231"/>
      <c r="AB102" s="231"/>
      <c r="AC102" s="231"/>
      <c r="AD102" s="231"/>
      <c r="AE102" s="231"/>
      <c r="AF102" s="231"/>
      <c r="AG102" s="231"/>
      <c r="AH102" s="231"/>
      <c r="AI102" s="231"/>
      <c r="AJ102" s="231"/>
      <c r="AK102" s="231"/>
      <c r="AL102" s="231"/>
      <c r="AM102" s="231"/>
      <c r="AN102" s="231"/>
      <c r="AO102" s="231"/>
      <c r="AP102" s="231"/>
      <c r="AQ102" s="231"/>
      <c r="AR102" s="231"/>
      <c r="AS102" s="231"/>
      <c r="AT102" s="231"/>
      <c r="AU102" s="231"/>
      <c r="AV102" s="231"/>
      <c r="AW102" s="231"/>
      <c r="AX102" s="231"/>
      <c r="AY102" s="231"/>
      <c r="AZ102" s="231"/>
      <c r="BA102" s="231"/>
      <c r="BB102" s="231"/>
      <c r="BC102" s="231"/>
      <c r="BD102" s="231"/>
      <c r="BE102" s="231"/>
      <c r="BF102" s="231"/>
      <c r="BG102" s="231"/>
      <c r="BH102" s="231"/>
      <c r="BI102" s="231"/>
      <c r="BJ102" s="231"/>
      <c r="BK102" s="231"/>
      <c r="BL102" s="231"/>
      <c r="BM102" s="231"/>
      <c r="BN102" s="231"/>
      <c r="BO102" s="231"/>
      <c r="BP102" s="231"/>
      <c r="BQ102" s="231"/>
      <c r="BR102" s="231"/>
      <c r="BS102" s="231"/>
      <c r="BT102" s="229"/>
      <c r="BU102" s="165">
        <f t="shared" si="3"/>
        <v>6.9441666666666671E-3</v>
      </c>
    </row>
    <row r="103" spans="1:73" ht="15.5" x14ac:dyDescent="0.35">
      <c r="A103" s="39"/>
      <c r="B103" s="139">
        <f>'Etat staff'!O99</f>
        <v>0</v>
      </c>
      <c r="C103" s="161">
        <f>'Etat staff'!M99</f>
        <v>0</v>
      </c>
      <c r="D103" s="225">
        <f>IF('Etat staff'!N99&lt;C103,'Etat staff'!N99+1,'Etat staff'!N99)</f>
        <v>0</v>
      </c>
      <c r="E103" s="203">
        <f t="shared" si="8"/>
        <v>1.0416666666666666E-2</v>
      </c>
      <c r="F103" s="44"/>
      <c r="G103" s="265"/>
      <c r="H103" s="227"/>
      <c r="I103" s="296"/>
      <c r="J103" s="296"/>
      <c r="K103" s="296"/>
      <c r="L103" s="296"/>
      <c r="M103" s="296"/>
      <c r="N103" s="296"/>
      <c r="O103" s="296"/>
      <c r="P103" s="296"/>
      <c r="Q103" s="296"/>
      <c r="R103" s="296"/>
      <c r="S103" s="296"/>
      <c r="T103" s="296"/>
      <c r="U103" s="296"/>
      <c r="V103" s="296"/>
      <c r="W103" s="296"/>
      <c r="X103" s="231"/>
      <c r="Y103" s="231"/>
      <c r="Z103" s="231"/>
      <c r="AA103" s="231"/>
      <c r="AB103" s="231"/>
      <c r="AC103" s="231"/>
      <c r="AD103" s="231"/>
      <c r="AE103" s="231"/>
      <c r="AF103" s="231"/>
      <c r="AG103" s="231"/>
      <c r="AH103" s="231"/>
      <c r="AI103" s="231"/>
      <c r="AJ103" s="231"/>
      <c r="AK103" s="231"/>
      <c r="AL103" s="231"/>
      <c r="AM103" s="231"/>
      <c r="AN103" s="231"/>
      <c r="AO103" s="231"/>
      <c r="AP103" s="231"/>
      <c r="AQ103" s="231"/>
      <c r="AR103" s="231"/>
      <c r="AS103" s="231"/>
      <c r="AT103" s="231"/>
      <c r="AU103" s="231"/>
      <c r="AV103" s="231"/>
      <c r="AW103" s="231"/>
      <c r="AX103" s="231"/>
      <c r="AY103" s="231"/>
      <c r="AZ103" s="231"/>
      <c r="BA103" s="231"/>
      <c r="BB103" s="231"/>
      <c r="BC103" s="231"/>
      <c r="BD103" s="231"/>
      <c r="BE103" s="231"/>
      <c r="BF103" s="231"/>
      <c r="BG103" s="231"/>
      <c r="BH103" s="231"/>
      <c r="BI103" s="231"/>
      <c r="BJ103" s="231"/>
      <c r="BK103" s="231"/>
      <c r="BL103" s="231"/>
      <c r="BM103" s="231"/>
      <c r="BN103" s="231"/>
      <c r="BO103" s="231"/>
      <c r="BP103" s="231"/>
      <c r="BQ103" s="231"/>
      <c r="BR103" s="231"/>
      <c r="BS103" s="231"/>
      <c r="BT103" s="229"/>
      <c r="BU103" s="165">
        <f t="shared" si="3"/>
        <v>6.9441666666666671E-3</v>
      </c>
    </row>
    <row r="104" spans="1:73" ht="15.5" x14ac:dyDescent="0.35">
      <c r="A104" s="39"/>
      <c r="B104" s="139">
        <f>'Etat staff'!O100</f>
        <v>0</v>
      </c>
      <c r="C104" s="161">
        <f>'Etat staff'!M100</f>
        <v>0</v>
      </c>
      <c r="D104" s="225">
        <f>IF('Etat staff'!N100&lt;C104,'Etat staff'!N100+1,'Etat staff'!N100)</f>
        <v>0</v>
      </c>
      <c r="E104" s="203">
        <f t="shared" si="8"/>
        <v>1.0416666666666666E-2</v>
      </c>
      <c r="F104" s="44"/>
      <c r="G104" s="265"/>
      <c r="H104" s="227"/>
      <c r="I104" s="296"/>
      <c r="J104" s="296"/>
      <c r="K104" s="296"/>
      <c r="L104" s="296"/>
      <c r="M104" s="296"/>
      <c r="N104" s="296"/>
      <c r="O104" s="296"/>
      <c r="P104" s="296"/>
      <c r="Q104" s="296"/>
      <c r="R104" s="296"/>
      <c r="S104" s="296"/>
      <c r="T104" s="296"/>
      <c r="U104" s="296"/>
      <c r="V104" s="296"/>
      <c r="W104" s="296"/>
      <c r="X104" s="231"/>
      <c r="Y104" s="231"/>
      <c r="Z104" s="231"/>
      <c r="AA104" s="231"/>
      <c r="AB104" s="231"/>
      <c r="AC104" s="231"/>
      <c r="AD104" s="231"/>
      <c r="AE104" s="231"/>
      <c r="AF104" s="231"/>
      <c r="AG104" s="231"/>
      <c r="AH104" s="231"/>
      <c r="AI104" s="231"/>
      <c r="AJ104" s="231"/>
      <c r="AK104" s="231"/>
      <c r="AL104" s="231"/>
      <c r="AM104" s="231"/>
      <c r="AN104" s="231"/>
      <c r="AO104" s="231"/>
      <c r="AP104" s="231"/>
      <c r="AQ104" s="231"/>
      <c r="AR104" s="231"/>
      <c r="AS104" s="231"/>
      <c r="AT104" s="231"/>
      <c r="AU104" s="231"/>
      <c r="AV104" s="231"/>
      <c r="AW104" s="231"/>
      <c r="AX104" s="231"/>
      <c r="AY104" s="231"/>
      <c r="AZ104" s="231"/>
      <c r="BA104" s="231"/>
      <c r="BB104" s="231"/>
      <c r="BC104" s="231"/>
      <c r="BD104" s="231"/>
      <c r="BE104" s="231"/>
      <c r="BF104" s="231"/>
      <c r="BG104" s="231"/>
      <c r="BH104" s="231"/>
      <c r="BI104" s="231"/>
      <c r="BJ104" s="231"/>
      <c r="BK104" s="231"/>
      <c r="BL104" s="231"/>
      <c r="BM104" s="231"/>
      <c r="BN104" s="231"/>
      <c r="BO104" s="231"/>
      <c r="BP104" s="231"/>
      <c r="BQ104" s="231"/>
      <c r="BR104" s="231"/>
      <c r="BS104" s="231"/>
      <c r="BT104" s="229"/>
      <c r="BU104" s="165">
        <f t="shared" si="3"/>
        <v>6.9441666666666671E-3</v>
      </c>
    </row>
    <row r="105" spans="1:73" ht="15.5" x14ac:dyDescent="0.35">
      <c r="A105" s="39"/>
      <c r="B105" s="139">
        <f>'Etat staff'!O101</f>
        <v>0</v>
      </c>
      <c r="C105" s="161">
        <f>'Etat staff'!M101</f>
        <v>0</v>
      </c>
      <c r="D105" s="225">
        <f>IF('Etat staff'!N101&lt;C105,'Etat staff'!N101+1,'Etat staff'!N101)</f>
        <v>0</v>
      </c>
      <c r="E105" s="203">
        <f t="shared" si="8"/>
        <v>1.0416666666666666E-2</v>
      </c>
      <c r="F105" s="44"/>
      <c r="G105" s="265"/>
      <c r="H105" s="227"/>
      <c r="I105" s="296"/>
      <c r="J105" s="296"/>
      <c r="K105" s="296"/>
      <c r="L105" s="296"/>
      <c r="M105" s="296"/>
      <c r="N105" s="296"/>
      <c r="O105" s="296"/>
      <c r="P105" s="296"/>
      <c r="Q105" s="296"/>
      <c r="R105" s="296"/>
      <c r="S105" s="296"/>
      <c r="T105" s="296"/>
      <c r="U105" s="296"/>
      <c r="V105" s="296"/>
      <c r="W105" s="296"/>
      <c r="X105" s="231"/>
      <c r="Y105" s="231"/>
      <c r="Z105" s="231"/>
      <c r="AA105" s="231"/>
      <c r="AB105" s="231"/>
      <c r="AC105" s="231"/>
      <c r="AD105" s="231"/>
      <c r="AE105" s="231"/>
      <c r="AF105" s="231"/>
      <c r="AG105" s="231"/>
      <c r="AH105" s="231"/>
      <c r="AI105" s="231"/>
      <c r="AJ105" s="231"/>
      <c r="AK105" s="231"/>
      <c r="AL105" s="231"/>
      <c r="AM105" s="231"/>
      <c r="AN105" s="231"/>
      <c r="AO105" s="231"/>
      <c r="AP105" s="231"/>
      <c r="AQ105" s="231"/>
      <c r="AR105" s="231"/>
      <c r="AS105" s="231"/>
      <c r="AT105" s="231"/>
      <c r="AU105" s="231"/>
      <c r="AV105" s="231"/>
      <c r="AW105" s="231"/>
      <c r="AX105" s="231"/>
      <c r="AY105" s="231"/>
      <c r="AZ105" s="231"/>
      <c r="BA105" s="231"/>
      <c r="BB105" s="231"/>
      <c r="BC105" s="231"/>
      <c r="BD105" s="231"/>
      <c r="BE105" s="231"/>
      <c r="BF105" s="231"/>
      <c r="BG105" s="231"/>
      <c r="BH105" s="231"/>
      <c r="BI105" s="231"/>
      <c r="BJ105" s="231"/>
      <c r="BK105" s="231"/>
      <c r="BL105" s="231"/>
      <c r="BM105" s="231"/>
      <c r="BN105" s="231"/>
      <c r="BO105" s="231"/>
      <c r="BP105" s="231"/>
      <c r="BQ105" s="231"/>
      <c r="BR105" s="231"/>
      <c r="BS105" s="231"/>
      <c r="BT105" s="229"/>
      <c r="BU105" s="165">
        <f t="shared" si="3"/>
        <v>6.9441666666666671E-3</v>
      </c>
    </row>
    <row r="106" spans="1:73" ht="15.5" x14ac:dyDescent="0.35">
      <c r="A106" s="39"/>
      <c r="B106" s="139">
        <f>'Etat staff'!O102</f>
        <v>0</v>
      </c>
      <c r="C106" s="161">
        <f>'Etat staff'!M102</f>
        <v>0</v>
      </c>
      <c r="D106" s="225">
        <f>IF('Etat staff'!N102&lt;C106,'Etat staff'!N102+1,'Etat staff'!N102)</f>
        <v>0</v>
      </c>
      <c r="E106" s="203">
        <f t="shared" si="8"/>
        <v>1.0416666666666666E-2</v>
      </c>
      <c r="F106" s="44"/>
      <c r="G106" s="265"/>
      <c r="H106" s="227"/>
      <c r="I106" s="296"/>
      <c r="J106" s="296"/>
      <c r="K106" s="296"/>
      <c r="L106" s="296"/>
      <c r="M106" s="296"/>
      <c r="N106" s="296"/>
      <c r="O106" s="296"/>
      <c r="P106" s="296"/>
      <c r="Q106" s="296"/>
      <c r="R106" s="296"/>
      <c r="S106" s="296"/>
      <c r="T106" s="296"/>
      <c r="U106" s="296"/>
      <c r="V106" s="296"/>
      <c r="W106" s="296"/>
      <c r="X106" s="231"/>
      <c r="Y106" s="231"/>
      <c r="Z106" s="231"/>
      <c r="AA106" s="231"/>
      <c r="AB106" s="231"/>
      <c r="AC106" s="231"/>
      <c r="AD106" s="231"/>
      <c r="AE106" s="231"/>
      <c r="AF106" s="231"/>
      <c r="AG106" s="231"/>
      <c r="AH106" s="231"/>
      <c r="AI106" s="231"/>
      <c r="AJ106" s="231"/>
      <c r="AK106" s="231"/>
      <c r="AL106" s="231"/>
      <c r="AM106" s="231"/>
      <c r="AN106" s="231"/>
      <c r="AO106" s="231"/>
      <c r="AP106" s="231"/>
      <c r="AQ106" s="231"/>
      <c r="AR106" s="231"/>
      <c r="AS106" s="231"/>
      <c r="AT106" s="231"/>
      <c r="AU106" s="231"/>
      <c r="AV106" s="231"/>
      <c r="AW106" s="231"/>
      <c r="AX106" s="231"/>
      <c r="AY106" s="231"/>
      <c r="AZ106" s="231"/>
      <c r="BA106" s="231"/>
      <c r="BB106" s="231"/>
      <c r="BC106" s="231"/>
      <c r="BD106" s="231"/>
      <c r="BE106" s="231"/>
      <c r="BF106" s="231"/>
      <c r="BG106" s="231"/>
      <c r="BH106" s="231"/>
      <c r="BI106" s="231"/>
      <c r="BJ106" s="231"/>
      <c r="BK106" s="231"/>
      <c r="BL106" s="231"/>
      <c r="BM106" s="231"/>
      <c r="BN106" s="231"/>
      <c r="BO106" s="231"/>
      <c r="BP106" s="231"/>
      <c r="BQ106" s="231"/>
      <c r="BR106" s="231"/>
      <c r="BS106" s="231"/>
      <c r="BT106" s="229"/>
      <c r="BU106" s="165">
        <f t="shared" si="3"/>
        <v>6.9441666666666671E-3</v>
      </c>
    </row>
    <row r="107" spans="1:73" ht="15.5" x14ac:dyDescent="0.35">
      <c r="A107" s="39"/>
      <c r="B107" s="139">
        <f>'Etat staff'!O103</f>
        <v>0</v>
      </c>
      <c r="C107" s="161">
        <f>'Etat staff'!M103</f>
        <v>0</v>
      </c>
      <c r="D107" s="225">
        <f>IF('Etat staff'!N103&lt;C107,'Etat staff'!N103+1,'Etat staff'!N103)</f>
        <v>0</v>
      </c>
      <c r="E107" s="203">
        <f t="shared" si="8"/>
        <v>1.0416666666666666E-2</v>
      </c>
      <c r="F107" s="44"/>
      <c r="G107" s="265"/>
      <c r="H107" s="227"/>
      <c r="I107" s="296"/>
      <c r="J107" s="296"/>
      <c r="K107" s="296"/>
      <c r="L107" s="296"/>
      <c r="M107" s="296"/>
      <c r="N107" s="296"/>
      <c r="O107" s="296"/>
      <c r="P107" s="296"/>
      <c r="Q107" s="296"/>
      <c r="R107" s="296"/>
      <c r="S107" s="296"/>
      <c r="T107" s="296"/>
      <c r="U107" s="296"/>
      <c r="V107" s="296"/>
      <c r="W107" s="296"/>
      <c r="X107" s="231"/>
      <c r="Y107" s="231"/>
      <c r="Z107" s="231"/>
      <c r="AA107" s="231"/>
      <c r="AB107" s="231"/>
      <c r="AC107" s="231"/>
      <c r="AD107" s="231"/>
      <c r="AE107" s="231"/>
      <c r="AF107" s="231"/>
      <c r="AG107" s="231"/>
      <c r="AH107" s="231"/>
      <c r="AI107" s="231"/>
      <c r="AJ107" s="231"/>
      <c r="AK107" s="231"/>
      <c r="AL107" s="231"/>
      <c r="AM107" s="231"/>
      <c r="AN107" s="231"/>
      <c r="AO107" s="231"/>
      <c r="AP107" s="231"/>
      <c r="AQ107" s="231"/>
      <c r="AR107" s="231"/>
      <c r="AS107" s="231"/>
      <c r="AT107" s="231"/>
      <c r="AU107" s="231"/>
      <c r="AV107" s="231"/>
      <c r="AW107" s="231"/>
      <c r="AX107" s="231"/>
      <c r="AY107" s="231"/>
      <c r="AZ107" s="231"/>
      <c r="BA107" s="231"/>
      <c r="BB107" s="231"/>
      <c r="BC107" s="231"/>
      <c r="BD107" s="231"/>
      <c r="BE107" s="231"/>
      <c r="BF107" s="231"/>
      <c r="BG107" s="231"/>
      <c r="BH107" s="231"/>
      <c r="BI107" s="231"/>
      <c r="BJ107" s="231"/>
      <c r="BK107" s="231"/>
      <c r="BL107" s="231"/>
      <c r="BM107" s="231"/>
      <c r="BN107" s="231"/>
      <c r="BO107" s="231"/>
      <c r="BP107" s="231"/>
      <c r="BQ107" s="231"/>
      <c r="BR107" s="231"/>
      <c r="BS107" s="231"/>
      <c r="BT107" s="229"/>
      <c r="BU107" s="165">
        <f t="shared" si="3"/>
        <v>6.9441666666666671E-3</v>
      </c>
    </row>
    <row r="108" spans="1:73" ht="15.5" x14ac:dyDescent="0.35">
      <c r="A108" s="39"/>
      <c r="B108" s="139">
        <f>'Etat staff'!O104</f>
        <v>0</v>
      </c>
      <c r="C108" s="161">
        <f>'Etat staff'!M104</f>
        <v>0</v>
      </c>
      <c r="D108" s="225">
        <f>IF('Etat staff'!N104&lt;C108,'Etat staff'!N104+1,'Etat staff'!N104)</f>
        <v>0</v>
      </c>
      <c r="E108" s="203">
        <f t="shared" si="8"/>
        <v>1.0416666666666666E-2</v>
      </c>
      <c r="F108" s="44"/>
      <c r="G108" s="265"/>
      <c r="H108" s="227"/>
      <c r="I108" s="296"/>
      <c r="J108" s="296"/>
      <c r="K108" s="296"/>
      <c r="L108" s="296"/>
      <c r="M108" s="296"/>
      <c r="N108" s="296"/>
      <c r="O108" s="296"/>
      <c r="P108" s="296"/>
      <c r="Q108" s="296"/>
      <c r="R108" s="296"/>
      <c r="S108" s="296"/>
      <c r="T108" s="296"/>
      <c r="U108" s="296"/>
      <c r="V108" s="296"/>
      <c r="W108" s="296"/>
      <c r="X108" s="231"/>
      <c r="Y108" s="231"/>
      <c r="Z108" s="231"/>
      <c r="AA108" s="231"/>
      <c r="AB108" s="231"/>
      <c r="AC108" s="231"/>
      <c r="AD108" s="231"/>
      <c r="AE108" s="231"/>
      <c r="AF108" s="231"/>
      <c r="AG108" s="231"/>
      <c r="AH108" s="231"/>
      <c r="AI108" s="231"/>
      <c r="AJ108" s="231"/>
      <c r="AK108" s="231"/>
      <c r="AL108" s="231"/>
      <c r="AM108" s="231"/>
      <c r="AN108" s="231"/>
      <c r="AO108" s="231"/>
      <c r="AP108" s="231"/>
      <c r="AQ108" s="231"/>
      <c r="AR108" s="231"/>
      <c r="AS108" s="231"/>
      <c r="AT108" s="231"/>
      <c r="AU108" s="231"/>
      <c r="AV108" s="231"/>
      <c r="AW108" s="231"/>
      <c r="AX108" s="231"/>
      <c r="AY108" s="231"/>
      <c r="AZ108" s="231"/>
      <c r="BA108" s="231"/>
      <c r="BB108" s="231"/>
      <c r="BC108" s="231"/>
      <c r="BD108" s="231"/>
      <c r="BE108" s="231"/>
      <c r="BF108" s="231"/>
      <c r="BG108" s="231"/>
      <c r="BH108" s="231"/>
      <c r="BI108" s="231"/>
      <c r="BJ108" s="231"/>
      <c r="BK108" s="231"/>
      <c r="BL108" s="231"/>
      <c r="BM108" s="231"/>
      <c r="BN108" s="231"/>
      <c r="BO108" s="231"/>
      <c r="BP108" s="231"/>
      <c r="BQ108" s="231"/>
      <c r="BR108" s="231"/>
      <c r="BS108" s="231"/>
      <c r="BT108" s="229"/>
      <c r="BU108" s="165">
        <f t="shared" si="3"/>
        <v>6.9441666666666671E-3</v>
      </c>
    </row>
    <row r="109" spans="1:73" ht="15.5" x14ac:dyDescent="0.35">
      <c r="A109" s="39"/>
      <c r="B109" s="139">
        <f>'Etat staff'!O105</f>
        <v>0</v>
      </c>
      <c r="C109" s="161">
        <f>'Etat staff'!M105</f>
        <v>0</v>
      </c>
      <c r="D109" s="225">
        <f>IF('Etat staff'!N105&lt;C109,'Etat staff'!N105+1,'Etat staff'!N105)</f>
        <v>0</v>
      </c>
      <c r="E109" s="203">
        <f t="shared" si="8"/>
        <v>1.0416666666666666E-2</v>
      </c>
      <c r="F109" s="44"/>
      <c r="G109" s="265"/>
      <c r="H109" s="227"/>
      <c r="I109" s="296"/>
      <c r="J109" s="296"/>
      <c r="K109" s="296"/>
      <c r="L109" s="296"/>
      <c r="M109" s="296"/>
      <c r="N109" s="296"/>
      <c r="O109" s="296"/>
      <c r="P109" s="296"/>
      <c r="Q109" s="296"/>
      <c r="R109" s="296"/>
      <c r="S109" s="296"/>
      <c r="T109" s="296"/>
      <c r="U109" s="296"/>
      <c r="V109" s="296"/>
      <c r="W109" s="296"/>
      <c r="X109" s="231"/>
      <c r="Y109" s="231"/>
      <c r="Z109" s="231"/>
      <c r="AA109" s="231"/>
      <c r="AB109" s="231"/>
      <c r="AC109" s="231"/>
      <c r="AD109" s="231"/>
      <c r="AE109" s="231"/>
      <c r="AF109" s="231"/>
      <c r="AG109" s="231"/>
      <c r="AH109" s="231"/>
      <c r="AI109" s="231"/>
      <c r="AJ109" s="231"/>
      <c r="AK109" s="231"/>
      <c r="AL109" s="231"/>
      <c r="AM109" s="231"/>
      <c r="AN109" s="231"/>
      <c r="AO109" s="231"/>
      <c r="AP109" s="231"/>
      <c r="AQ109" s="231"/>
      <c r="AR109" s="231"/>
      <c r="AS109" s="231"/>
      <c r="AT109" s="231"/>
      <c r="AU109" s="231"/>
      <c r="AV109" s="231"/>
      <c r="AW109" s="231"/>
      <c r="AX109" s="231"/>
      <c r="AY109" s="231"/>
      <c r="AZ109" s="231"/>
      <c r="BA109" s="231"/>
      <c r="BB109" s="231"/>
      <c r="BC109" s="231"/>
      <c r="BD109" s="231"/>
      <c r="BE109" s="231"/>
      <c r="BF109" s="231"/>
      <c r="BG109" s="231"/>
      <c r="BH109" s="231"/>
      <c r="BI109" s="231"/>
      <c r="BJ109" s="231"/>
      <c r="BK109" s="231"/>
      <c r="BL109" s="231"/>
      <c r="BM109" s="231"/>
      <c r="BN109" s="231"/>
      <c r="BO109" s="231"/>
      <c r="BP109" s="231"/>
      <c r="BQ109" s="231"/>
      <c r="BR109" s="231"/>
      <c r="BS109" s="231"/>
      <c r="BT109" s="229"/>
      <c r="BU109" s="165">
        <f t="shared" si="3"/>
        <v>6.9441666666666671E-3</v>
      </c>
    </row>
    <row r="110" spans="1:73" ht="15.5" x14ac:dyDescent="0.35">
      <c r="A110" s="39"/>
      <c r="B110" s="139">
        <f>'Etat staff'!O106</f>
        <v>0</v>
      </c>
      <c r="C110" s="161">
        <f>'Etat staff'!M106</f>
        <v>0</v>
      </c>
      <c r="D110" s="225">
        <f>IF('Etat staff'!N106&lt;C110,'Etat staff'!N106+1,'Etat staff'!N106)</f>
        <v>0</v>
      </c>
      <c r="E110" s="203">
        <f t="shared" si="8"/>
        <v>1.0416666666666666E-2</v>
      </c>
      <c r="F110" s="44"/>
      <c r="G110" s="265"/>
      <c r="H110" s="227"/>
      <c r="I110" s="296"/>
      <c r="J110" s="296"/>
      <c r="K110" s="296"/>
      <c r="L110" s="296"/>
      <c r="M110" s="296"/>
      <c r="N110" s="296"/>
      <c r="O110" s="296"/>
      <c r="P110" s="296"/>
      <c r="Q110" s="296"/>
      <c r="R110" s="296"/>
      <c r="S110" s="296"/>
      <c r="T110" s="296"/>
      <c r="U110" s="296"/>
      <c r="V110" s="296"/>
      <c r="W110" s="296"/>
      <c r="X110" s="231"/>
      <c r="Y110" s="231"/>
      <c r="Z110" s="231"/>
      <c r="AA110" s="231"/>
      <c r="AB110" s="231"/>
      <c r="AC110" s="231"/>
      <c r="AD110" s="231"/>
      <c r="AE110" s="231"/>
      <c r="AF110" s="231"/>
      <c r="AG110" s="231"/>
      <c r="AH110" s="231"/>
      <c r="AI110" s="231"/>
      <c r="AJ110" s="231"/>
      <c r="AK110" s="231"/>
      <c r="AL110" s="231"/>
      <c r="AM110" s="231"/>
      <c r="AN110" s="231"/>
      <c r="AO110" s="231"/>
      <c r="AP110" s="231"/>
      <c r="AQ110" s="231"/>
      <c r="AR110" s="231"/>
      <c r="AS110" s="231"/>
      <c r="AT110" s="231"/>
      <c r="AU110" s="231"/>
      <c r="AV110" s="231"/>
      <c r="AW110" s="231"/>
      <c r="AX110" s="231"/>
      <c r="AY110" s="231"/>
      <c r="AZ110" s="231"/>
      <c r="BA110" s="231"/>
      <c r="BB110" s="231"/>
      <c r="BC110" s="231"/>
      <c r="BD110" s="231"/>
      <c r="BE110" s="231"/>
      <c r="BF110" s="231"/>
      <c r="BG110" s="231"/>
      <c r="BH110" s="231"/>
      <c r="BI110" s="231"/>
      <c r="BJ110" s="231"/>
      <c r="BK110" s="231"/>
      <c r="BL110" s="231"/>
      <c r="BM110" s="231"/>
      <c r="BN110" s="231"/>
      <c r="BO110" s="231"/>
      <c r="BP110" s="231"/>
      <c r="BQ110" s="231"/>
      <c r="BR110" s="231"/>
      <c r="BS110" s="231"/>
      <c r="BT110" s="229"/>
      <c r="BU110" s="165">
        <f t="shared" si="3"/>
        <v>6.9441666666666671E-3</v>
      </c>
    </row>
    <row r="111" spans="1:73" ht="15.5" x14ac:dyDescent="0.35">
      <c r="A111" s="39"/>
      <c r="B111" s="139">
        <f>'Etat staff'!O107</f>
        <v>0</v>
      </c>
      <c r="C111" s="161">
        <f>'Etat staff'!M107</f>
        <v>0</v>
      </c>
      <c r="D111" s="225">
        <f>IF('Etat staff'!N107&lt;C111,'Etat staff'!N107+1,'Etat staff'!N107)</f>
        <v>0</v>
      </c>
      <c r="E111" s="203">
        <f t="shared" si="8"/>
        <v>1.0416666666666666E-2</v>
      </c>
      <c r="F111" s="44"/>
      <c r="G111" s="265"/>
      <c r="H111" s="227"/>
      <c r="I111" s="296"/>
      <c r="J111" s="296"/>
      <c r="K111" s="296"/>
      <c r="L111" s="296"/>
      <c r="M111" s="296"/>
      <c r="N111" s="296"/>
      <c r="O111" s="296"/>
      <c r="P111" s="296"/>
      <c r="Q111" s="296"/>
      <c r="R111" s="296"/>
      <c r="S111" s="296"/>
      <c r="T111" s="296"/>
      <c r="U111" s="296"/>
      <c r="V111" s="296"/>
      <c r="W111" s="296"/>
      <c r="X111" s="231"/>
      <c r="Y111" s="231"/>
      <c r="Z111" s="231"/>
      <c r="AA111" s="231"/>
      <c r="AB111" s="231"/>
      <c r="AC111" s="231"/>
      <c r="AD111" s="231"/>
      <c r="AE111" s="231"/>
      <c r="AF111" s="231"/>
      <c r="AG111" s="231"/>
      <c r="AH111" s="231"/>
      <c r="AI111" s="231"/>
      <c r="AJ111" s="231"/>
      <c r="AK111" s="231"/>
      <c r="AL111" s="231"/>
      <c r="AM111" s="231"/>
      <c r="AN111" s="231"/>
      <c r="AO111" s="231"/>
      <c r="AP111" s="231"/>
      <c r="AQ111" s="231"/>
      <c r="AR111" s="231"/>
      <c r="AS111" s="231"/>
      <c r="AT111" s="231"/>
      <c r="AU111" s="231"/>
      <c r="AV111" s="231"/>
      <c r="AW111" s="231"/>
      <c r="AX111" s="231"/>
      <c r="AY111" s="231"/>
      <c r="AZ111" s="231"/>
      <c r="BA111" s="231"/>
      <c r="BB111" s="231"/>
      <c r="BC111" s="231"/>
      <c r="BD111" s="231"/>
      <c r="BE111" s="231"/>
      <c r="BF111" s="231"/>
      <c r="BG111" s="231"/>
      <c r="BH111" s="231"/>
      <c r="BI111" s="231"/>
      <c r="BJ111" s="231"/>
      <c r="BK111" s="231"/>
      <c r="BL111" s="231"/>
      <c r="BM111" s="231"/>
      <c r="BN111" s="231"/>
      <c r="BO111" s="231"/>
      <c r="BP111" s="231"/>
      <c r="BQ111" s="231"/>
      <c r="BR111" s="231"/>
      <c r="BS111" s="231"/>
      <c r="BT111" s="229"/>
      <c r="BU111" s="165">
        <f t="shared" si="3"/>
        <v>6.9441666666666671E-3</v>
      </c>
    </row>
    <row r="112" spans="1:73" ht="15.5" x14ac:dyDescent="0.35">
      <c r="A112" s="39"/>
      <c r="B112" s="139">
        <f>'Etat staff'!O108</f>
        <v>0</v>
      </c>
      <c r="C112" s="161">
        <f>'Etat staff'!M108</f>
        <v>0</v>
      </c>
      <c r="D112" s="225">
        <f>IF('Etat staff'!N108&lt;C112,'Etat staff'!N108+1,'Etat staff'!N108)</f>
        <v>0</v>
      </c>
      <c r="E112" s="203">
        <f t="shared" si="8"/>
        <v>1.0416666666666666E-2</v>
      </c>
      <c r="F112" s="44"/>
      <c r="G112" s="265"/>
      <c r="H112" s="227"/>
      <c r="I112" s="296"/>
      <c r="J112" s="296"/>
      <c r="K112" s="296"/>
      <c r="L112" s="296"/>
      <c r="M112" s="296"/>
      <c r="N112" s="296"/>
      <c r="O112" s="296"/>
      <c r="P112" s="296"/>
      <c r="Q112" s="296"/>
      <c r="R112" s="296"/>
      <c r="S112" s="296"/>
      <c r="T112" s="296"/>
      <c r="U112" s="296"/>
      <c r="V112" s="296"/>
      <c r="W112" s="296"/>
      <c r="X112" s="231"/>
      <c r="Y112" s="231"/>
      <c r="Z112" s="231"/>
      <c r="AA112" s="231"/>
      <c r="AB112" s="231"/>
      <c r="AC112" s="231"/>
      <c r="AD112" s="231"/>
      <c r="AE112" s="231"/>
      <c r="AF112" s="231"/>
      <c r="AG112" s="231"/>
      <c r="AH112" s="231"/>
      <c r="AI112" s="231"/>
      <c r="AJ112" s="231"/>
      <c r="AK112" s="231"/>
      <c r="AL112" s="231"/>
      <c r="AM112" s="231"/>
      <c r="AN112" s="231"/>
      <c r="AO112" s="231"/>
      <c r="AP112" s="231"/>
      <c r="AQ112" s="231"/>
      <c r="AR112" s="231"/>
      <c r="AS112" s="231"/>
      <c r="AT112" s="231"/>
      <c r="AU112" s="231"/>
      <c r="AV112" s="231"/>
      <c r="AW112" s="231"/>
      <c r="AX112" s="231"/>
      <c r="AY112" s="231"/>
      <c r="AZ112" s="231"/>
      <c r="BA112" s="231"/>
      <c r="BB112" s="231"/>
      <c r="BC112" s="231"/>
      <c r="BD112" s="231"/>
      <c r="BE112" s="231"/>
      <c r="BF112" s="231"/>
      <c r="BG112" s="231"/>
      <c r="BH112" s="231"/>
      <c r="BI112" s="231"/>
      <c r="BJ112" s="231"/>
      <c r="BK112" s="231"/>
      <c r="BL112" s="231"/>
      <c r="BM112" s="231"/>
      <c r="BN112" s="231"/>
      <c r="BO112" s="231"/>
      <c r="BP112" s="231"/>
      <c r="BQ112" s="231"/>
      <c r="BR112" s="231"/>
      <c r="BS112" s="231"/>
      <c r="BT112" s="229"/>
      <c r="BU112" s="165">
        <f t="shared" si="3"/>
        <v>6.9441666666666671E-3</v>
      </c>
    </row>
    <row r="113" spans="1:73" ht="15.5" x14ac:dyDescent="0.35">
      <c r="A113" s="39"/>
      <c r="B113" s="139">
        <f>'Etat staff'!O109</f>
        <v>0</v>
      </c>
      <c r="C113" s="161">
        <f>'Etat staff'!M109</f>
        <v>0</v>
      </c>
      <c r="D113" s="225">
        <f>IF('Etat staff'!N109&lt;C113,'Etat staff'!N109+1,'Etat staff'!N109)</f>
        <v>0</v>
      </c>
      <c r="E113" s="203">
        <f t="shared" si="8"/>
        <v>1.0416666666666666E-2</v>
      </c>
      <c r="F113" s="44"/>
      <c r="G113" s="265"/>
      <c r="H113" s="227"/>
      <c r="I113" s="296"/>
      <c r="J113" s="296"/>
      <c r="K113" s="296"/>
      <c r="L113" s="296"/>
      <c r="M113" s="296"/>
      <c r="N113" s="296"/>
      <c r="O113" s="296"/>
      <c r="P113" s="296"/>
      <c r="Q113" s="296"/>
      <c r="R113" s="296"/>
      <c r="S113" s="296"/>
      <c r="T113" s="296"/>
      <c r="U113" s="296"/>
      <c r="V113" s="296"/>
      <c r="W113" s="296"/>
      <c r="X113" s="231"/>
      <c r="Y113" s="231"/>
      <c r="Z113" s="231"/>
      <c r="AA113" s="231"/>
      <c r="AB113" s="231"/>
      <c r="AC113" s="231"/>
      <c r="AD113" s="231"/>
      <c r="AE113" s="231"/>
      <c r="AF113" s="231"/>
      <c r="AG113" s="231"/>
      <c r="AH113" s="231"/>
      <c r="AI113" s="231"/>
      <c r="AJ113" s="231"/>
      <c r="AK113" s="231"/>
      <c r="AL113" s="231"/>
      <c r="AM113" s="231"/>
      <c r="AN113" s="231"/>
      <c r="AO113" s="231"/>
      <c r="AP113" s="231"/>
      <c r="AQ113" s="231"/>
      <c r="AR113" s="231"/>
      <c r="AS113" s="231"/>
      <c r="AT113" s="231"/>
      <c r="AU113" s="231"/>
      <c r="AV113" s="231"/>
      <c r="AW113" s="231"/>
      <c r="AX113" s="231"/>
      <c r="AY113" s="231"/>
      <c r="AZ113" s="231"/>
      <c r="BA113" s="231"/>
      <c r="BB113" s="231"/>
      <c r="BC113" s="231"/>
      <c r="BD113" s="231"/>
      <c r="BE113" s="231"/>
      <c r="BF113" s="231"/>
      <c r="BG113" s="231"/>
      <c r="BH113" s="231"/>
      <c r="BI113" s="231"/>
      <c r="BJ113" s="231"/>
      <c r="BK113" s="231"/>
      <c r="BL113" s="231"/>
      <c r="BM113" s="231"/>
      <c r="BN113" s="231"/>
      <c r="BO113" s="231"/>
      <c r="BP113" s="231"/>
      <c r="BQ113" s="231"/>
      <c r="BR113" s="231"/>
      <c r="BS113" s="231"/>
      <c r="BT113" s="229"/>
      <c r="BU113" s="165">
        <f t="shared" si="3"/>
        <v>6.9441666666666671E-3</v>
      </c>
    </row>
    <row r="114" spans="1:73" ht="15.5" x14ac:dyDescent="0.35">
      <c r="A114" s="39"/>
      <c r="B114" s="139">
        <f>'Etat staff'!O110</f>
        <v>0</v>
      </c>
      <c r="C114" s="161">
        <f>'Etat staff'!M110</f>
        <v>0</v>
      </c>
      <c r="D114" s="225">
        <f>IF('Etat staff'!N110&lt;C114,'Etat staff'!N110+1,'Etat staff'!N110)</f>
        <v>0</v>
      </c>
      <c r="E114" s="203">
        <f t="shared" si="8"/>
        <v>1.0416666666666666E-2</v>
      </c>
      <c r="F114" s="44"/>
      <c r="G114" s="265"/>
      <c r="H114" s="227"/>
      <c r="I114" s="296"/>
      <c r="J114" s="296"/>
      <c r="K114" s="296"/>
      <c r="L114" s="296"/>
      <c r="M114" s="296"/>
      <c r="N114" s="296"/>
      <c r="O114" s="296"/>
      <c r="P114" s="296"/>
      <c r="Q114" s="296"/>
      <c r="R114" s="296"/>
      <c r="S114" s="296"/>
      <c r="T114" s="296"/>
      <c r="U114" s="296"/>
      <c r="V114" s="296"/>
      <c r="W114" s="296"/>
      <c r="X114" s="231"/>
      <c r="Y114" s="231"/>
      <c r="Z114" s="231"/>
      <c r="AA114" s="231"/>
      <c r="AB114" s="231"/>
      <c r="AC114" s="231"/>
      <c r="AD114" s="231"/>
      <c r="AE114" s="231"/>
      <c r="AF114" s="231"/>
      <c r="AG114" s="231"/>
      <c r="AH114" s="231"/>
      <c r="AI114" s="231"/>
      <c r="AJ114" s="231"/>
      <c r="AK114" s="231"/>
      <c r="AL114" s="231"/>
      <c r="AM114" s="231"/>
      <c r="AN114" s="231"/>
      <c r="AO114" s="231"/>
      <c r="AP114" s="231"/>
      <c r="AQ114" s="231"/>
      <c r="AR114" s="231"/>
      <c r="AS114" s="231"/>
      <c r="AT114" s="231"/>
      <c r="AU114" s="231"/>
      <c r="AV114" s="231"/>
      <c r="AW114" s="231"/>
      <c r="AX114" s="231"/>
      <c r="AY114" s="231"/>
      <c r="AZ114" s="231"/>
      <c r="BA114" s="231"/>
      <c r="BB114" s="231"/>
      <c r="BC114" s="231"/>
      <c r="BD114" s="231"/>
      <c r="BE114" s="231"/>
      <c r="BF114" s="231"/>
      <c r="BG114" s="231"/>
      <c r="BH114" s="231"/>
      <c r="BI114" s="231"/>
      <c r="BJ114" s="231"/>
      <c r="BK114" s="231"/>
      <c r="BL114" s="231"/>
      <c r="BM114" s="231"/>
      <c r="BN114" s="231"/>
      <c r="BO114" s="231"/>
      <c r="BP114" s="231"/>
      <c r="BQ114" s="231"/>
      <c r="BR114" s="231"/>
      <c r="BS114" s="231"/>
      <c r="BT114" s="229"/>
      <c r="BU114" s="165">
        <f t="shared" si="3"/>
        <v>6.9441666666666671E-3</v>
      </c>
    </row>
    <row r="115" spans="1:73" ht="15.5" x14ac:dyDescent="0.35">
      <c r="A115" s="39"/>
      <c r="B115" s="139">
        <f>'Etat staff'!O111</f>
        <v>0</v>
      </c>
      <c r="C115" s="161">
        <f>'Etat staff'!M111</f>
        <v>0</v>
      </c>
      <c r="D115" s="225">
        <f>IF('Etat staff'!N111&lt;C115,'Etat staff'!N111+1,'Etat staff'!N111)</f>
        <v>0</v>
      </c>
      <c r="E115" s="203">
        <f t="shared" si="8"/>
        <v>1.0416666666666666E-2</v>
      </c>
      <c r="F115" s="44"/>
      <c r="G115" s="265"/>
      <c r="H115" s="227"/>
      <c r="I115" s="296"/>
      <c r="J115" s="296"/>
      <c r="K115" s="296"/>
      <c r="L115" s="296"/>
      <c r="M115" s="296"/>
      <c r="N115" s="296"/>
      <c r="O115" s="296"/>
      <c r="P115" s="296"/>
      <c r="Q115" s="296"/>
      <c r="R115" s="296"/>
      <c r="S115" s="296"/>
      <c r="T115" s="296"/>
      <c r="U115" s="296"/>
      <c r="V115" s="296"/>
      <c r="W115" s="296"/>
      <c r="X115" s="231"/>
      <c r="Y115" s="231"/>
      <c r="Z115" s="231"/>
      <c r="AA115" s="231"/>
      <c r="AB115" s="231"/>
      <c r="AC115" s="231"/>
      <c r="AD115" s="231"/>
      <c r="AE115" s="231"/>
      <c r="AF115" s="231"/>
      <c r="AG115" s="231"/>
      <c r="AH115" s="231"/>
      <c r="AI115" s="231"/>
      <c r="AJ115" s="231"/>
      <c r="AK115" s="231"/>
      <c r="AL115" s="231"/>
      <c r="AM115" s="231"/>
      <c r="AN115" s="231"/>
      <c r="AO115" s="231"/>
      <c r="AP115" s="231"/>
      <c r="AQ115" s="231"/>
      <c r="AR115" s="231"/>
      <c r="AS115" s="231"/>
      <c r="AT115" s="231"/>
      <c r="AU115" s="231"/>
      <c r="AV115" s="231"/>
      <c r="AW115" s="231"/>
      <c r="AX115" s="231"/>
      <c r="AY115" s="231"/>
      <c r="AZ115" s="231"/>
      <c r="BA115" s="231"/>
      <c r="BB115" s="231"/>
      <c r="BC115" s="231"/>
      <c r="BD115" s="231"/>
      <c r="BE115" s="231"/>
      <c r="BF115" s="231"/>
      <c r="BG115" s="231"/>
      <c r="BH115" s="231"/>
      <c r="BI115" s="231"/>
      <c r="BJ115" s="231"/>
      <c r="BK115" s="231"/>
      <c r="BL115" s="231"/>
      <c r="BM115" s="231"/>
      <c r="BN115" s="231"/>
      <c r="BO115" s="231"/>
      <c r="BP115" s="231"/>
      <c r="BQ115" s="231"/>
      <c r="BR115" s="231"/>
      <c r="BS115" s="231"/>
      <c r="BT115" s="229"/>
      <c r="BU115" s="165">
        <f t="shared" si="3"/>
        <v>6.9441666666666671E-3</v>
      </c>
    </row>
    <row r="116" spans="1:73" ht="15.5" x14ac:dyDescent="0.35">
      <c r="A116" s="39"/>
      <c r="B116" s="139">
        <f>'Etat staff'!O112</f>
        <v>0</v>
      </c>
      <c r="C116" s="161">
        <f>'Etat staff'!M112</f>
        <v>0</v>
      </c>
      <c r="D116" s="225">
        <f>IF('Etat staff'!N112&lt;C116,'Etat staff'!N112+1,'Etat staff'!N112)</f>
        <v>0</v>
      </c>
      <c r="E116" s="203">
        <f t="shared" si="8"/>
        <v>1.0416666666666666E-2</v>
      </c>
      <c r="F116" s="44"/>
      <c r="G116" s="265"/>
      <c r="H116" s="227"/>
      <c r="I116" s="296"/>
      <c r="J116" s="296"/>
      <c r="K116" s="296"/>
      <c r="L116" s="296"/>
      <c r="M116" s="296"/>
      <c r="N116" s="296"/>
      <c r="O116" s="296"/>
      <c r="P116" s="296"/>
      <c r="Q116" s="296"/>
      <c r="R116" s="296"/>
      <c r="S116" s="296"/>
      <c r="T116" s="296"/>
      <c r="U116" s="296"/>
      <c r="V116" s="296"/>
      <c r="W116" s="296"/>
      <c r="X116" s="231"/>
      <c r="Y116" s="231"/>
      <c r="Z116" s="231"/>
      <c r="AA116" s="231"/>
      <c r="AB116" s="231"/>
      <c r="AC116" s="231"/>
      <c r="AD116" s="231"/>
      <c r="AE116" s="231"/>
      <c r="AF116" s="231"/>
      <c r="AG116" s="231"/>
      <c r="AH116" s="231"/>
      <c r="AI116" s="231"/>
      <c r="AJ116" s="231"/>
      <c r="AK116" s="231"/>
      <c r="AL116" s="231"/>
      <c r="AM116" s="231"/>
      <c r="AN116" s="231"/>
      <c r="AO116" s="231"/>
      <c r="AP116" s="231"/>
      <c r="AQ116" s="231"/>
      <c r="AR116" s="231"/>
      <c r="AS116" s="231"/>
      <c r="AT116" s="231"/>
      <c r="AU116" s="231"/>
      <c r="AV116" s="231"/>
      <c r="AW116" s="231"/>
      <c r="AX116" s="231"/>
      <c r="AY116" s="231"/>
      <c r="AZ116" s="231"/>
      <c r="BA116" s="231"/>
      <c r="BB116" s="231"/>
      <c r="BC116" s="231"/>
      <c r="BD116" s="231"/>
      <c r="BE116" s="231"/>
      <c r="BF116" s="231"/>
      <c r="BG116" s="231"/>
      <c r="BH116" s="231"/>
      <c r="BI116" s="231"/>
      <c r="BJ116" s="231"/>
      <c r="BK116" s="231"/>
      <c r="BL116" s="231"/>
      <c r="BM116" s="231"/>
      <c r="BN116" s="231"/>
      <c r="BO116" s="231"/>
      <c r="BP116" s="231"/>
      <c r="BQ116" s="231"/>
      <c r="BR116" s="231"/>
      <c r="BS116" s="231"/>
      <c r="BT116" s="229"/>
      <c r="BU116" s="165">
        <f t="shared" si="3"/>
        <v>6.9441666666666671E-3</v>
      </c>
    </row>
    <row r="117" spans="1:73" ht="15.5" x14ac:dyDescent="0.35">
      <c r="A117" s="39"/>
      <c r="B117" s="139">
        <f>'Etat staff'!O113</f>
        <v>0</v>
      </c>
      <c r="C117" s="161">
        <f>'Etat staff'!M113</f>
        <v>0</v>
      </c>
      <c r="D117" s="225">
        <f>IF('Etat staff'!N113&lt;C117,'Etat staff'!N113+1,'Etat staff'!N113)</f>
        <v>0</v>
      </c>
      <c r="E117" s="203">
        <f t="shared" si="8"/>
        <v>1.0416666666666666E-2</v>
      </c>
      <c r="F117" s="44"/>
      <c r="G117" s="265"/>
      <c r="H117" s="227"/>
      <c r="I117" s="296"/>
      <c r="J117" s="296"/>
      <c r="K117" s="296"/>
      <c r="L117" s="296"/>
      <c r="M117" s="296"/>
      <c r="N117" s="296"/>
      <c r="O117" s="296"/>
      <c r="P117" s="296"/>
      <c r="Q117" s="296"/>
      <c r="R117" s="296"/>
      <c r="S117" s="296"/>
      <c r="T117" s="296"/>
      <c r="U117" s="296"/>
      <c r="V117" s="296"/>
      <c r="W117" s="296"/>
      <c r="X117" s="231"/>
      <c r="Y117" s="231"/>
      <c r="Z117" s="231"/>
      <c r="AA117" s="231"/>
      <c r="AB117" s="231"/>
      <c r="AC117" s="231"/>
      <c r="AD117" s="231"/>
      <c r="AE117" s="231"/>
      <c r="AF117" s="231"/>
      <c r="AG117" s="231"/>
      <c r="AH117" s="231"/>
      <c r="AI117" s="231"/>
      <c r="AJ117" s="231"/>
      <c r="AK117" s="231"/>
      <c r="AL117" s="231"/>
      <c r="AM117" s="231"/>
      <c r="AN117" s="231"/>
      <c r="AO117" s="231"/>
      <c r="AP117" s="231"/>
      <c r="AQ117" s="231"/>
      <c r="AR117" s="231"/>
      <c r="AS117" s="231"/>
      <c r="AT117" s="231"/>
      <c r="AU117" s="231"/>
      <c r="AV117" s="231"/>
      <c r="AW117" s="231"/>
      <c r="AX117" s="231"/>
      <c r="AY117" s="231"/>
      <c r="AZ117" s="231"/>
      <c r="BA117" s="231"/>
      <c r="BB117" s="231"/>
      <c r="BC117" s="231"/>
      <c r="BD117" s="231"/>
      <c r="BE117" s="231"/>
      <c r="BF117" s="231"/>
      <c r="BG117" s="231"/>
      <c r="BH117" s="231"/>
      <c r="BI117" s="231"/>
      <c r="BJ117" s="231"/>
      <c r="BK117" s="231"/>
      <c r="BL117" s="231"/>
      <c r="BM117" s="231"/>
      <c r="BN117" s="231"/>
      <c r="BO117" s="231"/>
      <c r="BP117" s="231"/>
      <c r="BQ117" s="231"/>
      <c r="BR117" s="231"/>
      <c r="BS117" s="231"/>
      <c r="BT117" s="229"/>
      <c r="BU117" s="165">
        <f t="shared" si="3"/>
        <v>6.9441666666666671E-3</v>
      </c>
    </row>
    <row r="118" spans="1:73" ht="15.5" x14ac:dyDescent="0.35">
      <c r="A118" s="39"/>
      <c r="B118" s="139">
        <f>'Etat staff'!O114</f>
        <v>0</v>
      </c>
      <c r="C118" s="161">
        <f>'Etat staff'!M114</f>
        <v>0</v>
      </c>
      <c r="D118" s="225">
        <f>IF('Etat staff'!N114&lt;C118,'Etat staff'!N114+1,'Etat staff'!N114)</f>
        <v>0</v>
      </c>
      <c r="E118" s="203">
        <f t="shared" si="8"/>
        <v>1.0416666666666666E-2</v>
      </c>
      <c r="F118" s="44"/>
      <c r="G118" s="265"/>
      <c r="H118" s="227"/>
      <c r="I118" s="296"/>
      <c r="J118" s="296"/>
      <c r="K118" s="296"/>
      <c r="L118" s="296"/>
      <c r="M118" s="296"/>
      <c r="N118" s="296"/>
      <c r="O118" s="296"/>
      <c r="P118" s="296"/>
      <c r="Q118" s="296"/>
      <c r="R118" s="296"/>
      <c r="S118" s="296"/>
      <c r="T118" s="296"/>
      <c r="U118" s="296"/>
      <c r="V118" s="296"/>
      <c r="W118" s="296"/>
      <c r="X118" s="231"/>
      <c r="Y118" s="231"/>
      <c r="Z118" s="231"/>
      <c r="AA118" s="231"/>
      <c r="AB118" s="231"/>
      <c r="AC118" s="231"/>
      <c r="AD118" s="231"/>
      <c r="AE118" s="231"/>
      <c r="AF118" s="231"/>
      <c r="AG118" s="231"/>
      <c r="AH118" s="231"/>
      <c r="AI118" s="231"/>
      <c r="AJ118" s="231"/>
      <c r="AK118" s="231"/>
      <c r="AL118" s="231"/>
      <c r="AM118" s="231"/>
      <c r="AN118" s="231"/>
      <c r="AO118" s="231"/>
      <c r="AP118" s="231"/>
      <c r="AQ118" s="231"/>
      <c r="AR118" s="231"/>
      <c r="AS118" s="231"/>
      <c r="AT118" s="231"/>
      <c r="AU118" s="231"/>
      <c r="AV118" s="231"/>
      <c r="AW118" s="231"/>
      <c r="AX118" s="231"/>
      <c r="AY118" s="231"/>
      <c r="AZ118" s="231"/>
      <c r="BA118" s="231"/>
      <c r="BB118" s="231"/>
      <c r="BC118" s="231"/>
      <c r="BD118" s="231"/>
      <c r="BE118" s="231"/>
      <c r="BF118" s="231"/>
      <c r="BG118" s="231"/>
      <c r="BH118" s="231"/>
      <c r="BI118" s="231"/>
      <c r="BJ118" s="231"/>
      <c r="BK118" s="231"/>
      <c r="BL118" s="231"/>
      <c r="BM118" s="231"/>
      <c r="BN118" s="231"/>
      <c r="BO118" s="231"/>
      <c r="BP118" s="231"/>
      <c r="BQ118" s="231"/>
      <c r="BR118" s="231"/>
      <c r="BS118" s="231"/>
      <c r="BT118" s="229"/>
      <c r="BU118" s="165">
        <f t="shared" si="3"/>
        <v>6.9441666666666671E-3</v>
      </c>
    </row>
    <row r="119" spans="1:73" ht="15.5" x14ac:dyDescent="0.35">
      <c r="A119" s="39"/>
      <c r="B119" s="139">
        <f>'Etat staff'!O115</f>
        <v>0</v>
      </c>
      <c r="C119" s="161">
        <f>'Etat staff'!M115</f>
        <v>0</v>
      </c>
      <c r="D119" s="225">
        <f>IF('Etat staff'!N115&lt;C119,'Etat staff'!N115+1,'Etat staff'!N115)</f>
        <v>0</v>
      </c>
      <c r="E119" s="203">
        <f t="shared" si="8"/>
        <v>1.0416666666666666E-2</v>
      </c>
      <c r="F119" s="44"/>
      <c r="G119" s="265"/>
      <c r="H119" s="227"/>
      <c r="I119" s="296"/>
      <c r="J119" s="296"/>
      <c r="K119" s="296"/>
      <c r="L119" s="296"/>
      <c r="M119" s="296"/>
      <c r="N119" s="296"/>
      <c r="O119" s="296"/>
      <c r="P119" s="296"/>
      <c r="Q119" s="296"/>
      <c r="R119" s="296"/>
      <c r="S119" s="296"/>
      <c r="T119" s="296"/>
      <c r="U119" s="296"/>
      <c r="V119" s="296"/>
      <c r="W119" s="296"/>
      <c r="X119" s="296"/>
      <c r="Y119" s="296"/>
      <c r="Z119" s="296"/>
      <c r="AA119" s="296"/>
      <c r="AB119" s="296"/>
      <c r="AC119" s="296"/>
      <c r="AD119" s="296"/>
      <c r="AE119" s="296"/>
      <c r="AF119" s="296"/>
      <c r="AG119" s="296"/>
      <c r="AH119" s="296"/>
      <c r="AI119" s="296"/>
      <c r="AJ119" s="231"/>
      <c r="AK119" s="231"/>
      <c r="AL119" s="231"/>
      <c r="AM119" s="231"/>
      <c r="AN119" s="231"/>
      <c r="AO119" s="231"/>
      <c r="AP119" s="231"/>
      <c r="AQ119" s="231"/>
      <c r="AR119" s="231"/>
      <c r="AS119" s="231"/>
      <c r="AT119" s="231"/>
      <c r="AU119" s="231"/>
      <c r="AV119" s="231"/>
      <c r="AW119" s="231"/>
      <c r="AX119" s="231"/>
      <c r="AY119" s="231"/>
      <c r="AZ119" s="231"/>
      <c r="BA119" s="231"/>
      <c r="BB119" s="231"/>
      <c r="BC119" s="231"/>
      <c r="BD119" s="231"/>
      <c r="BE119" s="231"/>
      <c r="BF119" s="231"/>
      <c r="BG119" s="231"/>
      <c r="BH119" s="231"/>
      <c r="BI119" s="231"/>
      <c r="BJ119" s="231"/>
      <c r="BK119" s="231"/>
      <c r="BL119" s="231"/>
      <c r="BM119" s="231"/>
      <c r="BN119" s="231"/>
      <c r="BO119" s="231"/>
      <c r="BP119" s="296"/>
      <c r="BQ119" s="296"/>
      <c r="BR119" s="296"/>
      <c r="BS119" s="296"/>
      <c r="BT119" s="229"/>
      <c r="BU119" s="165">
        <f t="shared" ref="BU119:BU127" si="9">D119-C119+0.16666/24</f>
        <v>6.9441666666666671E-3</v>
      </c>
    </row>
    <row r="120" spans="1:73" ht="15.5" x14ac:dyDescent="0.35">
      <c r="A120" s="39"/>
      <c r="B120" s="139" t="str">
        <f>'Etat staff'!O116</f>
        <v xml:space="preserve"> HASSINA</v>
      </c>
      <c r="C120" s="161">
        <f>'Etat staff'!M116</f>
        <v>43594.493055555555</v>
      </c>
      <c r="D120" s="225">
        <f>IF('Etat staff'!N116&lt;C120,'Etat staff'!N116+1,'Etat staff'!N116)</f>
        <v>43594.819444444445</v>
      </c>
      <c r="E120" s="203">
        <f t="shared" si="8"/>
        <v>4.1666666666666664E-2</v>
      </c>
      <c r="F120" s="45"/>
      <c r="G120" s="271"/>
      <c r="H120" s="227"/>
      <c r="I120" s="296"/>
      <c r="J120" s="296"/>
      <c r="K120" s="296"/>
      <c r="L120" s="296"/>
      <c r="M120" s="296"/>
      <c r="N120" s="296"/>
      <c r="O120" s="296"/>
      <c r="P120" s="296"/>
      <c r="Q120" s="296"/>
      <c r="R120" s="296"/>
      <c r="S120" s="296"/>
      <c r="T120" s="296"/>
      <c r="U120" s="296"/>
      <c r="V120" s="296"/>
      <c r="W120" s="296"/>
      <c r="X120" s="296"/>
      <c r="Y120" s="296"/>
      <c r="Z120" s="296"/>
      <c r="AA120" s="296"/>
      <c r="AB120" s="296"/>
      <c r="AC120" s="296"/>
      <c r="AD120" s="296"/>
      <c r="AE120" s="296"/>
      <c r="AF120" s="296"/>
      <c r="AG120" s="296"/>
      <c r="AH120" s="296"/>
      <c r="AI120" s="296"/>
      <c r="AJ120" s="231"/>
      <c r="AK120" s="231"/>
      <c r="AL120" s="231"/>
      <c r="AM120" s="231"/>
      <c r="AN120" s="296"/>
      <c r="AO120" s="296"/>
      <c r="AP120" s="296"/>
      <c r="AQ120" s="231" t="s">
        <v>15</v>
      </c>
      <c r="AR120" s="231" t="s">
        <v>15</v>
      </c>
      <c r="AS120" s="231">
        <v>32</v>
      </c>
      <c r="AT120" s="231">
        <v>32</v>
      </c>
      <c r="AU120" s="231">
        <v>32</v>
      </c>
      <c r="AV120" s="231">
        <v>32</v>
      </c>
      <c r="AW120" s="231">
        <v>32</v>
      </c>
      <c r="AX120" s="231">
        <v>32</v>
      </c>
      <c r="AY120" s="231" t="s">
        <v>52</v>
      </c>
      <c r="AZ120" s="296" t="s">
        <v>47</v>
      </c>
      <c r="BA120" s="296" t="s">
        <v>53</v>
      </c>
      <c r="BB120" s="296" t="s">
        <v>53</v>
      </c>
      <c r="BC120" s="296"/>
      <c r="BD120" s="231"/>
      <c r="BE120" s="231"/>
      <c r="BF120" s="231"/>
      <c r="BG120" s="231"/>
      <c r="BH120" s="231"/>
      <c r="BI120" s="231"/>
      <c r="BJ120" s="231"/>
      <c r="BK120" s="231"/>
      <c r="BL120" s="231"/>
      <c r="BM120" s="231"/>
      <c r="BN120" s="231"/>
      <c r="BO120" s="231"/>
      <c r="BP120" s="296"/>
      <c r="BQ120" s="296"/>
      <c r="BR120" s="296"/>
      <c r="BS120" s="296"/>
      <c r="BT120" s="229"/>
      <c r="BU120" s="165">
        <f t="shared" si="9"/>
        <v>0.33333305555717241</v>
      </c>
    </row>
    <row r="121" spans="1:73" ht="15.5" x14ac:dyDescent="0.35">
      <c r="A121" s="39"/>
      <c r="B121" s="139">
        <f>'Etat staff'!O117</f>
        <v>0</v>
      </c>
      <c r="C121" s="161">
        <f>'Etat staff'!M117</f>
        <v>0</v>
      </c>
      <c r="D121" s="225">
        <f>IF('Etat staff'!N117&lt;C121,'Etat staff'!N117+1,'Etat staff'!N117)</f>
        <v>0</v>
      </c>
      <c r="E121" s="203">
        <f t="shared" si="8"/>
        <v>1.0416666666666666E-2</v>
      </c>
      <c r="F121" s="45"/>
      <c r="G121" s="271"/>
      <c r="H121" s="227"/>
      <c r="I121" s="296"/>
      <c r="J121" s="296"/>
      <c r="K121" s="296"/>
      <c r="L121" s="296"/>
      <c r="M121" s="296"/>
      <c r="N121" s="296"/>
      <c r="O121" s="296"/>
      <c r="P121" s="296"/>
      <c r="Q121" s="296"/>
      <c r="R121" s="296"/>
      <c r="S121" s="296"/>
      <c r="T121" s="296"/>
      <c r="U121" s="296"/>
      <c r="V121" s="296"/>
      <c r="W121" s="296"/>
      <c r="X121" s="296"/>
      <c r="Y121" s="296"/>
      <c r="Z121" s="296"/>
      <c r="AA121" s="296"/>
      <c r="AB121" s="296"/>
      <c r="AC121" s="296"/>
      <c r="AD121" s="296"/>
      <c r="AE121" s="296"/>
      <c r="AF121" s="296"/>
      <c r="AG121" s="296"/>
      <c r="AH121" s="296"/>
      <c r="AI121" s="296"/>
      <c r="AJ121" s="231"/>
      <c r="AK121" s="231"/>
      <c r="AL121" s="231"/>
      <c r="AM121" s="231"/>
      <c r="AN121" s="231"/>
      <c r="AO121" s="231"/>
      <c r="AP121" s="231"/>
      <c r="AQ121" s="231"/>
      <c r="AR121" s="231"/>
      <c r="AS121" s="231"/>
      <c r="AT121" s="231"/>
      <c r="AU121" s="231"/>
      <c r="AV121" s="231"/>
      <c r="AW121" s="231"/>
      <c r="AX121" s="231"/>
      <c r="AY121" s="231"/>
      <c r="AZ121" s="231"/>
      <c r="BA121" s="231"/>
      <c r="BB121" s="231"/>
      <c r="BC121" s="231"/>
      <c r="BD121" s="231"/>
      <c r="BE121" s="231"/>
      <c r="BF121" s="231"/>
      <c r="BG121" s="231"/>
      <c r="BH121" s="231"/>
      <c r="BI121" s="231"/>
      <c r="BJ121" s="231"/>
      <c r="BK121" s="231"/>
      <c r="BL121" s="231"/>
      <c r="BM121" s="231"/>
      <c r="BN121" s="231"/>
      <c r="BO121" s="231"/>
      <c r="BP121" s="296"/>
      <c r="BQ121" s="296"/>
      <c r="BR121" s="296"/>
      <c r="BS121" s="296"/>
      <c r="BT121" s="229"/>
      <c r="BU121" s="165">
        <f t="shared" si="9"/>
        <v>6.9441666666666671E-3</v>
      </c>
    </row>
    <row r="122" spans="1:73" ht="15.5" x14ac:dyDescent="0.35">
      <c r="A122" s="39"/>
      <c r="B122" s="139">
        <f>'Etat staff'!O118</f>
        <v>0</v>
      </c>
      <c r="C122" s="161">
        <f>'Etat staff'!M118</f>
        <v>0</v>
      </c>
      <c r="D122" s="225">
        <f>IF('Etat staff'!N118&lt;C122,'Etat staff'!N118+1,'Etat staff'!N118)</f>
        <v>0</v>
      </c>
      <c r="E122" s="203">
        <f t="shared" si="8"/>
        <v>1.0416666666666666E-2</v>
      </c>
      <c r="F122" s="45"/>
      <c r="G122" s="271"/>
      <c r="H122" s="227"/>
      <c r="I122" s="296"/>
      <c r="J122" s="296"/>
      <c r="K122" s="296"/>
      <c r="L122" s="296"/>
      <c r="M122" s="296"/>
      <c r="N122" s="296"/>
      <c r="O122" s="296"/>
      <c r="P122" s="296"/>
      <c r="Q122" s="296"/>
      <c r="R122" s="296"/>
      <c r="S122" s="296"/>
      <c r="T122" s="296"/>
      <c r="U122" s="296"/>
      <c r="V122" s="296"/>
      <c r="W122" s="296"/>
      <c r="X122" s="296"/>
      <c r="Y122" s="296"/>
      <c r="Z122" s="296"/>
      <c r="AA122" s="296"/>
      <c r="AB122" s="296"/>
      <c r="AC122" s="296"/>
      <c r="AD122" s="296"/>
      <c r="AE122" s="296"/>
      <c r="AF122" s="296"/>
      <c r="AG122" s="296"/>
      <c r="AH122" s="296"/>
      <c r="AI122" s="296"/>
      <c r="AJ122" s="231"/>
      <c r="AK122" s="231"/>
      <c r="AL122" s="231"/>
      <c r="AM122" s="231"/>
      <c r="AN122" s="231"/>
      <c r="AO122" s="231"/>
      <c r="AP122" s="231"/>
      <c r="AQ122" s="231"/>
      <c r="AR122" s="231"/>
      <c r="AS122" s="231"/>
      <c r="AT122" s="231"/>
      <c r="AU122" s="231"/>
      <c r="AV122" s="231"/>
      <c r="AW122" s="231"/>
      <c r="AX122" s="231"/>
      <c r="AY122" s="231"/>
      <c r="AZ122" s="231"/>
      <c r="BA122" s="231"/>
      <c r="BB122" s="231"/>
      <c r="BC122" s="231"/>
      <c r="BD122" s="231"/>
      <c r="BE122" s="231"/>
      <c r="BF122" s="231"/>
      <c r="BG122" s="231"/>
      <c r="BH122" s="231"/>
      <c r="BI122" s="231"/>
      <c r="BJ122" s="231"/>
      <c r="BK122" s="231"/>
      <c r="BL122" s="231"/>
      <c r="BM122" s="231"/>
      <c r="BN122" s="231"/>
      <c r="BO122" s="231"/>
      <c r="BP122" s="296"/>
      <c r="BQ122" s="296"/>
      <c r="BR122" s="296"/>
      <c r="BS122" s="296"/>
      <c r="BT122" s="229"/>
      <c r="BU122" s="165">
        <f t="shared" si="9"/>
        <v>6.9441666666666671E-3</v>
      </c>
    </row>
    <row r="123" spans="1:73" ht="15.5" x14ac:dyDescent="0.35">
      <c r="A123" s="39"/>
      <c r="B123" s="139">
        <f>'Etat staff'!O119</f>
        <v>0</v>
      </c>
      <c r="C123" s="161">
        <f>'Etat staff'!M119</f>
        <v>0</v>
      </c>
      <c r="D123" s="225">
        <f>IF('Etat staff'!N119&lt;C123,'Etat staff'!N119+1,'Etat staff'!N119)</f>
        <v>0</v>
      </c>
      <c r="E123" s="203">
        <f t="shared" si="8"/>
        <v>1.0416666666666666E-2</v>
      </c>
      <c r="F123" s="45"/>
      <c r="G123" s="271"/>
      <c r="H123" s="227"/>
      <c r="I123" s="296"/>
      <c r="J123" s="296"/>
      <c r="K123" s="296"/>
      <c r="L123" s="296"/>
      <c r="M123" s="296"/>
      <c r="N123" s="296"/>
      <c r="O123" s="296"/>
      <c r="P123" s="296"/>
      <c r="Q123" s="296"/>
      <c r="R123" s="296"/>
      <c r="S123" s="296"/>
      <c r="T123" s="296"/>
      <c r="U123" s="296"/>
      <c r="V123" s="296"/>
      <c r="W123" s="296"/>
      <c r="X123" s="296"/>
      <c r="Y123" s="296"/>
      <c r="Z123" s="296"/>
      <c r="AA123" s="296"/>
      <c r="AB123" s="296"/>
      <c r="AC123" s="296"/>
      <c r="AD123" s="296"/>
      <c r="AE123" s="296"/>
      <c r="AF123" s="296"/>
      <c r="AG123" s="296"/>
      <c r="AH123" s="296"/>
      <c r="AI123" s="296"/>
      <c r="AJ123" s="231"/>
      <c r="AK123" s="231"/>
      <c r="AL123" s="231"/>
      <c r="AM123" s="231"/>
      <c r="AN123" s="231"/>
      <c r="AO123" s="231"/>
      <c r="AP123" s="231"/>
      <c r="AQ123" s="231"/>
      <c r="AR123" s="231"/>
      <c r="AS123" s="231"/>
      <c r="AT123" s="231"/>
      <c r="AU123" s="231"/>
      <c r="AV123" s="231"/>
      <c r="AW123" s="231"/>
      <c r="AX123" s="231"/>
      <c r="AY123" s="231"/>
      <c r="AZ123" s="231"/>
      <c r="BA123" s="231"/>
      <c r="BB123" s="231"/>
      <c r="BC123" s="231"/>
      <c r="BD123" s="231"/>
      <c r="BE123" s="231"/>
      <c r="BF123" s="231"/>
      <c r="BG123" s="231"/>
      <c r="BH123" s="231"/>
      <c r="BI123" s="231"/>
      <c r="BJ123" s="231"/>
      <c r="BK123" s="231"/>
      <c r="BL123" s="231"/>
      <c r="BM123" s="231"/>
      <c r="BN123" s="231"/>
      <c r="BO123" s="231"/>
      <c r="BP123" s="296"/>
      <c r="BQ123" s="296"/>
      <c r="BR123" s="296"/>
      <c r="BS123" s="296"/>
      <c r="BT123" s="229"/>
      <c r="BU123" s="165">
        <f t="shared" si="9"/>
        <v>6.9441666666666671E-3</v>
      </c>
    </row>
    <row r="124" spans="1:73" ht="15.5" x14ac:dyDescent="0.35">
      <c r="A124" s="39"/>
      <c r="B124" s="139">
        <f>'Etat staff'!O120</f>
        <v>0</v>
      </c>
      <c r="C124" s="161">
        <f>'Etat staff'!M120</f>
        <v>0</v>
      </c>
      <c r="D124" s="225">
        <f>IF('Etat staff'!N120&lt;C124,'Etat staff'!N120+1,'Etat staff'!N120)</f>
        <v>0</v>
      </c>
      <c r="E124" s="203">
        <f t="shared" si="8"/>
        <v>1.0416666666666666E-2</v>
      </c>
      <c r="F124" s="44"/>
      <c r="G124" s="265"/>
      <c r="H124" s="227"/>
      <c r="I124" s="296"/>
      <c r="J124" s="296"/>
      <c r="K124" s="296"/>
      <c r="L124" s="296"/>
      <c r="M124" s="296"/>
      <c r="N124" s="296"/>
      <c r="O124" s="296"/>
      <c r="P124" s="296"/>
      <c r="Q124" s="296"/>
      <c r="R124" s="296"/>
      <c r="S124" s="296"/>
      <c r="T124" s="296"/>
      <c r="U124" s="296"/>
      <c r="V124" s="296"/>
      <c r="W124" s="296"/>
      <c r="X124" s="296"/>
      <c r="Y124" s="296"/>
      <c r="Z124" s="296"/>
      <c r="AA124" s="296"/>
      <c r="AB124" s="296"/>
      <c r="AC124" s="296"/>
      <c r="AD124" s="296"/>
      <c r="AE124" s="296"/>
      <c r="AF124" s="296"/>
      <c r="AG124" s="296"/>
      <c r="AH124" s="296"/>
      <c r="AI124" s="296"/>
      <c r="AJ124" s="231"/>
      <c r="AK124" s="231"/>
      <c r="AL124" s="231"/>
      <c r="AM124" s="231"/>
      <c r="AN124" s="231"/>
      <c r="AO124" s="231"/>
      <c r="AP124" s="231"/>
      <c r="AQ124" s="231"/>
      <c r="AR124" s="231"/>
      <c r="AS124" s="231"/>
      <c r="AT124" s="231"/>
      <c r="AU124" s="231"/>
      <c r="AV124" s="231"/>
      <c r="AW124" s="231"/>
      <c r="AX124" s="231"/>
      <c r="AY124" s="231"/>
      <c r="AZ124" s="231"/>
      <c r="BA124" s="231"/>
      <c r="BB124" s="231"/>
      <c r="BC124" s="231"/>
      <c r="BD124" s="231"/>
      <c r="BE124" s="231"/>
      <c r="BF124" s="231"/>
      <c r="BG124" s="231"/>
      <c r="BH124" s="231"/>
      <c r="BI124" s="231"/>
      <c r="BJ124" s="231"/>
      <c r="BK124" s="231"/>
      <c r="BL124" s="231"/>
      <c r="BM124" s="231"/>
      <c r="BN124" s="231"/>
      <c r="BO124" s="231"/>
      <c r="BP124" s="296"/>
      <c r="BQ124" s="296"/>
      <c r="BR124" s="296"/>
      <c r="BS124" s="296"/>
      <c r="BT124" s="229"/>
      <c r="BU124" s="165">
        <f t="shared" si="9"/>
        <v>6.9441666666666671E-3</v>
      </c>
    </row>
    <row r="125" spans="1:73" ht="15.5" x14ac:dyDescent="0.35">
      <c r="A125" s="39"/>
      <c r="B125" s="139">
        <f>'Etat staff'!O121</f>
        <v>0</v>
      </c>
      <c r="C125" s="161">
        <f>'Etat staff'!M121</f>
        <v>0</v>
      </c>
      <c r="D125" s="225">
        <f>IF('Etat staff'!N121&lt;C125,'Etat staff'!N121+1,'Etat staff'!N121)</f>
        <v>0</v>
      </c>
      <c r="E125" s="203">
        <f t="shared" si="8"/>
        <v>1.0416666666666666E-2</v>
      </c>
      <c r="F125" s="44"/>
      <c r="G125" s="265"/>
      <c r="H125" s="227"/>
      <c r="I125" s="296"/>
      <c r="J125" s="296"/>
      <c r="K125" s="296"/>
      <c r="L125" s="296"/>
      <c r="M125" s="296"/>
      <c r="N125" s="296"/>
      <c r="O125" s="296"/>
      <c r="P125" s="296"/>
      <c r="Q125" s="296"/>
      <c r="R125" s="296"/>
      <c r="S125" s="296"/>
      <c r="T125" s="296"/>
      <c r="U125" s="296"/>
      <c r="V125" s="296"/>
      <c r="W125" s="296"/>
      <c r="X125" s="296"/>
      <c r="Y125" s="296"/>
      <c r="Z125" s="296"/>
      <c r="AA125" s="296"/>
      <c r="AB125" s="296"/>
      <c r="AC125" s="296"/>
      <c r="AD125" s="296"/>
      <c r="AE125" s="296"/>
      <c r="AF125" s="296"/>
      <c r="AG125" s="296"/>
      <c r="AH125" s="296"/>
      <c r="AI125" s="296"/>
      <c r="AJ125" s="231"/>
      <c r="AK125" s="231"/>
      <c r="AL125" s="231"/>
      <c r="AM125" s="231"/>
      <c r="AN125" s="231"/>
      <c r="AO125" s="231"/>
      <c r="AP125" s="231"/>
      <c r="AQ125" s="231"/>
      <c r="AR125" s="231"/>
      <c r="AS125" s="231"/>
      <c r="AT125" s="231"/>
      <c r="AU125" s="231"/>
      <c r="AV125" s="231"/>
      <c r="AW125" s="231"/>
      <c r="AX125" s="231"/>
      <c r="AY125" s="231"/>
      <c r="AZ125" s="231"/>
      <c r="BA125" s="231"/>
      <c r="BB125" s="231"/>
      <c r="BC125" s="231"/>
      <c r="BD125" s="231"/>
      <c r="BE125" s="231"/>
      <c r="BF125" s="231"/>
      <c r="BG125" s="231"/>
      <c r="BH125" s="231"/>
      <c r="BI125" s="231"/>
      <c r="BJ125" s="231"/>
      <c r="BK125" s="231"/>
      <c r="BL125" s="231"/>
      <c r="BM125" s="231"/>
      <c r="BN125" s="231"/>
      <c r="BO125" s="231"/>
      <c r="BP125" s="296"/>
      <c r="BQ125" s="296"/>
      <c r="BR125" s="296"/>
      <c r="BS125" s="296"/>
      <c r="BT125" s="229"/>
      <c r="BU125" s="165">
        <f t="shared" si="9"/>
        <v>6.9441666666666671E-3</v>
      </c>
    </row>
    <row r="126" spans="1:73" ht="15.5" x14ac:dyDescent="0.35">
      <c r="A126" s="39"/>
      <c r="B126" s="139">
        <f>'Etat staff'!O122</f>
        <v>0</v>
      </c>
      <c r="C126" s="161">
        <f>'Etat staff'!M122</f>
        <v>0</v>
      </c>
      <c r="D126" s="225">
        <f>IF('Etat staff'!N122&lt;C126,'Etat staff'!N122+1,'Etat staff'!N122)</f>
        <v>0</v>
      </c>
      <c r="E126" s="203">
        <f t="shared" si="8"/>
        <v>1.0416666666666666E-2</v>
      </c>
      <c r="F126" s="44"/>
      <c r="G126" s="265"/>
      <c r="H126" s="227"/>
      <c r="I126" s="296"/>
      <c r="J126" s="296"/>
      <c r="K126" s="296"/>
      <c r="L126" s="296"/>
      <c r="M126" s="296"/>
      <c r="N126" s="296"/>
      <c r="O126" s="296"/>
      <c r="P126" s="296"/>
      <c r="Q126" s="296"/>
      <c r="R126" s="296"/>
      <c r="S126" s="296"/>
      <c r="T126" s="296"/>
      <c r="U126" s="296"/>
      <c r="V126" s="296"/>
      <c r="W126" s="296"/>
      <c r="X126" s="296"/>
      <c r="Y126" s="296"/>
      <c r="Z126" s="296"/>
      <c r="AA126" s="296"/>
      <c r="AB126" s="296"/>
      <c r="AC126" s="296"/>
      <c r="AD126" s="296"/>
      <c r="AE126" s="296"/>
      <c r="AF126" s="296"/>
      <c r="AG126" s="296"/>
      <c r="AH126" s="296"/>
      <c r="AI126" s="296"/>
      <c r="AJ126" s="231"/>
      <c r="AK126" s="231"/>
      <c r="AL126" s="231"/>
      <c r="AM126" s="231"/>
      <c r="AN126" s="231"/>
      <c r="AO126" s="231"/>
      <c r="AP126" s="231"/>
      <c r="AQ126" s="231"/>
      <c r="AR126" s="231"/>
      <c r="AS126" s="231"/>
      <c r="AT126" s="231"/>
      <c r="AU126" s="231"/>
      <c r="AV126" s="231"/>
      <c r="AW126" s="231"/>
      <c r="AX126" s="231"/>
      <c r="AY126" s="231"/>
      <c r="AZ126" s="231"/>
      <c r="BA126" s="231"/>
      <c r="BB126" s="231"/>
      <c r="BC126" s="231"/>
      <c r="BD126" s="231"/>
      <c r="BE126" s="231"/>
      <c r="BF126" s="231"/>
      <c r="BG126" s="231"/>
      <c r="BH126" s="231"/>
      <c r="BI126" s="231"/>
      <c r="BJ126" s="231"/>
      <c r="BK126" s="231"/>
      <c r="BL126" s="231"/>
      <c r="BM126" s="231"/>
      <c r="BN126" s="231"/>
      <c r="BO126" s="231"/>
      <c r="BP126" s="296"/>
      <c r="BQ126" s="296"/>
      <c r="BR126" s="296"/>
      <c r="BS126" s="296"/>
      <c r="BT126" s="229"/>
      <c r="BU126" s="165">
        <f t="shared" si="9"/>
        <v>6.9441666666666671E-3</v>
      </c>
    </row>
    <row r="127" spans="1:73" ht="16" thickBot="1" x14ac:dyDescent="0.4">
      <c r="A127" s="39"/>
      <c r="B127" s="139">
        <f>'Etat staff'!O123</f>
        <v>0</v>
      </c>
      <c r="C127" s="161">
        <f>'Etat staff'!M123</f>
        <v>0</v>
      </c>
      <c r="D127" s="225">
        <f>IF('Etat staff'!N123&lt;C127,'Etat staff'!N123+1,'Etat staff'!N123)</f>
        <v>0</v>
      </c>
      <c r="E127" s="203">
        <f t="shared" si="8"/>
        <v>1.0416666666666666E-2</v>
      </c>
      <c r="F127" s="44"/>
      <c r="G127" s="265"/>
      <c r="H127" s="232"/>
      <c r="I127" s="233"/>
      <c r="J127" s="233"/>
      <c r="K127" s="233"/>
      <c r="L127" s="233"/>
      <c r="M127" s="233"/>
      <c r="N127" s="233"/>
      <c r="O127" s="233"/>
      <c r="P127" s="233"/>
      <c r="Q127" s="233"/>
      <c r="R127" s="233"/>
      <c r="S127" s="233"/>
      <c r="T127" s="233"/>
      <c r="U127" s="233"/>
      <c r="V127" s="233"/>
      <c r="W127" s="233"/>
      <c r="X127" s="233"/>
      <c r="Y127" s="233"/>
      <c r="Z127" s="233"/>
      <c r="AA127" s="233"/>
      <c r="AB127" s="233"/>
      <c r="AC127" s="233"/>
      <c r="AD127" s="233"/>
      <c r="AE127" s="233"/>
      <c r="AF127" s="233"/>
      <c r="AG127" s="233"/>
      <c r="AH127" s="233"/>
      <c r="AI127" s="233"/>
      <c r="AJ127" s="234"/>
      <c r="AK127" s="234"/>
      <c r="AL127" s="234"/>
      <c r="AM127" s="234"/>
      <c r="AN127" s="234"/>
      <c r="AO127" s="234"/>
      <c r="AP127" s="234"/>
      <c r="AQ127" s="234"/>
      <c r="AR127" s="234"/>
      <c r="AS127" s="234"/>
      <c r="AT127" s="234"/>
      <c r="AU127" s="234"/>
      <c r="AV127" s="234"/>
      <c r="AW127" s="234"/>
      <c r="AX127" s="234"/>
      <c r="AY127" s="234"/>
      <c r="AZ127" s="234"/>
      <c r="BA127" s="234"/>
      <c r="BB127" s="234"/>
      <c r="BC127" s="234"/>
      <c r="BD127" s="234"/>
      <c r="BE127" s="234"/>
      <c r="BF127" s="234"/>
      <c r="BG127" s="234"/>
      <c r="BH127" s="234"/>
      <c r="BI127" s="234"/>
      <c r="BJ127" s="234"/>
      <c r="BK127" s="234"/>
      <c r="BL127" s="234"/>
      <c r="BM127" s="234"/>
      <c r="BN127" s="234"/>
      <c r="BO127" s="234"/>
      <c r="BP127" s="233"/>
      <c r="BQ127" s="233"/>
      <c r="BR127" s="233"/>
      <c r="BS127" s="233"/>
      <c r="BT127" s="236"/>
      <c r="BU127" s="165">
        <f t="shared" si="9"/>
        <v>6.9441666666666671E-3</v>
      </c>
    </row>
    <row r="128" spans="1:73" ht="16" thickBot="1" x14ac:dyDescent="0.4">
      <c r="A128" s="3"/>
      <c r="B128" s="60" t="s">
        <v>8</v>
      </c>
      <c r="C128" s="79"/>
      <c r="D128" s="79"/>
      <c r="E128" s="61"/>
      <c r="F128" s="61"/>
      <c r="G128" s="61"/>
      <c r="H128" s="23">
        <f>COUNT(H29:H127)</f>
        <v>2</v>
      </c>
      <c r="I128" s="23">
        <f t="shared" ref="I128:K128" si="10">COUNT(I29:I127)</f>
        <v>2</v>
      </c>
      <c r="J128" s="23">
        <f t="shared" si="10"/>
        <v>3</v>
      </c>
      <c r="K128" s="23">
        <f t="shared" si="10"/>
        <v>6</v>
      </c>
      <c r="L128" s="23">
        <f>COUNT(L29:L127)</f>
        <v>6</v>
      </c>
      <c r="M128" s="23">
        <f t="shared" ref="M128:O128" si="11">COUNT(M29:M127)</f>
        <v>6</v>
      </c>
      <c r="N128" s="23">
        <f t="shared" si="11"/>
        <v>5</v>
      </c>
      <c r="O128" s="23">
        <f t="shared" si="11"/>
        <v>6</v>
      </c>
      <c r="P128" s="23">
        <f>COUNT(P29:P127)</f>
        <v>6</v>
      </c>
      <c r="Q128" s="23">
        <f t="shared" ref="Q128:S128" si="12">COUNT(Q29:Q127)</f>
        <v>6</v>
      </c>
      <c r="R128" s="23">
        <f t="shared" si="12"/>
        <v>6</v>
      </c>
      <c r="S128" s="23">
        <f t="shared" si="12"/>
        <v>6</v>
      </c>
      <c r="T128" s="23">
        <f>COUNT(T29:T127)</f>
        <v>6</v>
      </c>
      <c r="U128" s="23">
        <f t="shared" ref="U128:W128" si="13">COUNT(U29:U127)</f>
        <v>6</v>
      </c>
      <c r="V128" s="23">
        <f t="shared" si="13"/>
        <v>6</v>
      </c>
      <c r="W128" s="23">
        <f t="shared" si="13"/>
        <v>9</v>
      </c>
      <c r="X128" s="23">
        <f>COUNT(X29:X127)</f>
        <v>9</v>
      </c>
      <c r="Y128" s="23">
        <f t="shared" ref="Y128:AA128" si="14">COUNT(Y29:Y127)</f>
        <v>9</v>
      </c>
      <c r="Z128" s="23">
        <f t="shared" si="14"/>
        <v>9</v>
      </c>
      <c r="AA128" s="23">
        <f t="shared" si="14"/>
        <v>9</v>
      </c>
      <c r="AB128" s="23">
        <f t="shared" ref="AB128:BT128" si="15">COUNT(AB29:AB127)</f>
        <v>9</v>
      </c>
      <c r="AC128" s="23">
        <f t="shared" si="15"/>
        <v>9</v>
      </c>
      <c r="AD128" s="23">
        <f t="shared" si="15"/>
        <v>9</v>
      </c>
      <c r="AE128" s="23">
        <f t="shared" si="15"/>
        <v>10</v>
      </c>
      <c r="AF128" s="23">
        <f t="shared" si="15"/>
        <v>10</v>
      </c>
      <c r="AG128" s="23">
        <f t="shared" si="15"/>
        <v>10</v>
      </c>
      <c r="AH128" s="23">
        <f t="shared" si="15"/>
        <v>10</v>
      </c>
      <c r="AI128" s="23">
        <f t="shared" si="15"/>
        <v>10</v>
      </c>
      <c r="AJ128" s="23">
        <f t="shared" si="15"/>
        <v>10</v>
      </c>
      <c r="AK128" s="23">
        <f t="shared" si="15"/>
        <v>10</v>
      </c>
      <c r="AL128" s="23">
        <f t="shared" si="15"/>
        <v>10</v>
      </c>
      <c r="AM128" s="23">
        <f t="shared" si="15"/>
        <v>10</v>
      </c>
      <c r="AN128" s="23">
        <f t="shared" si="15"/>
        <v>10</v>
      </c>
      <c r="AO128" s="23">
        <f t="shared" si="15"/>
        <v>10</v>
      </c>
      <c r="AP128" s="23">
        <f t="shared" si="15"/>
        <v>10</v>
      </c>
      <c r="AQ128" s="23">
        <f t="shared" si="15"/>
        <v>9</v>
      </c>
      <c r="AR128" s="23">
        <f t="shared" si="15"/>
        <v>9</v>
      </c>
      <c r="AS128" s="23">
        <f t="shared" si="15"/>
        <v>9</v>
      </c>
      <c r="AT128" s="23">
        <f t="shared" si="15"/>
        <v>9</v>
      </c>
      <c r="AU128" s="23">
        <f t="shared" si="15"/>
        <v>9</v>
      </c>
      <c r="AV128" s="23">
        <f t="shared" si="15"/>
        <v>9</v>
      </c>
      <c r="AW128" s="23">
        <f t="shared" si="15"/>
        <v>9</v>
      </c>
      <c r="AX128" s="23">
        <f t="shared" si="15"/>
        <v>9</v>
      </c>
      <c r="AY128" s="23">
        <f t="shared" si="15"/>
        <v>10</v>
      </c>
      <c r="AZ128" s="23">
        <f t="shared" si="15"/>
        <v>10</v>
      </c>
      <c r="BA128" s="23">
        <f t="shared" si="15"/>
        <v>10</v>
      </c>
      <c r="BB128" s="23">
        <f t="shared" si="15"/>
        <v>10</v>
      </c>
      <c r="BC128" s="23">
        <f t="shared" si="15"/>
        <v>10</v>
      </c>
      <c r="BD128" s="23">
        <f t="shared" si="15"/>
        <v>10</v>
      </c>
      <c r="BE128" s="23">
        <f t="shared" si="15"/>
        <v>9</v>
      </c>
      <c r="BF128" s="23">
        <f t="shared" si="15"/>
        <v>9</v>
      </c>
      <c r="BG128" s="23">
        <f t="shared" si="15"/>
        <v>9</v>
      </c>
      <c r="BH128" s="23">
        <f t="shared" si="15"/>
        <v>0</v>
      </c>
      <c r="BI128" s="23">
        <f t="shared" si="15"/>
        <v>0</v>
      </c>
      <c r="BJ128" s="23">
        <f t="shared" si="15"/>
        <v>0</v>
      </c>
      <c r="BK128" s="23">
        <f t="shared" si="15"/>
        <v>0</v>
      </c>
      <c r="BL128" s="23">
        <f t="shared" si="15"/>
        <v>0</v>
      </c>
      <c r="BM128" s="23">
        <f t="shared" si="15"/>
        <v>0</v>
      </c>
      <c r="BN128" s="23">
        <f t="shared" si="15"/>
        <v>0</v>
      </c>
      <c r="BO128" s="23">
        <f t="shared" si="15"/>
        <v>0</v>
      </c>
      <c r="BP128" s="23">
        <f t="shared" si="15"/>
        <v>0</v>
      </c>
      <c r="BQ128" s="23">
        <f t="shared" si="15"/>
        <v>0</v>
      </c>
      <c r="BR128" s="23">
        <f t="shared" si="15"/>
        <v>0</v>
      </c>
      <c r="BS128" s="23">
        <f t="shared" si="15"/>
        <v>0</v>
      </c>
      <c r="BT128" s="23">
        <f t="shared" si="15"/>
        <v>0</v>
      </c>
    </row>
    <row r="129" spans="1:72" ht="16" thickBot="1" x14ac:dyDescent="0.4">
      <c r="A129" s="3"/>
      <c r="B129" s="12"/>
      <c r="C129" s="12"/>
      <c r="D129" s="12"/>
      <c r="E129" s="12"/>
      <c r="F129" s="12"/>
      <c r="G129" s="12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</row>
    <row r="130" spans="1:72" ht="16" thickBot="1" x14ac:dyDescent="0.4">
      <c r="A130" s="3"/>
      <c r="B130" s="367" t="s">
        <v>9</v>
      </c>
      <c r="C130" s="368"/>
      <c r="D130" s="369"/>
      <c r="E130" s="370"/>
      <c r="F130" s="371" t="s">
        <v>10</v>
      </c>
      <c r="G130" s="372"/>
      <c r="H130" s="372"/>
      <c r="I130" s="372"/>
      <c r="J130" s="372"/>
      <c r="K130" s="372"/>
      <c r="L130" s="372"/>
      <c r="M130" s="193"/>
      <c r="N130" s="193"/>
      <c r="O130" s="193"/>
      <c r="P130" s="371" t="s">
        <v>11</v>
      </c>
      <c r="Q130" s="372"/>
      <c r="R130" s="372"/>
      <c r="S130" s="372"/>
      <c r="T130" s="372"/>
      <c r="U130" s="372"/>
      <c r="V130" s="372"/>
      <c r="W130" s="372"/>
      <c r="X130" s="372"/>
      <c r="Y130" s="372"/>
      <c r="Z130" s="372"/>
      <c r="AA130" s="372"/>
      <c r="AB130" s="372"/>
      <c r="AC130" s="372"/>
      <c r="AD130" s="372"/>
      <c r="AE130" s="372"/>
      <c r="AF130" s="373"/>
      <c r="AG130" s="193"/>
      <c r="AH130" s="193"/>
      <c r="AI130" s="193"/>
      <c r="AJ130" s="374" t="s">
        <v>12</v>
      </c>
      <c r="AK130" s="375"/>
      <c r="AL130" s="375"/>
      <c r="AM130" s="375"/>
      <c r="AN130" s="375"/>
      <c r="AO130" s="375"/>
      <c r="AP130" s="375"/>
      <c r="AQ130" s="375"/>
      <c r="AR130" s="376"/>
      <c r="AS130" s="194"/>
      <c r="AT130" s="194"/>
      <c r="AU130" s="194"/>
      <c r="AV130" s="377" t="s">
        <v>13</v>
      </c>
      <c r="AW130" s="378"/>
      <c r="AX130" s="378"/>
      <c r="AY130" s="378"/>
      <c r="AZ130" s="378"/>
      <c r="BA130" s="378"/>
      <c r="BB130" s="378"/>
      <c r="BC130" s="378"/>
      <c r="BD130" s="378"/>
      <c r="BE130" s="378"/>
      <c r="BF130" s="378"/>
      <c r="BG130" s="378"/>
      <c r="BH130" s="378"/>
      <c r="BI130" s="378"/>
      <c r="BJ130" s="378"/>
      <c r="BK130" s="378"/>
      <c r="BL130" s="378"/>
      <c r="BM130" s="378"/>
      <c r="BN130" s="378"/>
      <c r="BO130" s="378"/>
      <c r="BP130" s="378"/>
      <c r="BQ130" s="378"/>
      <c r="BR130" s="378"/>
      <c r="BS130" s="378"/>
      <c r="BT130" s="379"/>
    </row>
    <row r="131" spans="1:72" ht="15.5" x14ac:dyDescent="0.35">
      <c r="A131" s="39"/>
      <c r="B131" s="14"/>
      <c r="C131" s="15"/>
      <c r="D131" s="15"/>
      <c r="E131" s="16"/>
      <c r="F131" s="17"/>
      <c r="G131" s="12"/>
      <c r="H131" s="13"/>
      <c r="I131" s="13"/>
      <c r="J131" s="13"/>
      <c r="K131" s="13"/>
      <c r="L131" s="13"/>
      <c r="M131" s="13"/>
      <c r="N131" s="13"/>
      <c r="O131" s="13"/>
      <c r="P131" s="46" t="s">
        <v>64</v>
      </c>
      <c r="Q131" s="47"/>
      <c r="R131" s="47"/>
      <c r="S131" s="47"/>
      <c r="T131" s="47"/>
      <c r="U131" s="47"/>
      <c r="V131" s="47"/>
      <c r="W131" s="47"/>
      <c r="X131" s="13"/>
      <c r="Y131" s="13"/>
      <c r="Z131" s="13"/>
      <c r="AA131" s="13"/>
      <c r="AB131" s="13"/>
      <c r="AC131" s="13"/>
      <c r="AD131" s="13"/>
      <c r="AE131" s="13"/>
      <c r="AF131" s="18"/>
      <c r="AG131" s="13"/>
      <c r="AH131" s="13"/>
      <c r="AI131" s="13"/>
      <c r="AJ131" s="364"/>
      <c r="AK131" s="365"/>
      <c r="AL131" s="365"/>
      <c r="AM131" s="365"/>
      <c r="AN131" s="365"/>
      <c r="AO131" s="365"/>
      <c r="AP131" s="365"/>
      <c r="AQ131" s="365"/>
      <c r="AR131" s="366"/>
      <c r="AS131" s="192"/>
      <c r="AT131" s="192"/>
      <c r="AU131" s="192"/>
      <c r="AV131" s="48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/>
      <c r="BR131" s="49"/>
      <c r="BS131" s="49"/>
      <c r="BT131" s="50"/>
    </row>
    <row r="132" spans="1:72" ht="15.5" x14ac:dyDescent="0.35">
      <c r="A132" s="39"/>
      <c r="B132" s="51"/>
      <c r="C132" s="137"/>
      <c r="D132" s="12"/>
      <c r="E132" s="19"/>
      <c r="F132" s="17"/>
      <c r="G132" s="12"/>
      <c r="H132" s="13"/>
      <c r="I132" s="13"/>
      <c r="J132" s="13"/>
      <c r="K132" s="13"/>
      <c r="L132" s="13"/>
      <c r="M132" s="13"/>
      <c r="N132" s="13"/>
      <c r="O132" s="13"/>
      <c r="P132" s="17"/>
      <c r="Q132" s="12"/>
      <c r="R132" s="12"/>
      <c r="S132" s="12"/>
      <c r="T132" s="12"/>
      <c r="U132" s="12"/>
      <c r="V132" s="12"/>
      <c r="W132" s="12"/>
      <c r="X132" s="13"/>
      <c r="Y132" s="13"/>
      <c r="Z132" s="13"/>
      <c r="AA132" s="13"/>
      <c r="AB132" s="13"/>
      <c r="AC132" s="13"/>
      <c r="AD132" s="13"/>
      <c r="AE132" s="13"/>
      <c r="AF132" s="18"/>
      <c r="AG132" s="13"/>
      <c r="AH132" s="13"/>
      <c r="AI132" s="13"/>
      <c r="AJ132" s="20"/>
      <c r="AK132" s="13"/>
      <c r="AL132" s="13"/>
      <c r="AM132" s="13"/>
      <c r="AN132" s="13"/>
      <c r="AO132" s="13"/>
      <c r="AP132" s="13"/>
      <c r="AQ132" s="13"/>
      <c r="AR132" s="18"/>
      <c r="AS132" s="13"/>
      <c r="AT132" s="13"/>
      <c r="AU132" s="13"/>
      <c r="AV132" s="52"/>
      <c r="AW132" s="53"/>
      <c r="AX132" s="53"/>
      <c r="AY132" s="53"/>
      <c r="AZ132" s="53"/>
      <c r="BA132" s="53"/>
      <c r="BB132" s="53"/>
      <c r="BC132" s="53"/>
      <c r="BD132" s="53"/>
      <c r="BE132" s="53"/>
      <c r="BF132" s="53"/>
      <c r="BG132" s="53"/>
      <c r="BH132" s="53"/>
      <c r="BI132" s="53"/>
      <c r="BJ132" s="53"/>
      <c r="BK132" s="53"/>
      <c r="BL132" s="53"/>
      <c r="BM132" s="53"/>
      <c r="BN132" s="53"/>
      <c r="BO132" s="53"/>
      <c r="BP132" s="53"/>
      <c r="BQ132" s="53"/>
      <c r="BR132" s="53"/>
      <c r="BS132" s="53"/>
      <c r="BT132" s="54"/>
    </row>
    <row r="133" spans="1:72" ht="16" thickBot="1" x14ac:dyDescent="0.4">
      <c r="A133" s="3"/>
      <c r="B133" s="10"/>
      <c r="C133" s="21"/>
      <c r="D133" s="21"/>
      <c r="E133" s="11"/>
      <c r="F133" s="10"/>
      <c r="G133" s="21"/>
      <c r="H133" s="22"/>
      <c r="I133" s="22"/>
      <c r="J133" s="22"/>
      <c r="K133" s="22"/>
      <c r="L133" s="22"/>
      <c r="M133" s="22"/>
      <c r="N133" s="22"/>
      <c r="O133" s="22"/>
      <c r="P133" s="10"/>
      <c r="Q133" s="21"/>
      <c r="R133" s="21"/>
      <c r="S133" s="21"/>
      <c r="T133" s="21"/>
      <c r="U133" s="21"/>
      <c r="V133" s="21"/>
      <c r="W133" s="21"/>
      <c r="X133" s="22"/>
      <c r="Y133" s="22"/>
      <c r="Z133" s="22"/>
      <c r="AA133" s="22"/>
      <c r="AB133" s="22"/>
      <c r="AC133" s="22"/>
      <c r="AD133" s="22"/>
      <c r="AE133" s="22"/>
      <c r="AF133" s="23"/>
      <c r="AG133" s="22"/>
      <c r="AH133" s="22"/>
      <c r="AI133" s="22"/>
      <c r="AJ133" s="24"/>
      <c r="AK133" s="22"/>
      <c r="AL133" s="22"/>
      <c r="AM133" s="22"/>
      <c r="AN133" s="22"/>
      <c r="AO133" s="22"/>
      <c r="AP133" s="22"/>
      <c r="AQ133" s="22"/>
      <c r="AR133" s="23"/>
      <c r="AS133" s="22"/>
      <c r="AT133" s="22"/>
      <c r="AU133" s="22"/>
      <c r="AV133" s="55"/>
      <c r="AW133" s="56"/>
      <c r="AX133" s="56"/>
      <c r="AY133" s="56"/>
      <c r="AZ133" s="56"/>
      <c r="BA133" s="56"/>
      <c r="BB133" s="56"/>
      <c r="BC133" s="56"/>
      <c r="BD133" s="56"/>
      <c r="BE133" s="56"/>
      <c r="BF133" s="56"/>
      <c r="BG133" s="56"/>
      <c r="BH133" s="56"/>
      <c r="BI133" s="56"/>
      <c r="BJ133" s="56"/>
      <c r="BK133" s="56"/>
      <c r="BL133" s="56"/>
      <c r="BM133" s="56"/>
      <c r="BN133" s="56"/>
      <c r="BO133" s="56"/>
      <c r="BP133" s="56"/>
      <c r="BQ133" s="56"/>
      <c r="BR133" s="56"/>
      <c r="BS133" s="56"/>
      <c r="BT133" s="57"/>
    </row>
    <row r="134" spans="1:72" ht="15.5" x14ac:dyDescent="0.35">
      <c r="A134" s="3"/>
      <c r="B134" s="12"/>
      <c r="C134" s="12"/>
      <c r="D134" s="12"/>
      <c r="E134" s="12"/>
      <c r="F134" s="12"/>
      <c r="G134" s="12"/>
      <c r="H134" s="13"/>
      <c r="I134" s="13"/>
      <c r="J134" s="13"/>
      <c r="K134" s="13"/>
      <c r="L134" s="13"/>
      <c r="M134" s="13"/>
      <c r="N134" s="13"/>
      <c r="O134" s="13"/>
      <c r="P134" s="12"/>
      <c r="Q134" s="12"/>
      <c r="R134" s="12"/>
      <c r="S134" s="12"/>
      <c r="T134" s="12"/>
      <c r="U134" s="12"/>
      <c r="V134" s="12"/>
      <c r="W134" s="12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</row>
    <row r="135" spans="1:72" x14ac:dyDescent="0.35">
      <c r="B135" s="1"/>
      <c r="C135" s="1"/>
      <c r="D135" s="25">
        <v>30</v>
      </c>
      <c r="E135" s="25"/>
      <c r="F135" s="25"/>
      <c r="G135" s="25"/>
      <c r="H135" s="28">
        <f>COUNTIF(H29:H127,"30")</f>
        <v>0</v>
      </c>
      <c r="I135" s="28">
        <f t="shared" ref="I135:BP135" si="16">COUNTIF(I29:I127,"30")</f>
        <v>0</v>
      </c>
      <c r="J135" s="28">
        <f t="shared" si="16"/>
        <v>1</v>
      </c>
      <c r="K135" s="28">
        <f t="shared" si="16"/>
        <v>1</v>
      </c>
      <c r="L135" s="28">
        <f t="shared" si="16"/>
        <v>1</v>
      </c>
      <c r="M135" s="28">
        <f t="shared" si="16"/>
        <v>1</v>
      </c>
      <c r="N135" s="28">
        <f t="shared" si="16"/>
        <v>1</v>
      </c>
      <c r="O135" s="28">
        <f t="shared" si="16"/>
        <v>1</v>
      </c>
      <c r="P135" s="28">
        <f t="shared" si="16"/>
        <v>1</v>
      </c>
      <c r="Q135" s="28">
        <f t="shared" si="16"/>
        <v>1</v>
      </c>
      <c r="R135" s="28">
        <f t="shared" si="16"/>
        <v>1</v>
      </c>
      <c r="S135" s="28">
        <f t="shared" si="16"/>
        <v>1</v>
      </c>
      <c r="T135" s="28">
        <f t="shared" si="16"/>
        <v>1</v>
      </c>
      <c r="U135" s="28">
        <f t="shared" si="16"/>
        <v>1</v>
      </c>
      <c r="V135" s="28">
        <f t="shared" si="16"/>
        <v>1</v>
      </c>
      <c r="W135" s="28">
        <f t="shared" si="16"/>
        <v>1</v>
      </c>
      <c r="X135" s="28">
        <f t="shared" si="16"/>
        <v>1</v>
      </c>
      <c r="Y135" s="28">
        <f t="shared" si="16"/>
        <v>1</v>
      </c>
      <c r="Z135" s="28">
        <f t="shared" si="16"/>
        <v>1</v>
      </c>
      <c r="AA135" s="28">
        <f t="shared" si="16"/>
        <v>1</v>
      </c>
      <c r="AB135" s="28">
        <f t="shared" si="16"/>
        <v>1</v>
      </c>
      <c r="AC135" s="28">
        <f t="shared" si="16"/>
        <v>1</v>
      </c>
      <c r="AD135" s="28">
        <f t="shared" si="16"/>
        <v>1</v>
      </c>
      <c r="AE135" s="28">
        <f t="shared" si="16"/>
        <v>1</v>
      </c>
      <c r="AF135" s="28">
        <f t="shared" si="16"/>
        <v>1</v>
      </c>
      <c r="AG135" s="28">
        <f t="shared" si="16"/>
        <v>1</v>
      </c>
      <c r="AH135" s="28">
        <f t="shared" si="16"/>
        <v>1</v>
      </c>
      <c r="AI135" s="28">
        <f t="shared" si="16"/>
        <v>1</v>
      </c>
      <c r="AJ135" s="28">
        <f t="shared" si="16"/>
        <v>1</v>
      </c>
      <c r="AK135" s="28">
        <f t="shared" si="16"/>
        <v>1</v>
      </c>
      <c r="AL135" s="28">
        <f t="shared" si="16"/>
        <v>1</v>
      </c>
      <c r="AM135" s="28">
        <f t="shared" si="16"/>
        <v>1</v>
      </c>
      <c r="AN135" s="28">
        <f t="shared" si="16"/>
        <v>1</v>
      </c>
      <c r="AO135" s="28">
        <f t="shared" si="16"/>
        <v>1</v>
      </c>
      <c r="AP135" s="28">
        <f t="shared" si="16"/>
        <v>1</v>
      </c>
      <c r="AQ135" s="28">
        <f t="shared" si="16"/>
        <v>1</v>
      </c>
      <c r="AR135" s="28">
        <f t="shared" si="16"/>
        <v>1</v>
      </c>
      <c r="AS135" s="28">
        <f t="shared" si="16"/>
        <v>1</v>
      </c>
      <c r="AT135" s="28">
        <f t="shared" si="16"/>
        <v>1</v>
      </c>
      <c r="AU135" s="28">
        <f t="shared" si="16"/>
        <v>1</v>
      </c>
      <c r="AV135" s="28">
        <f t="shared" si="16"/>
        <v>1</v>
      </c>
      <c r="AW135" s="28">
        <f t="shared" si="16"/>
        <v>1</v>
      </c>
      <c r="AX135" s="28">
        <f t="shared" si="16"/>
        <v>1</v>
      </c>
      <c r="AY135" s="28">
        <f t="shared" si="16"/>
        <v>1</v>
      </c>
      <c r="AZ135" s="28">
        <f t="shared" si="16"/>
        <v>1</v>
      </c>
      <c r="BA135" s="28">
        <f t="shared" si="16"/>
        <v>1</v>
      </c>
      <c r="BB135" s="28">
        <f t="shared" si="16"/>
        <v>1</v>
      </c>
      <c r="BC135" s="28">
        <f t="shared" si="16"/>
        <v>1</v>
      </c>
      <c r="BD135" s="28">
        <f t="shared" si="16"/>
        <v>1</v>
      </c>
      <c r="BE135" s="28">
        <f t="shared" si="16"/>
        <v>1</v>
      </c>
      <c r="BF135" s="28">
        <f t="shared" si="16"/>
        <v>1</v>
      </c>
      <c r="BG135" s="28">
        <f t="shared" si="16"/>
        <v>1</v>
      </c>
      <c r="BH135" s="28">
        <f t="shared" si="16"/>
        <v>0</v>
      </c>
      <c r="BI135" s="28">
        <f t="shared" si="16"/>
        <v>0</v>
      </c>
      <c r="BJ135" s="28">
        <f t="shared" si="16"/>
        <v>0</v>
      </c>
      <c r="BK135" s="28">
        <f t="shared" si="16"/>
        <v>0</v>
      </c>
      <c r="BL135" s="28">
        <f t="shared" si="16"/>
        <v>0</v>
      </c>
      <c r="BM135" s="28">
        <f t="shared" si="16"/>
        <v>0</v>
      </c>
      <c r="BN135" s="28">
        <f t="shared" si="16"/>
        <v>0</v>
      </c>
      <c r="BO135" s="28">
        <f t="shared" si="16"/>
        <v>0</v>
      </c>
      <c r="BP135" s="28">
        <f t="shared" si="16"/>
        <v>0</v>
      </c>
      <c r="BQ135" s="187"/>
      <c r="BR135" s="187"/>
      <c r="BS135" s="187"/>
    </row>
    <row r="136" spans="1:72" x14ac:dyDescent="0.35">
      <c r="B136" s="1" t="s">
        <v>14</v>
      </c>
      <c r="C136" s="1"/>
      <c r="D136" s="26">
        <v>31</v>
      </c>
      <c r="E136" s="26"/>
      <c r="F136" s="26"/>
      <c r="G136" s="26"/>
      <c r="H136" s="27">
        <f>COUNTIF(H29:H127,"31")</f>
        <v>0</v>
      </c>
      <c r="I136" s="27">
        <f t="shared" ref="I136:BP136" si="17">COUNTIF(I29:I127,"31")</f>
        <v>0</v>
      </c>
      <c r="J136" s="27">
        <f t="shared" si="17"/>
        <v>0</v>
      </c>
      <c r="K136" s="27">
        <f t="shared" si="17"/>
        <v>0</v>
      </c>
      <c r="L136" s="27">
        <f t="shared" si="17"/>
        <v>0</v>
      </c>
      <c r="M136" s="27">
        <f t="shared" si="17"/>
        <v>0</v>
      </c>
      <c r="N136" s="27">
        <f t="shared" si="17"/>
        <v>0</v>
      </c>
      <c r="O136" s="27">
        <f t="shared" si="17"/>
        <v>0</v>
      </c>
      <c r="P136" s="27">
        <f t="shared" si="17"/>
        <v>0</v>
      </c>
      <c r="Q136" s="27">
        <f t="shared" si="17"/>
        <v>0</v>
      </c>
      <c r="R136" s="27">
        <f t="shared" si="17"/>
        <v>0</v>
      </c>
      <c r="S136" s="27">
        <f t="shared" si="17"/>
        <v>0</v>
      </c>
      <c r="T136" s="27">
        <f t="shared" si="17"/>
        <v>0</v>
      </c>
      <c r="U136" s="27">
        <f t="shared" si="17"/>
        <v>0</v>
      </c>
      <c r="V136" s="27">
        <f t="shared" si="17"/>
        <v>0</v>
      </c>
      <c r="W136" s="27">
        <f t="shared" si="17"/>
        <v>0</v>
      </c>
      <c r="X136" s="27">
        <f t="shared" si="17"/>
        <v>0</v>
      </c>
      <c r="Y136" s="27">
        <f t="shared" si="17"/>
        <v>0</v>
      </c>
      <c r="Z136" s="27">
        <f t="shared" si="17"/>
        <v>0</v>
      </c>
      <c r="AA136" s="27">
        <f t="shared" si="17"/>
        <v>0</v>
      </c>
      <c r="AB136" s="27">
        <f t="shared" si="17"/>
        <v>0</v>
      </c>
      <c r="AC136" s="27">
        <f t="shared" si="17"/>
        <v>0</v>
      </c>
      <c r="AD136" s="27">
        <f t="shared" si="17"/>
        <v>0</v>
      </c>
      <c r="AE136" s="27">
        <f t="shared" si="17"/>
        <v>0</v>
      </c>
      <c r="AF136" s="27">
        <f t="shared" si="17"/>
        <v>0</v>
      </c>
      <c r="AG136" s="27">
        <f t="shared" si="17"/>
        <v>0</v>
      </c>
      <c r="AH136" s="27">
        <f t="shared" si="17"/>
        <v>0</v>
      </c>
      <c r="AI136" s="27">
        <f t="shared" si="17"/>
        <v>0</v>
      </c>
      <c r="AJ136" s="27">
        <f t="shared" si="17"/>
        <v>0</v>
      </c>
      <c r="AK136" s="27">
        <f t="shared" si="17"/>
        <v>0</v>
      </c>
      <c r="AL136" s="27">
        <f t="shared" si="17"/>
        <v>0</v>
      </c>
      <c r="AM136" s="27">
        <f t="shared" si="17"/>
        <v>0</v>
      </c>
      <c r="AN136" s="27">
        <f t="shared" si="17"/>
        <v>0</v>
      </c>
      <c r="AO136" s="27">
        <f t="shared" si="17"/>
        <v>0</v>
      </c>
      <c r="AP136" s="27">
        <f t="shared" si="17"/>
        <v>0</v>
      </c>
      <c r="AQ136" s="27">
        <f t="shared" si="17"/>
        <v>0</v>
      </c>
      <c r="AR136" s="27">
        <f t="shared" si="17"/>
        <v>0</v>
      </c>
      <c r="AS136" s="27">
        <f t="shared" si="17"/>
        <v>0</v>
      </c>
      <c r="AT136" s="27">
        <f t="shared" si="17"/>
        <v>0</v>
      </c>
      <c r="AU136" s="27">
        <f t="shared" si="17"/>
        <v>0</v>
      </c>
      <c r="AV136" s="27">
        <f t="shared" si="17"/>
        <v>0</v>
      </c>
      <c r="AW136" s="27">
        <f t="shared" si="17"/>
        <v>0</v>
      </c>
      <c r="AX136" s="27">
        <f t="shared" si="17"/>
        <v>0</v>
      </c>
      <c r="AY136" s="27">
        <f t="shared" si="17"/>
        <v>0</v>
      </c>
      <c r="AZ136" s="27">
        <f t="shared" si="17"/>
        <v>0</v>
      </c>
      <c r="BA136" s="27">
        <f t="shared" si="17"/>
        <v>0</v>
      </c>
      <c r="BB136" s="27">
        <f t="shared" si="17"/>
        <v>0</v>
      </c>
      <c r="BC136" s="27">
        <f t="shared" si="17"/>
        <v>0</v>
      </c>
      <c r="BD136" s="27">
        <f t="shared" si="17"/>
        <v>0</v>
      </c>
      <c r="BE136" s="27">
        <f t="shared" si="17"/>
        <v>0</v>
      </c>
      <c r="BF136" s="27">
        <f t="shared" si="17"/>
        <v>0</v>
      </c>
      <c r="BG136" s="27">
        <f t="shared" si="17"/>
        <v>0</v>
      </c>
      <c r="BH136" s="27">
        <f t="shared" si="17"/>
        <v>0</v>
      </c>
      <c r="BI136" s="27">
        <f t="shared" si="17"/>
        <v>0</v>
      </c>
      <c r="BJ136" s="27">
        <f t="shared" si="17"/>
        <v>0</v>
      </c>
      <c r="BK136" s="27">
        <f t="shared" si="17"/>
        <v>0</v>
      </c>
      <c r="BL136" s="27">
        <f t="shared" si="17"/>
        <v>0</v>
      </c>
      <c r="BM136" s="27">
        <f t="shared" si="17"/>
        <v>0</v>
      </c>
      <c r="BN136" s="27">
        <f t="shared" si="17"/>
        <v>0</v>
      </c>
      <c r="BO136" s="27">
        <f t="shared" si="17"/>
        <v>0</v>
      </c>
      <c r="BP136" s="27">
        <f t="shared" si="17"/>
        <v>0</v>
      </c>
      <c r="BQ136" s="188"/>
      <c r="BR136" s="188"/>
      <c r="BS136" s="188"/>
    </row>
    <row r="137" spans="1:72" x14ac:dyDescent="0.35">
      <c r="B137" s="1"/>
      <c r="C137" s="1"/>
      <c r="D137" s="26">
        <v>32</v>
      </c>
      <c r="E137" s="26"/>
      <c r="F137" s="26"/>
      <c r="G137" s="26"/>
      <c r="H137" s="27">
        <f>COUNTIF(H29:H127,"32")</f>
        <v>0</v>
      </c>
      <c r="I137" s="27">
        <f t="shared" ref="I137:BP137" si="18">COUNTIF(I29:I127,"32")</f>
        <v>0</v>
      </c>
      <c r="J137" s="27">
        <f t="shared" si="18"/>
        <v>0</v>
      </c>
      <c r="K137" s="27">
        <f t="shared" si="18"/>
        <v>0</v>
      </c>
      <c r="L137" s="27">
        <f t="shared" si="18"/>
        <v>0</v>
      </c>
      <c r="M137" s="27">
        <f t="shared" si="18"/>
        <v>0</v>
      </c>
      <c r="N137" s="27">
        <f t="shared" si="18"/>
        <v>0</v>
      </c>
      <c r="O137" s="27">
        <f t="shared" si="18"/>
        <v>0</v>
      </c>
      <c r="P137" s="27">
        <f t="shared" si="18"/>
        <v>0</v>
      </c>
      <c r="Q137" s="27">
        <f t="shared" si="18"/>
        <v>0</v>
      </c>
      <c r="R137" s="27">
        <f t="shared" si="18"/>
        <v>0</v>
      </c>
      <c r="S137" s="27">
        <f t="shared" si="18"/>
        <v>0</v>
      </c>
      <c r="T137" s="27">
        <f t="shared" si="18"/>
        <v>0</v>
      </c>
      <c r="U137" s="27">
        <f t="shared" si="18"/>
        <v>0</v>
      </c>
      <c r="V137" s="27">
        <f t="shared" si="18"/>
        <v>0</v>
      </c>
      <c r="W137" s="27">
        <f t="shared" si="18"/>
        <v>1</v>
      </c>
      <c r="X137" s="27">
        <f t="shared" si="18"/>
        <v>1</v>
      </c>
      <c r="Y137" s="27">
        <f t="shared" si="18"/>
        <v>1</v>
      </c>
      <c r="Z137" s="27">
        <f t="shared" si="18"/>
        <v>1</v>
      </c>
      <c r="AA137" s="27">
        <f t="shared" si="18"/>
        <v>1</v>
      </c>
      <c r="AB137" s="27">
        <f t="shared" si="18"/>
        <v>1</v>
      </c>
      <c r="AC137" s="27">
        <f t="shared" si="18"/>
        <v>1</v>
      </c>
      <c r="AD137" s="27">
        <f t="shared" si="18"/>
        <v>1</v>
      </c>
      <c r="AE137" s="27">
        <f t="shared" si="18"/>
        <v>1</v>
      </c>
      <c r="AF137" s="27">
        <f t="shared" si="18"/>
        <v>1</v>
      </c>
      <c r="AG137" s="27">
        <f t="shared" si="18"/>
        <v>1</v>
      </c>
      <c r="AH137" s="27">
        <f t="shared" si="18"/>
        <v>1</v>
      </c>
      <c r="AI137" s="27">
        <f t="shared" si="18"/>
        <v>1</v>
      </c>
      <c r="AJ137" s="27">
        <f t="shared" si="18"/>
        <v>1</v>
      </c>
      <c r="AK137" s="27">
        <f t="shared" si="18"/>
        <v>1</v>
      </c>
      <c r="AL137" s="27">
        <f t="shared" si="18"/>
        <v>1</v>
      </c>
      <c r="AM137" s="27">
        <f t="shared" si="18"/>
        <v>1</v>
      </c>
      <c r="AN137" s="27">
        <f t="shared" si="18"/>
        <v>1</v>
      </c>
      <c r="AO137" s="27">
        <f t="shared" si="18"/>
        <v>1</v>
      </c>
      <c r="AP137" s="27">
        <f t="shared" si="18"/>
        <v>1</v>
      </c>
      <c r="AQ137" s="27">
        <f t="shared" si="18"/>
        <v>1</v>
      </c>
      <c r="AR137" s="27">
        <f t="shared" si="18"/>
        <v>1</v>
      </c>
      <c r="AS137" s="27">
        <f t="shared" si="18"/>
        <v>1</v>
      </c>
      <c r="AT137" s="27">
        <f t="shared" si="18"/>
        <v>1</v>
      </c>
      <c r="AU137" s="27">
        <f t="shared" si="18"/>
        <v>1</v>
      </c>
      <c r="AV137" s="27">
        <f t="shared" si="18"/>
        <v>1</v>
      </c>
      <c r="AW137" s="27">
        <f t="shared" si="18"/>
        <v>1</v>
      </c>
      <c r="AX137" s="27">
        <f t="shared" si="18"/>
        <v>1</v>
      </c>
      <c r="AY137" s="27">
        <f t="shared" si="18"/>
        <v>1</v>
      </c>
      <c r="AZ137" s="27">
        <f t="shared" si="18"/>
        <v>1</v>
      </c>
      <c r="BA137" s="27">
        <f t="shared" si="18"/>
        <v>1</v>
      </c>
      <c r="BB137" s="27">
        <f t="shared" si="18"/>
        <v>1</v>
      </c>
      <c r="BC137" s="27">
        <f t="shared" si="18"/>
        <v>1</v>
      </c>
      <c r="BD137" s="27">
        <f t="shared" si="18"/>
        <v>1</v>
      </c>
      <c r="BE137" s="27">
        <f t="shared" si="18"/>
        <v>0</v>
      </c>
      <c r="BF137" s="27">
        <f t="shared" si="18"/>
        <v>0</v>
      </c>
      <c r="BG137" s="27">
        <f t="shared" si="18"/>
        <v>0</v>
      </c>
      <c r="BH137" s="27">
        <f t="shared" si="18"/>
        <v>0</v>
      </c>
      <c r="BI137" s="27">
        <f t="shared" si="18"/>
        <v>0</v>
      </c>
      <c r="BJ137" s="27">
        <f t="shared" si="18"/>
        <v>0</v>
      </c>
      <c r="BK137" s="27">
        <f t="shared" si="18"/>
        <v>0</v>
      </c>
      <c r="BL137" s="27">
        <f t="shared" si="18"/>
        <v>0</v>
      </c>
      <c r="BM137" s="27">
        <f t="shared" si="18"/>
        <v>0</v>
      </c>
      <c r="BN137" s="27">
        <f t="shared" si="18"/>
        <v>0</v>
      </c>
      <c r="BO137" s="27">
        <f t="shared" si="18"/>
        <v>0</v>
      </c>
      <c r="BP137" s="27">
        <f t="shared" si="18"/>
        <v>0</v>
      </c>
      <c r="BQ137" s="188"/>
      <c r="BR137" s="188"/>
      <c r="BS137" s="188"/>
    </row>
    <row r="138" spans="1:72" x14ac:dyDescent="0.35">
      <c r="B138" s="1"/>
      <c r="C138" s="1"/>
      <c r="D138" s="28">
        <v>33</v>
      </c>
      <c r="E138" s="28"/>
      <c r="F138" s="28"/>
      <c r="G138" s="28"/>
      <c r="H138" s="28">
        <f>COUNTIF(H29:H127,"33")</f>
        <v>1</v>
      </c>
      <c r="I138" s="28">
        <f t="shared" ref="I138:BP138" si="19">COUNTIF(I29:I127,"33")</f>
        <v>1</v>
      </c>
      <c r="J138" s="28">
        <f t="shared" si="19"/>
        <v>1</v>
      </c>
      <c r="K138" s="28">
        <f t="shared" si="19"/>
        <v>1</v>
      </c>
      <c r="L138" s="28">
        <f t="shared" si="19"/>
        <v>1</v>
      </c>
      <c r="M138" s="28">
        <f t="shared" si="19"/>
        <v>1</v>
      </c>
      <c r="N138" s="28">
        <f t="shared" si="19"/>
        <v>1</v>
      </c>
      <c r="O138" s="28">
        <f t="shared" si="19"/>
        <v>1</v>
      </c>
      <c r="P138" s="28">
        <f t="shared" si="19"/>
        <v>1</v>
      </c>
      <c r="Q138" s="28">
        <f t="shared" si="19"/>
        <v>1</v>
      </c>
      <c r="R138" s="28">
        <f t="shared" si="19"/>
        <v>1</v>
      </c>
      <c r="S138" s="28">
        <f t="shared" si="19"/>
        <v>1</v>
      </c>
      <c r="T138" s="28">
        <f t="shared" si="19"/>
        <v>1</v>
      </c>
      <c r="U138" s="28">
        <f t="shared" si="19"/>
        <v>1</v>
      </c>
      <c r="V138" s="28">
        <f t="shared" si="19"/>
        <v>1</v>
      </c>
      <c r="W138" s="28">
        <f t="shared" si="19"/>
        <v>1</v>
      </c>
      <c r="X138" s="28">
        <f t="shared" si="19"/>
        <v>1</v>
      </c>
      <c r="Y138" s="28">
        <f t="shared" si="19"/>
        <v>1</v>
      </c>
      <c r="Z138" s="28">
        <f t="shared" si="19"/>
        <v>1</v>
      </c>
      <c r="AA138" s="28">
        <f t="shared" si="19"/>
        <v>1</v>
      </c>
      <c r="AB138" s="28">
        <f t="shared" si="19"/>
        <v>1</v>
      </c>
      <c r="AC138" s="28">
        <f t="shared" si="19"/>
        <v>1</v>
      </c>
      <c r="AD138" s="28">
        <f t="shared" si="19"/>
        <v>1</v>
      </c>
      <c r="AE138" s="28">
        <f t="shared" si="19"/>
        <v>1</v>
      </c>
      <c r="AF138" s="28">
        <f t="shared" si="19"/>
        <v>1</v>
      </c>
      <c r="AG138" s="28">
        <f t="shared" si="19"/>
        <v>1</v>
      </c>
      <c r="AH138" s="28">
        <f t="shared" si="19"/>
        <v>1</v>
      </c>
      <c r="AI138" s="28">
        <f t="shared" si="19"/>
        <v>1</v>
      </c>
      <c r="AJ138" s="28">
        <f t="shared" si="19"/>
        <v>1</v>
      </c>
      <c r="AK138" s="28">
        <f t="shared" si="19"/>
        <v>1</v>
      </c>
      <c r="AL138" s="28">
        <f t="shared" si="19"/>
        <v>1</v>
      </c>
      <c r="AM138" s="28">
        <f t="shared" si="19"/>
        <v>1</v>
      </c>
      <c r="AN138" s="28">
        <f t="shared" si="19"/>
        <v>1</v>
      </c>
      <c r="AO138" s="28">
        <f t="shared" si="19"/>
        <v>1</v>
      </c>
      <c r="AP138" s="28">
        <f t="shared" si="19"/>
        <v>1</v>
      </c>
      <c r="AQ138" s="28">
        <f t="shared" si="19"/>
        <v>1</v>
      </c>
      <c r="AR138" s="28">
        <f t="shared" si="19"/>
        <v>1</v>
      </c>
      <c r="AS138" s="28">
        <f t="shared" si="19"/>
        <v>1</v>
      </c>
      <c r="AT138" s="28">
        <f t="shared" si="19"/>
        <v>1</v>
      </c>
      <c r="AU138" s="28">
        <f t="shared" si="19"/>
        <v>1</v>
      </c>
      <c r="AV138" s="28">
        <f t="shared" si="19"/>
        <v>1</v>
      </c>
      <c r="AW138" s="28">
        <f t="shared" si="19"/>
        <v>1</v>
      </c>
      <c r="AX138" s="28">
        <f t="shared" si="19"/>
        <v>1</v>
      </c>
      <c r="AY138" s="28">
        <f t="shared" si="19"/>
        <v>1</v>
      </c>
      <c r="AZ138" s="28">
        <f t="shared" si="19"/>
        <v>1</v>
      </c>
      <c r="BA138" s="28">
        <f t="shared" si="19"/>
        <v>1</v>
      </c>
      <c r="BB138" s="28">
        <f t="shared" si="19"/>
        <v>1</v>
      </c>
      <c r="BC138" s="28">
        <f t="shared" si="19"/>
        <v>1</v>
      </c>
      <c r="BD138" s="28">
        <f t="shared" si="19"/>
        <v>1</v>
      </c>
      <c r="BE138" s="28">
        <f t="shared" si="19"/>
        <v>1</v>
      </c>
      <c r="BF138" s="28">
        <f t="shared" si="19"/>
        <v>1</v>
      </c>
      <c r="BG138" s="28">
        <f t="shared" si="19"/>
        <v>1</v>
      </c>
      <c r="BH138" s="28">
        <f t="shared" si="19"/>
        <v>0</v>
      </c>
      <c r="BI138" s="28">
        <f t="shared" si="19"/>
        <v>0</v>
      </c>
      <c r="BJ138" s="28">
        <f t="shared" si="19"/>
        <v>0</v>
      </c>
      <c r="BK138" s="28">
        <f t="shared" si="19"/>
        <v>0</v>
      </c>
      <c r="BL138" s="28">
        <f t="shared" si="19"/>
        <v>0</v>
      </c>
      <c r="BM138" s="28">
        <f t="shared" si="19"/>
        <v>0</v>
      </c>
      <c r="BN138" s="28">
        <f t="shared" si="19"/>
        <v>0</v>
      </c>
      <c r="BO138" s="28">
        <f t="shared" si="19"/>
        <v>0</v>
      </c>
      <c r="BP138" s="28">
        <f t="shared" si="19"/>
        <v>0</v>
      </c>
      <c r="BQ138" s="187"/>
      <c r="BR138" s="187"/>
      <c r="BS138" s="187"/>
    </row>
    <row r="139" spans="1:72" x14ac:dyDescent="0.35">
      <c r="D139" s="26">
        <v>35</v>
      </c>
      <c r="E139" s="26"/>
      <c r="F139" s="26"/>
      <c r="G139" s="26"/>
      <c r="H139" s="27">
        <f>COUNTIF(H29:H127,"35")</f>
        <v>0</v>
      </c>
      <c r="I139" s="27">
        <f t="shared" ref="I139:BP139" si="20">COUNTIF(I29:I127,"35")</f>
        <v>0</v>
      </c>
      <c r="J139" s="27">
        <f t="shared" si="20"/>
        <v>0</v>
      </c>
      <c r="K139" s="27">
        <f t="shared" si="20"/>
        <v>1</v>
      </c>
      <c r="L139" s="27">
        <f t="shared" si="20"/>
        <v>1</v>
      </c>
      <c r="M139" s="27">
        <f t="shared" si="20"/>
        <v>1</v>
      </c>
      <c r="N139" s="27">
        <f t="shared" si="20"/>
        <v>0</v>
      </c>
      <c r="O139" s="27">
        <f t="shared" si="20"/>
        <v>0</v>
      </c>
      <c r="P139" s="27">
        <f t="shared" si="20"/>
        <v>0</v>
      </c>
      <c r="Q139" s="27">
        <f t="shared" si="20"/>
        <v>0</v>
      </c>
      <c r="R139" s="27">
        <f t="shared" si="20"/>
        <v>0</v>
      </c>
      <c r="S139" s="27">
        <f t="shared" si="20"/>
        <v>0</v>
      </c>
      <c r="T139" s="27">
        <f t="shared" si="20"/>
        <v>0</v>
      </c>
      <c r="U139" s="27">
        <f t="shared" si="20"/>
        <v>0</v>
      </c>
      <c r="V139" s="27">
        <f t="shared" si="20"/>
        <v>0</v>
      </c>
      <c r="W139" s="27">
        <f t="shared" si="20"/>
        <v>1</v>
      </c>
      <c r="X139" s="27">
        <f t="shared" si="20"/>
        <v>1</v>
      </c>
      <c r="Y139" s="27">
        <f t="shared" si="20"/>
        <v>1</v>
      </c>
      <c r="Z139" s="27">
        <f t="shared" si="20"/>
        <v>1</v>
      </c>
      <c r="AA139" s="27">
        <f t="shared" si="20"/>
        <v>1</v>
      </c>
      <c r="AB139" s="27">
        <f t="shared" si="20"/>
        <v>1</v>
      </c>
      <c r="AC139" s="27">
        <f t="shared" si="20"/>
        <v>1</v>
      </c>
      <c r="AD139" s="27">
        <f t="shared" si="20"/>
        <v>1</v>
      </c>
      <c r="AE139" s="27">
        <f t="shared" si="20"/>
        <v>1</v>
      </c>
      <c r="AF139" s="27">
        <f t="shared" si="20"/>
        <v>1</v>
      </c>
      <c r="AG139" s="27">
        <f t="shared" si="20"/>
        <v>1</v>
      </c>
      <c r="AH139" s="27">
        <f t="shared" si="20"/>
        <v>1</v>
      </c>
      <c r="AI139" s="27">
        <f t="shared" si="20"/>
        <v>1</v>
      </c>
      <c r="AJ139" s="27">
        <f t="shared" si="20"/>
        <v>1</v>
      </c>
      <c r="AK139" s="27">
        <f t="shared" si="20"/>
        <v>1</v>
      </c>
      <c r="AL139" s="27">
        <f t="shared" si="20"/>
        <v>1</v>
      </c>
      <c r="AM139" s="27">
        <f t="shared" si="20"/>
        <v>1</v>
      </c>
      <c r="AN139" s="27">
        <f t="shared" si="20"/>
        <v>1</v>
      </c>
      <c r="AO139" s="27">
        <f t="shared" si="20"/>
        <v>1</v>
      </c>
      <c r="AP139" s="27">
        <f t="shared" si="20"/>
        <v>1</v>
      </c>
      <c r="AQ139" s="27">
        <f t="shared" si="20"/>
        <v>1</v>
      </c>
      <c r="AR139" s="27">
        <f t="shared" si="20"/>
        <v>1</v>
      </c>
      <c r="AS139" s="27">
        <f t="shared" si="20"/>
        <v>1</v>
      </c>
      <c r="AT139" s="27">
        <f t="shared" si="20"/>
        <v>1</v>
      </c>
      <c r="AU139" s="27">
        <f t="shared" si="20"/>
        <v>1</v>
      </c>
      <c r="AV139" s="27">
        <f t="shared" si="20"/>
        <v>1</v>
      </c>
      <c r="AW139" s="27">
        <f t="shared" si="20"/>
        <v>1</v>
      </c>
      <c r="AX139" s="27">
        <f t="shared" si="20"/>
        <v>1</v>
      </c>
      <c r="AY139" s="27">
        <f t="shared" si="20"/>
        <v>1</v>
      </c>
      <c r="AZ139" s="27">
        <f t="shared" si="20"/>
        <v>1</v>
      </c>
      <c r="BA139" s="27">
        <f t="shared" si="20"/>
        <v>1</v>
      </c>
      <c r="BB139" s="27">
        <f t="shared" si="20"/>
        <v>1</v>
      </c>
      <c r="BC139" s="27">
        <f t="shared" si="20"/>
        <v>1</v>
      </c>
      <c r="BD139" s="27">
        <f t="shared" si="20"/>
        <v>1</v>
      </c>
      <c r="BE139" s="27">
        <f t="shared" si="20"/>
        <v>1</v>
      </c>
      <c r="BF139" s="27">
        <f t="shared" si="20"/>
        <v>1</v>
      </c>
      <c r="BG139" s="27">
        <f t="shared" si="20"/>
        <v>1</v>
      </c>
      <c r="BH139" s="27">
        <f t="shared" si="20"/>
        <v>0</v>
      </c>
      <c r="BI139" s="27">
        <f t="shared" si="20"/>
        <v>0</v>
      </c>
      <c r="BJ139" s="27">
        <f t="shared" si="20"/>
        <v>0</v>
      </c>
      <c r="BK139" s="27">
        <f t="shared" si="20"/>
        <v>0</v>
      </c>
      <c r="BL139" s="27">
        <f t="shared" si="20"/>
        <v>0</v>
      </c>
      <c r="BM139" s="27">
        <f t="shared" si="20"/>
        <v>0</v>
      </c>
      <c r="BN139" s="27">
        <f t="shared" si="20"/>
        <v>0</v>
      </c>
      <c r="BO139" s="27">
        <f t="shared" si="20"/>
        <v>0</v>
      </c>
      <c r="BP139" s="27">
        <f t="shared" si="20"/>
        <v>0</v>
      </c>
      <c r="BQ139" s="188"/>
      <c r="BR139" s="188"/>
      <c r="BS139" s="188"/>
    </row>
    <row r="140" spans="1:72" x14ac:dyDescent="0.35">
      <c r="D140" s="26">
        <v>36</v>
      </c>
      <c r="E140" s="26"/>
      <c r="F140" s="26"/>
      <c r="G140" s="26"/>
      <c r="H140" s="27">
        <f>COUNTIF(H29:H127,"36")</f>
        <v>0</v>
      </c>
      <c r="I140" s="27">
        <f t="shared" ref="I140:BP140" si="21">COUNTIF(I29:I127,"36")</f>
        <v>0</v>
      </c>
      <c r="J140" s="27">
        <f t="shared" si="21"/>
        <v>0</v>
      </c>
      <c r="K140" s="27">
        <f t="shared" si="21"/>
        <v>0</v>
      </c>
      <c r="L140" s="27">
        <f t="shared" si="21"/>
        <v>0</v>
      </c>
      <c r="M140" s="27">
        <f t="shared" si="21"/>
        <v>0</v>
      </c>
      <c r="N140" s="27">
        <f t="shared" si="21"/>
        <v>0</v>
      </c>
      <c r="O140" s="27">
        <f t="shared" si="21"/>
        <v>0</v>
      </c>
      <c r="P140" s="27">
        <f t="shared" si="21"/>
        <v>0</v>
      </c>
      <c r="Q140" s="27">
        <f t="shared" si="21"/>
        <v>0</v>
      </c>
      <c r="R140" s="27">
        <f t="shared" si="21"/>
        <v>0</v>
      </c>
      <c r="S140" s="27">
        <f t="shared" si="21"/>
        <v>0</v>
      </c>
      <c r="T140" s="27">
        <f t="shared" si="21"/>
        <v>0</v>
      </c>
      <c r="U140" s="27">
        <f t="shared" si="21"/>
        <v>0</v>
      </c>
      <c r="V140" s="27">
        <f t="shared" si="21"/>
        <v>0</v>
      </c>
      <c r="W140" s="27">
        <f t="shared" si="21"/>
        <v>1</v>
      </c>
      <c r="X140" s="27">
        <f t="shared" si="21"/>
        <v>1</v>
      </c>
      <c r="Y140" s="27">
        <f t="shared" si="21"/>
        <v>1</v>
      </c>
      <c r="Z140" s="27">
        <f t="shared" si="21"/>
        <v>1</v>
      </c>
      <c r="AA140" s="27">
        <f t="shared" si="21"/>
        <v>1</v>
      </c>
      <c r="AB140" s="27">
        <f t="shared" si="21"/>
        <v>1</v>
      </c>
      <c r="AC140" s="27">
        <f t="shared" si="21"/>
        <v>1</v>
      </c>
      <c r="AD140" s="27">
        <f t="shared" si="21"/>
        <v>1</v>
      </c>
      <c r="AE140" s="27">
        <f t="shared" si="21"/>
        <v>1</v>
      </c>
      <c r="AF140" s="27">
        <f t="shared" si="21"/>
        <v>1</v>
      </c>
      <c r="AG140" s="27">
        <f t="shared" si="21"/>
        <v>1</v>
      </c>
      <c r="AH140" s="27">
        <f t="shared" si="21"/>
        <v>1</v>
      </c>
      <c r="AI140" s="27">
        <f t="shared" si="21"/>
        <v>1</v>
      </c>
      <c r="AJ140" s="27">
        <f t="shared" si="21"/>
        <v>1</v>
      </c>
      <c r="AK140" s="27">
        <f t="shared" si="21"/>
        <v>1</v>
      </c>
      <c r="AL140" s="27">
        <f t="shared" si="21"/>
        <v>1</v>
      </c>
      <c r="AM140" s="27">
        <f t="shared" si="21"/>
        <v>1</v>
      </c>
      <c r="AN140" s="27">
        <f t="shared" si="21"/>
        <v>1</v>
      </c>
      <c r="AO140" s="27">
        <f t="shared" si="21"/>
        <v>1</v>
      </c>
      <c r="AP140" s="27">
        <f t="shared" si="21"/>
        <v>1</v>
      </c>
      <c r="AQ140" s="27">
        <f t="shared" si="21"/>
        <v>1</v>
      </c>
      <c r="AR140" s="27">
        <f t="shared" si="21"/>
        <v>1</v>
      </c>
      <c r="AS140" s="27">
        <f t="shared" si="21"/>
        <v>1</v>
      </c>
      <c r="AT140" s="27">
        <f t="shared" si="21"/>
        <v>1</v>
      </c>
      <c r="AU140" s="27">
        <f t="shared" si="21"/>
        <v>1</v>
      </c>
      <c r="AV140" s="27">
        <f t="shared" si="21"/>
        <v>1</v>
      </c>
      <c r="AW140" s="27">
        <f t="shared" si="21"/>
        <v>1</v>
      </c>
      <c r="AX140" s="27">
        <f t="shared" si="21"/>
        <v>1</v>
      </c>
      <c r="AY140" s="27">
        <f t="shared" si="21"/>
        <v>1</v>
      </c>
      <c r="AZ140" s="27">
        <f t="shared" si="21"/>
        <v>1</v>
      </c>
      <c r="BA140" s="27">
        <f t="shared" si="21"/>
        <v>1</v>
      </c>
      <c r="BB140" s="27">
        <f t="shared" si="21"/>
        <v>1</v>
      </c>
      <c r="BC140" s="27">
        <f t="shared" si="21"/>
        <v>1</v>
      </c>
      <c r="BD140" s="27">
        <f t="shared" si="21"/>
        <v>1</v>
      </c>
      <c r="BE140" s="27">
        <f t="shared" si="21"/>
        <v>1</v>
      </c>
      <c r="BF140" s="27">
        <f t="shared" si="21"/>
        <v>1</v>
      </c>
      <c r="BG140" s="27">
        <f t="shared" si="21"/>
        <v>1</v>
      </c>
      <c r="BH140" s="27">
        <f t="shared" si="21"/>
        <v>0</v>
      </c>
      <c r="BI140" s="27">
        <f t="shared" si="21"/>
        <v>0</v>
      </c>
      <c r="BJ140" s="27">
        <f t="shared" si="21"/>
        <v>0</v>
      </c>
      <c r="BK140" s="27">
        <f t="shared" si="21"/>
        <v>0</v>
      </c>
      <c r="BL140" s="27">
        <f t="shared" si="21"/>
        <v>0</v>
      </c>
      <c r="BM140" s="27">
        <f t="shared" si="21"/>
        <v>0</v>
      </c>
      <c r="BN140" s="27">
        <f t="shared" si="21"/>
        <v>0</v>
      </c>
      <c r="BO140" s="27">
        <f t="shared" si="21"/>
        <v>0</v>
      </c>
      <c r="BP140" s="27">
        <f t="shared" si="21"/>
        <v>0</v>
      </c>
      <c r="BQ140" s="188"/>
      <c r="BR140" s="188"/>
      <c r="BS140" s="188"/>
    </row>
    <row r="141" spans="1:72" x14ac:dyDescent="0.35">
      <c r="D141" s="26">
        <v>37</v>
      </c>
      <c r="E141" s="26"/>
      <c r="F141" s="26"/>
      <c r="G141" s="26"/>
      <c r="H141" s="27">
        <f>COUNTIF(H29:H127,"37")</f>
        <v>0</v>
      </c>
      <c r="I141" s="27">
        <f t="shared" ref="I141:BP141" si="22">COUNTIF(I29:I127,"37")</f>
        <v>0</v>
      </c>
      <c r="J141" s="27">
        <f t="shared" si="22"/>
        <v>0</v>
      </c>
      <c r="K141" s="27">
        <f t="shared" si="22"/>
        <v>0</v>
      </c>
      <c r="L141" s="27">
        <f t="shared" si="22"/>
        <v>0</v>
      </c>
      <c r="M141" s="27">
        <f t="shared" si="22"/>
        <v>0</v>
      </c>
      <c r="N141" s="27">
        <f t="shared" si="22"/>
        <v>0</v>
      </c>
      <c r="O141" s="27">
        <f t="shared" si="22"/>
        <v>1</v>
      </c>
      <c r="P141" s="27">
        <f t="shared" si="22"/>
        <v>1</v>
      </c>
      <c r="Q141" s="27">
        <f t="shared" si="22"/>
        <v>1</v>
      </c>
      <c r="R141" s="27">
        <f t="shared" si="22"/>
        <v>1</v>
      </c>
      <c r="S141" s="27">
        <f t="shared" si="22"/>
        <v>1</v>
      </c>
      <c r="T141" s="27">
        <f t="shared" si="22"/>
        <v>1</v>
      </c>
      <c r="U141" s="27">
        <f t="shared" si="22"/>
        <v>1</v>
      </c>
      <c r="V141" s="27">
        <f t="shared" si="22"/>
        <v>1</v>
      </c>
      <c r="W141" s="27">
        <f t="shared" si="22"/>
        <v>1</v>
      </c>
      <c r="X141" s="27">
        <f t="shared" si="22"/>
        <v>1</v>
      </c>
      <c r="Y141" s="27">
        <f t="shared" si="22"/>
        <v>1</v>
      </c>
      <c r="Z141" s="27">
        <f t="shared" si="22"/>
        <v>1</v>
      </c>
      <c r="AA141" s="27">
        <f t="shared" si="22"/>
        <v>1</v>
      </c>
      <c r="AB141" s="27">
        <f t="shared" si="22"/>
        <v>1</v>
      </c>
      <c r="AC141" s="27">
        <f t="shared" si="22"/>
        <v>1</v>
      </c>
      <c r="AD141" s="27">
        <f t="shared" si="22"/>
        <v>1</v>
      </c>
      <c r="AE141" s="27">
        <f t="shared" si="22"/>
        <v>1</v>
      </c>
      <c r="AF141" s="27">
        <f t="shared" si="22"/>
        <v>1</v>
      </c>
      <c r="AG141" s="27">
        <f t="shared" si="22"/>
        <v>1</v>
      </c>
      <c r="AH141" s="27">
        <f t="shared" si="22"/>
        <v>1</v>
      </c>
      <c r="AI141" s="27">
        <f t="shared" si="22"/>
        <v>1</v>
      </c>
      <c r="AJ141" s="27">
        <f t="shared" si="22"/>
        <v>1</v>
      </c>
      <c r="AK141" s="27">
        <f t="shared" si="22"/>
        <v>1</v>
      </c>
      <c r="AL141" s="27">
        <f t="shared" si="22"/>
        <v>1</v>
      </c>
      <c r="AM141" s="27">
        <f t="shared" si="22"/>
        <v>1</v>
      </c>
      <c r="AN141" s="27">
        <f t="shared" si="22"/>
        <v>1</v>
      </c>
      <c r="AO141" s="27">
        <f t="shared" si="22"/>
        <v>1</v>
      </c>
      <c r="AP141" s="27">
        <f t="shared" si="22"/>
        <v>1</v>
      </c>
      <c r="AQ141" s="27">
        <f t="shared" si="22"/>
        <v>1</v>
      </c>
      <c r="AR141" s="27">
        <f t="shared" si="22"/>
        <v>1</v>
      </c>
      <c r="AS141" s="27">
        <f t="shared" si="22"/>
        <v>1</v>
      </c>
      <c r="AT141" s="27">
        <f t="shared" si="22"/>
        <v>1</v>
      </c>
      <c r="AU141" s="27">
        <f t="shared" si="22"/>
        <v>1</v>
      </c>
      <c r="AV141" s="27">
        <f t="shared" si="22"/>
        <v>1</v>
      </c>
      <c r="AW141" s="27">
        <f t="shared" si="22"/>
        <v>1</v>
      </c>
      <c r="AX141" s="27">
        <f t="shared" si="22"/>
        <v>1</v>
      </c>
      <c r="AY141" s="27">
        <f t="shared" si="22"/>
        <v>1</v>
      </c>
      <c r="AZ141" s="27">
        <f t="shared" si="22"/>
        <v>1</v>
      </c>
      <c r="BA141" s="27">
        <f t="shared" si="22"/>
        <v>1</v>
      </c>
      <c r="BB141" s="27">
        <f t="shared" si="22"/>
        <v>1</v>
      </c>
      <c r="BC141" s="27">
        <f t="shared" si="22"/>
        <v>1</v>
      </c>
      <c r="BD141" s="27">
        <f t="shared" si="22"/>
        <v>1</v>
      </c>
      <c r="BE141" s="27">
        <f t="shared" si="22"/>
        <v>1</v>
      </c>
      <c r="BF141" s="27">
        <f t="shared" si="22"/>
        <v>1</v>
      </c>
      <c r="BG141" s="27">
        <f t="shared" si="22"/>
        <v>1</v>
      </c>
      <c r="BH141" s="27">
        <f t="shared" si="22"/>
        <v>0</v>
      </c>
      <c r="BI141" s="27">
        <f t="shared" si="22"/>
        <v>0</v>
      </c>
      <c r="BJ141" s="27">
        <f t="shared" si="22"/>
        <v>0</v>
      </c>
      <c r="BK141" s="27">
        <f t="shared" si="22"/>
        <v>0</v>
      </c>
      <c r="BL141" s="27">
        <f t="shared" si="22"/>
        <v>0</v>
      </c>
      <c r="BM141" s="27">
        <f t="shared" si="22"/>
        <v>0</v>
      </c>
      <c r="BN141" s="27">
        <f t="shared" si="22"/>
        <v>0</v>
      </c>
      <c r="BO141" s="27">
        <f t="shared" si="22"/>
        <v>0</v>
      </c>
      <c r="BP141" s="27">
        <f t="shared" si="22"/>
        <v>0</v>
      </c>
      <c r="BQ141" s="188"/>
      <c r="BR141" s="188"/>
      <c r="BS141" s="188"/>
    </row>
    <row r="142" spans="1:72" x14ac:dyDescent="0.35">
      <c r="D142" s="26">
        <v>38</v>
      </c>
      <c r="E142" s="26"/>
      <c r="F142" s="26"/>
      <c r="G142" s="26"/>
      <c r="H142" s="27">
        <f>COUNTIF(H29:H127,"38")</f>
        <v>0</v>
      </c>
      <c r="I142" s="27">
        <f t="shared" ref="I142:BP142" si="23">COUNTIF(I29:I127,"38")</f>
        <v>0</v>
      </c>
      <c r="J142" s="27">
        <f t="shared" si="23"/>
        <v>0</v>
      </c>
      <c r="K142" s="27">
        <f t="shared" si="23"/>
        <v>1</v>
      </c>
      <c r="L142" s="27">
        <f t="shared" si="23"/>
        <v>1</v>
      </c>
      <c r="M142" s="27">
        <f t="shared" si="23"/>
        <v>1</v>
      </c>
      <c r="N142" s="27">
        <f t="shared" si="23"/>
        <v>1</v>
      </c>
      <c r="O142" s="27">
        <f t="shared" si="23"/>
        <v>1</v>
      </c>
      <c r="P142" s="27">
        <f t="shared" si="23"/>
        <v>1</v>
      </c>
      <c r="Q142" s="27">
        <f t="shared" si="23"/>
        <v>1</v>
      </c>
      <c r="R142" s="27">
        <f t="shared" si="23"/>
        <v>1</v>
      </c>
      <c r="S142" s="27">
        <f t="shared" si="23"/>
        <v>1</v>
      </c>
      <c r="T142" s="27">
        <f t="shared" si="23"/>
        <v>1</v>
      </c>
      <c r="U142" s="27">
        <f t="shared" si="23"/>
        <v>1</v>
      </c>
      <c r="V142" s="27">
        <f t="shared" si="23"/>
        <v>1</v>
      </c>
      <c r="W142" s="27">
        <f t="shared" si="23"/>
        <v>1</v>
      </c>
      <c r="X142" s="27">
        <f t="shared" si="23"/>
        <v>1</v>
      </c>
      <c r="Y142" s="27">
        <f t="shared" si="23"/>
        <v>1</v>
      </c>
      <c r="Z142" s="27">
        <f t="shared" si="23"/>
        <v>1</v>
      </c>
      <c r="AA142" s="27">
        <f t="shared" si="23"/>
        <v>1</v>
      </c>
      <c r="AB142" s="27">
        <f t="shared" si="23"/>
        <v>1</v>
      </c>
      <c r="AC142" s="27">
        <f t="shared" si="23"/>
        <v>1</v>
      </c>
      <c r="AD142" s="27">
        <f t="shared" si="23"/>
        <v>1</v>
      </c>
      <c r="AE142" s="27">
        <f t="shared" si="23"/>
        <v>1</v>
      </c>
      <c r="AF142" s="27">
        <f t="shared" si="23"/>
        <v>1</v>
      </c>
      <c r="AG142" s="27">
        <f t="shared" si="23"/>
        <v>1</v>
      </c>
      <c r="AH142" s="27">
        <f t="shared" si="23"/>
        <v>1</v>
      </c>
      <c r="AI142" s="27">
        <f t="shared" si="23"/>
        <v>1</v>
      </c>
      <c r="AJ142" s="27">
        <f t="shared" si="23"/>
        <v>1</v>
      </c>
      <c r="AK142" s="27">
        <f t="shared" si="23"/>
        <v>1</v>
      </c>
      <c r="AL142" s="27">
        <f t="shared" si="23"/>
        <v>1</v>
      </c>
      <c r="AM142" s="27">
        <f t="shared" si="23"/>
        <v>1</v>
      </c>
      <c r="AN142" s="27">
        <f t="shared" si="23"/>
        <v>1</v>
      </c>
      <c r="AO142" s="27">
        <f t="shared" si="23"/>
        <v>1</v>
      </c>
      <c r="AP142" s="27">
        <f t="shared" si="23"/>
        <v>1</v>
      </c>
      <c r="AQ142" s="27">
        <f t="shared" si="23"/>
        <v>1</v>
      </c>
      <c r="AR142" s="27">
        <f t="shared" si="23"/>
        <v>1</v>
      </c>
      <c r="AS142" s="27">
        <f t="shared" si="23"/>
        <v>1</v>
      </c>
      <c r="AT142" s="27">
        <f t="shared" si="23"/>
        <v>1</v>
      </c>
      <c r="AU142" s="27">
        <f t="shared" si="23"/>
        <v>1</v>
      </c>
      <c r="AV142" s="27">
        <f t="shared" si="23"/>
        <v>1</v>
      </c>
      <c r="AW142" s="27">
        <f t="shared" si="23"/>
        <v>1</v>
      </c>
      <c r="AX142" s="27">
        <f t="shared" si="23"/>
        <v>1</v>
      </c>
      <c r="AY142" s="27">
        <f t="shared" si="23"/>
        <v>1</v>
      </c>
      <c r="AZ142" s="27">
        <f t="shared" si="23"/>
        <v>1</v>
      </c>
      <c r="BA142" s="27">
        <f t="shared" si="23"/>
        <v>1</v>
      </c>
      <c r="BB142" s="27">
        <f t="shared" si="23"/>
        <v>1</v>
      </c>
      <c r="BC142" s="27">
        <f t="shared" si="23"/>
        <v>1</v>
      </c>
      <c r="BD142" s="27">
        <f t="shared" si="23"/>
        <v>1</v>
      </c>
      <c r="BE142" s="27">
        <f t="shared" si="23"/>
        <v>1</v>
      </c>
      <c r="BF142" s="27">
        <f t="shared" si="23"/>
        <v>1</v>
      </c>
      <c r="BG142" s="27">
        <f t="shared" si="23"/>
        <v>1</v>
      </c>
      <c r="BH142" s="27">
        <f t="shared" si="23"/>
        <v>0</v>
      </c>
      <c r="BI142" s="27">
        <f t="shared" si="23"/>
        <v>0</v>
      </c>
      <c r="BJ142" s="27">
        <f t="shared" si="23"/>
        <v>0</v>
      </c>
      <c r="BK142" s="27">
        <f t="shared" si="23"/>
        <v>0</v>
      </c>
      <c r="BL142" s="27">
        <f t="shared" si="23"/>
        <v>0</v>
      </c>
      <c r="BM142" s="27">
        <f t="shared" si="23"/>
        <v>0</v>
      </c>
      <c r="BN142" s="27">
        <f t="shared" si="23"/>
        <v>0</v>
      </c>
      <c r="BO142" s="27">
        <f t="shared" si="23"/>
        <v>0</v>
      </c>
      <c r="BP142" s="27">
        <f t="shared" si="23"/>
        <v>0</v>
      </c>
      <c r="BQ142" s="188"/>
      <c r="BR142" s="188"/>
      <c r="BS142" s="188"/>
    </row>
    <row r="143" spans="1:72" x14ac:dyDescent="0.35">
      <c r="D143" s="30">
        <v>39</v>
      </c>
      <c r="E143" s="30"/>
      <c r="F143" s="30"/>
      <c r="G143" s="30"/>
      <c r="H143" s="27">
        <f>COUNTIF(H29:H127,"39")</f>
        <v>0</v>
      </c>
      <c r="I143" s="27">
        <f t="shared" ref="I143:BP143" si="24">COUNTIF(I29:I127,"39")</f>
        <v>0</v>
      </c>
      <c r="J143" s="27">
        <f t="shared" si="24"/>
        <v>0</v>
      </c>
      <c r="K143" s="27">
        <f t="shared" si="24"/>
        <v>1</v>
      </c>
      <c r="L143" s="27">
        <f t="shared" si="24"/>
        <v>1</v>
      </c>
      <c r="M143" s="27">
        <f t="shared" si="24"/>
        <v>1</v>
      </c>
      <c r="N143" s="27">
        <f t="shared" si="24"/>
        <v>1</v>
      </c>
      <c r="O143" s="27">
        <f t="shared" si="24"/>
        <v>1</v>
      </c>
      <c r="P143" s="27">
        <f t="shared" si="24"/>
        <v>1</v>
      </c>
      <c r="Q143" s="27">
        <f t="shared" si="24"/>
        <v>1</v>
      </c>
      <c r="R143" s="27">
        <f t="shared" si="24"/>
        <v>1</v>
      </c>
      <c r="S143" s="27">
        <f t="shared" si="24"/>
        <v>1</v>
      </c>
      <c r="T143" s="27">
        <f t="shared" si="24"/>
        <v>1</v>
      </c>
      <c r="U143" s="27">
        <f t="shared" si="24"/>
        <v>1</v>
      </c>
      <c r="V143" s="27">
        <f t="shared" si="24"/>
        <v>1</v>
      </c>
      <c r="W143" s="27">
        <f t="shared" si="24"/>
        <v>1</v>
      </c>
      <c r="X143" s="27">
        <f t="shared" si="24"/>
        <v>1</v>
      </c>
      <c r="Y143" s="27">
        <f t="shared" si="24"/>
        <v>1</v>
      </c>
      <c r="Z143" s="27">
        <f t="shared" si="24"/>
        <v>1</v>
      </c>
      <c r="AA143" s="27">
        <f t="shared" si="24"/>
        <v>1</v>
      </c>
      <c r="AB143" s="27">
        <f t="shared" si="24"/>
        <v>1</v>
      </c>
      <c r="AC143" s="27">
        <f t="shared" si="24"/>
        <v>1</v>
      </c>
      <c r="AD143" s="27">
        <f t="shared" si="24"/>
        <v>1</v>
      </c>
      <c r="AE143" s="27">
        <f t="shared" si="24"/>
        <v>1</v>
      </c>
      <c r="AF143" s="27">
        <f t="shared" si="24"/>
        <v>1</v>
      </c>
      <c r="AG143" s="27">
        <f t="shared" si="24"/>
        <v>1</v>
      </c>
      <c r="AH143" s="27">
        <f t="shared" si="24"/>
        <v>1</v>
      </c>
      <c r="AI143" s="27">
        <f t="shared" si="24"/>
        <v>1</v>
      </c>
      <c r="AJ143" s="27">
        <f t="shared" si="24"/>
        <v>1</v>
      </c>
      <c r="AK143" s="27">
        <f t="shared" si="24"/>
        <v>1</v>
      </c>
      <c r="AL143" s="27">
        <f t="shared" si="24"/>
        <v>1</v>
      </c>
      <c r="AM143" s="27">
        <f t="shared" si="24"/>
        <v>1</v>
      </c>
      <c r="AN143" s="27">
        <f t="shared" si="24"/>
        <v>1</v>
      </c>
      <c r="AO143" s="27">
        <f t="shared" si="24"/>
        <v>1</v>
      </c>
      <c r="AP143" s="27">
        <f t="shared" si="24"/>
        <v>1</v>
      </c>
      <c r="AQ143" s="27">
        <f t="shared" si="24"/>
        <v>1</v>
      </c>
      <c r="AR143" s="27">
        <f t="shared" si="24"/>
        <v>1</v>
      </c>
      <c r="AS143" s="27">
        <f t="shared" si="24"/>
        <v>1</v>
      </c>
      <c r="AT143" s="27">
        <f t="shared" si="24"/>
        <v>1</v>
      </c>
      <c r="AU143" s="27">
        <f t="shared" si="24"/>
        <v>1</v>
      </c>
      <c r="AV143" s="27">
        <f t="shared" si="24"/>
        <v>1</v>
      </c>
      <c r="AW143" s="27">
        <f t="shared" si="24"/>
        <v>1</v>
      </c>
      <c r="AX143" s="27">
        <f t="shared" si="24"/>
        <v>1</v>
      </c>
      <c r="AY143" s="27">
        <f t="shared" si="24"/>
        <v>1</v>
      </c>
      <c r="AZ143" s="27">
        <f t="shared" si="24"/>
        <v>1</v>
      </c>
      <c r="BA143" s="27">
        <f t="shared" si="24"/>
        <v>1</v>
      </c>
      <c r="BB143" s="27">
        <f t="shared" si="24"/>
        <v>1</v>
      </c>
      <c r="BC143" s="27">
        <f t="shared" si="24"/>
        <v>1</v>
      </c>
      <c r="BD143" s="27">
        <f t="shared" si="24"/>
        <v>1</v>
      </c>
      <c r="BE143" s="27">
        <f t="shared" si="24"/>
        <v>1</v>
      </c>
      <c r="BF143" s="27">
        <f t="shared" si="24"/>
        <v>1</v>
      </c>
      <c r="BG143" s="27">
        <f t="shared" si="24"/>
        <v>1</v>
      </c>
      <c r="BH143" s="27">
        <f t="shared" si="24"/>
        <v>0</v>
      </c>
      <c r="BI143" s="27">
        <f t="shared" si="24"/>
        <v>0</v>
      </c>
      <c r="BJ143" s="27">
        <f t="shared" si="24"/>
        <v>0</v>
      </c>
      <c r="BK143" s="27">
        <f t="shared" si="24"/>
        <v>0</v>
      </c>
      <c r="BL143" s="27">
        <f t="shared" si="24"/>
        <v>0</v>
      </c>
      <c r="BM143" s="27">
        <f t="shared" si="24"/>
        <v>0</v>
      </c>
      <c r="BN143" s="27">
        <f t="shared" si="24"/>
        <v>0</v>
      </c>
      <c r="BO143" s="27">
        <f t="shared" si="24"/>
        <v>0</v>
      </c>
      <c r="BP143" s="27">
        <f t="shared" si="24"/>
        <v>0</v>
      </c>
      <c r="BQ143" s="188"/>
      <c r="BR143" s="188"/>
      <c r="BS143" s="188"/>
    </row>
    <row r="144" spans="1:72" x14ac:dyDescent="0.35">
      <c r="D144" s="58">
        <v>1</v>
      </c>
      <c r="E144" s="58"/>
      <c r="F144" s="58"/>
      <c r="G144" s="58"/>
      <c r="H144" s="28">
        <f>COUNTIF(H29:H127,"1")</f>
        <v>1</v>
      </c>
      <c r="I144" s="28">
        <f t="shared" ref="I144:BP144" si="25">COUNTIF(I29:I127,"1")</f>
        <v>1</v>
      </c>
      <c r="J144" s="28">
        <f t="shared" si="25"/>
        <v>1</v>
      </c>
      <c r="K144" s="28">
        <f t="shared" si="25"/>
        <v>1</v>
      </c>
      <c r="L144" s="28">
        <f t="shared" si="25"/>
        <v>1</v>
      </c>
      <c r="M144" s="28">
        <f t="shared" si="25"/>
        <v>1</v>
      </c>
      <c r="N144" s="28">
        <f t="shared" si="25"/>
        <v>1</v>
      </c>
      <c r="O144" s="28">
        <f t="shared" si="25"/>
        <v>1</v>
      </c>
      <c r="P144" s="28">
        <f t="shared" si="25"/>
        <v>1</v>
      </c>
      <c r="Q144" s="28">
        <f t="shared" si="25"/>
        <v>1</v>
      </c>
      <c r="R144" s="28">
        <f t="shared" si="25"/>
        <v>1</v>
      </c>
      <c r="S144" s="28">
        <f t="shared" si="25"/>
        <v>1</v>
      </c>
      <c r="T144" s="28">
        <f t="shared" si="25"/>
        <v>1</v>
      </c>
      <c r="U144" s="28">
        <f t="shared" si="25"/>
        <v>1</v>
      </c>
      <c r="V144" s="28">
        <f t="shared" si="25"/>
        <v>1</v>
      </c>
      <c r="W144" s="28">
        <f t="shared" si="25"/>
        <v>1</v>
      </c>
      <c r="X144" s="28">
        <f t="shared" si="25"/>
        <v>1</v>
      </c>
      <c r="Y144" s="28">
        <f t="shared" si="25"/>
        <v>1</v>
      </c>
      <c r="Z144" s="28">
        <f t="shared" si="25"/>
        <v>1</v>
      </c>
      <c r="AA144" s="28">
        <f t="shared" si="25"/>
        <v>1</v>
      </c>
      <c r="AB144" s="28">
        <f t="shared" si="25"/>
        <v>1</v>
      </c>
      <c r="AC144" s="28">
        <f t="shared" si="25"/>
        <v>1</v>
      </c>
      <c r="AD144" s="28">
        <f t="shared" si="25"/>
        <v>1</v>
      </c>
      <c r="AE144" s="28">
        <f t="shared" si="25"/>
        <v>1</v>
      </c>
      <c r="AF144" s="28">
        <f t="shared" si="25"/>
        <v>1</v>
      </c>
      <c r="AG144" s="28">
        <f t="shared" si="25"/>
        <v>1</v>
      </c>
      <c r="AH144" s="28">
        <f t="shared" si="25"/>
        <v>1</v>
      </c>
      <c r="AI144" s="28">
        <f t="shared" si="25"/>
        <v>1</v>
      </c>
      <c r="AJ144" s="28">
        <f t="shared" si="25"/>
        <v>1</v>
      </c>
      <c r="AK144" s="28">
        <f t="shared" si="25"/>
        <v>1</v>
      </c>
      <c r="AL144" s="28">
        <f t="shared" si="25"/>
        <v>1</v>
      </c>
      <c r="AM144" s="28">
        <f t="shared" si="25"/>
        <v>1</v>
      </c>
      <c r="AN144" s="28">
        <f t="shared" si="25"/>
        <v>1</v>
      </c>
      <c r="AO144" s="28">
        <f t="shared" si="25"/>
        <v>1</v>
      </c>
      <c r="AP144" s="28">
        <f t="shared" si="25"/>
        <v>1</v>
      </c>
      <c r="AQ144" s="28">
        <f t="shared" si="25"/>
        <v>1</v>
      </c>
      <c r="AR144" s="28">
        <f t="shared" si="25"/>
        <v>1</v>
      </c>
      <c r="AS144" s="28">
        <f t="shared" si="25"/>
        <v>1</v>
      </c>
      <c r="AT144" s="28">
        <f t="shared" si="25"/>
        <v>1</v>
      </c>
      <c r="AU144" s="28">
        <f t="shared" si="25"/>
        <v>1</v>
      </c>
      <c r="AV144" s="28">
        <f t="shared" si="25"/>
        <v>1</v>
      </c>
      <c r="AW144" s="28">
        <f t="shared" si="25"/>
        <v>1</v>
      </c>
      <c r="AX144" s="28">
        <f t="shared" si="25"/>
        <v>1</v>
      </c>
      <c r="AY144" s="28">
        <f t="shared" si="25"/>
        <v>1</v>
      </c>
      <c r="AZ144" s="28">
        <f t="shared" si="25"/>
        <v>1</v>
      </c>
      <c r="BA144" s="28">
        <f t="shared" si="25"/>
        <v>1</v>
      </c>
      <c r="BB144" s="28">
        <f t="shared" si="25"/>
        <v>1</v>
      </c>
      <c r="BC144" s="28">
        <f t="shared" si="25"/>
        <v>1</v>
      </c>
      <c r="BD144" s="28">
        <f t="shared" si="25"/>
        <v>1</v>
      </c>
      <c r="BE144" s="28">
        <f t="shared" si="25"/>
        <v>1</v>
      </c>
      <c r="BF144" s="28">
        <f t="shared" si="25"/>
        <v>1</v>
      </c>
      <c r="BG144" s="28">
        <f t="shared" si="25"/>
        <v>1</v>
      </c>
      <c r="BH144" s="28">
        <f t="shared" si="25"/>
        <v>0</v>
      </c>
      <c r="BI144" s="28">
        <f t="shared" si="25"/>
        <v>0</v>
      </c>
      <c r="BJ144" s="28">
        <f t="shared" si="25"/>
        <v>0</v>
      </c>
      <c r="BK144" s="28">
        <f t="shared" si="25"/>
        <v>0</v>
      </c>
      <c r="BL144" s="28">
        <f t="shared" si="25"/>
        <v>0</v>
      </c>
      <c r="BM144" s="28">
        <f t="shared" si="25"/>
        <v>0</v>
      </c>
      <c r="BN144" s="28">
        <f t="shared" si="25"/>
        <v>0</v>
      </c>
      <c r="BO144" s="28">
        <f t="shared" si="25"/>
        <v>0</v>
      </c>
      <c r="BP144" s="28">
        <f t="shared" si="25"/>
        <v>0</v>
      </c>
      <c r="BQ144" s="187"/>
      <c r="BR144" s="187"/>
      <c r="BS144" s="187"/>
    </row>
    <row r="145" spans="4:71" x14ac:dyDescent="0.35">
      <c r="D145" s="58">
        <v>2</v>
      </c>
      <c r="E145" s="58"/>
      <c r="F145" s="58"/>
      <c r="G145" s="58"/>
      <c r="H145" s="27">
        <f>COUNTIF(H29:H127,"2")</f>
        <v>0</v>
      </c>
      <c r="I145" s="27">
        <f t="shared" ref="I145:BP145" si="26">COUNTIF(I29:I127,"2")</f>
        <v>0</v>
      </c>
      <c r="J145" s="27">
        <f t="shared" si="26"/>
        <v>0</v>
      </c>
      <c r="K145" s="27">
        <f t="shared" si="26"/>
        <v>0</v>
      </c>
      <c r="L145" s="27">
        <f t="shared" si="26"/>
        <v>0</v>
      </c>
      <c r="M145" s="27">
        <f t="shared" si="26"/>
        <v>0</v>
      </c>
      <c r="N145" s="27">
        <f t="shared" si="26"/>
        <v>0</v>
      </c>
      <c r="O145" s="27">
        <f t="shared" si="26"/>
        <v>0</v>
      </c>
      <c r="P145" s="27">
        <f t="shared" si="26"/>
        <v>0</v>
      </c>
      <c r="Q145" s="27">
        <f t="shared" si="26"/>
        <v>0</v>
      </c>
      <c r="R145" s="27">
        <f t="shared" si="26"/>
        <v>0</v>
      </c>
      <c r="S145" s="27">
        <f t="shared" si="26"/>
        <v>0</v>
      </c>
      <c r="T145" s="27">
        <f t="shared" si="26"/>
        <v>0</v>
      </c>
      <c r="U145" s="27">
        <f t="shared" si="26"/>
        <v>0</v>
      </c>
      <c r="V145" s="27">
        <f t="shared" si="26"/>
        <v>0</v>
      </c>
      <c r="W145" s="27">
        <f t="shared" si="26"/>
        <v>0</v>
      </c>
      <c r="X145" s="27">
        <f t="shared" si="26"/>
        <v>0</v>
      </c>
      <c r="Y145" s="27">
        <f t="shared" si="26"/>
        <v>0</v>
      </c>
      <c r="Z145" s="27">
        <f t="shared" si="26"/>
        <v>0</v>
      </c>
      <c r="AA145" s="27">
        <f t="shared" si="26"/>
        <v>0</v>
      </c>
      <c r="AB145" s="27">
        <f t="shared" si="26"/>
        <v>0</v>
      </c>
      <c r="AC145" s="27">
        <f t="shared" si="26"/>
        <v>0</v>
      </c>
      <c r="AD145" s="27">
        <f t="shared" si="26"/>
        <v>0</v>
      </c>
      <c r="AE145" s="27">
        <f t="shared" si="26"/>
        <v>1</v>
      </c>
      <c r="AF145" s="27">
        <f t="shared" si="26"/>
        <v>1</v>
      </c>
      <c r="AG145" s="27">
        <f t="shared" si="26"/>
        <v>1</v>
      </c>
      <c r="AH145" s="27">
        <f t="shared" si="26"/>
        <v>1</v>
      </c>
      <c r="AI145" s="27">
        <f t="shared" si="26"/>
        <v>1</v>
      </c>
      <c r="AJ145" s="27">
        <f t="shared" si="26"/>
        <v>1</v>
      </c>
      <c r="AK145" s="27">
        <f t="shared" si="26"/>
        <v>1</v>
      </c>
      <c r="AL145" s="27">
        <f t="shared" si="26"/>
        <v>1</v>
      </c>
      <c r="AM145" s="27">
        <f t="shared" si="26"/>
        <v>1</v>
      </c>
      <c r="AN145" s="27">
        <f t="shared" si="26"/>
        <v>1</v>
      </c>
      <c r="AO145" s="27">
        <f t="shared" si="26"/>
        <v>1</v>
      </c>
      <c r="AP145" s="27">
        <f t="shared" si="26"/>
        <v>1</v>
      </c>
      <c r="AQ145" s="27">
        <f t="shared" si="26"/>
        <v>0</v>
      </c>
      <c r="AR145" s="27">
        <f t="shared" si="26"/>
        <v>0</v>
      </c>
      <c r="AS145" s="27">
        <f t="shared" si="26"/>
        <v>0</v>
      </c>
      <c r="AT145" s="27">
        <f t="shared" si="26"/>
        <v>0</v>
      </c>
      <c r="AU145" s="27">
        <f t="shared" si="26"/>
        <v>0</v>
      </c>
      <c r="AV145" s="27">
        <f t="shared" si="26"/>
        <v>0</v>
      </c>
      <c r="AW145" s="27">
        <f t="shared" si="26"/>
        <v>0</v>
      </c>
      <c r="AX145" s="27">
        <f t="shared" si="26"/>
        <v>0</v>
      </c>
      <c r="AY145" s="27">
        <f t="shared" si="26"/>
        <v>1</v>
      </c>
      <c r="AZ145" s="27">
        <f t="shared" si="26"/>
        <v>1</v>
      </c>
      <c r="BA145" s="27">
        <f t="shared" si="26"/>
        <v>1</v>
      </c>
      <c r="BB145" s="27">
        <f t="shared" si="26"/>
        <v>1</v>
      </c>
      <c r="BC145" s="27">
        <f t="shared" si="26"/>
        <v>1</v>
      </c>
      <c r="BD145" s="27">
        <f t="shared" si="26"/>
        <v>1</v>
      </c>
      <c r="BE145" s="27">
        <f t="shared" si="26"/>
        <v>1</v>
      </c>
      <c r="BF145" s="27">
        <f t="shared" si="26"/>
        <v>1</v>
      </c>
      <c r="BG145" s="27">
        <f t="shared" si="26"/>
        <v>1</v>
      </c>
      <c r="BH145" s="27">
        <f t="shared" si="26"/>
        <v>0</v>
      </c>
      <c r="BI145" s="27">
        <f t="shared" si="26"/>
        <v>0</v>
      </c>
      <c r="BJ145" s="27">
        <f t="shared" si="26"/>
        <v>0</v>
      </c>
      <c r="BK145" s="27">
        <f t="shared" si="26"/>
        <v>0</v>
      </c>
      <c r="BL145" s="27">
        <f t="shared" si="26"/>
        <v>0</v>
      </c>
      <c r="BM145" s="27">
        <f t="shared" si="26"/>
        <v>0</v>
      </c>
      <c r="BN145" s="27">
        <f t="shared" si="26"/>
        <v>0</v>
      </c>
      <c r="BO145" s="27">
        <f t="shared" si="26"/>
        <v>0</v>
      </c>
      <c r="BP145" s="27">
        <f t="shared" si="26"/>
        <v>0</v>
      </c>
      <c r="BQ145" s="188"/>
      <c r="BR145" s="188"/>
      <c r="BS145" s="188"/>
    </row>
    <row r="146" spans="4:71" x14ac:dyDescent="0.35">
      <c r="D146" s="29" t="s">
        <v>16</v>
      </c>
      <c r="E146" s="29"/>
      <c r="F146" s="29"/>
      <c r="G146" s="29"/>
      <c r="H146" s="27">
        <f>COUNTIF(H28:H127,"cmo")</f>
        <v>0</v>
      </c>
      <c r="I146" s="27">
        <f t="shared" ref="I146:BP146" si="27">COUNTIF(I28:I127,"cmo")</f>
        <v>0</v>
      </c>
      <c r="J146" s="27">
        <f t="shared" si="27"/>
        <v>0</v>
      </c>
      <c r="K146" s="27">
        <f t="shared" si="27"/>
        <v>0</v>
      </c>
      <c r="L146" s="27">
        <f t="shared" si="27"/>
        <v>0</v>
      </c>
      <c r="M146" s="27">
        <f t="shared" si="27"/>
        <v>0</v>
      </c>
      <c r="N146" s="27">
        <f t="shared" si="27"/>
        <v>0</v>
      </c>
      <c r="O146" s="27">
        <f t="shared" si="27"/>
        <v>0</v>
      </c>
      <c r="P146" s="27">
        <f t="shared" si="27"/>
        <v>0</v>
      </c>
      <c r="Q146" s="27">
        <f t="shared" si="27"/>
        <v>0</v>
      </c>
      <c r="R146" s="27">
        <f t="shared" si="27"/>
        <v>0</v>
      </c>
      <c r="S146" s="27">
        <f t="shared" si="27"/>
        <v>0</v>
      </c>
      <c r="T146" s="27">
        <f t="shared" si="27"/>
        <v>0</v>
      </c>
      <c r="U146" s="27">
        <f t="shared" si="27"/>
        <v>0</v>
      </c>
      <c r="V146" s="27">
        <f t="shared" si="27"/>
        <v>0</v>
      </c>
      <c r="W146" s="27">
        <f t="shared" si="27"/>
        <v>0</v>
      </c>
      <c r="X146" s="27">
        <f t="shared" si="27"/>
        <v>0</v>
      </c>
      <c r="Y146" s="27">
        <f t="shared" si="27"/>
        <v>0</v>
      </c>
      <c r="Z146" s="27">
        <f t="shared" si="27"/>
        <v>0</v>
      </c>
      <c r="AA146" s="27">
        <f t="shared" si="27"/>
        <v>0</v>
      </c>
      <c r="AB146" s="27">
        <f t="shared" si="27"/>
        <v>0</v>
      </c>
      <c r="AC146" s="27">
        <f t="shared" si="27"/>
        <v>0</v>
      </c>
      <c r="AD146" s="27">
        <f t="shared" si="27"/>
        <v>0</v>
      </c>
      <c r="AE146" s="27">
        <f t="shared" si="27"/>
        <v>0</v>
      </c>
      <c r="AF146" s="27">
        <f t="shared" si="27"/>
        <v>0</v>
      </c>
      <c r="AG146" s="27">
        <f t="shared" si="27"/>
        <v>0</v>
      </c>
      <c r="AH146" s="27">
        <f t="shared" si="27"/>
        <v>0</v>
      </c>
      <c r="AI146" s="27">
        <f t="shared" si="27"/>
        <v>0</v>
      </c>
      <c r="AJ146" s="27">
        <f t="shared" si="27"/>
        <v>0</v>
      </c>
      <c r="AK146" s="27">
        <f t="shared" si="27"/>
        <v>0</v>
      </c>
      <c r="AL146" s="27">
        <f t="shared" si="27"/>
        <v>0</v>
      </c>
      <c r="AM146" s="27">
        <f t="shared" si="27"/>
        <v>0</v>
      </c>
      <c r="AN146" s="27">
        <f t="shared" si="27"/>
        <v>0</v>
      </c>
      <c r="AO146" s="27">
        <f t="shared" si="27"/>
        <v>0</v>
      </c>
      <c r="AP146" s="27">
        <f t="shared" si="27"/>
        <v>0</v>
      </c>
      <c r="AQ146" s="27">
        <f t="shared" si="27"/>
        <v>0</v>
      </c>
      <c r="AR146" s="27">
        <f t="shared" si="27"/>
        <v>0</v>
      </c>
      <c r="AS146" s="27">
        <f t="shared" si="27"/>
        <v>0</v>
      </c>
      <c r="AT146" s="27">
        <f t="shared" si="27"/>
        <v>0</v>
      </c>
      <c r="AU146" s="27">
        <f t="shared" si="27"/>
        <v>1</v>
      </c>
      <c r="AV146" s="27">
        <f t="shared" si="27"/>
        <v>1</v>
      </c>
      <c r="AW146" s="27">
        <f t="shared" si="27"/>
        <v>1</v>
      </c>
      <c r="AX146" s="27">
        <f t="shared" si="27"/>
        <v>1</v>
      </c>
      <c r="AY146" s="27">
        <f t="shared" si="27"/>
        <v>1</v>
      </c>
      <c r="AZ146" s="27">
        <f t="shared" si="27"/>
        <v>1</v>
      </c>
      <c r="BA146" s="27">
        <f t="shared" si="27"/>
        <v>1</v>
      </c>
      <c r="BB146" s="27">
        <f t="shared" si="27"/>
        <v>1</v>
      </c>
      <c r="BC146" s="27">
        <f t="shared" si="27"/>
        <v>1</v>
      </c>
      <c r="BD146" s="27">
        <f t="shared" si="27"/>
        <v>1</v>
      </c>
      <c r="BE146" s="27">
        <f t="shared" si="27"/>
        <v>1</v>
      </c>
      <c r="BF146" s="27">
        <f t="shared" si="27"/>
        <v>1</v>
      </c>
      <c r="BG146" s="27">
        <f t="shared" si="27"/>
        <v>1</v>
      </c>
      <c r="BH146" s="27">
        <f t="shared" si="27"/>
        <v>0</v>
      </c>
      <c r="BI146" s="27">
        <f t="shared" si="27"/>
        <v>0</v>
      </c>
      <c r="BJ146" s="27">
        <f t="shared" si="27"/>
        <v>0</v>
      </c>
      <c r="BK146" s="27">
        <f t="shared" si="27"/>
        <v>0</v>
      </c>
      <c r="BL146" s="27">
        <f t="shared" si="27"/>
        <v>0</v>
      </c>
      <c r="BM146" s="27">
        <f t="shared" si="27"/>
        <v>0</v>
      </c>
      <c r="BN146" s="27">
        <f t="shared" si="27"/>
        <v>0</v>
      </c>
      <c r="BO146" s="27">
        <f t="shared" si="27"/>
        <v>0</v>
      </c>
      <c r="BP146" s="27">
        <f t="shared" si="27"/>
        <v>0</v>
      </c>
      <c r="BQ146" s="188"/>
      <c r="BR146" s="188"/>
      <c r="BS146" s="188"/>
    </row>
    <row r="147" spans="4:71" x14ac:dyDescent="0.35">
      <c r="D147" s="29" t="s">
        <v>15</v>
      </c>
      <c r="E147" s="29"/>
      <c r="F147" s="29"/>
      <c r="G147" s="29"/>
      <c r="H147" s="27">
        <f>COUNTIF(H29:H127,"F")</f>
        <v>1</v>
      </c>
      <c r="I147" s="27">
        <f t="shared" ref="I147:BP147" si="28">COUNTIF(I29:I127,"F")</f>
        <v>1</v>
      </c>
      <c r="J147" s="27">
        <f t="shared" si="28"/>
        <v>0</v>
      </c>
      <c r="K147" s="27">
        <f t="shared" si="28"/>
        <v>0</v>
      </c>
      <c r="L147" s="27">
        <f t="shared" si="28"/>
        <v>0</v>
      </c>
      <c r="M147" s="27">
        <f t="shared" si="28"/>
        <v>0</v>
      </c>
      <c r="N147" s="27">
        <f t="shared" si="28"/>
        <v>1</v>
      </c>
      <c r="O147" s="27">
        <f t="shared" si="28"/>
        <v>1</v>
      </c>
      <c r="P147" s="27">
        <f t="shared" si="28"/>
        <v>0</v>
      </c>
      <c r="Q147" s="27">
        <f t="shared" si="28"/>
        <v>1</v>
      </c>
      <c r="R147" s="27">
        <f t="shared" si="28"/>
        <v>1</v>
      </c>
      <c r="S147" s="27">
        <f t="shared" si="28"/>
        <v>3</v>
      </c>
      <c r="T147" s="27">
        <f t="shared" si="28"/>
        <v>0</v>
      </c>
      <c r="U147" s="27">
        <f t="shared" si="28"/>
        <v>1</v>
      </c>
      <c r="V147" s="27">
        <f t="shared" si="28"/>
        <v>1</v>
      </c>
      <c r="W147" s="27">
        <f t="shared" si="28"/>
        <v>3</v>
      </c>
      <c r="X147" s="27">
        <f t="shared" si="28"/>
        <v>0</v>
      </c>
      <c r="Y147" s="27">
        <f t="shared" si="28"/>
        <v>0</v>
      </c>
      <c r="Z147" s="27">
        <f t="shared" si="28"/>
        <v>0</v>
      </c>
      <c r="AA147" s="27">
        <f t="shared" si="28"/>
        <v>1</v>
      </c>
      <c r="AB147" s="27">
        <f t="shared" si="28"/>
        <v>0</v>
      </c>
      <c r="AC147" s="27">
        <f t="shared" si="28"/>
        <v>0</v>
      </c>
      <c r="AD147" s="27">
        <f t="shared" si="28"/>
        <v>0</v>
      </c>
      <c r="AE147" s="27">
        <f t="shared" si="28"/>
        <v>2</v>
      </c>
      <c r="AF147" s="27">
        <f t="shared" si="28"/>
        <v>0</v>
      </c>
      <c r="AG147" s="27">
        <f t="shared" si="28"/>
        <v>0</v>
      </c>
      <c r="AH147" s="27">
        <f t="shared" si="28"/>
        <v>0</v>
      </c>
      <c r="AI147" s="27">
        <f t="shared" si="28"/>
        <v>4</v>
      </c>
      <c r="AJ147" s="27">
        <f t="shared" si="28"/>
        <v>0</v>
      </c>
      <c r="AK147" s="27">
        <f t="shared" si="28"/>
        <v>3</v>
      </c>
      <c r="AL147" s="27">
        <f t="shared" si="28"/>
        <v>3</v>
      </c>
      <c r="AM147" s="27">
        <f t="shared" si="28"/>
        <v>1</v>
      </c>
      <c r="AN147" s="27">
        <f t="shared" si="28"/>
        <v>0</v>
      </c>
      <c r="AO147" s="27">
        <f t="shared" si="28"/>
        <v>0</v>
      </c>
      <c r="AP147" s="27">
        <f t="shared" si="28"/>
        <v>0</v>
      </c>
      <c r="AQ147" s="27">
        <f t="shared" si="28"/>
        <v>4</v>
      </c>
      <c r="AR147" s="27">
        <f t="shared" si="28"/>
        <v>2</v>
      </c>
      <c r="AS147" s="27">
        <f t="shared" si="28"/>
        <v>1</v>
      </c>
      <c r="AT147" s="27">
        <f t="shared" si="28"/>
        <v>0</v>
      </c>
      <c r="AU147" s="27">
        <f t="shared" si="28"/>
        <v>5</v>
      </c>
      <c r="AV147" s="27">
        <f t="shared" si="28"/>
        <v>0</v>
      </c>
      <c r="AW147" s="27">
        <f t="shared" si="28"/>
        <v>0</v>
      </c>
      <c r="AX147" s="27">
        <f t="shared" si="28"/>
        <v>0</v>
      </c>
      <c r="AY147" s="27">
        <f t="shared" si="28"/>
        <v>1</v>
      </c>
      <c r="AZ147" s="27">
        <f t="shared" si="28"/>
        <v>1</v>
      </c>
      <c r="BA147" s="27">
        <f t="shared" si="28"/>
        <v>0</v>
      </c>
      <c r="BB147" s="27">
        <f t="shared" si="28"/>
        <v>0</v>
      </c>
      <c r="BC147" s="27">
        <f t="shared" si="28"/>
        <v>2</v>
      </c>
      <c r="BD147" s="27">
        <f t="shared" si="28"/>
        <v>2</v>
      </c>
      <c r="BE147" s="27">
        <f t="shared" si="28"/>
        <v>2</v>
      </c>
      <c r="BF147" s="27">
        <f t="shared" si="28"/>
        <v>0</v>
      </c>
      <c r="BG147" s="27">
        <f t="shared" si="28"/>
        <v>1</v>
      </c>
      <c r="BH147" s="27">
        <f t="shared" si="28"/>
        <v>0</v>
      </c>
      <c r="BI147" s="27">
        <f t="shared" si="28"/>
        <v>1</v>
      </c>
      <c r="BJ147" s="27">
        <f t="shared" si="28"/>
        <v>13</v>
      </c>
      <c r="BK147" s="27">
        <f t="shared" si="28"/>
        <v>13</v>
      </c>
      <c r="BL147" s="27">
        <f t="shared" si="28"/>
        <v>12</v>
      </c>
      <c r="BM147" s="27">
        <f t="shared" si="28"/>
        <v>12</v>
      </c>
      <c r="BN147" s="27">
        <f t="shared" si="28"/>
        <v>11</v>
      </c>
      <c r="BO147" s="27">
        <f t="shared" si="28"/>
        <v>11</v>
      </c>
      <c r="BP147" s="27">
        <f t="shared" si="28"/>
        <v>0</v>
      </c>
      <c r="BQ147" s="188"/>
      <c r="BR147" s="188"/>
      <c r="BS147" s="188"/>
    </row>
  </sheetData>
  <mergeCells count="151">
    <mergeCell ref="A1:D2"/>
    <mergeCell ref="O6:O7"/>
    <mergeCell ref="P6:P7"/>
    <mergeCell ref="Q6:Q7"/>
    <mergeCell ref="H6:H7"/>
    <mergeCell ref="I6:I7"/>
    <mergeCell ref="J6:J7"/>
    <mergeCell ref="K6:K7"/>
    <mergeCell ref="L6:L7"/>
    <mergeCell ref="M6:M7"/>
    <mergeCell ref="E3:F3"/>
    <mergeCell ref="E4:F4"/>
    <mergeCell ref="B6:B7"/>
    <mergeCell ref="C6:C7"/>
    <mergeCell ref="D6:D7"/>
    <mergeCell ref="E6:E7"/>
    <mergeCell ref="F6:F7"/>
    <mergeCell ref="G6:G7"/>
    <mergeCell ref="N6:N7"/>
    <mergeCell ref="V27:V28"/>
    <mergeCell ref="W27:W28"/>
    <mergeCell ref="X27:X28"/>
    <mergeCell ref="B130:E130"/>
    <mergeCell ref="R27:R28"/>
    <mergeCell ref="S27:S28"/>
    <mergeCell ref="T27:T28"/>
    <mergeCell ref="U27:U28"/>
    <mergeCell ref="X6:X7"/>
    <mergeCell ref="B27:B28"/>
    <mergeCell ref="D27:D28"/>
    <mergeCell ref="E27:E28"/>
    <mergeCell ref="F27:F28"/>
    <mergeCell ref="G27:G28"/>
    <mergeCell ref="H27:H28"/>
    <mergeCell ref="I27:I28"/>
    <mergeCell ref="J27:J28"/>
    <mergeCell ref="K27:K28"/>
    <mergeCell ref="L27:L28"/>
    <mergeCell ref="M27:M28"/>
    <mergeCell ref="N27:N28"/>
    <mergeCell ref="O27:O28"/>
    <mergeCell ref="P27:P28"/>
    <mergeCell ref="Q27:Q28"/>
    <mergeCell ref="T6:T7"/>
    <mergeCell ref="U6:U7"/>
    <mergeCell ref="V6:V7"/>
    <mergeCell ref="W6:W7"/>
    <mergeCell ref="R6:R7"/>
    <mergeCell ref="S6:S7"/>
    <mergeCell ref="AN6:AN7"/>
    <mergeCell ref="AO6:AO7"/>
    <mergeCell ref="AP6:AP7"/>
    <mergeCell ref="AD6:AD7"/>
    <mergeCell ref="AE6:AE7"/>
    <mergeCell ref="AF6:AF7"/>
    <mergeCell ref="AG6:AG7"/>
    <mergeCell ref="AH6:AH7"/>
    <mergeCell ref="Y6:Y7"/>
    <mergeCell ref="Z6:Z7"/>
    <mergeCell ref="AA6:AA7"/>
    <mergeCell ref="AB6:AB7"/>
    <mergeCell ref="AC6:AC7"/>
    <mergeCell ref="AQ6:AQ7"/>
    <mergeCell ref="AR6:AR7"/>
    <mergeCell ref="AI6:AI7"/>
    <mergeCell ref="AJ6:AJ7"/>
    <mergeCell ref="AK6:AK7"/>
    <mergeCell ref="AL6:AL7"/>
    <mergeCell ref="AM6:AM7"/>
    <mergeCell ref="AX6:AX7"/>
    <mergeCell ref="AY6:AY7"/>
    <mergeCell ref="AZ6:AZ7"/>
    <mergeCell ref="BA6:BA7"/>
    <mergeCell ref="BB6:BB7"/>
    <mergeCell ref="AS6:AS7"/>
    <mergeCell ref="AT6:AT7"/>
    <mergeCell ref="AU6:AU7"/>
    <mergeCell ref="AV6:AV7"/>
    <mergeCell ref="AW6:AW7"/>
    <mergeCell ref="BP6:BP7"/>
    <mergeCell ref="BQ6:BQ7"/>
    <mergeCell ref="BH6:BH7"/>
    <mergeCell ref="BI6:BI7"/>
    <mergeCell ref="BJ6:BJ7"/>
    <mergeCell ref="BK6:BK7"/>
    <mergeCell ref="BL6:BL7"/>
    <mergeCell ref="BC6:BC7"/>
    <mergeCell ref="BD6:BD7"/>
    <mergeCell ref="BE6:BE7"/>
    <mergeCell ref="BF6:BF7"/>
    <mergeCell ref="BG6:BG7"/>
    <mergeCell ref="AK27:AK28"/>
    <mergeCell ref="AL27:AL28"/>
    <mergeCell ref="AM27:AM28"/>
    <mergeCell ref="AN27:AN28"/>
    <mergeCell ref="AO27:AO28"/>
    <mergeCell ref="BR6:BR7"/>
    <mergeCell ref="BS6:BS7"/>
    <mergeCell ref="BT6:BT7"/>
    <mergeCell ref="C27:C28"/>
    <mergeCell ref="Y27:Y28"/>
    <mergeCell ref="Z27:Z28"/>
    <mergeCell ref="AA27:AA28"/>
    <mergeCell ref="AB27:AB28"/>
    <mergeCell ref="AC27:AC28"/>
    <mergeCell ref="AD27:AD28"/>
    <mergeCell ref="AE27:AE28"/>
    <mergeCell ref="AF27:AF28"/>
    <mergeCell ref="AG27:AG28"/>
    <mergeCell ref="AH27:AH28"/>
    <mergeCell ref="AI27:AI28"/>
    <mergeCell ref="AJ27:AJ28"/>
    <mergeCell ref="BM6:BM7"/>
    <mergeCell ref="BN6:BN7"/>
    <mergeCell ref="BO6:BO7"/>
    <mergeCell ref="BC27:BC28"/>
    <mergeCell ref="BD27:BD28"/>
    <mergeCell ref="AU27:AU28"/>
    <mergeCell ref="AV27:AV28"/>
    <mergeCell ref="AW27:AW28"/>
    <mergeCell ref="AX27:AX28"/>
    <mergeCell ref="AY27:AY28"/>
    <mergeCell ref="AP27:AP28"/>
    <mergeCell ref="AQ27:AQ28"/>
    <mergeCell ref="AR27:AR28"/>
    <mergeCell ref="AS27:AS28"/>
    <mergeCell ref="AT27:AT28"/>
    <mergeCell ref="AJ131:AR131"/>
    <mergeCell ref="BT27:BT28"/>
    <mergeCell ref="F130:L130"/>
    <mergeCell ref="P130:AF130"/>
    <mergeCell ref="AJ130:AR130"/>
    <mergeCell ref="AV130:BT130"/>
    <mergeCell ref="BO27:BO28"/>
    <mergeCell ref="BP27:BP28"/>
    <mergeCell ref="BQ27:BQ28"/>
    <mergeCell ref="BR27:BR28"/>
    <mergeCell ref="BS27:BS28"/>
    <mergeCell ref="BJ27:BJ28"/>
    <mergeCell ref="BK27:BK28"/>
    <mergeCell ref="BL27:BL28"/>
    <mergeCell ref="BM27:BM28"/>
    <mergeCell ref="BN27:BN28"/>
    <mergeCell ref="BE27:BE28"/>
    <mergeCell ref="BF27:BF28"/>
    <mergeCell ref="BG27:BG28"/>
    <mergeCell ref="BH27:BH28"/>
    <mergeCell ref="BI27:BI28"/>
    <mergeCell ref="AZ27:AZ28"/>
    <mergeCell ref="BA27:BA28"/>
    <mergeCell ref="BB27:BB28"/>
  </mergeCells>
  <conditionalFormatting sqref="H135:BT147">
    <cfRule type="cellIs" dxfId="56" priority="117" operator="greaterThan">
      <formula>1</formula>
    </cfRule>
    <cfRule type="cellIs" dxfId="55" priority="118" operator="equal">
      <formula>1</formula>
    </cfRule>
    <cfRule type="cellIs" dxfId="54" priority="119" operator="notEqual">
      <formula>1</formula>
    </cfRule>
  </conditionalFormatting>
  <conditionalFormatting sqref="H8:BT13">
    <cfRule type="cellIs" dxfId="53" priority="14" operator="equal">
      <formula>"L"</formula>
    </cfRule>
  </conditionalFormatting>
  <conditionalFormatting sqref="H8:BT13">
    <cfRule type="expression" dxfId="52" priority="15">
      <formula>AND(H$6&gt;=$C8,H$6&lt;=$D8)</formula>
    </cfRule>
    <cfRule type="notContainsBlanks" dxfId="51" priority="16">
      <formula>LEN(TRIM(H8))&gt;0</formula>
    </cfRule>
  </conditionalFormatting>
  <conditionalFormatting sqref="H16:BT25">
    <cfRule type="cellIs" dxfId="50" priority="11" operator="equal">
      <formula>"L"</formula>
    </cfRule>
  </conditionalFormatting>
  <conditionalFormatting sqref="H16:BT25">
    <cfRule type="expression" dxfId="49" priority="12">
      <formula>AND(H$6&gt;=$C16,H$6&lt;=$D16)</formula>
    </cfRule>
    <cfRule type="notContainsBlanks" dxfId="48" priority="13">
      <formula>LEN(TRIM(H16))&gt;0</formula>
    </cfRule>
  </conditionalFormatting>
  <conditionalFormatting sqref="H29:BT119 H121:BT127 H120:AP120 BC120:BT120">
    <cfRule type="cellIs" dxfId="47" priority="4" operator="equal">
      <formula>"L"</formula>
    </cfRule>
  </conditionalFormatting>
  <conditionalFormatting sqref="H42:AD42 AF42:BT42 H43:BT119 H29:BT41 H121:BT127 H120:AP120 BC120:BT120">
    <cfRule type="expression" dxfId="46" priority="5">
      <formula>AND(H$6&gt;=$C29,H$6&lt;=$D29)</formula>
    </cfRule>
    <cfRule type="notContainsBlanks" dxfId="45" priority="6">
      <formula>LEN(TRIM(H29))&gt;0</formula>
    </cfRule>
  </conditionalFormatting>
  <conditionalFormatting sqref="AE42:AO42">
    <cfRule type="expression" dxfId="44" priority="7">
      <formula>AND(AE$6&gt;=$C42,AE$6&lt;=$D42)</formula>
    </cfRule>
    <cfRule type="notContainsBlanks" dxfId="43" priority="8">
      <formula>LEN(TRIM(AE42))&gt;0</formula>
    </cfRule>
  </conditionalFormatting>
  <conditionalFormatting sqref="AE42:AO42">
    <cfRule type="expression" dxfId="42" priority="9">
      <formula>AND(AF$6&gt;=$C43,AF$6&lt;=$D43)</formula>
    </cfRule>
    <cfRule type="notContainsBlanks" dxfId="41" priority="10">
      <formula>LEN(TRIM(AE42))&gt;0</formula>
    </cfRule>
  </conditionalFormatting>
  <conditionalFormatting sqref="AQ120:BB120">
    <cfRule type="cellIs" dxfId="40" priority="1" operator="equal">
      <formula>"L"</formula>
    </cfRule>
  </conditionalFormatting>
  <conditionalFormatting sqref="AQ120:BB120">
    <cfRule type="expression" dxfId="39" priority="2">
      <formula>AND(AQ$6&gt;=$C120,AQ$6&lt;=$D120)</formula>
    </cfRule>
    <cfRule type="notContainsBlanks" dxfId="38" priority="3">
      <formula>LEN(TRIM(AQ120))&gt;0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6" r:id="rId4" name="Button 4">
              <controlPr defaultSize="0" print="0" autoFill="0" autoPict="0" macro="[0]!Bouton10_Cliquer">
                <anchor moveWithCells="1" sizeWithCells="1">
                  <from>
                    <xdr:col>0</xdr:col>
                    <xdr:colOff>565150</xdr:colOff>
                    <xdr:row>135</xdr:row>
                    <xdr:rowOff>38100</xdr:rowOff>
                  </from>
                  <to>
                    <xdr:col>2</xdr:col>
                    <xdr:colOff>95250</xdr:colOff>
                    <xdr:row>139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7" r:id="rId5" name="Button 5">
              <controlPr defaultSize="0" print="0" autoFill="0" autoPict="0" macro="[0]!Bouton11_Cliquer">
                <anchor moveWithCells="1" sizeWithCells="1">
                  <from>
                    <xdr:col>0</xdr:col>
                    <xdr:colOff>533400</xdr:colOff>
                    <xdr:row>142</xdr:row>
                    <xdr:rowOff>127000</xdr:rowOff>
                  </from>
                  <to>
                    <xdr:col>2</xdr:col>
                    <xdr:colOff>69850</xdr:colOff>
                    <xdr:row>146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pageSetUpPr fitToPage="1"/>
  </sheetPr>
  <dimension ref="A1:BV147"/>
  <sheetViews>
    <sheetView showGridLines="0" zoomScaleNormal="100" zoomScaleSheetLayoutView="100" workbookViewId="0">
      <pane xSplit="7" topLeftCell="J1" activePane="topRight" state="frozen"/>
      <selection pane="topRight" activeCell="AU102" sqref="AU102"/>
    </sheetView>
  </sheetViews>
  <sheetFormatPr baseColWidth="10" defaultColWidth="11.453125" defaultRowHeight="14.5" x14ac:dyDescent="0.35"/>
  <cols>
    <col min="1" max="1" width="11.453125" customWidth="1"/>
    <col min="2" max="2" width="25.54296875" customWidth="1"/>
    <col min="3" max="3" width="12.1796875" customWidth="1"/>
    <col min="4" max="4" width="11.453125" customWidth="1"/>
    <col min="5" max="5" width="9.81640625" bestFit="1" customWidth="1"/>
    <col min="6" max="6" width="11.7265625" customWidth="1"/>
    <col min="7" max="7" width="12.26953125" customWidth="1"/>
    <col min="8" max="19" width="7.7265625" customWidth="1"/>
    <col min="20" max="23" width="8.7265625" customWidth="1"/>
    <col min="24" max="72" width="7.7265625" customWidth="1"/>
  </cols>
  <sheetData>
    <row r="1" spans="1:73" ht="20.25" customHeight="1" thickBot="1" x14ac:dyDescent="0.4">
      <c r="A1" s="343" t="str">
        <f>datevendredi</f>
        <v>10.05.2019</v>
      </c>
      <c r="B1" s="343"/>
      <c r="C1" s="343"/>
      <c r="D1" s="344"/>
      <c r="E1" s="2"/>
      <c r="F1" s="2"/>
      <c r="G1" s="2"/>
      <c r="H1" s="189">
        <f>DATE(YEAR($C$35),MONTH($C$35),DAY($C$35))+(8/24)</f>
        <v>43595.333333333336</v>
      </c>
      <c r="I1" s="189">
        <f>H$6+(15/24/60)</f>
        <v>43595.34375</v>
      </c>
      <c r="J1" s="189">
        <f t="shared" ref="J1:BT1" si="0">I$6+(15/24/60)</f>
        <v>43595.354166666664</v>
      </c>
      <c r="K1" s="189">
        <f t="shared" si="0"/>
        <v>43595.364583333328</v>
      </c>
      <c r="L1" s="189">
        <f t="shared" si="0"/>
        <v>43595.374999999993</v>
      </c>
      <c r="M1" s="189">
        <f t="shared" si="0"/>
        <v>43595.385416666657</v>
      </c>
      <c r="N1" s="189">
        <f t="shared" si="0"/>
        <v>43595.395833333321</v>
      </c>
      <c r="O1" s="189">
        <f t="shared" si="0"/>
        <v>43595.406249999985</v>
      </c>
      <c r="P1" s="189">
        <f t="shared" si="0"/>
        <v>43595.41666666665</v>
      </c>
      <c r="Q1" s="189">
        <f t="shared" si="0"/>
        <v>43595.427083333314</v>
      </c>
      <c r="R1" s="189">
        <f t="shared" si="0"/>
        <v>43595.437499999978</v>
      </c>
      <c r="S1" s="189">
        <f t="shared" si="0"/>
        <v>43595.447916666642</v>
      </c>
      <c r="T1" s="189">
        <f t="shared" si="0"/>
        <v>43595.458333333307</v>
      </c>
      <c r="U1" s="189">
        <f t="shared" si="0"/>
        <v>43595.468749999971</v>
      </c>
      <c r="V1" s="189">
        <f t="shared" si="0"/>
        <v>43595.479166666635</v>
      </c>
      <c r="W1" s="189">
        <f t="shared" si="0"/>
        <v>43595.489583333299</v>
      </c>
      <c r="X1" s="189">
        <f t="shared" si="0"/>
        <v>43595.499999999964</v>
      </c>
      <c r="Y1" s="189">
        <f t="shared" si="0"/>
        <v>43595.510416666628</v>
      </c>
      <c r="Z1" s="189">
        <f t="shared" si="0"/>
        <v>43595.520833333292</v>
      </c>
      <c r="AA1" s="189">
        <f t="shared" si="0"/>
        <v>43595.531249999956</v>
      </c>
      <c r="AB1" s="189">
        <f t="shared" si="0"/>
        <v>43595.541666666621</v>
      </c>
      <c r="AC1" s="189">
        <f t="shared" si="0"/>
        <v>43595.552083333285</v>
      </c>
      <c r="AD1" s="189">
        <f t="shared" si="0"/>
        <v>43595.562499999949</v>
      </c>
      <c r="AE1" s="189">
        <f t="shared" si="0"/>
        <v>43595.572916666613</v>
      </c>
      <c r="AF1" s="189">
        <f t="shared" si="0"/>
        <v>43595.583333333278</v>
      </c>
      <c r="AG1" s="189">
        <f t="shared" si="0"/>
        <v>43595.593749999942</v>
      </c>
      <c r="AH1" s="189">
        <f t="shared" si="0"/>
        <v>43595.604166666606</v>
      </c>
      <c r="AI1" s="189">
        <f t="shared" si="0"/>
        <v>43595.61458333327</v>
      </c>
      <c r="AJ1" s="189">
        <f t="shared" si="0"/>
        <v>43595.624999999935</v>
      </c>
      <c r="AK1" s="189">
        <f t="shared" si="0"/>
        <v>43595.635416666599</v>
      </c>
      <c r="AL1" s="189">
        <f t="shared" si="0"/>
        <v>43595.645833333263</v>
      </c>
      <c r="AM1" s="189">
        <f t="shared" si="0"/>
        <v>43595.656249999927</v>
      </c>
      <c r="AN1" s="189">
        <f t="shared" si="0"/>
        <v>43595.666666666591</v>
      </c>
      <c r="AO1" s="189">
        <f t="shared" si="0"/>
        <v>43595.677083333256</v>
      </c>
      <c r="AP1" s="189">
        <f t="shared" si="0"/>
        <v>43595.68749999992</v>
      </c>
      <c r="AQ1" s="189">
        <f t="shared" si="0"/>
        <v>43595.697916666584</v>
      </c>
      <c r="AR1" s="189">
        <f t="shared" si="0"/>
        <v>43595.708333333248</v>
      </c>
      <c r="AS1" s="189">
        <f t="shared" si="0"/>
        <v>43595.718749999913</v>
      </c>
      <c r="AT1" s="189">
        <f t="shared" si="0"/>
        <v>43595.729166666577</v>
      </c>
      <c r="AU1" s="189">
        <f t="shared" si="0"/>
        <v>43595.739583333241</v>
      </c>
      <c r="AV1" s="189">
        <f t="shared" si="0"/>
        <v>43595.749999999905</v>
      </c>
      <c r="AW1" s="189">
        <f t="shared" si="0"/>
        <v>43595.76041666657</v>
      </c>
      <c r="AX1" s="189">
        <f t="shared" si="0"/>
        <v>43595.770833333234</v>
      </c>
      <c r="AY1" s="189">
        <f t="shared" si="0"/>
        <v>43595.781249999898</v>
      </c>
      <c r="AZ1" s="189">
        <f t="shared" si="0"/>
        <v>43595.791666666562</v>
      </c>
      <c r="BA1" s="189">
        <f t="shared" si="0"/>
        <v>43595.802083333227</v>
      </c>
      <c r="BB1" s="189">
        <f t="shared" si="0"/>
        <v>43595.812499999891</v>
      </c>
      <c r="BC1" s="189">
        <f t="shared" si="0"/>
        <v>43595.822916666555</v>
      </c>
      <c r="BD1" s="189">
        <f t="shared" si="0"/>
        <v>43595.833333333219</v>
      </c>
      <c r="BE1" s="189">
        <f t="shared" si="0"/>
        <v>43595.843749999884</v>
      </c>
      <c r="BF1" s="189">
        <f t="shared" si="0"/>
        <v>43595.854166666548</v>
      </c>
      <c r="BG1" s="189">
        <f t="shared" si="0"/>
        <v>43595.864583333212</v>
      </c>
      <c r="BH1" s="189">
        <f t="shared" si="0"/>
        <v>43595.874999999876</v>
      </c>
      <c r="BI1" s="189">
        <f t="shared" si="0"/>
        <v>43595.885416666541</v>
      </c>
      <c r="BJ1" s="189">
        <f t="shared" si="0"/>
        <v>43595.895833333205</v>
      </c>
      <c r="BK1" s="189">
        <f t="shared" si="0"/>
        <v>43595.906249999869</v>
      </c>
      <c r="BL1" s="189">
        <f t="shared" si="0"/>
        <v>43595.916666666533</v>
      </c>
      <c r="BM1" s="189">
        <f t="shared" si="0"/>
        <v>43595.927083333198</v>
      </c>
      <c r="BN1" s="189">
        <f t="shared" si="0"/>
        <v>43595.937499999862</v>
      </c>
      <c r="BO1" s="189">
        <f t="shared" si="0"/>
        <v>43595.947916666526</v>
      </c>
      <c r="BP1" s="189">
        <f t="shared" si="0"/>
        <v>43595.95833333319</v>
      </c>
      <c r="BQ1" s="189">
        <f t="shared" si="0"/>
        <v>43595.968749999854</v>
      </c>
      <c r="BR1" s="189">
        <f t="shared" si="0"/>
        <v>43595.979166666519</v>
      </c>
      <c r="BS1" s="189">
        <f t="shared" si="0"/>
        <v>43595.989583333183</v>
      </c>
      <c r="BT1" s="189">
        <f t="shared" si="0"/>
        <v>43595.999999999847</v>
      </c>
    </row>
    <row r="2" spans="1:73" ht="15.75" customHeight="1" thickBot="1" x14ac:dyDescent="0.4">
      <c r="A2" s="345"/>
      <c r="B2" s="345"/>
      <c r="C2" s="345"/>
      <c r="D2" s="346"/>
      <c r="E2" s="2"/>
      <c r="F2" s="2"/>
      <c r="G2" s="2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3"/>
      <c r="V2" s="183"/>
      <c r="W2" s="18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</row>
    <row r="3" spans="1:73" ht="15.75" customHeight="1" thickBot="1" x14ac:dyDescent="0.4">
      <c r="A3" s="1"/>
      <c r="B3" s="212"/>
      <c r="F3" s="182"/>
      <c r="G3" s="182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  <c r="W3" s="18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</row>
    <row r="4" spans="1:73" ht="18" customHeight="1" thickBot="1" x14ac:dyDescent="0.75">
      <c r="A4" s="185" t="s">
        <v>0</v>
      </c>
      <c r="B4" s="185" t="s">
        <v>1</v>
      </c>
      <c r="C4" s="186" t="s">
        <v>2</v>
      </c>
      <c r="F4" s="184"/>
      <c r="G4" s="184"/>
      <c r="H4" s="214"/>
      <c r="I4" s="214"/>
      <c r="J4" s="214"/>
      <c r="K4" s="214"/>
      <c r="L4" s="215"/>
      <c r="M4" s="215"/>
      <c r="N4" s="215"/>
      <c r="O4" s="215"/>
      <c r="P4" s="215"/>
      <c r="Q4" s="215"/>
      <c r="R4" s="215"/>
      <c r="S4" s="215"/>
      <c r="T4" s="215"/>
      <c r="U4" s="215"/>
      <c r="V4" s="215"/>
      <c r="W4" s="215"/>
      <c r="X4" s="215"/>
      <c r="Y4" s="215"/>
      <c r="Z4" s="215"/>
      <c r="AA4" s="215"/>
      <c r="AB4" s="215"/>
      <c r="AC4" s="215"/>
      <c r="AD4" s="215"/>
      <c r="AE4" s="215"/>
      <c r="AF4" s="215"/>
      <c r="AG4" s="215"/>
      <c r="AH4" s="215"/>
      <c r="AI4" s="215"/>
      <c r="AJ4" s="215"/>
      <c r="AK4" s="215"/>
      <c r="AL4" s="215"/>
      <c r="AM4" s="215"/>
      <c r="AN4" s="215"/>
      <c r="AO4" s="215"/>
      <c r="AP4" s="215"/>
      <c r="AQ4" s="215"/>
      <c r="AR4" s="215"/>
      <c r="AS4" s="215"/>
      <c r="AT4" s="215"/>
      <c r="AU4" s="215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</row>
    <row r="5" spans="1:73" ht="19.5" customHeight="1" thickBot="1" x14ac:dyDescent="0.75">
      <c r="A5" s="36">
        <f xml:space="preserve"> FCTVENDREDI</f>
        <v>12.34722222226992</v>
      </c>
      <c r="B5" s="7">
        <f>REELVENDREDI</f>
        <v>240</v>
      </c>
      <c r="C5" s="8">
        <f>ECARTVENDREDI</f>
        <v>2.3472222222699202</v>
      </c>
      <c r="D5" s="213"/>
      <c r="E5" s="213"/>
      <c r="F5" s="213"/>
      <c r="G5" s="213"/>
      <c r="H5" s="2"/>
      <c r="I5" s="2"/>
      <c r="J5" s="2"/>
      <c r="K5" s="2"/>
      <c r="L5" s="3"/>
      <c r="M5" s="3"/>
      <c r="N5" s="3"/>
      <c r="O5" s="3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</row>
    <row r="6" spans="1:73" ht="15" customHeight="1" x14ac:dyDescent="0.35">
      <c r="A6" s="3"/>
      <c r="B6" s="355" t="s">
        <v>28</v>
      </c>
      <c r="C6" s="357" t="s">
        <v>3</v>
      </c>
      <c r="D6" s="357" t="s">
        <v>3</v>
      </c>
      <c r="E6" s="359" t="s">
        <v>48</v>
      </c>
      <c r="F6" s="361" t="s">
        <v>4</v>
      </c>
      <c r="G6" s="361" t="s">
        <v>5</v>
      </c>
      <c r="H6" s="341">
        <f>DATE(YEAR($C$35),MONTH($C$35),DAY($C$35))+(8/24)</f>
        <v>43595.333333333336</v>
      </c>
      <c r="I6" s="341">
        <f>H$6+(15/24/60)</f>
        <v>43595.34375</v>
      </c>
      <c r="J6" s="341">
        <f t="shared" ref="J6:BT6" si="1">I$6+(15/24/60)</f>
        <v>43595.354166666664</v>
      </c>
      <c r="K6" s="341">
        <f t="shared" si="1"/>
        <v>43595.364583333328</v>
      </c>
      <c r="L6" s="341">
        <f t="shared" si="1"/>
        <v>43595.374999999993</v>
      </c>
      <c r="M6" s="341">
        <f t="shared" si="1"/>
        <v>43595.385416666657</v>
      </c>
      <c r="N6" s="341">
        <f t="shared" si="1"/>
        <v>43595.395833333321</v>
      </c>
      <c r="O6" s="341">
        <f t="shared" si="1"/>
        <v>43595.406249999985</v>
      </c>
      <c r="P6" s="341">
        <f t="shared" si="1"/>
        <v>43595.41666666665</v>
      </c>
      <c r="Q6" s="341">
        <f t="shared" si="1"/>
        <v>43595.427083333314</v>
      </c>
      <c r="R6" s="341">
        <f t="shared" si="1"/>
        <v>43595.437499999978</v>
      </c>
      <c r="S6" s="341">
        <f t="shared" si="1"/>
        <v>43595.447916666642</v>
      </c>
      <c r="T6" s="341">
        <f t="shared" si="1"/>
        <v>43595.458333333307</v>
      </c>
      <c r="U6" s="341">
        <f t="shared" si="1"/>
        <v>43595.468749999971</v>
      </c>
      <c r="V6" s="341">
        <f t="shared" si="1"/>
        <v>43595.479166666635</v>
      </c>
      <c r="W6" s="341">
        <f t="shared" si="1"/>
        <v>43595.489583333299</v>
      </c>
      <c r="X6" s="341">
        <f t="shared" si="1"/>
        <v>43595.499999999964</v>
      </c>
      <c r="Y6" s="341">
        <f t="shared" si="1"/>
        <v>43595.510416666628</v>
      </c>
      <c r="Z6" s="341">
        <f t="shared" si="1"/>
        <v>43595.520833333292</v>
      </c>
      <c r="AA6" s="341">
        <f t="shared" si="1"/>
        <v>43595.531249999956</v>
      </c>
      <c r="AB6" s="341">
        <f t="shared" si="1"/>
        <v>43595.541666666621</v>
      </c>
      <c r="AC6" s="341">
        <f t="shared" si="1"/>
        <v>43595.552083333285</v>
      </c>
      <c r="AD6" s="341">
        <f t="shared" si="1"/>
        <v>43595.562499999949</v>
      </c>
      <c r="AE6" s="341">
        <f t="shared" si="1"/>
        <v>43595.572916666613</v>
      </c>
      <c r="AF6" s="341">
        <f t="shared" si="1"/>
        <v>43595.583333333278</v>
      </c>
      <c r="AG6" s="341">
        <f t="shared" si="1"/>
        <v>43595.593749999942</v>
      </c>
      <c r="AH6" s="341">
        <f t="shared" si="1"/>
        <v>43595.604166666606</v>
      </c>
      <c r="AI6" s="341">
        <f t="shared" si="1"/>
        <v>43595.61458333327</v>
      </c>
      <c r="AJ6" s="341">
        <f t="shared" si="1"/>
        <v>43595.624999999935</v>
      </c>
      <c r="AK6" s="341">
        <f t="shared" si="1"/>
        <v>43595.635416666599</v>
      </c>
      <c r="AL6" s="341">
        <f t="shared" si="1"/>
        <v>43595.645833333263</v>
      </c>
      <c r="AM6" s="341">
        <f t="shared" si="1"/>
        <v>43595.656249999927</v>
      </c>
      <c r="AN6" s="341">
        <f t="shared" si="1"/>
        <v>43595.666666666591</v>
      </c>
      <c r="AO6" s="341">
        <f t="shared" si="1"/>
        <v>43595.677083333256</v>
      </c>
      <c r="AP6" s="341">
        <f t="shared" si="1"/>
        <v>43595.68749999992</v>
      </c>
      <c r="AQ6" s="341">
        <f t="shared" si="1"/>
        <v>43595.697916666584</v>
      </c>
      <c r="AR6" s="341">
        <f t="shared" si="1"/>
        <v>43595.708333333248</v>
      </c>
      <c r="AS6" s="341">
        <f t="shared" si="1"/>
        <v>43595.718749999913</v>
      </c>
      <c r="AT6" s="341">
        <f t="shared" si="1"/>
        <v>43595.729166666577</v>
      </c>
      <c r="AU6" s="341">
        <f t="shared" si="1"/>
        <v>43595.739583333241</v>
      </c>
      <c r="AV6" s="341">
        <f t="shared" si="1"/>
        <v>43595.749999999905</v>
      </c>
      <c r="AW6" s="341">
        <f t="shared" si="1"/>
        <v>43595.76041666657</v>
      </c>
      <c r="AX6" s="341">
        <f t="shared" si="1"/>
        <v>43595.770833333234</v>
      </c>
      <c r="AY6" s="341">
        <f t="shared" si="1"/>
        <v>43595.781249999898</v>
      </c>
      <c r="AZ6" s="341">
        <f t="shared" si="1"/>
        <v>43595.791666666562</v>
      </c>
      <c r="BA6" s="341">
        <f t="shared" si="1"/>
        <v>43595.802083333227</v>
      </c>
      <c r="BB6" s="341">
        <f t="shared" si="1"/>
        <v>43595.812499999891</v>
      </c>
      <c r="BC6" s="341">
        <f t="shared" si="1"/>
        <v>43595.822916666555</v>
      </c>
      <c r="BD6" s="341">
        <f t="shared" si="1"/>
        <v>43595.833333333219</v>
      </c>
      <c r="BE6" s="341">
        <f t="shared" si="1"/>
        <v>43595.843749999884</v>
      </c>
      <c r="BF6" s="341">
        <f t="shared" si="1"/>
        <v>43595.854166666548</v>
      </c>
      <c r="BG6" s="341">
        <f t="shared" si="1"/>
        <v>43595.864583333212</v>
      </c>
      <c r="BH6" s="341">
        <f t="shared" si="1"/>
        <v>43595.874999999876</v>
      </c>
      <c r="BI6" s="341">
        <f t="shared" si="1"/>
        <v>43595.885416666541</v>
      </c>
      <c r="BJ6" s="341">
        <f t="shared" si="1"/>
        <v>43595.895833333205</v>
      </c>
      <c r="BK6" s="341">
        <f t="shared" si="1"/>
        <v>43595.906249999869</v>
      </c>
      <c r="BL6" s="341">
        <f t="shared" si="1"/>
        <v>43595.916666666533</v>
      </c>
      <c r="BM6" s="341">
        <f t="shared" si="1"/>
        <v>43595.927083333198</v>
      </c>
      <c r="BN6" s="341">
        <f t="shared" si="1"/>
        <v>43595.937499999862</v>
      </c>
      <c r="BO6" s="341">
        <f t="shared" si="1"/>
        <v>43595.947916666526</v>
      </c>
      <c r="BP6" s="341">
        <f t="shared" si="1"/>
        <v>43595.95833333319</v>
      </c>
      <c r="BQ6" s="341">
        <f t="shared" si="1"/>
        <v>43595.968749999854</v>
      </c>
      <c r="BR6" s="341">
        <f t="shared" si="1"/>
        <v>43595.979166666519</v>
      </c>
      <c r="BS6" s="341">
        <f t="shared" si="1"/>
        <v>43595.989583333183</v>
      </c>
      <c r="BT6" s="341">
        <f t="shared" si="1"/>
        <v>43595.999999999847</v>
      </c>
    </row>
    <row r="7" spans="1:73" ht="15" thickBot="1" x14ac:dyDescent="0.4">
      <c r="A7" s="3"/>
      <c r="B7" s="356"/>
      <c r="C7" s="358"/>
      <c r="D7" s="358"/>
      <c r="E7" s="360"/>
      <c r="F7" s="362"/>
      <c r="G7" s="363"/>
      <c r="H7" s="342"/>
      <c r="I7" s="342"/>
      <c r="J7" s="342"/>
      <c r="K7" s="342"/>
      <c r="L7" s="342"/>
      <c r="M7" s="342"/>
      <c r="N7" s="342"/>
      <c r="O7" s="342"/>
      <c r="P7" s="342"/>
      <c r="Q7" s="342"/>
      <c r="R7" s="342"/>
      <c r="S7" s="342"/>
      <c r="T7" s="342"/>
      <c r="U7" s="342"/>
      <c r="V7" s="342"/>
      <c r="W7" s="342"/>
      <c r="X7" s="342"/>
      <c r="Y7" s="342"/>
      <c r="Z7" s="342"/>
      <c r="AA7" s="342"/>
      <c r="AB7" s="342"/>
      <c r="AC7" s="342"/>
      <c r="AD7" s="342"/>
      <c r="AE7" s="342"/>
      <c r="AF7" s="342"/>
      <c r="AG7" s="342"/>
      <c r="AH7" s="342"/>
      <c r="AI7" s="342"/>
      <c r="AJ7" s="342"/>
      <c r="AK7" s="342"/>
      <c r="AL7" s="342"/>
      <c r="AM7" s="342"/>
      <c r="AN7" s="342"/>
      <c r="AO7" s="342"/>
      <c r="AP7" s="342"/>
      <c r="AQ7" s="342"/>
      <c r="AR7" s="342"/>
      <c r="AS7" s="342"/>
      <c r="AT7" s="342"/>
      <c r="AU7" s="342"/>
      <c r="AV7" s="342"/>
      <c r="AW7" s="342"/>
      <c r="AX7" s="342"/>
      <c r="AY7" s="342"/>
      <c r="AZ7" s="342"/>
      <c r="BA7" s="342"/>
      <c r="BB7" s="342"/>
      <c r="BC7" s="342"/>
      <c r="BD7" s="342"/>
      <c r="BE7" s="342"/>
      <c r="BF7" s="342"/>
      <c r="BG7" s="342"/>
      <c r="BH7" s="342"/>
      <c r="BI7" s="342"/>
      <c r="BJ7" s="342"/>
      <c r="BK7" s="342"/>
      <c r="BL7" s="342"/>
      <c r="BM7" s="342"/>
      <c r="BN7" s="342"/>
      <c r="BO7" s="342"/>
      <c r="BP7" s="342"/>
      <c r="BQ7" s="342"/>
      <c r="BR7" s="342"/>
      <c r="BS7" s="342"/>
      <c r="BT7" s="342"/>
    </row>
    <row r="8" spans="1:73" ht="15.5" x14ac:dyDescent="0.35">
      <c r="A8" s="39"/>
      <c r="B8" s="70" t="str">
        <f>'Etat staff'!R15</f>
        <v>SOAD</v>
      </c>
      <c r="C8" s="145">
        <f>'Etat staff'!P15</f>
        <v>43595.315972222219</v>
      </c>
      <c r="D8" s="240">
        <f>IF('Etat staff'!Q15&lt;C8,'Etat staff'!Q15+1,'Etat staff'!Q15)</f>
        <v>43595.642361111109</v>
      </c>
      <c r="E8" s="237">
        <f>IF(BU8*24&lt;5.75,0.25/24,IF(BU8*24&lt;6.75,0.5/24,IF(BU8*24&lt;9,1/24,IF(BU8*24&lt;13.25,1.25/24,1.5/24))))</f>
        <v>4.1666666666666664E-2</v>
      </c>
      <c r="F8" s="207"/>
      <c r="G8" s="67"/>
      <c r="H8" s="250" t="s">
        <v>41</v>
      </c>
      <c r="I8" s="272" t="s">
        <v>41</v>
      </c>
      <c r="J8" s="272" t="s">
        <v>41</v>
      </c>
      <c r="K8" s="272" t="s">
        <v>41</v>
      </c>
      <c r="L8" s="272" t="s">
        <v>42</v>
      </c>
      <c r="M8" s="272" t="s">
        <v>42</v>
      </c>
      <c r="N8" s="272" t="s">
        <v>42</v>
      </c>
      <c r="O8" s="272" t="s">
        <v>42</v>
      </c>
      <c r="P8" s="272" t="s">
        <v>47</v>
      </c>
      <c r="Q8" s="272" t="s">
        <v>42</v>
      </c>
      <c r="R8" s="272" t="s">
        <v>42</v>
      </c>
      <c r="S8" s="272" t="s">
        <v>42</v>
      </c>
      <c r="T8" s="272" t="s">
        <v>42</v>
      </c>
      <c r="U8" s="272" t="s">
        <v>42</v>
      </c>
      <c r="V8" s="272" t="s">
        <v>42</v>
      </c>
      <c r="W8" s="272" t="s">
        <v>42</v>
      </c>
      <c r="X8" s="277" t="s">
        <v>6</v>
      </c>
      <c r="Y8" s="277" t="s">
        <v>6</v>
      </c>
      <c r="Z8" s="277" t="s">
        <v>6</v>
      </c>
      <c r="AA8" s="272" t="s">
        <v>42</v>
      </c>
      <c r="AB8" s="272" t="s">
        <v>42</v>
      </c>
      <c r="AC8" s="272" t="s">
        <v>42</v>
      </c>
      <c r="AD8" s="272" t="s">
        <v>42</v>
      </c>
      <c r="AE8" s="272" t="s">
        <v>42</v>
      </c>
      <c r="AF8" s="272" t="s">
        <v>42</v>
      </c>
      <c r="AG8" s="272" t="s">
        <v>42</v>
      </c>
      <c r="AH8" s="272" t="s">
        <v>42</v>
      </c>
      <c r="AI8" s="272" t="s">
        <v>42</v>
      </c>
      <c r="AJ8" s="272" t="s">
        <v>42</v>
      </c>
      <c r="AK8" s="272" t="s">
        <v>42</v>
      </c>
      <c r="AL8" s="226"/>
      <c r="AM8" s="226"/>
      <c r="AN8" s="226"/>
      <c r="AO8" s="226"/>
      <c r="AP8" s="226"/>
      <c r="AQ8" s="226"/>
      <c r="AR8" s="226"/>
      <c r="AS8" s="226"/>
      <c r="AT8" s="226"/>
      <c r="AU8" s="226"/>
      <c r="AV8" s="226"/>
      <c r="AW8" s="226"/>
      <c r="AX8" s="226"/>
      <c r="AY8" s="226"/>
      <c r="AZ8" s="226"/>
      <c r="BA8" s="226"/>
      <c r="BB8" s="226"/>
      <c r="BC8" s="226"/>
      <c r="BD8" s="226"/>
      <c r="BE8" s="226"/>
      <c r="BF8" s="226"/>
      <c r="BG8" s="226"/>
      <c r="BH8" s="226"/>
      <c r="BI8" s="226"/>
      <c r="BJ8" s="226"/>
      <c r="BK8" s="226"/>
      <c r="BL8" s="226"/>
      <c r="BM8" s="226"/>
      <c r="BN8" s="226"/>
      <c r="BO8" s="226"/>
      <c r="BP8" s="226"/>
      <c r="BQ8" s="226"/>
      <c r="BR8" s="226"/>
      <c r="BS8" s="226"/>
      <c r="BT8" s="251"/>
      <c r="BU8" s="165">
        <f>D8-C8+0.16666/24</f>
        <v>0.33333305555717241</v>
      </c>
    </row>
    <row r="9" spans="1:73" ht="15.5" x14ac:dyDescent="0.35">
      <c r="A9" s="39"/>
      <c r="B9" s="71" t="str">
        <f>'Etat staff'!R16</f>
        <v xml:space="preserve"> ISARA</v>
      </c>
      <c r="C9" s="146">
        <f>'Etat staff'!P16</f>
        <v>43595.357638888891</v>
      </c>
      <c r="D9" s="241">
        <f>IF('Etat staff'!Q16&lt;C9,'Etat staff'!Q16+1,'Etat staff'!Q16)</f>
        <v>43595.684027777781</v>
      </c>
      <c r="E9" s="238">
        <f t="shared" ref="E9:E13" si="2">IF(BU9*24&lt;5.75,0.25/24,IF(BU9*24&lt;6.75,0.5/24,IF(BU9*24&lt;9,1/24,IF(BU9*24&lt;13.25,1.25/24,1.5/24))))</f>
        <v>4.1666666666666664E-2</v>
      </c>
      <c r="F9" s="109"/>
      <c r="G9" s="68"/>
      <c r="H9" s="230" t="s">
        <v>7</v>
      </c>
      <c r="I9" s="231" t="s">
        <v>7</v>
      </c>
      <c r="J9" s="231" t="s">
        <v>7</v>
      </c>
      <c r="K9" s="231" t="s">
        <v>41</v>
      </c>
      <c r="L9" s="231" t="s">
        <v>41</v>
      </c>
      <c r="M9" s="231" t="s">
        <v>41</v>
      </c>
      <c r="N9" s="231" t="s">
        <v>41</v>
      </c>
      <c r="O9" s="231" t="s">
        <v>41</v>
      </c>
      <c r="P9" s="231" t="s">
        <v>41</v>
      </c>
      <c r="Q9" s="231" t="s">
        <v>41</v>
      </c>
      <c r="R9" s="231" t="s">
        <v>41</v>
      </c>
      <c r="S9" s="231" t="s">
        <v>41</v>
      </c>
      <c r="T9" s="231" t="s">
        <v>41</v>
      </c>
      <c r="U9" s="231" t="s">
        <v>42</v>
      </c>
      <c r="V9" s="231" t="s">
        <v>42</v>
      </c>
      <c r="W9" s="231" t="s">
        <v>42</v>
      </c>
      <c r="X9" s="231" t="s">
        <v>42</v>
      </c>
      <c r="Y9" s="231" t="s">
        <v>42</v>
      </c>
      <c r="Z9" s="231" t="s">
        <v>42</v>
      </c>
      <c r="AA9" s="231" t="s">
        <v>42</v>
      </c>
      <c r="AB9" s="278" t="s">
        <v>6</v>
      </c>
      <c r="AC9" s="278" t="s">
        <v>6</v>
      </c>
      <c r="AD9" s="278" t="s">
        <v>6</v>
      </c>
      <c r="AE9" s="231" t="s">
        <v>41</v>
      </c>
      <c r="AF9" s="231" t="s">
        <v>41</v>
      </c>
      <c r="AG9" s="231" t="s">
        <v>41</v>
      </c>
      <c r="AH9" s="231" t="s">
        <v>41</v>
      </c>
      <c r="AI9" s="231" t="s">
        <v>41</v>
      </c>
      <c r="AJ9" s="231" t="s">
        <v>42</v>
      </c>
      <c r="AK9" s="231" t="s">
        <v>42</v>
      </c>
      <c r="AL9" s="231" t="s">
        <v>42</v>
      </c>
      <c r="AM9" s="231" t="s">
        <v>42</v>
      </c>
      <c r="AN9" s="231"/>
      <c r="AO9" s="231"/>
      <c r="AP9" s="296"/>
      <c r="AQ9" s="296"/>
      <c r="AR9" s="296"/>
      <c r="AS9" s="296"/>
      <c r="AT9" s="296"/>
      <c r="AU9" s="296"/>
      <c r="AV9" s="296"/>
      <c r="AW9" s="296"/>
      <c r="AX9" s="296"/>
      <c r="AY9" s="296"/>
      <c r="AZ9" s="296"/>
      <c r="BA9" s="296"/>
      <c r="BB9" s="296"/>
      <c r="BC9" s="296"/>
      <c r="BD9" s="296"/>
      <c r="BE9" s="296"/>
      <c r="BF9" s="296"/>
      <c r="BG9" s="296"/>
      <c r="BH9" s="296"/>
      <c r="BI9" s="296"/>
      <c r="BJ9" s="296"/>
      <c r="BK9" s="296"/>
      <c r="BL9" s="296"/>
      <c r="BM9" s="296"/>
      <c r="BN9" s="296"/>
      <c r="BO9" s="296"/>
      <c r="BP9" s="296"/>
      <c r="BQ9" s="296"/>
      <c r="BR9" s="296"/>
      <c r="BS9" s="296"/>
      <c r="BT9" s="229"/>
      <c r="BU9" s="165">
        <f t="shared" ref="BU9:BU118" si="3">D9-C9+0.16666/24</f>
        <v>0.33333305555717241</v>
      </c>
    </row>
    <row r="10" spans="1:73" ht="15.5" x14ac:dyDescent="0.35">
      <c r="A10" s="39"/>
      <c r="B10" s="71" t="str">
        <f>'Etat staff'!R17</f>
        <v xml:space="preserve"> PAGNA</v>
      </c>
      <c r="C10" s="146">
        <f>'Etat staff'!P17</f>
        <v>43595.482638888891</v>
      </c>
      <c r="D10" s="241">
        <f>IF('Etat staff'!Q17&lt;C10,'Etat staff'!Q17+1,'Etat staff'!Q17)</f>
        <v>43595.715277777781</v>
      </c>
      <c r="E10" s="238">
        <f t="shared" si="2"/>
        <v>1.0416666666666666E-2</v>
      </c>
      <c r="F10" s="109"/>
      <c r="G10" s="68"/>
      <c r="H10" s="227"/>
      <c r="I10" s="296"/>
      <c r="J10" s="296"/>
      <c r="K10" s="296"/>
      <c r="L10" s="296"/>
      <c r="M10" s="296"/>
      <c r="N10" s="296"/>
      <c r="O10" s="296"/>
      <c r="P10" s="231"/>
      <c r="Q10" s="231"/>
      <c r="R10" s="231" t="s">
        <v>7</v>
      </c>
      <c r="S10" s="231" t="s">
        <v>7</v>
      </c>
      <c r="T10" s="231" t="s">
        <v>7</v>
      </c>
      <c r="U10" s="231" t="s">
        <v>7</v>
      </c>
      <c r="V10" s="231" t="s">
        <v>7</v>
      </c>
      <c r="W10" s="231" t="s">
        <v>41</v>
      </c>
      <c r="X10" s="231" t="s">
        <v>41</v>
      </c>
      <c r="Y10" s="231" t="s">
        <v>41</v>
      </c>
      <c r="Z10" s="231" t="s">
        <v>41</v>
      </c>
      <c r="AA10" s="231" t="s">
        <v>41</v>
      </c>
      <c r="AB10" s="231" t="s">
        <v>41</v>
      </c>
      <c r="AC10" s="231" t="s">
        <v>41</v>
      </c>
      <c r="AD10" s="231" t="s">
        <v>41</v>
      </c>
      <c r="AE10" s="231" t="s">
        <v>41</v>
      </c>
      <c r="AF10" s="278" t="s">
        <v>6</v>
      </c>
      <c r="AG10" s="278" t="s">
        <v>6</v>
      </c>
      <c r="AH10" s="278" t="s">
        <v>6</v>
      </c>
      <c r="AI10" s="231" t="s">
        <v>41</v>
      </c>
      <c r="AJ10" s="231" t="s">
        <v>41</v>
      </c>
      <c r="AK10" s="231" t="s">
        <v>41</v>
      </c>
      <c r="AL10" s="231" t="s">
        <v>41</v>
      </c>
      <c r="AM10" s="231" t="s">
        <v>41</v>
      </c>
      <c r="AN10" s="231" t="s">
        <v>41</v>
      </c>
      <c r="AO10" s="231" t="s">
        <v>41</v>
      </c>
      <c r="AP10" s="231" t="s">
        <v>41</v>
      </c>
      <c r="AQ10" s="231" t="s">
        <v>41</v>
      </c>
      <c r="AR10" s="231" t="s">
        <v>41</v>
      </c>
      <c r="AS10" s="231" t="s">
        <v>41</v>
      </c>
      <c r="AT10" s="231" t="s">
        <v>41</v>
      </c>
      <c r="AU10" s="231" t="s">
        <v>41</v>
      </c>
      <c r="AV10" s="231" t="s">
        <v>41</v>
      </c>
      <c r="AW10" s="231" t="s">
        <v>41</v>
      </c>
      <c r="AX10" s="231" t="s">
        <v>41</v>
      </c>
      <c r="AY10" s="231" t="s">
        <v>41</v>
      </c>
      <c r="AZ10" s="231" t="s">
        <v>42</v>
      </c>
      <c r="BA10" s="231" t="s">
        <v>42</v>
      </c>
      <c r="BB10" s="296"/>
      <c r="BC10" s="296"/>
      <c r="BD10" s="296"/>
      <c r="BE10" s="296"/>
      <c r="BF10" s="296"/>
      <c r="BG10" s="296"/>
      <c r="BH10" s="296"/>
      <c r="BI10" s="296"/>
      <c r="BJ10" s="296"/>
      <c r="BK10" s="296"/>
      <c r="BL10" s="296"/>
      <c r="BM10" s="296"/>
      <c r="BN10" s="296"/>
      <c r="BO10" s="296"/>
      <c r="BP10" s="296"/>
      <c r="BQ10" s="296"/>
      <c r="BR10" s="296"/>
      <c r="BS10" s="296"/>
      <c r="BT10" s="229"/>
      <c r="BU10" s="165">
        <f t="shared" si="3"/>
        <v>0.23958305555717244</v>
      </c>
    </row>
    <row r="11" spans="1:73" ht="15.5" x14ac:dyDescent="0.35">
      <c r="A11" s="39"/>
      <c r="B11" s="71" t="str">
        <f>'Etat staff'!R18</f>
        <v xml:space="preserve"> MICHELA</v>
      </c>
      <c r="C11" s="146">
        <f>'Etat staff'!P18</f>
        <v>43595.586805555555</v>
      </c>
      <c r="D11" s="241">
        <f>IF('Etat staff'!Q18&lt;C11,'Etat staff'!Q18+1,'Etat staff'!Q18)</f>
        <v>43595.913194444445</v>
      </c>
      <c r="E11" s="238">
        <f t="shared" si="2"/>
        <v>4.1666666666666664E-2</v>
      </c>
      <c r="F11" s="109"/>
      <c r="G11" s="68"/>
      <c r="H11" s="227"/>
      <c r="I11" s="296"/>
      <c r="J11" s="296"/>
      <c r="K11" s="296"/>
      <c r="L11" s="296"/>
      <c r="M11" s="296"/>
      <c r="N11" s="296"/>
      <c r="O11" s="296"/>
      <c r="P11" s="296"/>
      <c r="Q11" s="296"/>
      <c r="R11" s="296"/>
      <c r="S11" s="296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 t="s">
        <v>7</v>
      </c>
      <c r="AI11" s="231" t="s">
        <v>7</v>
      </c>
      <c r="AJ11" s="231" t="s">
        <v>7</v>
      </c>
      <c r="AK11" s="231" t="s">
        <v>7</v>
      </c>
      <c r="AL11" s="231" t="s">
        <v>7</v>
      </c>
      <c r="AM11" s="231" t="s">
        <v>42</v>
      </c>
      <c r="AN11" s="231" t="s">
        <v>42</v>
      </c>
      <c r="AO11" s="231" t="s">
        <v>42</v>
      </c>
      <c r="AP11" s="231" t="s">
        <v>42</v>
      </c>
      <c r="AQ11" s="231" t="s">
        <v>42</v>
      </c>
      <c r="AR11" s="231" t="s">
        <v>42</v>
      </c>
      <c r="AS11" s="231" t="s">
        <v>42</v>
      </c>
      <c r="AT11" s="231" t="s">
        <v>42</v>
      </c>
      <c r="AU11" s="231" t="s">
        <v>42</v>
      </c>
      <c r="AV11" s="231" t="s">
        <v>6</v>
      </c>
      <c r="AW11" s="231" t="s">
        <v>6</v>
      </c>
      <c r="AX11" s="231" t="s">
        <v>6</v>
      </c>
      <c r="AY11" s="231" t="s">
        <v>41</v>
      </c>
      <c r="AZ11" s="231" t="s">
        <v>41</v>
      </c>
      <c r="BA11" s="231" t="s">
        <v>41</v>
      </c>
      <c r="BB11" s="231" t="s">
        <v>41</v>
      </c>
      <c r="BC11" s="231" t="s">
        <v>41</v>
      </c>
      <c r="BD11" s="231" t="s">
        <v>41</v>
      </c>
      <c r="BE11" s="231" t="s">
        <v>41</v>
      </c>
      <c r="BF11" s="231" t="s">
        <v>41</v>
      </c>
      <c r="BG11" s="231" t="s">
        <v>41</v>
      </c>
      <c r="BH11" s="231" t="s">
        <v>41</v>
      </c>
      <c r="BI11" s="231" t="s">
        <v>41</v>
      </c>
      <c r="BJ11" s="231" t="s">
        <v>41</v>
      </c>
      <c r="BK11" s="231" t="s">
        <v>41</v>
      </c>
      <c r="BL11" s="231" t="s">
        <v>41</v>
      </c>
      <c r="BM11" s="231" t="s">
        <v>41</v>
      </c>
      <c r="BN11" s="231" t="s">
        <v>41</v>
      </c>
      <c r="BO11" s="231" t="s">
        <v>41</v>
      </c>
      <c r="BP11" s="296"/>
      <c r="BQ11" s="296"/>
      <c r="BR11" s="296"/>
      <c r="BS11" s="296"/>
      <c r="BT11" s="229"/>
      <c r="BU11" s="165">
        <f t="shared" si="3"/>
        <v>0.33333305555717241</v>
      </c>
    </row>
    <row r="12" spans="1:73" ht="15.5" x14ac:dyDescent="0.35">
      <c r="A12" s="39"/>
      <c r="B12" s="71">
        <f>'Etat staff'!R19</f>
        <v>0</v>
      </c>
      <c r="C12" s="146">
        <f>'Etat staff'!P19</f>
        <v>0</v>
      </c>
      <c r="D12" s="241">
        <f>IF('Etat staff'!Q19&lt;C12,'Etat staff'!Q19+1,'Etat staff'!Q19)</f>
        <v>0</v>
      </c>
      <c r="E12" s="238">
        <f t="shared" si="2"/>
        <v>1.0416666666666666E-2</v>
      </c>
      <c r="F12" s="109"/>
      <c r="G12" s="68"/>
      <c r="H12" s="227"/>
      <c r="I12" s="296"/>
      <c r="J12" s="296"/>
      <c r="K12" s="296"/>
      <c r="L12" s="296"/>
      <c r="M12" s="296"/>
      <c r="N12" s="296"/>
      <c r="O12" s="296"/>
      <c r="P12" s="296"/>
      <c r="Q12" s="296"/>
      <c r="R12" s="296"/>
      <c r="S12" s="296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/>
      <c r="AJ12" s="231"/>
      <c r="AK12" s="231"/>
      <c r="AL12" s="231"/>
      <c r="AM12" s="231"/>
      <c r="AN12" s="231"/>
      <c r="AO12" s="231"/>
      <c r="AP12" s="231"/>
      <c r="AQ12" s="231"/>
      <c r="AR12" s="231"/>
      <c r="AS12" s="231"/>
      <c r="AT12" s="231"/>
      <c r="AU12" s="231"/>
      <c r="AV12" s="231"/>
      <c r="AW12" s="231"/>
      <c r="AX12" s="231"/>
      <c r="AY12" s="231"/>
      <c r="AZ12" s="231"/>
      <c r="BA12" s="231"/>
      <c r="BB12" s="231"/>
      <c r="BC12" s="231"/>
      <c r="BD12" s="231"/>
      <c r="BE12" s="231"/>
      <c r="BF12" s="231"/>
      <c r="BG12" s="231"/>
      <c r="BH12" s="231"/>
      <c r="BI12" s="231"/>
      <c r="BJ12" s="231"/>
      <c r="BK12" s="231"/>
      <c r="BL12" s="296"/>
      <c r="BM12" s="296"/>
      <c r="BN12" s="296"/>
      <c r="BO12" s="296"/>
      <c r="BP12" s="296"/>
      <c r="BQ12" s="296"/>
      <c r="BR12" s="296"/>
      <c r="BS12" s="296"/>
      <c r="BT12" s="229"/>
      <c r="BU12" s="165">
        <f t="shared" si="3"/>
        <v>6.9441666666666671E-3</v>
      </c>
    </row>
    <row r="13" spans="1:73" ht="16" thickBot="1" x14ac:dyDescent="0.4">
      <c r="A13" s="39"/>
      <c r="B13" s="72">
        <f>'Etat staff'!R20</f>
        <v>0</v>
      </c>
      <c r="C13" s="146">
        <f>'Etat staff'!P20</f>
        <v>0</v>
      </c>
      <c r="D13" s="242">
        <f>IF('Etat staff'!Q20&lt;C13,'Etat staff'!Q20+1,'Etat staff'!Q20)</f>
        <v>0</v>
      </c>
      <c r="E13" s="239">
        <f t="shared" si="2"/>
        <v>1.0416666666666666E-2</v>
      </c>
      <c r="F13" s="110"/>
      <c r="G13" s="69"/>
      <c r="H13" s="232"/>
      <c r="I13" s="233"/>
      <c r="J13" s="233"/>
      <c r="K13" s="233"/>
      <c r="L13" s="233"/>
      <c r="M13" s="233"/>
      <c r="N13" s="233"/>
      <c r="O13" s="233"/>
      <c r="P13" s="233"/>
      <c r="Q13" s="233"/>
      <c r="R13" s="233"/>
      <c r="S13" s="233"/>
      <c r="T13" s="234"/>
      <c r="U13" s="234"/>
      <c r="V13" s="234"/>
      <c r="W13" s="234"/>
      <c r="X13" s="234"/>
      <c r="Y13" s="234"/>
      <c r="Z13" s="234"/>
      <c r="AA13" s="234"/>
      <c r="AB13" s="234"/>
      <c r="AC13" s="234"/>
      <c r="AD13" s="234"/>
      <c r="AE13" s="234"/>
      <c r="AF13" s="234"/>
      <c r="AG13" s="234"/>
      <c r="AH13" s="234"/>
      <c r="AI13" s="234"/>
      <c r="AJ13" s="234"/>
      <c r="AK13" s="234"/>
      <c r="AL13" s="234"/>
      <c r="AM13" s="234"/>
      <c r="AN13" s="234"/>
      <c r="AO13" s="234"/>
      <c r="AP13" s="234"/>
      <c r="AQ13" s="234"/>
      <c r="AR13" s="234"/>
      <c r="AS13" s="234"/>
      <c r="AT13" s="234"/>
      <c r="AU13" s="234"/>
      <c r="AV13" s="234"/>
      <c r="AW13" s="234"/>
      <c r="AX13" s="234"/>
      <c r="AY13" s="234"/>
      <c r="AZ13" s="234"/>
      <c r="BA13" s="234"/>
      <c r="BB13" s="234"/>
      <c r="BC13" s="234"/>
      <c r="BD13" s="234"/>
      <c r="BE13" s="234"/>
      <c r="BF13" s="234"/>
      <c r="BG13" s="234"/>
      <c r="BH13" s="234"/>
      <c r="BI13" s="234"/>
      <c r="BJ13" s="234"/>
      <c r="BK13" s="234"/>
      <c r="BL13" s="233"/>
      <c r="BM13" s="233"/>
      <c r="BN13" s="233"/>
      <c r="BO13" s="233"/>
      <c r="BP13" s="233"/>
      <c r="BQ13" s="233"/>
      <c r="BR13" s="233"/>
      <c r="BS13" s="233"/>
      <c r="BT13" s="236"/>
      <c r="BU13" s="165">
        <f t="shared" si="3"/>
        <v>6.9441666666666671E-3</v>
      </c>
    </row>
    <row r="14" spans="1:73" ht="15" customHeight="1" thickBot="1" x14ac:dyDescent="0.4">
      <c r="A14" s="39"/>
      <c r="B14" s="40"/>
      <c r="C14" s="147"/>
      <c r="D14" s="148"/>
      <c r="E14" s="196"/>
      <c r="F14" s="33"/>
      <c r="G14" s="33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5"/>
      <c r="AS14" s="35"/>
      <c r="AT14" s="35"/>
      <c r="AU14" s="35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165"/>
    </row>
    <row r="15" spans="1:73" ht="31.5" thickBot="1" x14ac:dyDescent="0.4">
      <c r="A15" s="39"/>
      <c r="B15" s="73" t="s">
        <v>27</v>
      </c>
      <c r="C15" s="150" t="s">
        <v>3</v>
      </c>
      <c r="D15" s="150" t="s">
        <v>3</v>
      </c>
      <c r="E15" s="197" t="s">
        <v>48</v>
      </c>
      <c r="F15" s="211" t="s">
        <v>4</v>
      </c>
      <c r="G15" s="211" t="s">
        <v>5</v>
      </c>
      <c r="H15" s="282">
        <f>DATE(YEAR($C$35),MONTH($C$35),DAY($C$35))+(8/24)</f>
        <v>43595.333333333336</v>
      </c>
      <c r="I15" s="282">
        <f>H$6+(15/24/60)</f>
        <v>43595.34375</v>
      </c>
      <c r="J15" s="282">
        <f t="shared" ref="J15:BT15" si="4">I$6+(15/24/60)</f>
        <v>43595.354166666664</v>
      </c>
      <c r="K15" s="282">
        <f t="shared" si="4"/>
        <v>43595.364583333328</v>
      </c>
      <c r="L15" s="282">
        <f t="shared" si="4"/>
        <v>43595.374999999993</v>
      </c>
      <c r="M15" s="282">
        <f t="shared" si="4"/>
        <v>43595.385416666657</v>
      </c>
      <c r="N15" s="282">
        <f t="shared" si="4"/>
        <v>43595.395833333321</v>
      </c>
      <c r="O15" s="282">
        <f t="shared" si="4"/>
        <v>43595.406249999985</v>
      </c>
      <c r="P15" s="282">
        <f t="shared" si="4"/>
        <v>43595.41666666665</v>
      </c>
      <c r="Q15" s="282">
        <f t="shared" si="4"/>
        <v>43595.427083333314</v>
      </c>
      <c r="R15" s="282">
        <f t="shared" si="4"/>
        <v>43595.437499999978</v>
      </c>
      <c r="S15" s="282">
        <f t="shared" si="4"/>
        <v>43595.447916666642</v>
      </c>
      <c r="T15" s="282">
        <f t="shared" si="4"/>
        <v>43595.458333333307</v>
      </c>
      <c r="U15" s="282">
        <f t="shared" si="4"/>
        <v>43595.468749999971</v>
      </c>
      <c r="V15" s="282">
        <f t="shared" si="4"/>
        <v>43595.479166666635</v>
      </c>
      <c r="W15" s="282">
        <f t="shared" si="4"/>
        <v>43595.489583333299</v>
      </c>
      <c r="X15" s="282">
        <f t="shared" si="4"/>
        <v>43595.499999999964</v>
      </c>
      <c r="Y15" s="282">
        <f t="shared" si="4"/>
        <v>43595.510416666628</v>
      </c>
      <c r="Z15" s="282">
        <f t="shared" si="4"/>
        <v>43595.520833333292</v>
      </c>
      <c r="AA15" s="282">
        <f t="shared" si="4"/>
        <v>43595.531249999956</v>
      </c>
      <c r="AB15" s="282">
        <f t="shared" si="4"/>
        <v>43595.541666666621</v>
      </c>
      <c r="AC15" s="282">
        <f t="shared" si="4"/>
        <v>43595.552083333285</v>
      </c>
      <c r="AD15" s="282">
        <f t="shared" si="4"/>
        <v>43595.562499999949</v>
      </c>
      <c r="AE15" s="282">
        <f t="shared" si="4"/>
        <v>43595.572916666613</v>
      </c>
      <c r="AF15" s="282">
        <f t="shared" si="4"/>
        <v>43595.583333333278</v>
      </c>
      <c r="AG15" s="282">
        <f t="shared" si="4"/>
        <v>43595.593749999942</v>
      </c>
      <c r="AH15" s="282">
        <f t="shared" si="4"/>
        <v>43595.604166666606</v>
      </c>
      <c r="AI15" s="282">
        <f t="shared" si="4"/>
        <v>43595.61458333327</v>
      </c>
      <c r="AJ15" s="282">
        <f t="shared" si="4"/>
        <v>43595.624999999935</v>
      </c>
      <c r="AK15" s="282">
        <f t="shared" si="4"/>
        <v>43595.635416666599</v>
      </c>
      <c r="AL15" s="282">
        <f t="shared" si="4"/>
        <v>43595.645833333263</v>
      </c>
      <c r="AM15" s="282">
        <f t="shared" si="4"/>
        <v>43595.656249999927</v>
      </c>
      <c r="AN15" s="282">
        <f t="shared" si="4"/>
        <v>43595.666666666591</v>
      </c>
      <c r="AO15" s="282">
        <f t="shared" si="4"/>
        <v>43595.677083333256</v>
      </c>
      <c r="AP15" s="282">
        <f t="shared" si="4"/>
        <v>43595.68749999992</v>
      </c>
      <c r="AQ15" s="282">
        <f t="shared" si="4"/>
        <v>43595.697916666584</v>
      </c>
      <c r="AR15" s="282">
        <f t="shared" si="4"/>
        <v>43595.708333333248</v>
      </c>
      <c r="AS15" s="282">
        <f t="shared" si="4"/>
        <v>43595.718749999913</v>
      </c>
      <c r="AT15" s="282">
        <f t="shared" si="4"/>
        <v>43595.729166666577</v>
      </c>
      <c r="AU15" s="282">
        <f t="shared" si="4"/>
        <v>43595.739583333241</v>
      </c>
      <c r="AV15" s="282">
        <f t="shared" si="4"/>
        <v>43595.749999999905</v>
      </c>
      <c r="AW15" s="282">
        <f t="shared" si="4"/>
        <v>43595.76041666657</v>
      </c>
      <c r="AX15" s="282">
        <f t="shared" si="4"/>
        <v>43595.770833333234</v>
      </c>
      <c r="AY15" s="282">
        <f t="shared" si="4"/>
        <v>43595.781249999898</v>
      </c>
      <c r="AZ15" s="282">
        <f t="shared" si="4"/>
        <v>43595.791666666562</v>
      </c>
      <c r="BA15" s="282">
        <f t="shared" si="4"/>
        <v>43595.802083333227</v>
      </c>
      <c r="BB15" s="282">
        <f t="shared" si="4"/>
        <v>43595.812499999891</v>
      </c>
      <c r="BC15" s="282">
        <f t="shared" si="4"/>
        <v>43595.822916666555</v>
      </c>
      <c r="BD15" s="282">
        <f t="shared" si="4"/>
        <v>43595.833333333219</v>
      </c>
      <c r="BE15" s="282">
        <f t="shared" si="4"/>
        <v>43595.843749999884</v>
      </c>
      <c r="BF15" s="282">
        <f t="shared" si="4"/>
        <v>43595.854166666548</v>
      </c>
      <c r="BG15" s="282">
        <f t="shared" si="4"/>
        <v>43595.864583333212</v>
      </c>
      <c r="BH15" s="282">
        <f t="shared" si="4"/>
        <v>43595.874999999876</v>
      </c>
      <c r="BI15" s="282">
        <f t="shared" si="4"/>
        <v>43595.885416666541</v>
      </c>
      <c r="BJ15" s="282">
        <f t="shared" si="4"/>
        <v>43595.895833333205</v>
      </c>
      <c r="BK15" s="282">
        <f t="shared" si="4"/>
        <v>43595.906249999869</v>
      </c>
      <c r="BL15" s="282">
        <f t="shared" si="4"/>
        <v>43595.916666666533</v>
      </c>
      <c r="BM15" s="282">
        <f t="shared" si="4"/>
        <v>43595.927083333198</v>
      </c>
      <c r="BN15" s="282">
        <f t="shared" si="4"/>
        <v>43595.937499999862</v>
      </c>
      <c r="BO15" s="282">
        <f t="shared" si="4"/>
        <v>43595.947916666526</v>
      </c>
      <c r="BP15" s="282">
        <f t="shared" si="4"/>
        <v>43595.95833333319</v>
      </c>
      <c r="BQ15" s="282">
        <f t="shared" si="4"/>
        <v>43595.968749999854</v>
      </c>
      <c r="BR15" s="282">
        <f t="shared" si="4"/>
        <v>43595.979166666519</v>
      </c>
      <c r="BS15" s="282">
        <f t="shared" si="4"/>
        <v>43595.989583333183</v>
      </c>
      <c r="BT15" s="282">
        <f t="shared" si="4"/>
        <v>43595.999999999847</v>
      </c>
      <c r="BU15" s="165"/>
    </row>
    <row r="16" spans="1:73" ht="15.5" x14ac:dyDescent="0.35">
      <c r="A16" s="39"/>
      <c r="B16" s="111" t="str">
        <f>'Etat staff'!R21</f>
        <v xml:space="preserve"> OLFA</v>
      </c>
      <c r="C16" s="151">
        <f>'Etat staff'!P21</f>
        <v>43595.440972222219</v>
      </c>
      <c r="D16" s="246">
        <f>IF('Etat staff'!Q21&lt;C16,'Etat staff'!Q21+1,'Etat staff'!Q21)</f>
        <v>43595.767361111109</v>
      </c>
      <c r="E16" s="243">
        <f>IF(BU16*24&lt;5.75,0.25/24,IF(BU16*24&lt;6.75,0.5/24,IF(BU16*24&lt;9,1/24,IF(BU16*24&lt;13.25,1.25/24,1.5/24))))</f>
        <v>4.1666666666666664E-2</v>
      </c>
      <c r="F16" s="204"/>
      <c r="G16" s="166"/>
      <c r="H16" s="256" t="s">
        <v>7</v>
      </c>
      <c r="I16" s="256" t="s">
        <v>7</v>
      </c>
      <c r="J16" s="256" t="s">
        <v>7</v>
      </c>
      <c r="K16" s="252" t="s">
        <v>15</v>
      </c>
      <c r="L16" s="252" t="s">
        <v>15</v>
      </c>
      <c r="M16" s="252" t="s">
        <v>15</v>
      </c>
      <c r="N16" s="252" t="s">
        <v>15</v>
      </c>
      <c r="O16" s="252" t="s">
        <v>15</v>
      </c>
      <c r="P16" s="252" t="s">
        <v>39</v>
      </c>
      <c r="Q16" s="252" t="s">
        <v>39</v>
      </c>
      <c r="R16" s="252" t="s">
        <v>39</v>
      </c>
      <c r="S16" s="252" t="s">
        <v>39</v>
      </c>
      <c r="T16" s="252" t="s">
        <v>55</v>
      </c>
      <c r="U16" s="252" t="s">
        <v>55</v>
      </c>
      <c r="V16" s="252" t="s">
        <v>55</v>
      </c>
      <c r="W16" s="252" t="s">
        <v>55</v>
      </c>
      <c r="X16" s="281" t="s">
        <v>6</v>
      </c>
      <c r="Y16" s="281" t="s">
        <v>6</v>
      </c>
      <c r="Z16" s="281" t="s">
        <v>6</v>
      </c>
      <c r="AA16" s="252" t="s">
        <v>15</v>
      </c>
      <c r="AB16" s="231" t="s">
        <v>39</v>
      </c>
      <c r="AC16" s="231" t="s">
        <v>39</v>
      </c>
      <c r="AD16" s="231" t="s">
        <v>39</v>
      </c>
      <c r="AE16" s="231" t="s">
        <v>39</v>
      </c>
      <c r="AF16" s="231" t="s">
        <v>15</v>
      </c>
      <c r="AG16" s="231" t="s">
        <v>15</v>
      </c>
      <c r="AH16" s="231" t="s">
        <v>15</v>
      </c>
      <c r="AI16" s="231" t="s">
        <v>15</v>
      </c>
      <c r="AJ16" s="252" t="s">
        <v>47</v>
      </c>
      <c r="AK16" s="231" t="s">
        <v>46</v>
      </c>
      <c r="AL16" s="231" t="s">
        <v>46</v>
      </c>
      <c r="AM16" s="231" t="s">
        <v>46</v>
      </c>
      <c r="AN16" s="252" t="s">
        <v>46</v>
      </c>
      <c r="AO16" s="252" t="s">
        <v>46</v>
      </c>
      <c r="AP16" s="253" t="s">
        <v>15</v>
      </c>
      <c r="AQ16" s="253" t="s">
        <v>15</v>
      </c>
      <c r="AR16" s="253" t="s">
        <v>15</v>
      </c>
      <c r="AS16" s="253" t="s">
        <v>15</v>
      </c>
      <c r="AT16" s="253"/>
      <c r="AU16" s="253"/>
      <c r="AV16" s="253"/>
      <c r="AW16" s="253"/>
      <c r="AX16" s="253"/>
      <c r="AY16" s="253"/>
      <c r="AZ16" s="253"/>
      <c r="BA16" s="253"/>
      <c r="BB16" s="253"/>
      <c r="BC16" s="253"/>
      <c r="BD16" s="253"/>
      <c r="BE16" s="253"/>
      <c r="BF16" s="253"/>
      <c r="BG16" s="253"/>
      <c r="BH16" s="253"/>
      <c r="BI16" s="253"/>
      <c r="BJ16" s="253"/>
      <c r="BK16" s="253"/>
      <c r="BL16" s="253"/>
      <c r="BM16" s="253"/>
      <c r="BN16" s="253"/>
      <c r="BO16" s="253"/>
      <c r="BP16" s="253"/>
      <c r="BQ16" s="254"/>
      <c r="BR16" s="254"/>
      <c r="BS16" s="254"/>
      <c r="BT16" s="255"/>
      <c r="BU16" s="165">
        <f t="shared" si="3"/>
        <v>0.33333305555717241</v>
      </c>
    </row>
    <row r="17" spans="1:73" ht="15" customHeight="1" x14ac:dyDescent="0.35">
      <c r="A17" s="39"/>
      <c r="B17" s="65" t="str">
        <f>'Etat staff'!R22</f>
        <v xml:space="preserve"> ESTELLE OCEANE</v>
      </c>
      <c r="C17" s="152">
        <f>'Etat staff'!P22</f>
        <v>43595.440972222219</v>
      </c>
      <c r="D17" s="247">
        <f>IF('Etat staff'!Q22&lt;C17,'Etat staff'!Q22+1,'Etat staff'!Q22)</f>
        <v>43595.767361111109</v>
      </c>
      <c r="E17" s="244">
        <f t="shared" ref="E17:E25" si="5">IF(BU17*24&lt;5.75,0.25/24,IF(BU17*24&lt;6.75,0.5/24,IF(BU17*24&lt;9,1/24,IF(BU17*24&lt;13.25,1.25/24,1.5/24))))</f>
        <v>4.1666666666666664E-2</v>
      </c>
      <c r="F17" s="205"/>
      <c r="G17" s="167"/>
      <c r="H17" s="227"/>
      <c r="I17" s="227"/>
      <c r="J17" s="227"/>
      <c r="K17" s="227" t="s">
        <v>7</v>
      </c>
      <c r="L17" s="227" t="s">
        <v>7</v>
      </c>
      <c r="M17" s="227" t="s">
        <v>7</v>
      </c>
      <c r="N17" s="227" t="s">
        <v>7</v>
      </c>
      <c r="O17" s="231" t="s">
        <v>15</v>
      </c>
      <c r="P17" s="231" t="s">
        <v>15</v>
      </c>
      <c r="Q17" s="231" t="s">
        <v>15</v>
      </c>
      <c r="R17" s="231" t="s">
        <v>15</v>
      </c>
      <c r="S17" s="231" t="s">
        <v>15</v>
      </c>
      <c r="T17" s="231" t="s">
        <v>39</v>
      </c>
      <c r="U17" s="231" t="s">
        <v>39</v>
      </c>
      <c r="V17" s="231" t="s">
        <v>39</v>
      </c>
      <c r="W17" s="231" t="s">
        <v>39</v>
      </c>
      <c r="X17" s="252" t="s">
        <v>15</v>
      </c>
      <c r="Y17" s="252" t="s">
        <v>15</v>
      </c>
      <c r="Z17" s="252" t="s">
        <v>15</v>
      </c>
      <c r="AA17" s="252" t="s">
        <v>15</v>
      </c>
      <c r="AB17" s="280" t="s">
        <v>6</v>
      </c>
      <c r="AC17" s="280" t="s">
        <v>6</v>
      </c>
      <c r="AD17" s="280" t="s">
        <v>6</v>
      </c>
      <c r="AE17" s="280" t="s">
        <v>15</v>
      </c>
      <c r="AF17" s="231" t="s">
        <v>39</v>
      </c>
      <c r="AG17" s="231" t="s">
        <v>39</v>
      </c>
      <c r="AH17" s="231" t="s">
        <v>39</v>
      </c>
      <c r="AI17" s="231" t="s">
        <v>39</v>
      </c>
      <c r="AJ17" s="231" t="s">
        <v>40</v>
      </c>
      <c r="AK17" s="231" t="s">
        <v>40</v>
      </c>
      <c r="AL17" s="231" t="s">
        <v>40</v>
      </c>
      <c r="AM17" s="231" t="s">
        <v>40</v>
      </c>
      <c r="AN17" s="231"/>
      <c r="AO17" s="231"/>
      <c r="AP17" s="231"/>
      <c r="AQ17" s="231"/>
      <c r="AR17" s="231"/>
      <c r="AS17" s="231"/>
      <c r="AT17" s="231"/>
      <c r="AU17" s="231"/>
      <c r="AV17" s="231"/>
      <c r="AW17" s="231"/>
      <c r="AX17" s="296"/>
      <c r="AY17" s="296"/>
      <c r="AZ17" s="296"/>
      <c r="BA17" s="296"/>
      <c r="BB17" s="296"/>
      <c r="BC17" s="296"/>
      <c r="BD17" s="296"/>
      <c r="BE17" s="296"/>
      <c r="BF17" s="296"/>
      <c r="BG17" s="296"/>
      <c r="BH17" s="296"/>
      <c r="BI17" s="296"/>
      <c r="BJ17" s="296"/>
      <c r="BK17" s="296"/>
      <c r="BL17" s="296"/>
      <c r="BM17" s="296"/>
      <c r="BN17" s="296"/>
      <c r="BO17" s="296"/>
      <c r="BP17" s="296"/>
      <c r="BQ17" s="228"/>
      <c r="BR17" s="228"/>
      <c r="BS17" s="228"/>
      <c r="BT17" s="229"/>
      <c r="BU17" s="165">
        <f t="shared" si="3"/>
        <v>0.33333305555717241</v>
      </c>
    </row>
    <row r="18" spans="1:73" ht="18" customHeight="1" x14ac:dyDescent="0.35">
      <c r="A18" s="39"/>
      <c r="B18" s="65" t="str">
        <f>'Etat staff'!R23</f>
        <v xml:space="preserve"> CAMILLE</v>
      </c>
      <c r="C18" s="152">
        <f>'Etat staff'!P23</f>
        <v>43595.440972222219</v>
      </c>
      <c r="D18" s="247">
        <f>IF('Etat staff'!Q23&lt;C18,'Etat staff'!Q23+1,'Etat staff'!Q23)</f>
        <v>43595.767361111109</v>
      </c>
      <c r="E18" s="244">
        <f t="shared" si="5"/>
        <v>4.1666666666666664E-2</v>
      </c>
      <c r="F18" s="206"/>
      <c r="G18" s="168"/>
      <c r="H18" s="227"/>
      <c r="I18" s="264"/>
      <c r="J18" s="264"/>
      <c r="K18" s="264"/>
      <c r="L18" s="296"/>
      <c r="M18" s="296"/>
      <c r="N18" s="296"/>
      <c r="O18" s="296"/>
      <c r="P18" s="296" t="s">
        <v>7</v>
      </c>
      <c r="Q18" s="296" t="s">
        <v>7</v>
      </c>
      <c r="R18" s="296" t="s">
        <v>7</v>
      </c>
      <c r="S18" s="231" t="s">
        <v>15</v>
      </c>
      <c r="T18" s="231" t="s">
        <v>40</v>
      </c>
      <c r="U18" s="231" t="s">
        <v>40</v>
      </c>
      <c r="V18" s="231" t="s">
        <v>40</v>
      </c>
      <c r="W18" s="231" t="s">
        <v>40</v>
      </c>
      <c r="X18" s="231" t="s">
        <v>40</v>
      </c>
      <c r="Y18" s="231" t="s">
        <v>40</v>
      </c>
      <c r="Z18" s="231" t="s">
        <v>40</v>
      </c>
      <c r="AA18" s="231" t="s">
        <v>40</v>
      </c>
      <c r="AB18" s="231" t="s">
        <v>40</v>
      </c>
      <c r="AC18" s="231" t="s">
        <v>40</v>
      </c>
      <c r="AD18" s="231" t="s">
        <v>40</v>
      </c>
      <c r="AE18" s="231" t="s">
        <v>40</v>
      </c>
      <c r="AF18" s="280" t="s">
        <v>6</v>
      </c>
      <c r="AG18" s="280" t="s">
        <v>6</v>
      </c>
      <c r="AH18" s="280" t="s">
        <v>6</v>
      </c>
      <c r="AI18" s="231" t="s">
        <v>15</v>
      </c>
      <c r="AJ18" s="231" t="s">
        <v>39</v>
      </c>
      <c r="AK18" s="231" t="s">
        <v>39</v>
      </c>
      <c r="AL18" s="231" t="s">
        <v>39</v>
      </c>
      <c r="AM18" s="231" t="s">
        <v>39</v>
      </c>
      <c r="AN18" s="231" t="s">
        <v>15</v>
      </c>
      <c r="AO18" s="231" t="s">
        <v>15</v>
      </c>
      <c r="AP18" s="231" t="s">
        <v>15</v>
      </c>
      <c r="AQ18" s="231" t="s">
        <v>15</v>
      </c>
      <c r="AR18" s="231" t="s">
        <v>15</v>
      </c>
      <c r="AS18" s="231" t="s">
        <v>47</v>
      </c>
      <c r="AT18" s="231" t="s">
        <v>15</v>
      </c>
      <c r="AU18" s="231" t="s">
        <v>15</v>
      </c>
      <c r="AV18" s="296"/>
      <c r="AW18" s="296"/>
      <c r="AX18" s="296"/>
      <c r="AY18" s="296"/>
      <c r="AZ18" s="296"/>
      <c r="BA18" s="296"/>
      <c r="BB18" s="296"/>
      <c r="BC18" s="296"/>
      <c r="BD18" s="296"/>
      <c r="BE18" s="296"/>
      <c r="BF18" s="296"/>
      <c r="BG18" s="296"/>
      <c r="BH18" s="296"/>
      <c r="BI18" s="296"/>
      <c r="BJ18" s="296"/>
      <c r="BK18" s="296"/>
      <c r="BL18" s="296"/>
      <c r="BM18" s="296"/>
      <c r="BN18" s="296"/>
      <c r="BO18" s="296"/>
      <c r="BP18" s="296"/>
      <c r="BQ18" s="228"/>
      <c r="BR18" s="228"/>
      <c r="BS18" s="228"/>
      <c r="BT18" s="229"/>
      <c r="BU18" s="165">
        <f t="shared" si="3"/>
        <v>0.33333305555717241</v>
      </c>
    </row>
    <row r="19" spans="1:73" ht="18" customHeight="1" x14ac:dyDescent="0.35">
      <c r="A19" s="39"/>
      <c r="B19" s="65" t="str">
        <f>'Etat staff'!R24</f>
        <v xml:space="preserve"> LYDIE DISPO</v>
      </c>
      <c r="C19" s="152">
        <f>'Etat staff'!P24</f>
        <v>43595.482638888891</v>
      </c>
      <c r="D19" s="247">
        <f>IF('Etat staff'!Q24&lt;C19,'Etat staff'!Q24+1,'Etat staff'!Q24)</f>
        <v>43595.746527777781</v>
      </c>
      <c r="E19" s="244">
        <f t="shared" si="5"/>
        <v>2.0833333333333332E-2</v>
      </c>
      <c r="F19" s="206"/>
      <c r="G19" s="168"/>
      <c r="H19" s="227"/>
      <c r="I19" s="264"/>
      <c r="J19" s="264"/>
      <c r="K19" s="264"/>
      <c r="L19" s="296"/>
      <c r="M19" s="296"/>
      <c r="N19" s="296"/>
      <c r="O19" s="296"/>
      <c r="P19" s="296"/>
      <c r="Q19" s="296"/>
      <c r="R19" s="296"/>
      <c r="S19" s="296" t="s">
        <v>7</v>
      </c>
      <c r="T19" s="296" t="s">
        <v>7</v>
      </c>
      <c r="U19" s="296" t="s">
        <v>7</v>
      </c>
      <c r="V19" s="296" t="s">
        <v>7</v>
      </c>
      <c r="W19" s="231" t="s">
        <v>15</v>
      </c>
      <c r="X19" s="231" t="s">
        <v>39</v>
      </c>
      <c r="Y19" s="231" t="s">
        <v>39</v>
      </c>
      <c r="Z19" s="231" t="s">
        <v>39</v>
      </c>
      <c r="AA19" s="231" t="s">
        <v>39</v>
      </c>
      <c r="AB19" s="231" t="s">
        <v>15</v>
      </c>
      <c r="AC19" s="231" t="s">
        <v>15</v>
      </c>
      <c r="AD19" s="231" t="s">
        <v>15</v>
      </c>
      <c r="AE19" s="231" t="s">
        <v>15</v>
      </c>
      <c r="AF19" s="231" t="s">
        <v>15</v>
      </c>
      <c r="AG19" s="231" t="s">
        <v>15</v>
      </c>
      <c r="AH19" s="231" t="s">
        <v>15</v>
      </c>
      <c r="AI19" s="231" t="s">
        <v>15</v>
      </c>
      <c r="AJ19" s="280" t="s">
        <v>6</v>
      </c>
      <c r="AK19" s="280" t="s">
        <v>6</v>
      </c>
      <c r="AL19" s="280" t="s">
        <v>6</v>
      </c>
      <c r="AM19" s="231" t="s">
        <v>15</v>
      </c>
      <c r="AN19" s="231" t="s">
        <v>39</v>
      </c>
      <c r="AO19" s="231" t="s">
        <v>39</v>
      </c>
      <c r="AP19" s="231" t="s">
        <v>39</v>
      </c>
      <c r="AQ19" s="231" t="s">
        <v>39</v>
      </c>
      <c r="AR19" s="231" t="s">
        <v>47</v>
      </c>
      <c r="AS19" s="231" t="s">
        <v>15</v>
      </c>
      <c r="AT19" s="231" t="s">
        <v>15</v>
      </c>
      <c r="AU19" s="231" t="s">
        <v>15</v>
      </c>
      <c r="AV19" s="231"/>
      <c r="AW19" s="231"/>
      <c r="AX19" s="231"/>
      <c r="AY19" s="231"/>
      <c r="AZ19" s="231"/>
      <c r="BA19" s="231"/>
      <c r="BB19" s="231"/>
      <c r="BC19" s="231"/>
      <c r="BD19" s="231"/>
      <c r="BE19" s="231"/>
      <c r="BF19" s="296"/>
      <c r="BG19" s="296"/>
      <c r="BH19" s="296"/>
      <c r="BI19" s="296"/>
      <c r="BJ19" s="296"/>
      <c r="BK19" s="296"/>
      <c r="BL19" s="296"/>
      <c r="BM19" s="296"/>
      <c r="BN19" s="296"/>
      <c r="BO19" s="296"/>
      <c r="BP19" s="296"/>
      <c r="BQ19" s="228"/>
      <c r="BR19" s="228"/>
      <c r="BS19" s="228"/>
      <c r="BT19" s="229"/>
      <c r="BU19" s="165">
        <f t="shared" si="3"/>
        <v>0.27083305555717241</v>
      </c>
    </row>
    <row r="20" spans="1:73" ht="18" customHeight="1" x14ac:dyDescent="0.35">
      <c r="A20" s="39"/>
      <c r="B20" s="65" t="str">
        <f>'Etat staff'!R25</f>
        <v xml:space="preserve"> AUDE DISPO</v>
      </c>
      <c r="C20" s="152">
        <f>'Etat staff'!P25</f>
        <v>43595.482638888891</v>
      </c>
      <c r="D20" s="247">
        <f>IF('Etat staff'!Q25&lt;C20,'Etat staff'!Q25+1,'Etat staff'!Q25)</f>
        <v>43595.829861111109</v>
      </c>
      <c r="E20" s="244">
        <f t="shared" si="5"/>
        <v>4.1666666666666664E-2</v>
      </c>
      <c r="F20" s="206"/>
      <c r="G20" s="168"/>
      <c r="H20" s="227"/>
      <c r="I20" s="264"/>
      <c r="J20" s="264"/>
      <c r="K20" s="264"/>
      <c r="L20" s="296"/>
      <c r="M20" s="296"/>
      <c r="N20" s="296"/>
      <c r="O20" s="296"/>
      <c r="P20" s="296"/>
      <c r="Q20" s="296"/>
      <c r="R20" s="296"/>
      <c r="S20" s="296"/>
      <c r="T20" s="296" t="s">
        <v>7</v>
      </c>
      <c r="U20" s="296" t="s">
        <v>7</v>
      </c>
      <c r="V20" s="296" t="s">
        <v>7</v>
      </c>
      <c r="W20" s="231" t="s">
        <v>15</v>
      </c>
      <c r="X20" s="231" t="s">
        <v>15</v>
      </c>
      <c r="Y20" s="231" t="s">
        <v>15</v>
      </c>
      <c r="Z20" s="231" t="s">
        <v>15</v>
      </c>
      <c r="AA20" s="231" t="s">
        <v>15</v>
      </c>
      <c r="AB20" s="231" t="s">
        <v>15</v>
      </c>
      <c r="AC20" s="231" t="s">
        <v>15</v>
      </c>
      <c r="AD20" s="231" t="s">
        <v>15</v>
      </c>
      <c r="AE20" s="231" t="s">
        <v>15</v>
      </c>
      <c r="AF20" s="231" t="s">
        <v>15</v>
      </c>
      <c r="AG20" s="231" t="s">
        <v>15</v>
      </c>
      <c r="AH20" s="231" t="s">
        <v>15</v>
      </c>
      <c r="AI20" s="231" t="s">
        <v>15</v>
      </c>
      <c r="AJ20" s="280" t="s">
        <v>6</v>
      </c>
      <c r="AK20" s="280" t="s">
        <v>6</v>
      </c>
      <c r="AL20" s="280" t="s">
        <v>6</v>
      </c>
      <c r="AM20" s="231" t="s">
        <v>15</v>
      </c>
      <c r="AN20" s="231" t="s">
        <v>15</v>
      </c>
      <c r="AO20" s="231" t="s">
        <v>15</v>
      </c>
      <c r="AP20" s="231" t="s">
        <v>15</v>
      </c>
      <c r="AQ20" s="231" t="s">
        <v>15</v>
      </c>
      <c r="AR20" s="231" t="s">
        <v>15</v>
      </c>
      <c r="AS20" s="231"/>
      <c r="AT20" s="231"/>
      <c r="AU20" s="231"/>
      <c r="AV20" s="231"/>
      <c r="AW20" s="231"/>
      <c r="AX20" s="231"/>
      <c r="AY20" s="231"/>
      <c r="AZ20" s="231"/>
      <c r="BA20" s="231"/>
      <c r="BB20" s="231"/>
      <c r="BC20" s="231"/>
      <c r="BD20" s="231"/>
      <c r="BE20" s="231"/>
      <c r="BF20" s="231"/>
      <c r="BG20" s="231"/>
      <c r="BH20" s="296"/>
      <c r="BI20" s="296"/>
      <c r="BJ20" s="296"/>
      <c r="BK20" s="296"/>
      <c r="BL20" s="296"/>
      <c r="BM20" s="296"/>
      <c r="BN20" s="296"/>
      <c r="BO20" s="296"/>
      <c r="BP20" s="296"/>
      <c r="BQ20" s="228"/>
      <c r="BR20" s="228"/>
      <c r="BS20" s="228"/>
      <c r="BT20" s="229"/>
      <c r="BU20" s="165">
        <f t="shared" si="3"/>
        <v>0.3541663888856551</v>
      </c>
    </row>
    <row r="21" spans="1:73" ht="18" customHeight="1" x14ac:dyDescent="0.35">
      <c r="A21" s="39"/>
      <c r="B21" s="65" t="str">
        <f>'Etat staff'!R26</f>
        <v xml:space="preserve"> VIRGINIE</v>
      </c>
      <c r="C21" s="152">
        <f>'Etat staff'!P26</f>
        <v>43595.482638888891</v>
      </c>
      <c r="D21" s="247">
        <f>IF('Etat staff'!Q26&lt;C21,'Etat staff'!Q26+1,'Etat staff'!Q26)</f>
        <v>43595.715277777781</v>
      </c>
      <c r="E21" s="244">
        <f t="shared" si="5"/>
        <v>1.0416666666666666E-2</v>
      </c>
      <c r="F21" s="206"/>
      <c r="G21" s="168"/>
      <c r="H21" s="227"/>
      <c r="I21" s="264"/>
      <c r="J21" s="264"/>
      <c r="K21" s="264"/>
      <c r="L21" s="296"/>
      <c r="M21" s="296"/>
      <c r="N21" s="296"/>
      <c r="O21" s="296"/>
      <c r="P21" s="296"/>
      <c r="Q21" s="296"/>
      <c r="R21" s="296"/>
      <c r="S21" s="296"/>
      <c r="T21" s="296"/>
      <c r="U21" s="296"/>
      <c r="V21" s="296"/>
      <c r="W21" s="296"/>
      <c r="X21" s="296"/>
      <c r="Y21" s="296"/>
      <c r="Z21" s="296" t="s">
        <v>7</v>
      </c>
      <c r="AA21" s="296" t="s">
        <v>7</v>
      </c>
      <c r="AB21" s="296" t="s">
        <v>7</v>
      </c>
      <c r="AC21" s="296" t="s">
        <v>7</v>
      </c>
      <c r="AD21" s="296" t="s">
        <v>7</v>
      </c>
      <c r="AE21" s="231" t="s">
        <v>15</v>
      </c>
      <c r="AF21" s="231" t="s">
        <v>15</v>
      </c>
      <c r="AG21" s="231" t="s">
        <v>15</v>
      </c>
      <c r="AH21" s="231" t="s">
        <v>15</v>
      </c>
      <c r="AI21" s="231" t="s">
        <v>15</v>
      </c>
      <c r="AJ21" s="231" t="s">
        <v>15</v>
      </c>
      <c r="AK21" s="231" t="s">
        <v>15</v>
      </c>
      <c r="AL21" s="231" t="s">
        <v>15</v>
      </c>
      <c r="AM21" s="231" t="s">
        <v>15</v>
      </c>
      <c r="AN21" s="280" t="s">
        <v>6</v>
      </c>
      <c r="AO21" s="280" t="s">
        <v>6</v>
      </c>
      <c r="AP21" s="280" t="s">
        <v>6</v>
      </c>
      <c r="AQ21" s="231" t="s">
        <v>15</v>
      </c>
      <c r="AR21" s="231" t="s">
        <v>15</v>
      </c>
      <c r="AS21" s="231" t="s">
        <v>15</v>
      </c>
      <c r="AT21" s="231" t="s">
        <v>15</v>
      </c>
      <c r="AU21" s="231" t="s">
        <v>15</v>
      </c>
      <c r="AV21" s="231" t="s">
        <v>39</v>
      </c>
      <c r="AW21" s="231" t="s">
        <v>39</v>
      </c>
      <c r="AX21" s="231" t="s">
        <v>39</v>
      </c>
      <c r="AY21" s="231" t="s">
        <v>39</v>
      </c>
      <c r="AZ21" s="231" t="s">
        <v>15</v>
      </c>
      <c r="BA21" s="231" t="s">
        <v>15</v>
      </c>
      <c r="BB21" s="231" t="s">
        <v>15</v>
      </c>
      <c r="BC21" s="231" t="s">
        <v>15</v>
      </c>
      <c r="BD21" s="231" t="s">
        <v>15</v>
      </c>
      <c r="BE21" s="231" t="s">
        <v>15</v>
      </c>
      <c r="BF21" s="231" t="s">
        <v>15</v>
      </c>
      <c r="BG21" s="231" t="s">
        <v>15</v>
      </c>
      <c r="BH21" s="231" t="s">
        <v>15</v>
      </c>
      <c r="BI21" s="231" t="s">
        <v>15</v>
      </c>
      <c r="BJ21" s="296"/>
      <c r="BK21" s="296"/>
      <c r="BL21" s="296"/>
      <c r="BM21" s="296"/>
      <c r="BN21" s="296"/>
      <c r="BO21" s="296"/>
      <c r="BP21" s="296"/>
      <c r="BQ21" s="228"/>
      <c r="BR21" s="228"/>
      <c r="BS21" s="228"/>
      <c r="BT21" s="229"/>
      <c r="BU21" s="165">
        <f t="shared" si="3"/>
        <v>0.23958305555717244</v>
      </c>
    </row>
    <row r="22" spans="1:73" ht="18" customHeight="1" x14ac:dyDescent="0.35">
      <c r="A22" s="39"/>
      <c r="B22" s="65" t="str">
        <f>'Etat staff'!R27</f>
        <v xml:space="preserve"> MARINE</v>
      </c>
      <c r="C22" s="152">
        <f>'Etat staff'!P27</f>
        <v>43595.586805555555</v>
      </c>
      <c r="D22" s="247">
        <f>IF('Etat staff'!Q27&lt;C22,'Etat staff'!Q27+1,'Etat staff'!Q27)</f>
        <v>43595.913194444445</v>
      </c>
      <c r="E22" s="244">
        <f t="shared" si="5"/>
        <v>4.1666666666666664E-2</v>
      </c>
      <c r="F22" s="206"/>
      <c r="G22" s="168"/>
      <c r="H22" s="227"/>
      <c r="I22" s="264"/>
      <c r="J22" s="264"/>
      <c r="K22" s="264"/>
      <c r="L22" s="296"/>
      <c r="M22" s="296"/>
      <c r="N22" s="296"/>
      <c r="O22" s="296"/>
      <c r="P22" s="296"/>
      <c r="Q22" s="296"/>
      <c r="R22" s="296"/>
      <c r="S22" s="296"/>
      <c r="T22" s="296"/>
      <c r="U22" s="296"/>
      <c r="V22" s="296"/>
      <c r="W22" s="296"/>
      <c r="X22" s="296"/>
      <c r="Y22" s="296"/>
      <c r="Z22" s="296"/>
      <c r="AA22" s="296"/>
      <c r="AB22" s="296" t="s">
        <v>7</v>
      </c>
      <c r="AC22" s="296" t="s">
        <v>7</v>
      </c>
      <c r="AD22" s="296" t="s">
        <v>7</v>
      </c>
      <c r="AE22" s="296" t="s">
        <v>7</v>
      </c>
      <c r="AF22" s="296" t="s">
        <v>7</v>
      </c>
      <c r="AG22" s="231" t="s">
        <v>15</v>
      </c>
      <c r="AH22" s="231" t="s">
        <v>15</v>
      </c>
      <c r="AI22" s="231" t="s">
        <v>15</v>
      </c>
      <c r="AJ22" s="231" t="s">
        <v>15</v>
      </c>
      <c r="AK22" s="231" t="s">
        <v>15</v>
      </c>
      <c r="AL22" s="231" t="s">
        <v>15</v>
      </c>
      <c r="AM22" s="231" t="s">
        <v>15</v>
      </c>
      <c r="AN22" s="231" t="s">
        <v>15</v>
      </c>
      <c r="AO22" s="231" t="s">
        <v>15</v>
      </c>
      <c r="AP22" s="231" t="s">
        <v>15</v>
      </c>
      <c r="AQ22" s="231" t="s">
        <v>15</v>
      </c>
      <c r="AR22" s="231" t="s">
        <v>15</v>
      </c>
      <c r="AS22" s="231" t="s">
        <v>15</v>
      </c>
      <c r="AT22" s="231" t="s">
        <v>15</v>
      </c>
      <c r="AU22" s="231" t="s">
        <v>15</v>
      </c>
      <c r="AV22" s="231" t="s">
        <v>6</v>
      </c>
      <c r="AW22" s="231" t="s">
        <v>6</v>
      </c>
      <c r="AX22" s="231" t="s">
        <v>6</v>
      </c>
      <c r="AY22" s="231" t="s">
        <v>15</v>
      </c>
      <c r="AZ22" s="231" t="s">
        <v>39</v>
      </c>
      <c r="BA22" s="231" t="s">
        <v>39</v>
      </c>
      <c r="BB22" s="231" t="s">
        <v>39</v>
      </c>
      <c r="BC22" s="231" t="s">
        <v>39</v>
      </c>
      <c r="BD22" s="231" t="s">
        <v>15</v>
      </c>
      <c r="BE22" s="231" t="s">
        <v>15</v>
      </c>
      <c r="BF22" s="231" t="s">
        <v>15</v>
      </c>
      <c r="BG22" s="231" t="s">
        <v>15</v>
      </c>
      <c r="BH22" s="231" t="s">
        <v>15</v>
      </c>
      <c r="BI22" s="231" t="s">
        <v>15</v>
      </c>
      <c r="BJ22" s="231" t="s">
        <v>15</v>
      </c>
      <c r="BK22" s="231" t="s">
        <v>15</v>
      </c>
      <c r="BL22" s="231" t="s">
        <v>15</v>
      </c>
      <c r="BM22" s="231" t="s">
        <v>15</v>
      </c>
      <c r="BN22" s="231" t="s">
        <v>15</v>
      </c>
      <c r="BO22" s="231" t="s">
        <v>15</v>
      </c>
      <c r="BP22" s="296"/>
      <c r="BQ22" s="228"/>
      <c r="BR22" s="228"/>
      <c r="BS22" s="228"/>
      <c r="BT22" s="229"/>
      <c r="BU22" s="165">
        <f t="shared" si="3"/>
        <v>0.33333305555717241</v>
      </c>
    </row>
    <row r="23" spans="1:73" ht="18" customHeight="1" x14ac:dyDescent="0.35">
      <c r="A23" s="39"/>
      <c r="B23" s="65" t="str">
        <f>'Etat staff'!R28</f>
        <v xml:space="preserve"> CHARLENE</v>
      </c>
      <c r="C23" s="152">
        <f>'Etat staff'!P28</f>
        <v>43595.586805555555</v>
      </c>
      <c r="D23" s="247">
        <f>IF('Etat staff'!Q28&lt;C23,'Etat staff'!Q28+1,'Etat staff'!Q28)</f>
        <v>43595.913194444445</v>
      </c>
      <c r="E23" s="244">
        <f t="shared" si="5"/>
        <v>4.1666666666666664E-2</v>
      </c>
      <c r="F23" s="206"/>
      <c r="G23" s="168"/>
      <c r="H23" s="227"/>
      <c r="I23" s="264"/>
      <c r="J23" s="264"/>
      <c r="K23" s="264"/>
      <c r="L23" s="296"/>
      <c r="M23" s="296"/>
      <c r="N23" s="296"/>
      <c r="O23" s="296"/>
      <c r="P23" s="296"/>
      <c r="Q23" s="296"/>
      <c r="R23" s="296"/>
      <c r="S23" s="296"/>
      <c r="T23" s="231"/>
      <c r="U23" s="231"/>
      <c r="V23" s="231"/>
      <c r="W23" s="231"/>
      <c r="X23" s="296"/>
      <c r="Y23" s="296"/>
      <c r="Z23" s="296"/>
      <c r="AA23" s="296"/>
      <c r="AB23" s="296"/>
      <c r="AC23" s="296"/>
      <c r="AD23" s="296"/>
      <c r="AE23" s="296"/>
      <c r="AF23" s="296" t="s">
        <v>7</v>
      </c>
      <c r="AG23" s="296" t="s">
        <v>7</v>
      </c>
      <c r="AH23" s="296" t="s">
        <v>7</v>
      </c>
      <c r="AI23" s="296" t="s">
        <v>7</v>
      </c>
      <c r="AJ23" s="296" t="s">
        <v>7</v>
      </c>
      <c r="AK23" s="231" t="s">
        <v>15</v>
      </c>
      <c r="AL23" s="231" t="s">
        <v>15</v>
      </c>
      <c r="AM23" s="231" t="s">
        <v>15</v>
      </c>
      <c r="AN23" s="231" t="s">
        <v>15</v>
      </c>
      <c r="AO23" s="231" t="s">
        <v>15</v>
      </c>
      <c r="AP23" s="231" t="s">
        <v>15</v>
      </c>
      <c r="AQ23" s="231" t="s">
        <v>15</v>
      </c>
      <c r="AR23" s="231" t="s">
        <v>15</v>
      </c>
      <c r="AS23" s="231" t="s">
        <v>15</v>
      </c>
      <c r="AT23" s="231" t="s">
        <v>15</v>
      </c>
      <c r="AU23" s="231" t="s">
        <v>15</v>
      </c>
      <c r="AV23" s="231" t="s">
        <v>6</v>
      </c>
      <c r="AW23" s="231" t="s">
        <v>6</v>
      </c>
      <c r="AX23" s="231" t="s">
        <v>6</v>
      </c>
      <c r="AY23" s="231" t="s">
        <v>15</v>
      </c>
      <c r="AZ23" s="231" t="s">
        <v>47</v>
      </c>
      <c r="BA23" s="231" t="s">
        <v>15</v>
      </c>
      <c r="BB23" s="231" t="s">
        <v>15</v>
      </c>
      <c r="BC23" s="231" t="s">
        <v>15</v>
      </c>
      <c r="BD23" s="231" t="s">
        <v>15</v>
      </c>
      <c r="BE23" s="231" t="s">
        <v>15</v>
      </c>
      <c r="BF23" s="231" t="s">
        <v>15</v>
      </c>
      <c r="BG23" s="231" t="s">
        <v>15</v>
      </c>
      <c r="BH23" s="231" t="s">
        <v>15</v>
      </c>
      <c r="BI23" s="231" t="s">
        <v>15</v>
      </c>
      <c r="BJ23" s="231" t="s">
        <v>15</v>
      </c>
      <c r="BK23" s="231" t="s">
        <v>15</v>
      </c>
      <c r="BL23" s="231" t="s">
        <v>15</v>
      </c>
      <c r="BM23" s="231" t="s">
        <v>15</v>
      </c>
      <c r="BN23" s="231" t="s">
        <v>15</v>
      </c>
      <c r="BO23" s="231" t="s">
        <v>15</v>
      </c>
      <c r="BP23" s="296"/>
      <c r="BQ23" s="228"/>
      <c r="BR23" s="228"/>
      <c r="BS23" s="228"/>
      <c r="BT23" s="229"/>
      <c r="BU23" s="165">
        <f t="shared" si="3"/>
        <v>0.33333305555717241</v>
      </c>
    </row>
    <row r="24" spans="1:73" ht="15.5" x14ac:dyDescent="0.35">
      <c r="A24" s="39"/>
      <c r="B24" s="65" t="str">
        <f>'Etat staff'!R29</f>
        <v xml:space="preserve"> CAMILLE</v>
      </c>
      <c r="C24" s="152">
        <f>'Etat staff'!P29</f>
        <v>43595.670138888891</v>
      </c>
      <c r="D24" s="247">
        <f>IF('Etat staff'!Q29&lt;C24,'Etat staff'!Q29+1,'Etat staff'!Q29)</f>
        <v>43595.913194444445</v>
      </c>
      <c r="E24" s="244">
        <f t="shared" si="5"/>
        <v>2.0833333333333332E-2</v>
      </c>
      <c r="F24" s="206"/>
      <c r="G24" s="168"/>
      <c r="H24" s="227"/>
      <c r="I24" s="264"/>
      <c r="J24" s="264"/>
      <c r="K24" s="264"/>
      <c r="L24" s="296"/>
      <c r="M24" s="296"/>
      <c r="N24" s="296"/>
      <c r="O24" s="296"/>
      <c r="P24" s="296"/>
      <c r="Q24" s="296"/>
      <c r="R24" s="296"/>
      <c r="S24" s="296"/>
      <c r="T24" s="231"/>
      <c r="U24" s="231"/>
      <c r="V24" s="231"/>
      <c r="W24" s="231"/>
      <c r="X24" s="296" t="s">
        <v>7</v>
      </c>
      <c r="Y24" s="296" t="s">
        <v>7</v>
      </c>
      <c r="Z24" s="296" t="s">
        <v>7</v>
      </c>
      <c r="AA24" s="296" t="s">
        <v>7</v>
      </c>
      <c r="AB24" s="296" t="s">
        <v>7</v>
      </c>
      <c r="AC24" s="296" t="s">
        <v>7</v>
      </c>
      <c r="AD24" s="296" t="s">
        <v>7</v>
      </c>
      <c r="AE24" s="296" t="s">
        <v>7</v>
      </c>
      <c r="AF24" s="296" t="s">
        <v>7</v>
      </c>
      <c r="AG24" s="296" t="s">
        <v>7</v>
      </c>
      <c r="AH24" s="296" t="s">
        <v>7</v>
      </c>
      <c r="AI24" s="296" t="s">
        <v>7</v>
      </c>
      <c r="AJ24" s="296" t="s">
        <v>7</v>
      </c>
      <c r="AK24" s="296" t="s">
        <v>7</v>
      </c>
      <c r="AL24" s="231" t="s">
        <v>15</v>
      </c>
      <c r="AM24" s="231" t="s">
        <v>15</v>
      </c>
      <c r="AN24" s="280" t="s">
        <v>6</v>
      </c>
      <c r="AO24" s="280" t="s">
        <v>6</v>
      </c>
      <c r="AP24" s="280" t="s">
        <v>6</v>
      </c>
      <c r="AQ24" s="231" t="s">
        <v>15</v>
      </c>
      <c r="AR24" s="231" t="s">
        <v>15</v>
      </c>
      <c r="AS24" s="231" t="s">
        <v>15</v>
      </c>
      <c r="AT24" s="231" t="s">
        <v>15</v>
      </c>
      <c r="AU24" s="231" t="s">
        <v>15</v>
      </c>
      <c r="AV24" s="231" t="s">
        <v>15</v>
      </c>
      <c r="AW24" s="231" t="s">
        <v>15</v>
      </c>
      <c r="AX24" s="231" t="s">
        <v>15</v>
      </c>
      <c r="AY24" s="231" t="s">
        <v>15</v>
      </c>
      <c r="AZ24" s="231" t="s">
        <v>47</v>
      </c>
      <c r="BA24" s="231" t="s">
        <v>15</v>
      </c>
      <c r="BB24" s="231" t="s">
        <v>15</v>
      </c>
      <c r="BC24" s="231" t="s">
        <v>15</v>
      </c>
      <c r="BD24" s="231" t="s">
        <v>15</v>
      </c>
      <c r="BE24" s="231" t="s">
        <v>15</v>
      </c>
      <c r="BF24" s="231" t="s">
        <v>15</v>
      </c>
      <c r="BG24" s="231" t="s">
        <v>15</v>
      </c>
      <c r="BH24" s="296"/>
      <c r="BI24" s="296"/>
      <c r="BJ24" s="296"/>
      <c r="BK24" s="296"/>
      <c r="BL24" s="296"/>
      <c r="BM24" s="296"/>
      <c r="BN24" s="296"/>
      <c r="BO24" s="296"/>
      <c r="BP24" s="296"/>
      <c r="BQ24" s="228"/>
      <c r="BR24" s="228"/>
      <c r="BS24" s="228"/>
      <c r="BT24" s="229"/>
      <c r="BU24" s="165">
        <f t="shared" si="3"/>
        <v>0.24999972222141378</v>
      </c>
    </row>
    <row r="25" spans="1:73" ht="16" thickBot="1" x14ac:dyDescent="0.4">
      <c r="A25" s="39"/>
      <c r="B25" s="112">
        <f>'Etat staff'!R30</f>
        <v>0</v>
      </c>
      <c r="C25" s="153">
        <f>'Etat staff'!P30</f>
        <v>0</v>
      </c>
      <c r="D25" s="248">
        <f>IF('Etat staff'!Q30&lt;C25,'Etat staff'!Q30+1,'Etat staff'!Q30)</f>
        <v>0</v>
      </c>
      <c r="E25" s="245">
        <f t="shared" si="5"/>
        <v>1.0416666666666666E-2</v>
      </c>
      <c r="F25" s="142"/>
      <c r="G25" s="169"/>
      <c r="H25" s="232"/>
      <c r="I25" s="279"/>
      <c r="J25" s="279"/>
      <c r="K25" s="279"/>
      <c r="L25" s="233"/>
      <c r="M25" s="233"/>
      <c r="N25" s="233"/>
      <c r="O25" s="233"/>
      <c r="P25" s="233"/>
      <c r="Q25" s="233"/>
      <c r="R25" s="233"/>
      <c r="S25" s="233"/>
      <c r="T25" s="234"/>
      <c r="U25" s="234"/>
      <c r="V25" s="234"/>
      <c r="W25" s="234"/>
      <c r="X25" s="234"/>
      <c r="Y25" s="234"/>
      <c r="Z25" s="234"/>
      <c r="AA25" s="234"/>
      <c r="AB25" s="234" t="s">
        <v>7</v>
      </c>
      <c r="AC25" s="234" t="s">
        <v>7</v>
      </c>
      <c r="AD25" s="234" t="s">
        <v>7</v>
      </c>
      <c r="AE25" s="234" t="s">
        <v>7</v>
      </c>
      <c r="AF25" s="234"/>
      <c r="AG25" s="234"/>
      <c r="AH25" s="234"/>
      <c r="AI25" s="234"/>
      <c r="AJ25" s="234"/>
      <c r="AK25" s="234"/>
      <c r="AL25" s="234"/>
      <c r="AM25" s="234"/>
      <c r="AN25" s="234"/>
      <c r="AO25" s="234"/>
      <c r="AP25" s="234"/>
      <c r="AQ25" s="234"/>
      <c r="AR25" s="234"/>
      <c r="AS25" s="234"/>
      <c r="AT25" s="234"/>
      <c r="AU25" s="234"/>
      <c r="AV25" s="234"/>
      <c r="AW25" s="234"/>
      <c r="AX25" s="234"/>
      <c r="AY25" s="234"/>
      <c r="AZ25" s="234"/>
      <c r="BA25" s="234"/>
      <c r="BB25" s="234"/>
      <c r="BC25" s="234"/>
      <c r="BD25" s="234"/>
      <c r="BE25" s="234"/>
      <c r="BF25" s="234"/>
      <c r="BG25" s="234"/>
      <c r="BH25" s="234"/>
      <c r="BI25" s="234"/>
      <c r="BJ25" s="234"/>
      <c r="BK25" s="234"/>
      <c r="BL25" s="233"/>
      <c r="BM25" s="233"/>
      <c r="BN25" s="233"/>
      <c r="BO25" s="233"/>
      <c r="BP25" s="233"/>
      <c r="BQ25" s="235"/>
      <c r="BR25" s="235"/>
      <c r="BS25" s="235"/>
      <c r="BT25" s="236"/>
      <c r="BU25" s="165">
        <f t="shared" si="3"/>
        <v>6.9441666666666671E-3</v>
      </c>
    </row>
    <row r="26" spans="1:73" ht="16" thickBot="1" x14ac:dyDescent="0.4">
      <c r="A26" s="39"/>
      <c r="B26" s="40"/>
      <c r="C26" s="147"/>
      <c r="D26" s="154"/>
      <c r="E26" s="198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3"/>
      <c r="AK26" s="35"/>
      <c r="AL26" s="35"/>
      <c r="AM26" s="35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165"/>
    </row>
    <row r="27" spans="1:73" x14ac:dyDescent="0.35">
      <c r="A27" s="3"/>
      <c r="B27" s="347"/>
      <c r="C27" s="349" t="s">
        <v>3</v>
      </c>
      <c r="D27" s="349" t="s">
        <v>3</v>
      </c>
      <c r="E27" s="351" t="s">
        <v>48</v>
      </c>
      <c r="F27" s="353" t="s">
        <v>4</v>
      </c>
      <c r="G27" s="353" t="s">
        <v>5</v>
      </c>
      <c r="H27" s="341">
        <f>DATE(YEAR($C$35),MONTH($C$35),DAY($C$35))+(8/24)</f>
        <v>43595.333333333336</v>
      </c>
      <c r="I27" s="341">
        <f>H$6+(15/24/60)</f>
        <v>43595.34375</v>
      </c>
      <c r="J27" s="341">
        <f t="shared" ref="J27:BT27" si="6">I$6+(15/24/60)</f>
        <v>43595.354166666664</v>
      </c>
      <c r="K27" s="341">
        <f t="shared" si="6"/>
        <v>43595.364583333328</v>
      </c>
      <c r="L27" s="341">
        <f t="shared" si="6"/>
        <v>43595.374999999993</v>
      </c>
      <c r="M27" s="341">
        <f t="shared" si="6"/>
        <v>43595.385416666657</v>
      </c>
      <c r="N27" s="341">
        <f t="shared" si="6"/>
        <v>43595.395833333321</v>
      </c>
      <c r="O27" s="341">
        <f t="shared" si="6"/>
        <v>43595.406249999985</v>
      </c>
      <c r="P27" s="341">
        <f t="shared" si="6"/>
        <v>43595.41666666665</v>
      </c>
      <c r="Q27" s="341">
        <f t="shared" si="6"/>
        <v>43595.427083333314</v>
      </c>
      <c r="R27" s="341">
        <f t="shared" si="6"/>
        <v>43595.437499999978</v>
      </c>
      <c r="S27" s="341">
        <f t="shared" si="6"/>
        <v>43595.447916666642</v>
      </c>
      <c r="T27" s="341">
        <f t="shared" si="6"/>
        <v>43595.458333333307</v>
      </c>
      <c r="U27" s="341">
        <f t="shared" si="6"/>
        <v>43595.468749999971</v>
      </c>
      <c r="V27" s="341">
        <f t="shared" si="6"/>
        <v>43595.479166666635</v>
      </c>
      <c r="W27" s="341">
        <f t="shared" si="6"/>
        <v>43595.489583333299</v>
      </c>
      <c r="X27" s="341">
        <f t="shared" si="6"/>
        <v>43595.499999999964</v>
      </c>
      <c r="Y27" s="341">
        <f t="shared" si="6"/>
        <v>43595.510416666628</v>
      </c>
      <c r="Z27" s="341">
        <f t="shared" si="6"/>
        <v>43595.520833333292</v>
      </c>
      <c r="AA27" s="341">
        <f t="shared" si="6"/>
        <v>43595.531249999956</v>
      </c>
      <c r="AB27" s="341">
        <f t="shared" si="6"/>
        <v>43595.541666666621</v>
      </c>
      <c r="AC27" s="341">
        <f t="shared" si="6"/>
        <v>43595.552083333285</v>
      </c>
      <c r="AD27" s="341">
        <f t="shared" si="6"/>
        <v>43595.562499999949</v>
      </c>
      <c r="AE27" s="341">
        <f t="shared" si="6"/>
        <v>43595.572916666613</v>
      </c>
      <c r="AF27" s="341">
        <f t="shared" si="6"/>
        <v>43595.583333333278</v>
      </c>
      <c r="AG27" s="341">
        <f t="shared" si="6"/>
        <v>43595.593749999942</v>
      </c>
      <c r="AH27" s="341">
        <f t="shared" si="6"/>
        <v>43595.604166666606</v>
      </c>
      <c r="AI27" s="341">
        <f t="shared" si="6"/>
        <v>43595.61458333327</v>
      </c>
      <c r="AJ27" s="341">
        <f t="shared" si="6"/>
        <v>43595.624999999935</v>
      </c>
      <c r="AK27" s="341">
        <f t="shared" si="6"/>
        <v>43595.635416666599</v>
      </c>
      <c r="AL27" s="341">
        <f t="shared" si="6"/>
        <v>43595.645833333263</v>
      </c>
      <c r="AM27" s="341">
        <f t="shared" si="6"/>
        <v>43595.656249999927</v>
      </c>
      <c r="AN27" s="341">
        <f t="shared" si="6"/>
        <v>43595.666666666591</v>
      </c>
      <c r="AO27" s="341">
        <f t="shared" si="6"/>
        <v>43595.677083333256</v>
      </c>
      <c r="AP27" s="341">
        <f t="shared" si="6"/>
        <v>43595.68749999992</v>
      </c>
      <c r="AQ27" s="341">
        <f t="shared" si="6"/>
        <v>43595.697916666584</v>
      </c>
      <c r="AR27" s="341">
        <f t="shared" si="6"/>
        <v>43595.708333333248</v>
      </c>
      <c r="AS27" s="341">
        <f t="shared" si="6"/>
        <v>43595.718749999913</v>
      </c>
      <c r="AT27" s="341">
        <f t="shared" si="6"/>
        <v>43595.729166666577</v>
      </c>
      <c r="AU27" s="341">
        <f t="shared" si="6"/>
        <v>43595.739583333241</v>
      </c>
      <c r="AV27" s="341">
        <f t="shared" si="6"/>
        <v>43595.749999999905</v>
      </c>
      <c r="AW27" s="341">
        <f t="shared" si="6"/>
        <v>43595.76041666657</v>
      </c>
      <c r="AX27" s="341">
        <f t="shared" si="6"/>
        <v>43595.770833333234</v>
      </c>
      <c r="AY27" s="341">
        <f t="shared" si="6"/>
        <v>43595.781249999898</v>
      </c>
      <c r="AZ27" s="341">
        <f t="shared" si="6"/>
        <v>43595.791666666562</v>
      </c>
      <c r="BA27" s="341">
        <f t="shared" si="6"/>
        <v>43595.802083333227</v>
      </c>
      <c r="BB27" s="341">
        <f t="shared" si="6"/>
        <v>43595.812499999891</v>
      </c>
      <c r="BC27" s="341">
        <f t="shared" si="6"/>
        <v>43595.822916666555</v>
      </c>
      <c r="BD27" s="341">
        <f t="shared" si="6"/>
        <v>43595.833333333219</v>
      </c>
      <c r="BE27" s="341">
        <f t="shared" si="6"/>
        <v>43595.843749999884</v>
      </c>
      <c r="BF27" s="341">
        <f t="shared" si="6"/>
        <v>43595.854166666548</v>
      </c>
      <c r="BG27" s="341">
        <f t="shared" si="6"/>
        <v>43595.864583333212</v>
      </c>
      <c r="BH27" s="341">
        <f t="shared" si="6"/>
        <v>43595.874999999876</v>
      </c>
      <c r="BI27" s="341">
        <f t="shared" si="6"/>
        <v>43595.885416666541</v>
      </c>
      <c r="BJ27" s="341">
        <f t="shared" si="6"/>
        <v>43595.895833333205</v>
      </c>
      <c r="BK27" s="341">
        <f t="shared" si="6"/>
        <v>43595.906249999869</v>
      </c>
      <c r="BL27" s="341">
        <f t="shared" si="6"/>
        <v>43595.916666666533</v>
      </c>
      <c r="BM27" s="341">
        <f t="shared" si="6"/>
        <v>43595.927083333198</v>
      </c>
      <c r="BN27" s="341">
        <f t="shared" si="6"/>
        <v>43595.937499999862</v>
      </c>
      <c r="BO27" s="341">
        <f t="shared" si="6"/>
        <v>43595.947916666526</v>
      </c>
      <c r="BP27" s="341">
        <f t="shared" si="6"/>
        <v>43595.95833333319</v>
      </c>
      <c r="BQ27" s="341">
        <f t="shared" si="6"/>
        <v>43595.968749999854</v>
      </c>
      <c r="BR27" s="341">
        <f t="shared" si="6"/>
        <v>43595.979166666519</v>
      </c>
      <c r="BS27" s="341">
        <f t="shared" si="6"/>
        <v>43595.989583333183</v>
      </c>
      <c r="BT27" s="341">
        <f t="shared" si="6"/>
        <v>43595.999999999847</v>
      </c>
      <c r="BU27" s="165"/>
    </row>
    <row r="28" spans="1:73" ht="15" thickBot="1" x14ac:dyDescent="0.4">
      <c r="A28" s="3"/>
      <c r="B28" s="348"/>
      <c r="C28" s="350"/>
      <c r="D28" s="350"/>
      <c r="E28" s="352"/>
      <c r="F28" s="354"/>
      <c r="G28" s="354"/>
      <c r="H28" s="342"/>
      <c r="I28" s="342"/>
      <c r="J28" s="342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342"/>
      <c r="W28" s="342"/>
      <c r="X28" s="342"/>
      <c r="Y28" s="342"/>
      <c r="Z28" s="342"/>
      <c r="AA28" s="342"/>
      <c r="AB28" s="342"/>
      <c r="AC28" s="342"/>
      <c r="AD28" s="342"/>
      <c r="AE28" s="342"/>
      <c r="AF28" s="342"/>
      <c r="AG28" s="342"/>
      <c r="AH28" s="342"/>
      <c r="AI28" s="342"/>
      <c r="AJ28" s="342"/>
      <c r="AK28" s="342"/>
      <c r="AL28" s="342"/>
      <c r="AM28" s="342"/>
      <c r="AN28" s="342"/>
      <c r="AO28" s="342"/>
      <c r="AP28" s="342"/>
      <c r="AQ28" s="342"/>
      <c r="AR28" s="342"/>
      <c r="AS28" s="342"/>
      <c r="AT28" s="342"/>
      <c r="AU28" s="342"/>
      <c r="AV28" s="342"/>
      <c r="AW28" s="342"/>
      <c r="AX28" s="342"/>
      <c r="AY28" s="342"/>
      <c r="AZ28" s="342"/>
      <c r="BA28" s="342"/>
      <c r="BB28" s="342"/>
      <c r="BC28" s="342"/>
      <c r="BD28" s="342"/>
      <c r="BE28" s="342"/>
      <c r="BF28" s="342"/>
      <c r="BG28" s="342"/>
      <c r="BH28" s="342"/>
      <c r="BI28" s="342"/>
      <c r="BJ28" s="342"/>
      <c r="BK28" s="342"/>
      <c r="BL28" s="342"/>
      <c r="BM28" s="342"/>
      <c r="BN28" s="342"/>
      <c r="BO28" s="342"/>
      <c r="BP28" s="342"/>
      <c r="BQ28" s="342"/>
      <c r="BR28" s="342"/>
      <c r="BS28" s="342"/>
      <c r="BT28" s="342"/>
      <c r="BU28" s="165"/>
    </row>
    <row r="29" spans="1:73" ht="15.5" x14ac:dyDescent="0.35">
      <c r="A29" s="3"/>
      <c r="B29" s="75">
        <f>'Etat staff'!R9</f>
        <v>0</v>
      </c>
      <c r="C29" s="155">
        <f>'Etat staff'!P9</f>
        <v>0</v>
      </c>
      <c r="D29" s="156">
        <f>IF('Etat staff'!Q9&lt;C29,'Etat staff'!Q9+1,'Etat staff'!Q9)</f>
        <v>0</v>
      </c>
      <c r="E29" s="199" t="s">
        <v>34</v>
      </c>
      <c r="F29" s="63"/>
      <c r="G29" s="267"/>
      <c r="H29" s="250" t="s">
        <v>51</v>
      </c>
      <c r="I29" s="272" t="s">
        <v>51</v>
      </c>
      <c r="J29" s="272" t="s">
        <v>51</v>
      </c>
      <c r="K29" s="272" t="s">
        <v>51</v>
      </c>
      <c r="L29" s="272" t="s">
        <v>51</v>
      </c>
      <c r="M29" s="272" t="s">
        <v>51</v>
      </c>
      <c r="N29" s="272" t="s">
        <v>51</v>
      </c>
      <c r="O29" s="272" t="s">
        <v>51</v>
      </c>
      <c r="P29" s="272" t="s">
        <v>51</v>
      </c>
      <c r="Q29" s="272" t="s">
        <v>51</v>
      </c>
      <c r="R29" s="272" t="s">
        <v>51</v>
      </c>
      <c r="S29" s="272" t="s">
        <v>51</v>
      </c>
      <c r="T29" s="272" t="s">
        <v>6</v>
      </c>
      <c r="U29" s="272" t="s">
        <v>6</v>
      </c>
      <c r="V29" s="272" t="s">
        <v>6</v>
      </c>
      <c r="W29" s="272" t="s">
        <v>51</v>
      </c>
      <c r="X29" s="272" t="s">
        <v>51</v>
      </c>
      <c r="Y29" s="272" t="s">
        <v>51</v>
      </c>
      <c r="Z29" s="272" t="s">
        <v>51</v>
      </c>
      <c r="AA29" s="272" t="s">
        <v>51</v>
      </c>
      <c r="AB29" s="272" t="s">
        <v>51</v>
      </c>
      <c r="AC29" s="272" t="s">
        <v>51</v>
      </c>
      <c r="AD29" s="272" t="s">
        <v>51</v>
      </c>
      <c r="AE29" s="272" t="s">
        <v>51</v>
      </c>
      <c r="AF29" s="272" t="s">
        <v>51</v>
      </c>
      <c r="AG29" s="272" t="s">
        <v>51</v>
      </c>
      <c r="AH29" s="272" t="s">
        <v>51</v>
      </c>
      <c r="AI29" s="272" t="s">
        <v>51</v>
      </c>
      <c r="AJ29" s="272" t="s">
        <v>51</v>
      </c>
      <c r="AK29" s="272" t="s">
        <v>51</v>
      </c>
      <c r="AL29" s="272" t="s">
        <v>51</v>
      </c>
      <c r="AM29" s="272" t="s">
        <v>51</v>
      </c>
      <c r="AN29" s="226"/>
      <c r="AO29" s="226"/>
      <c r="AP29" s="226"/>
      <c r="AQ29" s="226"/>
      <c r="AR29" s="226"/>
      <c r="AS29" s="226"/>
      <c r="AT29" s="226"/>
      <c r="AU29" s="226"/>
      <c r="AV29" s="226"/>
      <c r="AW29" s="226"/>
      <c r="AX29" s="226"/>
      <c r="AY29" s="226"/>
      <c r="AZ29" s="226"/>
      <c r="BA29" s="226"/>
      <c r="BB29" s="226"/>
      <c r="BC29" s="226"/>
      <c r="BD29" s="226"/>
      <c r="BE29" s="226"/>
      <c r="BF29" s="226"/>
      <c r="BG29" s="226"/>
      <c r="BH29" s="226"/>
      <c r="BI29" s="226"/>
      <c r="BJ29" s="226"/>
      <c r="BK29" s="226"/>
      <c r="BL29" s="226"/>
      <c r="BM29" s="226"/>
      <c r="BN29" s="226"/>
      <c r="BO29" s="226"/>
      <c r="BP29" s="226"/>
      <c r="BQ29" s="226"/>
      <c r="BR29" s="226"/>
      <c r="BS29" s="226"/>
      <c r="BT29" s="251"/>
      <c r="BU29" s="165">
        <f t="shared" si="3"/>
        <v>6.9441666666666671E-3</v>
      </c>
    </row>
    <row r="30" spans="1:73" ht="15.5" x14ac:dyDescent="0.35">
      <c r="A30" s="3"/>
      <c r="B30" s="76">
        <f>'Etat staff'!R10</f>
        <v>0</v>
      </c>
      <c r="C30" s="157">
        <f>'Etat staff'!P10</f>
        <v>0</v>
      </c>
      <c r="D30" s="158">
        <f>IF('Etat staff'!Q10&lt;C30,'Etat staff'!Q10+1,'Etat staff'!Q10)</f>
        <v>0</v>
      </c>
      <c r="E30" s="200" t="s">
        <v>34</v>
      </c>
      <c r="F30" s="64"/>
      <c r="G30" s="268"/>
      <c r="H30" s="230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1"/>
      <c r="T30" s="231" t="s">
        <v>51</v>
      </c>
      <c r="U30" s="231" t="s">
        <v>51</v>
      </c>
      <c r="V30" s="231" t="s">
        <v>51</v>
      </c>
      <c r="W30" s="231" t="s">
        <v>51</v>
      </c>
      <c r="X30" s="231" t="s">
        <v>51</v>
      </c>
      <c r="Y30" s="231" t="s">
        <v>51</v>
      </c>
      <c r="Z30" s="231" t="s">
        <v>51</v>
      </c>
      <c r="AA30" s="231" t="s">
        <v>51</v>
      </c>
      <c r="AB30" s="231" t="s">
        <v>51</v>
      </c>
      <c r="AC30" s="231" t="s">
        <v>51</v>
      </c>
      <c r="AD30" s="231" t="s">
        <v>51</v>
      </c>
      <c r="AE30" s="231" t="s">
        <v>51</v>
      </c>
      <c r="AF30" s="231" t="s">
        <v>6</v>
      </c>
      <c r="AG30" s="231" t="s">
        <v>6</v>
      </c>
      <c r="AH30" s="231" t="s">
        <v>6</v>
      </c>
      <c r="AI30" s="231" t="s">
        <v>51</v>
      </c>
      <c r="AJ30" s="231" t="s">
        <v>51</v>
      </c>
      <c r="AK30" s="231" t="s">
        <v>51</v>
      </c>
      <c r="AL30" s="231" t="s">
        <v>51</v>
      </c>
      <c r="AM30" s="231" t="s">
        <v>51</v>
      </c>
      <c r="AN30" s="231" t="s">
        <v>51</v>
      </c>
      <c r="AO30" s="231" t="s">
        <v>51</v>
      </c>
      <c r="AP30" s="231" t="s">
        <v>51</v>
      </c>
      <c r="AQ30" s="231" t="s">
        <v>51</v>
      </c>
      <c r="AR30" s="231" t="s">
        <v>51</v>
      </c>
      <c r="AS30" s="231" t="s">
        <v>51</v>
      </c>
      <c r="AT30" s="231" t="s">
        <v>51</v>
      </c>
      <c r="AU30" s="231" t="s">
        <v>51</v>
      </c>
      <c r="AV30" s="231" t="s">
        <v>51</v>
      </c>
      <c r="AW30" s="231" t="s">
        <v>51</v>
      </c>
      <c r="AX30" s="231" t="s">
        <v>51</v>
      </c>
      <c r="AY30" s="231" t="s">
        <v>51</v>
      </c>
      <c r="AZ30" s="296"/>
      <c r="BA30" s="296"/>
      <c r="BB30" s="296"/>
      <c r="BC30" s="296"/>
      <c r="BD30" s="296"/>
      <c r="BE30" s="296"/>
      <c r="BF30" s="296"/>
      <c r="BG30" s="296"/>
      <c r="BH30" s="296"/>
      <c r="BI30" s="296"/>
      <c r="BJ30" s="296"/>
      <c r="BK30" s="296"/>
      <c r="BL30" s="296"/>
      <c r="BM30" s="296"/>
      <c r="BN30" s="296"/>
      <c r="BO30" s="296"/>
      <c r="BP30" s="296"/>
      <c r="BQ30" s="296"/>
      <c r="BR30" s="296"/>
      <c r="BS30" s="296"/>
      <c r="BT30" s="229"/>
      <c r="BU30" s="165">
        <f t="shared" si="3"/>
        <v>6.9441666666666671E-3</v>
      </c>
    </row>
    <row r="31" spans="1:73" ht="15.5" x14ac:dyDescent="0.35">
      <c r="A31" s="3"/>
      <c r="B31" s="76">
        <f>'Etat staff'!R11</f>
        <v>0</v>
      </c>
      <c r="C31" s="157">
        <f>'Etat staff'!P11</f>
        <v>0</v>
      </c>
      <c r="D31" s="158">
        <f>IF('Etat staff'!Q11&lt;C31,'Etat staff'!Q11+1,'Etat staff'!Q11)</f>
        <v>0</v>
      </c>
      <c r="E31" s="200" t="s">
        <v>34</v>
      </c>
      <c r="F31" s="64"/>
      <c r="G31" s="268"/>
      <c r="H31" s="230"/>
      <c r="I31" s="231"/>
      <c r="J31" s="231"/>
      <c r="K31" s="231"/>
      <c r="L31" s="231"/>
      <c r="M31" s="231"/>
      <c r="N31" s="231"/>
      <c r="O31" s="231"/>
      <c r="P31" s="231"/>
      <c r="Q31" s="231"/>
      <c r="R31" s="231"/>
      <c r="S31" s="231"/>
      <c r="T31" s="231"/>
      <c r="U31" s="231"/>
      <c r="V31" s="231"/>
      <c r="W31" s="231"/>
      <c r="X31" s="231"/>
      <c r="Y31" s="231"/>
      <c r="Z31" s="231" t="s">
        <v>51</v>
      </c>
      <c r="AA31" s="231" t="s">
        <v>51</v>
      </c>
      <c r="AB31" s="231" t="s">
        <v>51</v>
      </c>
      <c r="AC31" s="231" t="s">
        <v>51</v>
      </c>
      <c r="AD31" s="231" t="s">
        <v>51</v>
      </c>
      <c r="AE31" s="231" t="s">
        <v>51</v>
      </c>
      <c r="AF31" s="231" t="s">
        <v>51</v>
      </c>
      <c r="AG31" s="231" t="s">
        <v>51</v>
      </c>
      <c r="AH31" s="231" t="s">
        <v>51</v>
      </c>
      <c r="AI31" s="231" t="s">
        <v>51</v>
      </c>
      <c r="AJ31" s="231" t="s">
        <v>51</v>
      </c>
      <c r="AK31" s="231" t="s">
        <v>51</v>
      </c>
      <c r="AL31" s="231" t="s">
        <v>6</v>
      </c>
      <c r="AM31" s="231" t="s">
        <v>6</v>
      </c>
      <c r="AN31" s="231" t="s">
        <v>6</v>
      </c>
      <c r="AO31" s="231" t="s">
        <v>51</v>
      </c>
      <c r="AP31" s="231" t="s">
        <v>51</v>
      </c>
      <c r="AQ31" s="231" t="s">
        <v>51</v>
      </c>
      <c r="AR31" s="231" t="s">
        <v>51</v>
      </c>
      <c r="AS31" s="231" t="s">
        <v>51</v>
      </c>
      <c r="AT31" s="231" t="s">
        <v>51</v>
      </c>
      <c r="AU31" s="231" t="s">
        <v>51</v>
      </c>
      <c r="AV31" s="231" t="s">
        <v>51</v>
      </c>
      <c r="AW31" s="231" t="s">
        <v>51</v>
      </c>
      <c r="AX31" s="231" t="s">
        <v>51</v>
      </c>
      <c r="AY31" s="231" t="s">
        <v>51</v>
      </c>
      <c r="AZ31" s="231" t="s">
        <v>51</v>
      </c>
      <c r="BA31" s="231" t="s">
        <v>51</v>
      </c>
      <c r="BB31" s="231" t="s">
        <v>51</v>
      </c>
      <c r="BC31" s="231" t="s">
        <v>51</v>
      </c>
      <c r="BD31" s="231" t="s">
        <v>51</v>
      </c>
      <c r="BE31" s="231" t="s">
        <v>51</v>
      </c>
      <c r="BF31" s="231" t="s">
        <v>51</v>
      </c>
      <c r="BG31" s="296"/>
      <c r="BH31" s="296"/>
      <c r="BI31" s="296"/>
      <c r="BJ31" s="296"/>
      <c r="BK31" s="296"/>
      <c r="BL31" s="296"/>
      <c r="BM31" s="296"/>
      <c r="BN31" s="296"/>
      <c r="BO31" s="296"/>
      <c r="BP31" s="296"/>
      <c r="BQ31" s="296"/>
      <c r="BR31" s="296"/>
      <c r="BS31" s="296"/>
      <c r="BT31" s="229"/>
      <c r="BU31" s="165">
        <f t="shared" si="3"/>
        <v>6.9441666666666671E-3</v>
      </c>
    </row>
    <row r="32" spans="1:73" ht="15.5" x14ac:dyDescent="0.35">
      <c r="A32" s="3"/>
      <c r="B32" s="76">
        <f>'Etat staff'!R12</f>
        <v>0</v>
      </c>
      <c r="C32" s="157">
        <f>'Etat staff'!P12</f>
        <v>0</v>
      </c>
      <c r="D32" s="158">
        <f>IF('Etat staff'!Q12&lt;C32,'Etat staff'!Q12+1,'Etat staff'!Q12)</f>
        <v>0</v>
      </c>
      <c r="E32" s="200" t="s">
        <v>34</v>
      </c>
      <c r="F32" s="64"/>
      <c r="G32" s="268"/>
      <c r="H32" s="230"/>
      <c r="I32" s="231"/>
      <c r="J32" s="231"/>
      <c r="K32" s="231" t="s">
        <v>51</v>
      </c>
      <c r="L32" s="231" t="s">
        <v>51</v>
      </c>
      <c r="M32" s="231" t="s">
        <v>51</v>
      </c>
      <c r="N32" s="231" t="s">
        <v>51</v>
      </c>
      <c r="O32" s="231" t="s">
        <v>51</v>
      </c>
      <c r="P32" s="231" t="s">
        <v>51</v>
      </c>
      <c r="Q32" s="231" t="s">
        <v>51</v>
      </c>
      <c r="R32" s="231" t="s">
        <v>51</v>
      </c>
      <c r="S32" s="231" t="s">
        <v>51</v>
      </c>
      <c r="T32" s="231" t="s">
        <v>47</v>
      </c>
      <c r="U32" s="231" t="s">
        <v>51</v>
      </c>
      <c r="V32" s="231" t="s">
        <v>51</v>
      </c>
      <c r="W32" s="231" t="s">
        <v>51</v>
      </c>
      <c r="X32" s="231" t="s">
        <v>51</v>
      </c>
      <c r="Y32" s="231" t="s">
        <v>51</v>
      </c>
      <c r="Z32" s="231" t="s">
        <v>51</v>
      </c>
      <c r="AA32" s="231" t="s">
        <v>51</v>
      </c>
      <c r="AB32" s="231" t="s">
        <v>6</v>
      </c>
      <c r="AC32" s="231" t="s">
        <v>6</v>
      </c>
      <c r="AD32" s="231" t="s">
        <v>6</v>
      </c>
      <c r="AE32" s="231" t="s">
        <v>51</v>
      </c>
      <c r="AF32" s="231" t="s">
        <v>51</v>
      </c>
      <c r="AG32" s="231" t="s">
        <v>51</v>
      </c>
      <c r="AH32" s="231" t="s">
        <v>51</v>
      </c>
      <c r="AI32" s="231" t="s">
        <v>51</v>
      </c>
      <c r="AJ32" s="231" t="s">
        <v>51</v>
      </c>
      <c r="AK32" s="231" t="s">
        <v>51</v>
      </c>
      <c r="AL32" s="231" t="s">
        <v>51</v>
      </c>
      <c r="AM32" s="231" t="s">
        <v>51</v>
      </c>
      <c r="AN32" s="231" t="s">
        <v>51</v>
      </c>
      <c r="AO32" s="231" t="s">
        <v>47</v>
      </c>
      <c r="AP32" s="231" t="s">
        <v>51</v>
      </c>
      <c r="AQ32" s="231" t="s">
        <v>51</v>
      </c>
      <c r="AR32" s="231" t="s">
        <v>51</v>
      </c>
      <c r="AS32" s="231" t="s">
        <v>51</v>
      </c>
      <c r="AT32" s="231" t="s">
        <v>51</v>
      </c>
      <c r="AU32" s="231" t="s">
        <v>51</v>
      </c>
      <c r="AV32" s="231" t="s">
        <v>51</v>
      </c>
      <c r="AW32" s="296"/>
      <c r="AX32" s="296"/>
      <c r="AY32" s="296"/>
      <c r="AZ32" s="296"/>
      <c r="BA32" s="296"/>
      <c r="BB32" s="296"/>
      <c r="BC32" s="296"/>
      <c r="BD32" s="296"/>
      <c r="BE32" s="296"/>
      <c r="BF32" s="296"/>
      <c r="BG32" s="296"/>
      <c r="BH32" s="296"/>
      <c r="BI32" s="296"/>
      <c r="BJ32" s="296"/>
      <c r="BK32" s="296"/>
      <c r="BL32" s="296"/>
      <c r="BM32" s="296"/>
      <c r="BN32" s="296"/>
      <c r="BO32" s="296"/>
      <c r="BP32" s="296"/>
      <c r="BQ32" s="296"/>
      <c r="BR32" s="296"/>
      <c r="BS32" s="296"/>
      <c r="BT32" s="229"/>
      <c r="BU32" s="165">
        <f t="shared" si="3"/>
        <v>6.9441666666666671E-3</v>
      </c>
    </row>
    <row r="33" spans="1:74" ht="15.5" x14ac:dyDescent="0.35">
      <c r="A33" s="3"/>
      <c r="B33" s="76" t="str">
        <f>'Etat staff'!R13</f>
        <v xml:space="preserve"> RUBEN DISPO</v>
      </c>
      <c r="C33" s="157">
        <f>'Etat staff'!P13</f>
        <v>43595.482638888891</v>
      </c>
      <c r="D33" s="158">
        <f>IF('Etat staff'!Q13&lt;C33,'Etat staff'!Q13+1,'Etat staff'!Q13)</f>
        <v>43595.809027777781</v>
      </c>
      <c r="E33" s="200" t="s">
        <v>34</v>
      </c>
      <c r="F33" s="64"/>
      <c r="G33" s="268"/>
      <c r="H33" s="230"/>
      <c r="I33" s="231"/>
      <c r="J33" s="231"/>
      <c r="K33" s="231"/>
      <c r="L33" s="231"/>
      <c r="M33" s="231"/>
      <c r="N33" s="231"/>
      <c r="O33" s="231"/>
      <c r="P33" s="231"/>
      <c r="Q33" s="231"/>
      <c r="R33" s="231"/>
      <c r="S33" s="231"/>
      <c r="T33" s="231"/>
      <c r="U33" s="231"/>
      <c r="V33" s="231"/>
      <c r="W33" s="231"/>
      <c r="X33" s="231" t="s">
        <v>51</v>
      </c>
      <c r="Y33" s="231" t="s">
        <v>51</v>
      </c>
      <c r="Z33" s="231" t="s">
        <v>51</v>
      </c>
      <c r="AA33" s="231" t="s">
        <v>51</v>
      </c>
      <c r="AB33" s="231" t="s">
        <v>51</v>
      </c>
      <c r="AC33" s="231" t="s">
        <v>51</v>
      </c>
      <c r="AD33" s="231" t="s">
        <v>51</v>
      </c>
      <c r="AE33" s="231" t="s">
        <v>51</v>
      </c>
      <c r="AF33" s="231" t="s">
        <v>51</v>
      </c>
      <c r="AG33" s="231" t="s">
        <v>51</v>
      </c>
      <c r="AH33" s="231" t="s">
        <v>51</v>
      </c>
      <c r="AI33" s="231" t="s">
        <v>51</v>
      </c>
      <c r="AJ33" s="231" t="s">
        <v>47</v>
      </c>
      <c r="AK33" s="231" t="s">
        <v>51</v>
      </c>
      <c r="AL33" s="231" t="s">
        <v>51</v>
      </c>
      <c r="AM33" s="231" t="s">
        <v>51</v>
      </c>
      <c r="AN33" s="231" t="s">
        <v>51</v>
      </c>
      <c r="AO33" s="231" t="s">
        <v>51</v>
      </c>
      <c r="AP33" s="231" t="s">
        <v>51</v>
      </c>
      <c r="AQ33" s="231" t="s">
        <v>51</v>
      </c>
      <c r="AR33" s="231" t="s">
        <v>51</v>
      </c>
      <c r="AS33" s="231" t="s">
        <v>51</v>
      </c>
      <c r="AT33" s="296"/>
      <c r="AU33" s="296"/>
      <c r="AV33" s="296"/>
      <c r="AW33" s="296"/>
      <c r="AX33" s="296"/>
      <c r="AY33" s="296"/>
      <c r="AZ33" s="296"/>
      <c r="BA33" s="296"/>
      <c r="BB33" s="296"/>
      <c r="BC33" s="296"/>
      <c r="BD33" s="296"/>
      <c r="BE33" s="296"/>
      <c r="BF33" s="296"/>
      <c r="BG33" s="296"/>
      <c r="BH33" s="296"/>
      <c r="BI33" s="296"/>
      <c r="BJ33" s="296"/>
      <c r="BK33" s="296"/>
      <c r="BL33" s="296"/>
      <c r="BM33" s="296"/>
      <c r="BN33" s="296"/>
      <c r="BO33" s="296"/>
      <c r="BP33" s="296"/>
      <c r="BQ33" s="296"/>
      <c r="BR33" s="296"/>
      <c r="BS33" s="296"/>
      <c r="BT33" s="229"/>
      <c r="BU33" s="165">
        <f t="shared" si="3"/>
        <v>0.33333305555717241</v>
      </c>
    </row>
    <row r="34" spans="1:74" ht="16" thickBot="1" x14ac:dyDescent="0.4">
      <c r="A34" s="39"/>
      <c r="B34" s="138">
        <f>'Etat staff'!R14</f>
        <v>0</v>
      </c>
      <c r="C34" s="159">
        <f>'Etat staff'!P14</f>
        <v>0</v>
      </c>
      <c r="D34" s="160">
        <f>IF('Etat staff'!Q14&lt;C34,'Etat staff'!Q14+1,'Etat staff'!Q14)</f>
        <v>0</v>
      </c>
      <c r="E34" s="201" t="s">
        <v>34</v>
      </c>
      <c r="F34" s="141"/>
      <c r="G34" s="269"/>
      <c r="H34" s="227"/>
      <c r="I34" s="296"/>
      <c r="J34" s="296"/>
      <c r="K34" s="296"/>
      <c r="L34" s="296"/>
      <c r="M34" s="296"/>
      <c r="N34" s="296"/>
      <c r="O34" s="296"/>
      <c r="P34" s="296"/>
      <c r="Q34" s="296"/>
      <c r="R34" s="296"/>
      <c r="S34" s="296"/>
      <c r="T34" s="296"/>
      <c r="U34" s="296"/>
      <c r="V34" s="296"/>
      <c r="W34" s="296"/>
      <c r="X34" s="296"/>
      <c r="Y34" s="296"/>
      <c r="Z34" s="296"/>
      <c r="AA34" s="296"/>
      <c r="AB34" s="231"/>
      <c r="AC34" s="231"/>
      <c r="AD34" s="231"/>
      <c r="AE34" s="231" t="s">
        <v>51</v>
      </c>
      <c r="AF34" s="231" t="s">
        <v>51</v>
      </c>
      <c r="AG34" s="231" t="s">
        <v>51</v>
      </c>
      <c r="AH34" s="231" t="s">
        <v>51</v>
      </c>
      <c r="AI34" s="231" t="s">
        <v>51</v>
      </c>
      <c r="AJ34" s="231" t="s">
        <v>51</v>
      </c>
      <c r="AK34" s="231" t="s">
        <v>51</v>
      </c>
      <c r="AL34" s="231" t="s">
        <v>51</v>
      </c>
      <c r="AM34" s="231" t="s">
        <v>51</v>
      </c>
      <c r="AN34" s="231" t="s">
        <v>51</v>
      </c>
      <c r="AO34" s="231" t="s">
        <v>51</v>
      </c>
      <c r="AP34" s="231" t="s">
        <v>51</v>
      </c>
      <c r="AQ34" s="231" t="s">
        <v>51</v>
      </c>
      <c r="AR34" s="231" t="s">
        <v>51</v>
      </c>
      <c r="AS34" s="231" t="s">
        <v>51</v>
      </c>
      <c r="AT34" s="231" t="s">
        <v>51</v>
      </c>
      <c r="AU34" s="231" t="s">
        <v>51</v>
      </c>
      <c r="AV34" s="231" t="s">
        <v>6</v>
      </c>
      <c r="AW34" s="231" t="s">
        <v>6</v>
      </c>
      <c r="AX34" s="231" t="s">
        <v>6</v>
      </c>
      <c r="AY34" s="231" t="s">
        <v>51</v>
      </c>
      <c r="AZ34" s="231" t="s">
        <v>51</v>
      </c>
      <c r="BA34" s="231" t="s">
        <v>51</v>
      </c>
      <c r="BB34" s="231" t="s">
        <v>51</v>
      </c>
      <c r="BC34" s="231" t="s">
        <v>51</v>
      </c>
      <c r="BD34" s="231" t="s">
        <v>51</v>
      </c>
      <c r="BE34" s="231" t="s">
        <v>51</v>
      </c>
      <c r="BF34" s="231" t="s">
        <v>51</v>
      </c>
      <c r="BG34" s="231" t="s">
        <v>51</v>
      </c>
      <c r="BH34" s="296" t="s">
        <v>47</v>
      </c>
      <c r="BI34" s="296" t="s">
        <v>15</v>
      </c>
      <c r="BJ34" s="296"/>
      <c r="BK34" s="296"/>
      <c r="BL34" s="296"/>
      <c r="BM34" s="296"/>
      <c r="BN34" s="296"/>
      <c r="BO34" s="296"/>
      <c r="BP34" s="296"/>
      <c r="BQ34" s="296"/>
      <c r="BR34" s="296"/>
      <c r="BS34" s="296"/>
      <c r="BT34" s="229"/>
      <c r="BU34" s="165">
        <f t="shared" si="3"/>
        <v>6.9441666666666671E-3</v>
      </c>
    </row>
    <row r="35" spans="1:74" ht="15.5" x14ac:dyDescent="0.35">
      <c r="A35" s="39"/>
      <c r="B35" s="139" t="str">
        <f>'Etat staff'!R31</f>
        <v xml:space="preserve"> LANCELOT</v>
      </c>
      <c r="C35" s="161">
        <f>'Etat staff'!P31</f>
        <v>43595.326388888891</v>
      </c>
      <c r="D35" s="162">
        <f>IF('Etat staff'!Q31&lt;C35,'Etat staff'!Q31+1,'Etat staff'!Q31)</f>
        <v>43595.746527777781</v>
      </c>
      <c r="E35" s="260">
        <f>IF(BU35*24&lt;5.75,0.25/24,IF(BU35*24&lt;6.75,0.5/24,IF(BU35*24&lt;9,1/24,IF(BU35*24&lt;13.25,1.25/24,1.5/24))))</f>
        <v>5.2083333333333336E-2</v>
      </c>
      <c r="F35" s="59"/>
      <c r="G35" s="270"/>
      <c r="H35" s="227" t="s">
        <v>15</v>
      </c>
      <c r="I35" s="296" t="s">
        <v>15</v>
      </c>
      <c r="J35" s="296">
        <v>30</v>
      </c>
      <c r="K35" s="296">
        <v>30</v>
      </c>
      <c r="L35" s="296">
        <v>30</v>
      </c>
      <c r="M35" s="296">
        <v>30</v>
      </c>
      <c r="N35" s="296" t="s">
        <v>15</v>
      </c>
      <c r="O35" s="296" t="s">
        <v>15</v>
      </c>
      <c r="P35" s="296" t="s">
        <v>47</v>
      </c>
      <c r="Q35" s="296" t="s">
        <v>15</v>
      </c>
      <c r="R35" s="296" t="s">
        <v>15</v>
      </c>
      <c r="S35" s="296">
        <v>1</v>
      </c>
      <c r="T35" s="296">
        <v>1</v>
      </c>
      <c r="U35" s="296">
        <v>1</v>
      </c>
      <c r="V35" s="296">
        <v>1</v>
      </c>
      <c r="W35" s="296" t="s">
        <v>15</v>
      </c>
      <c r="X35" s="231" t="s">
        <v>6</v>
      </c>
      <c r="Y35" s="231" t="s">
        <v>6</v>
      </c>
      <c r="Z35" s="231" t="s">
        <v>6</v>
      </c>
      <c r="AA35" s="296" t="s">
        <v>55</v>
      </c>
      <c r="AB35" s="296" t="s">
        <v>55</v>
      </c>
      <c r="AC35" s="296" t="s">
        <v>55</v>
      </c>
      <c r="AD35" s="296" t="s">
        <v>55</v>
      </c>
      <c r="AE35" s="296" t="s">
        <v>55</v>
      </c>
      <c r="AF35" s="296" t="s">
        <v>52</v>
      </c>
      <c r="AG35" s="296" t="s">
        <v>56</v>
      </c>
      <c r="AH35" s="296" t="s">
        <v>56</v>
      </c>
      <c r="AI35" s="296" t="s">
        <v>56</v>
      </c>
      <c r="AJ35" s="296" t="s">
        <v>56</v>
      </c>
      <c r="AK35" s="296" t="s">
        <v>15</v>
      </c>
      <c r="AL35" s="296" t="s">
        <v>15</v>
      </c>
      <c r="AM35" s="296"/>
      <c r="AN35" s="296"/>
      <c r="AO35" s="296"/>
      <c r="AP35" s="296"/>
      <c r="AQ35" s="296"/>
      <c r="AR35" s="296"/>
      <c r="AS35" s="296"/>
      <c r="AT35" s="296"/>
      <c r="AU35" s="296"/>
      <c r="AV35" s="296"/>
      <c r="AW35" s="296"/>
      <c r="AX35" s="296"/>
      <c r="AY35" s="296"/>
      <c r="AZ35" s="296"/>
      <c r="BA35" s="296"/>
      <c r="BB35" s="296"/>
      <c r="BC35" s="296"/>
      <c r="BD35" s="296"/>
      <c r="BE35" s="296"/>
      <c r="BF35" s="296"/>
      <c r="BG35" s="296"/>
      <c r="BH35" s="296"/>
      <c r="BI35" s="296"/>
      <c r="BJ35" s="296"/>
      <c r="BK35" s="296"/>
      <c r="BL35" s="296"/>
      <c r="BM35" s="296"/>
      <c r="BN35" s="296"/>
      <c r="BO35" s="296"/>
      <c r="BP35" s="296"/>
      <c r="BQ35" s="296"/>
      <c r="BR35" s="296"/>
      <c r="BS35" s="296"/>
      <c r="BT35" s="229"/>
      <c r="BU35" s="165">
        <f t="shared" si="3"/>
        <v>0.42708305555717241</v>
      </c>
    </row>
    <row r="36" spans="1:74" ht="15.5" x14ac:dyDescent="0.35">
      <c r="A36" s="39"/>
      <c r="B36" s="139" t="str">
        <f>'Etat staff'!R32</f>
        <v>LILIAN</v>
      </c>
      <c r="C36" s="161">
        <f>'Etat staff'!P32</f>
        <v>43595.326388888891</v>
      </c>
      <c r="D36" s="162">
        <f>IF('Etat staff'!Q32&lt;C36,'Etat staff'!Q32+1,'Etat staff'!Q32)</f>
        <v>43595.652777777781</v>
      </c>
      <c r="E36" s="203">
        <f t="shared" ref="E36:E99" si="7">IF(BU36*24&lt;5.75,0.25/24,IF(BU36*24&lt;6.75,0.5/24,IF(BU36*24&lt;9,1/24,IF(BU36*24&lt;13.25,1.25/24,1.5/24))))</f>
        <v>4.1666666666666664E-2</v>
      </c>
      <c r="F36" s="59"/>
      <c r="G36" s="270"/>
      <c r="H36" s="227">
        <v>33</v>
      </c>
      <c r="I36" s="296">
        <v>33</v>
      </c>
      <c r="J36" s="296">
        <v>33</v>
      </c>
      <c r="K36" s="296">
        <v>33</v>
      </c>
      <c r="L36" s="296">
        <v>33</v>
      </c>
      <c r="M36" s="296">
        <v>33</v>
      </c>
      <c r="N36" s="296">
        <v>33</v>
      </c>
      <c r="O36" s="296">
        <v>37</v>
      </c>
      <c r="P36" s="231">
        <v>37</v>
      </c>
      <c r="Q36" s="231">
        <v>37</v>
      </c>
      <c r="R36" s="231">
        <v>37</v>
      </c>
      <c r="S36" s="231" t="s">
        <v>15</v>
      </c>
      <c r="T36" s="231" t="s">
        <v>6</v>
      </c>
      <c r="U36" s="231" t="s">
        <v>6</v>
      </c>
      <c r="V36" s="231" t="s">
        <v>6</v>
      </c>
      <c r="W36" s="231">
        <v>38</v>
      </c>
      <c r="X36" s="231">
        <v>38</v>
      </c>
      <c r="Y36" s="231">
        <v>38</v>
      </c>
      <c r="Z36" s="231">
        <v>38</v>
      </c>
      <c r="AA36" s="231">
        <v>38</v>
      </c>
      <c r="AB36" s="231">
        <v>38</v>
      </c>
      <c r="AC36" s="231">
        <v>38</v>
      </c>
      <c r="AD36" s="231">
        <v>38</v>
      </c>
      <c r="AE36" s="231">
        <v>38</v>
      </c>
      <c r="AF36" s="231">
        <v>38</v>
      </c>
      <c r="AG36" s="231">
        <v>38</v>
      </c>
      <c r="AH36" s="231">
        <v>38</v>
      </c>
      <c r="AI36" s="231" t="s">
        <v>47</v>
      </c>
      <c r="AJ36" s="296" t="s">
        <v>52</v>
      </c>
      <c r="AK36" s="296" t="s">
        <v>15</v>
      </c>
      <c r="AL36" s="296" t="s">
        <v>15</v>
      </c>
      <c r="AM36" s="296"/>
      <c r="AN36" s="296"/>
      <c r="AO36" s="296"/>
      <c r="AP36" s="296"/>
      <c r="AQ36" s="296"/>
      <c r="AR36" s="296"/>
      <c r="AS36" s="296"/>
      <c r="AT36" s="296"/>
      <c r="AU36" s="296"/>
      <c r="AV36" s="296"/>
      <c r="AW36" s="296"/>
      <c r="AX36" s="296"/>
      <c r="AY36" s="296"/>
      <c r="AZ36" s="296"/>
      <c r="BA36" s="296"/>
      <c r="BB36" s="296"/>
      <c r="BC36" s="296"/>
      <c r="BD36" s="296"/>
      <c r="BE36" s="296"/>
      <c r="BF36" s="296"/>
      <c r="BG36" s="296"/>
      <c r="BH36" s="296"/>
      <c r="BI36" s="296"/>
      <c r="BJ36" s="296"/>
      <c r="BK36" s="296"/>
      <c r="BL36" s="296"/>
      <c r="BM36" s="296"/>
      <c r="BN36" s="296"/>
      <c r="BO36" s="296"/>
      <c r="BP36" s="296"/>
      <c r="BQ36" s="296"/>
      <c r="BR36" s="296"/>
      <c r="BS36" s="296"/>
      <c r="BT36" s="229"/>
      <c r="BU36" s="165">
        <f t="shared" si="3"/>
        <v>0.33333305555717241</v>
      </c>
    </row>
    <row r="37" spans="1:74" ht="15.5" x14ac:dyDescent="0.35">
      <c r="A37" s="39"/>
      <c r="B37" s="139" t="str">
        <f>'Etat staff'!R33</f>
        <v xml:space="preserve"> DALIA</v>
      </c>
      <c r="C37" s="161">
        <f>'Etat staff'!P33</f>
        <v>43595.336805555555</v>
      </c>
      <c r="D37" s="162">
        <f>IF('Etat staff'!Q33&lt;C37,'Etat staff'!Q33+1,'Etat staff'!Q33)</f>
        <v>43595.663194444445</v>
      </c>
      <c r="E37" s="203">
        <f t="shared" si="7"/>
        <v>4.1666666666666664E-2</v>
      </c>
      <c r="F37" s="59"/>
      <c r="G37" s="270"/>
      <c r="H37" s="227">
        <v>1</v>
      </c>
      <c r="I37" s="296">
        <v>1</v>
      </c>
      <c r="J37" s="231">
        <v>1</v>
      </c>
      <c r="K37" s="231">
        <v>1</v>
      </c>
      <c r="L37" s="231">
        <v>1</v>
      </c>
      <c r="M37" s="231">
        <v>1</v>
      </c>
      <c r="N37" s="231">
        <v>1</v>
      </c>
      <c r="O37" s="231">
        <v>1</v>
      </c>
      <c r="P37" s="231">
        <v>1</v>
      </c>
      <c r="Q37" s="231">
        <v>1</v>
      </c>
      <c r="R37" s="231">
        <v>1</v>
      </c>
      <c r="S37" s="231" t="s">
        <v>15</v>
      </c>
      <c r="T37" s="231" t="s">
        <v>6</v>
      </c>
      <c r="U37" s="231" t="s">
        <v>6</v>
      </c>
      <c r="V37" s="231" t="s">
        <v>6</v>
      </c>
      <c r="W37" s="231">
        <v>32</v>
      </c>
      <c r="X37" s="231">
        <v>32</v>
      </c>
      <c r="Y37" s="231">
        <v>32</v>
      </c>
      <c r="Z37" s="231">
        <v>32</v>
      </c>
      <c r="AA37" s="231">
        <v>32</v>
      </c>
      <c r="AB37" s="231">
        <v>32</v>
      </c>
      <c r="AC37" s="231">
        <v>32</v>
      </c>
      <c r="AD37" s="231">
        <v>32</v>
      </c>
      <c r="AE37" s="231">
        <v>39</v>
      </c>
      <c r="AF37" s="231">
        <v>39</v>
      </c>
      <c r="AG37" s="231">
        <v>39</v>
      </c>
      <c r="AH37" s="231">
        <v>39</v>
      </c>
      <c r="AI37" s="296" t="s">
        <v>47</v>
      </c>
      <c r="AJ37" s="296" t="s">
        <v>52</v>
      </c>
      <c r="AK37" s="296" t="s">
        <v>15</v>
      </c>
      <c r="AL37" s="296" t="s">
        <v>15</v>
      </c>
      <c r="AM37" s="296"/>
      <c r="AN37" s="296"/>
      <c r="AO37" s="296"/>
      <c r="AP37" s="296"/>
      <c r="AQ37" s="296"/>
      <c r="AR37" s="296"/>
      <c r="AS37" s="296"/>
      <c r="AT37" s="296"/>
      <c r="AU37" s="296"/>
      <c r="AV37" s="296"/>
      <c r="AW37" s="296"/>
      <c r="AX37" s="296"/>
      <c r="AY37" s="296"/>
      <c r="AZ37" s="296"/>
      <c r="BA37" s="296"/>
      <c r="BB37" s="296"/>
      <c r="BC37" s="296"/>
      <c r="BD37" s="296"/>
      <c r="BE37" s="296"/>
      <c r="BF37" s="296"/>
      <c r="BG37" s="296"/>
      <c r="BH37" s="296"/>
      <c r="BI37" s="296"/>
      <c r="BJ37" s="296"/>
      <c r="BK37" s="296"/>
      <c r="BL37" s="296"/>
      <c r="BM37" s="296"/>
      <c r="BN37" s="296"/>
      <c r="BO37" s="296"/>
      <c r="BP37" s="296"/>
      <c r="BQ37" s="296"/>
      <c r="BR37" s="296"/>
      <c r="BS37" s="296"/>
      <c r="BT37" s="229"/>
      <c r="BU37" s="165">
        <f t="shared" si="3"/>
        <v>0.33333305555717241</v>
      </c>
    </row>
    <row r="38" spans="1:74" ht="15.5" x14ac:dyDescent="0.35">
      <c r="A38" s="39"/>
      <c r="B38" s="139">
        <f>'Etat staff'!R34</f>
        <v>0</v>
      </c>
      <c r="C38" s="161">
        <f>'Etat staff'!P34</f>
        <v>0</v>
      </c>
      <c r="D38" s="162">
        <f>IF('Etat staff'!Q34&lt;C38,'Etat staff'!Q34+1,'Etat staff'!Q34)</f>
        <v>0</v>
      </c>
      <c r="E38" s="203">
        <f t="shared" si="7"/>
        <v>1.0416666666666666E-2</v>
      </c>
      <c r="F38" s="59"/>
      <c r="G38" s="270"/>
      <c r="H38" s="227"/>
      <c r="I38" s="296"/>
      <c r="J38" s="296"/>
      <c r="K38" s="296">
        <v>39</v>
      </c>
      <c r="L38" s="296">
        <v>39</v>
      </c>
      <c r="M38" s="296">
        <v>39</v>
      </c>
      <c r="N38" s="296">
        <v>39</v>
      </c>
      <c r="O38" s="296">
        <v>39</v>
      </c>
      <c r="P38" s="296">
        <v>39</v>
      </c>
      <c r="Q38" s="296">
        <v>39</v>
      </c>
      <c r="R38" s="296">
        <v>39</v>
      </c>
      <c r="S38" s="296" t="s">
        <v>15</v>
      </c>
      <c r="T38" s="296" t="s">
        <v>47</v>
      </c>
      <c r="U38" s="296" t="s">
        <v>15</v>
      </c>
      <c r="V38" s="296" t="s">
        <v>15</v>
      </c>
      <c r="W38" s="296">
        <v>30</v>
      </c>
      <c r="X38" s="296">
        <v>30</v>
      </c>
      <c r="Y38" s="296">
        <v>30</v>
      </c>
      <c r="Z38" s="296">
        <v>30</v>
      </c>
      <c r="AA38" s="296">
        <v>35</v>
      </c>
      <c r="AB38" s="296">
        <v>35</v>
      </c>
      <c r="AC38" s="296">
        <v>35</v>
      </c>
      <c r="AD38" s="296">
        <v>35</v>
      </c>
      <c r="AE38" s="296" t="s">
        <v>53</v>
      </c>
      <c r="AF38" s="296" t="s">
        <v>53</v>
      </c>
      <c r="AG38" s="296" t="s">
        <v>47</v>
      </c>
      <c r="AH38" s="296" t="s">
        <v>52</v>
      </c>
      <c r="AI38" s="296" t="s">
        <v>15</v>
      </c>
      <c r="AJ38" s="231"/>
      <c r="AK38" s="231"/>
      <c r="AL38" s="231"/>
      <c r="AM38" s="231"/>
      <c r="AN38" s="296"/>
      <c r="AO38" s="296"/>
      <c r="AP38" s="296"/>
      <c r="AQ38" s="296"/>
      <c r="AR38" s="296"/>
      <c r="AS38" s="296"/>
      <c r="AT38" s="296"/>
      <c r="AU38" s="296"/>
      <c r="AV38" s="296"/>
      <c r="AW38" s="296"/>
      <c r="AX38" s="296"/>
      <c r="AY38" s="296"/>
      <c r="AZ38" s="296"/>
      <c r="BA38" s="296"/>
      <c r="BB38" s="296"/>
      <c r="BC38" s="296"/>
      <c r="BD38" s="296"/>
      <c r="BE38" s="296"/>
      <c r="BF38" s="296"/>
      <c r="BG38" s="296"/>
      <c r="BH38" s="296"/>
      <c r="BI38" s="296"/>
      <c r="BJ38" s="296"/>
      <c r="BK38" s="296"/>
      <c r="BL38" s="296"/>
      <c r="BM38" s="296"/>
      <c r="BN38" s="296"/>
      <c r="BO38" s="296"/>
      <c r="BP38" s="296"/>
      <c r="BQ38" s="296"/>
      <c r="BR38" s="296"/>
      <c r="BS38" s="296"/>
      <c r="BT38" s="229"/>
      <c r="BU38" s="165">
        <f t="shared" si="3"/>
        <v>6.9441666666666671E-3</v>
      </c>
    </row>
    <row r="39" spans="1:74" ht="15.5" x14ac:dyDescent="0.35">
      <c r="A39" s="39"/>
      <c r="B39" s="139">
        <f>'Etat staff'!R35</f>
        <v>0</v>
      </c>
      <c r="C39" s="161">
        <f>'Etat staff'!P35</f>
        <v>0</v>
      </c>
      <c r="D39" s="162">
        <f>IF('Etat staff'!Q35&lt;C39,'Etat staff'!Q35+1,'Etat staff'!Q35)</f>
        <v>0</v>
      </c>
      <c r="E39" s="203">
        <f t="shared" si="7"/>
        <v>1.0416666666666666E-2</v>
      </c>
      <c r="F39" s="59"/>
      <c r="G39" s="270"/>
      <c r="H39" s="227"/>
      <c r="I39" s="296"/>
      <c r="J39" s="296"/>
      <c r="K39" s="296"/>
      <c r="L39" s="296"/>
      <c r="M39" s="296"/>
      <c r="N39" s="296"/>
      <c r="O39" s="296"/>
      <c r="P39" s="296"/>
      <c r="Q39" s="296"/>
      <c r="R39" s="296"/>
      <c r="S39" s="296"/>
      <c r="T39" s="296"/>
      <c r="U39" s="296"/>
      <c r="V39" s="296"/>
      <c r="W39" s="296"/>
      <c r="X39" s="296"/>
      <c r="Y39" s="296"/>
      <c r="Z39" s="296"/>
      <c r="AA39" s="296"/>
      <c r="AB39" s="296"/>
      <c r="AC39" s="296"/>
      <c r="AD39" s="296"/>
      <c r="AE39" s="296"/>
      <c r="AF39" s="296"/>
      <c r="AG39" s="296"/>
      <c r="AH39" s="296"/>
      <c r="AI39" s="296"/>
      <c r="AJ39" s="296"/>
      <c r="AK39" s="296"/>
      <c r="AL39" s="296"/>
      <c r="AM39" s="296"/>
      <c r="AN39" s="296"/>
      <c r="AO39" s="296"/>
      <c r="AP39" s="296"/>
      <c r="AQ39" s="296"/>
      <c r="AR39" s="296"/>
      <c r="AS39" s="296"/>
      <c r="AT39" s="296"/>
      <c r="AU39" s="296"/>
      <c r="AV39" s="296"/>
      <c r="AW39" s="296"/>
      <c r="AX39" s="296"/>
      <c r="AY39" s="296"/>
      <c r="AZ39" s="296"/>
      <c r="BA39" s="296"/>
      <c r="BB39" s="296"/>
      <c r="BC39" s="296"/>
      <c r="BD39" s="296"/>
      <c r="BE39" s="296"/>
      <c r="BF39" s="296"/>
      <c r="BG39" s="296"/>
      <c r="BH39" s="296"/>
      <c r="BI39" s="296"/>
      <c r="BJ39" s="296"/>
      <c r="BK39" s="296"/>
      <c r="BL39" s="296"/>
      <c r="BM39" s="296"/>
      <c r="BN39" s="296"/>
      <c r="BO39" s="296"/>
      <c r="BP39" s="296"/>
      <c r="BQ39" s="296"/>
      <c r="BR39" s="296"/>
      <c r="BS39" s="296"/>
      <c r="BT39" s="229"/>
      <c r="BU39" s="165">
        <f t="shared" si="3"/>
        <v>6.9441666666666671E-3</v>
      </c>
      <c r="BV39" s="190"/>
    </row>
    <row r="40" spans="1:74" ht="15.5" x14ac:dyDescent="0.35">
      <c r="A40" s="39"/>
      <c r="B40" s="139">
        <f>'Etat staff'!R36</f>
        <v>0</v>
      </c>
      <c r="C40" s="161">
        <f>'Etat staff'!P36</f>
        <v>0</v>
      </c>
      <c r="D40" s="162">
        <f>IF('Etat staff'!Q36&lt;C40,'Etat staff'!Q36+1,'Etat staff'!Q36)</f>
        <v>0</v>
      </c>
      <c r="E40" s="203">
        <f t="shared" si="7"/>
        <v>1.0416666666666666E-2</v>
      </c>
      <c r="F40" s="59"/>
      <c r="G40" s="270"/>
      <c r="H40" s="227"/>
      <c r="I40" s="296"/>
      <c r="J40" s="296"/>
      <c r="K40" s="296"/>
      <c r="L40" s="296"/>
      <c r="M40" s="296"/>
      <c r="N40" s="296"/>
      <c r="O40" s="296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1"/>
      <c r="AE40" s="231"/>
      <c r="AF40" s="231"/>
      <c r="AG40" s="231"/>
      <c r="AH40" s="231"/>
      <c r="AI40" s="231"/>
      <c r="AJ40" s="296"/>
      <c r="AK40" s="296"/>
      <c r="AL40" s="296"/>
      <c r="AM40" s="296"/>
      <c r="AN40" s="296"/>
      <c r="AO40" s="296"/>
      <c r="AP40" s="296"/>
      <c r="AQ40" s="296"/>
      <c r="AR40" s="296"/>
      <c r="AS40" s="296"/>
      <c r="AT40" s="296"/>
      <c r="AU40" s="296"/>
      <c r="AV40" s="296"/>
      <c r="AW40" s="296"/>
      <c r="AX40" s="296"/>
      <c r="AY40" s="296"/>
      <c r="AZ40" s="296"/>
      <c r="BA40" s="296"/>
      <c r="BB40" s="296"/>
      <c r="BC40" s="296"/>
      <c r="BD40" s="296"/>
      <c r="BE40" s="296"/>
      <c r="BF40" s="296"/>
      <c r="BG40" s="296"/>
      <c r="BH40" s="296"/>
      <c r="BI40" s="296"/>
      <c r="BJ40" s="296"/>
      <c r="BK40" s="296"/>
      <c r="BL40" s="296"/>
      <c r="BM40" s="296"/>
      <c r="BN40" s="296"/>
      <c r="BO40" s="296"/>
      <c r="BP40" s="296"/>
      <c r="BQ40" s="296"/>
      <c r="BR40" s="296"/>
      <c r="BS40" s="296"/>
      <c r="BT40" s="229"/>
      <c r="BU40" s="165">
        <f t="shared" si="3"/>
        <v>6.9441666666666671E-3</v>
      </c>
    </row>
    <row r="41" spans="1:74" ht="15.5" x14ac:dyDescent="0.35">
      <c r="A41" s="39"/>
      <c r="B41" s="139" t="str">
        <f>'Etat staff'!R37</f>
        <v xml:space="preserve"> CHARLOTTE</v>
      </c>
      <c r="C41" s="161">
        <f>'Etat staff'!P37</f>
        <v>43595.357638888891</v>
      </c>
      <c r="D41" s="162">
        <f>IF('Etat staff'!Q37&lt;C41,'Etat staff'!Q37+1,'Etat staff'!Q37)</f>
        <v>43595.600694444445</v>
      </c>
      <c r="E41" s="203">
        <f t="shared" si="7"/>
        <v>2.0833333333333332E-2</v>
      </c>
      <c r="F41" s="59"/>
      <c r="G41" s="270"/>
      <c r="H41" s="227"/>
      <c r="I41" s="296"/>
      <c r="J41" s="296"/>
      <c r="K41" s="296">
        <v>35</v>
      </c>
      <c r="L41" s="296">
        <v>35</v>
      </c>
      <c r="M41" s="296">
        <v>35</v>
      </c>
      <c r="N41" s="296">
        <v>30</v>
      </c>
      <c r="O41" s="296">
        <v>30</v>
      </c>
      <c r="P41" s="296">
        <v>30</v>
      </c>
      <c r="Q41" s="296">
        <v>30</v>
      </c>
      <c r="R41" s="296">
        <v>30</v>
      </c>
      <c r="S41" s="296">
        <v>37</v>
      </c>
      <c r="T41" s="296">
        <v>37</v>
      </c>
      <c r="U41" s="296">
        <v>37</v>
      </c>
      <c r="V41" s="296">
        <v>37</v>
      </c>
      <c r="W41" s="296" t="s">
        <v>15</v>
      </c>
      <c r="X41" s="231" t="s">
        <v>6</v>
      </c>
      <c r="Y41" s="231" t="s">
        <v>6</v>
      </c>
      <c r="Z41" s="231" t="s">
        <v>6</v>
      </c>
      <c r="AA41" s="296">
        <v>30</v>
      </c>
      <c r="AB41" s="296">
        <v>30</v>
      </c>
      <c r="AC41" s="296">
        <v>30</v>
      </c>
      <c r="AD41" s="296">
        <v>30</v>
      </c>
      <c r="AE41" s="296">
        <v>30</v>
      </c>
      <c r="AF41" s="296">
        <v>30</v>
      </c>
      <c r="AG41" s="296">
        <v>30</v>
      </c>
      <c r="AH41" s="296">
        <v>30</v>
      </c>
      <c r="AI41" s="296">
        <v>30</v>
      </c>
      <c r="AJ41" s="296">
        <v>30</v>
      </c>
      <c r="AK41" s="296">
        <v>30</v>
      </c>
      <c r="AL41" s="296">
        <v>30</v>
      </c>
      <c r="AM41" s="296" t="s">
        <v>15</v>
      </c>
      <c r="AN41" s="296" t="s">
        <v>52</v>
      </c>
      <c r="AO41" s="231" t="s">
        <v>47</v>
      </c>
      <c r="AP41" s="231" t="s">
        <v>53</v>
      </c>
      <c r="AQ41" s="231" t="s">
        <v>53</v>
      </c>
      <c r="AR41" s="231" t="s">
        <v>53</v>
      </c>
      <c r="AS41" s="231" t="s">
        <v>53</v>
      </c>
      <c r="AT41" s="231" t="s">
        <v>53</v>
      </c>
      <c r="AU41" s="231" t="s">
        <v>53</v>
      </c>
      <c r="AV41" s="231" t="s">
        <v>53</v>
      </c>
      <c r="AW41" s="296"/>
      <c r="AX41" s="296"/>
      <c r="AY41" s="296"/>
      <c r="AZ41" s="296"/>
      <c r="BA41" s="296"/>
      <c r="BB41" s="296"/>
      <c r="BC41" s="296"/>
      <c r="BD41" s="296"/>
      <c r="BE41" s="296"/>
      <c r="BF41" s="296"/>
      <c r="BG41" s="296"/>
      <c r="BH41" s="296"/>
      <c r="BI41" s="296"/>
      <c r="BJ41" s="296"/>
      <c r="BK41" s="296"/>
      <c r="BL41" s="296"/>
      <c r="BM41" s="296"/>
      <c r="BN41" s="296"/>
      <c r="BO41" s="296"/>
      <c r="BP41" s="296"/>
      <c r="BQ41" s="296"/>
      <c r="BR41" s="296"/>
      <c r="BS41" s="296"/>
      <c r="BT41" s="229"/>
      <c r="BU41" s="165">
        <f t="shared" si="3"/>
        <v>0.24999972222141378</v>
      </c>
    </row>
    <row r="42" spans="1:74" ht="15.5" x14ac:dyDescent="0.35">
      <c r="A42" s="39"/>
      <c r="B42" s="139" t="str">
        <f>'Etat staff'!R38</f>
        <v xml:space="preserve"> OLYMPE</v>
      </c>
      <c r="C42" s="161">
        <f>'Etat staff'!P38</f>
        <v>43595.357638888891</v>
      </c>
      <c r="D42" s="162">
        <f>IF('Etat staff'!Q38&lt;C42,'Etat staff'!Q38+1,'Etat staff'!Q38)</f>
        <v>43595.569444444445</v>
      </c>
      <c r="E42" s="203">
        <f t="shared" si="7"/>
        <v>1.0416666666666666E-2</v>
      </c>
      <c r="F42" s="44"/>
      <c r="G42" s="265"/>
      <c r="H42" s="227"/>
      <c r="I42" s="296"/>
      <c r="J42" s="296"/>
      <c r="K42" s="296">
        <v>38</v>
      </c>
      <c r="L42" s="296">
        <v>38</v>
      </c>
      <c r="M42" s="296">
        <v>38</v>
      </c>
      <c r="N42" s="296">
        <v>38</v>
      </c>
      <c r="O42" s="296">
        <v>38</v>
      </c>
      <c r="P42" s="296">
        <v>38</v>
      </c>
      <c r="Q42" s="296">
        <v>38</v>
      </c>
      <c r="R42" s="296">
        <v>38</v>
      </c>
      <c r="S42" s="296">
        <v>38</v>
      </c>
      <c r="T42" s="296">
        <v>38</v>
      </c>
      <c r="U42" s="296">
        <v>38</v>
      </c>
      <c r="V42" s="296">
        <v>38</v>
      </c>
      <c r="W42" s="296" t="s">
        <v>15</v>
      </c>
      <c r="X42" s="231" t="s">
        <v>6</v>
      </c>
      <c r="Y42" s="231" t="s">
        <v>6</v>
      </c>
      <c r="Z42" s="231" t="s">
        <v>6</v>
      </c>
      <c r="AA42" s="296"/>
      <c r="AB42" s="296"/>
      <c r="AC42" s="296"/>
      <c r="AD42" s="296"/>
      <c r="AE42" s="231">
        <v>35</v>
      </c>
      <c r="AF42" s="231">
        <v>35</v>
      </c>
      <c r="AG42" s="231">
        <v>35</v>
      </c>
      <c r="AH42" s="231">
        <v>35</v>
      </c>
      <c r="AI42" s="231">
        <v>35</v>
      </c>
      <c r="AJ42" s="231">
        <v>35</v>
      </c>
      <c r="AK42" s="231">
        <v>35</v>
      </c>
      <c r="AL42" s="231">
        <v>35</v>
      </c>
      <c r="AM42" s="231">
        <v>35</v>
      </c>
      <c r="AN42" s="231">
        <v>35</v>
      </c>
      <c r="AO42" s="231">
        <v>35</v>
      </c>
      <c r="AP42" s="231">
        <v>35</v>
      </c>
      <c r="AQ42" s="231">
        <v>35</v>
      </c>
      <c r="AR42" s="296"/>
      <c r="AS42" s="231"/>
      <c r="AT42" s="296"/>
      <c r="AU42" s="296"/>
      <c r="AV42" s="296"/>
      <c r="AW42" s="296"/>
      <c r="AX42" s="296"/>
      <c r="AY42" s="296"/>
      <c r="AZ42" s="296"/>
      <c r="BA42" s="296"/>
      <c r="BB42" s="296"/>
      <c r="BC42" s="296"/>
      <c r="BD42" s="296"/>
      <c r="BE42" s="296"/>
      <c r="BF42" s="296"/>
      <c r="BG42" s="296"/>
      <c r="BH42" s="296"/>
      <c r="BI42" s="296"/>
      <c r="BJ42" s="296"/>
      <c r="BK42" s="296"/>
      <c r="BL42" s="296"/>
      <c r="BM42" s="296"/>
      <c r="BN42" s="296"/>
      <c r="BO42" s="296"/>
      <c r="BP42" s="296"/>
      <c r="BQ42" s="296"/>
      <c r="BR42" s="296"/>
      <c r="BS42" s="296"/>
      <c r="BT42" s="229"/>
      <c r="BU42" s="165">
        <f t="shared" si="3"/>
        <v>0.21874972222141378</v>
      </c>
    </row>
    <row r="43" spans="1:74" ht="15.5" x14ac:dyDescent="0.35">
      <c r="A43" s="39"/>
      <c r="B43" s="139">
        <f>'Etat staff'!R39</f>
        <v>0</v>
      </c>
      <c r="C43" s="161">
        <f>'Etat staff'!P39</f>
        <v>0</v>
      </c>
      <c r="D43" s="162">
        <f>IF('Etat staff'!Q39&lt;C43,'Etat staff'!Q39+1,'Etat staff'!Q39)</f>
        <v>0</v>
      </c>
      <c r="E43" s="203">
        <f t="shared" si="7"/>
        <v>1.0416666666666666E-2</v>
      </c>
      <c r="F43" s="44"/>
      <c r="G43" s="265"/>
      <c r="H43" s="227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6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1"/>
      <c r="AE43" s="231"/>
      <c r="AF43" s="231"/>
      <c r="AG43" s="231"/>
      <c r="AH43" s="231"/>
      <c r="AI43" s="231"/>
      <c r="AJ43" s="231"/>
      <c r="AK43" s="231"/>
      <c r="AL43" s="231"/>
      <c r="AM43" s="231"/>
      <c r="AN43" s="231"/>
      <c r="AO43" s="231"/>
      <c r="AP43" s="231"/>
      <c r="AQ43" s="231"/>
      <c r="AR43" s="231"/>
      <c r="AS43" s="231"/>
      <c r="AT43" s="231"/>
      <c r="AU43" s="231"/>
      <c r="AV43" s="231"/>
      <c r="AW43" s="231"/>
      <c r="AX43" s="231"/>
      <c r="AY43" s="231"/>
      <c r="AZ43" s="296"/>
      <c r="BA43" s="296"/>
      <c r="BB43" s="296"/>
      <c r="BC43" s="296"/>
      <c r="BD43" s="296"/>
      <c r="BE43" s="296"/>
      <c r="BF43" s="296"/>
      <c r="BG43" s="296"/>
      <c r="BH43" s="296"/>
      <c r="BI43" s="296"/>
      <c r="BJ43" s="296"/>
      <c r="BK43" s="296"/>
      <c r="BL43" s="296"/>
      <c r="BM43" s="296"/>
      <c r="BN43" s="296"/>
      <c r="BO43" s="296"/>
      <c r="BP43" s="296"/>
      <c r="BQ43" s="296"/>
      <c r="BR43" s="296"/>
      <c r="BS43" s="296"/>
      <c r="BT43" s="229"/>
      <c r="BU43" s="165">
        <f t="shared" si="3"/>
        <v>6.9441666666666671E-3</v>
      </c>
    </row>
    <row r="44" spans="1:74" ht="15.5" x14ac:dyDescent="0.35">
      <c r="A44" s="39"/>
      <c r="B44" s="139" t="str">
        <f>'Etat staff'!R40</f>
        <v xml:space="preserve"> REMI</v>
      </c>
      <c r="C44" s="161">
        <f>'Etat staff'!P40</f>
        <v>43595.399305555555</v>
      </c>
      <c r="D44" s="162">
        <f>IF('Etat staff'!Q40&lt;C44,'Etat staff'!Q40+1,'Etat staff'!Q40)</f>
        <v>43595.725694444445</v>
      </c>
      <c r="E44" s="203">
        <f t="shared" si="7"/>
        <v>4.1666666666666664E-2</v>
      </c>
      <c r="F44" s="44"/>
      <c r="G44" s="265"/>
      <c r="H44" s="227"/>
      <c r="I44" s="296"/>
      <c r="J44" s="296"/>
      <c r="K44" s="296"/>
      <c r="L44" s="296"/>
      <c r="M44" s="296"/>
      <c r="N44" s="296"/>
      <c r="O44" s="296">
        <v>33</v>
      </c>
      <c r="P44" s="296">
        <v>33</v>
      </c>
      <c r="Q44" s="296">
        <v>33</v>
      </c>
      <c r="R44" s="296">
        <v>33</v>
      </c>
      <c r="S44" s="296">
        <v>33</v>
      </c>
      <c r="T44" s="296">
        <v>33</v>
      </c>
      <c r="U44" s="296">
        <v>33</v>
      </c>
      <c r="V44" s="296">
        <v>33</v>
      </c>
      <c r="W44" s="296">
        <v>35</v>
      </c>
      <c r="X44" s="296">
        <v>35</v>
      </c>
      <c r="Y44" s="296">
        <v>35</v>
      </c>
      <c r="Z44" s="296">
        <v>35</v>
      </c>
      <c r="AA44" s="296" t="s">
        <v>15</v>
      </c>
      <c r="AB44" s="231" t="s">
        <v>6</v>
      </c>
      <c r="AC44" s="231" t="s">
        <v>6</v>
      </c>
      <c r="AD44" s="231" t="s">
        <v>6</v>
      </c>
      <c r="AE44" s="231"/>
      <c r="AF44" s="231"/>
      <c r="AG44" s="231"/>
      <c r="AH44" s="231"/>
      <c r="AI44" s="296">
        <v>33</v>
      </c>
      <c r="AJ44" s="296">
        <v>33</v>
      </c>
      <c r="AK44" s="296">
        <v>33</v>
      </c>
      <c r="AL44" s="296">
        <v>33</v>
      </c>
      <c r="AM44" s="296">
        <v>33</v>
      </c>
      <c r="AN44" s="296">
        <v>33</v>
      </c>
      <c r="AO44" s="296">
        <v>33</v>
      </c>
      <c r="AP44" s="231" t="s">
        <v>47</v>
      </c>
      <c r="AQ44" s="231" t="s">
        <v>52</v>
      </c>
      <c r="AR44" s="231" t="s">
        <v>15</v>
      </c>
      <c r="AS44" s="231" t="s">
        <v>15</v>
      </c>
      <c r="AT44" s="231"/>
      <c r="AU44" s="231"/>
      <c r="AV44" s="231"/>
      <c r="AW44" s="231"/>
      <c r="AX44" s="231"/>
      <c r="AY44" s="231"/>
      <c r="AZ44" s="231"/>
      <c r="BA44" s="231"/>
      <c r="BB44" s="296"/>
      <c r="BC44" s="296"/>
      <c r="BD44" s="296"/>
      <c r="BE44" s="296"/>
      <c r="BF44" s="296"/>
      <c r="BG44" s="296"/>
      <c r="BH44" s="296"/>
      <c r="BI44" s="296"/>
      <c r="BJ44" s="296"/>
      <c r="BK44" s="296"/>
      <c r="BL44" s="296"/>
      <c r="BM44" s="296"/>
      <c r="BN44" s="296"/>
      <c r="BO44" s="296"/>
      <c r="BP44" s="296"/>
      <c r="BQ44" s="296"/>
      <c r="BR44" s="296"/>
      <c r="BS44" s="296"/>
      <c r="BT44" s="229"/>
      <c r="BU44" s="165">
        <f t="shared" si="3"/>
        <v>0.33333305555717241</v>
      </c>
    </row>
    <row r="45" spans="1:74" ht="15.5" x14ac:dyDescent="0.35">
      <c r="A45" s="39"/>
      <c r="B45" s="139" t="str">
        <f>'Etat staff'!R41</f>
        <v xml:space="preserve"> ALICE</v>
      </c>
      <c r="C45" s="161">
        <f>'Etat staff'!P41</f>
        <v>43595.440972222219</v>
      </c>
      <c r="D45" s="162">
        <f>IF('Etat staff'!Q41&lt;C45,'Etat staff'!Q41+1,'Etat staff'!Q41)</f>
        <v>43595.861111111109</v>
      </c>
      <c r="E45" s="203">
        <f t="shared" si="7"/>
        <v>5.2083333333333336E-2</v>
      </c>
      <c r="F45" s="44"/>
      <c r="G45" s="265"/>
      <c r="H45" s="227"/>
      <c r="I45" s="296"/>
      <c r="J45" s="296"/>
      <c r="K45" s="296"/>
      <c r="L45" s="296"/>
      <c r="M45" s="296"/>
      <c r="N45" s="296"/>
      <c r="O45" s="296"/>
      <c r="P45" s="296"/>
      <c r="Q45" s="296"/>
      <c r="R45" s="296"/>
      <c r="S45" s="296">
        <v>39</v>
      </c>
      <c r="T45" s="296">
        <v>39</v>
      </c>
      <c r="U45" s="296">
        <v>39</v>
      </c>
      <c r="V45" s="296">
        <v>39</v>
      </c>
      <c r="W45" s="296">
        <v>39</v>
      </c>
      <c r="X45" s="296">
        <v>39</v>
      </c>
      <c r="Y45" s="296">
        <v>39</v>
      </c>
      <c r="Z45" s="296">
        <v>39</v>
      </c>
      <c r="AA45" s="296">
        <v>39</v>
      </c>
      <c r="AB45" s="296">
        <v>39</v>
      </c>
      <c r="AC45" s="296">
        <v>39</v>
      </c>
      <c r="AD45" s="296">
        <v>39</v>
      </c>
      <c r="AE45" s="296" t="s">
        <v>15</v>
      </c>
      <c r="AF45" s="231" t="s">
        <v>6</v>
      </c>
      <c r="AG45" s="296" t="s">
        <v>6</v>
      </c>
      <c r="AH45" s="296" t="s">
        <v>6</v>
      </c>
      <c r="AI45" s="296">
        <v>37</v>
      </c>
      <c r="AJ45" s="296">
        <v>37</v>
      </c>
      <c r="AK45" s="296">
        <v>37</v>
      </c>
      <c r="AL45" s="296">
        <v>37</v>
      </c>
      <c r="AM45" s="296">
        <v>37</v>
      </c>
      <c r="AN45" s="296">
        <v>37</v>
      </c>
      <c r="AO45" s="296">
        <v>37</v>
      </c>
      <c r="AP45" s="296">
        <v>37</v>
      </c>
      <c r="AQ45" s="296">
        <v>37</v>
      </c>
      <c r="AR45" s="231">
        <v>35</v>
      </c>
      <c r="AS45" s="231">
        <v>35</v>
      </c>
      <c r="AT45" s="231">
        <v>35</v>
      </c>
      <c r="AU45" s="231">
        <v>35</v>
      </c>
      <c r="AV45" s="231">
        <v>35</v>
      </c>
      <c r="AW45" s="231">
        <v>35</v>
      </c>
      <c r="AX45" s="231">
        <v>35</v>
      </c>
      <c r="AY45" s="231">
        <v>35</v>
      </c>
      <c r="AZ45" s="231">
        <v>35</v>
      </c>
      <c r="BA45" s="296" t="s">
        <v>52</v>
      </c>
      <c r="BB45" s="296" t="s">
        <v>47</v>
      </c>
      <c r="BC45" s="296" t="s">
        <v>15</v>
      </c>
      <c r="BD45" s="296" t="s">
        <v>15</v>
      </c>
      <c r="BE45" s="296"/>
      <c r="BF45" s="296"/>
      <c r="BG45" s="296"/>
      <c r="BH45" s="296"/>
      <c r="BI45" s="296"/>
      <c r="BJ45" s="296"/>
      <c r="BK45" s="296"/>
      <c r="BL45" s="296"/>
      <c r="BM45" s="296"/>
      <c r="BN45" s="296"/>
      <c r="BO45" s="296"/>
      <c r="BP45" s="296"/>
      <c r="BQ45" s="296"/>
      <c r="BR45" s="296"/>
      <c r="BS45" s="296"/>
      <c r="BT45" s="229"/>
      <c r="BU45" s="165">
        <f t="shared" si="3"/>
        <v>0.42708305555717241</v>
      </c>
    </row>
    <row r="46" spans="1:74" ht="15.5" x14ac:dyDescent="0.35">
      <c r="A46" s="39"/>
      <c r="B46" s="139" t="str">
        <f>'Etat staff'!R42</f>
        <v xml:space="preserve"> KARINE</v>
      </c>
      <c r="C46" s="161">
        <f>'Etat staff'!P42</f>
        <v>43595.440972222219</v>
      </c>
      <c r="D46" s="162">
        <f>IF('Etat staff'!Q42&lt;C46,'Etat staff'!Q42+1,'Etat staff'!Q42)</f>
        <v>43595.767361111109</v>
      </c>
      <c r="E46" s="203">
        <f t="shared" si="7"/>
        <v>4.1666666666666664E-2</v>
      </c>
      <c r="F46" s="44"/>
      <c r="G46" s="265"/>
      <c r="H46" s="227"/>
      <c r="I46" s="296"/>
      <c r="J46" s="296"/>
      <c r="K46" s="296"/>
      <c r="L46" s="296"/>
      <c r="M46" s="296"/>
      <c r="N46" s="296"/>
      <c r="O46" s="296"/>
      <c r="P46" s="296"/>
      <c r="Q46" s="296"/>
      <c r="R46" s="296"/>
      <c r="S46" s="296">
        <v>30</v>
      </c>
      <c r="T46" s="296">
        <v>30</v>
      </c>
      <c r="U46" s="296">
        <v>30</v>
      </c>
      <c r="V46" s="296">
        <v>30</v>
      </c>
      <c r="W46" s="231">
        <v>1</v>
      </c>
      <c r="X46" s="231">
        <v>1</v>
      </c>
      <c r="Y46" s="231">
        <v>1</v>
      </c>
      <c r="Z46" s="231">
        <v>1</v>
      </c>
      <c r="AA46" s="231">
        <v>1</v>
      </c>
      <c r="AB46" s="231">
        <v>1</v>
      </c>
      <c r="AC46" s="231">
        <v>1</v>
      </c>
      <c r="AD46" s="231">
        <v>1</v>
      </c>
      <c r="AE46" s="231" t="s">
        <v>15</v>
      </c>
      <c r="AF46" s="231" t="s">
        <v>6</v>
      </c>
      <c r="AG46" s="296" t="s">
        <v>6</v>
      </c>
      <c r="AH46" s="296" t="s">
        <v>6</v>
      </c>
      <c r="AI46" s="296">
        <v>36</v>
      </c>
      <c r="AJ46" s="296">
        <v>36</v>
      </c>
      <c r="AK46" s="296">
        <v>36</v>
      </c>
      <c r="AL46" s="296">
        <v>36</v>
      </c>
      <c r="AM46" s="296">
        <v>36</v>
      </c>
      <c r="AN46" s="296">
        <v>36</v>
      </c>
      <c r="AO46" s="296">
        <v>36</v>
      </c>
      <c r="AP46" s="296">
        <v>36</v>
      </c>
      <c r="AQ46" s="296">
        <v>36</v>
      </c>
      <c r="AR46" s="296">
        <v>36</v>
      </c>
      <c r="AS46" s="296">
        <v>36</v>
      </c>
      <c r="AT46" s="296">
        <v>36</v>
      </c>
      <c r="AU46" s="296">
        <v>36</v>
      </c>
      <c r="AV46" s="296">
        <v>36</v>
      </c>
      <c r="AW46" s="296">
        <v>36</v>
      </c>
      <c r="AX46" s="296">
        <v>36</v>
      </c>
      <c r="AY46" s="296">
        <v>36</v>
      </c>
      <c r="AZ46" s="296">
        <v>36</v>
      </c>
      <c r="BA46" s="296" t="s">
        <v>52</v>
      </c>
      <c r="BB46" s="296" t="s">
        <v>47</v>
      </c>
      <c r="BC46" s="296" t="s">
        <v>15</v>
      </c>
      <c r="BD46" s="296" t="s">
        <v>15</v>
      </c>
      <c r="BE46" s="296" t="s">
        <v>15</v>
      </c>
      <c r="BF46" s="296"/>
      <c r="BG46" s="296"/>
      <c r="BH46" s="296"/>
      <c r="BI46" s="296"/>
      <c r="BJ46" s="296"/>
      <c r="BK46" s="296"/>
      <c r="BL46" s="296"/>
      <c r="BM46" s="296"/>
      <c r="BN46" s="296"/>
      <c r="BO46" s="296"/>
      <c r="BP46" s="296"/>
      <c r="BQ46" s="296"/>
      <c r="BR46" s="296"/>
      <c r="BS46" s="296"/>
      <c r="BT46" s="229"/>
      <c r="BU46" s="165">
        <f t="shared" si="3"/>
        <v>0.33333305555717241</v>
      </c>
    </row>
    <row r="47" spans="1:74" ht="15.5" x14ac:dyDescent="0.35">
      <c r="A47" s="39"/>
      <c r="B47" s="139" t="str">
        <f>'Etat staff'!R43</f>
        <v xml:space="preserve"> DAISY</v>
      </c>
      <c r="C47" s="161">
        <f>'Etat staff'!P43</f>
        <v>43595.440972222219</v>
      </c>
      <c r="D47" s="162">
        <f>IF('Etat staff'!Q43&lt;C47,'Etat staff'!Q43+1,'Etat staff'!Q43)</f>
        <v>43595.767361111109</v>
      </c>
      <c r="E47" s="203">
        <f t="shared" si="7"/>
        <v>4.1666666666666664E-2</v>
      </c>
      <c r="F47" s="44"/>
      <c r="G47" s="265"/>
      <c r="H47" s="227"/>
      <c r="I47" s="296"/>
      <c r="J47" s="296"/>
      <c r="K47" s="296"/>
      <c r="L47" s="296"/>
      <c r="M47" s="296"/>
      <c r="N47" s="296"/>
      <c r="O47" s="296"/>
      <c r="P47" s="296"/>
      <c r="Q47" s="296"/>
      <c r="R47" s="296"/>
      <c r="S47" s="296"/>
      <c r="T47" s="296"/>
      <c r="U47" s="296"/>
      <c r="V47" s="296"/>
      <c r="W47" s="231">
        <v>33</v>
      </c>
      <c r="X47" s="231">
        <v>33</v>
      </c>
      <c r="Y47" s="231">
        <v>33</v>
      </c>
      <c r="Z47" s="231">
        <v>33</v>
      </c>
      <c r="AA47" s="231">
        <v>33</v>
      </c>
      <c r="AB47" s="231">
        <v>33</v>
      </c>
      <c r="AC47" s="231">
        <v>33</v>
      </c>
      <c r="AD47" s="231">
        <v>33</v>
      </c>
      <c r="AE47" s="231">
        <v>33</v>
      </c>
      <c r="AF47" s="231">
        <v>33</v>
      </c>
      <c r="AG47" s="231">
        <v>33</v>
      </c>
      <c r="AH47" s="231">
        <v>33</v>
      </c>
      <c r="AI47" s="231" t="s">
        <v>15</v>
      </c>
      <c r="AJ47" s="231" t="s">
        <v>6</v>
      </c>
      <c r="AK47" s="231" t="s">
        <v>6</v>
      </c>
      <c r="AL47" s="296" t="s">
        <v>6</v>
      </c>
      <c r="AM47" s="296">
        <v>32</v>
      </c>
      <c r="AN47" s="296">
        <v>32</v>
      </c>
      <c r="AO47" s="296">
        <v>32</v>
      </c>
      <c r="AP47" s="296">
        <v>32</v>
      </c>
      <c r="AQ47" s="296">
        <v>32</v>
      </c>
      <c r="AR47" s="296">
        <v>32</v>
      </c>
      <c r="AS47" s="296" t="s">
        <v>52</v>
      </c>
      <c r="AT47" s="296" t="s">
        <v>47</v>
      </c>
      <c r="AU47" s="296" t="s">
        <v>15</v>
      </c>
      <c r="AV47" s="296"/>
      <c r="AW47" s="296"/>
      <c r="AX47" s="296"/>
      <c r="AY47" s="231"/>
      <c r="AZ47" s="296"/>
      <c r="BA47" s="296"/>
      <c r="BB47" s="296"/>
      <c r="BC47" s="296"/>
      <c r="BD47" s="296"/>
      <c r="BE47" s="296"/>
      <c r="BF47" s="296"/>
      <c r="BG47" s="296"/>
      <c r="BH47" s="296"/>
      <c r="BI47" s="296"/>
      <c r="BJ47" s="296"/>
      <c r="BK47" s="296"/>
      <c r="BL47" s="296"/>
      <c r="BM47" s="296"/>
      <c r="BN47" s="296"/>
      <c r="BO47" s="296"/>
      <c r="BP47" s="296"/>
      <c r="BQ47" s="296"/>
      <c r="BR47" s="296"/>
      <c r="BS47" s="296"/>
      <c r="BT47" s="229"/>
      <c r="BU47" s="165">
        <f t="shared" si="3"/>
        <v>0.33333305555717241</v>
      </c>
    </row>
    <row r="48" spans="1:74" ht="15.5" x14ac:dyDescent="0.35">
      <c r="A48" s="39"/>
      <c r="B48" s="139" t="str">
        <f>'Etat staff'!R44</f>
        <v xml:space="preserve"> MAGALI</v>
      </c>
      <c r="C48" s="161">
        <f>'Etat staff'!P44</f>
        <v>43595.482638888891</v>
      </c>
      <c r="D48" s="162">
        <f>IF('Etat staff'!Q44&lt;C48,'Etat staff'!Q44+1,'Etat staff'!Q44)</f>
        <v>43595.809027777781</v>
      </c>
      <c r="E48" s="203">
        <f t="shared" si="7"/>
        <v>4.1666666666666664E-2</v>
      </c>
      <c r="F48" s="44"/>
      <c r="G48" s="265"/>
      <c r="H48" s="227"/>
      <c r="I48" s="296"/>
      <c r="J48" s="296"/>
      <c r="K48" s="296"/>
      <c r="L48" s="296"/>
      <c r="M48" s="296"/>
      <c r="N48" s="296"/>
      <c r="O48" s="296"/>
      <c r="P48" s="296"/>
      <c r="Q48" s="296"/>
      <c r="R48" s="296"/>
      <c r="S48" s="296"/>
      <c r="T48" s="296"/>
      <c r="U48" s="296"/>
      <c r="V48" s="296"/>
      <c r="W48" s="296">
        <v>36</v>
      </c>
      <c r="X48" s="296">
        <v>36</v>
      </c>
      <c r="Y48" s="296">
        <v>36</v>
      </c>
      <c r="Z48" s="296">
        <v>36</v>
      </c>
      <c r="AA48" s="296">
        <v>36</v>
      </c>
      <c r="AB48" s="296">
        <v>36</v>
      </c>
      <c r="AC48" s="296">
        <v>36</v>
      </c>
      <c r="AD48" s="296">
        <v>36</v>
      </c>
      <c r="AE48" s="296">
        <v>36</v>
      </c>
      <c r="AF48" s="296">
        <v>36</v>
      </c>
      <c r="AG48" s="296">
        <v>36</v>
      </c>
      <c r="AH48" s="296">
        <v>36</v>
      </c>
      <c r="AI48" s="296" t="s">
        <v>15</v>
      </c>
      <c r="AJ48" s="231" t="s">
        <v>6</v>
      </c>
      <c r="AK48" s="231" t="s">
        <v>6</v>
      </c>
      <c r="AL48" s="296" t="s">
        <v>6</v>
      </c>
      <c r="AM48" s="231">
        <v>30</v>
      </c>
      <c r="AN48" s="231">
        <v>30</v>
      </c>
      <c r="AO48" s="231">
        <v>30</v>
      </c>
      <c r="AP48" s="231">
        <v>30</v>
      </c>
      <c r="AQ48" s="231">
        <v>30</v>
      </c>
      <c r="AR48" s="231">
        <v>30</v>
      </c>
      <c r="AS48" s="231">
        <v>30</v>
      </c>
      <c r="AT48" s="231">
        <v>30</v>
      </c>
      <c r="AU48" s="231">
        <v>30</v>
      </c>
      <c r="AV48" s="231">
        <v>30</v>
      </c>
      <c r="AW48" s="231">
        <v>30</v>
      </c>
      <c r="AX48" s="231">
        <v>30</v>
      </c>
      <c r="AY48" s="231">
        <v>30</v>
      </c>
      <c r="AZ48" s="231">
        <v>30</v>
      </c>
      <c r="BA48" s="231">
        <v>30</v>
      </c>
      <c r="BB48" s="231">
        <v>30</v>
      </c>
      <c r="BC48" s="231" t="s">
        <v>52</v>
      </c>
      <c r="BD48" s="231" t="s">
        <v>47</v>
      </c>
      <c r="BE48" s="231" t="s">
        <v>53</v>
      </c>
      <c r="BF48" s="231" t="s">
        <v>53</v>
      </c>
      <c r="BG48" s="231" t="s">
        <v>53</v>
      </c>
      <c r="BH48" s="231" t="s">
        <v>53</v>
      </c>
      <c r="BI48" s="296"/>
      <c r="BJ48" s="296"/>
      <c r="BK48" s="296"/>
      <c r="BL48" s="296"/>
      <c r="BM48" s="296"/>
      <c r="BN48" s="296"/>
      <c r="BO48" s="296"/>
      <c r="BP48" s="296"/>
      <c r="BQ48" s="296"/>
      <c r="BR48" s="296"/>
      <c r="BS48" s="296"/>
      <c r="BT48" s="229"/>
      <c r="BU48" s="165">
        <f t="shared" si="3"/>
        <v>0.33333305555717241</v>
      </c>
    </row>
    <row r="49" spans="1:73" ht="15.5" x14ac:dyDescent="0.35">
      <c r="A49" s="39"/>
      <c r="B49" s="139" t="str">
        <f>'Etat staff'!R45</f>
        <v xml:space="preserve"> QUENTIN</v>
      </c>
      <c r="C49" s="161">
        <f>'Etat staff'!P45</f>
        <v>43595.482638888891</v>
      </c>
      <c r="D49" s="162">
        <f>IF('Etat staff'!Q45&lt;C49,'Etat staff'!Q45+1,'Etat staff'!Q45)</f>
        <v>43595.809027777781</v>
      </c>
      <c r="E49" s="203">
        <f t="shared" si="7"/>
        <v>4.1666666666666664E-2</v>
      </c>
      <c r="F49" s="44"/>
      <c r="G49" s="265"/>
      <c r="H49" s="227"/>
      <c r="I49" s="296"/>
      <c r="J49" s="296"/>
      <c r="K49" s="296"/>
      <c r="L49" s="296"/>
      <c r="M49" s="296"/>
      <c r="N49" s="296"/>
      <c r="O49" s="296"/>
      <c r="P49" s="296"/>
      <c r="Q49" s="296"/>
      <c r="R49" s="296"/>
      <c r="S49" s="296"/>
      <c r="T49" s="296"/>
      <c r="U49" s="296"/>
      <c r="V49" s="296"/>
      <c r="W49" s="296">
        <v>37</v>
      </c>
      <c r="X49" s="296">
        <v>37</v>
      </c>
      <c r="Y49" s="296">
        <v>37</v>
      </c>
      <c r="Z49" s="296">
        <v>37</v>
      </c>
      <c r="AA49" s="296">
        <v>37</v>
      </c>
      <c r="AB49" s="296">
        <v>37</v>
      </c>
      <c r="AC49" s="296">
        <v>37</v>
      </c>
      <c r="AD49" s="296">
        <v>37</v>
      </c>
      <c r="AE49" s="296">
        <v>37</v>
      </c>
      <c r="AF49" s="296">
        <v>37</v>
      </c>
      <c r="AG49" s="296">
        <v>37</v>
      </c>
      <c r="AH49" s="296">
        <v>37</v>
      </c>
      <c r="AI49" s="296" t="s">
        <v>15</v>
      </c>
      <c r="AJ49" s="231" t="s">
        <v>6</v>
      </c>
      <c r="AK49" s="231" t="s">
        <v>6</v>
      </c>
      <c r="AL49" s="296" t="s">
        <v>6</v>
      </c>
      <c r="AM49" s="231" t="s">
        <v>55</v>
      </c>
      <c r="AN49" s="231" t="s">
        <v>55</v>
      </c>
      <c r="AO49" s="231" t="s">
        <v>55</v>
      </c>
      <c r="AP49" s="296">
        <v>33</v>
      </c>
      <c r="AQ49" s="296">
        <v>33</v>
      </c>
      <c r="AR49" s="296">
        <v>33</v>
      </c>
      <c r="AS49" s="296">
        <v>33</v>
      </c>
      <c r="AT49" s="296">
        <v>33</v>
      </c>
      <c r="AU49" s="296">
        <v>33</v>
      </c>
      <c r="AV49" s="296">
        <v>33</v>
      </c>
      <c r="AW49" s="296">
        <v>33</v>
      </c>
      <c r="AX49" s="296">
        <v>33</v>
      </c>
      <c r="AY49" s="296">
        <v>33</v>
      </c>
      <c r="AZ49" s="296">
        <v>33</v>
      </c>
      <c r="BA49" s="296">
        <v>33</v>
      </c>
      <c r="BB49" s="296">
        <v>33</v>
      </c>
      <c r="BC49" s="296" t="s">
        <v>52</v>
      </c>
      <c r="BD49" s="296" t="s">
        <v>47</v>
      </c>
      <c r="BE49" s="296" t="s">
        <v>15</v>
      </c>
      <c r="BF49" s="296"/>
      <c r="BG49" s="296"/>
      <c r="BH49" s="296"/>
      <c r="BI49" s="296"/>
      <c r="BJ49" s="296"/>
      <c r="BK49" s="296"/>
      <c r="BL49" s="296"/>
      <c r="BM49" s="296"/>
      <c r="BN49" s="296"/>
      <c r="BO49" s="296"/>
      <c r="BP49" s="296"/>
      <c r="BQ49" s="296"/>
      <c r="BR49" s="296"/>
      <c r="BS49" s="296"/>
      <c r="BT49" s="229"/>
      <c r="BU49" s="165">
        <f t="shared" si="3"/>
        <v>0.33333305555717241</v>
      </c>
    </row>
    <row r="50" spans="1:73" ht="15.5" x14ac:dyDescent="0.35">
      <c r="A50" s="39"/>
      <c r="B50" s="139" t="str">
        <f>'Etat staff'!R46</f>
        <v xml:space="preserve"> IRIS DISPO</v>
      </c>
      <c r="C50" s="161">
        <f>'Etat staff'!P46</f>
        <v>43595.482638888891</v>
      </c>
      <c r="D50" s="162">
        <f>IF('Etat staff'!Q46&lt;C50,'Etat staff'!Q46+1,'Etat staff'!Q46)</f>
        <v>43595.850694444445</v>
      </c>
      <c r="E50" s="203">
        <f t="shared" si="7"/>
        <v>4.1666666666666664E-2</v>
      </c>
      <c r="F50" s="44"/>
      <c r="G50" s="265"/>
      <c r="H50" s="227"/>
      <c r="I50" s="296"/>
      <c r="J50" s="296"/>
      <c r="K50" s="296"/>
      <c r="L50" s="296"/>
      <c r="M50" s="296"/>
      <c r="N50" s="296"/>
      <c r="O50" s="296"/>
      <c r="P50" s="296"/>
      <c r="Q50" s="296"/>
      <c r="R50" s="296"/>
      <c r="S50" s="296"/>
      <c r="T50" s="231"/>
      <c r="U50" s="231"/>
      <c r="V50" s="231"/>
      <c r="W50" s="231"/>
      <c r="X50" s="231"/>
      <c r="Y50" s="231"/>
      <c r="Z50" s="231"/>
      <c r="AA50" s="231"/>
      <c r="AB50" s="296"/>
      <c r="AC50" s="296"/>
      <c r="AD50" s="296"/>
      <c r="AE50" s="296"/>
      <c r="AF50" s="296"/>
      <c r="AG50" s="296"/>
      <c r="AH50" s="296"/>
      <c r="AI50" s="296"/>
      <c r="AJ50" s="296"/>
      <c r="AK50" s="296"/>
      <c r="AL50" s="296"/>
      <c r="AM50" s="296"/>
      <c r="AN50" s="296"/>
      <c r="AO50" s="296"/>
      <c r="AP50" s="296"/>
      <c r="AQ50" s="296"/>
      <c r="AR50" s="296"/>
      <c r="AS50" s="296"/>
      <c r="AT50" s="296"/>
      <c r="AU50" s="296"/>
      <c r="AV50" s="296"/>
      <c r="AW50" s="296"/>
      <c r="AX50" s="296"/>
      <c r="AY50" s="296"/>
      <c r="AZ50" s="296"/>
      <c r="BA50" s="296"/>
      <c r="BB50" s="296"/>
      <c r="BC50" s="296"/>
      <c r="BD50" s="296"/>
      <c r="BE50" s="296"/>
      <c r="BF50" s="296"/>
      <c r="BG50" s="296"/>
      <c r="BH50" s="231"/>
      <c r="BI50" s="231"/>
      <c r="BJ50" s="231"/>
      <c r="BK50" s="231"/>
      <c r="BL50" s="231"/>
      <c r="BM50" s="231"/>
      <c r="BN50" s="231"/>
      <c r="BO50" s="231"/>
      <c r="BP50" s="296"/>
      <c r="BQ50" s="296"/>
      <c r="BR50" s="296"/>
      <c r="BS50" s="296"/>
      <c r="BT50" s="229"/>
      <c r="BU50" s="165">
        <f t="shared" si="3"/>
        <v>0.37499972222141376</v>
      </c>
    </row>
    <row r="51" spans="1:73" ht="15.5" x14ac:dyDescent="0.35">
      <c r="A51" s="39"/>
      <c r="B51" s="139">
        <f>'Etat staff'!R47</f>
        <v>0</v>
      </c>
      <c r="C51" s="161">
        <f>'Etat staff'!P47</f>
        <v>0</v>
      </c>
      <c r="D51" s="162">
        <f>IF('Etat staff'!Q47&lt;C51,'Etat staff'!Q47+1,'Etat staff'!Q47)</f>
        <v>0</v>
      </c>
      <c r="E51" s="203">
        <f t="shared" si="7"/>
        <v>1.0416666666666666E-2</v>
      </c>
      <c r="F51" s="44"/>
      <c r="G51" s="265"/>
      <c r="H51" s="227"/>
      <c r="I51" s="296"/>
      <c r="J51" s="296"/>
      <c r="K51" s="296"/>
      <c r="L51" s="296"/>
      <c r="M51" s="296"/>
      <c r="N51" s="296"/>
      <c r="O51" s="296"/>
      <c r="P51" s="296"/>
      <c r="Q51" s="296"/>
      <c r="R51" s="296"/>
      <c r="S51" s="296"/>
      <c r="T51" s="231"/>
      <c r="U51" s="231"/>
      <c r="V51" s="231"/>
      <c r="W51" s="231"/>
      <c r="X51" s="231"/>
      <c r="Y51" s="231"/>
      <c r="Z51" s="231"/>
      <c r="AA51" s="231"/>
      <c r="AB51" s="296"/>
      <c r="AC51" s="296"/>
      <c r="AD51" s="296"/>
      <c r="AE51" s="296"/>
      <c r="AF51" s="296"/>
      <c r="AG51" s="296"/>
      <c r="AH51" s="296"/>
      <c r="AI51" s="296"/>
      <c r="AJ51" s="296"/>
      <c r="AK51" s="296"/>
      <c r="AL51" s="296"/>
      <c r="AM51" s="296"/>
      <c r="AN51" s="296"/>
      <c r="AO51" s="296"/>
      <c r="AP51" s="296"/>
      <c r="AQ51" s="296"/>
      <c r="AR51" s="296"/>
      <c r="AS51" s="296"/>
      <c r="AT51" s="296"/>
      <c r="AU51" s="296"/>
      <c r="AV51" s="296"/>
      <c r="AW51" s="296"/>
      <c r="AX51" s="296"/>
      <c r="AY51" s="296"/>
      <c r="AZ51" s="296"/>
      <c r="BA51" s="296"/>
      <c r="BB51" s="296"/>
      <c r="BC51" s="296"/>
      <c r="BD51" s="296"/>
      <c r="BE51" s="296"/>
      <c r="BF51" s="296"/>
      <c r="BG51" s="296"/>
      <c r="BH51" s="231"/>
      <c r="BI51" s="231"/>
      <c r="BJ51" s="231"/>
      <c r="BK51" s="231"/>
      <c r="BL51" s="231"/>
      <c r="BM51" s="231"/>
      <c r="BN51" s="231"/>
      <c r="BO51" s="231"/>
      <c r="BP51" s="296"/>
      <c r="BQ51" s="296"/>
      <c r="BR51" s="296"/>
      <c r="BS51" s="296"/>
      <c r="BT51" s="229"/>
      <c r="BU51" s="165">
        <f t="shared" si="3"/>
        <v>6.9441666666666671E-3</v>
      </c>
    </row>
    <row r="52" spans="1:73" ht="15.5" x14ac:dyDescent="0.35">
      <c r="A52" s="39"/>
      <c r="B52" s="139">
        <f>'Etat staff'!R48</f>
        <v>0</v>
      </c>
      <c r="C52" s="161">
        <f>'Etat staff'!P48</f>
        <v>0</v>
      </c>
      <c r="D52" s="162">
        <f>IF('Etat staff'!Q48&lt;C52,'Etat staff'!Q48+1,'Etat staff'!Q48)</f>
        <v>0</v>
      </c>
      <c r="E52" s="203">
        <f t="shared" si="7"/>
        <v>1.0416666666666666E-2</v>
      </c>
      <c r="F52" s="44"/>
      <c r="G52" s="265"/>
      <c r="H52" s="227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31"/>
      <c r="U52" s="231"/>
      <c r="V52" s="231"/>
      <c r="W52" s="231"/>
      <c r="X52" s="231"/>
      <c r="Y52" s="231"/>
      <c r="Z52" s="231"/>
      <c r="AA52" s="231"/>
      <c r="AB52" s="296"/>
      <c r="AC52" s="296"/>
      <c r="AD52" s="296"/>
      <c r="AE52" s="296"/>
      <c r="AF52" s="296"/>
      <c r="AG52" s="296"/>
      <c r="AH52" s="296"/>
      <c r="AI52" s="296"/>
      <c r="AJ52" s="296"/>
      <c r="AK52" s="296"/>
      <c r="AL52" s="296"/>
      <c r="AM52" s="296"/>
      <c r="AN52" s="296"/>
      <c r="AO52" s="296"/>
      <c r="AP52" s="296"/>
      <c r="AQ52" s="296"/>
      <c r="AR52" s="296"/>
      <c r="AS52" s="296"/>
      <c r="AT52" s="296"/>
      <c r="AU52" s="296"/>
      <c r="AV52" s="296"/>
      <c r="AW52" s="296"/>
      <c r="AX52" s="296"/>
      <c r="AY52" s="296"/>
      <c r="AZ52" s="296"/>
      <c r="BA52" s="296"/>
      <c r="BB52" s="296"/>
      <c r="BC52" s="296"/>
      <c r="BD52" s="296"/>
      <c r="BE52" s="296"/>
      <c r="BF52" s="296"/>
      <c r="BG52" s="296"/>
      <c r="BH52" s="231"/>
      <c r="BI52" s="231"/>
      <c r="BJ52" s="231"/>
      <c r="BK52" s="231"/>
      <c r="BL52" s="231"/>
      <c r="BM52" s="231"/>
      <c r="BN52" s="231"/>
      <c r="BO52" s="231"/>
      <c r="BP52" s="296"/>
      <c r="BQ52" s="296"/>
      <c r="BR52" s="296"/>
      <c r="BS52" s="296"/>
      <c r="BT52" s="229"/>
      <c r="BU52" s="165">
        <f t="shared" si="3"/>
        <v>6.9441666666666671E-3</v>
      </c>
    </row>
    <row r="53" spans="1:73" ht="15.5" x14ac:dyDescent="0.35">
      <c r="A53" s="39"/>
      <c r="B53" s="139">
        <f>'Etat staff'!R49</f>
        <v>0</v>
      </c>
      <c r="C53" s="161">
        <f>'Etat staff'!P49</f>
        <v>0</v>
      </c>
      <c r="D53" s="162">
        <f>IF('Etat staff'!Q49&lt;C53,'Etat staff'!Q49+1,'Etat staff'!Q49)</f>
        <v>0</v>
      </c>
      <c r="E53" s="203">
        <f t="shared" si="7"/>
        <v>1.0416666666666666E-2</v>
      </c>
      <c r="F53" s="44"/>
      <c r="G53" s="265"/>
      <c r="H53" s="227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31"/>
      <c r="U53" s="231"/>
      <c r="V53" s="231"/>
      <c r="W53" s="231"/>
      <c r="X53" s="231"/>
      <c r="Y53" s="231"/>
      <c r="Z53" s="231"/>
      <c r="AA53" s="231"/>
      <c r="AB53" s="296"/>
      <c r="AC53" s="296"/>
      <c r="AD53" s="296"/>
      <c r="AE53" s="296"/>
      <c r="AF53" s="296"/>
      <c r="AG53" s="296"/>
      <c r="AH53" s="296"/>
      <c r="AI53" s="296"/>
      <c r="AJ53" s="296"/>
      <c r="AK53" s="296"/>
      <c r="AL53" s="296"/>
      <c r="AM53" s="296"/>
      <c r="AN53" s="296"/>
      <c r="AO53" s="296"/>
      <c r="AP53" s="296"/>
      <c r="AQ53" s="296"/>
      <c r="AR53" s="296"/>
      <c r="AS53" s="296"/>
      <c r="AT53" s="296"/>
      <c r="AU53" s="296"/>
      <c r="AV53" s="296"/>
      <c r="AW53" s="296"/>
      <c r="AX53" s="296"/>
      <c r="AY53" s="296"/>
      <c r="AZ53" s="296"/>
      <c r="BA53" s="296"/>
      <c r="BB53" s="296"/>
      <c r="BC53" s="296"/>
      <c r="BD53" s="296"/>
      <c r="BE53" s="296"/>
      <c r="BF53" s="296"/>
      <c r="BG53" s="296"/>
      <c r="BH53" s="231"/>
      <c r="BI53" s="231"/>
      <c r="BJ53" s="231"/>
      <c r="BK53" s="231"/>
      <c r="BL53" s="231"/>
      <c r="BM53" s="231"/>
      <c r="BN53" s="231"/>
      <c r="BO53" s="231"/>
      <c r="BP53" s="296"/>
      <c r="BQ53" s="296"/>
      <c r="BR53" s="296"/>
      <c r="BS53" s="296"/>
      <c r="BT53" s="229"/>
      <c r="BU53" s="165">
        <f t="shared" si="3"/>
        <v>6.9441666666666671E-3</v>
      </c>
    </row>
    <row r="54" spans="1:73" ht="15.5" x14ac:dyDescent="0.35">
      <c r="A54" s="39"/>
      <c r="B54" s="139" t="str">
        <f>'Etat staff'!R50</f>
        <v xml:space="preserve"> LOUISE</v>
      </c>
      <c r="C54" s="161">
        <f>'Etat staff'!P50</f>
        <v>43595.524305555555</v>
      </c>
      <c r="D54" s="162">
        <f>IF('Etat staff'!Q50&lt;C54,'Etat staff'!Q50+1,'Etat staff'!Q50)</f>
        <v>43595.913194444445</v>
      </c>
      <c r="E54" s="203">
        <f t="shared" si="7"/>
        <v>5.2083333333333336E-2</v>
      </c>
      <c r="F54" s="44"/>
      <c r="G54" s="265"/>
      <c r="H54" s="227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31"/>
      <c r="AC54" s="231"/>
      <c r="AD54" s="231" t="s">
        <v>53</v>
      </c>
      <c r="AE54" s="231" t="s">
        <v>53</v>
      </c>
      <c r="AF54" s="231" t="s">
        <v>53</v>
      </c>
      <c r="AG54" s="231" t="s">
        <v>53</v>
      </c>
      <c r="AH54" s="231" t="s">
        <v>53</v>
      </c>
      <c r="AI54" s="296">
        <v>38</v>
      </c>
      <c r="AJ54" s="296">
        <v>38</v>
      </c>
      <c r="AK54" s="296">
        <v>38</v>
      </c>
      <c r="AL54" s="296">
        <v>38</v>
      </c>
      <c r="AM54" s="296">
        <v>38</v>
      </c>
      <c r="AN54" s="296">
        <v>38</v>
      </c>
      <c r="AO54" s="296">
        <v>38</v>
      </c>
      <c r="AP54" s="296">
        <v>38</v>
      </c>
      <c r="AQ54" s="296" t="s">
        <v>15</v>
      </c>
      <c r="AR54" s="296" t="s">
        <v>6</v>
      </c>
      <c r="AS54" s="296" t="s">
        <v>6</v>
      </c>
      <c r="AT54" s="296" t="s">
        <v>6</v>
      </c>
      <c r="AU54" s="296">
        <v>1</v>
      </c>
      <c r="AV54" s="296">
        <v>1</v>
      </c>
      <c r="AW54" s="296">
        <v>1</v>
      </c>
      <c r="AX54" s="296">
        <v>1</v>
      </c>
      <c r="AY54" s="296">
        <v>1</v>
      </c>
      <c r="AZ54" s="296">
        <v>1</v>
      </c>
      <c r="BA54" s="296">
        <v>1</v>
      </c>
      <c r="BB54" s="296">
        <v>1</v>
      </c>
      <c r="BC54" s="296">
        <v>30</v>
      </c>
      <c r="BD54" s="296">
        <v>30</v>
      </c>
      <c r="BE54" s="296">
        <v>30</v>
      </c>
      <c r="BF54" s="296">
        <v>30</v>
      </c>
      <c r="BG54" s="296">
        <v>30</v>
      </c>
      <c r="BH54" s="231" t="s">
        <v>52</v>
      </c>
      <c r="BI54" s="231" t="s">
        <v>47</v>
      </c>
      <c r="BJ54" s="231" t="s">
        <v>15</v>
      </c>
      <c r="BK54" s="231" t="s">
        <v>15</v>
      </c>
      <c r="BL54" s="231" t="s">
        <v>15</v>
      </c>
      <c r="BM54" s="231" t="s">
        <v>15</v>
      </c>
      <c r="BN54" s="231" t="s">
        <v>15</v>
      </c>
      <c r="BO54" s="231" t="s">
        <v>15</v>
      </c>
      <c r="BP54" s="296"/>
      <c r="BQ54" s="296"/>
      <c r="BR54" s="296"/>
      <c r="BS54" s="296"/>
      <c r="BT54" s="229"/>
      <c r="BU54" s="165">
        <f t="shared" si="3"/>
        <v>0.39583305555717241</v>
      </c>
    </row>
    <row r="55" spans="1:73" ht="15.5" x14ac:dyDescent="0.35">
      <c r="A55" s="39"/>
      <c r="B55" s="139" t="str">
        <f>'Etat staff'!R51</f>
        <v xml:space="preserve"> MEGANE</v>
      </c>
      <c r="C55" s="161">
        <f>'Etat staff'!P51</f>
        <v>43595.524305555555</v>
      </c>
      <c r="D55" s="162">
        <f>IF('Etat staff'!Q51&lt;C55,'Etat staff'!Q51+1,'Etat staff'!Q51)</f>
        <v>43595.913194444445</v>
      </c>
      <c r="E55" s="203">
        <f t="shared" si="7"/>
        <v>5.2083333333333336E-2</v>
      </c>
      <c r="F55" s="44"/>
      <c r="G55" s="265"/>
      <c r="H55" s="227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6" t="s">
        <v>68</v>
      </c>
      <c r="AE55" s="296" t="s">
        <v>68</v>
      </c>
      <c r="AF55" s="296" t="s">
        <v>68</v>
      </c>
      <c r="AG55" s="296" t="s">
        <v>68</v>
      </c>
      <c r="AH55" s="296" t="s">
        <v>68</v>
      </c>
      <c r="AI55" s="296">
        <v>39</v>
      </c>
      <c r="AJ55" s="296">
        <v>39</v>
      </c>
      <c r="AK55" s="296">
        <v>39</v>
      </c>
      <c r="AL55" s="296">
        <v>39</v>
      </c>
      <c r="AM55" s="296">
        <v>39</v>
      </c>
      <c r="AN55" s="296">
        <v>39</v>
      </c>
      <c r="AO55" s="296">
        <v>39</v>
      </c>
      <c r="AP55" s="296">
        <v>39</v>
      </c>
      <c r="AQ55" s="296" t="s">
        <v>15</v>
      </c>
      <c r="AR55" s="296" t="s">
        <v>6</v>
      </c>
      <c r="AS55" s="296" t="s">
        <v>6</v>
      </c>
      <c r="AT55" s="296" t="s">
        <v>6</v>
      </c>
      <c r="AU55" s="231" t="s">
        <v>16</v>
      </c>
      <c r="AV55" s="231" t="s">
        <v>16</v>
      </c>
      <c r="AW55" s="231" t="s">
        <v>16</v>
      </c>
      <c r="AX55" s="231" t="s">
        <v>16</v>
      </c>
      <c r="AY55" s="231">
        <v>32</v>
      </c>
      <c r="AZ55" s="231">
        <v>32</v>
      </c>
      <c r="BA55" s="231">
        <v>32</v>
      </c>
      <c r="BB55" s="296">
        <v>32</v>
      </c>
      <c r="BC55" s="296">
        <v>33</v>
      </c>
      <c r="BD55" s="296">
        <v>33</v>
      </c>
      <c r="BE55" s="296">
        <v>33</v>
      </c>
      <c r="BF55" s="296">
        <v>33</v>
      </c>
      <c r="BG55" s="296">
        <v>33</v>
      </c>
      <c r="BH55" s="231" t="s">
        <v>52</v>
      </c>
      <c r="BI55" s="231" t="s">
        <v>47</v>
      </c>
      <c r="BJ55" s="231" t="s">
        <v>15</v>
      </c>
      <c r="BK55" s="231" t="s">
        <v>15</v>
      </c>
      <c r="BL55" s="231" t="s">
        <v>15</v>
      </c>
      <c r="BM55" s="231" t="s">
        <v>15</v>
      </c>
      <c r="BN55" s="231" t="s">
        <v>15</v>
      </c>
      <c r="BO55" s="231" t="s">
        <v>15</v>
      </c>
      <c r="BP55" s="296"/>
      <c r="BQ55" s="296"/>
      <c r="BR55" s="296"/>
      <c r="BS55" s="296"/>
      <c r="BT55" s="229"/>
      <c r="BU55" s="165">
        <f t="shared" si="3"/>
        <v>0.39583305555717241</v>
      </c>
    </row>
    <row r="56" spans="1:73" ht="15.5" x14ac:dyDescent="0.35">
      <c r="A56" s="39"/>
      <c r="B56" s="139" t="str">
        <f>'Etat staff'!R52</f>
        <v xml:space="preserve"> FATOUMATA</v>
      </c>
      <c r="C56" s="161">
        <f>'Etat staff'!P52</f>
        <v>43595.524305555555</v>
      </c>
      <c r="D56" s="162">
        <f>IF('Etat staff'!Q52&lt;C56,'Etat staff'!Q52+1,'Etat staff'!Q52)</f>
        <v>43595.913194444445</v>
      </c>
      <c r="E56" s="203">
        <f t="shared" si="7"/>
        <v>5.2083333333333336E-2</v>
      </c>
      <c r="F56" s="44"/>
      <c r="G56" s="265"/>
      <c r="H56" s="227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31"/>
      <c r="AC56" s="231"/>
      <c r="AD56" s="296"/>
      <c r="AE56" s="296">
        <v>1</v>
      </c>
      <c r="AF56" s="296">
        <v>1</v>
      </c>
      <c r="AG56" s="296">
        <v>1</v>
      </c>
      <c r="AH56" s="296">
        <v>1</v>
      </c>
      <c r="AI56" s="296">
        <v>1</v>
      </c>
      <c r="AJ56" s="296">
        <v>1</v>
      </c>
      <c r="AK56" s="296">
        <v>1</v>
      </c>
      <c r="AL56" s="296">
        <v>1</v>
      </c>
      <c r="AM56" s="296">
        <v>1</v>
      </c>
      <c r="AN56" s="296">
        <v>1</v>
      </c>
      <c r="AO56" s="296">
        <v>1</v>
      </c>
      <c r="AP56" s="296">
        <v>1</v>
      </c>
      <c r="AQ56" s="296" t="s">
        <v>15</v>
      </c>
      <c r="AR56" s="296" t="s">
        <v>6</v>
      </c>
      <c r="AS56" s="296" t="s">
        <v>6</v>
      </c>
      <c r="AT56" s="296" t="s">
        <v>6</v>
      </c>
      <c r="AU56" s="296" t="s">
        <v>55</v>
      </c>
      <c r="AV56" s="296" t="s">
        <v>55</v>
      </c>
      <c r="AW56" s="296" t="s">
        <v>55</v>
      </c>
      <c r="AX56" s="296" t="s">
        <v>55</v>
      </c>
      <c r="AY56" s="296" t="s">
        <v>55</v>
      </c>
      <c r="AZ56" s="296" t="s">
        <v>55</v>
      </c>
      <c r="BA56" s="296">
        <v>35</v>
      </c>
      <c r="BB56" s="296">
        <v>35</v>
      </c>
      <c r="BC56" s="296">
        <v>35</v>
      </c>
      <c r="BD56" s="296">
        <v>35</v>
      </c>
      <c r="BE56" s="296">
        <v>35</v>
      </c>
      <c r="BF56" s="296">
        <v>35</v>
      </c>
      <c r="BG56" s="296">
        <v>35</v>
      </c>
      <c r="BH56" s="231" t="s">
        <v>52</v>
      </c>
      <c r="BI56" s="231" t="s">
        <v>47</v>
      </c>
      <c r="BJ56" s="231" t="s">
        <v>15</v>
      </c>
      <c r="BK56" s="231" t="s">
        <v>15</v>
      </c>
      <c r="BL56" s="296"/>
      <c r="BM56" s="296"/>
      <c r="BN56" s="296"/>
      <c r="BO56" s="296"/>
      <c r="BP56" s="296"/>
      <c r="BQ56" s="296"/>
      <c r="BR56" s="296"/>
      <c r="BS56" s="296"/>
      <c r="BT56" s="229"/>
      <c r="BU56" s="165">
        <f t="shared" si="3"/>
        <v>0.39583305555717241</v>
      </c>
    </row>
    <row r="57" spans="1:73" ht="15.5" x14ac:dyDescent="0.35">
      <c r="A57" s="39"/>
      <c r="B57" s="139" t="str">
        <f>'Etat staff'!R53</f>
        <v xml:space="preserve"> ERICKA</v>
      </c>
      <c r="C57" s="161">
        <f>'Etat staff'!P53</f>
        <v>43595.524305555555</v>
      </c>
      <c r="D57" s="162">
        <f>IF('Etat staff'!Q53&lt;C57,'Etat staff'!Q53+1,'Etat staff'!Q53)</f>
        <v>43595.913194444445</v>
      </c>
      <c r="E57" s="203">
        <f t="shared" si="7"/>
        <v>5.2083333333333336E-2</v>
      </c>
      <c r="F57" s="44"/>
      <c r="G57" s="265"/>
      <c r="H57" s="227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31"/>
      <c r="AC57" s="231"/>
      <c r="AD57" s="231"/>
      <c r="AE57" s="231">
        <v>32</v>
      </c>
      <c r="AF57" s="231">
        <v>32</v>
      </c>
      <c r="AG57" s="231">
        <v>32</v>
      </c>
      <c r="AH57" s="231">
        <v>32</v>
      </c>
      <c r="AI57" s="231">
        <v>32</v>
      </c>
      <c r="AJ57" s="231">
        <v>32</v>
      </c>
      <c r="AK57" s="231">
        <v>32</v>
      </c>
      <c r="AL57" s="231">
        <v>32</v>
      </c>
      <c r="AM57" s="231" t="s">
        <v>54</v>
      </c>
      <c r="AN57" s="231" t="s">
        <v>54</v>
      </c>
      <c r="AO57" s="231" t="s">
        <v>54</v>
      </c>
      <c r="AP57" s="231" t="s">
        <v>54</v>
      </c>
      <c r="AQ57" s="231" t="s">
        <v>54</v>
      </c>
      <c r="AR57" s="296" t="s">
        <v>6</v>
      </c>
      <c r="AS57" s="296" t="s">
        <v>6</v>
      </c>
      <c r="AT57" s="296" t="s">
        <v>6</v>
      </c>
      <c r="AU57" s="231">
        <v>38</v>
      </c>
      <c r="AV57" s="231">
        <v>38</v>
      </c>
      <c r="AW57" s="231">
        <v>38</v>
      </c>
      <c r="AX57" s="231">
        <v>38</v>
      </c>
      <c r="AY57" s="231">
        <v>38</v>
      </c>
      <c r="AZ57" s="231">
        <v>38</v>
      </c>
      <c r="BA57" s="231">
        <v>38</v>
      </c>
      <c r="BB57" s="231">
        <v>38</v>
      </c>
      <c r="BC57" s="231">
        <v>38</v>
      </c>
      <c r="BD57" s="231">
        <v>38</v>
      </c>
      <c r="BE57" s="231">
        <v>38</v>
      </c>
      <c r="BF57" s="231">
        <v>38</v>
      </c>
      <c r="BG57" s="231">
        <v>38</v>
      </c>
      <c r="BH57" s="231" t="s">
        <v>52</v>
      </c>
      <c r="BI57" s="231" t="s">
        <v>47</v>
      </c>
      <c r="BJ57" s="296" t="s">
        <v>15</v>
      </c>
      <c r="BK57" s="296" t="s">
        <v>15</v>
      </c>
      <c r="BL57" s="296" t="s">
        <v>15</v>
      </c>
      <c r="BM57" s="296" t="s">
        <v>15</v>
      </c>
      <c r="BN57" s="296"/>
      <c r="BO57" s="296"/>
      <c r="BP57" s="296"/>
      <c r="BQ57" s="296"/>
      <c r="BR57" s="296"/>
      <c r="BS57" s="296"/>
      <c r="BT57" s="229"/>
      <c r="BU57" s="165">
        <f t="shared" si="3"/>
        <v>0.39583305555717241</v>
      </c>
    </row>
    <row r="58" spans="1:73" ht="15.5" x14ac:dyDescent="0.35">
      <c r="A58" s="39"/>
      <c r="B58" s="139" t="str">
        <f>'Etat staff'!R54</f>
        <v xml:space="preserve"> AUDE</v>
      </c>
      <c r="C58" s="161">
        <f>'Etat staff'!P54</f>
        <v>43595.524305555555</v>
      </c>
      <c r="D58" s="162">
        <f>IF('Etat staff'!Q54&lt;C58,'Etat staff'!Q54+1,'Etat staff'!Q54)</f>
        <v>43595.913194444445</v>
      </c>
      <c r="E58" s="203">
        <f t="shared" si="7"/>
        <v>5.2083333333333336E-2</v>
      </c>
      <c r="F58" s="44"/>
      <c r="G58" s="265"/>
      <c r="H58" s="227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6"/>
      <c r="AE58" s="296"/>
      <c r="AF58" s="231"/>
      <c r="AG58" s="231"/>
      <c r="AH58" s="296"/>
      <c r="AI58" s="296"/>
      <c r="AJ58" s="296"/>
      <c r="AK58" s="296"/>
      <c r="AL58" s="296"/>
      <c r="AM58" s="296"/>
      <c r="AN58" s="296"/>
      <c r="AO58" s="296"/>
      <c r="AP58" s="296"/>
      <c r="AQ58" s="296"/>
      <c r="AR58" s="296" t="s">
        <v>6</v>
      </c>
      <c r="AS58" s="296" t="s">
        <v>6</v>
      </c>
      <c r="AT58" s="296" t="s">
        <v>6</v>
      </c>
      <c r="AU58" s="296">
        <v>39</v>
      </c>
      <c r="AV58" s="296">
        <v>39</v>
      </c>
      <c r="AW58" s="296">
        <v>39</v>
      </c>
      <c r="AX58" s="296">
        <v>39</v>
      </c>
      <c r="AY58" s="296" t="s">
        <v>16</v>
      </c>
      <c r="AZ58" s="296" t="s">
        <v>16</v>
      </c>
      <c r="BA58" s="296" t="s">
        <v>16</v>
      </c>
      <c r="BB58" s="296" t="s">
        <v>16</v>
      </c>
      <c r="BC58" s="296" t="s">
        <v>16</v>
      </c>
      <c r="BD58" s="296" t="s">
        <v>16</v>
      </c>
      <c r="BE58" s="296" t="s">
        <v>16</v>
      </c>
      <c r="BF58" s="296" t="s">
        <v>16</v>
      </c>
      <c r="BG58" s="296" t="s">
        <v>16</v>
      </c>
      <c r="BH58" s="231" t="s">
        <v>52</v>
      </c>
      <c r="BI58" s="231" t="s">
        <v>47</v>
      </c>
      <c r="BJ58" s="231"/>
      <c r="BK58" s="231"/>
      <c r="BL58" s="231"/>
      <c r="BM58" s="231"/>
      <c r="BN58" s="231"/>
      <c r="BO58" s="231"/>
      <c r="BP58" s="296"/>
      <c r="BQ58" s="296"/>
      <c r="BR58" s="296"/>
      <c r="BS58" s="296"/>
      <c r="BT58" s="229"/>
      <c r="BU58" s="165">
        <f t="shared" si="3"/>
        <v>0.39583305555717241</v>
      </c>
    </row>
    <row r="59" spans="1:73" ht="15.5" x14ac:dyDescent="0.35">
      <c r="A59" s="39"/>
      <c r="B59" s="139" t="str">
        <f>'Etat staff'!R55</f>
        <v xml:space="preserve"> LUCA</v>
      </c>
      <c r="C59" s="161">
        <f>'Etat staff'!P55</f>
        <v>43595.565972222219</v>
      </c>
      <c r="D59" s="162">
        <f>IF('Etat staff'!Q55&lt;C59,'Etat staff'!Q55+1,'Etat staff'!Q55)</f>
        <v>43595.75</v>
      </c>
      <c r="E59" s="203">
        <f t="shared" si="7"/>
        <v>1.0416666666666666E-2</v>
      </c>
      <c r="F59" s="44"/>
      <c r="G59" s="265"/>
      <c r="H59" s="227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6"/>
      <c r="AE59" s="296">
        <v>2</v>
      </c>
      <c r="AF59" s="296">
        <v>2</v>
      </c>
      <c r="AG59" s="296">
        <v>2</v>
      </c>
      <c r="AH59" s="296">
        <v>2</v>
      </c>
      <c r="AI59" s="296">
        <v>2</v>
      </c>
      <c r="AJ59" s="296">
        <v>2</v>
      </c>
      <c r="AK59" s="296">
        <v>2</v>
      </c>
      <c r="AL59" s="296">
        <v>2</v>
      </c>
      <c r="AM59" s="296" t="s">
        <v>55</v>
      </c>
      <c r="AN59" s="296" t="s">
        <v>55</v>
      </c>
      <c r="AO59" s="296" t="s">
        <v>55</v>
      </c>
      <c r="AP59" s="296" t="s">
        <v>55</v>
      </c>
      <c r="AQ59" s="296" t="s">
        <v>55</v>
      </c>
      <c r="AR59" s="296" t="s">
        <v>6</v>
      </c>
      <c r="AS59" s="296" t="s">
        <v>6</v>
      </c>
      <c r="AT59" s="296" t="s">
        <v>6</v>
      </c>
      <c r="AU59" s="231">
        <v>37</v>
      </c>
      <c r="AV59" s="231">
        <v>37</v>
      </c>
      <c r="AW59" s="231">
        <v>37</v>
      </c>
      <c r="AX59" s="231">
        <v>37</v>
      </c>
      <c r="AY59" s="231">
        <v>37</v>
      </c>
      <c r="AZ59" s="231">
        <v>37</v>
      </c>
      <c r="BA59" s="231">
        <v>37</v>
      </c>
      <c r="BB59" s="231">
        <v>37</v>
      </c>
      <c r="BC59" s="231">
        <v>37</v>
      </c>
      <c r="BD59" s="231">
        <v>37</v>
      </c>
      <c r="BE59" s="296" t="s">
        <v>52</v>
      </c>
      <c r="BF59" s="296" t="s">
        <v>47</v>
      </c>
      <c r="BG59" s="296" t="s">
        <v>15</v>
      </c>
      <c r="BH59" s="231"/>
      <c r="BI59" s="296"/>
      <c r="BJ59" s="296"/>
      <c r="BK59" s="296"/>
      <c r="BL59" s="296"/>
      <c r="BM59" s="296"/>
      <c r="BN59" s="296"/>
      <c r="BO59" s="296"/>
      <c r="BP59" s="296"/>
      <c r="BQ59" s="296"/>
      <c r="BR59" s="296"/>
      <c r="BS59" s="296"/>
      <c r="BT59" s="229"/>
      <c r="BU59" s="165">
        <f t="shared" si="3"/>
        <v>0.1909719444476782</v>
      </c>
    </row>
    <row r="60" spans="1:73" ht="15.5" x14ac:dyDescent="0.35">
      <c r="A60" s="39"/>
      <c r="B60" s="139" t="str">
        <f>'Etat staff'!R56</f>
        <v xml:space="preserve"> MAGALY MYRIAM</v>
      </c>
      <c r="C60" s="161">
        <f>'Etat staff'!P56</f>
        <v>43595.565972222219</v>
      </c>
      <c r="D60" s="162">
        <f>IF('Etat staff'!Q56&lt;C60,'Etat staff'!Q56+1,'Etat staff'!Q56)</f>
        <v>43595.788194444445</v>
      </c>
      <c r="E60" s="203">
        <f t="shared" si="7"/>
        <v>1.0416666666666666E-2</v>
      </c>
      <c r="F60" s="44"/>
      <c r="G60" s="265"/>
      <c r="H60" s="227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6"/>
      <c r="AE60" s="296"/>
      <c r="AF60" s="296"/>
      <c r="AG60" s="296"/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>
        <v>37</v>
      </c>
      <c r="AS60" s="296">
        <v>37</v>
      </c>
      <c r="AT60" s="296">
        <v>37</v>
      </c>
      <c r="AU60" s="296" t="s">
        <v>15</v>
      </c>
      <c r="AV60" s="296" t="s">
        <v>6</v>
      </c>
      <c r="AW60" s="296" t="s">
        <v>6</v>
      </c>
      <c r="AX60" s="296" t="s">
        <v>6</v>
      </c>
      <c r="AY60" s="296" t="s">
        <v>15</v>
      </c>
      <c r="AZ60" s="296" t="s">
        <v>15</v>
      </c>
      <c r="BA60" s="296">
        <v>36</v>
      </c>
      <c r="BB60" s="296">
        <v>36</v>
      </c>
      <c r="BC60" s="296">
        <v>36</v>
      </c>
      <c r="BD60" s="296">
        <v>36</v>
      </c>
      <c r="BE60" s="296">
        <v>36</v>
      </c>
      <c r="BF60" s="296">
        <v>36</v>
      </c>
      <c r="BG60" s="296">
        <v>36</v>
      </c>
      <c r="BH60" s="231" t="s">
        <v>52</v>
      </c>
      <c r="BI60" s="296" t="s">
        <v>47</v>
      </c>
      <c r="BJ60" s="296" t="s">
        <v>15</v>
      </c>
      <c r="BK60" s="296" t="s">
        <v>15</v>
      </c>
      <c r="BL60" s="296" t="s">
        <v>15</v>
      </c>
      <c r="BM60" s="296" t="s">
        <v>15</v>
      </c>
      <c r="BN60" s="296" t="s">
        <v>15</v>
      </c>
      <c r="BO60" s="296" t="s">
        <v>15</v>
      </c>
      <c r="BP60" s="296"/>
      <c r="BQ60" s="296"/>
      <c r="BR60" s="296"/>
      <c r="BS60" s="296"/>
      <c r="BT60" s="229"/>
      <c r="BU60" s="165">
        <f t="shared" si="3"/>
        <v>0.22916638889293109</v>
      </c>
    </row>
    <row r="61" spans="1:73" ht="15.5" x14ac:dyDescent="0.35">
      <c r="A61" s="39"/>
      <c r="B61" s="139" t="str">
        <f>'Etat staff'!R57</f>
        <v xml:space="preserve"> OPHELIE</v>
      </c>
      <c r="C61" s="161">
        <f>'Etat staff'!P57</f>
        <v>43595.586805555555</v>
      </c>
      <c r="D61" s="162">
        <f>IF('Etat staff'!Q57&lt;C61,'Etat staff'!Q57+1,'Etat staff'!Q57)</f>
        <v>43595.913194444445</v>
      </c>
      <c r="E61" s="203">
        <f t="shared" si="7"/>
        <v>4.1666666666666664E-2</v>
      </c>
      <c r="F61" s="44"/>
      <c r="G61" s="265"/>
      <c r="H61" s="227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6"/>
      <c r="AE61" s="296"/>
      <c r="AF61" s="296"/>
      <c r="AG61" s="296"/>
      <c r="AH61" s="296"/>
      <c r="AI61" s="296"/>
      <c r="AJ61" s="296"/>
      <c r="AK61" s="231"/>
      <c r="AL61" s="231"/>
      <c r="AM61" s="231"/>
      <c r="AN61" s="231"/>
      <c r="AO61" s="231"/>
      <c r="AP61" s="231"/>
      <c r="AQ61" s="231">
        <v>38</v>
      </c>
      <c r="AR61" s="231">
        <v>38</v>
      </c>
      <c r="AS61" s="231">
        <v>38</v>
      </c>
      <c r="AT61" s="231">
        <v>38</v>
      </c>
      <c r="AU61" s="231" t="s">
        <v>15</v>
      </c>
      <c r="AV61" s="296" t="s">
        <v>6</v>
      </c>
      <c r="AW61" s="296" t="s">
        <v>6</v>
      </c>
      <c r="AX61" s="296" t="s">
        <v>6</v>
      </c>
      <c r="AY61" s="231">
        <v>39</v>
      </c>
      <c r="AZ61" s="231">
        <v>39</v>
      </c>
      <c r="BA61" s="231">
        <v>39</v>
      </c>
      <c r="BB61" s="231">
        <v>39</v>
      </c>
      <c r="BC61" s="231">
        <v>39</v>
      </c>
      <c r="BD61" s="231">
        <v>39</v>
      </c>
      <c r="BE61" s="231">
        <v>39</v>
      </c>
      <c r="BF61" s="231">
        <v>39</v>
      </c>
      <c r="BG61" s="231">
        <v>39</v>
      </c>
      <c r="BH61" s="231" t="s">
        <v>52</v>
      </c>
      <c r="BI61" s="296" t="s">
        <v>47</v>
      </c>
      <c r="BJ61" s="296" t="s">
        <v>15</v>
      </c>
      <c r="BK61" s="296" t="s">
        <v>15</v>
      </c>
      <c r="BL61" s="296" t="s">
        <v>15</v>
      </c>
      <c r="BM61" s="296" t="s">
        <v>15</v>
      </c>
      <c r="BN61" s="296" t="s">
        <v>15</v>
      </c>
      <c r="BO61" s="296" t="s">
        <v>15</v>
      </c>
      <c r="BP61" s="296"/>
      <c r="BQ61" s="296"/>
      <c r="BR61" s="296"/>
      <c r="BS61" s="296"/>
      <c r="BT61" s="229"/>
      <c r="BU61" s="165">
        <f t="shared" si="3"/>
        <v>0.33333305555717241</v>
      </c>
    </row>
    <row r="62" spans="1:73" ht="15.5" x14ac:dyDescent="0.35">
      <c r="A62" s="39"/>
      <c r="B62" s="139" t="str">
        <f>'Etat staff'!R58</f>
        <v xml:space="preserve"> LAURA</v>
      </c>
      <c r="C62" s="161">
        <f>'Etat staff'!P58</f>
        <v>43595.586805555555</v>
      </c>
      <c r="D62" s="162">
        <f>IF('Etat staff'!Q58&lt;C62,'Etat staff'!Q58+1,'Etat staff'!Q58)</f>
        <v>43595.913194444445</v>
      </c>
      <c r="E62" s="203">
        <f t="shared" si="7"/>
        <v>4.1666666666666664E-2</v>
      </c>
      <c r="F62" s="44"/>
      <c r="G62" s="265"/>
      <c r="H62" s="227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6"/>
      <c r="AE62" s="296"/>
      <c r="AF62" s="296"/>
      <c r="AG62" s="296"/>
      <c r="AH62" s="296"/>
      <c r="AI62" s="296"/>
      <c r="AJ62" s="296"/>
      <c r="AK62" s="296"/>
      <c r="AL62" s="296"/>
      <c r="AM62" s="231" t="s">
        <v>53</v>
      </c>
      <c r="AN62" s="231" t="s">
        <v>53</v>
      </c>
      <c r="AO62" s="231" t="s">
        <v>53</v>
      </c>
      <c r="AP62" s="231" t="s">
        <v>53</v>
      </c>
      <c r="AQ62" s="231">
        <v>39</v>
      </c>
      <c r="AR62" s="231">
        <v>39</v>
      </c>
      <c r="AS62" s="231">
        <v>39</v>
      </c>
      <c r="AT62" s="231">
        <v>39</v>
      </c>
      <c r="AU62" s="231" t="s">
        <v>15</v>
      </c>
      <c r="AV62" s="296" t="s">
        <v>6</v>
      </c>
      <c r="AW62" s="296" t="s">
        <v>6</v>
      </c>
      <c r="AX62" s="296" t="s">
        <v>6</v>
      </c>
      <c r="AY62" s="231" t="s">
        <v>55</v>
      </c>
      <c r="AZ62" s="231" t="s">
        <v>55</v>
      </c>
      <c r="BA62" s="231" t="s">
        <v>55</v>
      </c>
      <c r="BB62" s="231" t="s">
        <v>55</v>
      </c>
      <c r="BC62" s="231">
        <v>1</v>
      </c>
      <c r="BD62" s="231">
        <v>1</v>
      </c>
      <c r="BE62" s="231">
        <v>1</v>
      </c>
      <c r="BF62" s="231">
        <v>1</v>
      </c>
      <c r="BG62" s="231">
        <v>1</v>
      </c>
      <c r="BH62" s="231" t="s">
        <v>52</v>
      </c>
      <c r="BI62" s="296" t="s">
        <v>47</v>
      </c>
      <c r="BJ62" s="296" t="s">
        <v>15</v>
      </c>
      <c r="BK62" s="296" t="s">
        <v>15</v>
      </c>
      <c r="BL62" s="296" t="s">
        <v>15</v>
      </c>
      <c r="BM62" s="296" t="s">
        <v>15</v>
      </c>
      <c r="BN62" s="296" t="s">
        <v>15</v>
      </c>
      <c r="BO62" s="296" t="s">
        <v>15</v>
      </c>
      <c r="BP62" s="296"/>
      <c r="BQ62" s="296"/>
      <c r="BR62" s="296"/>
      <c r="BS62" s="296"/>
      <c r="BT62" s="229"/>
      <c r="BU62" s="165">
        <f t="shared" si="3"/>
        <v>0.33333305555717241</v>
      </c>
    </row>
    <row r="63" spans="1:73" ht="15.5" x14ac:dyDescent="0.35">
      <c r="A63" s="39"/>
      <c r="B63" s="139" t="str">
        <f>'Etat staff'!R59</f>
        <v xml:space="preserve"> ANAIS</v>
      </c>
      <c r="C63" s="161">
        <f>'Etat staff'!P59</f>
        <v>43595.670138888891</v>
      </c>
      <c r="D63" s="162">
        <f>IF('Etat staff'!Q59&lt;C63,'Etat staff'!Q59+1,'Etat staff'!Q59)</f>
        <v>43595.913194444445</v>
      </c>
      <c r="E63" s="203">
        <f t="shared" si="7"/>
        <v>2.0833333333333332E-2</v>
      </c>
      <c r="F63" s="44"/>
      <c r="G63" s="265"/>
      <c r="H63" s="227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6"/>
      <c r="AE63" s="296"/>
      <c r="AF63" s="296"/>
      <c r="AG63" s="296"/>
      <c r="AH63" s="296"/>
      <c r="AI63" s="296"/>
      <c r="AJ63" s="296"/>
      <c r="AK63" s="296"/>
      <c r="AL63" s="296"/>
      <c r="AM63" s="231">
        <v>2</v>
      </c>
      <c r="AN63" s="231">
        <v>2</v>
      </c>
      <c r="AO63" s="231">
        <v>2</v>
      </c>
      <c r="AP63" s="231">
        <v>2</v>
      </c>
      <c r="AQ63" s="231">
        <v>1</v>
      </c>
      <c r="AR63" s="231">
        <v>1</v>
      </c>
      <c r="AS63" s="231">
        <v>1</v>
      </c>
      <c r="AT63" s="231">
        <v>1</v>
      </c>
      <c r="AU63" s="296" t="s">
        <v>15</v>
      </c>
      <c r="AV63" s="296" t="s">
        <v>6</v>
      </c>
      <c r="AW63" s="296" t="s">
        <v>6</v>
      </c>
      <c r="AX63" s="296" t="s">
        <v>6</v>
      </c>
      <c r="AY63" s="231" t="s">
        <v>55</v>
      </c>
      <c r="AZ63" s="231" t="s">
        <v>55</v>
      </c>
      <c r="BA63" s="231" t="s">
        <v>55</v>
      </c>
      <c r="BB63" s="231" t="s">
        <v>55</v>
      </c>
      <c r="BC63" s="231">
        <v>32</v>
      </c>
      <c r="BD63" s="231">
        <v>32</v>
      </c>
      <c r="BE63" s="231">
        <v>37</v>
      </c>
      <c r="BF63" s="231">
        <v>37</v>
      </c>
      <c r="BG63" s="231">
        <v>37</v>
      </c>
      <c r="BH63" s="231" t="s">
        <v>52</v>
      </c>
      <c r="BI63" s="296" t="s">
        <v>47</v>
      </c>
      <c r="BJ63" s="296" t="s">
        <v>15</v>
      </c>
      <c r="BK63" s="296" t="s">
        <v>15</v>
      </c>
      <c r="BL63" s="296" t="s">
        <v>15</v>
      </c>
      <c r="BM63" s="296" t="s">
        <v>15</v>
      </c>
      <c r="BN63" s="296" t="s">
        <v>15</v>
      </c>
      <c r="BO63" s="296" t="s">
        <v>15</v>
      </c>
      <c r="BP63" s="231"/>
      <c r="BQ63" s="231"/>
      <c r="BR63" s="231"/>
      <c r="BS63" s="231"/>
      <c r="BT63" s="229"/>
      <c r="BU63" s="165">
        <f t="shared" si="3"/>
        <v>0.24999972222141378</v>
      </c>
    </row>
    <row r="64" spans="1:73" ht="15.5" x14ac:dyDescent="0.35">
      <c r="A64" s="39"/>
      <c r="B64" s="139" t="str">
        <f>'Etat staff'!R60</f>
        <v xml:space="preserve"> PHILIPPINE</v>
      </c>
      <c r="C64" s="161">
        <f>'Etat staff'!P60</f>
        <v>43595.670138888891</v>
      </c>
      <c r="D64" s="162">
        <f>IF('Etat staff'!Q60&lt;C64,'Etat staff'!Q60+1,'Etat staff'!Q60)</f>
        <v>43595.913194444445</v>
      </c>
      <c r="E64" s="203">
        <f t="shared" si="7"/>
        <v>2.0833333333333332E-2</v>
      </c>
      <c r="F64" s="44"/>
      <c r="G64" s="265"/>
      <c r="H64" s="227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6"/>
      <c r="AE64" s="231"/>
      <c r="AF64" s="231"/>
      <c r="AG64" s="231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1"/>
      <c r="AT64" s="231"/>
      <c r="AU64" s="231"/>
      <c r="AV64" s="231" t="s">
        <v>6</v>
      </c>
      <c r="AW64" s="231" t="s">
        <v>6</v>
      </c>
      <c r="AX64" s="231" t="s">
        <v>6</v>
      </c>
      <c r="AY64" s="231">
        <v>2</v>
      </c>
      <c r="AZ64" s="231">
        <v>2</v>
      </c>
      <c r="BA64" s="231">
        <v>2</v>
      </c>
      <c r="BB64" s="231">
        <v>2</v>
      </c>
      <c r="BC64" s="231">
        <v>2</v>
      </c>
      <c r="BD64" s="231">
        <v>2</v>
      </c>
      <c r="BE64" s="231">
        <v>2</v>
      </c>
      <c r="BF64" s="231">
        <v>2</v>
      </c>
      <c r="BG64" s="231">
        <v>2</v>
      </c>
      <c r="BH64" s="231" t="s">
        <v>52</v>
      </c>
      <c r="BI64" s="296" t="s">
        <v>47</v>
      </c>
      <c r="BJ64" s="296" t="s">
        <v>15</v>
      </c>
      <c r="BK64" s="296" t="s">
        <v>15</v>
      </c>
      <c r="BL64" s="296" t="s">
        <v>15</v>
      </c>
      <c r="BM64" s="296" t="s">
        <v>15</v>
      </c>
      <c r="BN64" s="296" t="s">
        <v>15</v>
      </c>
      <c r="BO64" s="296" t="s">
        <v>15</v>
      </c>
      <c r="BP64" s="231"/>
      <c r="BQ64" s="231"/>
      <c r="BR64" s="231"/>
      <c r="BS64" s="231"/>
      <c r="BT64" s="229"/>
      <c r="BU64" s="165">
        <f t="shared" si="3"/>
        <v>0.24999972222141378</v>
      </c>
    </row>
    <row r="65" spans="1:73" ht="15.5" x14ac:dyDescent="0.35">
      <c r="A65" s="39"/>
      <c r="B65" s="139" t="str">
        <f>'Etat staff'!R61</f>
        <v xml:space="preserve"> CLAIRE </v>
      </c>
      <c r="C65" s="161">
        <f>'Etat staff'!P61</f>
        <v>43595.586805555555</v>
      </c>
      <c r="D65" s="162">
        <f>IF('Etat staff'!Q61&lt;C65,'Etat staff'!Q61+1,'Etat staff'!Q61)</f>
        <v>43595.913194444445</v>
      </c>
      <c r="E65" s="203">
        <f t="shared" si="7"/>
        <v>4.1666666666666664E-2</v>
      </c>
      <c r="F65" s="44"/>
      <c r="G65" s="265"/>
      <c r="H65" s="227"/>
      <c r="I65" s="296"/>
      <c r="J65" s="296"/>
      <c r="K65" s="296"/>
      <c r="L65" s="296"/>
      <c r="M65" s="296"/>
      <c r="N65" s="296"/>
      <c r="O65" s="296"/>
      <c r="P65" s="296"/>
      <c r="Q65" s="296"/>
      <c r="R65" s="296"/>
      <c r="S65" s="296"/>
      <c r="T65" s="296"/>
      <c r="U65" s="296"/>
      <c r="V65" s="296"/>
      <c r="W65" s="296"/>
      <c r="X65" s="231"/>
      <c r="Y65" s="231"/>
      <c r="Z65" s="231"/>
      <c r="AA65" s="231"/>
      <c r="AB65" s="231"/>
      <c r="AC65" s="231"/>
      <c r="AD65" s="231"/>
      <c r="AE65" s="231"/>
      <c r="AF65" s="231"/>
      <c r="AG65" s="231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1"/>
      <c r="AT65" s="231"/>
      <c r="AU65" s="231"/>
      <c r="AV65" s="231"/>
      <c r="AW65" s="231"/>
      <c r="AX65" s="231" t="s">
        <v>68</v>
      </c>
      <c r="AY65" s="231" t="s">
        <v>68</v>
      </c>
      <c r="AZ65" s="231" t="s">
        <v>68</v>
      </c>
      <c r="BA65" s="231" t="s">
        <v>68</v>
      </c>
      <c r="BB65" s="231" t="s">
        <v>68</v>
      </c>
      <c r="BC65" s="231" t="s">
        <v>55</v>
      </c>
      <c r="BD65" s="231" t="s">
        <v>55</v>
      </c>
      <c r="BE65" s="231" t="s">
        <v>55</v>
      </c>
      <c r="BF65" s="231" t="s">
        <v>55</v>
      </c>
      <c r="BG65" s="231" t="s">
        <v>55</v>
      </c>
      <c r="BH65" s="231" t="s">
        <v>52</v>
      </c>
      <c r="BI65" s="296" t="s">
        <v>47</v>
      </c>
      <c r="BJ65" s="296" t="s">
        <v>15</v>
      </c>
      <c r="BK65" s="296" t="s">
        <v>15</v>
      </c>
      <c r="BL65" s="296" t="s">
        <v>15</v>
      </c>
      <c r="BM65" s="296" t="s">
        <v>15</v>
      </c>
      <c r="BN65" s="296" t="s">
        <v>15</v>
      </c>
      <c r="BO65" s="296" t="s">
        <v>15</v>
      </c>
      <c r="BP65" s="231"/>
      <c r="BQ65" s="231"/>
      <c r="BR65" s="231"/>
      <c r="BS65" s="231"/>
      <c r="BT65" s="229"/>
      <c r="BU65" s="165">
        <f t="shared" si="3"/>
        <v>0.33333305555717241</v>
      </c>
    </row>
    <row r="66" spans="1:73" ht="15.5" x14ac:dyDescent="0.35">
      <c r="A66" s="39"/>
      <c r="B66" s="139">
        <f>'Etat staff'!R62</f>
        <v>0</v>
      </c>
      <c r="C66" s="161">
        <f>'Etat staff'!P62</f>
        <v>0</v>
      </c>
      <c r="D66" s="162">
        <f>IF('Etat staff'!Q62&lt;C66,'Etat staff'!Q62+1,'Etat staff'!Q62)</f>
        <v>0</v>
      </c>
      <c r="E66" s="203">
        <f t="shared" si="7"/>
        <v>1.0416666666666666E-2</v>
      </c>
      <c r="F66" s="44"/>
      <c r="G66" s="265"/>
      <c r="H66" s="227"/>
      <c r="I66" s="296"/>
      <c r="J66" s="296"/>
      <c r="K66" s="296"/>
      <c r="L66" s="296"/>
      <c r="M66" s="296"/>
      <c r="N66" s="296"/>
      <c r="O66" s="296"/>
      <c r="P66" s="296"/>
      <c r="Q66" s="296"/>
      <c r="R66" s="296"/>
      <c r="S66" s="296"/>
      <c r="T66" s="296"/>
      <c r="U66" s="296"/>
      <c r="V66" s="296"/>
      <c r="W66" s="296"/>
      <c r="X66" s="231"/>
      <c r="Y66" s="231"/>
      <c r="Z66" s="231"/>
      <c r="AA66" s="231"/>
      <c r="AB66" s="231"/>
      <c r="AC66" s="231"/>
      <c r="AD66" s="231"/>
      <c r="AE66" s="231"/>
      <c r="AF66" s="231"/>
      <c r="AG66" s="231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1"/>
      <c r="AT66" s="231"/>
      <c r="AU66" s="231"/>
      <c r="AV66" s="231"/>
      <c r="AW66" s="231"/>
      <c r="AX66" s="231"/>
      <c r="AY66" s="231"/>
      <c r="AZ66" s="231"/>
      <c r="BA66" s="231"/>
      <c r="BB66" s="231"/>
      <c r="BC66" s="231"/>
      <c r="BD66" s="231"/>
      <c r="BE66" s="231"/>
      <c r="BF66" s="231"/>
      <c r="BG66" s="231"/>
      <c r="BH66" s="231" t="s">
        <v>52</v>
      </c>
      <c r="BI66" s="296" t="s">
        <v>47</v>
      </c>
      <c r="BJ66" s="296" t="s">
        <v>15</v>
      </c>
      <c r="BK66" s="296" t="s">
        <v>15</v>
      </c>
      <c r="BL66" s="296" t="s">
        <v>15</v>
      </c>
      <c r="BM66" s="296" t="s">
        <v>15</v>
      </c>
      <c r="BN66" s="296" t="s">
        <v>15</v>
      </c>
      <c r="BO66" s="296" t="s">
        <v>15</v>
      </c>
      <c r="BP66" s="231"/>
      <c r="BQ66" s="231"/>
      <c r="BR66" s="231"/>
      <c r="BS66" s="231"/>
      <c r="BT66" s="229"/>
      <c r="BU66" s="165">
        <f t="shared" si="3"/>
        <v>6.9441666666666671E-3</v>
      </c>
    </row>
    <row r="67" spans="1:73" ht="15.5" x14ac:dyDescent="0.35">
      <c r="A67" s="39"/>
      <c r="B67" s="266">
        <f>'Etat staff'!R63</f>
        <v>0</v>
      </c>
      <c r="C67" s="161">
        <f>'Etat staff'!P63</f>
        <v>0</v>
      </c>
      <c r="D67" s="162">
        <f>IF('Etat staff'!Q63&lt;C67,'Etat staff'!Q63+1,'Etat staff'!Q63)</f>
        <v>0</v>
      </c>
      <c r="E67" s="203">
        <f t="shared" si="7"/>
        <v>1.0416666666666666E-2</v>
      </c>
      <c r="F67" s="44"/>
      <c r="G67" s="265"/>
      <c r="H67" s="227"/>
      <c r="I67" s="296"/>
      <c r="J67" s="296"/>
      <c r="K67" s="296"/>
      <c r="L67" s="296"/>
      <c r="M67" s="296"/>
      <c r="N67" s="296"/>
      <c r="O67" s="296"/>
      <c r="P67" s="296"/>
      <c r="Q67" s="296"/>
      <c r="R67" s="296"/>
      <c r="S67" s="296"/>
      <c r="T67" s="296"/>
      <c r="U67" s="296"/>
      <c r="V67" s="296"/>
      <c r="W67" s="296"/>
      <c r="X67" s="231"/>
      <c r="Y67" s="231"/>
      <c r="Z67" s="231"/>
      <c r="AA67" s="231"/>
      <c r="AB67" s="231"/>
      <c r="AC67" s="231"/>
      <c r="AD67" s="231"/>
      <c r="AE67" s="231"/>
      <c r="AF67" s="231"/>
      <c r="AG67" s="231"/>
      <c r="AH67" s="231"/>
      <c r="AI67" s="231"/>
      <c r="AJ67" s="231"/>
      <c r="AK67" s="231"/>
      <c r="AL67" s="231"/>
      <c r="AM67" s="231"/>
      <c r="AN67" s="231"/>
      <c r="AO67" s="231"/>
      <c r="AP67" s="231"/>
      <c r="AQ67" s="231"/>
      <c r="AR67" s="231"/>
      <c r="AS67" s="231"/>
      <c r="AT67" s="231"/>
      <c r="AU67" s="231"/>
      <c r="AV67" s="231"/>
      <c r="AW67" s="231"/>
      <c r="AX67" s="231"/>
      <c r="AY67" s="231"/>
      <c r="AZ67" s="231"/>
      <c r="BA67" s="231"/>
      <c r="BB67" s="231"/>
      <c r="BC67" s="231"/>
      <c r="BD67" s="231"/>
      <c r="BE67" s="231"/>
      <c r="BF67" s="231"/>
      <c r="BG67" s="231"/>
      <c r="BH67" s="231" t="s">
        <v>52</v>
      </c>
      <c r="BI67" s="296" t="s">
        <v>47</v>
      </c>
      <c r="BJ67" s="296" t="s">
        <v>15</v>
      </c>
      <c r="BK67" s="296" t="s">
        <v>15</v>
      </c>
      <c r="BL67" s="296" t="s">
        <v>15</v>
      </c>
      <c r="BM67" s="296" t="s">
        <v>15</v>
      </c>
      <c r="BN67" s="296" t="s">
        <v>15</v>
      </c>
      <c r="BO67" s="296" t="s">
        <v>15</v>
      </c>
      <c r="BP67" s="231"/>
      <c r="BQ67" s="231"/>
      <c r="BR67" s="231"/>
      <c r="BS67" s="231"/>
      <c r="BT67" s="229"/>
      <c r="BU67" s="165">
        <f t="shared" si="3"/>
        <v>6.9441666666666671E-3</v>
      </c>
    </row>
    <row r="68" spans="1:73" ht="15.5" x14ac:dyDescent="0.35">
      <c r="A68" s="39"/>
      <c r="B68" s="266">
        <f>'Etat staff'!R64</f>
        <v>0</v>
      </c>
      <c r="C68" s="161">
        <f>'Etat staff'!P64</f>
        <v>0</v>
      </c>
      <c r="D68" s="162">
        <f>IF('Etat staff'!Q64&lt;C68,'Etat staff'!Q64+1,'Etat staff'!Q64)</f>
        <v>0</v>
      </c>
      <c r="E68" s="203">
        <f t="shared" si="7"/>
        <v>1.0416666666666666E-2</v>
      </c>
      <c r="F68" s="44"/>
      <c r="G68" s="265"/>
      <c r="H68" s="227"/>
      <c r="I68" s="296"/>
      <c r="J68" s="296"/>
      <c r="K68" s="296"/>
      <c r="L68" s="296"/>
      <c r="M68" s="296"/>
      <c r="N68" s="296"/>
      <c r="O68" s="296"/>
      <c r="P68" s="296"/>
      <c r="Q68" s="296"/>
      <c r="R68" s="296"/>
      <c r="S68" s="296"/>
      <c r="T68" s="296"/>
      <c r="U68" s="296"/>
      <c r="V68" s="296"/>
      <c r="W68" s="296"/>
      <c r="X68" s="231"/>
      <c r="Y68" s="231"/>
      <c r="Z68" s="231"/>
      <c r="AA68" s="231"/>
      <c r="AB68" s="231"/>
      <c r="AC68" s="231"/>
      <c r="AD68" s="231"/>
      <c r="AE68" s="231"/>
      <c r="AF68" s="231"/>
      <c r="AG68" s="231"/>
      <c r="AH68" s="231"/>
      <c r="AI68" s="231"/>
      <c r="AJ68" s="231"/>
      <c r="AK68" s="231"/>
      <c r="AL68" s="231"/>
      <c r="AM68" s="231"/>
      <c r="AN68" s="231"/>
      <c r="AO68" s="231"/>
      <c r="AP68" s="231"/>
      <c r="AQ68" s="231"/>
      <c r="AR68" s="231"/>
      <c r="AS68" s="231"/>
      <c r="AT68" s="231"/>
      <c r="AU68" s="231"/>
      <c r="AV68" s="231"/>
      <c r="AW68" s="231"/>
      <c r="AX68" s="231"/>
      <c r="AY68" s="231"/>
      <c r="AZ68" s="231"/>
      <c r="BA68" s="231"/>
      <c r="BB68" s="231"/>
      <c r="BC68" s="231"/>
      <c r="BD68" s="231"/>
      <c r="BE68" s="231"/>
      <c r="BF68" s="231"/>
      <c r="BG68" s="231"/>
      <c r="BH68" s="231" t="s">
        <v>52</v>
      </c>
      <c r="BI68" s="296" t="s">
        <v>47</v>
      </c>
      <c r="BJ68" s="296" t="s">
        <v>15</v>
      </c>
      <c r="BK68" s="296" t="s">
        <v>15</v>
      </c>
      <c r="BL68" s="296" t="s">
        <v>15</v>
      </c>
      <c r="BM68" s="296" t="s">
        <v>15</v>
      </c>
      <c r="BN68" s="296" t="s">
        <v>15</v>
      </c>
      <c r="BO68" s="296" t="s">
        <v>15</v>
      </c>
      <c r="BP68" s="231"/>
      <c r="BQ68" s="231"/>
      <c r="BR68" s="231"/>
      <c r="BS68" s="231"/>
      <c r="BT68" s="229"/>
      <c r="BU68" s="165">
        <f t="shared" si="3"/>
        <v>6.9441666666666671E-3</v>
      </c>
    </row>
    <row r="69" spans="1:73" ht="15.5" x14ac:dyDescent="0.35">
      <c r="A69" s="39"/>
      <c r="B69" s="139">
        <f>'Etat staff'!R65</f>
        <v>0</v>
      </c>
      <c r="C69" s="161">
        <f>'Etat staff'!P65</f>
        <v>0</v>
      </c>
      <c r="D69" s="162">
        <f>IF('Etat staff'!Q65&lt;C69,'Etat staff'!Q65+1,'Etat staff'!Q65)</f>
        <v>0</v>
      </c>
      <c r="E69" s="203">
        <f t="shared" si="7"/>
        <v>1.0416666666666666E-2</v>
      </c>
      <c r="F69" s="44"/>
      <c r="G69" s="265"/>
      <c r="H69" s="227"/>
      <c r="I69" s="296"/>
      <c r="J69" s="296"/>
      <c r="K69" s="296"/>
      <c r="L69" s="296"/>
      <c r="M69" s="296"/>
      <c r="N69" s="296"/>
      <c r="O69" s="296"/>
      <c r="P69" s="296"/>
      <c r="Q69" s="296"/>
      <c r="R69" s="296"/>
      <c r="S69" s="296"/>
      <c r="T69" s="296"/>
      <c r="U69" s="296"/>
      <c r="V69" s="296"/>
      <c r="W69" s="296"/>
      <c r="X69" s="231"/>
      <c r="Y69" s="231"/>
      <c r="Z69" s="231"/>
      <c r="AA69" s="231"/>
      <c r="AB69" s="231"/>
      <c r="AC69" s="231"/>
      <c r="AD69" s="231"/>
      <c r="AE69" s="231"/>
      <c r="AF69" s="231"/>
      <c r="AG69" s="231"/>
      <c r="AH69" s="231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31"/>
      <c r="AT69" s="231"/>
      <c r="AU69" s="231"/>
      <c r="AV69" s="231"/>
      <c r="AW69" s="231"/>
      <c r="AX69" s="231"/>
      <c r="AY69" s="231"/>
      <c r="AZ69" s="231"/>
      <c r="BA69" s="231"/>
      <c r="BB69" s="231"/>
      <c r="BC69" s="231"/>
      <c r="BD69" s="231"/>
      <c r="BE69" s="231"/>
      <c r="BF69" s="231"/>
      <c r="BG69" s="231"/>
      <c r="BH69" s="231"/>
      <c r="BI69" s="231"/>
      <c r="BJ69" s="231"/>
      <c r="BK69" s="231"/>
      <c r="BL69" s="231"/>
      <c r="BM69" s="231"/>
      <c r="BN69" s="231"/>
      <c r="BO69" s="231"/>
      <c r="BP69" s="231"/>
      <c r="BQ69" s="231"/>
      <c r="BR69" s="231"/>
      <c r="BS69" s="231"/>
      <c r="BT69" s="229"/>
      <c r="BU69" s="165">
        <f t="shared" si="3"/>
        <v>6.9441666666666671E-3</v>
      </c>
    </row>
    <row r="70" spans="1:73" ht="15.5" x14ac:dyDescent="0.35">
      <c r="A70" s="39"/>
      <c r="B70" s="139">
        <f>'Etat staff'!R66</f>
        <v>0</v>
      </c>
      <c r="C70" s="161">
        <f>'Etat staff'!P66</f>
        <v>0</v>
      </c>
      <c r="D70" s="162">
        <f>IF('Etat staff'!Q66&lt;C70,'Etat staff'!Q66+1,'Etat staff'!Q66)</f>
        <v>0</v>
      </c>
      <c r="E70" s="203">
        <f t="shared" si="7"/>
        <v>1.0416666666666666E-2</v>
      </c>
      <c r="F70" s="44"/>
      <c r="G70" s="265"/>
      <c r="H70" s="227"/>
      <c r="I70" s="296"/>
      <c r="J70" s="296"/>
      <c r="K70" s="296"/>
      <c r="L70" s="296"/>
      <c r="M70" s="296"/>
      <c r="N70" s="296"/>
      <c r="O70" s="296"/>
      <c r="P70" s="296"/>
      <c r="Q70" s="296"/>
      <c r="R70" s="296"/>
      <c r="S70" s="296"/>
      <c r="T70" s="296"/>
      <c r="U70" s="296"/>
      <c r="V70" s="296"/>
      <c r="W70" s="296"/>
      <c r="X70" s="231"/>
      <c r="Y70" s="231"/>
      <c r="Z70" s="231"/>
      <c r="AA70" s="231"/>
      <c r="AB70" s="231"/>
      <c r="AC70" s="231"/>
      <c r="AD70" s="231"/>
      <c r="AE70" s="231"/>
      <c r="AF70" s="231"/>
      <c r="AG70" s="231"/>
      <c r="AH70" s="231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31"/>
      <c r="AT70" s="231"/>
      <c r="AU70" s="231"/>
      <c r="AV70" s="231"/>
      <c r="AW70" s="231"/>
      <c r="AX70" s="231"/>
      <c r="AY70" s="231"/>
      <c r="AZ70" s="231"/>
      <c r="BA70" s="231"/>
      <c r="BB70" s="231"/>
      <c r="BC70" s="231"/>
      <c r="BD70" s="231"/>
      <c r="BE70" s="231"/>
      <c r="BF70" s="231"/>
      <c r="BG70" s="231"/>
      <c r="BH70" s="231"/>
      <c r="BI70" s="231"/>
      <c r="BJ70" s="231"/>
      <c r="BK70" s="231"/>
      <c r="BL70" s="231"/>
      <c r="BM70" s="231"/>
      <c r="BN70" s="231"/>
      <c r="BO70" s="231"/>
      <c r="BP70" s="231"/>
      <c r="BQ70" s="231"/>
      <c r="BR70" s="231"/>
      <c r="BS70" s="231"/>
      <c r="BT70" s="229"/>
      <c r="BU70" s="165">
        <f t="shared" si="3"/>
        <v>6.9441666666666671E-3</v>
      </c>
    </row>
    <row r="71" spans="1:73" ht="15.5" x14ac:dyDescent="0.35">
      <c r="A71" s="39"/>
      <c r="B71" s="139">
        <f>'Etat staff'!R67</f>
        <v>0</v>
      </c>
      <c r="C71" s="161">
        <f>'Etat staff'!P67</f>
        <v>0</v>
      </c>
      <c r="D71" s="162">
        <f>IF('Etat staff'!Q67&lt;C71,'Etat staff'!Q67+1,'Etat staff'!Q67)</f>
        <v>0</v>
      </c>
      <c r="E71" s="203">
        <f t="shared" si="7"/>
        <v>1.0416666666666666E-2</v>
      </c>
      <c r="F71" s="44"/>
      <c r="G71" s="265"/>
      <c r="H71" s="227"/>
      <c r="I71" s="296"/>
      <c r="J71" s="296"/>
      <c r="K71" s="296"/>
      <c r="L71" s="296"/>
      <c r="M71" s="296"/>
      <c r="N71" s="296"/>
      <c r="O71" s="296"/>
      <c r="P71" s="296"/>
      <c r="Q71" s="296"/>
      <c r="R71" s="296"/>
      <c r="S71" s="296"/>
      <c r="T71" s="296"/>
      <c r="U71" s="296"/>
      <c r="V71" s="296"/>
      <c r="W71" s="296"/>
      <c r="X71" s="231"/>
      <c r="Y71" s="231"/>
      <c r="Z71" s="231"/>
      <c r="AA71" s="231"/>
      <c r="AB71" s="231"/>
      <c r="AC71" s="231"/>
      <c r="AD71" s="231"/>
      <c r="AE71" s="231"/>
      <c r="AF71" s="231"/>
      <c r="AG71" s="231"/>
      <c r="AH71" s="231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31"/>
      <c r="AT71" s="231"/>
      <c r="AU71" s="231"/>
      <c r="AV71" s="231"/>
      <c r="AW71" s="231"/>
      <c r="AX71" s="231"/>
      <c r="AY71" s="231"/>
      <c r="AZ71" s="231"/>
      <c r="BA71" s="231"/>
      <c r="BB71" s="231"/>
      <c r="BC71" s="231"/>
      <c r="BD71" s="231"/>
      <c r="BE71" s="231"/>
      <c r="BF71" s="231"/>
      <c r="BG71" s="231"/>
      <c r="BH71" s="231"/>
      <c r="BI71" s="231"/>
      <c r="BJ71" s="231"/>
      <c r="BK71" s="231"/>
      <c r="BL71" s="231"/>
      <c r="BM71" s="231"/>
      <c r="BN71" s="231"/>
      <c r="BO71" s="231"/>
      <c r="BP71" s="231"/>
      <c r="BQ71" s="231"/>
      <c r="BR71" s="231"/>
      <c r="BS71" s="231"/>
      <c r="BT71" s="229"/>
      <c r="BU71" s="165">
        <f t="shared" si="3"/>
        <v>6.9441666666666671E-3</v>
      </c>
    </row>
    <row r="72" spans="1:73" ht="15.5" x14ac:dyDescent="0.35">
      <c r="A72" s="39"/>
      <c r="B72" s="139">
        <f>'Etat staff'!R68</f>
        <v>0</v>
      </c>
      <c r="C72" s="161">
        <f>'Etat staff'!P68</f>
        <v>0</v>
      </c>
      <c r="D72" s="162">
        <f>IF('Etat staff'!Q68&lt;C72,'Etat staff'!Q68+1,'Etat staff'!Q68)</f>
        <v>0</v>
      </c>
      <c r="E72" s="203">
        <f t="shared" si="7"/>
        <v>1.0416666666666666E-2</v>
      </c>
      <c r="F72" s="44"/>
      <c r="G72" s="265"/>
      <c r="H72" s="227"/>
      <c r="I72" s="296"/>
      <c r="J72" s="296"/>
      <c r="K72" s="296"/>
      <c r="L72" s="296"/>
      <c r="M72" s="296"/>
      <c r="N72" s="296"/>
      <c r="O72" s="296"/>
      <c r="P72" s="296"/>
      <c r="Q72" s="296"/>
      <c r="R72" s="296"/>
      <c r="S72" s="296"/>
      <c r="T72" s="296"/>
      <c r="U72" s="296"/>
      <c r="V72" s="296"/>
      <c r="W72" s="296"/>
      <c r="X72" s="231"/>
      <c r="Y72" s="231"/>
      <c r="Z72" s="231"/>
      <c r="AA72" s="231"/>
      <c r="AB72" s="231"/>
      <c r="AC72" s="231"/>
      <c r="AD72" s="231"/>
      <c r="AE72" s="231"/>
      <c r="AF72" s="231"/>
      <c r="AG72" s="231"/>
      <c r="AH72" s="231"/>
      <c r="AI72" s="231"/>
      <c r="AJ72" s="231"/>
      <c r="AK72" s="231"/>
      <c r="AL72" s="231"/>
      <c r="AM72" s="231"/>
      <c r="AN72" s="231"/>
      <c r="AO72" s="231"/>
      <c r="AP72" s="231"/>
      <c r="AQ72" s="231"/>
      <c r="AR72" s="231"/>
      <c r="AS72" s="231"/>
      <c r="AT72" s="231"/>
      <c r="AU72" s="231"/>
      <c r="AV72" s="231"/>
      <c r="AW72" s="231"/>
      <c r="AX72" s="231"/>
      <c r="AY72" s="231"/>
      <c r="AZ72" s="231"/>
      <c r="BA72" s="231"/>
      <c r="BB72" s="231"/>
      <c r="BC72" s="231"/>
      <c r="BD72" s="231"/>
      <c r="BE72" s="231"/>
      <c r="BF72" s="231"/>
      <c r="BG72" s="231"/>
      <c r="BH72" s="231"/>
      <c r="BI72" s="231"/>
      <c r="BJ72" s="231"/>
      <c r="BK72" s="231"/>
      <c r="BL72" s="231"/>
      <c r="BM72" s="231"/>
      <c r="BN72" s="231"/>
      <c r="BO72" s="231"/>
      <c r="BP72" s="231"/>
      <c r="BQ72" s="231"/>
      <c r="BR72" s="231"/>
      <c r="BS72" s="231"/>
      <c r="BT72" s="229"/>
      <c r="BU72" s="165">
        <f t="shared" si="3"/>
        <v>6.9441666666666671E-3</v>
      </c>
    </row>
    <row r="73" spans="1:73" ht="15.5" x14ac:dyDescent="0.35">
      <c r="A73" s="39"/>
      <c r="B73" s="139">
        <f>'Etat staff'!R69</f>
        <v>0</v>
      </c>
      <c r="C73" s="161">
        <f>'Etat staff'!P69</f>
        <v>0</v>
      </c>
      <c r="D73" s="162">
        <f>IF('Etat staff'!Q69&lt;C73,'Etat staff'!Q69+1,'Etat staff'!Q69)</f>
        <v>0</v>
      </c>
      <c r="E73" s="203">
        <f t="shared" si="7"/>
        <v>1.0416666666666666E-2</v>
      </c>
      <c r="F73" s="44"/>
      <c r="G73" s="265"/>
      <c r="H73" s="227"/>
      <c r="I73" s="296"/>
      <c r="J73" s="296"/>
      <c r="K73" s="296"/>
      <c r="L73" s="296"/>
      <c r="M73" s="296"/>
      <c r="N73" s="296"/>
      <c r="O73" s="296"/>
      <c r="P73" s="296"/>
      <c r="Q73" s="296"/>
      <c r="R73" s="296"/>
      <c r="S73" s="296"/>
      <c r="T73" s="296"/>
      <c r="U73" s="296"/>
      <c r="V73" s="296"/>
      <c r="W73" s="296"/>
      <c r="X73" s="231"/>
      <c r="Y73" s="231"/>
      <c r="Z73" s="231"/>
      <c r="AA73" s="231"/>
      <c r="AB73" s="231"/>
      <c r="AC73" s="231"/>
      <c r="AD73" s="231"/>
      <c r="AE73" s="231"/>
      <c r="AF73" s="231"/>
      <c r="AG73" s="231"/>
      <c r="AH73" s="231"/>
      <c r="AI73" s="231"/>
      <c r="AJ73" s="231"/>
      <c r="AK73" s="231"/>
      <c r="AL73" s="231"/>
      <c r="AM73" s="231"/>
      <c r="AN73" s="231"/>
      <c r="AO73" s="231"/>
      <c r="AP73" s="231"/>
      <c r="AQ73" s="231"/>
      <c r="AR73" s="231"/>
      <c r="AS73" s="231"/>
      <c r="AT73" s="231"/>
      <c r="AU73" s="231"/>
      <c r="AV73" s="231"/>
      <c r="AW73" s="231"/>
      <c r="AX73" s="231"/>
      <c r="AY73" s="231"/>
      <c r="AZ73" s="231"/>
      <c r="BA73" s="231"/>
      <c r="BB73" s="231"/>
      <c r="BC73" s="231"/>
      <c r="BD73" s="231"/>
      <c r="BE73" s="231"/>
      <c r="BF73" s="231"/>
      <c r="BG73" s="231"/>
      <c r="BH73" s="231"/>
      <c r="BI73" s="231"/>
      <c r="BJ73" s="231"/>
      <c r="BK73" s="231"/>
      <c r="BL73" s="231"/>
      <c r="BM73" s="231"/>
      <c r="BN73" s="231"/>
      <c r="BO73" s="231"/>
      <c r="BP73" s="231"/>
      <c r="BQ73" s="231"/>
      <c r="BR73" s="231"/>
      <c r="BS73" s="231"/>
      <c r="BT73" s="229"/>
      <c r="BU73" s="165">
        <f t="shared" si="3"/>
        <v>6.9441666666666671E-3</v>
      </c>
    </row>
    <row r="74" spans="1:73" ht="15.5" x14ac:dyDescent="0.35">
      <c r="A74" s="39"/>
      <c r="B74" s="139">
        <f>'Etat staff'!R70</f>
        <v>0</v>
      </c>
      <c r="C74" s="161">
        <f>'Etat staff'!P70</f>
        <v>0</v>
      </c>
      <c r="D74" s="162">
        <f>IF('Etat staff'!Q70&lt;C74,'Etat staff'!Q70+1,'Etat staff'!Q70)</f>
        <v>0</v>
      </c>
      <c r="E74" s="203">
        <f t="shared" si="7"/>
        <v>1.0416666666666666E-2</v>
      </c>
      <c r="F74" s="44"/>
      <c r="G74" s="265"/>
      <c r="H74" s="227"/>
      <c r="I74" s="296"/>
      <c r="J74" s="296"/>
      <c r="K74" s="296"/>
      <c r="L74" s="296"/>
      <c r="M74" s="296"/>
      <c r="N74" s="296"/>
      <c r="O74" s="296"/>
      <c r="P74" s="296"/>
      <c r="Q74" s="296"/>
      <c r="R74" s="296"/>
      <c r="S74" s="296"/>
      <c r="T74" s="296"/>
      <c r="U74" s="296"/>
      <c r="V74" s="296"/>
      <c r="W74" s="296"/>
      <c r="X74" s="231"/>
      <c r="Y74" s="231"/>
      <c r="Z74" s="231"/>
      <c r="AA74" s="231"/>
      <c r="AB74" s="231"/>
      <c r="AC74" s="231"/>
      <c r="AD74" s="231"/>
      <c r="AE74" s="231"/>
      <c r="AF74" s="231"/>
      <c r="AG74" s="231"/>
      <c r="AH74" s="231"/>
      <c r="AI74" s="231"/>
      <c r="AJ74" s="231"/>
      <c r="AK74" s="231"/>
      <c r="AL74" s="231"/>
      <c r="AM74" s="231"/>
      <c r="AN74" s="231"/>
      <c r="AO74" s="231"/>
      <c r="AP74" s="231"/>
      <c r="AQ74" s="296"/>
      <c r="AR74" s="296"/>
      <c r="AS74" s="296"/>
      <c r="AT74" s="296"/>
      <c r="AU74" s="231"/>
      <c r="AV74" s="231"/>
      <c r="AW74" s="231"/>
      <c r="AX74" s="231"/>
      <c r="AY74" s="231"/>
      <c r="AZ74" s="231"/>
      <c r="BA74" s="231"/>
      <c r="BB74" s="231"/>
      <c r="BC74" s="231"/>
      <c r="BD74" s="231"/>
      <c r="BE74" s="231"/>
      <c r="BF74" s="231"/>
      <c r="BG74" s="231"/>
      <c r="BH74" s="231"/>
      <c r="BI74" s="231"/>
      <c r="BJ74" s="231"/>
      <c r="BK74" s="231"/>
      <c r="BL74" s="231"/>
      <c r="BM74" s="231"/>
      <c r="BN74" s="231"/>
      <c r="BO74" s="231"/>
      <c r="BP74" s="231"/>
      <c r="BQ74" s="231"/>
      <c r="BR74" s="231"/>
      <c r="BS74" s="231"/>
      <c r="BT74" s="229"/>
      <c r="BU74" s="165">
        <f t="shared" si="3"/>
        <v>6.9441666666666671E-3</v>
      </c>
    </row>
    <row r="75" spans="1:73" ht="15.5" x14ac:dyDescent="0.35">
      <c r="A75" s="39"/>
      <c r="B75" s="139">
        <f>'Etat staff'!R71</f>
        <v>0</v>
      </c>
      <c r="C75" s="161">
        <f>'Etat staff'!P71</f>
        <v>0</v>
      </c>
      <c r="D75" s="162">
        <f>IF('Etat staff'!Q71&lt;C75,'Etat staff'!Q71+1,'Etat staff'!Q71)</f>
        <v>0</v>
      </c>
      <c r="E75" s="203">
        <f t="shared" si="7"/>
        <v>1.0416666666666666E-2</v>
      </c>
      <c r="F75" s="44"/>
      <c r="G75" s="265"/>
      <c r="H75" s="227"/>
      <c r="I75" s="296"/>
      <c r="J75" s="296"/>
      <c r="K75" s="296"/>
      <c r="L75" s="296"/>
      <c r="M75" s="296"/>
      <c r="N75" s="296"/>
      <c r="O75" s="296"/>
      <c r="P75" s="296"/>
      <c r="Q75" s="296"/>
      <c r="R75" s="296"/>
      <c r="S75" s="296"/>
      <c r="T75" s="296"/>
      <c r="U75" s="296"/>
      <c r="V75" s="296"/>
      <c r="W75" s="296"/>
      <c r="X75" s="231"/>
      <c r="Y75" s="231"/>
      <c r="Z75" s="231"/>
      <c r="AA75" s="231"/>
      <c r="AB75" s="231"/>
      <c r="AC75" s="231"/>
      <c r="AD75" s="231"/>
      <c r="AE75" s="231"/>
      <c r="AF75" s="231"/>
      <c r="AG75" s="231"/>
      <c r="AH75" s="231"/>
      <c r="AI75" s="231"/>
      <c r="AJ75" s="231"/>
      <c r="AK75" s="231"/>
      <c r="AL75" s="231"/>
      <c r="AM75" s="231"/>
      <c r="AN75" s="231"/>
      <c r="AO75" s="231"/>
      <c r="AP75" s="231"/>
      <c r="AQ75" s="231"/>
      <c r="AR75" s="231"/>
      <c r="AS75" s="231"/>
      <c r="AT75" s="231"/>
      <c r="AU75" s="231"/>
      <c r="AV75" s="231"/>
      <c r="AW75" s="231"/>
      <c r="AX75" s="231"/>
      <c r="AY75" s="231"/>
      <c r="AZ75" s="231"/>
      <c r="BA75" s="231"/>
      <c r="BB75" s="231"/>
      <c r="BC75" s="231"/>
      <c r="BD75" s="231"/>
      <c r="BE75" s="231"/>
      <c r="BF75" s="231"/>
      <c r="BG75" s="231"/>
      <c r="BH75" s="231"/>
      <c r="BI75" s="231"/>
      <c r="BJ75" s="231"/>
      <c r="BK75" s="231"/>
      <c r="BL75" s="231"/>
      <c r="BM75" s="231"/>
      <c r="BN75" s="231"/>
      <c r="BO75" s="231"/>
      <c r="BP75" s="231"/>
      <c r="BQ75" s="231"/>
      <c r="BR75" s="231"/>
      <c r="BS75" s="231"/>
      <c r="BT75" s="229"/>
      <c r="BU75" s="165">
        <f t="shared" si="3"/>
        <v>6.9441666666666671E-3</v>
      </c>
    </row>
    <row r="76" spans="1:73" ht="15.5" x14ac:dyDescent="0.35">
      <c r="A76" s="39"/>
      <c r="B76" s="139">
        <f>'Etat staff'!R72</f>
        <v>0</v>
      </c>
      <c r="C76" s="161">
        <f>'Etat staff'!P72</f>
        <v>0</v>
      </c>
      <c r="D76" s="162">
        <f>IF('Etat staff'!Q72&lt;C76,'Etat staff'!Q72+1,'Etat staff'!Q72)</f>
        <v>0</v>
      </c>
      <c r="E76" s="203">
        <f t="shared" si="7"/>
        <v>1.0416666666666666E-2</v>
      </c>
      <c r="F76" s="44"/>
      <c r="G76" s="265"/>
      <c r="H76" s="227"/>
      <c r="I76" s="296"/>
      <c r="J76" s="296"/>
      <c r="K76" s="296"/>
      <c r="L76" s="296"/>
      <c r="M76" s="296"/>
      <c r="N76" s="296"/>
      <c r="O76" s="296"/>
      <c r="P76" s="296"/>
      <c r="Q76" s="296"/>
      <c r="R76" s="296"/>
      <c r="S76" s="296"/>
      <c r="T76" s="296"/>
      <c r="U76" s="296"/>
      <c r="V76" s="296"/>
      <c r="W76" s="296"/>
      <c r="X76" s="231"/>
      <c r="Y76" s="231"/>
      <c r="Z76" s="231"/>
      <c r="AA76" s="231"/>
      <c r="AB76" s="231"/>
      <c r="AC76" s="231"/>
      <c r="AD76" s="231"/>
      <c r="AE76" s="231"/>
      <c r="AF76" s="231"/>
      <c r="AG76" s="231"/>
      <c r="AH76" s="231"/>
      <c r="AI76" s="231"/>
      <c r="AJ76" s="231"/>
      <c r="AK76" s="231"/>
      <c r="AL76" s="231"/>
      <c r="AM76" s="231"/>
      <c r="AN76" s="231"/>
      <c r="AO76" s="231"/>
      <c r="AP76" s="231"/>
      <c r="AQ76" s="231"/>
      <c r="AR76" s="231"/>
      <c r="AS76" s="231"/>
      <c r="AT76" s="231"/>
      <c r="AU76" s="231"/>
      <c r="AV76" s="231"/>
      <c r="AW76" s="231"/>
      <c r="AX76" s="231"/>
      <c r="AY76" s="231"/>
      <c r="AZ76" s="231"/>
      <c r="BA76" s="231"/>
      <c r="BB76" s="231"/>
      <c r="BC76" s="231"/>
      <c r="BD76" s="231"/>
      <c r="BE76" s="231"/>
      <c r="BF76" s="231"/>
      <c r="BG76" s="231"/>
      <c r="BH76" s="231"/>
      <c r="BI76" s="231"/>
      <c r="BJ76" s="231"/>
      <c r="BK76" s="231"/>
      <c r="BL76" s="231"/>
      <c r="BM76" s="231"/>
      <c r="BN76" s="231"/>
      <c r="BO76" s="231"/>
      <c r="BP76" s="231"/>
      <c r="BQ76" s="231"/>
      <c r="BR76" s="231"/>
      <c r="BS76" s="231"/>
      <c r="BT76" s="229"/>
      <c r="BU76" s="165">
        <f t="shared" si="3"/>
        <v>6.9441666666666671E-3</v>
      </c>
    </row>
    <row r="77" spans="1:73" ht="15.5" x14ac:dyDescent="0.35">
      <c r="A77" s="39"/>
      <c r="B77" s="139">
        <f>'Etat staff'!R73</f>
        <v>0</v>
      </c>
      <c r="C77" s="161">
        <f>'Etat staff'!P73</f>
        <v>0</v>
      </c>
      <c r="D77" s="162">
        <f>IF('Etat staff'!Q73&lt;C77,'Etat staff'!Q73+1,'Etat staff'!Q73)</f>
        <v>0</v>
      </c>
      <c r="E77" s="203">
        <f t="shared" si="7"/>
        <v>1.0416666666666666E-2</v>
      </c>
      <c r="F77" s="44"/>
      <c r="G77" s="265"/>
      <c r="H77" s="227"/>
      <c r="I77" s="296"/>
      <c r="J77" s="296"/>
      <c r="K77" s="296"/>
      <c r="L77" s="296"/>
      <c r="M77" s="296"/>
      <c r="N77" s="296"/>
      <c r="O77" s="296"/>
      <c r="P77" s="296"/>
      <c r="Q77" s="296"/>
      <c r="R77" s="296"/>
      <c r="S77" s="296"/>
      <c r="T77" s="296"/>
      <c r="U77" s="296"/>
      <c r="V77" s="296"/>
      <c r="W77" s="296"/>
      <c r="X77" s="296"/>
      <c r="Y77" s="296"/>
      <c r="Z77" s="296"/>
      <c r="AA77" s="296"/>
      <c r="AB77" s="296"/>
      <c r="AC77" s="296"/>
      <c r="AD77" s="296"/>
      <c r="AE77" s="296"/>
      <c r="AF77" s="296"/>
      <c r="AG77" s="296"/>
      <c r="AH77" s="296"/>
      <c r="AI77" s="296"/>
      <c r="AJ77" s="231"/>
      <c r="AK77" s="231"/>
      <c r="AL77" s="231"/>
      <c r="AM77" s="231"/>
      <c r="AN77" s="231"/>
      <c r="AO77" s="231"/>
      <c r="AP77" s="231"/>
      <c r="AQ77" s="231"/>
      <c r="AR77" s="231"/>
      <c r="AS77" s="231"/>
      <c r="AT77" s="231"/>
      <c r="AU77" s="231"/>
      <c r="AV77" s="231"/>
      <c r="AW77" s="231"/>
      <c r="AX77" s="231"/>
      <c r="AY77" s="231"/>
      <c r="AZ77" s="231"/>
      <c r="BA77" s="231"/>
      <c r="BB77" s="231"/>
      <c r="BC77" s="231"/>
      <c r="BD77" s="231"/>
      <c r="BE77" s="231"/>
      <c r="BF77" s="231"/>
      <c r="BG77" s="231"/>
      <c r="BH77" s="231"/>
      <c r="BI77" s="231"/>
      <c r="BJ77" s="231"/>
      <c r="BK77" s="231"/>
      <c r="BL77" s="231"/>
      <c r="BM77" s="231"/>
      <c r="BN77" s="231"/>
      <c r="BO77" s="231"/>
      <c r="BP77" s="296"/>
      <c r="BQ77" s="296"/>
      <c r="BR77" s="296"/>
      <c r="BS77" s="296"/>
      <c r="BT77" s="229"/>
      <c r="BU77" s="165">
        <f t="shared" si="3"/>
        <v>6.9441666666666671E-3</v>
      </c>
    </row>
    <row r="78" spans="1:73" ht="15.5" x14ac:dyDescent="0.35">
      <c r="A78" s="39"/>
      <c r="B78" s="139">
        <f>'Etat staff'!R74</f>
        <v>0</v>
      </c>
      <c r="C78" s="161">
        <f>'Etat staff'!P74</f>
        <v>0</v>
      </c>
      <c r="D78" s="162">
        <f>IF('Etat staff'!Q74&lt;C78,'Etat staff'!Q74+1,'Etat staff'!Q74)</f>
        <v>0</v>
      </c>
      <c r="E78" s="203">
        <f t="shared" si="7"/>
        <v>1.0416666666666666E-2</v>
      </c>
      <c r="F78" s="44"/>
      <c r="G78" s="265"/>
      <c r="H78" s="227"/>
      <c r="I78" s="296"/>
      <c r="J78" s="296"/>
      <c r="K78" s="296"/>
      <c r="L78" s="296"/>
      <c r="M78" s="296"/>
      <c r="N78" s="296"/>
      <c r="O78" s="296"/>
      <c r="P78" s="296"/>
      <c r="Q78" s="296"/>
      <c r="R78" s="296"/>
      <c r="S78" s="296"/>
      <c r="T78" s="296"/>
      <c r="U78" s="296"/>
      <c r="V78" s="296"/>
      <c r="W78" s="296"/>
      <c r="X78" s="296"/>
      <c r="Y78" s="296"/>
      <c r="Z78" s="296"/>
      <c r="AA78" s="296"/>
      <c r="AB78" s="296"/>
      <c r="AC78" s="296"/>
      <c r="AD78" s="296"/>
      <c r="AE78" s="296"/>
      <c r="AF78" s="296"/>
      <c r="AG78" s="296"/>
      <c r="AH78" s="296"/>
      <c r="AI78" s="296"/>
      <c r="AJ78" s="231"/>
      <c r="AK78" s="231"/>
      <c r="AL78" s="231"/>
      <c r="AM78" s="231"/>
      <c r="AN78" s="296"/>
      <c r="AO78" s="296"/>
      <c r="AP78" s="296"/>
      <c r="AQ78" s="296"/>
      <c r="AR78" s="231"/>
      <c r="AS78" s="231"/>
      <c r="AT78" s="231"/>
      <c r="AU78" s="231"/>
      <c r="AV78" s="231"/>
      <c r="AW78" s="231"/>
      <c r="AX78" s="231"/>
      <c r="AY78" s="231"/>
      <c r="AZ78" s="296"/>
      <c r="BA78" s="296"/>
      <c r="BB78" s="296"/>
      <c r="BC78" s="296"/>
      <c r="BD78" s="231"/>
      <c r="BE78" s="231"/>
      <c r="BF78" s="231"/>
      <c r="BG78" s="231"/>
      <c r="BH78" s="231"/>
      <c r="BI78" s="231"/>
      <c r="BJ78" s="231"/>
      <c r="BK78" s="231"/>
      <c r="BL78" s="231"/>
      <c r="BM78" s="231"/>
      <c r="BN78" s="231"/>
      <c r="BO78" s="231"/>
      <c r="BP78" s="296"/>
      <c r="BQ78" s="296"/>
      <c r="BR78" s="296"/>
      <c r="BS78" s="296"/>
      <c r="BT78" s="229"/>
      <c r="BU78" s="165">
        <f t="shared" si="3"/>
        <v>6.9441666666666671E-3</v>
      </c>
    </row>
    <row r="79" spans="1:73" ht="15.5" x14ac:dyDescent="0.35">
      <c r="A79" s="39"/>
      <c r="B79" s="139">
        <f>'Etat staff'!R75</f>
        <v>0</v>
      </c>
      <c r="C79" s="161">
        <f>'Etat staff'!P75</f>
        <v>0</v>
      </c>
      <c r="D79" s="162">
        <f>IF('Etat staff'!Q75&lt;C79,'Etat staff'!Q75+1,'Etat staff'!Q75)</f>
        <v>0</v>
      </c>
      <c r="E79" s="203">
        <f t="shared" si="7"/>
        <v>1.0416666666666666E-2</v>
      </c>
      <c r="F79" s="44"/>
      <c r="G79" s="265"/>
      <c r="H79" s="227"/>
      <c r="I79" s="296"/>
      <c r="J79" s="296"/>
      <c r="K79" s="296"/>
      <c r="L79" s="296"/>
      <c r="M79" s="296"/>
      <c r="N79" s="296"/>
      <c r="O79" s="296"/>
      <c r="P79" s="296"/>
      <c r="Q79" s="296"/>
      <c r="R79" s="296"/>
      <c r="S79" s="296"/>
      <c r="T79" s="296"/>
      <c r="U79" s="296"/>
      <c r="V79" s="296"/>
      <c r="W79" s="296"/>
      <c r="X79" s="296"/>
      <c r="Y79" s="296"/>
      <c r="Z79" s="296"/>
      <c r="AA79" s="296"/>
      <c r="AB79" s="296"/>
      <c r="AC79" s="296"/>
      <c r="AD79" s="296"/>
      <c r="AE79" s="296"/>
      <c r="AF79" s="296"/>
      <c r="AG79" s="296"/>
      <c r="AH79" s="296"/>
      <c r="AI79" s="296"/>
      <c r="AJ79" s="231"/>
      <c r="AK79" s="231"/>
      <c r="AL79" s="231"/>
      <c r="AM79" s="231"/>
      <c r="AN79" s="231"/>
      <c r="AO79" s="231"/>
      <c r="AP79" s="231"/>
      <c r="AQ79" s="231"/>
      <c r="AR79" s="231"/>
      <c r="AS79" s="231"/>
      <c r="AT79" s="231"/>
      <c r="AU79" s="231"/>
      <c r="AV79" s="231"/>
      <c r="AW79" s="231"/>
      <c r="AX79" s="231"/>
      <c r="AY79" s="231"/>
      <c r="AZ79" s="231"/>
      <c r="BA79" s="231"/>
      <c r="BB79" s="231"/>
      <c r="BC79" s="231"/>
      <c r="BD79" s="231"/>
      <c r="BE79" s="231"/>
      <c r="BF79" s="231"/>
      <c r="BG79" s="231"/>
      <c r="BH79" s="231"/>
      <c r="BI79" s="231"/>
      <c r="BJ79" s="231"/>
      <c r="BK79" s="231"/>
      <c r="BL79" s="231"/>
      <c r="BM79" s="231"/>
      <c r="BN79" s="231"/>
      <c r="BO79" s="231"/>
      <c r="BP79" s="296"/>
      <c r="BQ79" s="296"/>
      <c r="BR79" s="296"/>
      <c r="BS79" s="296"/>
      <c r="BT79" s="229"/>
      <c r="BU79" s="165">
        <f t="shared" si="3"/>
        <v>6.9441666666666671E-3</v>
      </c>
    </row>
    <row r="80" spans="1:73" ht="15.5" x14ac:dyDescent="0.35">
      <c r="A80" s="39"/>
      <c r="B80" s="139">
        <f>'Etat staff'!R76</f>
        <v>0</v>
      </c>
      <c r="C80" s="161">
        <f>'Etat staff'!P76</f>
        <v>0</v>
      </c>
      <c r="D80" s="162">
        <f>IF('Etat staff'!Q76&lt;C80,'Etat staff'!Q76+1,'Etat staff'!Q76)</f>
        <v>0</v>
      </c>
      <c r="E80" s="203">
        <f t="shared" si="7"/>
        <v>1.0416666666666666E-2</v>
      </c>
      <c r="F80" s="44"/>
      <c r="G80" s="265"/>
      <c r="H80" s="227"/>
      <c r="I80" s="296"/>
      <c r="J80" s="296"/>
      <c r="K80" s="296"/>
      <c r="L80" s="296"/>
      <c r="M80" s="296"/>
      <c r="N80" s="296"/>
      <c r="O80" s="296"/>
      <c r="P80" s="296"/>
      <c r="Q80" s="296"/>
      <c r="R80" s="296"/>
      <c r="S80" s="296"/>
      <c r="T80" s="296"/>
      <c r="U80" s="296"/>
      <c r="V80" s="296"/>
      <c r="W80" s="296"/>
      <c r="X80" s="296"/>
      <c r="Y80" s="296"/>
      <c r="Z80" s="296"/>
      <c r="AA80" s="296"/>
      <c r="AB80" s="296"/>
      <c r="AC80" s="296"/>
      <c r="AD80" s="296"/>
      <c r="AE80" s="296"/>
      <c r="AF80" s="296"/>
      <c r="AG80" s="296"/>
      <c r="AH80" s="296"/>
      <c r="AI80" s="296"/>
      <c r="AJ80" s="231"/>
      <c r="AK80" s="231"/>
      <c r="AL80" s="231"/>
      <c r="AM80" s="231"/>
      <c r="AN80" s="231"/>
      <c r="AO80" s="231"/>
      <c r="AP80" s="231"/>
      <c r="AQ80" s="231"/>
      <c r="AR80" s="231"/>
      <c r="AS80" s="231"/>
      <c r="AT80" s="231"/>
      <c r="AU80" s="231"/>
      <c r="AV80" s="231"/>
      <c r="AW80" s="231"/>
      <c r="AX80" s="231"/>
      <c r="AY80" s="231"/>
      <c r="AZ80" s="231"/>
      <c r="BA80" s="231"/>
      <c r="BB80" s="231"/>
      <c r="BC80" s="231"/>
      <c r="BD80" s="231"/>
      <c r="BE80" s="231"/>
      <c r="BF80" s="231"/>
      <c r="BG80" s="231"/>
      <c r="BH80" s="231"/>
      <c r="BI80" s="231"/>
      <c r="BJ80" s="231"/>
      <c r="BK80" s="231"/>
      <c r="BL80" s="231"/>
      <c r="BM80" s="231"/>
      <c r="BN80" s="231"/>
      <c r="BO80" s="231"/>
      <c r="BP80" s="296"/>
      <c r="BQ80" s="296"/>
      <c r="BR80" s="296"/>
      <c r="BS80" s="296"/>
      <c r="BT80" s="229"/>
      <c r="BU80" s="165">
        <f t="shared" si="3"/>
        <v>6.9441666666666671E-3</v>
      </c>
    </row>
    <row r="81" spans="1:73" ht="15.5" x14ac:dyDescent="0.35">
      <c r="A81" s="39"/>
      <c r="B81" s="139">
        <f>'Etat staff'!R77</f>
        <v>0</v>
      </c>
      <c r="C81" s="161">
        <f>'Etat staff'!P77</f>
        <v>0</v>
      </c>
      <c r="D81" s="162">
        <f>IF('Etat staff'!Q77&lt;C81,'Etat staff'!Q77+1,'Etat staff'!Q77)</f>
        <v>0</v>
      </c>
      <c r="E81" s="203">
        <f t="shared" si="7"/>
        <v>1.0416666666666666E-2</v>
      </c>
      <c r="F81" s="44"/>
      <c r="G81" s="265"/>
      <c r="H81" s="227"/>
      <c r="I81" s="296"/>
      <c r="J81" s="296"/>
      <c r="K81" s="296"/>
      <c r="L81" s="296"/>
      <c r="M81" s="296"/>
      <c r="N81" s="296"/>
      <c r="O81" s="296"/>
      <c r="P81" s="296"/>
      <c r="Q81" s="296"/>
      <c r="R81" s="296"/>
      <c r="S81" s="296"/>
      <c r="T81" s="296"/>
      <c r="U81" s="296"/>
      <c r="V81" s="296"/>
      <c r="W81" s="296"/>
      <c r="X81" s="296"/>
      <c r="Y81" s="296"/>
      <c r="Z81" s="296"/>
      <c r="AA81" s="296"/>
      <c r="AB81" s="296"/>
      <c r="AC81" s="296"/>
      <c r="AD81" s="296"/>
      <c r="AE81" s="296"/>
      <c r="AF81" s="296"/>
      <c r="AG81" s="296"/>
      <c r="AH81" s="296"/>
      <c r="AI81" s="296"/>
      <c r="AJ81" s="231"/>
      <c r="AK81" s="231"/>
      <c r="AL81" s="231"/>
      <c r="AM81" s="231"/>
      <c r="AN81" s="231"/>
      <c r="AO81" s="231"/>
      <c r="AP81" s="231"/>
      <c r="AQ81" s="231"/>
      <c r="AR81" s="231"/>
      <c r="AS81" s="231"/>
      <c r="AT81" s="231"/>
      <c r="AU81" s="231"/>
      <c r="AV81" s="231"/>
      <c r="AW81" s="231"/>
      <c r="AX81" s="231"/>
      <c r="AY81" s="231"/>
      <c r="AZ81" s="231"/>
      <c r="BA81" s="231"/>
      <c r="BB81" s="231"/>
      <c r="BC81" s="231"/>
      <c r="BD81" s="231"/>
      <c r="BE81" s="231"/>
      <c r="BF81" s="231"/>
      <c r="BG81" s="231"/>
      <c r="BH81" s="231"/>
      <c r="BI81" s="231"/>
      <c r="BJ81" s="231"/>
      <c r="BK81" s="231"/>
      <c r="BL81" s="231"/>
      <c r="BM81" s="231"/>
      <c r="BN81" s="231"/>
      <c r="BO81" s="231"/>
      <c r="BP81" s="296"/>
      <c r="BQ81" s="296"/>
      <c r="BR81" s="296"/>
      <c r="BS81" s="296"/>
      <c r="BT81" s="229"/>
      <c r="BU81" s="165">
        <f t="shared" si="3"/>
        <v>6.9441666666666671E-3</v>
      </c>
    </row>
    <row r="82" spans="1:73" ht="15.5" x14ac:dyDescent="0.35">
      <c r="A82" s="39"/>
      <c r="B82" s="139">
        <f>'Etat staff'!R78</f>
        <v>0</v>
      </c>
      <c r="C82" s="161">
        <f>'Etat staff'!P78</f>
        <v>0</v>
      </c>
      <c r="D82" s="162">
        <f>IF('Etat staff'!Q78&lt;C82,'Etat staff'!Q78+1,'Etat staff'!Q78)</f>
        <v>0</v>
      </c>
      <c r="E82" s="203">
        <f t="shared" si="7"/>
        <v>1.0416666666666666E-2</v>
      </c>
      <c r="F82" s="44"/>
      <c r="G82" s="265"/>
      <c r="H82" s="227"/>
      <c r="I82" s="296"/>
      <c r="J82" s="296"/>
      <c r="K82" s="296"/>
      <c r="L82" s="296"/>
      <c r="M82" s="296"/>
      <c r="N82" s="296"/>
      <c r="O82" s="296"/>
      <c r="P82" s="296"/>
      <c r="Q82" s="296"/>
      <c r="R82" s="296"/>
      <c r="S82" s="296"/>
      <c r="T82" s="296"/>
      <c r="U82" s="296"/>
      <c r="V82" s="296"/>
      <c r="W82" s="296"/>
      <c r="X82" s="296"/>
      <c r="Y82" s="296"/>
      <c r="Z82" s="296"/>
      <c r="AA82" s="296"/>
      <c r="AB82" s="296"/>
      <c r="AC82" s="296"/>
      <c r="AD82" s="296"/>
      <c r="AE82" s="296"/>
      <c r="AF82" s="296"/>
      <c r="AG82" s="296"/>
      <c r="AH82" s="296"/>
      <c r="AI82" s="296"/>
      <c r="AJ82" s="231"/>
      <c r="AK82" s="231"/>
      <c r="AL82" s="231"/>
      <c r="AM82" s="231"/>
      <c r="AN82" s="231"/>
      <c r="AO82" s="231"/>
      <c r="AP82" s="231"/>
      <c r="AQ82" s="231"/>
      <c r="AR82" s="231"/>
      <c r="AS82" s="231"/>
      <c r="AT82" s="231"/>
      <c r="AU82" s="231"/>
      <c r="AV82" s="231"/>
      <c r="AW82" s="231"/>
      <c r="AX82" s="231"/>
      <c r="AY82" s="231"/>
      <c r="AZ82" s="231"/>
      <c r="BA82" s="231"/>
      <c r="BB82" s="231"/>
      <c r="BC82" s="231"/>
      <c r="BD82" s="231"/>
      <c r="BE82" s="231"/>
      <c r="BF82" s="231"/>
      <c r="BG82" s="231"/>
      <c r="BH82" s="231"/>
      <c r="BI82" s="231"/>
      <c r="BJ82" s="231"/>
      <c r="BK82" s="231"/>
      <c r="BL82" s="231"/>
      <c r="BM82" s="231"/>
      <c r="BN82" s="231"/>
      <c r="BO82" s="231"/>
      <c r="BP82" s="296"/>
      <c r="BQ82" s="296"/>
      <c r="BR82" s="296"/>
      <c r="BS82" s="296"/>
      <c r="BT82" s="229"/>
      <c r="BU82" s="165">
        <f t="shared" si="3"/>
        <v>6.9441666666666671E-3</v>
      </c>
    </row>
    <row r="83" spans="1:73" ht="15.5" x14ac:dyDescent="0.35">
      <c r="A83" s="39"/>
      <c r="B83" s="139">
        <f>'Etat staff'!R79</f>
        <v>0</v>
      </c>
      <c r="C83" s="161">
        <f>'Etat staff'!P79</f>
        <v>0</v>
      </c>
      <c r="D83" s="162">
        <f>IF('Etat staff'!Q79&lt;C83,'Etat staff'!Q79+1,'Etat staff'!Q79)</f>
        <v>0</v>
      </c>
      <c r="E83" s="203">
        <f t="shared" si="7"/>
        <v>1.0416666666666666E-2</v>
      </c>
      <c r="F83" s="44"/>
      <c r="G83" s="265"/>
      <c r="H83" s="227"/>
      <c r="I83" s="296"/>
      <c r="J83" s="296"/>
      <c r="K83" s="296"/>
      <c r="L83" s="296"/>
      <c r="M83" s="296"/>
      <c r="N83" s="296"/>
      <c r="O83" s="296"/>
      <c r="P83" s="296"/>
      <c r="Q83" s="296"/>
      <c r="R83" s="296"/>
      <c r="S83" s="296"/>
      <c r="T83" s="296"/>
      <c r="U83" s="296"/>
      <c r="V83" s="296"/>
      <c r="W83" s="296"/>
      <c r="X83" s="296"/>
      <c r="Y83" s="296"/>
      <c r="Z83" s="296"/>
      <c r="AA83" s="296"/>
      <c r="AB83" s="296"/>
      <c r="AC83" s="296"/>
      <c r="AD83" s="296"/>
      <c r="AE83" s="296"/>
      <c r="AF83" s="296"/>
      <c r="AG83" s="296"/>
      <c r="AH83" s="296"/>
      <c r="AI83" s="296"/>
      <c r="AJ83" s="231"/>
      <c r="AK83" s="231"/>
      <c r="AL83" s="231"/>
      <c r="AM83" s="231"/>
      <c r="AN83" s="231"/>
      <c r="AO83" s="231"/>
      <c r="AP83" s="231"/>
      <c r="AQ83" s="231"/>
      <c r="AR83" s="231"/>
      <c r="AS83" s="231"/>
      <c r="AT83" s="231"/>
      <c r="AU83" s="231"/>
      <c r="AV83" s="231"/>
      <c r="AW83" s="231"/>
      <c r="AX83" s="231"/>
      <c r="AY83" s="231"/>
      <c r="AZ83" s="231"/>
      <c r="BA83" s="231"/>
      <c r="BB83" s="231"/>
      <c r="BC83" s="231"/>
      <c r="BD83" s="231"/>
      <c r="BE83" s="231"/>
      <c r="BF83" s="231"/>
      <c r="BG83" s="231"/>
      <c r="BH83" s="231"/>
      <c r="BI83" s="231"/>
      <c r="BJ83" s="231"/>
      <c r="BK83" s="231"/>
      <c r="BL83" s="231"/>
      <c r="BM83" s="231"/>
      <c r="BN83" s="231"/>
      <c r="BO83" s="231"/>
      <c r="BP83" s="296"/>
      <c r="BQ83" s="296"/>
      <c r="BR83" s="296"/>
      <c r="BS83" s="296"/>
      <c r="BT83" s="229"/>
      <c r="BU83" s="165">
        <f t="shared" si="3"/>
        <v>6.9441666666666671E-3</v>
      </c>
    </row>
    <row r="84" spans="1:73" ht="15.5" x14ac:dyDescent="0.35">
      <c r="A84" s="39"/>
      <c r="B84" s="139">
        <f>'Etat staff'!R80</f>
        <v>0</v>
      </c>
      <c r="C84" s="161">
        <f>'Etat staff'!P80</f>
        <v>0</v>
      </c>
      <c r="D84" s="162">
        <f>IF('Etat staff'!Q80&lt;C84,'Etat staff'!Q80+1,'Etat staff'!Q80)</f>
        <v>0</v>
      </c>
      <c r="E84" s="203">
        <f t="shared" si="7"/>
        <v>1.0416666666666666E-2</v>
      </c>
      <c r="F84" s="44"/>
      <c r="G84" s="265"/>
      <c r="H84" s="227"/>
      <c r="I84" s="296"/>
      <c r="J84" s="296"/>
      <c r="K84" s="296"/>
      <c r="L84" s="296"/>
      <c r="M84" s="296"/>
      <c r="N84" s="296"/>
      <c r="O84" s="296"/>
      <c r="P84" s="296"/>
      <c r="Q84" s="296"/>
      <c r="R84" s="296"/>
      <c r="S84" s="296"/>
      <c r="T84" s="296"/>
      <c r="U84" s="296"/>
      <c r="V84" s="296"/>
      <c r="W84" s="296"/>
      <c r="X84" s="296"/>
      <c r="Y84" s="296"/>
      <c r="Z84" s="296"/>
      <c r="AA84" s="296"/>
      <c r="AB84" s="296"/>
      <c r="AC84" s="296"/>
      <c r="AD84" s="296"/>
      <c r="AE84" s="296"/>
      <c r="AF84" s="296"/>
      <c r="AG84" s="296"/>
      <c r="AH84" s="296"/>
      <c r="AI84" s="296"/>
      <c r="AJ84" s="231"/>
      <c r="AK84" s="231"/>
      <c r="AL84" s="231"/>
      <c r="AM84" s="231"/>
      <c r="AN84" s="231"/>
      <c r="AO84" s="231"/>
      <c r="AP84" s="231"/>
      <c r="AQ84" s="231"/>
      <c r="AR84" s="231"/>
      <c r="AS84" s="231"/>
      <c r="AT84" s="231"/>
      <c r="AU84" s="231"/>
      <c r="AV84" s="231"/>
      <c r="AW84" s="231"/>
      <c r="AX84" s="231"/>
      <c r="AY84" s="231"/>
      <c r="AZ84" s="231"/>
      <c r="BA84" s="231"/>
      <c r="BB84" s="231"/>
      <c r="BC84" s="231"/>
      <c r="BD84" s="231"/>
      <c r="BE84" s="231"/>
      <c r="BF84" s="231"/>
      <c r="BG84" s="231"/>
      <c r="BH84" s="231"/>
      <c r="BI84" s="231"/>
      <c r="BJ84" s="231"/>
      <c r="BK84" s="231"/>
      <c r="BL84" s="231"/>
      <c r="BM84" s="231"/>
      <c r="BN84" s="231"/>
      <c r="BO84" s="231"/>
      <c r="BP84" s="296"/>
      <c r="BQ84" s="296"/>
      <c r="BR84" s="296"/>
      <c r="BS84" s="296"/>
      <c r="BT84" s="229"/>
      <c r="BU84" s="165">
        <f t="shared" si="3"/>
        <v>6.9441666666666671E-3</v>
      </c>
    </row>
    <row r="85" spans="1:73" ht="15.5" x14ac:dyDescent="0.35">
      <c r="A85" s="39"/>
      <c r="B85" s="139">
        <f>'Etat staff'!R81</f>
        <v>0</v>
      </c>
      <c r="C85" s="161">
        <f>'Etat staff'!P81</f>
        <v>0</v>
      </c>
      <c r="D85" s="162">
        <f>IF('Etat staff'!Q81&lt;C85,'Etat staff'!Q81+1,'Etat staff'!Q81)</f>
        <v>0</v>
      </c>
      <c r="E85" s="203">
        <f t="shared" si="7"/>
        <v>1.0416666666666666E-2</v>
      </c>
      <c r="F85" s="44"/>
      <c r="G85" s="265"/>
      <c r="H85" s="227"/>
      <c r="I85" s="296"/>
      <c r="J85" s="296"/>
      <c r="K85" s="296"/>
      <c r="L85" s="296"/>
      <c r="M85" s="296"/>
      <c r="N85" s="296"/>
      <c r="O85" s="296"/>
      <c r="P85" s="296"/>
      <c r="Q85" s="296"/>
      <c r="R85" s="296"/>
      <c r="S85" s="296"/>
      <c r="T85" s="296"/>
      <c r="U85" s="296"/>
      <c r="V85" s="296"/>
      <c r="W85" s="296"/>
      <c r="X85" s="296"/>
      <c r="Y85" s="296"/>
      <c r="Z85" s="296"/>
      <c r="AA85" s="296"/>
      <c r="AB85" s="296"/>
      <c r="AC85" s="296"/>
      <c r="AD85" s="296"/>
      <c r="AE85" s="296"/>
      <c r="AF85" s="296"/>
      <c r="AG85" s="296"/>
      <c r="AH85" s="296"/>
      <c r="AI85" s="296"/>
      <c r="AJ85" s="231"/>
      <c r="AK85" s="231"/>
      <c r="AL85" s="231"/>
      <c r="AM85" s="231"/>
      <c r="AN85" s="231"/>
      <c r="AO85" s="231"/>
      <c r="AP85" s="231"/>
      <c r="AQ85" s="231"/>
      <c r="AR85" s="231"/>
      <c r="AS85" s="231"/>
      <c r="AT85" s="231"/>
      <c r="AU85" s="231"/>
      <c r="AV85" s="231"/>
      <c r="AW85" s="231"/>
      <c r="AX85" s="231"/>
      <c r="AY85" s="231"/>
      <c r="AZ85" s="231"/>
      <c r="BA85" s="231"/>
      <c r="BB85" s="231"/>
      <c r="BC85" s="231"/>
      <c r="BD85" s="231"/>
      <c r="BE85" s="231"/>
      <c r="BF85" s="231"/>
      <c r="BG85" s="231"/>
      <c r="BH85" s="231"/>
      <c r="BI85" s="231"/>
      <c r="BJ85" s="231"/>
      <c r="BK85" s="231"/>
      <c r="BL85" s="231"/>
      <c r="BM85" s="231"/>
      <c r="BN85" s="231"/>
      <c r="BO85" s="231"/>
      <c r="BP85" s="296"/>
      <c r="BQ85" s="296"/>
      <c r="BR85" s="296"/>
      <c r="BS85" s="296"/>
      <c r="BT85" s="229"/>
      <c r="BU85" s="165">
        <f t="shared" si="3"/>
        <v>6.9441666666666671E-3</v>
      </c>
    </row>
    <row r="86" spans="1:73" ht="15.5" x14ac:dyDescent="0.35">
      <c r="A86" s="39"/>
      <c r="B86" s="139">
        <f>'Etat staff'!R82</f>
        <v>0</v>
      </c>
      <c r="C86" s="161">
        <f>'Etat staff'!P82</f>
        <v>0</v>
      </c>
      <c r="D86" s="162">
        <f>IF('Etat staff'!Q82&lt;C86,'Etat staff'!Q82+1,'Etat staff'!Q82)</f>
        <v>0</v>
      </c>
      <c r="E86" s="203">
        <f t="shared" si="7"/>
        <v>1.0416666666666666E-2</v>
      </c>
      <c r="F86" s="44"/>
      <c r="G86" s="265"/>
      <c r="H86" s="227"/>
      <c r="I86" s="296"/>
      <c r="J86" s="296"/>
      <c r="K86" s="296"/>
      <c r="L86" s="296"/>
      <c r="M86" s="296"/>
      <c r="N86" s="296"/>
      <c r="O86" s="296"/>
      <c r="P86" s="296"/>
      <c r="Q86" s="296"/>
      <c r="R86" s="296"/>
      <c r="S86" s="296"/>
      <c r="T86" s="296"/>
      <c r="U86" s="296"/>
      <c r="V86" s="296"/>
      <c r="W86" s="296"/>
      <c r="X86" s="231"/>
      <c r="Y86" s="231"/>
      <c r="Z86" s="231"/>
      <c r="AA86" s="231"/>
      <c r="AB86" s="231"/>
      <c r="AC86" s="231"/>
      <c r="AD86" s="231"/>
      <c r="AE86" s="231"/>
      <c r="AF86" s="231"/>
      <c r="AG86" s="231"/>
      <c r="AH86" s="231"/>
      <c r="AI86" s="231"/>
      <c r="AJ86" s="231"/>
      <c r="AK86" s="231"/>
      <c r="AL86" s="231"/>
      <c r="AM86" s="231"/>
      <c r="AN86" s="231"/>
      <c r="AO86" s="231"/>
      <c r="AP86" s="231"/>
      <c r="AQ86" s="231"/>
      <c r="AR86" s="231"/>
      <c r="AS86" s="231"/>
      <c r="AT86" s="231"/>
      <c r="AU86" s="231"/>
      <c r="AV86" s="231"/>
      <c r="AW86" s="231"/>
      <c r="AX86" s="231"/>
      <c r="AY86" s="231"/>
      <c r="AZ86" s="231"/>
      <c r="BA86" s="231"/>
      <c r="BB86" s="231"/>
      <c r="BC86" s="231"/>
      <c r="BD86" s="231"/>
      <c r="BE86" s="231"/>
      <c r="BF86" s="231"/>
      <c r="BG86" s="231"/>
      <c r="BH86" s="231"/>
      <c r="BI86" s="231"/>
      <c r="BJ86" s="231"/>
      <c r="BK86" s="231"/>
      <c r="BL86" s="231"/>
      <c r="BM86" s="231"/>
      <c r="BN86" s="231"/>
      <c r="BO86" s="231"/>
      <c r="BP86" s="231"/>
      <c r="BQ86" s="231"/>
      <c r="BR86" s="231"/>
      <c r="BS86" s="231"/>
      <c r="BT86" s="229"/>
      <c r="BU86" s="165">
        <f t="shared" si="3"/>
        <v>6.9441666666666671E-3</v>
      </c>
    </row>
    <row r="87" spans="1:73" ht="15.5" x14ac:dyDescent="0.35">
      <c r="A87" s="39"/>
      <c r="B87" s="139">
        <f>'Etat staff'!R83</f>
        <v>0</v>
      </c>
      <c r="C87" s="161">
        <f>'Etat staff'!P83</f>
        <v>0</v>
      </c>
      <c r="D87" s="162">
        <f>IF('Etat staff'!Q83&lt;C87,'Etat staff'!Q83+1,'Etat staff'!Q83)</f>
        <v>0</v>
      </c>
      <c r="E87" s="203">
        <f t="shared" si="7"/>
        <v>1.0416666666666666E-2</v>
      </c>
      <c r="F87" s="44"/>
      <c r="G87" s="265"/>
      <c r="H87" s="227"/>
      <c r="I87" s="296"/>
      <c r="J87" s="296"/>
      <c r="K87" s="296"/>
      <c r="L87" s="296"/>
      <c r="M87" s="296"/>
      <c r="N87" s="296"/>
      <c r="O87" s="296"/>
      <c r="P87" s="296"/>
      <c r="Q87" s="296"/>
      <c r="R87" s="296"/>
      <c r="S87" s="296"/>
      <c r="T87" s="296"/>
      <c r="U87" s="296"/>
      <c r="V87" s="296"/>
      <c r="W87" s="296"/>
      <c r="X87" s="231"/>
      <c r="Y87" s="231"/>
      <c r="Z87" s="231"/>
      <c r="AA87" s="231"/>
      <c r="AB87" s="231"/>
      <c r="AC87" s="231"/>
      <c r="AD87" s="231"/>
      <c r="AE87" s="231"/>
      <c r="AF87" s="231"/>
      <c r="AG87" s="231"/>
      <c r="AH87" s="231"/>
      <c r="AI87" s="231"/>
      <c r="AJ87" s="231"/>
      <c r="AK87" s="231"/>
      <c r="AL87" s="231"/>
      <c r="AM87" s="231"/>
      <c r="AN87" s="231"/>
      <c r="AO87" s="231"/>
      <c r="AP87" s="231"/>
      <c r="AQ87" s="231"/>
      <c r="AR87" s="231"/>
      <c r="AS87" s="231"/>
      <c r="AT87" s="231"/>
      <c r="AU87" s="231"/>
      <c r="AV87" s="231"/>
      <c r="AW87" s="231"/>
      <c r="AX87" s="231"/>
      <c r="AY87" s="231"/>
      <c r="AZ87" s="231"/>
      <c r="BA87" s="231"/>
      <c r="BB87" s="231"/>
      <c r="BC87" s="231"/>
      <c r="BD87" s="231"/>
      <c r="BE87" s="231"/>
      <c r="BF87" s="231"/>
      <c r="BG87" s="231"/>
      <c r="BH87" s="231"/>
      <c r="BI87" s="231"/>
      <c r="BJ87" s="231"/>
      <c r="BK87" s="231"/>
      <c r="BL87" s="231"/>
      <c r="BM87" s="231"/>
      <c r="BN87" s="231"/>
      <c r="BO87" s="231"/>
      <c r="BP87" s="231"/>
      <c r="BQ87" s="231"/>
      <c r="BR87" s="231"/>
      <c r="BS87" s="231"/>
      <c r="BT87" s="229"/>
      <c r="BU87" s="165">
        <f t="shared" si="3"/>
        <v>6.9441666666666671E-3</v>
      </c>
    </row>
    <row r="88" spans="1:73" ht="15.5" x14ac:dyDescent="0.35">
      <c r="A88" s="39"/>
      <c r="B88" s="139">
        <f>'Etat staff'!R84</f>
        <v>0</v>
      </c>
      <c r="C88" s="161">
        <f>'Etat staff'!P84</f>
        <v>0</v>
      </c>
      <c r="D88" s="162">
        <f>IF('Etat staff'!Q84&lt;C88,'Etat staff'!Q84+1,'Etat staff'!Q84)</f>
        <v>0</v>
      </c>
      <c r="E88" s="203">
        <f t="shared" si="7"/>
        <v>1.0416666666666666E-2</v>
      </c>
      <c r="F88" s="44"/>
      <c r="G88" s="265"/>
      <c r="H88" s="227"/>
      <c r="I88" s="296"/>
      <c r="J88" s="296"/>
      <c r="K88" s="296"/>
      <c r="L88" s="296"/>
      <c r="M88" s="296"/>
      <c r="N88" s="296"/>
      <c r="O88" s="296"/>
      <c r="P88" s="296"/>
      <c r="Q88" s="296"/>
      <c r="R88" s="296"/>
      <c r="S88" s="296"/>
      <c r="T88" s="296"/>
      <c r="U88" s="296"/>
      <c r="V88" s="296"/>
      <c r="W88" s="296"/>
      <c r="X88" s="231"/>
      <c r="Y88" s="231"/>
      <c r="Z88" s="231"/>
      <c r="AA88" s="231"/>
      <c r="AB88" s="231"/>
      <c r="AC88" s="231"/>
      <c r="AD88" s="231"/>
      <c r="AE88" s="231"/>
      <c r="AF88" s="231"/>
      <c r="AG88" s="231"/>
      <c r="AH88" s="231"/>
      <c r="AI88" s="231"/>
      <c r="AJ88" s="231"/>
      <c r="AK88" s="231"/>
      <c r="AL88" s="231"/>
      <c r="AM88" s="231"/>
      <c r="AN88" s="231"/>
      <c r="AO88" s="231"/>
      <c r="AP88" s="231"/>
      <c r="AQ88" s="231"/>
      <c r="AR88" s="231"/>
      <c r="AS88" s="231"/>
      <c r="AT88" s="231"/>
      <c r="AU88" s="231"/>
      <c r="AV88" s="231"/>
      <c r="AW88" s="231"/>
      <c r="AX88" s="231"/>
      <c r="AY88" s="231"/>
      <c r="AZ88" s="231"/>
      <c r="BA88" s="231"/>
      <c r="BB88" s="231"/>
      <c r="BC88" s="231"/>
      <c r="BD88" s="231"/>
      <c r="BE88" s="231"/>
      <c r="BF88" s="231"/>
      <c r="BG88" s="231"/>
      <c r="BH88" s="231"/>
      <c r="BI88" s="231"/>
      <c r="BJ88" s="231"/>
      <c r="BK88" s="231"/>
      <c r="BL88" s="231"/>
      <c r="BM88" s="231"/>
      <c r="BN88" s="231"/>
      <c r="BO88" s="231"/>
      <c r="BP88" s="231"/>
      <c r="BQ88" s="231"/>
      <c r="BR88" s="231"/>
      <c r="BS88" s="231"/>
      <c r="BT88" s="229"/>
      <c r="BU88" s="165">
        <f t="shared" si="3"/>
        <v>6.9441666666666671E-3</v>
      </c>
    </row>
    <row r="89" spans="1:73" ht="15.5" x14ac:dyDescent="0.35">
      <c r="A89" s="39"/>
      <c r="B89" s="139">
        <f>'Etat staff'!R85</f>
        <v>0</v>
      </c>
      <c r="C89" s="161">
        <f>'Etat staff'!P85</f>
        <v>0</v>
      </c>
      <c r="D89" s="162">
        <f>IF('Etat staff'!Q85&lt;C89,'Etat staff'!Q85+1,'Etat staff'!Q85)</f>
        <v>0</v>
      </c>
      <c r="E89" s="203">
        <f t="shared" si="7"/>
        <v>1.0416666666666666E-2</v>
      </c>
      <c r="F89" s="44"/>
      <c r="G89" s="265"/>
      <c r="H89" s="227"/>
      <c r="I89" s="296"/>
      <c r="J89" s="296"/>
      <c r="K89" s="296"/>
      <c r="L89" s="296"/>
      <c r="M89" s="296"/>
      <c r="N89" s="296"/>
      <c r="O89" s="296"/>
      <c r="P89" s="296"/>
      <c r="Q89" s="296"/>
      <c r="R89" s="296"/>
      <c r="S89" s="296"/>
      <c r="T89" s="296"/>
      <c r="U89" s="296"/>
      <c r="V89" s="296"/>
      <c r="W89" s="296"/>
      <c r="X89" s="231"/>
      <c r="Y89" s="231"/>
      <c r="Z89" s="231"/>
      <c r="AA89" s="231"/>
      <c r="AB89" s="231"/>
      <c r="AC89" s="231"/>
      <c r="AD89" s="231"/>
      <c r="AE89" s="231"/>
      <c r="AF89" s="231"/>
      <c r="AG89" s="231"/>
      <c r="AH89" s="231"/>
      <c r="AI89" s="231"/>
      <c r="AJ89" s="231"/>
      <c r="AK89" s="231"/>
      <c r="AL89" s="231"/>
      <c r="AM89" s="231"/>
      <c r="AN89" s="231"/>
      <c r="AO89" s="231"/>
      <c r="AP89" s="231"/>
      <c r="AQ89" s="231"/>
      <c r="AR89" s="231"/>
      <c r="AS89" s="231"/>
      <c r="AT89" s="231"/>
      <c r="AU89" s="231"/>
      <c r="AV89" s="231"/>
      <c r="AW89" s="231"/>
      <c r="AX89" s="231"/>
      <c r="AY89" s="231"/>
      <c r="AZ89" s="231"/>
      <c r="BA89" s="231"/>
      <c r="BB89" s="231"/>
      <c r="BC89" s="231"/>
      <c r="BD89" s="231"/>
      <c r="BE89" s="231"/>
      <c r="BF89" s="231"/>
      <c r="BG89" s="231"/>
      <c r="BH89" s="231"/>
      <c r="BI89" s="231"/>
      <c r="BJ89" s="231"/>
      <c r="BK89" s="231"/>
      <c r="BL89" s="231"/>
      <c r="BM89" s="231"/>
      <c r="BN89" s="231"/>
      <c r="BO89" s="231"/>
      <c r="BP89" s="231"/>
      <c r="BQ89" s="231"/>
      <c r="BR89" s="231"/>
      <c r="BS89" s="231"/>
      <c r="BT89" s="229"/>
      <c r="BU89" s="165">
        <f t="shared" si="3"/>
        <v>6.9441666666666671E-3</v>
      </c>
    </row>
    <row r="90" spans="1:73" ht="15.5" x14ac:dyDescent="0.35">
      <c r="A90" s="39"/>
      <c r="B90" s="139">
        <f>'Etat staff'!R86</f>
        <v>0</v>
      </c>
      <c r="C90" s="161">
        <f>'Etat staff'!P86</f>
        <v>0</v>
      </c>
      <c r="D90" s="162">
        <f>IF('Etat staff'!Q86&lt;C90,'Etat staff'!Q86+1,'Etat staff'!Q86)</f>
        <v>0</v>
      </c>
      <c r="E90" s="203">
        <f t="shared" si="7"/>
        <v>1.0416666666666666E-2</v>
      </c>
      <c r="F90" s="44"/>
      <c r="G90" s="265"/>
      <c r="H90" s="227"/>
      <c r="I90" s="296"/>
      <c r="J90" s="296"/>
      <c r="K90" s="296"/>
      <c r="L90" s="296"/>
      <c r="M90" s="296"/>
      <c r="N90" s="296"/>
      <c r="O90" s="296"/>
      <c r="P90" s="296"/>
      <c r="Q90" s="296"/>
      <c r="R90" s="296"/>
      <c r="S90" s="296"/>
      <c r="T90" s="296"/>
      <c r="U90" s="296"/>
      <c r="V90" s="296"/>
      <c r="W90" s="296"/>
      <c r="X90" s="231"/>
      <c r="Y90" s="231"/>
      <c r="Z90" s="231"/>
      <c r="AA90" s="231"/>
      <c r="AB90" s="231"/>
      <c r="AC90" s="231"/>
      <c r="AD90" s="231"/>
      <c r="AE90" s="231"/>
      <c r="AF90" s="231"/>
      <c r="AG90" s="231"/>
      <c r="AH90" s="231"/>
      <c r="AI90" s="231"/>
      <c r="AJ90" s="231"/>
      <c r="AK90" s="231"/>
      <c r="AL90" s="231"/>
      <c r="AM90" s="231"/>
      <c r="AN90" s="231"/>
      <c r="AO90" s="231"/>
      <c r="AP90" s="231"/>
      <c r="AQ90" s="231"/>
      <c r="AR90" s="231"/>
      <c r="AS90" s="231"/>
      <c r="AT90" s="231"/>
      <c r="AU90" s="231"/>
      <c r="AV90" s="231"/>
      <c r="AW90" s="231"/>
      <c r="AX90" s="231"/>
      <c r="AY90" s="231"/>
      <c r="AZ90" s="231"/>
      <c r="BA90" s="231"/>
      <c r="BB90" s="231"/>
      <c r="BC90" s="231"/>
      <c r="BD90" s="231"/>
      <c r="BE90" s="231"/>
      <c r="BF90" s="231"/>
      <c r="BG90" s="231"/>
      <c r="BH90" s="231"/>
      <c r="BI90" s="231"/>
      <c r="BJ90" s="231"/>
      <c r="BK90" s="231"/>
      <c r="BL90" s="231"/>
      <c r="BM90" s="231"/>
      <c r="BN90" s="231"/>
      <c r="BO90" s="231"/>
      <c r="BP90" s="231"/>
      <c r="BQ90" s="231"/>
      <c r="BR90" s="231"/>
      <c r="BS90" s="231"/>
      <c r="BT90" s="229"/>
      <c r="BU90" s="165">
        <f t="shared" si="3"/>
        <v>6.9441666666666671E-3</v>
      </c>
    </row>
    <row r="91" spans="1:73" ht="15.5" x14ac:dyDescent="0.35">
      <c r="A91" s="39"/>
      <c r="B91" s="139">
        <f>'Etat staff'!R87</f>
        <v>0</v>
      </c>
      <c r="C91" s="161">
        <f>'Etat staff'!P87</f>
        <v>0</v>
      </c>
      <c r="D91" s="162">
        <f>IF('Etat staff'!Q87&lt;C91,'Etat staff'!Q87+1,'Etat staff'!Q87)</f>
        <v>0</v>
      </c>
      <c r="E91" s="203">
        <f t="shared" si="7"/>
        <v>1.0416666666666666E-2</v>
      </c>
      <c r="F91" s="44"/>
      <c r="G91" s="265"/>
      <c r="H91" s="227"/>
      <c r="I91" s="296"/>
      <c r="J91" s="296"/>
      <c r="K91" s="296"/>
      <c r="L91" s="296"/>
      <c r="M91" s="296"/>
      <c r="N91" s="296"/>
      <c r="O91" s="296"/>
      <c r="P91" s="296"/>
      <c r="Q91" s="296"/>
      <c r="R91" s="296"/>
      <c r="S91" s="296"/>
      <c r="T91" s="296"/>
      <c r="U91" s="296"/>
      <c r="V91" s="296"/>
      <c r="W91" s="296"/>
      <c r="X91" s="231"/>
      <c r="Y91" s="231"/>
      <c r="Z91" s="231"/>
      <c r="AA91" s="231"/>
      <c r="AB91" s="231"/>
      <c r="AC91" s="231"/>
      <c r="AD91" s="231"/>
      <c r="AE91" s="231"/>
      <c r="AF91" s="231"/>
      <c r="AG91" s="231"/>
      <c r="AH91" s="231"/>
      <c r="AI91" s="231"/>
      <c r="AJ91" s="231"/>
      <c r="AK91" s="231"/>
      <c r="AL91" s="231"/>
      <c r="AM91" s="231"/>
      <c r="AN91" s="231"/>
      <c r="AO91" s="231"/>
      <c r="AP91" s="231"/>
      <c r="AQ91" s="231"/>
      <c r="AR91" s="231"/>
      <c r="AS91" s="231"/>
      <c r="AT91" s="231"/>
      <c r="AU91" s="231"/>
      <c r="AV91" s="231"/>
      <c r="AW91" s="231"/>
      <c r="AX91" s="231"/>
      <c r="AY91" s="231"/>
      <c r="AZ91" s="231"/>
      <c r="BA91" s="231"/>
      <c r="BB91" s="231"/>
      <c r="BC91" s="231"/>
      <c r="BD91" s="231"/>
      <c r="BE91" s="231"/>
      <c r="BF91" s="231"/>
      <c r="BG91" s="231"/>
      <c r="BH91" s="231"/>
      <c r="BI91" s="231"/>
      <c r="BJ91" s="231"/>
      <c r="BK91" s="231"/>
      <c r="BL91" s="231"/>
      <c r="BM91" s="231"/>
      <c r="BN91" s="231"/>
      <c r="BO91" s="231"/>
      <c r="BP91" s="231"/>
      <c r="BQ91" s="231"/>
      <c r="BR91" s="231"/>
      <c r="BS91" s="231"/>
      <c r="BT91" s="229"/>
      <c r="BU91" s="165">
        <f t="shared" si="3"/>
        <v>6.9441666666666671E-3</v>
      </c>
    </row>
    <row r="92" spans="1:73" ht="15.5" x14ac:dyDescent="0.35">
      <c r="A92" s="39"/>
      <c r="B92" s="139">
        <f>'Etat staff'!R88</f>
        <v>0</v>
      </c>
      <c r="C92" s="161">
        <f>'Etat staff'!P88</f>
        <v>0</v>
      </c>
      <c r="D92" s="162">
        <f>IF('Etat staff'!Q88&lt;C92,'Etat staff'!Q88+1,'Etat staff'!Q88)</f>
        <v>0</v>
      </c>
      <c r="E92" s="203">
        <f t="shared" si="7"/>
        <v>1.0416666666666666E-2</v>
      </c>
      <c r="F92" s="44"/>
      <c r="G92" s="265"/>
      <c r="H92" s="227"/>
      <c r="I92" s="296"/>
      <c r="J92" s="296"/>
      <c r="K92" s="296"/>
      <c r="L92" s="296"/>
      <c r="M92" s="296"/>
      <c r="N92" s="296"/>
      <c r="O92" s="296"/>
      <c r="P92" s="296"/>
      <c r="Q92" s="296"/>
      <c r="R92" s="296"/>
      <c r="S92" s="296"/>
      <c r="T92" s="296"/>
      <c r="U92" s="296"/>
      <c r="V92" s="296"/>
      <c r="W92" s="296"/>
      <c r="X92" s="231"/>
      <c r="Y92" s="231"/>
      <c r="Z92" s="231"/>
      <c r="AA92" s="231"/>
      <c r="AB92" s="231"/>
      <c r="AC92" s="231"/>
      <c r="AD92" s="231"/>
      <c r="AE92" s="231"/>
      <c r="AF92" s="231"/>
      <c r="AG92" s="231"/>
      <c r="AH92" s="231"/>
      <c r="AI92" s="231"/>
      <c r="AJ92" s="231"/>
      <c r="AK92" s="231"/>
      <c r="AL92" s="231"/>
      <c r="AM92" s="231"/>
      <c r="AN92" s="231"/>
      <c r="AO92" s="231"/>
      <c r="AP92" s="231"/>
      <c r="AQ92" s="231"/>
      <c r="AR92" s="231"/>
      <c r="AS92" s="231"/>
      <c r="AT92" s="231"/>
      <c r="AU92" s="231"/>
      <c r="AV92" s="231"/>
      <c r="AW92" s="231"/>
      <c r="AX92" s="231"/>
      <c r="AY92" s="231"/>
      <c r="AZ92" s="231"/>
      <c r="BA92" s="231"/>
      <c r="BB92" s="231"/>
      <c r="BC92" s="231"/>
      <c r="BD92" s="231"/>
      <c r="BE92" s="231"/>
      <c r="BF92" s="231"/>
      <c r="BG92" s="231"/>
      <c r="BH92" s="231"/>
      <c r="BI92" s="231"/>
      <c r="BJ92" s="231"/>
      <c r="BK92" s="231"/>
      <c r="BL92" s="231"/>
      <c r="BM92" s="231"/>
      <c r="BN92" s="231"/>
      <c r="BO92" s="231"/>
      <c r="BP92" s="231"/>
      <c r="BQ92" s="231"/>
      <c r="BR92" s="231"/>
      <c r="BS92" s="231"/>
      <c r="BT92" s="229"/>
      <c r="BU92" s="165">
        <f t="shared" si="3"/>
        <v>6.9441666666666671E-3</v>
      </c>
    </row>
    <row r="93" spans="1:73" ht="15.5" x14ac:dyDescent="0.35">
      <c r="A93" s="39"/>
      <c r="B93" s="139">
        <f>'Etat staff'!R89</f>
        <v>0</v>
      </c>
      <c r="C93" s="161">
        <f>'Etat staff'!P89</f>
        <v>0</v>
      </c>
      <c r="D93" s="162">
        <f>IF('Etat staff'!Q89&lt;C93,'Etat staff'!Q89+1,'Etat staff'!Q89)</f>
        <v>0</v>
      </c>
      <c r="E93" s="203">
        <f t="shared" si="7"/>
        <v>1.0416666666666666E-2</v>
      </c>
      <c r="F93" s="44"/>
      <c r="G93" s="265"/>
      <c r="H93" s="227"/>
      <c r="I93" s="296"/>
      <c r="J93" s="296"/>
      <c r="K93" s="296"/>
      <c r="L93" s="296"/>
      <c r="M93" s="296"/>
      <c r="N93" s="296"/>
      <c r="O93" s="296"/>
      <c r="P93" s="296"/>
      <c r="Q93" s="296"/>
      <c r="R93" s="296"/>
      <c r="S93" s="296"/>
      <c r="T93" s="296"/>
      <c r="U93" s="296"/>
      <c r="V93" s="296"/>
      <c r="W93" s="296"/>
      <c r="X93" s="231"/>
      <c r="Y93" s="231"/>
      <c r="Z93" s="231"/>
      <c r="AA93" s="231"/>
      <c r="AB93" s="231"/>
      <c r="AC93" s="231"/>
      <c r="AD93" s="231"/>
      <c r="AE93" s="231"/>
      <c r="AF93" s="231"/>
      <c r="AG93" s="231"/>
      <c r="AH93" s="231"/>
      <c r="AI93" s="231"/>
      <c r="AJ93" s="231"/>
      <c r="AK93" s="231"/>
      <c r="AL93" s="231"/>
      <c r="AM93" s="231"/>
      <c r="AN93" s="231"/>
      <c r="AO93" s="231"/>
      <c r="AP93" s="231"/>
      <c r="AQ93" s="231"/>
      <c r="AR93" s="231"/>
      <c r="AS93" s="231"/>
      <c r="AT93" s="231"/>
      <c r="AU93" s="231"/>
      <c r="AV93" s="231"/>
      <c r="AW93" s="231"/>
      <c r="AX93" s="231"/>
      <c r="AY93" s="231"/>
      <c r="AZ93" s="231"/>
      <c r="BA93" s="231"/>
      <c r="BB93" s="231"/>
      <c r="BC93" s="231"/>
      <c r="BD93" s="231"/>
      <c r="BE93" s="231"/>
      <c r="BF93" s="231"/>
      <c r="BG93" s="231"/>
      <c r="BH93" s="231"/>
      <c r="BI93" s="231"/>
      <c r="BJ93" s="231"/>
      <c r="BK93" s="231"/>
      <c r="BL93" s="231"/>
      <c r="BM93" s="231"/>
      <c r="BN93" s="231"/>
      <c r="BO93" s="231"/>
      <c r="BP93" s="231"/>
      <c r="BQ93" s="231"/>
      <c r="BR93" s="231"/>
      <c r="BS93" s="231"/>
      <c r="BT93" s="229"/>
      <c r="BU93" s="165">
        <f t="shared" si="3"/>
        <v>6.9441666666666671E-3</v>
      </c>
    </row>
    <row r="94" spans="1:73" ht="15.5" x14ac:dyDescent="0.35">
      <c r="A94" s="39"/>
      <c r="B94" s="139">
        <f>'Etat staff'!R90</f>
        <v>0</v>
      </c>
      <c r="C94" s="161">
        <f>'Etat staff'!P90</f>
        <v>0</v>
      </c>
      <c r="D94" s="162">
        <f>IF('Etat staff'!Q90&lt;C94,'Etat staff'!Q90+1,'Etat staff'!Q90)</f>
        <v>0</v>
      </c>
      <c r="E94" s="203">
        <f t="shared" si="7"/>
        <v>1.0416666666666666E-2</v>
      </c>
      <c r="F94" s="44"/>
      <c r="G94" s="265"/>
      <c r="H94" s="227"/>
      <c r="I94" s="296"/>
      <c r="J94" s="296"/>
      <c r="K94" s="296"/>
      <c r="L94" s="296"/>
      <c r="M94" s="296"/>
      <c r="N94" s="296"/>
      <c r="O94" s="296"/>
      <c r="P94" s="296"/>
      <c r="Q94" s="296"/>
      <c r="R94" s="296"/>
      <c r="S94" s="296"/>
      <c r="T94" s="296"/>
      <c r="U94" s="296"/>
      <c r="V94" s="296"/>
      <c r="W94" s="296"/>
      <c r="X94" s="231"/>
      <c r="Y94" s="231"/>
      <c r="Z94" s="231"/>
      <c r="AA94" s="231"/>
      <c r="AB94" s="231"/>
      <c r="AC94" s="231"/>
      <c r="AD94" s="231"/>
      <c r="AE94" s="231"/>
      <c r="AF94" s="231"/>
      <c r="AG94" s="231"/>
      <c r="AH94" s="231"/>
      <c r="AI94" s="231"/>
      <c r="AJ94" s="231"/>
      <c r="AK94" s="231"/>
      <c r="AL94" s="231"/>
      <c r="AM94" s="231"/>
      <c r="AN94" s="231"/>
      <c r="AO94" s="231"/>
      <c r="AP94" s="231"/>
      <c r="AQ94" s="231"/>
      <c r="AR94" s="231"/>
      <c r="AS94" s="231"/>
      <c r="AT94" s="231"/>
      <c r="AU94" s="231"/>
      <c r="AV94" s="231"/>
      <c r="AW94" s="231"/>
      <c r="AX94" s="231"/>
      <c r="AY94" s="231"/>
      <c r="AZ94" s="231"/>
      <c r="BA94" s="231"/>
      <c r="BB94" s="231"/>
      <c r="BC94" s="231"/>
      <c r="BD94" s="231"/>
      <c r="BE94" s="231"/>
      <c r="BF94" s="231"/>
      <c r="BG94" s="231"/>
      <c r="BH94" s="231"/>
      <c r="BI94" s="231"/>
      <c r="BJ94" s="231"/>
      <c r="BK94" s="231"/>
      <c r="BL94" s="231"/>
      <c r="BM94" s="231"/>
      <c r="BN94" s="231"/>
      <c r="BO94" s="231"/>
      <c r="BP94" s="231"/>
      <c r="BQ94" s="231"/>
      <c r="BR94" s="231"/>
      <c r="BS94" s="231"/>
      <c r="BT94" s="229"/>
      <c r="BU94" s="165">
        <f t="shared" si="3"/>
        <v>6.9441666666666671E-3</v>
      </c>
    </row>
    <row r="95" spans="1:73" ht="15.5" x14ac:dyDescent="0.35">
      <c r="A95" s="39"/>
      <c r="B95" s="139">
        <f>'Etat staff'!R91</f>
        <v>0</v>
      </c>
      <c r="C95" s="161">
        <f>'Etat staff'!P91</f>
        <v>0</v>
      </c>
      <c r="D95" s="162">
        <f>IF('Etat staff'!Q91&lt;C95,'Etat staff'!Q91+1,'Etat staff'!Q91)</f>
        <v>0</v>
      </c>
      <c r="E95" s="203">
        <f t="shared" si="7"/>
        <v>1.0416666666666666E-2</v>
      </c>
      <c r="F95" s="44"/>
      <c r="G95" s="265"/>
      <c r="H95" s="227"/>
      <c r="I95" s="296"/>
      <c r="J95" s="296"/>
      <c r="K95" s="296"/>
      <c r="L95" s="296"/>
      <c r="M95" s="296"/>
      <c r="N95" s="296"/>
      <c r="O95" s="296"/>
      <c r="P95" s="296"/>
      <c r="Q95" s="296"/>
      <c r="R95" s="296"/>
      <c r="S95" s="296"/>
      <c r="T95" s="296"/>
      <c r="U95" s="296"/>
      <c r="V95" s="296"/>
      <c r="W95" s="296"/>
      <c r="X95" s="231"/>
      <c r="Y95" s="231"/>
      <c r="Z95" s="231"/>
      <c r="AA95" s="231"/>
      <c r="AB95" s="231"/>
      <c r="AC95" s="231"/>
      <c r="AD95" s="231"/>
      <c r="AE95" s="231"/>
      <c r="AF95" s="231"/>
      <c r="AG95" s="231"/>
      <c r="AH95" s="231"/>
      <c r="AI95" s="231"/>
      <c r="AJ95" s="231"/>
      <c r="AK95" s="231"/>
      <c r="AL95" s="231"/>
      <c r="AM95" s="231"/>
      <c r="AN95" s="231"/>
      <c r="AO95" s="231"/>
      <c r="AP95" s="231"/>
      <c r="AQ95" s="231"/>
      <c r="AR95" s="231"/>
      <c r="AS95" s="231"/>
      <c r="AT95" s="231"/>
      <c r="AU95" s="231"/>
      <c r="AV95" s="231"/>
      <c r="AW95" s="231"/>
      <c r="AX95" s="231"/>
      <c r="AY95" s="231"/>
      <c r="AZ95" s="231"/>
      <c r="BA95" s="231"/>
      <c r="BB95" s="231"/>
      <c r="BC95" s="231"/>
      <c r="BD95" s="231"/>
      <c r="BE95" s="231"/>
      <c r="BF95" s="231"/>
      <c r="BG95" s="231"/>
      <c r="BH95" s="231"/>
      <c r="BI95" s="231"/>
      <c r="BJ95" s="231"/>
      <c r="BK95" s="231"/>
      <c r="BL95" s="231"/>
      <c r="BM95" s="231"/>
      <c r="BN95" s="231"/>
      <c r="BO95" s="231"/>
      <c r="BP95" s="231"/>
      <c r="BQ95" s="231"/>
      <c r="BR95" s="231"/>
      <c r="BS95" s="231"/>
      <c r="BT95" s="229"/>
      <c r="BU95" s="165">
        <f t="shared" si="3"/>
        <v>6.9441666666666671E-3</v>
      </c>
    </row>
    <row r="96" spans="1:73" ht="15.5" x14ac:dyDescent="0.35">
      <c r="A96" s="39"/>
      <c r="B96" s="139">
        <f>'Etat staff'!R92</f>
        <v>0</v>
      </c>
      <c r="C96" s="161">
        <f>'Etat staff'!P92</f>
        <v>0</v>
      </c>
      <c r="D96" s="162">
        <f>IF('Etat staff'!Q92&lt;C96,'Etat staff'!Q92+1,'Etat staff'!Q92)</f>
        <v>0</v>
      </c>
      <c r="E96" s="203">
        <f t="shared" si="7"/>
        <v>1.0416666666666666E-2</v>
      </c>
      <c r="F96" s="44"/>
      <c r="G96" s="265"/>
      <c r="H96" s="227"/>
      <c r="I96" s="296"/>
      <c r="J96" s="296"/>
      <c r="K96" s="296"/>
      <c r="L96" s="296"/>
      <c r="M96" s="296"/>
      <c r="N96" s="296"/>
      <c r="O96" s="296"/>
      <c r="P96" s="296"/>
      <c r="Q96" s="296"/>
      <c r="R96" s="296"/>
      <c r="S96" s="296"/>
      <c r="T96" s="296"/>
      <c r="U96" s="296"/>
      <c r="V96" s="296"/>
      <c r="W96" s="296"/>
      <c r="X96" s="231"/>
      <c r="Y96" s="231"/>
      <c r="Z96" s="231"/>
      <c r="AA96" s="231"/>
      <c r="AB96" s="231"/>
      <c r="AC96" s="231"/>
      <c r="AD96" s="231"/>
      <c r="AE96" s="231"/>
      <c r="AF96" s="231"/>
      <c r="AG96" s="231"/>
      <c r="AH96" s="231"/>
      <c r="AI96" s="231"/>
      <c r="AJ96" s="231"/>
      <c r="AK96" s="231"/>
      <c r="AL96" s="231"/>
      <c r="AM96" s="231"/>
      <c r="AN96" s="231"/>
      <c r="AO96" s="231"/>
      <c r="AP96" s="231"/>
      <c r="AQ96" s="231"/>
      <c r="AR96" s="231"/>
      <c r="AS96" s="231"/>
      <c r="AT96" s="231"/>
      <c r="AU96" s="231"/>
      <c r="AV96" s="231"/>
      <c r="AW96" s="231"/>
      <c r="AX96" s="231"/>
      <c r="AY96" s="231"/>
      <c r="AZ96" s="231"/>
      <c r="BA96" s="231"/>
      <c r="BB96" s="231"/>
      <c r="BC96" s="231"/>
      <c r="BD96" s="231"/>
      <c r="BE96" s="231"/>
      <c r="BF96" s="231"/>
      <c r="BG96" s="231"/>
      <c r="BH96" s="231"/>
      <c r="BI96" s="231"/>
      <c r="BJ96" s="231"/>
      <c r="BK96" s="231"/>
      <c r="BL96" s="231"/>
      <c r="BM96" s="231"/>
      <c r="BN96" s="231"/>
      <c r="BO96" s="231"/>
      <c r="BP96" s="231"/>
      <c r="BQ96" s="231"/>
      <c r="BR96" s="231"/>
      <c r="BS96" s="231"/>
      <c r="BT96" s="229"/>
      <c r="BU96" s="165">
        <f t="shared" si="3"/>
        <v>6.9441666666666671E-3</v>
      </c>
    </row>
    <row r="97" spans="1:73" ht="15.5" x14ac:dyDescent="0.35">
      <c r="A97" s="39"/>
      <c r="B97" s="139">
        <f>'Etat staff'!R93</f>
        <v>0</v>
      </c>
      <c r="C97" s="161">
        <f>'Etat staff'!P93</f>
        <v>0</v>
      </c>
      <c r="D97" s="162">
        <f>IF('Etat staff'!Q93&lt;C97,'Etat staff'!Q93+1,'Etat staff'!Q93)</f>
        <v>0</v>
      </c>
      <c r="E97" s="203">
        <f t="shared" si="7"/>
        <v>1.0416666666666666E-2</v>
      </c>
      <c r="F97" s="44"/>
      <c r="G97" s="265"/>
      <c r="H97" s="227"/>
      <c r="I97" s="296"/>
      <c r="J97" s="296"/>
      <c r="K97" s="296"/>
      <c r="L97" s="296"/>
      <c r="M97" s="296"/>
      <c r="N97" s="296"/>
      <c r="O97" s="296"/>
      <c r="P97" s="296"/>
      <c r="Q97" s="296"/>
      <c r="R97" s="296"/>
      <c r="S97" s="296"/>
      <c r="T97" s="296"/>
      <c r="U97" s="296"/>
      <c r="V97" s="296"/>
      <c r="W97" s="296"/>
      <c r="X97" s="231"/>
      <c r="Y97" s="231"/>
      <c r="Z97" s="231"/>
      <c r="AA97" s="231"/>
      <c r="AB97" s="231"/>
      <c r="AC97" s="231"/>
      <c r="AD97" s="231"/>
      <c r="AE97" s="231"/>
      <c r="AF97" s="231"/>
      <c r="AG97" s="231"/>
      <c r="AH97" s="231"/>
      <c r="AI97" s="231"/>
      <c r="AJ97" s="231"/>
      <c r="AK97" s="231"/>
      <c r="AL97" s="231"/>
      <c r="AM97" s="231"/>
      <c r="AN97" s="231"/>
      <c r="AO97" s="231"/>
      <c r="AP97" s="231"/>
      <c r="AQ97" s="231"/>
      <c r="AR97" s="231"/>
      <c r="AS97" s="231"/>
      <c r="AT97" s="231"/>
      <c r="AU97" s="231"/>
      <c r="AV97" s="231"/>
      <c r="AW97" s="231"/>
      <c r="AX97" s="231"/>
      <c r="AY97" s="231"/>
      <c r="AZ97" s="231"/>
      <c r="BA97" s="231"/>
      <c r="BB97" s="231"/>
      <c r="BC97" s="231"/>
      <c r="BD97" s="231"/>
      <c r="BE97" s="231"/>
      <c r="BF97" s="231"/>
      <c r="BG97" s="231"/>
      <c r="BH97" s="231"/>
      <c r="BI97" s="231"/>
      <c r="BJ97" s="231"/>
      <c r="BK97" s="231"/>
      <c r="BL97" s="231"/>
      <c r="BM97" s="231"/>
      <c r="BN97" s="231"/>
      <c r="BO97" s="231"/>
      <c r="BP97" s="231"/>
      <c r="BQ97" s="231"/>
      <c r="BR97" s="231"/>
      <c r="BS97" s="231"/>
      <c r="BT97" s="229"/>
      <c r="BU97" s="165">
        <f t="shared" si="3"/>
        <v>6.9441666666666671E-3</v>
      </c>
    </row>
    <row r="98" spans="1:73" ht="15.5" x14ac:dyDescent="0.35">
      <c r="A98" s="39"/>
      <c r="B98" s="139">
        <f>'Etat staff'!R94</f>
        <v>0</v>
      </c>
      <c r="C98" s="161">
        <f>'Etat staff'!P94</f>
        <v>0</v>
      </c>
      <c r="D98" s="162">
        <f>IF('Etat staff'!Q94&lt;C98,'Etat staff'!Q94+1,'Etat staff'!Q94)</f>
        <v>0</v>
      </c>
      <c r="E98" s="203">
        <f t="shared" si="7"/>
        <v>1.0416666666666666E-2</v>
      </c>
      <c r="F98" s="44"/>
      <c r="G98" s="265"/>
      <c r="H98" s="227"/>
      <c r="I98" s="296"/>
      <c r="J98" s="296"/>
      <c r="K98" s="296"/>
      <c r="L98" s="296"/>
      <c r="M98" s="296"/>
      <c r="N98" s="296"/>
      <c r="O98" s="296"/>
      <c r="P98" s="296"/>
      <c r="Q98" s="296"/>
      <c r="R98" s="296"/>
      <c r="S98" s="296"/>
      <c r="T98" s="296"/>
      <c r="U98" s="296"/>
      <c r="V98" s="296"/>
      <c r="W98" s="296"/>
      <c r="X98" s="231"/>
      <c r="Y98" s="231"/>
      <c r="Z98" s="231"/>
      <c r="AA98" s="231"/>
      <c r="AB98" s="231"/>
      <c r="AC98" s="231"/>
      <c r="AD98" s="231"/>
      <c r="AE98" s="231"/>
      <c r="AF98" s="231"/>
      <c r="AG98" s="231"/>
      <c r="AH98" s="231"/>
      <c r="AI98" s="231"/>
      <c r="AJ98" s="231"/>
      <c r="AK98" s="231"/>
      <c r="AL98" s="231"/>
      <c r="AM98" s="231"/>
      <c r="AN98" s="231"/>
      <c r="AO98" s="231"/>
      <c r="AP98" s="231"/>
      <c r="AQ98" s="231"/>
      <c r="AR98" s="231"/>
      <c r="AS98" s="231"/>
      <c r="AT98" s="231"/>
      <c r="AU98" s="231"/>
      <c r="AV98" s="231"/>
      <c r="AW98" s="231"/>
      <c r="AX98" s="231"/>
      <c r="AY98" s="231"/>
      <c r="AZ98" s="231"/>
      <c r="BA98" s="231"/>
      <c r="BB98" s="231"/>
      <c r="BC98" s="231"/>
      <c r="BD98" s="231"/>
      <c r="BE98" s="231"/>
      <c r="BF98" s="231"/>
      <c r="BG98" s="231"/>
      <c r="BH98" s="231"/>
      <c r="BI98" s="231"/>
      <c r="BJ98" s="231"/>
      <c r="BK98" s="231"/>
      <c r="BL98" s="231"/>
      <c r="BM98" s="231"/>
      <c r="BN98" s="231"/>
      <c r="BO98" s="231"/>
      <c r="BP98" s="231"/>
      <c r="BQ98" s="231"/>
      <c r="BR98" s="231"/>
      <c r="BS98" s="231"/>
      <c r="BT98" s="229"/>
      <c r="BU98" s="165">
        <f t="shared" si="3"/>
        <v>6.9441666666666671E-3</v>
      </c>
    </row>
    <row r="99" spans="1:73" ht="15.5" x14ac:dyDescent="0.35">
      <c r="A99" s="39"/>
      <c r="B99" s="139">
        <f>'Etat staff'!R95</f>
        <v>0</v>
      </c>
      <c r="C99" s="161">
        <f>'Etat staff'!P95</f>
        <v>0</v>
      </c>
      <c r="D99" s="162">
        <f>IF('Etat staff'!Q95&lt;C99,'Etat staff'!Q95+1,'Etat staff'!Q95)</f>
        <v>0</v>
      </c>
      <c r="E99" s="203">
        <f t="shared" si="7"/>
        <v>1.0416666666666666E-2</v>
      </c>
      <c r="F99" s="44"/>
      <c r="G99" s="265"/>
      <c r="H99" s="227"/>
      <c r="I99" s="296"/>
      <c r="J99" s="296"/>
      <c r="K99" s="296"/>
      <c r="L99" s="296"/>
      <c r="M99" s="296"/>
      <c r="N99" s="296"/>
      <c r="O99" s="296"/>
      <c r="P99" s="296"/>
      <c r="Q99" s="296"/>
      <c r="R99" s="296"/>
      <c r="S99" s="296"/>
      <c r="T99" s="296"/>
      <c r="U99" s="296"/>
      <c r="V99" s="296"/>
      <c r="W99" s="296"/>
      <c r="X99" s="231"/>
      <c r="Y99" s="231"/>
      <c r="Z99" s="231"/>
      <c r="AA99" s="231"/>
      <c r="AB99" s="231"/>
      <c r="AC99" s="231"/>
      <c r="AD99" s="231"/>
      <c r="AE99" s="231"/>
      <c r="AF99" s="231"/>
      <c r="AG99" s="231"/>
      <c r="AH99" s="231"/>
      <c r="AI99" s="231"/>
      <c r="AJ99" s="231"/>
      <c r="AK99" s="231"/>
      <c r="AL99" s="231"/>
      <c r="AM99" s="231"/>
      <c r="AN99" s="231"/>
      <c r="AO99" s="231"/>
      <c r="AP99" s="231"/>
      <c r="AQ99" s="231"/>
      <c r="AR99" s="231"/>
      <c r="AS99" s="231"/>
      <c r="AT99" s="231"/>
      <c r="AU99" s="231"/>
      <c r="AV99" s="231"/>
      <c r="AW99" s="231"/>
      <c r="AX99" s="231"/>
      <c r="AY99" s="231"/>
      <c r="AZ99" s="231"/>
      <c r="BA99" s="231"/>
      <c r="BB99" s="231"/>
      <c r="BC99" s="231"/>
      <c r="BD99" s="231"/>
      <c r="BE99" s="231"/>
      <c r="BF99" s="231"/>
      <c r="BG99" s="231"/>
      <c r="BH99" s="231"/>
      <c r="BI99" s="231"/>
      <c r="BJ99" s="231"/>
      <c r="BK99" s="231"/>
      <c r="BL99" s="231"/>
      <c r="BM99" s="231"/>
      <c r="BN99" s="231"/>
      <c r="BO99" s="231"/>
      <c r="BP99" s="231"/>
      <c r="BQ99" s="231"/>
      <c r="BR99" s="231"/>
      <c r="BS99" s="231"/>
      <c r="BT99" s="229"/>
      <c r="BU99" s="165">
        <f t="shared" si="3"/>
        <v>6.9441666666666671E-3</v>
      </c>
    </row>
    <row r="100" spans="1:73" ht="15.5" x14ac:dyDescent="0.35">
      <c r="A100" s="39"/>
      <c r="B100" s="139">
        <f>'Etat staff'!R96</f>
        <v>0</v>
      </c>
      <c r="C100" s="161">
        <f>'Etat staff'!P96</f>
        <v>0</v>
      </c>
      <c r="D100" s="162">
        <f>IF('Etat staff'!Q96&lt;C100,'Etat staff'!Q96+1,'Etat staff'!Q96)</f>
        <v>0</v>
      </c>
      <c r="E100" s="203">
        <f t="shared" ref="E100:E127" si="8">IF(BU100*24&lt;5.75,0.25/24,IF(BU100*24&lt;6.75,0.5/24,IF(BU100*24&lt;9,1/24,IF(BU100*24&lt;13.25,1.25/24,1.5/24))))</f>
        <v>1.0416666666666666E-2</v>
      </c>
      <c r="F100" s="44"/>
      <c r="G100" s="265"/>
      <c r="H100" s="227"/>
      <c r="I100" s="296"/>
      <c r="J100" s="296"/>
      <c r="K100" s="296"/>
      <c r="L100" s="296"/>
      <c r="M100" s="296"/>
      <c r="N100" s="296"/>
      <c r="O100" s="296"/>
      <c r="P100" s="296"/>
      <c r="Q100" s="296"/>
      <c r="R100" s="296"/>
      <c r="S100" s="296"/>
      <c r="T100" s="296"/>
      <c r="U100" s="296"/>
      <c r="V100" s="296"/>
      <c r="W100" s="296"/>
      <c r="X100" s="231"/>
      <c r="Y100" s="231"/>
      <c r="Z100" s="231"/>
      <c r="AA100" s="231"/>
      <c r="AB100" s="231"/>
      <c r="AC100" s="231"/>
      <c r="AD100" s="231"/>
      <c r="AE100" s="231"/>
      <c r="AF100" s="231"/>
      <c r="AG100" s="231"/>
      <c r="AH100" s="231"/>
      <c r="AI100" s="231"/>
      <c r="AJ100" s="231"/>
      <c r="AK100" s="231"/>
      <c r="AL100" s="231"/>
      <c r="AM100" s="231"/>
      <c r="AN100" s="231"/>
      <c r="AO100" s="231"/>
      <c r="AP100" s="231"/>
      <c r="AQ100" s="231"/>
      <c r="AR100" s="231"/>
      <c r="AS100" s="231"/>
      <c r="AT100" s="231"/>
      <c r="AU100" s="231"/>
      <c r="AV100" s="231"/>
      <c r="AW100" s="231"/>
      <c r="AX100" s="231"/>
      <c r="AY100" s="231"/>
      <c r="AZ100" s="231"/>
      <c r="BA100" s="231"/>
      <c r="BB100" s="231"/>
      <c r="BC100" s="231"/>
      <c r="BD100" s="231"/>
      <c r="BE100" s="231"/>
      <c r="BF100" s="231"/>
      <c r="BG100" s="231"/>
      <c r="BH100" s="231"/>
      <c r="BI100" s="231"/>
      <c r="BJ100" s="231"/>
      <c r="BK100" s="231"/>
      <c r="BL100" s="231"/>
      <c r="BM100" s="231"/>
      <c r="BN100" s="231"/>
      <c r="BO100" s="231"/>
      <c r="BP100" s="231"/>
      <c r="BQ100" s="231"/>
      <c r="BR100" s="231"/>
      <c r="BS100" s="231"/>
      <c r="BT100" s="229"/>
      <c r="BU100" s="165">
        <f t="shared" si="3"/>
        <v>6.9441666666666671E-3</v>
      </c>
    </row>
    <row r="101" spans="1:73" ht="15.5" x14ac:dyDescent="0.35">
      <c r="A101" s="39"/>
      <c r="B101" s="139">
        <f>'Etat staff'!R97</f>
        <v>0</v>
      </c>
      <c r="C101" s="161">
        <f>'Etat staff'!P97</f>
        <v>0</v>
      </c>
      <c r="D101" s="162">
        <f>IF('Etat staff'!Q97&lt;C101,'Etat staff'!Q97+1,'Etat staff'!Q97)</f>
        <v>0</v>
      </c>
      <c r="E101" s="203">
        <f t="shared" si="8"/>
        <v>1.0416666666666666E-2</v>
      </c>
      <c r="F101" s="44"/>
      <c r="G101" s="265"/>
      <c r="H101" s="227"/>
      <c r="I101" s="296"/>
      <c r="J101" s="296"/>
      <c r="K101" s="296"/>
      <c r="L101" s="296"/>
      <c r="M101" s="296"/>
      <c r="N101" s="296"/>
      <c r="O101" s="296"/>
      <c r="P101" s="296"/>
      <c r="Q101" s="296"/>
      <c r="R101" s="296"/>
      <c r="S101" s="296"/>
      <c r="T101" s="296"/>
      <c r="U101" s="296"/>
      <c r="V101" s="296"/>
      <c r="W101" s="296"/>
      <c r="X101" s="231"/>
      <c r="Y101" s="231"/>
      <c r="Z101" s="231"/>
      <c r="AA101" s="231"/>
      <c r="AB101" s="231"/>
      <c r="AC101" s="231"/>
      <c r="AD101" s="231"/>
      <c r="AE101" s="231"/>
      <c r="AF101" s="231"/>
      <c r="AG101" s="231"/>
      <c r="AH101" s="231"/>
      <c r="AI101" s="231"/>
      <c r="AJ101" s="231"/>
      <c r="AK101" s="231"/>
      <c r="AL101" s="231"/>
      <c r="AM101" s="231"/>
      <c r="AN101" s="231"/>
      <c r="AO101" s="231"/>
      <c r="AP101" s="231"/>
      <c r="AQ101" s="231"/>
      <c r="AR101" s="231"/>
      <c r="AS101" s="231"/>
      <c r="AT101" s="231"/>
      <c r="AU101" s="231"/>
      <c r="AV101" s="231"/>
      <c r="AW101" s="231"/>
      <c r="AX101" s="231"/>
      <c r="AY101" s="231"/>
      <c r="AZ101" s="231"/>
      <c r="BA101" s="231"/>
      <c r="BB101" s="231"/>
      <c r="BC101" s="231"/>
      <c r="BD101" s="231"/>
      <c r="BE101" s="231"/>
      <c r="BF101" s="231"/>
      <c r="BG101" s="231"/>
      <c r="BH101" s="231"/>
      <c r="BI101" s="231"/>
      <c r="BJ101" s="231"/>
      <c r="BK101" s="231"/>
      <c r="BL101" s="231"/>
      <c r="BM101" s="231"/>
      <c r="BN101" s="231"/>
      <c r="BO101" s="231"/>
      <c r="BP101" s="231"/>
      <c r="BQ101" s="231"/>
      <c r="BR101" s="231"/>
      <c r="BS101" s="231"/>
      <c r="BT101" s="229"/>
      <c r="BU101" s="165">
        <f t="shared" si="3"/>
        <v>6.9441666666666671E-3</v>
      </c>
    </row>
    <row r="102" spans="1:73" ht="15.5" x14ac:dyDescent="0.35">
      <c r="A102" s="39"/>
      <c r="B102" s="139">
        <f>'Etat staff'!R98</f>
        <v>0</v>
      </c>
      <c r="C102" s="161">
        <f>'Etat staff'!P98</f>
        <v>0</v>
      </c>
      <c r="D102" s="162">
        <f>IF('Etat staff'!Q98&lt;C102,'Etat staff'!Q98+1,'Etat staff'!Q98)</f>
        <v>0</v>
      </c>
      <c r="E102" s="203">
        <f t="shared" si="8"/>
        <v>1.0416666666666666E-2</v>
      </c>
      <c r="F102" s="44"/>
      <c r="G102" s="265"/>
      <c r="H102" s="227"/>
      <c r="I102" s="296"/>
      <c r="J102" s="296"/>
      <c r="K102" s="296"/>
      <c r="L102" s="296"/>
      <c r="M102" s="296"/>
      <c r="N102" s="296"/>
      <c r="O102" s="296"/>
      <c r="P102" s="296"/>
      <c r="Q102" s="296"/>
      <c r="R102" s="296"/>
      <c r="S102" s="296"/>
      <c r="T102" s="296"/>
      <c r="U102" s="296"/>
      <c r="V102" s="296"/>
      <c r="W102" s="296"/>
      <c r="X102" s="231"/>
      <c r="Y102" s="231"/>
      <c r="Z102" s="231"/>
      <c r="AA102" s="231"/>
      <c r="AB102" s="231"/>
      <c r="AC102" s="231"/>
      <c r="AD102" s="231"/>
      <c r="AE102" s="231"/>
      <c r="AF102" s="231"/>
      <c r="AG102" s="231"/>
      <c r="AH102" s="231"/>
      <c r="AI102" s="231"/>
      <c r="AJ102" s="231"/>
      <c r="AK102" s="231"/>
      <c r="AL102" s="231"/>
      <c r="AM102" s="231"/>
      <c r="AN102" s="231"/>
      <c r="AO102" s="231"/>
      <c r="AP102" s="231"/>
      <c r="AQ102" s="231"/>
      <c r="AR102" s="231"/>
      <c r="AS102" s="231"/>
      <c r="AT102" s="231"/>
      <c r="AU102" s="231"/>
      <c r="AV102" s="231"/>
      <c r="AW102" s="231"/>
      <c r="AX102" s="231"/>
      <c r="AY102" s="231"/>
      <c r="AZ102" s="231"/>
      <c r="BA102" s="231"/>
      <c r="BB102" s="231"/>
      <c r="BC102" s="231"/>
      <c r="BD102" s="231"/>
      <c r="BE102" s="231"/>
      <c r="BF102" s="231"/>
      <c r="BG102" s="231"/>
      <c r="BH102" s="231"/>
      <c r="BI102" s="231"/>
      <c r="BJ102" s="231"/>
      <c r="BK102" s="231"/>
      <c r="BL102" s="231"/>
      <c r="BM102" s="231"/>
      <c r="BN102" s="231"/>
      <c r="BO102" s="231"/>
      <c r="BP102" s="231"/>
      <c r="BQ102" s="231"/>
      <c r="BR102" s="231"/>
      <c r="BS102" s="231"/>
      <c r="BT102" s="229"/>
      <c r="BU102" s="165">
        <f t="shared" si="3"/>
        <v>6.9441666666666671E-3</v>
      </c>
    </row>
    <row r="103" spans="1:73" ht="15.5" x14ac:dyDescent="0.35">
      <c r="A103" s="39"/>
      <c r="B103" s="139">
        <f>'Etat staff'!R99</f>
        <v>0</v>
      </c>
      <c r="C103" s="161">
        <f>'Etat staff'!P99</f>
        <v>0</v>
      </c>
      <c r="D103" s="162">
        <f>IF('Etat staff'!Q99&lt;C103,'Etat staff'!Q99+1,'Etat staff'!Q99)</f>
        <v>0</v>
      </c>
      <c r="E103" s="203">
        <f t="shared" si="8"/>
        <v>1.0416666666666666E-2</v>
      </c>
      <c r="F103" s="44"/>
      <c r="G103" s="265"/>
      <c r="H103" s="227"/>
      <c r="I103" s="296"/>
      <c r="J103" s="296"/>
      <c r="K103" s="296"/>
      <c r="L103" s="296"/>
      <c r="M103" s="296"/>
      <c r="N103" s="296"/>
      <c r="O103" s="296"/>
      <c r="P103" s="296"/>
      <c r="Q103" s="296"/>
      <c r="R103" s="296"/>
      <c r="S103" s="296"/>
      <c r="T103" s="296"/>
      <c r="U103" s="296"/>
      <c r="V103" s="296"/>
      <c r="W103" s="296"/>
      <c r="X103" s="231"/>
      <c r="Y103" s="231"/>
      <c r="Z103" s="231"/>
      <c r="AA103" s="231"/>
      <c r="AB103" s="231"/>
      <c r="AC103" s="231"/>
      <c r="AD103" s="231"/>
      <c r="AE103" s="231"/>
      <c r="AF103" s="231"/>
      <c r="AG103" s="231"/>
      <c r="AH103" s="231"/>
      <c r="AI103" s="231"/>
      <c r="AJ103" s="231"/>
      <c r="AK103" s="231"/>
      <c r="AL103" s="231"/>
      <c r="AM103" s="231"/>
      <c r="AN103" s="231"/>
      <c r="AO103" s="231"/>
      <c r="AP103" s="231"/>
      <c r="AQ103" s="231"/>
      <c r="AR103" s="231"/>
      <c r="AS103" s="231"/>
      <c r="AT103" s="231"/>
      <c r="AU103" s="231"/>
      <c r="AV103" s="231"/>
      <c r="AW103" s="231"/>
      <c r="AX103" s="231"/>
      <c r="AY103" s="231"/>
      <c r="AZ103" s="231"/>
      <c r="BA103" s="231"/>
      <c r="BB103" s="231"/>
      <c r="BC103" s="231"/>
      <c r="BD103" s="231"/>
      <c r="BE103" s="231"/>
      <c r="BF103" s="231"/>
      <c r="BG103" s="231"/>
      <c r="BH103" s="231"/>
      <c r="BI103" s="231"/>
      <c r="BJ103" s="231"/>
      <c r="BK103" s="231"/>
      <c r="BL103" s="231"/>
      <c r="BM103" s="231"/>
      <c r="BN103" s="231"/>
      <c r="BO103" s="231"/>
      <c r="BP103" s="231"/>
      <c r="BQ103" s="231"/>
      <c r="BR103" s="231"/>
      <c r="BS103" s="231"/>
      <c r="BT103" s="229"/>
      <c r="BU103" s="165">
        <f t="shared" si="3"/>
        <v>6.9441666666666671E-3</v>
      </c>
    </row>
    <row r="104" spans="1:73" ht="15.5" x14ac:dyDescent="0.35">
      <c r="A104" s="39"/>
      <c r="B104" s="139">
        <f>'Etat staff'!R100</f>
        <v>0</v>
      </c>
      <c r="C104" s="161">
        <f>'Etat staff'!P100</f>
        <v>0</v>
      </c>
      <c r="D104" s="162">
        <f>IF('Etat staff'!Q100&lt;C104,'Etat staff'!Q100+1,'Etat staff'!Q100)</f>
        <v>0</v>
      </c>
      <c r="E104" s="203">
        <f t="shared" si="8"/>
        <v>1.0416666666666666E-2</v>
      </c>
      <c r="F104" s="44"/>
      <c r="G104" s="265"/>
      <c r="H104" s="227"/>
      <c r="I104" s="296"/>
      <c r="J104" s="296"/>
      <c r="K104" s="296"/>
      <c r="L104" s="296"/>
      <c r="M104" s="296"/>
      <c r="N104" s="296"/>
      <c r="O104" s="296"/>
      <c r="P104" s="296"/>
      <c r="Q104" s="296"/>
      <c r="R104" s="296"/>
      <c r="S104" s="296"/>
      <c r="T104" s="296"/>
      <c r="U104" s="296"/>
      <c r="V104" s="296"/>
      <c r="W104" s="296"/>
      <c r="X104" s="231"/>
      <c r="Y104" s="231"/>
      <c r="Z104" s="231"/>
      <c r="AA104" s="231"/>
      <c r="AB104" s="231"/>
      <c r="AC104" s="231"/>
      <c r="AD104" s="231"/>
      <c r="AE104" s="231"/>
      <c r="AF104" s="231"/>
      <c r="AG104" s="231"/>
      <c r="AH104" s="231"/>
      <c r="AI104" s="231"/>
      <c r="AJ104" s="231"/>
      <c r="AK104" s="231"/>
      <c r="AL104" s="231"/>
      <c r="AM104" s="231"/>
      <c r="AN104" s="231"/>
      <c r="AO104" s="231"/>
      <c r="AP104" s="231"/>
      <c r="AQ104" s="231"/>
      <c r="AR104" s="231"/>
      <c r="AS104" s="231"/>
      <c r="AT104" s="231"/>
      <c r="AU104" s="231"/>
      <c r="AV104" s="231"/>
      <c r="AW104" s="231"/>
      <c r="AX104" s="231"/>
      <c r="AY104" s="231"/>
      <c r="AZ104" s="231"/>
      <c r="BA104" s="231"/>
      <c r="BB104" s="231"/>
      <c r="BC104" s="231"/>
      <c r="BD104" s="231"/>
      <c r="BE104" s="231"/>
      <c r="BF104" s="231"/>
      <c r="BG104" s="231"/>
      <c r="BH104" s="231"/>
      <c r="BI104" s="231"/>
      <c r="BJ104" s="231"/>
      <c r="BK104" s="231"/>
      <c r="BL104" s="231"/>
      <c r="BM104" s="231"/>
      <c r="BN104" s="231"/>
      <c r="BO104" s="231"/>
      <c r="BP104" s="231"/>
      <c r="BQ104" s="231"/>
      <c r="BR104" s="231"/>
      <c r="BS104" s="231"/>
      <c r="BT104" s="229"/>
      <c r="BU104" s="165">
        <f t="shared" si="3"/>
        <v>6.9441666666666671E-3</v>
      </c>
    </row>
    <row r="105" spans="1:73" ht="15.5" x14ac:dyDescent="0.35">
      <c r="A105" s="39"/>
      <c r="B105" s="139">
        <f>'Etat staff'!R101</f>
        <v>0</v>
      </c>
      <c r="C105" s="161">
        <f>'Etat staff'!P101</f>
        <v>0</v>
      </c>
      <c r="D105" s="162">
        <f>IF('Etat staff'!Q101&lt;C105,'Etat staff'!Q101+1,'Etat staff'!Q101)</f>
        <v>0</v>
      </c>
      <c r="E105" s="203">
        <f t="shared" si="8"/>
        <v>1.0416666666666666E-2</v>
      </c>
      <c r="F105" s="44"/>
      <c r="G105" s="265"/>
      <c r="H105" s="227"/>
      <c r="I105" s="296"/>
      <c r="J105" s="296"/>
      <c r="K105" s="296"/>
      <c r="L105" s="296"/>
      <c r="M105" s="296"/>
      <c r="N105" s="296"/>
      <c r="O105" s="296"/>
      <c r="P105" s="296"/>
      <c r="Q105" s="296"/>
      <c r="R105" s="296"/>
      <c r="S105" s="296"/>
      <c r="T105" s="296"/>
      <c r="U105" s="296"/>
      <c r="V105" s="296"/>
      <c r="W105" s="296"/>
      <c r="X105" s="231"/>
      <c r="Y105" s="231"/>
      <c r="Z105" s="231"/>
      <c r="AA105" s="231"/>
      <c r="AB105" s="231"/>
      <c r="AC105" s="231"/>
      <c r="AD105" s="231"/>
      <c r="AE105" s="231"/>
      <c r="AF105" s="231"/>
      <c r="AG105" s="231"/>
      <c r="AH105" s="231"/>
      <c r="AI105" s="231"/>
      <c r="AJ105" s="231"/>
      <c r="AK105" s="231"/>
      <c r="AL105" s="231"/>
      <c r="AM105" s="231"/>
      <c r="AN105" s="231"/>
      <c r="AO105" s="231"/>
      <c r="AP105" s="231"/>
      <c r="AQ105" s="231"/>
      <c r="AR105" s="231"/>
      <c r="AS105" s="231"/>
      <c r="AT105" s="231"/>
      <c r="AU105" s="231"/>
      <c r="AV105" s="231"/>
      <c r="AW105" s="231"/>
      <c r="AX105" s="231"/>
      <c r="AY105" s="231"/>
      <c r="AZ105" s="231"/>
      <c r="BA105" s="231"/>
      <c r="BB105" s="231"/>
      <c r="BC105" s="231"/>
      <c r="BD105" s="231"/>
      <c r="BE105" s="231"/>
      <c r="BF105" s="231"/>
      <c r="BG105" s="231"/>
      <c r="BH105" s="231"/>
      <c r="BI105" s="231"/>
      <c r="BJ105" s="231"/>
      <c r="BK105" s="231"/>
      <c r="BL105" s="231"/>
      <c r="BM105" s="231"/>
      <c r="BN105" s="231"/>
      <c r="BO105" s="231"/>
      <c r="BP105" s="231"/>
      <c r="BQ105" s="231"/>
      <c r="BR105" s="231"/>
      <c r="BS105" s="231"/>
      <c r="BT105" s="229"/>
      <c r="BU105" s="165">
        <f t="shared" si="3"/>
        <v>6.9441666666666671E-3</v>
      </c>
    </row>
    <row r="106" spans="1:73" ht="15.5" x14ac:dyDescent="0.35">
      <c r="A106" s="39"/>
      <c r="B106" s="139">
        <f>'Etat staff'!R102</f>
        <v>0</v>
      </c>
      <c r="C106" s="161">
        <f>'Etat staff'!P102</f>
        <v>0</v>
      </c>
      <c r="D106" s="162">
        <f>IF('Etat staff'!Q102&lt;C106,'Etat staff'!Q102+1,'Etat staff'!Q102)</f>
        <v>0</v>
      </c>
      <c r="E106" s="203">
        <f t="shared" si="8"/>
        <v>1.0416666666666666E-2</v>
      </c>
      <c r="F106" s="44"/>
      <c r="G106" s="265"/>
      <c r="H106" s="227"/>
      <c r="I106" s="296"/>
      <c r="J106" s="296"/>
      <c r="K106" s="296"/>
      <c r="L106" s="296"/>
      <c r="M106" s="296"/>
      <c r="N106" s="296"/>
      <c r="O106" s="296"/>
      <c r="P106" s="296"/>
      <c r="Q106" s="296"/>
      <c r="R106" s="296"/>
      <c r="S106" s="296"/>
      <c r="T106" s="296"/>
      <c r="U106" s="296"/>
      <c r="V106" s="296"/>
      <c r="W106" s="296"/>
      <c r="X106" s="231"/>
      <c r="Y106" s="231"/>
      <c r="Z106" s="231"/>
      <c r="AA106" s="231"/>
      <c r="AB106" s="231"/>
      <c r="AC106" s="231"/>
      <c r="AD106" s="231"/>
      <c r="AE106" s="231"/>
      <c r="AF106" s="231"/>
      <c r="AG106" s="231"/>
      <c r="AH106" s="231"/>
      <c r="AI106" s="231"/>
      <c r="AJ106" s="231"/>
      <c r="AK106" s="231"/>
      <c r="AL106" s="231"/>
      <c r="AM106" s="231"/>
      <c r="AN106" s="231"/>
      <c r="AO106" s="231"/>
      <c r="AP106" s="231"/>
      <c r="AQ106" s="231"/>
      <c r="AR106" s="231"/>
      <c r="AS106" s="231"/>
      <c r="AT106" s="231"/>
      <c r="AU106" s="231"/>
      <c r="AV106" s="231"/>
      <c r="AW106" s="231"/>
      <c r="AX106" s="231"/>
      <c r="AY106" s="231"/>
      <c r="AZ106" s="231"/>
      <c r="BA106" s="231"/>
      <c r="BB106" s="231"/>
      <c r="BC106" s="231"/>
      <c r="BD106" s="231"/>
      <c r="BE106" s="231"/>
      <c r="BF106" s="231"/>
      <c r="BG106" s="231"/>
      <c r="BH106" s="231"/>
      <c r="BI106" s="231"/>
      <c r="BJ106" s="231"/>
      <c r="BK106" s="231"/>
      <c r="BL106" s="231"/>
      <c r="BM106" s="231"/>
      <c r="BN106" s="231"/>
      <c r="BO106" s="231"/>
      <c r="BP106" s="231"/>
      <c r="BQ106" s="231"/>
      <c r="BR106" s="231"/>
      <c r="BS106" s="231"/>
      <c r="BT106" s="229"/>
      <c r="BU106" s="165">
        <f t="shared" si="3"/>
        <v>6.9441666666666671E-3</v>
      </c>
    </row>
    <row r="107" spans="1:73" ht="15.5" x14ac:dyDescent="0.35">
      <c r="A107" s="39"/>
      <c r="B107" s="139">
        <f>'Etat staff'!R103</f>
        <v>0</v>
      </c>
      <c r="C107" s="161">
        <f>'Etat staff'!P103</f>
        <v>0</v>
      </c>
      <c r="D107" s="162">
        <f>IF('Etat staff'!Q103&lt;C107,'Etat staff'!Q103+1,'Etat staff'!Q103)</f>
        <v>0</v>
      </c>
      <c r="E107" s="203">
        <f t="shared" si="8"/>
        <v>1.0416666666666666E-2</v>
      </c>
      <c r="F107" s="44"/>
      <c r="G107" s="265"/>
      <c r="H107" s="227"/>
      <c r="I107" s="296"/>
      <c r="J107" s="296"/>
      <c r="K107" s="296"/>
      <c r="L107" s="296"/>
      <c r="M107" s="296"/>
      <c r="N107" s="296"/>
      <c r="O107" s="296"/>
      <c r="P107" s="296"/>
      <c r="Q107" s="296"/>
      <c r="R107" s="296"/>
      <c r="S107" s="296"/>
      <c r="T107" s="296"/>
      <c r="U107" s="296"/>
      <c r="V107" s="296"/>
      <c r="W107" s="296"/>
      <c r="X107" s="231"/>
      <c r="Y107" s="231"/>
      <c r="Z107" s="231"/>
      <c r="AA107" s="231"/>
      <c r="AB107" s="231"/>
      <c r="AC107" s="231"/>
      <c r="AD107" s="231"/>
      <c r="AE107" s="231"/>
      <c r="AF107" s="231"/>
      <c r="AG107" s="231"/>
      <c r="AH107" s="231"/>
      <c r="AI107" s="231"/>
      <c r="AJ107" s="231"/>
      <c r="AK107" s="231"/>
      <c r="AL107" s="231"/>
      <c r="AM107" s="231"/>
      <c r="AN107" s="231"/>
      <c r="AO107" s="231"/>
      <c r="AP107" s="231"/>
      <c r="AQ107" s="231"/>
      <c r="AR107" s="231"/>
      <c r="AS107" s="231"/>
      <c r="AT107" s="231"/>
      <c r="AU107" s="231"/>
      <c r="AV107" s="231"/>
      <c r="AW107" s="231"/>
      <c r="AX107" s="231"/>
      <c r="AY107" s="231"/>
      <c r="AZ107" s="231"/>
      <c r="BA107" s="231"/>
      <c r="BB107" s="231"/>
      <c r="BC107" s="231"/>
      <c r="BD107" s="231"/>
      <c r="BE107" s="231"/>
      <c r="BF107" s="231"/>
      <c r="BG107" s="231"/>
      <c r="BH107" s="231"/>
      <c r="BI107" s="231"/>
      <c r="BJ107" s="231"/>
      <c r="BK107" s="231"/>
      <c r="BL107" s="231"/>
      <c r="BM107" s="231"/>
      <c r="BN107" s="231"/>
      <c r="BO107" s="231"/>
      <c r="BP107" s="231"/>
      <c r="BQ107" s="231"/>
      <c r="BR107" s="231"/>
      <c r="BS107" s="231"/>
      <c r="BT107" s="229"/>
      <c r="BU107" s="165">
        <f t="shared" si="3"/>
        <v>6.9441666666666671E-3</v>
      </c>
    </row>
    <row r="108" spans="1:73" ht="15.5" x14ac:dyDescent="0.35">
      <c r="A108" s="39"/>
      <c r="B108" s="139">
        <f>'Etat staff'!R104</f>
        <v>0</v>
      </c>
      <c r="C108" s="161">
        <f>'Etat staff'!P104</f>
        <v>0</v>
      </c>
      <c r="D108" s="162">
        <f>IF('Etat staff'!Q104&lt;C108,'Etat staff'!Q104+1,'Etat staff'!Q104)</f>
        <v>0</v>
      </c>
      <c r="E108" s="203">
        <f t="shared" si="8"/>
        <v>1.0416666666666666E-2</v>
      </c>
      <c r="F108" s="44"/>
      <c r="G108" s="265"/>
      <c r="H108" s="227"/>
      <c r="I108" s="296"/>
      <c r="J108" s="296"/>
      <c r="K108" s="296"/>
      <c r="L108" s="296"/>
      <c r="M108" s="296"/>
      <c r="N108" s="296"/>
      <c r="O108" s="296"/>
      <c r="P108" s="296"/>
      <c r="Q108" s="296"/>
      <c r="R108" s="296"/>
      <c r="S108" s="296"/>
      <c r="T108" s="296"/>
      <c r="U108" s="296"/>
      <c r="V108" s="296"/>
      <c r="W108" s="296"/>
      <c r="X108" s="231"/>
      <c r="Y108" s="231"/>
      <c r="Z108" s="231"/>
      <c r="AA108" s="231"/>
      <c r="AB108" s="231"/>
      <c r="AC108" s="231"/>
      <c r="AD108" s="231"/>
      <c r="AE108" s="231"/>
      <c r="AF108" s="231"/>
      <c r="AG108" s="231"/>
      <c r="AH108" s="231"/>
      <c r="AI108" s="231"/>
      <c r="AJ108" s="231"/>
      <c r="AK108" s="231"/>
      <c r="AL108" s="231"/>
      <c r="AM108" s="231"/>
      <c r="AN108" s="231"/>
      <c r="AO108" s="231"/>
      <c r="AP108" s="231"/>
      <c r="AQ108" s="231"/>
      <c r="AR108" s="231"/>
      <c r="AS108" s="231"/>
      <c r="AT108" s="231"/>
      <c r="AU108" s="231"/>
      <c r="AV108" s="231"/>
      <c r="AW108" s="231"/>
      <c r="AX108" s="231"/>
      <c r="AY108" s="231"/>
      <c r="AZ108" s="231"/>
      <c r="BA108" s="231"/>
      <c r="BB108" s="231"/>
      <c r="BC108" s="231"/>
      <c r="BD108" s="231"/>
      <c r="BE108" s="231"/>
      <c r="BF108" s="231"/>
      <c r="BG108" s="231"/>
      <c r="BH108" s="231"/>
      <c r="BI108" s="231"/>
      <c r="BJ108" s="231"/>
      <c r="BK108" s="231"/>
      <c r="BL108" s="231"/>
      <c r="BM108" s="231"/>
      <c r="BN108" s="231"/>
      <c r="BO108" s="231"/>
      <c r="BP108" s="231"/>
      <c r="BQ108" s="231"/>
      <c r="BR108" s="231"/>
      <c r="BS108" s="231"/>
      <c r="BT108" s="229"/>
      <c r="BU108" s="165">
        <f t="shared" si="3"/>
        <v>6.9441666666666671E-3</v>
      </c>
    </row>
    <row r="109" spans="1:73" ht="15.5" x14ac:dyDescent="0.35">
      <c r="A109" s="39"/>
      <c r="B109" s="139">
        <f>'Etat staff'!R105</f>
        <v>0</v>
      </c>
      <c r="C109" s="161">
        <f>'Etat staff'!P105</f>
        <v>0</v>
      </c>
      <c r="D109" s="162">
        <f>IF('Etat staff'!Q105&lt;C109,'Etat staff'!Q105+1,'Etat staff'!Q105)</f>
        <v>0</v>
      </c>
      <c r="E109" s="203">
        <f t="shared" si="8"/>
        <v>1.0416666666666666E-2</v>
      </c>
      <c r="F109" s="44"/>
      <c r="G109" s="265"/>
      <c r="H109" s="227"/>
      <c r="I109" s="296"/>
      <c r="J109" s="296"/>
      <c r="K109" s="296"/>
      <c r="L109" s="296"/>
      <c r="M109" s="296"/>
      <c r="N109" s="296"/>
      <c r="O109" s="296"/>
      <c r="P109" s="296"/>
      <c r="Q109" s="296"/>
      <c r="R109" s="296"/>
      <c r="S109" s="296"/>
      <c r="T109" s="296"/>
      <c r="U109" s="296"/>
      <c r="V109" s="296"/>
      <c r="W109" s="296"/>
      <c r="X109" s="231"/>
      <c r="Y109" s="231"/>
      <c r="Z109" s="231"/>
      <c r="AA109" s="231"/>
      <c r="AB109" s="231"/>
      <c r="AC109" s="231"/>
      <c r="AD109" s="231"/>
      <c r="AE109" s="231"/>
      <c r="AF109" s="231"/>
      <c r="AG109" s="231"/>
      <c r="AH109" s="231"/>
      <c r="AI109" s="231"/>
      <c r="AJ109" s="231"/>
      <c r="AK109" s="231"/>
      <c r="AL109" s="231"/>
      <c r="AM109" s="231"/>
      <c r="AN109" s="231"/>
      <c r="AO109" s="231"/>
      <c r="AP109" s="231"/>
      <c r="AQ109" s="231"/>
      <c r="AR109" s="231"/>
      <c r="AS109" s="231"/>
      <c r="AT109" s="231"/>
      <c r="AU109" s="231"/>
      <c r="AV109" s="231"/>
      <c r="AW109" s="231"/>
      <c r="AX109" s="231"/>
      <c r="AY109" s="231"/>
      <c r="AZ109" s="231"/>
      <c r="BA109" s="231"/>
      <c r="BB109" s="231"/>
      <c r="BC109" s="231"/>
      <c r="BD109" s="231"/>
      <c r="BE109" s="231"/>
      <c r="BF109" s="231"/>
      <c r="BG109" s="231"/>
      <c r="BH109" s="231"/>
      <c r="BI109" s="231"/>
      <c r="BJ109" s="231"/>
      <c r="BK109" s="231"/>
      <c r="BL109" s="231"/>
      <c r="BM109" s="231"/>
      <c r="BN109" s="231"/>
      <c r="BO109" s="231"/>
      <c r="BP109" s="231"/>
      <c r="BQ109" s="231"/>
      <c r="BR109" s="231"/>
      <c r="BS109" s="231"/>
      <c r="BT109" s="229"/>
      <c r="BU109" s="165">
        <f t="shared" si="3"/>
        <v>6.9441666666666671E-3</v>
      </c>
    </row>
    <row r="110" spans="1:73" ht="15.5" x14ac:dyDescent="0.35">
      <c r="A110" s="39"/>
      <c r="B110" s="139">
        <f>'Etat staff'!R106</f>
        <v>0</v>
      </c>
      <c r="C110" s="161">
        <f>'Etat staff'!P106</f>
        <v>0</v>
      </c>
      <c r="D110" s="162">
        <f>IF('Etat staff'!Q106&lt;C110,'Etat staff'!Q106+1,'Etat staff'!Q106)</f>
        <v>0</v>
      </c>
      <c r="E110" s="203">
        <f t="shared" si="8"/>
        <v>1.0416666666666666E-2</v>
      </c>
      <c r="F110" s="44"/>
      <c r="G110" s="265"/>
      <c r="H110" s="227"/>
      <c r="I110" s="296"/>
      <c r="J110" s="296"/>
      <c r="K110" s="296"/>
      <c r="L110" s="296"/>
      <c r="M110" s="296"/>
      <c r="N110" s="296"/>
      <c r="O110" s="296"/>
      <c r="P110" s="296"/>
      <c r="Q110" s="296"/>
      <c r="R110" s="296"/>
      <c r="S110" s="296"/>
      <c r="T110" s="296"/>
      <c r="U110" s="296"/>
      <c r="V110" s="296"/>
      <c r="W110" s="296"/>
      <c r="X110" s="231"/>
      <c r="Y110" s="231"/>
      <c r="Z110" s="231"/>
      <c r="AA110" s="231"/>
      <c r="AB110" s="231"/>
      <c r="AC110" s="231"/>
      <c r="AD110" s="231"/>
      <c r="AE110" s="231"/>
      <c r="AF110" s="231"/>
      <c r="AG110" s="231"/>
      <c r="AH110" s="231"/>
      <c r="AI110" s="231"/>
      <c r="AJ110" s="231"/>
      <c r="AK110" s="231"/>
      <c r="AL110" s="231"/>
      <c r="AM110" s="231"/>
      <c r="AN110" s="231"/>
      <c r="AO110" s="231"/>
      <c r="AP110" s="231"/>
      <c r="AQ110" s="231"/>
      <c r="AR110" s="231"/>
      <c r="AS110" s="231"/>
      <c r="AT110" s="231"/>
      <c r="AU110" s="231"/>
      <c r="AV110" s="231"/>
      <c r="AW110" s="231"/>
      <c r="AX110" s="231"/>
      <c r="AY110" s="231"/>
      <c r="AZ110" s="231"/>
      <c r="BA110" s="231"/>
      <c r="BB110" s="231"/>
      <c r="BC110" s="231"/>
      <c r="BD110" s="231"/>
      <c r="BE110" s="231"/>
      <c r="BF110" s="231"/>
      <c r="BG110" s="231"/>
      <c r="BH110" s="231"/>
      <c r="BI110" s="231"/>
      <c r="BJ110" s="231"/>
      <c r="BK110" s="231"/>
      <c r="BL110" s="231"/>
      <c r="BM110" s="231"/>
      <c r="BN110" s="231"/>
      <c r="BO110" s="231"/>
      <c r="BP110" s="231"/>
      <c r="BQ110" s="231"/>
      <c r="BR110" s="231"/>
      <c r="BS110" s="231"/>
      <c r="BT110" s="229"/>
      <c r="BU110" s="165">
        <f t="shared" si="3"/>
        <v>6.9441666666666671E-3</v>
      </c>
    </row>
    <row r="111" spans="1:73" ht="15.5" x14ac:dyDescent="0.35">
      <c r="A111" s="39"/>
      <c r="B111" s="139">
        <f>'Etat staff'!R107</f>
        <v>0</v>
      </c>
      <c r="C111" s="161">
        <f>'Etat staff'!P107</f>
        <v>0</v>
      </c>
      <c r="D111" s="162">
        <f>IF('Etat staff'!Q107&lt;C111,'Etat staff'!Q107+1,'Etat staff'!Q107)</f>
        <v>0</v>
      </c>
      <c r="E111" s="203">
        <f t="shared" si="8"/>
        <v>1.0416666666666666E-2</v>
      </c>
      <c r="F111" s="44"/>
      <c r="G111" s="265"/>
      <c r="H111" s="227"/>
      <c r="I111" s="296"/>
      <c r="J111" s="296"/>
      <c r="K111" s="296"/>
      <c r="L111" s="296"/>
      <c r="M111" s="296"/>
      <c r="N111" s="296"/>
      <c r="O111" s="296"/>
      <c r="P111" s="296"/>
      <c r="Q111" s="296"/>
      <c r="R111" s="296"/>
      <c r="S111" s="296"/>
      <c r="T111" s="296"/>
      <c r="U111" s="296"/>
      <c r="V111" s="296"/>
      <c r="W111" s="296"/>
      <c r="X111" s="231"/>
      <c r="Y111" s="231"/>
      <c r="Z111" s="231"/>
      <c r="AA111" s="231"/>
      <c r="AB111" s="231"/>
      <c r="AC111" s="231"/>
      <c r="AD111" s="231"/>
      <c r="AE111" s="231"/>
      <c r="AF111" s="231"/>
      <c r="AG111" s="231"/>
      <c r="AH111" s="231"/>
      <c r="AI111" s="231"/>
      <c r="AJ111" s="231"/>
      <c r="AK111" s="231"/>
      <c r="AL111" s="231"/>
      <c r="AM111" s="231"/>
      <c r="AN111" s="231"/>
      <c r="AO111" s="231"/>
      <c r="AP111" s="231"/>
      <c r="AQ111" s="231"/>
      <c r="AR111" s="231"/>
      <c r="AS111" s="231"/>
      <c r="AT111" s="231"/>
      <c r="AU111" s="231"/>
      <c r="AV111" s="231"/>
      <c r="AW111" s="231"/>
      <c r="AX111" s="231"/>
      <c r="AY111" s="231"/>
      <c r="AZ111" s="231"/>
      <c r="BA111" s="231"/>
      <c r="BB111" s="231"/>
      <c r="BC111" s="231"/>
      <c r="BD111" s="231"/>
      <c r="BE111" s="231"/>
      <c r="BF111" s="231"/>
      <c r="BG111" s="231"/>
      <c r="BH111" s="231"/>
      <c r="BI111" s="231"/>
      <c r="BJ111" s="231"/>
      <c r="BK111" s="231"/>
      <c r="BL111" s="231"/>
      <c r="BM111" s="231"/>
      <c r="BN111" s="231"/>
      <c r="BO111" s="231"/>
      <c r="BP111" s="231"/>
      <c r="BQ111" s="231"/>
      <c r="BR111" s="231"/>
      <c r="BS111" s="231"/>
      <c r="BT111" s="229"/>
      <c r="BU111" s="165">
        <f t="shared" si="3"/>
        <v>6.9441666666666671E-3</v>
      </c>
    </row>
    <row r="112" spans="1:73" ht="15.5" x14ac:dyDescent="0.35">
      <c r="A112" s="39"/>
      <c r="B112" s="139">
        <f>'Etat staff'!R108</f>
        <v>0</v>
      </c>
      <c r="C112" s="161">
        <f>'Etat staff'!P108</f>
        <v>0</v>
      </c>
      <c r="D112" s="162">
        <f>IF('Etat staff'!Q108&lt;C112,'Etat staff'!Q108+1,'Etat staff'!Q108)</f>
        <v>0</v>
      </c>
      <c r="E112" s="203">
        <f t="shared" si="8"/>
        <v>1.0416666666666666E-2</v>
      </c>
      <c r="F112" s="44"/>
      <c r="G112" s="265"/>
      <c r="H112" s="227"/>
      <c r="I112" s="296"/>
      <c r="J112" s="296"/>
      <c r="K112" s="296"/>
      <c r="L112" s="296"/>
      <c r="M112" s="296"/>
      <c r="N112" s="296"/>
      <c r="O112" s="296"/>
      <c r="P112" s="296"/>
      <c r="Q112" s="296"/>
      <c r="R112" s="296"/>
      <c r="S112" s="296"/>
      <c r="T112" s="296"/>
      <c r="U112" s="296"/>
      <c r="V112" s="296"/>
      <c r="W112" s="296"/>
      <c r="X112" s="231"/>
      <c r="Y112" s="231"/>
      <c r="Z112" s="231"/>
      <c r="AA112" s="231"/>
      <c r="AB112" s="231"/>
      <c r="AC112" s="231"/>
      <c r="AD112" s="231"/>
      <c r="AE112" s="231"/>
      <c r="AF112" s="231"/>
      <c r="AG112" s="231"/>
      <c r="AH112" s="231"/>
      <c r="AI112" s="231"/>
      <c r="AJ112" s="231"/>
      <c r="AK112" s="231"/>
      <c r="AL112" s="231"/>
      <c r="AM112" s="231"/>
      <c r="AN112" s="231"/>
      <c r="AO112" s="231"/>
      <c r="AP112" s="231"/>
      <c r="AQ112" s="231"/>
      <c r="AR112" s="231"/>
      <c r="AS112" s="231"/>
      <c r="AT112" s="231"/>
      <c r="AU112" s="231"/>
      <c r="AV112" s="231"/>
      <c r="AW112" s="231"/>
      <c r="AX112" s="231"/>
      <c r="AY112" s="231"/>
      <c r="AZ112" s="231"/>
      <c r="BA112" s="231"/>
      <c r="BB112" s="231"/>
      <c r="BC112" s="231"/>
      <c r="BD112" s="231"/>
      <c r="BE112" s="231"/>
      <c r="BF112" s="231"/>
      <c r="BG112" s="231"/>
      <c r="BH112" s="231"/>
      <c r="BI112" s="231"/>
      <c r="BJ112" s="231"/>
      <c r="BK112" s="231"/>
      <c r="BL112" s="231"/>
      <c r="BM112" s="231"/>
      <c r="BN112" s="231"/>
      <c r="BO112" s="231"/>
      <c r="BP112" s="231"/>
      <c r="BQ112" s="231"/>
      <c r="BR112" s="231"/>
      <c r="BS112" s="231"/>
      <c r="BT112" s="229"/>
      <c r="BU112" s="165">
        <f t="shared" si="3"/>
        <v>6.9441666666666671E-3</v>
      </c>
    </row>
    <row r="113" spans="1:73" ht="15.5" x14ac:dyDescent="0.35">
      <c r="A113" s="39"/>
      <c r="B113" s="139">
        <f>'Etat staff'!R109</f>
        <v>0</v>
      </c>
      <c r="C113" s="161">
        <f>'Etat staff'!P109</f>
        <v>0</v>
      </c>
      <c r="D113" s="162">
        <f>IF('Etat staff'!Q109&lt;C113,'Etat staff'!Q109+1,'Etat staff'!Q109)</f>
        <v>0</v>
      </c>
      <c r="E113" s="203">
        <f t="shared" si="8"/>
        <v>1.0416666666666666E-2</v>
      </c>
      <c r="F113" s="44"/>
      <c r="G113" s="265"/>
      <c r="H113" s="227"/>
      <c r="I113" s="296"/>
      <c r="J113" s="296"/>
      <c r="K113" s="296"/>
      <c r="L113" s="296"/>
      <c r="M113" s="296"/>
      <c r="N113" s="296"/>
      <c r="O113" s="296"/>
      <c r="P113" s="296"/>
      <c r="Q113" s="296"/>
      <c r="R113" s="296"/>
      <c r="S113" s="296"/>
      <c r="T113" s="296"/>
      <c r="U113" s="296"/>
      <c r="V113" s="296"/>
      <c r="W113" s="296"/>
      <c r="X113" s="231"/>
      <c r="Y113" s="231"/>
      <c r="Z113" s="231"/>
      <c r="AA113" s="231"/>
      <c r="AB113" s="231"/>
      <c r="AC113" s="231"/>
      <c r="AD113" s="231"/>
      <c r="AE113" s="231"/>
      <c r="AF113" s="231"/>
      <c r="AG113" s="231"/>
      <c r="AH113" s="231"/>
      <c r="AI113" s="231"/>
      <c r="AJ113" s="231"/>
      <c r="AK113" s="231"/>
      <c r="AL113" s="231"/>
      <c r="AM113" s="231"/>
      <c r="AN113" s="231"/>
      <c r="AO113" s="231"/>
      <c r="AP113" s="231"/>
      <c r="AQ113" s="231"/>
      <c r="AR113" s="231"/>
      <c r="AS113" s="231"/>
      <c r="AT113" s="231"/>
      <c r="AU113" s="231"/>
      <c r="AV113" s="231"/>
      <c r="AW113" s="231"/>
      <c r="AX113" s="231"/>
      <c r="AY113" s="231"/>
      <c r="AZ113" s="231"/>
      <c r="BA113" s="231"/>
      <c r="BB113" s="231"/>
      <c r="BC113" s="231"/>
      <c r="BD113" s="231"/>
      <c r="BE113" s="231"/>
      <c r="BF113" s="231"/>
      <c r="BG113" s="231"/>
      <c r="BH113" s="231"/>
      <c r="BI113" s="231"/>
      <c r="BJ113" s="231"/>
      <c r="BK113" s="231"/>
      <c r="BL113" s="231"/>
      <c r="BM113" s="231"/>
      <c r="BN113" s="231"/>
      <c r="BO113" s="231"/>
      <c r="BP113" s="231"/>
      <c r="BQ113" s="231"/>
      <c r="BR113" s="231"/>
      <c r="BS113" s="231"/>
      <c r="BT113" s="229"/>
      <c r="BU113" s="165">
        <f t="shared" si="3"/>
        <v>6.9441666666666671E-3</v>
      </c>
    </row>
    <row r="114" spans="1:73" ht="15.5" x14ac:dyDescent="0.35">
      <c r="A114" s="39"/>
      <c r="B114" s="139">
        <f>'Etat staff'!R110</f>
        <v>0</v>
      </c>
      <c r="C114" s="161">
        <f>'Etat staff'!P110</f>
        <v>0</v>
      </c>
      <c r="D114" s="162">
        <f>IF('Etat staff'!Q110&lt;C114,'Etat staff'!Q110+1,'Etat staff'!Q110)</f>
        <v>0</v>
      </c>
      <c r="E114" s="203">
        <f t="shared" si="8"/>
        <v>1.0416666666666666E-2</v>
      </c>
      <c r="F114" s="44"/>
      <c r="G114" s="265"/>
      <c r="H114" s="227"/>
      <c r="I114" s="296"/>
      <c r="J114" s="296"/>
      <c r="K114" s="296"/>
      <c r="L114" s="296"/>
      <c r="M114" s="296"/>
      <c r="N114" s="296"/>
      <c r="O114" s="296"/>
      <c r="P114" s="296"/>
      <c r="Q114" s="296"/>
      <c r="R114" s="296"/>
      <c r="S114" s="296"/>
      <c r="T114" s="296"/>
      <c r="U114" s="296"/>
      <c r="V114" s="296"/>
      <c r="W114" s="296"/>
      <c r="X114" s="231"/>
      <c r="Y114" s="231"/>
      <c r="Z114" s="231"/>
      <c r="AA114" s="231"/>
      <c r="AB114" s="231"/>
      <c r="AC114" s="231"/>
      <c r="AD114" s="231"/>
      <c r="AE114" s="231"/>
      <c r="AF114" s="231"/>
      <c r="AG114" s="231"/>
      <c r="AH114" s="231"/>
      <c r="AI114" s="231"/>
      <c r="AJ114" s="231"/>
      <c r="AK114" s="231"/>
      <c r="AL114" s="231"/>
      <c r="AM114" s="231"/>
      <c r="AN114" s="231"/>
      <c r="AO114" s="231"/>
      <c r="AP114" s="231"/>
      <c r="AQ114" s="231"/>
      <c r="AR114" s="231"/>
      <c r="AS114" s="231"/>
      <c r="AT114" s="231"/>
      <c r="AU114" s="231"/>
      <c r="AV114" s="231"/>
      <c r="AW114" s="231"/>
      <c r="AX114" s="231"/>
      <c r="AY114" s="231"/>
      <c r="AZ114" s="231"/>
      <c r="BA114" s="231"/>
      <c r="BB114" s="231"/>
      <c r="BC114" s="231"/>
      <c r="BD114" s="231"/>
      <c r="BE114" s="231"/>
      <c r="BF114" s="231"/>
      <c r="BG114" s="231"/>
      <c r="BH114" s="231"/>
      <c r="BI114" s="231"/>
      <c r="BJ114" s="231"/>
      <c r="BK114" s="231"/>
      <c r="BL114" s="231"/>
      <c r="BM114" s="231"/>
      <c r="BN114" s="231"/>
      <c r="BO114" s="231"/>
      <c r="BP114" s="231"/>
      <c r="BQ114" s="231"/>
      <c r="BR114" s="231"/>
      <c r="BS114" s="231"/>
      <c r="BT114" s="229"/>
      <c r="BU114" s="165">
        <f t="shared" si="3"/>
        <v>6.9441666666666671E-3</v>
      </c>
    </row>
    <row r="115" spans="1:73" ht="15.5" x14ac:dyDescent="0.35">
      <c r="A115" s="39"/>
      <c r="B115" s="139">
        <f>'Etat staff'!R111</f>
        <v>0</v>
      </c>
      <c r="C115" s="161">
        <f>'Etat staff'!P111</f>
        <v>0</v>
      </c>
      <c r="D115" s="162">
        <f>IF('Etat staff'!Q111&lt;C115,'Etat staff'!Q111+1,'Etat staff'!Q111)</f>
        <v>0</v>
      </c>
      <c r="E115" s="203">
        <f t="shared" si="8"/>
        <v>1.0416666666666666E-2</v>
      </c>
      <c r="F115" s="44"/>
      <c r="G115" s="265"/>
      <c r="H115" s="227"/>
      <c r="I115" s="296"/>
      <c r="J115" s="296"/>
      <c r="K115" s="296"/>
      <c r="L115" s="296"/>
      <c r="M115" s="296"/>
      <c r="N115" s="296"/>
      <c r="O115" s="296"/>
      <c r="P115" s="296"/>
      <c r="Q115" s="296"/>
      <c r="R115" s="296"/>
      <c r="S115" s="296"/>
      <c r="T115" s="296"/>
      <c r="U115" s="296"/>
      <c r="V115" s="296"/>
      <c r="W115" s="296"/>
      <c r="X115" s="231"/>
      <c r="Y115" s="231"/>
      <c r="Z115" s="231"/>
      <c r="AA115" s="231"/>
      <c r="AB115" s="231"/>
      <c r="AC115" s="231"/>
      <c r="AD115" s="231"/>
      <c r="AE115" s="231"/>
      <c r="AF115" s="231"/>
      <c r="AG115" s="231"/>
      <c r="AH115" s="231"/>
      <c r="AI115" s="231"/>
      <c r="AJ115" s="231"/>
      <c r="AK115" s="231"/>
      <c r="AL115" s="231"/>
      <c r="AM115" s="231"/>
      <c r="AN115" s="231"/>
      <c r="AO115" s="231"/>
      <c r="AP115" s="231"/>
      <c r="AQ115" s="231"/>
      <c r="AR115" s="231"/>
      <c r="AS115" s="231"/>
      <c r="AT115" s="231"/>
      <c r="AU115" s="231"/>
      <c r="AV115" s="231"/>
      <c r="AW115" s="231"/>
      <c r="AX115" s="231"/>
      <c r="AY115" s="231"/>
      <c r="AZ115" s="231"/>
      <c r="BA115" s="231"/>
      <c r="BB115" s="231"/>
      <c r="BC115" s="231"/>
      <c r="BD115" s="231"/>
      <c r="BE115" s="231"/>
      <c r="BF115" s="231"/>
      <c r="BG115" s="231"/>
      <c r="BH115" s="231"/>
      <c r="BI115" s="231"/>
      <c r="BJ115" s="231"/>
      <c r="BK115" s="231"/>
      <c r="BL115" s="231"/>
      <c r="BM115" s="231"/>
      <c r="BN115" s="231"/>
      <c r="BO115" s="231"/>
      <c r="BP115" s="231"/>
      <c r="BQ115" s="231"/>
      <c r="BR115" s="231"/>
      <c r="BS115" s="231"/>
      <c r="BT115" s="229"/>
      <c r="BU115" s="165">
        <f t="shared" si="3"/>
        <v>6.9441666666666671E-3</v>
      </c>
    </row>
    <row r="116" spans="1:73" ht="15.5" x14ac:dyDescent="0.35">
      <c r="A116" s="39"/>
      <c r="B116" s="139">
        <f>'Etat staff'!R112</f>
        <v>0</v>
      </c>
      <c r="C116" s="161">
        <f>'Etat staff'!P112</f>
        <v>0</v>
      </c>
      <c r="D116" s="162">
        <f>IF('Etat staff'!Q112&lt;C116,'Etat staff'!Q112+1,'Etat staff'!Q112)</f>
        <v>0</v>
      </c>
      <c r="E116" s="203">
        <f t="shared" si="8"/>
        <v>1.0416666666666666E-2</v>
      </c>
      <c r="F116" s="44"/>
      <c r="G116" s="265"/>
      <c r="H116" s="227"/>
      <c r="I116" s="296"/>
      <c r="J116" s="296"/>
      <c r="K116" s="296"/>
      <c r="L116" s="296"/>
      <c r="M116" s="296"/>
      <c r="N116" s="296"/>
      <c r="O116" s="296"/>
      <c r="P116" s="296"/>
      <c r="Q116" s="296"/>
      <c r="R116" s="296"/>
      <c r="S116" s="296"/>
      <c r="T116" s="296"/>
      <c r="U116" s="296"/>
      <c r="V116" s="296"/>
      <c r="W116" s="296"/>
      <c r="X116" s="231"/>
      <c r="Y116" s="231"/>
      <c r="Z116" s="231"/>
      <c r="AA116" s="231"/>
      <c r="AB116" s="231"/>
      <c r="AC116" s="231"/>
      <c r="AD116" s="231"/>
      <c r="AE116" s="231"/>
      <c r="AF116" s="231"/>
      <c r="AG116" s="231"/>
      <c r="AH116" s="231"/>
      <c r="AI116" s="231"/>
      <c r="AJ116" s="231"/>
      <c r="AK116" s="231"/>
      <c r="AL116" s="231"/>
      <c r="AM116" s="231"/>
      <c r="AN116" s="231"/>
      <c r="AO116" s="231"/>
      <c r="AP116" s="231"/>
      <c r="AQ116" s="231"/>
      <c r="AR116" s="231"/>
      <c r="AS116" s="231"/>
      <c r="AT116" s="231"/>
      <c r="AU116" s="231"/>
      <c r="AV116" s="231"/>
      <c r="AW116" s="231"/>
      <c r="AX116" s="231"/>
      <c r="AY116" s="231"/>
      <c r="AZ116" s="231"/>
      <c r="BA116" s="231"/>
      <c r="BB116" s="231"/>
      <c r="BC116" s="231"/>
      <c r="BD116" s="231"/>
      <c r="BE116" s="231"/>
      <c r="BF116" s="231"/>
      <c r="BG116" s="231"/>
      <c r="BH116" s="231"/>
      <c r="BI116" s="231"/>
      <c r="BJ116" s="231"/>
      <c r="BK116" s="231"/>
      <c r="BL116" s="231"/>
      <c r="BM116" s="231"/>
      <c r="BN116" s="231"/>
      <c r="BO116" s="231"/>
      <c r="BP116" s="231"/>
      <c r="BQ116" s="231"/>
      <c r="BR116" s="231"/>
      <c r="BS116" s="231"/>
      <c r="BT116" s="229"/>
      <c r="BU116" s="165">
        <f t="shared" si="3"/>
        <v>6.9441666666666671E-3</v>
      </c>
    </row>
    <row r="117" spans="1:73" ht="15.5" x14ac:dyDescent="0.35">
      <c r="A117" s="39"/>
      <c r="B117" s="139">
        <f>'Etat staff'!R113</f>
        <v>0</v>
      </c>
      <c r="C117" s="161">
        <f>'Etat staff'!P113</f>
        <v>0</v>
      </c>
      <c r="D117" s="162">
        <f>IF('Etat staff'!Q113&lt;C117,'Etat staff'!Q113+1,'Etat staff'!Q113)</f>
        <v>0</v>
      </c>
      <c r="E117" s="203">
        <f t="shared" si="8"/>
        <v>1.0416666666666666E-2</v>
      </c>
      <c r="F117" s="44"/>
      <c r="G117" s="265"/>
      <c r="H117" s="227"/>
      <c r="I117" s="296"/>
      <c r="J117" s="296"/>
      <c r="K117" s="296"/>
      <c r="L117" s="296"/>
      <c r="M117" s="296"/>
      <c r="N117" s="296"/>
      <c r="O117" s="296"/>
      <c r="P117" s="296"/>
      <c r="Q117" s="296"/>
      <c r="R117" s="296"/>
      <c r="S117" s="296"/>
      <c r="T117" s="296"/>
      <c r="U117" s="296"/>
      <c r="V117" s="296"/>
      <c r="W117" s="296"/>
      <c r="X117" s="231"/>
      <c r="Y117" s="231"/>
      <c r="Z117" s="231"/>
      <c r="AA117" s="231"/>
      <c r="AB117" s="231"/>
      <c r="AC117" s="231"/>
      <c r="AD117" s="231"/>
      <c r="AE117" s="231"/>
      <c r="AF117" s="231"/>
      <c r="AG117" s="231"/>
      <c r="AH117" s="231"/>
      <c r="AI117" s="231"/>
      <c r="AJ117" s="231"/>
      <c r="AK117" s="231"/>
      <c r="AL117" s="231"/>
      <c r="AM117" s="231"/>
      <c r="AN117" s="231"/>
      <c r="AO117" s="231"/>
      <c r="AP117" s="231"/>
      <c r="AQ117" s="231"/>
      <c r="AR117" s="231"/>
      <c r="AS117" s="231"/>
      <c r="AT117" s="231"/>
      <c r="AU117" s="231"/>
      <c r="AV117" s="231"/>
      <c r="AW117" s="231"/>
      <c r="AX117" s="231"/>
      <c r="AY117" s="231"/>
      <c r="AZ117" s="231"/>
      <c r="BA117" s="231"/>
      <c r="BB117" s="231"/>
      <c r="BC117" s="231"/>
      <c r="BD117" s="231"/>
      <c r="BE117" s="231"/>
      <c r="BF117" s="231"/>
      <c r="BG117" s="231"/>
      <c r="BH117" s="231"/>
      <c r="BI117" s="231"/>
      <c r="BJ117" s="231"/>
      <c r="BK117" s="231"/>
      <c r="BL117" s="231"/>
      <c r="BM117" s="231"/>
      <c r="BN117" s="231"/>
      <c r="BO117" s="231"/>
      <c r="BP117" s="231"/>
      <c r="BQ117" s="231"/>
      <c r="BR117" s="231"/>
      <c r="BS117" s="231"/>
      <c r="BT117" s="229"/>
      <c r="BU117" s="165">
        <f t="shared" si="3"/>
        <v>6.9441666666666671E-3</v>
      </c>
    </row>
    <row r="118" spans="1:73" ht="15.5" x14ac:dyDescent="0.35">
      <c r="A118" s="39"/>
      <c r="B118" s="139">
        <f>'Etat staff'!R114</f>
        <v>0</v>
      </c>
      <c r="C118" s="161">
        <f>'Etat staff'!P114</f>
        <v>0</v>
      </c>
      <c r="D118" s="162">
        <f>IF('Etat staff'!Q114&lt;C118,'Etat staff'!Q114+1,'Etat staff'!Q114)</f>
        <v>0</v>
      </c>
      <c r="E118" s="203">
        <f t="shared" si="8"/>
        <v>1.0416666666666666E-2</v>
      </c>
      <c r="F118" s="44"/>
      <c r="G118" s="265"/>
      <c r="H118" s="227"/>
      <c r="I118" s="296"/>
      <c r="J118" s="296"/>
      <c r="K118" s="296"/>
      <c r="L118" s="296"/>
      <c r="M118" s="296"/>
      <c r="N118" s="296"/>
      <c r="O118" s="296"/>
      <c r="P118" s="296"/>
      <c r="Q118" s="296"/>
      <c r="R118" s="296"/>
      <c r="S118" s="296"/>
      <c r="T118" s="296"/>
      <c r="U118" s="296"/>
      <c r="V118" s="296"/>
      <c r="W118" s="296"/>
      <c r="X118" s="231"/>
      <c r="Y118" s="231"/>
      <c r="Z118" s="231"/>
      <c r="AA118" s="231"/>
      <c r="AB118" s="231"/>
      <c r="AC118" s="231"/>
      <c r="AD118" s="231"/>
      <c r="AE118" s="231"/>
      <c r="AF118" s="231"/>
      <c r="AG118" s="231"/>
      <c r="AH118" s="231"/>
      <c r="AI118" s="231"/>
      <c r="AJ118" s="231"/>
      <c r="AK118" s="231"/>
      <c r="AL118" s="231"/>
      <c r="AM118" s="231"/>
      <c r="AN118" s="231"/>
      <c r="AO118" s="231"/>
      <c r="AP118" s="231"/>
      <c r="AQ118" s="231"/>
      <c r="AR118" s="231"/>
      <c r="AS118" s="231"/>
      <c r="AT118" s="231"/>
      <c r="AU118" s="231"/>
      <c r="AV118" s="231"/>
      <c r="AW118" s="231"/>
      <c r="AX118" s="231"/>
      <c r="AY118" s="231"/>
      <c r="AZ118" s="231"/>
      <c r="BA118" s="231"/>
      <c r="BB118" s="231"/>
      <c r="BC118" s="231"/>
      <c r="BD118" s="231"/>
      <c r="BE118" s="231"/>
      <c r="BF118" s="231"/>
      <c r="BG118" s="231"/>
      <c r="BH118" s="231"/>
      <c r="BI118" s="231"/>
      <c r="BJ118" s="231"/>
      <c r="BK118" s="231"/>
      <c r="BL118" s="231"/>
      <c r="BM118" s="231"/>
      <c r="BN118" s="231"/>
      <c r="BO118" s="231"/>
      <c r="BP118" s="231"/>
      <c r="BQ118" s="231"/>
      <c r="BR118" s="231"/>
      <c r="BS118" s="231"/>
      <c r="BT118" s="229"/>
      <c r="BU118" s="165">
        <f t="shared" si="3"/>
        <v>6.9441666666666671E-3</v>
      </c>
    </row>
    <row r="119" spans="1:73" ht="15.5" x14ac:dyDescent="0.35">
      <c r="A119" s="39"/>
      <c r="B119" s="139">
        <f>'Etat staff'!R115</f>
        <v>0</v>
      </c>
      <c r="C119" s="161">
        <f>'Etat staff'!P115</f>
        <v>0</v>
      </c>
      <c r="D119" s="162">
        <f>IF('Etat staff'!Q115&lt;C119,'Etat staff'!Q115+1,'Etat staff'!Q115)</f>
        <v>0</v>
      </c>
      <c r="E119" s="203">
        <f t="shared" si="8"/>
        <v>1.0416666666666666E-2</v>
      </c>
      <c r="F119" s="44"/>
      <c r="G119" s="265"/>
      <c r="H119" s="227"/>
      <c r="I119" s="296"/>
      <c r="J119" s="296"/>
      <c r="K119" s="296"/>
      <c r="L119" s="296"/>
      <c r="M119" s="296"/>
      <c r="N119" s="296"/>
      <c r="O119" s="296"/>
      <c r="P119" s="296"/>
      <c r="Q119" s="296"/>
      <c r="R119" s="296"/>
      <c r="S119" s="296"/>
      <c r="T119" s="296"/>
      <c r="U119" s="296"/>
      <c r="V119" s="296"/>
      <c r="W119" s="296"/>
      <c r="X119" s="296"/>
      <c r="Y119" s="296"/>
      <c r="Z119" s="296"/>
      <c r="AA119" s="296"/>
      <c r="AB119" s="296"/>
      <c r="AC119" s="296"/>
      <c r="AD119" s="296"/>
      <c r="AE119" s="296"/>
      <c r="AF119" s="296"/>
      <c r="AG119" s="296"/>
      <c r="AH119" s="296"/>
      <c r="AI119" s="296"/>
      <c r="AJ119" s="231"/>
      <c r="AK119" s="231"/>
      <c r="AL119" s="231"/>
      <c r="AM119" s="231"/>
      <c r="AN119" s="231"/>
      <c r="AO119" s="231"/>
      <c r="AP119" s="231"/>
      <c r="AQ119" s="231"/>
      <c r="AR119" s="231"/>
      <c r="AS119" s="231"/>
      <c r="AT119" s="231"/>
      <c r="AU119" s="231"/>
      <c r="AV119" s="231"/>
      <c r="AW119" s="231"/>
      <c r="AX119" s="231"/>
      <c r="AY119" s="231"/>
      <c r="AZ119" s="231"/>
      <c r="BA119" s="231"/>
      <c r="BB119" s="231"/>
      <c r="BC119" s="231"/>
      <c r="BD119" s="231"/>
      <c r="BE119" s="231"/>
      <c r="BF119" s="231"/>
      <c r="BG119" s="231"/>
      <c r="BH119" s="231"/>
      <c r="BI119" s="231"/>
      <c r="BJ119" s="231"/>
      <c r="BK119" s="231"/>
      <c r="BL119" s="231"/>
      <c r="BM119" s="231"/>
      <c r="BN119" s="231"/>
      <c r="BO119" s="231"/>
      <c r="BP119" s="296"/>
      <c r="BQ119" s="296"/>
      <c r="BR119" s="296"/>
      <c r="BS119" s="296"/>
      <c r="BT119" s="229"/>
      <c r="BU119" s="165">
        <f t="shared" ref="BU119:BU127" si="9">D119-C119+0.16666/24</f>
        <v>6.9441666666666671E-3</v>
      </c>
    </row>
    <row r="120" spans="1:73" ht="15.5" x14ac:dyDescent="0.35">
      <c r="A120" s="39"/>
      <c r="B120" s="139" t="str">
        <f>'Etat staff'!R116</f>
        <v xml:space="preserve"> HASSINA</v>
      </c>
      <c r="C120" s="161">
        <f>'Etat staff'!P116</f>
        <v>43595.493055555555</v>
      </c>
      <c r="D120" s="162">
        <f>IF('Etat staff'!Q116&lt;C120,'Etat staff'!Q116+1,'Etat staff'!Q116)</f>
        <v>43595.819444444445</v>
      </c>
      <c r="E120" s="203">
        <f t="shared" si="8"/>
        <v>4.1666666666666664E-2</v>
      </c>
      <c r="F120" s="45"/>
      <c r="G120" s="271"/>
      <c r="H120" s="227"/>
      <c r="I120" s="296"/>
      <c r="J120" s="296"/>
      <c r="K120" s="296"/>
      <c r="L120" s="296"/>
      <c r="M120" s="296"/>
      <c r="N120" s="296"/>
      <c r="O120" s="296"/>
      <c r="P120" s="296"/>
      <c r="Q120" s="296"/>
      <c r="R120" s="296"/>
      <c r="S120" s="296"/>
      <c r="T120" s="296"/>
      <c r="U120" s="296"/>
      <c r="V120" s="296"/>
      <c r="W120" s="296"/>
      <c r="X120" s="296"/>
      <c r="Y120" s="296"/>
      <c r="Z120" s="296"/>
      <c r="AA120" s="296"/>
      <c r="AB120" s="296"/>
      <c r="AC120" s="296"/>
      <c r="AD120" s="296"/>
      <c r="AE120" s="296"/>
      <c r="AF120" s="296"/>
      <c r="AG120" s="296"/>
      <c r="AH120" s="296"/>
      <c r="AI120" s="296"/>
      <c r="AJ120" s="231"/>
      <c r="AK120" s="231"/>
      <c r="AL120" s="231"/>
      <c r="AM120" s="231"/>
      <c r="AN120" s="296"/>
      <c r="AO120" s="296"/>
      <c r="AP120" s="296"/>
      <c r="AQ120" s="231" t="s">
        <v>15</v>
      </c>
      <c r="AR120" s="231" t="s">
        <v>15</v>
      </c>
      <c r="AS120" s="231">
        <v>32</v>
      </c>
      <c r="AT120" s="231">
        <v>32</v>
      </c>
      <c r="AU120" s="231">
        <v>32</v>
      </c>
      <c r="AV120" s="231">
        <v>32</v>
      </c>
      <c r="AW120" s="231">
        <v>32</v>
      </c>
      <c r="AX120" s="231">
        <v>32</v>
      </c>
      <c r="AY120" s="231" t="s">
        <v>52</v>
      </c>
      <c r="AZ120" s="296" t="s">
        <v>47</v>
      </c>
      <c r="BA120" s="296" t="s">
        <v>53</v>
      </c>
      <c r="BB120" s="296" t="s">
        <v>53</v>
      </c>
      <c r="BC120" s="296"/>
      <c r="BD120" s="231"/>
      <c r="BE120" s="231"/>
      <c r="BF120" s="231"/>
      <c r="BG120" s="231"/>
      <c r="BH120" s="231"/>
      <c r="BI120" s="231"/>
      <c r="BJ120" s="231"/>
      <c r="BK120" s="231"/>
      <c r="BL120" s="231"/>
      <c r="BM120" s="231"/>
      <c r="BN120" s="231"/>
      <c r="BO120" s="231"/>
      <c r="BP120" s="296"/>
      <c r="BQ120" s="296"/>
      <c r="BR120" s="296"/>
      <c r="BS120" s="296"/>
      <c r="BT120" s="229"/>
      <c r="BU120" s="165">
        <f t="shared" si="9"/>
        <v>0.33333305555717241</v>
      </c>
    </row>
    <row r="121" spans="1:73" ht="15.5" x14ac:dyDescent="0.35">
      <c r="A121" s="39"/>
      <c r="B121" s="139">
        <f>'Etat staff'!R117</f>
        <v>0</v>
      </c>
      <c r="C121" s="161">
        <f>'Etat staff'!P117</f>
        <v>0</v>
      </c>
      <c r="D121" s="162">
        <f>IF('Etat staff'!Q117&lt;C121,'Etat staff'!Q117+1,'Etat staff'!Q117)</f>
        <v>0</v>
      </c>
      <c r="E121" s="203">
        <f t="shared" si="8"/>
        <v>1.0416666666666666E-2</v>
      </c>
      <c r="F121" s="45"/>
      <c r="G121" s="271"/>
      <c r="H121" s="227"/>
      <c r="I121" s="296"/>
      <c r="J121" s="296"/>
      <c r="K121" s="296"/>
      <c r="L121" s="296"/>
      <c r="M121" s="296"/>
      <c r="N121" s="296"/>
      <c r="O121" s="296"/>
      <c r="P121" s="296"/>
      <c r="Q121" s="296"/>
      <c r="R121" s="296"/>
      <c r="S121" s="296"/>
      <c r="T121" s="296"/>
      <c r="U121" s="296"/>
      <c r="V121" s="296"/>
      <c r="W121" s="296"/>
      <c r="X121" s="296"/>
      <c r="Y121" s="296"/>
      <c r="Z121" s="296"/>
      <c r="AA121" s="296"/>
      <c r="AB121" s="296"/>
      <c r="AC121" s="296"/>
      <c r="AD121" s="296"/>
      <c r="AE121" s="296"/>
      <c r="AF121" s="296"/>
      <c r="AG121" s="296"/>
      <c r="AH121" s="296"/>
      <c r="AI121" s="296"/>
      <c r="AJ121" s="231"/>
      <c r="AK121" s="231"/>
      <c r="AL121" s="231"/>
      <c r="AM121" s="231"/>
      <c r="AN121" s="231"/>
      <c r="AO121" s="231"/>
      <c r="AP121" s="231"/>
      <c r="AQ121" s="231"/>
      <c r="AR121" s="231"/>
      <c r="AS121" s="231"/>
      <c r="AT121" s="231"/>
      <c r="AU121" s="231"/>
      <c r="AV121" s="231"/>
      <c r="AW121" s="231"/>
      <c r="AX121" s="231"/>
      <c r="AY121" s="231"/>
      <c r="AZ121" s="231"/>
      <c r="BA121" s="231"/>
      <c r="BB121" s="231"/>
      <c r="BC121" s="231"/>
      <c r="BD121" s="231"/>
      <c r="BE121" s="231"/>
      <c r="BF121" s="231"/>
      <c r="BG121" s="231"/>
      <c r="BH121" s="231"/>
      <c r="BI121" s="231"/>
      <c r="BJ121" s="231"/>
      <c r="BK121" s="231"/>
      <c r="BL121" s="231"/>
      <c r="BM121" s="231"/>
      <c r="BN121" s="231"/>
      <c r="BO121" s="231"/>
      <c r="BP121" s="296"/>
      <c r="BQ121" s="296"/>
      <c r="BR121" s="296"/>
      <c r="BS121" s="296"/>
      <c r="BT121" s="229"/>
      <c r="BU121" s="165">
        <f t="shared" si="9"/>
        <v>6.9441666666666671E-3</v>
      </c>
    </row>
    <row r="122" spans="1:73" ht="15.5" x14ac:dyDescent="0.35">
      <c r="A122" s="39"/>
      <c r="B122" s="139">
        <f>'Etat staff'!R118</f>
        <v>0</v>
      </c>
      <c r="C122" s="161">
        <f>'Etat staff'!P118</f>
        <v>0</v>
      </c>
      <c r="D122" s="162">
        <f>IF('Etat staff'!Q118&lt;C122,'Etat staff'!Q118+1,'Etat staff'!Q118)</f>
        <v>0</v>
      </c>
      <c r="E122" s="203">
        <f t="shared" si="8"/>
        <v>1.0416666666666666E-2</v>
      </c>
      <c r="F122" s="45"/>
      <c r="G122" s="271"/>
      <c r="H122" s="227"/>
      <c r="I122" s="296"/>
      <c r="J122" s="296"/>
      <c r="K122" s="296"/>
      <c r="L122" s="296"/>
      <c r="M122" s="296"/>
      <c r="N122" s="296"/>
      <c r="O122" s="296"/>
      <c r="P122" s="296"/>
      <c r="Q122" s="296"/>
      <c r="R122" s="296"/>
      <c r="S122" s="296"/>
      <c r="T122" s="296"/>
      <c r="U122" s="296"/>
      <c r="V122" s="296"/>
      <c r="W122" s="296"/>
      <c r="X122" s="296"/>
      <c r="Y122" s="296"/>
      <c r="Z122" s="296"/>
      <c r="AA122" s="296"/>
      <c r="AB122" s="296"/>
      <c r="AC122" s="296"/>
      <c r="AD122" s="296"/>
      <c r="AE122" s="296"/>
      <c r="AF122" s="296"/>
      <c r="AG122" s="296"/>
      <c r="AH122" s="296"/>
      <c r="AI122" s="296"/>
      <c r="AJ122" s="231"/>
      <c r="AK122" s="231"/>
      <c r="AL122" s="231"/>
      <c r="AM122" s="231"/>
      <c r="AN122" s="231"/>
      <c r="AO122" s="231"/>
      <c r="AP122" s="231"/>
      <c r="AQ122" s="231"/>
      <c r="AR122" s="231"/>
      <c r="AS122" s="231"/>
      <c r="AT122" s="231"/>
      <c r="AU122" s="231"/>
      <c r="AV122" s="231"/>
      <c r="AW122" s="231"/>
      <c r="AX122" s="231"/>
      <c r="AY122" s="231"/>
      <c r="AZ122" s="231"/>
      <c r="BA122" s="231"/>
      <c r="BB122" s="231"/>
      <c r="BC122" s="231"/>
      <c r="BD122" s="231"/>
      <c r="BE122" s="231"/>
      <c r="BF122" s="231"/>
      <c r="BG122" s="231"/>
      <c r="BH122" s="231"/>
      <c r="BI122" s="231"/>
      <c r="BJ122" s="231"/>
      <c r="BK122" s="231"/>
      <c r="BL122" s="231"/>
      <c r="BM122" s="231"/>
      <c r="BN122" s="231"/>
      <c r="BO122" s="231"/>
      <c r="BP122" s="296"/>
      <c r="BQ122" s="296"/>
      <c r="BR122" s="296"/>
      <c r="BS122" s="296"/>
      <c r="BT122" s="229"/>
      <c r="BU122" s="165">
        <f t="shared" si="9"/>
        <v>6.9441666666666671E-3</v>
      </c>
    </row>
    <row r="123" spans="1:73" ht="15.5" x14ac:dyDescent="0.35">
      <c r="A123" s="39"/>
      <c r="B123" s="139">
        <f>'Etat staff'!R119</f>
        <v>0</v>
      </c>
      <c r="C123" s="161">
        <f>'Etat staff'!P119</f>
        <v>0</v>
      </c>
      <c r="D123" s="162">
        <f>IF('Etat staff'!Q119&lt;C123,'Etat staff'!Q119+1,'Etat staff'!Q119)</f>
        <v>0</v>
      </c>
      <c r="E123" s="203">
        <f t="shared" si="8"/>
        <v>1.0416666666666666E-2</v>
      </c>
      <c r="F123" s="45"/>
      <c r="G123" s="271"/>
      <c r="H123" s="227"/>
      <c r="I123" s="296"/>
      <c r="J123" s="296"/>
      <c r="K123" s="296"/>
      <c r="L123" s="296"/>
      <c r="M123" s="296"/>
      <c r="N123" s="296"/>
      <c r="O123" s="296"/>
      <c r="P123" s="296"/>
      <c r="Q123" s="296"/>
      <c r="R123" s="296"/>
      <c r="S123" s="296"/>
      <c r="T123" s="296"/>
      <c r="U123" s="296"/>
      <c r="V123" s="296"/>
      <c r="W123" s="296"/>
      <c r="X123" s="296"/>
      <c r="Y123" s="296"/>
      <c r="Z123" s="296"/>
      <c r="AA123" s="296"/>
      <c r="AB123" s="296"/>
      <c r="AC123" s="296"/>
      <c r="AD123" s="296"/>
      <c r="AE123" s="296"/>
      <c r="AF123" s="296"/>
      <c r="AG123" s="296"/>
      <c r="AH123" s="296"/>
      <c r="AI123" s="296"/>
      <c r="AJ123" s="231"/>
      <c r="AK123" s="231"/>
      <c r="AL123" s="231"/>
      <c r="AM123" s="231"/>
      <c r="AN123" s="231"/>
      <c r="AO123" s="231"/>
      <c r="AP123" s="231"/>
      <c r="AQ123" s="231"/>
      <c r="AR123" s="231"/>
      <c r="AS123" s="231"/>
      <c r="AT123" s="231"/>
      <c r="AU123" s="231"/>
      <c r="AV123" s="231"/>
      <c r="AW123" s="231"/>
      <c r="AX123" s="231"/>
      <c r="AY123" s="231"/>
      <c r="AZ123" s="231"/>
      <c r="BA123" s="231"/>
      <c r="BB123" s="231"/>
      <c r="BC123" s="231"/>
      <c r="BD123" s="231"/>
      <c r="BE123" s="231"/>
      <c r="BF123" s="231"/>
      <c r="BG123" s="231"/>
      <c r="BH123" s="231"/>
      <c r="BI123" s="231"/>
      <c r="BJ123" s="231"/>
      <c r="BK123" s="231"/>
      <c r="BL123" s="231"/>
      <c r="BM123" s="231"/>
      <c r="BN123" s="231"/>
      <c r="BO123" s="231"/>
      <c r="BP123" s="296"/>
      <c r="BQ123" s="296"/>
      <c r="BR123" s="296"/>
      <c r="BS123" s="296"/>
      <c r="BT123" s="229"/>
      <c r="BU123" s="165">
        <f t="shared" si="9"/>
        <v>6.9441666666666671E-3</v>
      </c>
    </row>
    <row r="124" spans="1:73" ht="15.5" x14ac:dyDescent="0.35">
      <c r="A124" s="39"/>
      <c r="B124" s="139">
        <f>'Etat staff'!R120</f>
        <v>0</v>
      </c>
      <c r="C124" s="161">
        <f>'Etat staff'!P120</f>
        <v>0</v>
      </c>
      <c r="D124" s="162">
        <f>IF('Etat staff'!Q120&lt;C124,'Etat staff'!Q120+1,'Etat staff'!Q120)</f>
        <v>0</v>
      </c>
      <c r="E124" s="203">
        <f t="shared" si="8"/>
        <v>1.0416666666666666E-2</v>
      </c>
      <c r="F124" s="44"/>
      <c r="G124" s="265"/>
      <c r="H124" s="227"/>
      <c r="I124" s="296"/>
      <c r="J124" s="296"/>
      <c r="K124" s="296"/>
      <c r="L124" s="296"/>
      <c r="M124" s="296"/>
      <c r="N124" s="296"/>
      <c r="O124" s="296"/>
      <c r="P124" s="296"/>
      <c r="Q124" s="296"/>
      <c r="R124" s="296"/>
      <c r="S124" s="296"/>
      <c r="T124" s="296"/>
      <c r="U124" s="296"/>
      <c r="V124" s="296"/>
      <c r="W124" s="296"/>
      <c r="X124" s="296"/>
      <c r="Y124" s="296"/>
      <c r="Z124" s="296"/>
      <c r="AA124" s="296"/>
      <c r="AB124" s="296"/>
      <c r="AC124" s="296"/>
      <c r="AD124" s="296"/>
      <c r="AE124" s="296"/>
      <c r="AF124" s="296"/>
      <c r="AG124" s="296"/>
      <c r="AH124" s="296"/>
      <c r="AI124" s="296"/>
      <c r="AJ124" s="231"/>
      <c r="AK124" s="231"/>
      <c r="AL124" s="231"/>
      <c r="AM124" s="231"/>
      <c r="AN124" s="231"/>
      <c r="AO124" s="231"/>
      <c r="AP124" s="231"/>
      <c r="AQ124" s="231"/>
      <c r="AR124" s="231"/>
      <c r="AS124" s="231"/>
      <c r="AT124" s="231"/>
      <c r="AU124" s="231"/>
      <c r="AV124" s="231"/>
      <c r="AW124" s="231"/>
      <c r="AX124" s="231"/>
      <c r="AY124" s="231"/>
      <c r="AZ124" s="231"/>
      <c r="BA124" s="231"/>
      <c r="BB124" s="231"/>
      <c r="BC124" s="231"/>
      <c r="BD124" s="231"/>
      <c r="BE124" s="231"/>
      <c r="BF124" s="231"/>
      <c r="BG124" s="231"/>
      <c r="BH124" s="231"/>
      <c r="BI124" s="231"/>
      <c r="BJ124" s="231"/>
      <c r="BK124" s="231"/>
      <c r="BL124" s="231"/>
      <c r="BM124" s="231"/>
      <c r="BN124" s="231"/>
      <c r="BO124" s="231"/>
      <c r="BP124" s="296"/>
      <c r="BQ124" s="296"/>
      <c r="BR124" s="296"/>
      <c r="BS124" s="296"/>
      <c r="BT124" s="229"/>
      <c r="BU124" s="165">
        <f t="shared" si="9"/>
        <v>6.9441666666666671E-3</v>
      </c>
    </row>
    <row r="125" spans="1:73" ht="15.5" x14ac:dyDescent="0.35">
      <c r="A125" s="39"/>
      <c r="B125" s="139">
        <f>'Etat staff'!R121</f>
        <v>0</v>
      </c>
      <c r="C125" s="161">
        <f>'Etat staff'!P121</f>
        <v>0</v>
      </c>
      <c r="D125" s="162">
        <f>IF('Etat staff'!Q121&lt;C125,'Etat staff'!Q121+1,'Etat staff'!Q121)</f>
        <v>0</v>
      </c>
      <c r="E125" s="203">
        <f t="shared" si="8"/>
        <v>1.0416666666666666E-2</v>
      </c>
      <c r="F125" s="44"/>
      <c r="G125" s="265"/>
      <c r="H125" s="227"/>
      <c r="I125" s="296"/>
      <c r="J125" s="296"/>
      <c r="K125" s="296"/>
      <c r="L125" s="296"/>
      <c r="M125" s="296"/>
      <c r="N125" s="296"/>
      <c r="O125" s="296"/>
      <c r="P125" s="296"/>
      <c r="Q125" s="296"/>
      <c r="R125" s="296"/>
      <c r="S125" s="296"/>
      <c r="T125" s="296"/>
      <c r="U125" s="296"/>
      <c r="V125" s="296"/>
      <c r="W125" s="296"/>
      <c r="X125" s="296"/>
      <c r="Y125" s="296"/>
      <c r="Z125" s="296"/>
      <c r="AA125" s="296"/>
      <c r="AB125" s="296"/>
      <c r="AC125" s="296"/>
      <c r="AD125" s="296"/>
      <c r="AE125" s="296"/>
      <c r="AF125" s="296"/>
      <c r="AG125" s="296"/>
      <c r="AH125" s="296"/>
      <c r="AI125" s="296"/>
      <c r="AJ125" s="231"/>
      <c r="AK125" s="231"/>
      <c r="AL125" s="231"/>
      <c r="AM125" s="231"/>
      <c r="AN125" s="231"/>
      <c r="AO125" s="231"/>
      <c r="AP125" s="231"/>
      <c r="AQ125" s="231"/>
      <c r="AR125" s="231"/>
      <c r="AS125" s="231"/>
      <c r="AT125" s="231"/>
      <c r="AU125" s="231"/>
      <c r="AV125" s="231"/>
      <c r="AW125" s="231"/>
      <c r="AX125" s="231"/>
      <c r="AY125" s="231"/>
      <c r="AZ125" s="231"/>
      <c r="BA125" s="231"/>
      <c r="BB125" s="231"/>
      <c r="BC125" s="231"/>
      <c r="BD125" s="231"/>
      <c r="BE125" s="231"/>
      <c r="BF125" s="231"/>
      <c r="BG125" s="231"/>
      <c r="BH125" s="231"/>
      <c r="BI125" s="231"/>
      <c r="BJ125" s="231"/>
      <c r="BK125" s="231"/>
      <c r="BL125" s="231"/>
      <c r="BM125" s="231"/>
      <c r="BN125" s="231"/>
      <c r="BO125" s="231"/>
      <c r="BP125" s="296"/>
      <c r="BQ125" s="296"/>
      <c r="BR125" s="296"/>
      <c r="BS125" s="296"/>
      <c r="BT125" s="229"/>
      <c r="BU125" s="165">
        <f t="shared" si="9"/>
        <v>6.9441666666666671E-3</v>
      </c>
    </row>
    <row r="126" spans="1:73" ht="15.5" x14ac:dyDescent="0.35">
      <c r="A126" s="39"/>
      <c r="B126" s="139">
        <f>'Etat staff'!R122</f>
        <v>0</v>
      </c>
      <c r="C126" s="161">
        <f>'Etat staff'!P122</f>
        <v>0</v>
      </c>
      <c r="D126" s="162">
        <f>IF('Etat staff'!Q122&lt;C126,'Etat staff'!Q122+1,'Etat staff'!Q122)</f>
        <v>0</v>
      </c>
      <c r="E126" s="203">
        <f t="shared" si="8"/>
        <v>1.0416666666666666E-2</v>
      </c>
      <c r="F126" s="44"/>
      <c r="G126" s="265"/>
      <c r="H126" s="227"/>
      <c r="I126" s="296"/>
      <c r="J126" s="296"/>
      <c r="K126" s="296"/>
      <c r="L126" s="296"/>
      <c r="M126" s="296"/>
      <c r="N126" s="296"/>
      <c r="O126" s="296"/>
      <c r="P126" s="296"/>
      <c r="Q126" s="296"/>
      <c r="R126" s="296"/>
      <c r="S126" s="296"/>
      <c r="T126" s="296"/>
      <c r="U126" s="296"/>
      <c r="V126" s="296"/>
      <c r="W126" s="296"/>
      <c r="X126" s="296"/>
      <c r="Y126" s="296"/>
      <c r="Z126" s="296"/>
      <c r="AA126" s="296"/>
      <c r="AB126" s="296"/>
      <c r="AC126" s="296"/>
      <c r="AD126" s="296"/>
      <c r="AE126" s="296"/>
      <c r="AF126" s="296"/>
      <c r="AG126" s="296"/>
      <c r="AH126" s="296"/>
      <c r="AI126" s="296"/>
      <c r="AJ126" s="231"/>
      <c r="AK126" s="231"/>
      <c r="AL126" s="231"/>
      <c r="AM126" s="231"/>
      <c r="AN126" s="231"/>
      <c r="AO126" s="231"/>
      <c r="AP126" s="231"/>
      <c r="AQ126" s="231"/>
      <c r="AR126" s="231"/>
      <c r="AS126" s="231"/>
      <c r="AT126" s="231"/>
      <c r="AU126" s="231"/>
      <c r="AV126" s="231"/>
      <c r="AW126" s="231"/>
      <c r="AX126" s="231"/>
      <c r="AY126" s="231"/>
      <c r="AZ126" s="231"/>
      <c r="BA126" s="231"/>
      <c r="BB126" s="231"/>
      <c r="BC126" s="231"/>
      <c r="BD126" s="231"/>
      <c r="BE126" s="231"/>
      <c r="BF126" s="231"/>
      <c r="BG126" s="231"/>
      <c r="BH126" s="231"/>
      <c r="BI126" s="231"/>
      <c r="BJ126" s="231"/>
      <c r="BK126" s="231"/>
      <c r="BL126" s="231"/>
      <c r="BM126" s="231"/>
      <c r="BN126" s="231"/>
      <c r="BO126" s="231"/>
      <c r="BP126" s="296"/>
      <c r="BQ126" s="296"/>
      <c r="BR126" s="296"/>
      <c r="BS126" s="296"/>
      <c r="BT126" s="229"/>
      <c r="BU126" s="165">
        <f t="shared" si="9"/>
        <v>6.9441666666666671E-3</v>
      </c>
    </row>
    <row r="127" spans="1:73" ht="16" thickBot="1" x14ac:dyDescent="0.4">
      <c r="A127" s="39"/>
      <c r="B127" s="139">
        <f>'Etat staff'!R123</f>
        <v>0</v>
      </c>
      <c r="C127" s="161">
        <f>'Etat staff'!P123</f>
        <v>0</v>
      </c>
      <c r="D127" s="162">
        <f>IF('Etat staff'!Q123&lt;C127,'Etat staff'!Q123+1,'Etat staff'!Q123)</f>
        <v>0</v>
      </c>
      <c r="E127" s="203">
        <f t="shared" si="8"/>
        <v>1.0416666666666666E-2</v>
      </c>
      <c r="F127" s="44"/>
      <c r="G127" s="265"/>
      <c r="H127" s="232"/>
      <c r="I127" s="233"/>
      <c r="J127" s="233"/>
      <c r="K127" s="233"/>
      <c r="L127" s="233"/>
      <c r="M127" s="233"/>
      <c r="N127" s="233"/>
      <c r="O127" s="233"/>
      <c r="P127" s="233"/>
      <c r="Q127" s="233"/>
      <c r="R127" s="233"/>
      <c r="S127" s="233"/>
      <c r="T127" s="233"/>
      <c r="U127" s="233"/>
      <c r="V127" s="233"/>
      <c r="W127" s="233"/>
      <c r="X127" s="233"/>
      <c r="Y127" s="233"/>
      <c r="Z127" s="233"/>
      <c r="AA127" s="233"/>
      <c r="AB127" s="233"/>
      <c r="AC127" s="233"/>
      <c r="AD127" s="233"/>
      <c r="AE127" s="233"/>
      <c r="AF127" s="233"/>
      <c r="AG127" s="233"/>
      <c r="AH127" s="233"/>
      <c r="AI127" s="233"/>
      <c r="AJ127" s="234"/>
      <c r="AK127" s="234"/>
      <c r="AL127" s="234"/>
      <c r="AM127" s="234"/>
      <c r="AN127" s="234"/>
      <c r="AO127" s="234"/>
      <c r="AP127" s="234"/>
      <c r="AQ127" s="234"/>
      <c r="AR127" s="234"/>
      <c r="AS127" s="234"/>
      <c r="AT127" s="234"/>
      <c r="AU127" s="234"/>
      <c r="AV127" s="234"/>
      <c r="AW127" s="234"/>
      <c r="AX127" s="234"/>
      <c r="AY127" s="234"/>
      <c r="AZ127" s="234"/>
      <c r="BA127" s="234"/>
      <c r="BB127" s="234"/>
      <c r="BC127" s="234"/>
      <c r="BD127" s="234"/>
      <c r="BE127" s="234"/>
      <c r="BF127" s="234"/>
      <c r="BG127" s="234"/>
      <c r="BH127" s="234"/>
      <c r="BI127" s="234"/>
      <c r="BJ127" s="234"/>
      <c r="BK127" s="234"/>
      <c r="BL127" s="234"/>
      <c r="BM127" s="234"/>
      <c r="BN127" s="234"/>
      <c r="BO127" s="234"/>
      <c r="BP127" s="233"/>
      <c r="BQ127" s="233"/>
      <c r="BR127" s="233"/>
      <c r="BS127" s="233"/>
      <c r="BT127" s="236"/>
      <c r="BU127" s="165">
        <f t="shared" si="9"/>
        <v>6.9441666666666671E-3</v>
      </c>
    </row>
    <row r="128" spans="1:73" ht="16" thickBot="1" x14ac:dyDescent="0.4">
      <c r="A128" s="3"/>
      <c r="B128" s="60" t="s">
        <v>8</v>
      </c>
      <c r="C128" s="79"/>
      <c r="D128" s="79"/>
      <c r="E128" s="202"/>
      <c r="F128" s="61"/>
      <c r="G128" s="61"/>
      <c r="H128" s="23">
        <f>COUNT(H29:H127)</f>
        <v>2</v>
      </c>
      <c r="I128" s="23">
        <f t="shared" ref="I128:K128" si="10">COUNT(I29:I127)</f>
        <v>2</v>
      </c>
      <c r="J128" s="23">
        <f t="shared" si="10"/>
        <v>3</v>
      </c>
      <c r="K128" s="23">
        <f t="shared" si="10"/>
        <v>6</v>
      </c>
      <c r="L128" s="23">
        <f>COUNT(L29:L127)</f>
        <v>6</v>
      </c>
      <c r="M128" s="23">
        <f t="shared" ref="M128:O128" si="11">COUNT(M29:M127)</f>
        <v>6</v>
      </c>
      <c r="N128" s="23">
        <f t="shared" si="11"/>
        <v>5</v>
      </c>
      <c r="O128" s="23">
        <f t="shared" si="11"/>
        <v>6</v>
      </c>
      <c r="P128" s="23">
        <f>COUNT(P29:P127)</f>
        <v>6</v>
      </c>
      <c r="Q128" s="23">
        <f t="shared" ref="Q128:S128" si="12">COUNT(Q29:Q127)</f>
        <v>6</v>
      </c>
      <c r="R128" s="23">
        <f t="shared" si="12"/>
        <v>6</v>
      </c>
      <c r="S128" s="23">
        <f t="shared" si="12"/>
        <v>6</v>
      </c>
      <c r="T128" s="23">
        <f>COUNT(T29:T127)</f>
        <v>6</v>
      </c>
      <c r="U128" s="23">
        <f t="shared" ref="U128:W128" si="13">COUNT(U29:U127)</f>
        <v>6</v>
      </c>
      <c r="V128" s="23">
        <f t="shared" si="13"/>
        <v>6</v>
      </c>
      <c r="W128" s="23">
        <f t="shared" si="13"/>
        <v>9</v>
      </c>
      <c r="X128" s="23">
        <f>COUNT(X29:X127)</f>
        <v>9</v>
      </c>
      <c r="Y128" s="23">
        <f t="shared" ref="Y128:BT128" si="14">COUNT(Y29:Y127)</f>
        <v>9</v>
      </c>
      <c r="Z128" s="23">
        <f t="shared" si="14"/>
        <v>9</v>
      </c>
      <c r="AA128" s="23">
        <f t="shared" si="14"/>
        <v>9</v>
      </c>
      <c r="AB128" s="23">
        <f t="shared" si="14"/>
        <v>9</v>
      </c>
      <c r="AC128" s="23">
        <f t="shared" si="14"/>
        <v>9</v>
      </c>
      <c r="AD128" s="23">
        <f t="shared" si="14"/>
        <v>9</v>
      </c>
      <c r="AE128" s="23">
        <f t="shared" si="14"/>
        <v>10</v>
      </c>
      <c r="AF128" s="23">
        <f t="shared" si="14"/>
        <v>10</v>
      </c>
      <c r="AG128" s="23">
        <f t="shared" si="14"/>
        <v>10</v>
      </c>
      <c r="AH128" s="23">
        <f t="shared" si="14"/>
        <v>10</v>
      </c>
      <c r="AI128" s="23">
        <f t="shared" si="14"/>
        <v>10</v>
      </c>
      <c r="AJ128" s="23">
        <f t="shared" si="14"/>
        <v>10</v>
      </c>
      <c r="AK128" s="23">
        <f t="shared" si="14"/>
        <v>10</v>
      </c>
      <c r="AL128" s="23">
        <f t="shared" si="14"/>
        <v>10</v>
      </c>
      <c r="AM128" s="23">
        <f t="shared" si="14"/>
        <v>10</v>
      </c>
      <c r="AN128" s="23">
        <f t="shared" si="14"/>
        <v>10</v>
      </c>
      <c r="AO128" s="23">
        <f t="shared" si="14"/>
        <v>10</v>
      </c>
      <c r="AP128" s="23">
        <f t="shared" si="14"/>
        <v>10</v>
      </c>
      <c r="AQ128" s="23">
        <f t="shared" si="14"/>
        <v>9</v>
      </c>
      <c r="AR128" s="23">
        <f t="shared" si="14"/>
        <v>9</v>
      </c>
      <c r="AS128" s="23">
        <f t="shared" si="14"/>
        <v>9</v>
      </c>
      <c r="AT128" s="23">
        <f t="shared" si="14"/>
        <v>9</v>
      </c>
      <c r="AU128" s="23">
        <f t="shared" si="14"/>
        <v>9</v>
      </c>
      <c r="AV128" s="23">
        <f t="shared" si="14"/>
        <v>9</v>
      </c>
      <c r="AW128" s="23">
        <f t="shared" si="14"/>
        <v>9</v>
      </c>
      <c r="AX128" s="23">
        <f t="shared" si="14"/>
        <v>9</v>
      </c>
      <c r="AY128" s="23">
        <f t="shared" si="14"/>
        <v>10</v>
      </c>
      <c r="AZ128" s="23">
        <f t="shared" si="14"/>
        <v>10</v>
      </c>
      <c r="BA128" s="23">
        <f t="shared" si="14"/>
        <v>10</v>
      </c>
      <c r="BB128" s="23">
        <f t="shared" si="14"/>
        <v>10</v>
      </c>
      <c r="BC128" s="23">
        <f t="shared" si="14"/>
        <v>10</v>
      </c>
      <c r="BD128" s="23">
        <f t="shared" si="14"/>
        <v>10</v>
      </c>
      <c r="BE128" s="23">
        <f t="shared" si="14"/>
        <v>9</v>
      </c>
      <c r="BF128" s="23">
        <f t="shared" si="14"/>
        <v>9</v>
      </c>
      <c r="BG128" s="23">
        <f t="shared" si="14"/>
        <v>9</v>
      </c>
      <c r="BH128" s="23">
        <f t="shared" si="14"/>
        <v>0</v>
      </c>
      <c r="BI128" s="23"/>
      <c r="BJ128" s="23"/>
      <c r="BK128" s="23"/>
      <c r="BL128" s="23">
        <f t="shared" si="14"/>
        <v>0</v>
      </c>
      <c r="BM128" s="23"/>
      <c r="BN128" s="23"/>
      <c r="BO128" s="23"/>
      <c r="BP128" s="23">
        <f t="shared" si="14"/>
        <v>0</v>
      </c>
      <c r="BQ128" s="23"/>
      <c r="BR128" s="23"/>
      <c r="BS128" s="23"/>
      <c r="BT128" s="23">
        <f t="shared" si="14"/>
        <v>0</v>
      </c>
    </row>
    <row r="129" spans="1:72" ht="16" thickBot="1" x14ac:dyDescent="0.4">
      <c r="A129" s="3"/>
      <c r="B129" s="12"/>
      <c r="C129" s="12"/>
      <c r="D129" s="12"/>
      <c r="E129" s="12"/>
      <c r="F129" s="12"/>
      <c r="G129" s="12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</row>
    <row r="130" spans="1:72" ht="16" thickBot="1" x14ac:dyDescent="0.4">
      <c r="A130" s="3"/>
      <c r="B130" s="367" t="s">
        <v>9</v>
      </c>
      <c r="C130" s="368"/>
      <c r="D130" s="369"/>
      <c r="E130" s="370"/>
      <c r="F130" s="371" t="s">
        <v>10</v>
      </c>
      <c r="G130" s="372"/>
      <c r="H130" s="372"/>
      <c r="I130" s="372"/>
      <c r="J130" s="372"/>
      <c r="K130" s="372"/>
      <c r="L130" s="372"/>
      <c r="M130" s="209"/>
      <c r="N130" s="209"/>
      <c r="O130" s="209"/>
      <c r="P130" s="371" t="s">
        <v>11</v>
      </c>
      <c r="Q130" s="372"/>
      <c r="R130" s="372"/>
      <c r="S130" s="372"/>
      <c r="T130" s="372"/>
      <c r="U130" s="372"/>
      <c r="V130" s="372"/>
      <c r="W130" s="372"/>
      <c r="X130" s="372"/>
      <c r="Y130" s="372"/>
      <c r="Z130" s="372"/>
      <c r="AA130" s="372"/>
      <c r="AB130" s="372"/>
      <c r="AC130" s="372"/>
      <c r="AD130" s="372"/>
      <c r="AE130" s="372"/>
      <c r="AF130" s="373"/>
      <c r="AG130" s="209"/>
      <c r="AH130" s="209"/>
      <c r="AI130" s="209"/>
      <c r="AJ130" s="374" t="s">
        <v>12</v>
      </c>
      <c r="AK130" s="375"/>
      <c r="AL130" s="375"/>
      <c r="AM130" s="375"/>
      <c r="AN130" s="375"/>
      <c r="AO130" s="375"/>
      <c r="AP130" s="375"/>
      <c r="AQ130" s="375"/>
      <c r="AR130" s="376"/>
      <c r="AS130" s="210"/>
      <c r="AT130" s="210"/>
      <c r="AU130" s="210"/>
      <c r="AV130" s="377" t="s">
        <v>13</v>
      </c>
      <c r="AW130" s="378"/>
      <c r="AX130" s="378"/>
      <c r="AY130" s="378"/>
      <c r="AZ130" s="378"/>
      <c r="BA130" s="378"/>
      <c r="BB130" s="378"/>
      <c r="BC130" s="378"/>
      <c r="BD130" s="378"/>
      <c r="BE130" s="378"/>
      <c r="BF130" s="378"/>
      <c r="BG130" s="378"/>
      <c r="BH130" s="378"/>
      <c r="BI130" s="378"/>
      <c r="BJ130" s="378"/>
      <c r="BK130" s="378"/>
      <c r="BL130" s="378"/>
      <c r="BM130" s="378"/>
      <c r="BN130" s="378"/>
      <c r="BO130" s="378"/>
      <c r="BP130" s="378"/>
      <c r="BQ130" s="378"/>
      <c r="BR130" s="378"/>
      <c r="BS130" s="378"/>
      <c r="BT130" s="379"/>
    </row>
    <row r="131" spans="1:72" ht="15.5" x14ac:dyDescent="0.35">
      <c r="A131" s="39"/>
      <c r="B131" s="14"/>
      <c r="C131" s="15"/>
      <c r="D131" s="15"/>
      <c r="E131" s="16"/>
      <c r="F131" s="17"/>
      <c r="G131" s="12"/>
      <c r="H131" s="13"/>
      <c r="I131" s="13"/>
      <c r="J131" s="13"/>
      <c r="K131" s="13"/>
      <c r="L131" s="13"/>
      <c r="M131" s="13"/>
      <c r="N131" s="13"/>
      <c r="O131" s="13"/>
      <c r="P131" s="46"/>
      <c r="Q131" s="47"/>
      <c r="R131" s="47"/>
      <c r="S131" s="47"/>
      <c r="T131" s="47"/>
      <c r="U131" s="47"/>
      <c r="V131" s="47"/>
      <c r="W131" s="47"/>
      <c r="X131" s="13"/>
      <c r="Y131" s="13"/>
      <c r="Z131" s="13"/>
      <c r="AA131" s="13"/>
      <c r="AB131" s="13"/>
      <c r="AC131" s="13"/>
      <c r="AD131" s="13"/>
      <c r="AE131" s="13"/>
      <c r="AF131" s="18"/>
      <c r="AG131" s="13"/>
      <c r="AH131" s="13"/>
      <c r="AI131" s="13"/>
      <c r="AJ131" s="364"/>
      <c r="AK131" s="365"/>
      <c r="AL131" s="365"/>
      <c r="AM131" s="365"/>
      <c r="AN131" s="365"/>
      <c r="AO131" s="365"/>
      <c r="AP131" s="365"/>
      <c r="AQ131" s="365"/>
      <c r="AR131" s="366"/>
      <c r="AS131" s="208"/>
      <c r="AT131" s="208"/>
      <c r="AU131" s="208"/>
      <c r="AV131" s="48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/>
      <c r="BR131" s="49"/>
      <c r="BS131" s="49"/>
      <c r="BT131" s="50"/>
    </row>
    <row r="132" spans="1:72" ht="15.5" x14ac:dyDescent="0.35">
      <c r="A132" s="39"/>
      <c r="B132" s="51"/>
      <c r="C132" s="137"/>
      <c r="D132" s="12"/>
      <c r="E132" s="19"/>
      <c r="F132" s="17"/>
      <c r="G132" s="12"/>
      <c r="H132" s="13"/>
      <c r="I132" s="13"/>
      <c r="J132" s="13"/>
      <c r="K132" s="13"/>
      <c r="L132" s="13"/>
      <c r="M132" s="13"/>
      <c r="N132" s="13"/>
      <c r="O132" s="13"/>
      <c r="P132" s="17"/>
      <c r="Q132" s="12"/>
      <c r="R132" s="12"/>
      <c r="S132" s="12"/>
      <c r="T132" s="12"/>
      <c r="U132" s="12"/>
      <c r="V132" s="12"/>
      <c r="W132" s="12"/>
      <c r="X132" s="13"/>
      <c r="Y132" s="13"/>
      <c r="Z132" s="13"/>
      <c r="AA132" s="13"/>
      <c r="AB132" s="13"/>
      <c r="AC132" s="13"/>
      <c r="AD132" s="13"/>
      <c r="AE132" s="13"/>
      <c r="AF132" s="18"/>
      <c r="AG132" s="13"/>
      <c r="AH132" s="13"/>
      <c r="AI132" s="13"/>
      <c r="AJ132" s="20"/>
      <c r="AK132" s="13"/>
      <c r="AL132" s="13"/>
      <c r="AM132" s="13"/>
      <c r="AN132" s="13"/>
      <c r="AO132" s="13"/>
      <c r="AP132" s="13"/>
      <c r="AQ132" s="13"/>
      <c r="AR132" s="18"/>
      <c r="AS132" s="13"/>
      <c r="AT132" s="13"/>
      <c r="AU132" s="13"/>
      <c r="AV132" s="52"/>
      <c r="AW132" s="53"/>
      <c r="AX132" s="53"/>
      <c r="AY132" s="53"/>
      <c r="AZ132" s="53"/>
      <c r="BA132" s="53"/>
      <c r="BB132" s="53"/>
      <c r="BC132" s="53"/>
      <c r="BD132" s="53"/>
      <c r="BE132" s="53"/>
      <c r="BF132" s="53"/>
      <c r="BG132" s="53"/>
      <c r="BH132" s="53"/>
      <c r="BI132" s="53"/>
      <c r="BJ132" s="53"/>
      <c r="BK132" s="53"/>
      <c r="BL132" s="53"/>
      <c r="BM132" s="53"/>
      <c r="BN132" s="53"/>
      <c r="BO132" s="53"/>
      <c r="BP132" s="53"/>
      <c r="BQ132" s="53"/>
      <c r="BR132" s="53"/>
      <c r="BS132" s="53"/>
      <c r="BT132" s="54"/>
    </row>
    <row r="133" spans="1:72" ht="16" thickBot="1" x14ac:dyDescent="0.4">
      <c r="A133" s="3"/>
      <c r="B133" s="10"/>
      <c r="C133" s="21"/>
      <c r="D133" s="21"/>
      <c r="E133" s="11"/>
      <c r="F133" s="10"/>
      <c r="G133" s="21"/>
      <c r="H133" s="22"/>
      <c r="I133" s="22"/>
      <c r="J133" s="22"/>
      <c r="K133" s="22"/>
      <c r="L133" s="22"/>
      <c r="M133" s="22"/>
      <c r="N133" s="22"/>
      <c r="O133" s="22"/>
      <c r="P133" s="10"/>
      <c r="Q133" s="21"/>
      <c r="R133" s="21"/>
      <c r="S133" s="21"/>
      <c r="T133" s="21"/>
      <c r="U133" s="21"/>
      <c r="V133" s="21"/>
      <c r="W133" s="21"/>
      <c r="X133" s="22"/>
      <c r="Y133" s="22"/>
      <c r="Z133" s="22"/>
      <c r="AA133" s="22"/>
      <c r="AB133" s="22"/>
      <c r="AC133" s="22"/>
      <c r="AD133" s="22"/>
      <c r="AE133" s="22"/>
      <c r="AF133" s="23"/>
      <c r="AG133" s="22"/>
      <c r="AH133" s="22"/>
      <c r="AI133" s="22"/>
      <c r="AJ133" s="24"/>
      <c r="AK133" s="22"/>
      <c r="AL133" s="22"/>
      <c r="AM133" s="22"/>
      <c r="AN133" s="22"/>
      <c r="AO133" s="22"/>
      <c r="AP133" s="22"/>
      <c r="AQ133" s="22"/>
      <c r="AR133" s="23"/>
      <c r="AS133" s="22"/>
      <c r="AT133" s="22"/>
      <c r="AU133" s="22"/>
      <c r="AV133" s="55"/>
      <c r="AW133" s="56"/>
      <c r="AX133" s="56"/>
      <c r="AY133" s="56"/>
      <c r="AZ133" s="56"/>
      <c r="BA133" s="56"/>
      <c r="BB133" s="56"/>
      <c r="BC133" s="56"/>
      <c r="BD133" s="56"/>
      <c r="BE133" s="56"/>
      <c r="BF133" s="56"/>
      <c r="BG133" s="56"/>
      <c r="BH133" s="56"/>
      <c r="BI133" s="56"/>
      <c r="BJ133" s="56"/>
      <c r="BK133" s="56"/>
      <c r="BL133" s="56"/>
      <c r="BM133" s="56"/>
      <c r="BN133" s="56"/>
      <c r="BO133" s="56"/>
      <c r="BP133" s="56"/>
      <c r="BQ133" s="56"/>
      <c r="BR133" s="56"/>
      <c r="BS133" s="56"/>
      <c r="BT133" s="57"/>
    </row>
    <row r="134" spans="1:72" ht="15.5" x14ac:dyDescent="0.35">
      <c r="A134" s="3"/>
      <c r="B134" s="12"/>
      <c r="C134" s="12"/>
      <c r="D134" s="12"/>
      <c r="E134" s="12"/>
      <c r="F134" s="12"/>
      <c r="G134" s="12"/>
      <c r="H134" s="13"/>
      <c r="I134" s="13"/>
      <c r="J134" s="13"/>
      <c r="K134" s="13"/>
      <c r="L134" s="13"/>
      <c r="M134" s="13"/>
      <c r="N134" s="13"/>
      <c r="O134" s="13"/>
      <c r="P134" s="12"/>
      <c r="Q134" s="12"/>
      <c r="R134" s="12"/>
      <c r="S134" s="12"/>
      <c r="T134" s="12"/>
      <c r="U134" s="12"/>
      <c r="V134" s="12"/>
      <c r="W134" s="12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</row>
    <row r="135" spans="1:72" x14ac:dyDescent="0.35">
      <c r="B135" s="1"/>
      <c r="C135" s="1"/>
      <c r="D135" s="25">
        <v>30</v>
      </c>
      <c r="E135" s="25"/>
      <c r="F135" s="25"/>
      <c r="G135" s="25"/>
      <c r="H135" s="28">
        <f>COUNTIF(H29:H127,"30")</f>
        <v>0</v>
      </c>
      <c r="I135" s="28">
        <f t="shared" ref="I135:BP135" si="15">COUNTIF(I29:I127,"30")</f>
        <v>0</v>
      </c>
      <c r="J135" s="28">
        <f t="shared" si="15"/>
        <v>1</v>
      </c>
      <c r="K135" s="28">
        <f t="shared" si="15"/>
        <v>1</v>
      </c>
      <c r="L135" s="28">
        <f t="shared" si="15"/>
        <v>1</v>
      </c>
      <c r="M135" s="28">
        <f t="shared" si="15"/>
        <v>1</v>
      </c>
      <c r="N135" s="28">
        <f t="shared" si="15"/>
        <v>1</v>
      </c>
      <c r="O135" s="28">
        <f t="shared" si="15"/>
        <v>1</v>
      </c>
      <c r="P135" s="28">
        <f t="shared" si="15"/>
        <v>1</v>
      </c>
      <c r="Q135" s="28">
        <f t="shared" si="15"/>
        <v>1</v>
      </c>
      <c r="R135" s="28">
        <f t="shared" si="15"/>
        <v>1</v>
      </c>
      <c r="S135" s="28">
        <f t="shared" si="15"/>
        <v>1</v>
      </c>
      <c r="T135" s="28">
        <f t="shared" si="15"/>
        <v>1</v>
      </c>
      <c r="U135" s="28">
        <f t="shared" si="15"/>
        <v>1</v>
      </c>
      <c r="V135" s="28">
        <f t="shared" si="15"/>
        <v>1</v>
      </c>
      <c r="W135" s="28">
        <f t="shared" si="15"/>
        <v>1</v>
      </c>
      <c r="X135" s="28">
        <f t="shared" si="15"/>
        <v>1</v>
      </c>
      <c r="Y135" s="28">
        <f t="shared" si="15"/>
        <v>1</v>
      </c>
      <c r="Z135" s="28">
        <f t="shared" si="15"/>
        <v>1</v>
      </c>
      <c r="AA135" s="28">
        <f t="shared" si="15"/>
        <v>1</v>
      </c>
      <c r="AB135" s="28">
        <f t="shared" si="15"/>
        <v>1</v>
      </c>
      <c r="AC135" s="28">
        <f t="shared" si="15"/>
        <v>1</v>
      </c>
      <c r="AD135" s="28">
        <f t="shared" si="15"/>
        <v>1</v>
      </c>
      <c r="AE135" s="28">
        <f t="shared" si="15"/>
        <v>1</v>
      </c>
      <c r="AF135" s="28">
        <f t="shared" si="15"/>
        <v>1</v>
      </c>
      <c r="AG135" s="28">
        <f t="shared" si="15"/>
        <v>1</v>
      </c>
      <c r="AH135" s="28">
        <f t="shared" si="15"/>
        <v>1</v>
      </c>
      <c r="AI135" s="28">
        <f t="shared" si="15"/>
        <v>1</v>
      </c>
      <c r="AJ135" s="28">
        <f t="shared" si="15"/>
        <v>1</v>
      </c>
      <c r="AK135" s="28">
        <f t="shared" si="15"/>
        <v>1</v>
      </c>
      <c r="AL135" s="28">
        <f t="shared" si="15"/>
        <v>1</v>
      </c>
      <c r="AM135" s="28">
        <f t="shared" si="15"/>
        <v>1</v>
      </c>
      <c r="AN135" s="28">
        <f t="shared" si="15"/>
        <v>1</v>
      </c>
      <c r="AO135" s="28">
        <f t="shared" si="15"/>
        <v>1</v>
      </c>
      <c r="AP135" s="28">
        <f t="shared" si="15"/>
        <v>1</v>
      </c>
      <c r="AQ135" s="28">
        <f t="shared" si="15"/>
        <v>1</v>
      </c>
      <c r="AR135" s="28">
        <f t="shared" si="15"/>
        <v>1</v>
      </c>
      <c r="AS135" s="28">
        <f t="shared" si="15"/>
        <v>1</v>
      </c>
      <c r="AT135" s="28">
        <f t="shared" si="15"/>
        <v>1</v>
      </c>
      <c r="AU135" s="28">
        <f t="shared" si="15"/>
        <v>1</v>
      </c>
      <c r="AV135" s="28">
        <f t="shared" si="15"/>
        <v>1</v>
      </c>
      <c r="AW135" s="28">
        <f t="shared" si="15"/>
        <v>1</v>
      </c>
      <c r="AX135" s="28">
        <f t="shared" si="15"/>
        <v>1</v>
      </c>
      <c r="AY135" s="28">
        <f t="shared" si="15"/>
        <v>1</v>
      </c>
      <c r="AZ135" s="28">
        <f t="shared" si="15"/>
        <v>1</v>
      </c>
      <c r="BA135" s="28">
        <f t="shared" si="15"/>
        <v>1</v>
      </c>
      <c r="BB135" s="28">
        <f t="shared" si="15"/>
        <v>1</v>
      </c>
      <c r="BC135" s="28">
        <f t="shared" si="15"/>
        <v>1</v>
      </c>
      <c r="BD135" s="28">
        <f t="shared" si="15"/>
        <v>1</v>
      </c>
      <c r="BE135" s="28">
        <f t="shared" si="15"/>
        <v>1</v>
      </c>
      <c r="BF135" s="28">
        <f t="shared" si="15"/>
        <v>1</v>
      </c>
      <c r="BG135" s="28">
        <f t="shared" si="15"/>
        <v>1</v>
      </c>
      <c r="BH135" s="28">
        <f t="shared" si="15"/>
        <v>0</v>
      </c>
      <c r="BI135" s="28">
        <f t="shared" si="15"/>
        <v>0</v>
      </c>
      <c r="BJ135" s="28">
        <f t="shared" si="15"/>
        <v>0</v>
      </c>
      <c r="BK135" s="28">
        <f t="shared" si="15"/>
        <v>0</v>
      </c>
      <c r="BL135" s="28">
        <f t="shared" si="15"/>
        <v>0</v>
      </c>
      <c r="BM135" s="28">
        <f t="shared" si="15"/>
        <v>0</v>
      </c>
      <c r="BN135" s="28">
        <f t="shared" si="15"/>
        <v>0</v>
      </c>
      <c r="BO135" s="28">
        <f t="shared" si="15"/>
        <v>0</v>
      </c>
      <c r="BP135" s="28">
        <f t="shared" si="15"/>
        <v>0</v>
      </c>
      <c r="BQ135" s="187"/>
      <c r="BR135" s="187"/>
      <c r="BS135" s="187"/>
    </row>
    <row r="136" spans="1:72" x14ac:dyDescent="0.35">
      <c r="B136" s="1" t="s">
        <v>14</v>
      </c>
      <c r="C136" s="1"/>
      <c r="D136" s="26">
        <v>31</v>
      </c>
      <c r="E136" s="26"/>
      <c r="F136" s="26"/>
      <c r="G136" s="26"/>
      <c r="H136" s="27">
        <f>COUNTIF(H29:H127,"31")</f>
        <v>0</v>
      </c>
      <c r="I136" s="27">
        <f t="shared" ref="I136:BP136" si="16">COUNTIF(I29:I127,"31")</f>
        <v>0</v>
      </c>
      <c r="J136" s="27">
        <f t="shared" si="16"/>
        <v>0</v>
      </c>
      <c r="K136" s="27">
        <f t="shared" si="16"/>
        <v>0</v>
      </c>
      <c r="L136" s="27">
        <f t="shared" si="16"/>
        <v>0</v>
      </c>
      <c r="M136" s="27">
        <f t="shared" si="16"/>
        <v>0</v>
      </c>
      <c r="N136" s="27">
        <f t="shared" si="16"/>
        <v>0</v>
      </c>
      <c r="O136" s="27">
        <f t="shared" si="16"/>
        <v>0</v>
      </c>
      <c r="P136" s="27">
        <f t="shared" si="16"/>
        <v>0</v>
      </c>
      <c r="Q136" s="27">
        <f t="shared" si="16"/>
        <v>0</v>
      </c>
      <c r="R136" s="27">
        <f t="shared" si="16"/>
        <v>0</v>
      </c>
      <c r="S136" s="27">
        <f t="shared" si="16"/>
        <v>0</v>
      </c>
      <c r="T136" s="27">
        <f t="shared" si="16"/>
        <v>0</v>
      </c>
      <c r="U136" s="27">
        <f t="shared" si="16"/>
        <v>0</v>
      </c>
      <c r="V136" s="27">
        <f t="shared" si="16"/>
        <v>0</v>
      </c>
      <c r="W136" s="27">
        <f t="shared" si="16"/>
        <v>0</v>
      </c>
      <c r="X136" s="27">
        <f t="shared" si="16"/>
        <v>0</v>
      </c>
      <c r="Y136" s="27">
        <f t="shared" si="16"/>
        <v>0</v>
      </c>
      <c r="Z136" s="27">
        <f t="shared" si="16"/>
        <v>0</v>
      </c>
      <c r="AA136" s="27">
        <f t="shared" si="16"/>
        <v>0</v>
      </c>
      <c r="AB136" s="27">
        <f t="shared" si="16"/>
        <v>0</v>
      </c>
      <c r="AC136" s="27">
        <f t="shared" si="16"/>
        <v>0</v>
      </c>
      <c r="AD136" s="27">
        <f t="shared" si="16"/>
        <v>0</v>
      </c>
      <c r="AE136" s="27">
        <f t="shared" si="16"/>
        <v>0</v>
      </c>
      <c r="AF136" s="27">
        <f t="shared" si="16"/>
        <v>0</v>
      </c>
      <c r="AG136" s="27">
        <f t="shared" si="16"/>
        <v>0</v>
      </c>
      <c r="AH136" s="27">
        <f t="shared" si="16"/>
        <v>0</v>
      </c>
      <c r="AI136" s="27">
        <f t="shared" si="16"/>
        <v>0</v>
      </c>
      <c r="AJ136" s="27">
        <f t="shared" si="16"/>
        <v>0</v>
      </c>
      <c r="AK136" s="27">
        <f t="shared" si="16"/>
        <v>0</v>
      </c>
      <c r="AL136" s="27">
        <f t="shared" si="16"/>
        <v>0</v>
      </c>
      <c r="AM136" s="27">
        <f t="shared" si="16"/>
        <v>0</v>
      </c>
      <c r="AN136" s="27">
        <f t="shared" si="16"/>
        <v>0</v>
      </c>
      <c r="AO136" s="27">
        <f t="shared" si="16"/>
        <v>0</v>
      </c>
      <c r="AP136" s="27">
        <f t="shared" si="16"/>
        <v>0</v>
      </c>
      <c r="AQ136" s="27">
        <f t="shared" si="16"/>
        <v>0</v>
      </c>
      <c r="AR136" s="27">
        <f t="shared" si="16"/>
        <v>0</v>
      </c>
      <c r="AS136" s="27">
        <f t="shared" si="16"/>
        <v>0</v>
      </c>
      <c r="AT136" s="27">
        <f t="shared" si="16"/>
        <v>0</v>
      </c>
      <c r="AU136" s="27">
        <f t="shared" si="16"/>
        <v>0</v>
      </c>
      <c r="AV136" s="27">
        <f t="shared" si="16"/>
        <v>0</v>
      </c>
      <c r="AW136" s="27">
        <f t="shared" si="16"/>
        <v>0</v>
      </c>
      <c r="AX136" s="27">
        <f t="shared" si="16"/>
        <v>0</v>
      </c>
      <c r="AY136" s="27">
        <f t="shared" si="16"/>
        <v>0</v>
      </c>
      <c r="AZ136" s="27">
        <f t="shared" si="16"/>
        <v>0</v>
      </c>
      <c r="BA136" s="27">
        <f t="shared" si="16"/>
        <v>0</v>
      </c>
      <c r="BB136" s="27">
        <f t="shared" si="16"/>
        <v>0</v>
      </c>
      <c r="BC136" s="27">
        <f t="shared" si="16"/>
        <v>0</v>
      </c>
      <c r="BD136" s="27">
        <f t="shared" si="16"/>
        <v>0</v>
      </c>
      <c r="BE136" s="27">
        <f t="shared" si="16"/>
        <v>0</v>
      </c>
      <c r="BF136" s="27">
        <f t="shared" si="16"/>
        <v>0</v>
      </c>
      <c r="BG136" s="27">
        <f t="shared" si="16"/>
        <v>0</v>
      </c>
      <c r="BH136" s="27">
        <f t="shared" si="16"/>
        <v>0</v>
      </c>
      <c r="BI136" s="27">
        <f t="shared" si="16"/>
        <v>0</v>
      </c>
      <c r="BJ136" s="27">
        <f t="shared" si="16"/>
        <v>0</v>
      </c>
      <c r="BK136" s="27">
        <f t="shared" si="16"/>
        <v>0</v>
      </c>
      <c r="BL136" s="27">
        <f t="shared" si="16"/>
        <v>0</v>
      </c>
      <c r="BM136" s="27">
        <f t="shared" si="16"/>
        <v>0</v>
      </c>
      <c r="BN136" s="27">
        <f t="shared" si="16"/>
        <v>0</v>
      </c>
      <c r="BO136" s="27">
        <f t="shared" si="16"/>
        <v>0</v>
      </c>
      <c r="BP136" s="27">
        <f t="shared" si="16"/>
        <v>0</v>
      </c>
      <c r="BQ136" s="188"/>
      <c r="BR136" s="188"/>
      <c r="BS136" s="188"/>
    </row>
    <row r="137" spans="1:72" x14ac:dyDescent="0.35">
      <c r="B137" s="1"/>
      <c r="C137" s="1"/>
      <c r="D137" s="26">
        <v>32</v>
      </c>
      <c r="E137" s="26"/>
      <c r="F137" s="26"/>
      <c r="G137" s="26"/>
      <c r="H137" s="27">
        <f>COUNTIF(H29:H127,"32")</f>
        <v>0</v>
      </c>
      <c r="I137" s="27">
        <f t="shared" ref="I137:BP137" si="17">COUNTIF(I29:I127,"32")</f>
        <v>0</v>
      </c>
      <c r="J137" s="27">
        <f t="shared" si="17"/>
        <v>0</v>
      </c>
      <c r="K137" s="27">
        <f t="shared" si="17"/>
        <v>0</v>
      </c>
      <c r="L137" s="27">
        <f t="shared" si="17"/>
        <v>0</v>
      </c>
      <c r="M137" s="27">
        <f t="shared" si="17"/>
        <v>0</v>
      </c>
      <c r="N137" s="27">
        <f t="shared" si="17"/>
        <v>0</v>
      </c>
      <c r="O137" s="27">
        <f t="shared" si="17"/>
        <v>0</v>
      </c>
      <c r="P137" s="27">
        <f t="shared" si="17"/>
        <v>0</v>
      </c>
      <c r="Q137" s="27">
        <f t="shared" si="17"/>
        <v>0</v>
      </c>
      <c r="R137" s="27">
        <f t="shared" si="17"/>
        <v>0</v>
      </c>
      <c r="S137" s="27">
        <f t="shared" si="17"/>
        <v>0</v>
      </c>
      <c r="T137" s="27">
        <f t="shared" si="17"/>
        <v>0</v>
      </c>
      <c r="U137" s="27">
        <f t="shared" si="17"/>
        <v>0</v>
      </c>
      <c r="V137" s="27">
        <f t="shared" si="17"/>
        <v>0</v>
      </c>
      <c r="W137" s="27">
        <f t="shared" si="17"/>
        <v>1</v>
      </c>
      <c r="X137" s="27">
        <f t="shared" si="17"/>
        <v>1</v>
      </c>
      <c r="Y137" s="27">
        <f t="shared" si="17"/>
        <v>1</v>
      </c>
      <c r="Z137" s="27">
        <f t="shared" si="17"/>
        <v>1</v>
      </c>
      <c r="AA137" s="27">
        <f t="shared" si="17"/>
        <v>1</v>
      </c>
      <c r="AB137" s="27">
        <f t="shared" si="17"/>
        <v>1</v>
      </c>
      <c r="AC137" s="27">
        <f t="shared" si="17"/>
        <v>1</v>
      </c>
      <c r="AD137" s="27">
        <f t="shared" si="17"/>
        <v>1</v>
      </c>
      <c r="AE137" s="27">
        <f t="shared" si="17"/>
        <v>1</v>
      </c>
      <c r="AF137" s="27">
        <f t="shared" si="17"/>
        <v>1</v>
      </c>
      <c r="AG137" s="27">
        <f t="shared" si="17"/>
        <v>1</v>
      </c>
      <c r="AH137" s="27">
        <f t="shared" si="17"/>
        <v>1</v>
      </c>
      <c r="AI137" s="27">
        <f t="shared" si="17"/>
        <v>1</v>
      </c>
      <c r="AJ137" s="27">
        <f t="shared" si="17"/>
        <v>1</v>
      </c>
      <c r="AK137" s="27">
        <f t="shared" si="17"/>
        <v>1</v>
      </c>
      <c r="AL137" s="27">
        <f t="shared" si="17"/>
        <v>1</v>
      </c>
      <c r="AM137" s="27">
        <f t="shared" si="17"/>
        <v>1</v>
      </c>
      <c r="AN137" s="27">
        <f t="shared" si="17"/>
        <v>1</v>
      </c>
      <c r="AO137" s="27">
        <f t="shared" si="17"/>
        <v>1</v>
      </c>
      <c r="AP137" s="27">
        <f t="shared" si="17"/>
        <v>1</v>
      </c>
      <c r="AQ137" s="27">
        <f t="shared" si="17"/>
        <v>1</v>
      </c>
      <c r="AR137" s="27">
        <f t="shared" si="17"/>
        <v>1</v>
      </c>
      <c r="AS137" s="27">
        <f t="shared" si="17"/>
        <v>1</v>
      </c>
      <c r="AT137" s="27">
        <f t="shared" si="17"/>
        <v>1</v>
      </c>
      <c r="AU137" s="27">
        <f t="shared" si="17"/>
        <v>1</v>
      </c>
      <c r="AV137" s="27">
        <f t="shared" si="17"/>
        <v>1</v>
      </c>
      <c r="AW137" s="27">
        <f t="shared" si="17"/>
        <v>1</v>
      </c>
      <c r="AX137" s="27">
        <f t="shared" si="17"/>
        <v>1</v>
      </c>
      <c r="AY137" s="27">
        <f t="shared" si="17"/>
        <v>1</v>
      </c>
      <c r="AZ137" s="27">
        <f t="shared" si="17"/>
        <v>1</v>
      </c>
      <c r="BA137" s="27">
        <f t="shared" si="17"/>
        <v>1</v>
      </c>
      <c r="BB137" s="27">
        <f t="shared" si="17"/>
        <v>1</v>
      </c>
      <c r="BC137" s="27">
        <f t="shared" si="17"/>
        <v>1</v>
      </c>
      <c r="BD137" s="27">
        <f t="shared" si="17"/>
        <v>1</v>
      </c>
      <c r="BE137" s="27">
        <f t="shared" si="17"/>
        <v>0</v>
      </c>
      <c r="BF137" s="27">
        <f t="shared" si="17"/>
        <v>0</v>
      </c>
      <c r="BG137" s="27">
        <f t="shared" si="17"/>
        <v>0</v>
      </c>
      <c r="BH137" s="27">
        <f t="shared" si="17"/>
        <v>0</v>
      </c>
      <c r="BI137" s="27">
        <f t="shared" si="17"/>
        <v>0</v>
      </c>
      <c r="BJ137" s="27">
        <f t="shared" si="17"/>
        <v>0</v>
      </c>
      <c r="BK137" s="27">
        <f t="shared" si="17"/>
        <v>0</v>
      </c>
      <c r="BL137" s="27">
        <f t="shared" si="17"/>
        <v>0</v>
      </c>
      <c r="BM137" s="27">
        <f t="shared" si="17"/>
        <v>0</v>
      </c>
      <c r="BN137" s="27">
        <f t="shared" si="17"/>
        <v>0</v>
      </c>
      <c r="BO137" s="27">
        <f t="shared" si="17"/>
        <v>0</v>
      </c>
      <c r="BP137" s="27">
        <f t="shared" si="17"/>
        <v>0</v>
      </c>
      <c r="BQ137" s="188"/>
      <c r="BR137" s="188"/>
      <c r="BS137" s="188"/>
    </row>
    <row r="138" spans="1:72" x14ac:dyDescent="0.35">
      <c r="B138" s="1"/>
      <c r="C138" s="1"/>
      <c r="D138" s="28">
        <v>33</v>
      </c>
      <c r="E138" s="28"/>
      <c r="F138" s="28"/>
      <c r="G138" s="28"/>
      <c r="H138" s="28">
        <f>COUNTIF(H29:H127,"33")</f>
        <v>1</v>
      </c>
      <c r="I138" s="28">
        <f t="shared" ref="I138:BP138" si="18">COUNTIF(I29:I127,"33")</f>
        <v>1</v>
      </c>
      <c r="J138" s="28">
        <f t="shared" si="18"/>
        <v>1</v>
      </c>
      <c r="K138" s="28">
        <f t="shared" si="18"/>
        <v>1</v>
      </c>
      <c r="L138" s="28">
        <f t="shared" si="18"/>
        <v>1</v>
      </c>
      <c r="M138" s="28">
        <f t="shared" si="18"/>
        <v>1</v>
      </c>
      <c r="N138" s="28">
        <f t="shared" si="18"/>
        <v>1</v>
      </c>
      <c r="O138" s="28">
        <f t="shared" si="18"/>
        <v>1</v>
      </c>
      <c r="P138" s="28">
        <f t="shared" si="18"/>
        <v>1</v>
      </c>
      <c r="Q138" s="28">
        <f t="shared" si="18"/>
        <v>1</v>
      </c>
      <c r="R138" s="28">
        <f t="shared" si="18"/>
        <v>1</v>
      </c>
      <c r="S138" s="28">
        <f t="shared" si="18"/>
        <v>1</v>
      </c>
      <c r="T138" s="28">
        <f t="shared" si="18"/>
        <v>1</v>
      </c>
      <c r="U138" s="28">
        <f t="shared" si="18"/>
        <v>1</v>
      </c>
      <c r="V138" s="28">
        <f t="shared" si="18"/>
        <v>1</v>
      </c>
      <c r="W138" s="28">
        <f t="shared" si="18"/>
        <v>1</v>
      </c>
      <c r="X138" s="28">
        <f t="shared" si="18"/>
        <v>1</v>
      </c>
      <c r="Y138" s="28">
        <f t="shared" si="18"/>
        <v>1</v>
      </c>
      <c r="Z138" s="28">
        <f t="shared" si="18"/>
        <v>1</v>
      </c>
      <c r="AA138" s="28">
        <f t="shared" si="18"/>
        <v>1</v>
      </c>
      <c r="AB138" s="28">
        <f t="shared" si="18"/>
        <v>1</v>
      </c>
      <c r="AC138" s="28">
        <f t="shared" si="18"/>
        <v>1</v>
      </c>
      <c r="AD138" s="28">
        <f t="shared" si="18"/>
        <v>1</v>
      </c>
      <c r="AE138" s="28">
        <f t="shared" si="18"/>
        <v>1</v>
      </c>
      <c r="AF138" s="28">
        <f t="shared" si="18"/>
        <v>1</v>
      </c>
      <c r="AG138" s="28">
        <f t="shared" si="18"/>
        <v>1</v>
      </c>
      <c r="AH138" s="28">
        <f t="shared" si="18"/>
        <v>1</v>
      </c>
      <c r="AI138" s="28">
        <f t="shared" si="18"/>
        <v>1</v>
      </c>
      <c r="AJ138" s="28">
        <f t="shared" si="18"/>
        <v>1</v>
      </c>
      <c r="AK138" s="28">
        <f t="shared" si="18"/>
        <v>1</v>
      </c>
      <c r="AL138" s="28">
        <f t="shared" si="18"/>
        <v>1</v>
      </c>
      <c r="AM138" s="28">
        <f t="shared" si="18"/>
        <v>1</v>
      </c>
      <c r="AN138" s="28">
        <f t="shared" si="18"/>
        <v>1</v>
      </c>
      <c r="AO138" s="28">
        <f t="shared" si="18"/>
        <v>1</v>
      </c>
      <c r="AP138" s="28">
        <f t="shared" si="18"/>
        <v>1</v>
      </c>
      <c r="AQ138" s="28">
        <f t="shared" si="18"/>
        <v>1</v>
      </c>
      <c r="AR138" s="28">
        <f t="shared" si="18"/>
        <v>1</v>
      </c>
      <c r="AS138" s="28">
        <f t="shared" si="18"/>
        <v>1</v>
      </c>
      <c r="AT138" s="28">
        <f t="shared" si="18"/>
        <v>1</v>
      </c>
      <c r="AU138" s="28">
        <f t="shared" si="18"/>
        <v>1</v>
      </c>
      <c r="AV138" s="28">
        <f t="shared" si="18"/>
        <v>1</v>
      </c>
      <c r="AW138" s="28">
        <f t="shared" si="18"/>
        <v>1</v>
      </c>
      <c r="AX138" s="28">
        <f t="shared" si="18"/>
        <v>1</v>
      </c>
      <c r="AY138" s="28">
        <f t="shared" si="18"/>
        <v>1</v>
      </c>
      <c r="AZ138" s="28">
        <f t="shared" si="18"/>
        <v>1</v>
      </c>
      <c r="BA138" s="28">
        <f t="shared" si="18"/>
        <v>1</v>
      </c>
      <c r="BB138" s="28">
        <f t="shared" si="18"/>
        <v>1</v>
      </c>
      <c r="BC138" s="28">
        <f t="shared" si="18"/>
        <v>1</v>
      </c>
      <c r="BD138" s="28">
        <f t="shared" si="18"/>
        <v>1</v>
      </c>
      <c r="BE138" s="28">
        <f t="shared" si="18"/>
        <v>1</v>
      </c>
      <c r="BF138" s="28">
        <f t="shared" si="18"/>
        <v>1</v>
      </c>
      <c r="BG138" s="28">
        <f t="shared" si="18"/>
        <v>1</v>
      </c>
      <c r="BH138" s="28">
        <f t="shared" si="18"/>
        <v>0</v>
      </c>
      <c r="BI138" s="28">
        <f t="shared" si="18"/>
        <v>0</v>
      </c>
      <c r="BJ138" s="28">
        <f t="shared" si="18"/>
        <v>0</v>
      </c>
      <c r="BK138" s="28">
        <f t="shared" si="18"/>
        <v>0</v>
      </c>
      <c r="BL138" s="28">
        <f t="shared" si="18"/>
        <v>0</v>
      </c>
      <c r="BM138" s="28">
        <f t="shared" si="18"/>
        <v>0</v>
      </c>
      <c r="BN138" s="28">
        <f t="shared" si="18"/>
        <v>0</v>
      </c>
      <c r="BO138" s="28">
        <f t="shared" si="18"/>
        <v>0</v>
      </c>
      <c r="BP138" s="28">
        <f t="shared" si="18"/>
        <v>0</v>
      </c>
      <c r="BQ138" s="187"/>
      <c r="BR138" s="187"/>
      <c r="BS138" s="187"/>
    </row>
    <row r="139" spans="1:72" x14ac:dyDescent="0.35">
      <c r="D139" s="26">
        <v>35</v>
      </c>
      <c r="E139" s="26"/>
      <c r="F139" s="26"/>
      <c r="G139" s="26"/>
      <c r="H139" s="27">
        <f>COUNTIF(H29:H127,"35")</f>
        <v>0</v>
      </c>
      <c r="I139" s="27">
        <f t="shared" ref="I139:BP139" si="19">COUNTIF(I29:I127,"35")</f>
        <v>0</v>
      </c>
      <c r="J139" s="27">
        <f t="shared" si="19"/>
        <v>0</v>
      </c>
      <c r="K139" s="27">
        <f t="shared" si="19"/>
        <v>1</v>
      </c>
      <c r="L139" s="27">
        <f t="shared" si="19"/>
        <v>1</v>
      </c>
      <c r="M139" s="27">
        <f t="shared" si="19"/>
        <v>1</v>
      </c>
      <c r="N139" s="27">
        <f t="shared" si="19"/>
        <v>0</v>
      </c>
      <c r="O139" s="27">
        <f t="shared" si="19"/>
        <v>0</v>
      </c>
      <c r="P139" s="27">
        <f t="shared" si="19"/>
        <v>0</v>
      </c>
      <c r="Q139" s="27">
        <f t="shared" si="19"/>
        <v>0</v>
      </c>
      <c r="R139" s="27">
        <f t="shared" si="19"/>
        <v>0</v>
      </c>
      <c r="S139" s="27">
        <f t="shared" si="19"/>
        <v>0</v>
      </c>
      <c r="T139" s="27">
        <f t="shared" si="19"/>
        <v>0</v>
      </c>
      <c r="U139" s="27">
        <f t="shared" si="19"/>
        <v>0</v>
      </c>
      <c r="V139" s="27">
        <f t="shared" si="19"/>
        <v>0</v>
      </c>
      <c r="W139" s="27">
        <f t="shared" si="19"/>
        <v>1</v>
      </c>
      <c r="X139" s="27">
        <f t="shared" si="19"/>
        <v>1</v>
      </c>
      <c r="Y139" s="27">
        <f t="shared" si="19"/>
        <v>1</v>
      </c>
      <c r="Z139" s="27">
        <f t="shared" si="19"/>
        <v>1</v>
      </c>
      <c r="AA139" s="27">
        <f t="shared" si="19"/>
        <v>1</v>
      </c>
      <c r="AB139" s="27">
        <f t="shared" si="19"/>
        <v>1</v>
      </c>
      <c r="AC139" s="27">
        <f t="shared" si="19"/>
        <v>1</v>
      </c>
      <c r="AD139" s="27">
        <f t="shared" si="19"/>
        <v>1</v>
      </c>
      <c r="AE139" s="27">
        <f t="shared" si="19"/>
        <v>1</v>
      </c>
      <c r="AF139" s="27">
        <f t="shared" si="19"/>
        <v>1</v>
      </c>
      <c r="AG139" s="27">
        <f t="shared" si="19"/>
        <v>1</v>
      </c>
      <c r="AH139" s="27">
        <f t="shared" si="19"/>
        <v>1</v>
      </c>
      <c r="AI139" s="27">
        <f t="shared" si="19"/>
        <v>1</v>
      </c>
      <c r="AJ139" s="27">
        <f t="shared" si="19"/>
        <v>1</v>
      </c>
      <c r="AK139" s="27">
        <f t="shared" si="19"/>
        <v>1</v>
      </c>
      <c r="AL139" s="27">
        <f t="shared" si="19"/>
        <v>1</v>
      </c>
      <c r="AM139" s="27">
        <f t="shared" si="19"/>
        <v>1</v>
      </c>
      <c r="AN139" s="27">
        <f t="shared" si="19"/>
        <v>1</v>
      </c>
      <c r="AO139" s="27">
        <f t="shared" si="19"/>
        <v>1</v>
      </c>
      <c r="AP139" s="27">
        <f t="shared" si="19"/>
        <v>1</v>
      </c>
      <c r="AQ139" s="27">
        <f t="shared" si="19"/>
        <v>1</v>
      </c>
      <c r="AR139" s="27">
        <f t="shared" si="19"/>
        <v>1</v>
      </c>
      <c r="AS139" s="27">
        <f t="shared" si="19"/>
        <v>1</v>
      </c>
      <c r="AT139" s="27">
        <f t="shared" si="19"/>
        <v>1</v>
      </c>
      <c r="AU139" s="27">
        <f t="shared" si="19"/>
        <v>1</v>
      </c>
      <c r="AV139" s="27">
        <f t="shared" si="19"/>
        <v>1</v>
      </c>
      <c r="AW139" s="27">
        <f t="shared" si="19"/>
        <v>1</v>
      </c>
      <c r="AX139" s="27">
        <f t="shared" si="19"/>
        <v>1</v>
      </c>
      <c r="AY139" s="27">
        <f t="shared" si="19"/>
        <v>1</v>
      </c>
      <c r="AZ139" s="27">
        <f t="shared" si="19"/>
        <v>1</v>
      </c>
      <c r="BA139" s="27">
        <f t="shared" si="19"/>
        <v>1</v>
      </c>
      <c r="BB139" s="27">
        <f t="shared" si="19"/>
        <v>1</v>
      </c>
      <c r="BC139" s="27">
        <f t="shared" si="19"/>
        <v>1</v>
      </c>
      <c r="BD139" s="27">
        <f t="shared" si="19"/>
        <v>1</v>
      </c>
      <c r="BE139" s="27">
        <f t="shared" si="19"/>
        <v>1</v>
      </c>
      <c r="BF139" s="27">
        <f t="shared" si="19"/>
        <v>1</v>
      </c>
      <c r="BG139" s="27">
        <f t="shared" si="19"/>
        <v>1</v>
      </c>
      <c r="BH139" s="27">
        <f t="shared" si="19"/>
        <v>0</v>
      </c>
      <c r="BI139" s="27">
        <f t="shared" si="19"/>
        <v>0</v>
      </c>
      <c r="BJ139" s="27">
        <f t="shared" si="19"/>
        <v>0</v>
      </c>
      <c r="BK139" s="27">
        <f t="shared" si="19"/>
        <v>0</v>
      </c>
      <c r="BL139" s="27">
        <f t="shared" si="19"/>
        <v>0</v>
      </c>
      <c r="BM139" s="27">
        <f t="shared" si="19"/>
        <v>0</v>
      </c>
      <c r="BN139" s="27">
        <f t="shared" si="19"/>
        <v>0</v>
      </c>
      <c r="BO139" s="27">
        <f t="shared" si="19"/>
        <v>0</v>
      </c>
      <c r="BP139" s="27">
        <f t="shared" si="19"/>
        <v>0</v>
      </c>
      <c r="BQ139" s="188"/>
      <c r="BR139" s="188"/>
      <c r="BS139" s="188"/>
    </row>
    <row r="140" spans="1:72" x14ac:dyDescent="0.35">
      <c r="D140" s="26">
        <v>36</v>
      </c>
      <c r="E140" s="26"/>
      <c r="F140" s="26"/>
      <c r="G140" s="26"/>
      <c r="H140" s="27">
        <f>COUNTIF(H29:H127,"36")</f>
        <v>0</v>
      </c>
      <c r="I140" s="27">
        <f t="shared" ref="I140:BP140" si="20">COUNTIF(I29:I127,"36")</f>
        <v>0</v>
      </c>
      <c r="J140" s="27">
        <f t="shared" si="20"/>
        <v>0</v>
      </c>
      <c r="K140" s="27">
        <f t="shared" si="20"/>
        <v>0</v>
      </c>
      <c r="L140" s="27">
        <f t="shared" si="20"/>
        <v>0</v>
      </c>
      <c r="M140" s="27">
        <f t="shared" si="20"/>
        <v>0</v>
      </c>
      <c r="N140" s="27">
        <f t="shared" si="20"/>
        <v>0</v>
      </c>
      <c r="O140" s="27">
        <f t="shared" si="20"/>
        <v>0</v>
      </c>
      <c r="P140" s="27">
        <f t="shared" si="20"/>
        <v>0</v>
      </c>
      <c r="Q140" s="27">
        <f t="shared" si="20"/>
        <v>0</v>
      </c>
      <c r="R140" s="27">
        <f t="shared" si="20"/>
        <v>0</v>
      </c>
      <c r="S140" s="27">
        <f t="shared" si="20"/>
        <v>0</v>
      </c>
      <c r="T140" s="27">
        <f t="shared" si="20"/>
        <v>0</v>
      </c>
      <c r="U140" s="27">
        <f t="shared" si="20"/>
        <v>0</v>
      </c>
      <c r="V140" s="27">
        <f t="shared" si="20"/>
        <v>0</v>
      </c>
      <c r="W140" s="27">
        <f t="shared" si="20"/>
        <v>1</v>
      </c>
      <c r="X140" s="27">
        <f t="shared" si="20"/>
        <v>1</v>
      </c>
      <c r="Y140" s="27">
        <f t="shared" si="20"/>
        <v>1</v>
      </c>
      <c r="Z140" s="27">
        <f t="shared" si="20"/>
        <v>1</v>
      </c>
      <c r="AA140" s="27">
        <f t="shared" si="20"/>
        <v>1</v>
      </c>
      <c r="AB140" s="27">
        <f t="shared" si="20"/>
        <v>1</v>
      </c>
      <c r="AC140" s="27">
        <f t="shared" si="20"/>
        <v>1</v>
      </c>
      <c r="AD140" s="27">
        <f t="shared" si="20"/>
        <v>1</v>
      </c>
      <c r="AE140" s="27">
        <f t="shared" si="20"/>
        <v>1</v>
      </c>
      <c r="AF140" s="27">
        <f t="shared" si="20"/>
        <v>1</v>
      </c>
      <c r="AG140" s="27">
        <f t="shared" si="20"/>
        <v>1</v>
      </c>
      <c r="AH140" s="27">
        <f t="shared" si="20"/>
        <v>1</v>
      </c>
      <c r="AI140" s="27">
        <f t="shared" si="20"/>
        <v>1</v>
      </c>
      <c r="AJ140" s="27">
        <f t="shared" si="20"/>
        <v>1</v>
      </c>
      <c r="AK140" s="27">
        <f t="shared" si="20"/>
        <v>1</v>
      </c>
      <c r="AL140" s="27">
        <f t="shared" si="20"/>
        <v>1</v>
      </c>
      <c r="AM140" s="27">
        <f t="shared" si="20"/>
        <v>1</v>
      </c>
      <c r="AN140" s="27">
        <f t="shared" si="20"/>
        <v>1</v>
      </c>
      <c r="AO140" s="27">
        <f t="shared" si="20"/>
        <v>1</v>
      </c>
      <c r="AP140" s="27">
        <f t="shared" si="20"/>
        <v>1</v>
      </c>
      <c r="AQ140" s="27">
        <f t="shared" si="20"/>
        <v>1</v>
      </c>
      <c r="AR140" s="27">
        <f t="shared" si="20"/>
        <v>1</v>
      </c>
      <c r="AS140" s="27">
        <f t="shared" si="20"/>
        <v>1</v>
      </c>
      <c r="AT140" s="27">
        <f t="shared" si="20"/>
        <v>1</v>
      </c>
      <c r="AU140" s="27">
        <f t="shared" si="20"/>
        <v>1</v>
      </c>
      <c r="AV140" s="27">
        <f t="shared" si="20"/>
        <v>1</v>
      </c>
      <c r="AW140" s="27">
        <f t="shared" si="20"/>
        <v>1</v>
      </c>
      <c r="AX140" s="27">
        <f t="shared" si="20"/>
        <v>1</v>
      </c>
      <c r="AY140" s="27">
        <f t="shared" si="20"/>
        <v>1</v>
      </c>
      <c r="AZ140" s="27">
        <f t="shared" si="20"/>
        <v>1</v>
      </c>
      <c r="BA140" s="27">
        <f t="shared" si="20"/>
        <v>1</v>
      </c>
      <c r="BB140" s="27">
        <f t="shared" si="20"/>
        <v>1</v>
      </c>
      <c r="BC140" s="27">
        <f t="shared" si="20"/>
        <v>1</v>
      </c>
      <c r="BD140" s="27">
        <f t="shared" si="20"/>
        <v>1</v>
      </c>
      <c r="BE140" s="27">
        <f t="shared" si="20"/>
        <v>1</v>
      </c>
      <c r="BF140" s="27">
        <f t="shared" si="20"/>
        <v>1</v>
      </c>
      <c r="BG140" s="27">
        <f t="shared" si="20"/>
        <v>1</v>
      </c>
      <c r="BH140" s="27">
        <f t="shared" si="20"/>
        <v>0</v>
      </c>
      <c r="BI140" s="27">
        <f t="shared" si="20"/>
        <v>0</v>
      </c>
      <c r="BJ140" s="27">
        <f t="shared" si="20"/>
        <v>0</v>
      </c>
      <c r="BK140" s="27">
        <f t="shared" si="20"/>
        <v>0</v>
      </c>
      <c r="BL140" s="27">
        <f t="shared" si="20"/>
        <v>0</v>
      </c>
      <c r="BM140" s="27">
        <f t="shared" si="20"/>
        <v>0</v>
      </c>
      <c r="BN140" s="27">
        <f t="shared" si="20"/>
        <v>0</v>
      </c>
      <c r="BO140" s="27">
        <f t="shared" si="20"/>
        <v>0</v>
      </c>
      <c r="BP140" s="27">
        <f t="shared" si="20"/>
        <v>0</v>
      </c>
      <c r="BQ140" s="188"/>
      <c r="BR140" s="188"/>
      <c r="BS140" s="188"/>
    </row>
    <row r="141" spans="1:72" x14ac:dyDescent="0.35">
      <c r="D141" s="26">
        <v>37</v>
      </c>
      <c r="E141" s="26"/>
      <c r="F141" s="26"/>
      <c r="G141" s="26"/>
      <c r="H141" s="27">
        <f>COUNTIF(H29:H127,"37")</f>
        <v>0</v>
      </c>
      <c r="I141" s="27">
        <f t="shared" ref="I141:BP141" si="21">COUNTIF(I29:I127,"37")</f>
        <v>0</v>
      </c>
      <c r="J141" s="27">
        <f t="shared" si="21"/>
        <v>0</v>
      </c>
      <c r="K141" s="27">
        <f t="shared" si="21"/>
        <v>0</v>
      </c>
      <c r="L141" s="27">
        <f t="shared" si="21"/>
        <v>0</v>
      </c>
      <c r="M141" s="27">
        <f t="shared" si="21"/>
        <v>0</v>
      </c>
      <c r="N141" s="27">
        <f t="shared" si="21"/>
        <v>0</v>
      </c>
      <c r="O141" s="27">
        <f t="shared" si="21"/>
        <v>1</v>
      </c>
      <c r="P141" s="27">
        <f t="shared" si="21"/>
        <v>1</v>
      </c>
      <c r="Q141" s="27">
        <f t="shared" si="21"/>
        <v>1</v>
      </c>
      <c r="R141" s="27">
        <f t="shared" si="21"/>
        <v>1</v>
      </c>
      <c r="S141" s="27">
        <f t="shared" si="21"/>
        <v>1</v>
      </c>
      <c r="T141" s="27">
        <f t="shared" si="21"/>
        <v>1</v>
      </c>
      <c r="U141" s="27">
        <f t="shared" si="21"/>
        <v>1</v>
      </c>
      <c r="V141" s="27">
        <f t="shared" si="21"/>
        <v>1</v>
      </c>
      <c r="W141" s="27">
        <f t="shared" si="21"/>
        <v>1</v>
      </c>
      <c r="X141" s="27">
        <f t="shared" si="21"/>
        <v>1</v>
      </c>
      <c r="Y141" s="27">
        <f t="shared" si="21"/>
        <v>1</v>
      </c>
      <c r="Z141" s="27">
        <f t="shared" si="21"/>
        <v>1</v>
      </c>
      <c r="AA141" s="27">
        <f t="shared" si="21"/>
        <v>1</v>
      </c>
      <c r="AB141" s="27">
        <f t="shared" si="21"/>
        <v>1</v>
      </c>
      <c r="AC141" s="27">
        <f t="shared" si="21"/>
        <v>1</v>
      </c>
      <c r="AD141" s="27">
        <f t="shared" si="21"/>
        <v>1</v>
      </c>
      <c r="AE141" s="27">
        <f t="shared" si="21"/>
        <v>1</v>
      </c>
      <c r="AF141" s="27">
        <f t="shared" si="21"/>
        <v>1</v>
      </c>
      <c r="AG141" s="27">
        <f t="shared" si="21"/>
        <v>1</v>
      </c>
      <c r="AH141" s="27">
        <f t="shared" si="21"/>
        <v>1</v>
      </c>
      <c r="AI141" s="27">
        <f t="shared" si="21"/>
        <v>1</v>
      </c>
      <c r="AJ141" s="27">
        <f t="shared" si="21"/>
        <v>1</v>
      </c>
      <c r="AK141" s="27">
        <f t="shared" si="21"/>
        <v>1</v>
      </c>
      <c r="AL141" s="27">
        <f t="shared" si="21"/>
        <v>1</v>
      </c>
      <c r="AM141" s="27">
        <f t="shared" si="21"/>
        <v>1</v>
      </c>
      <c r="AN141" s="27">
        <f t="shared" si="21"/>
        <v>1</v>
      </c>
      <c r="AO141" s="27">
        <f t="shared" si="21"/>
        <v>1</v>
      </c>
      <c r="AP141" s="27">
        <f t="shared" si="21"/>
        <v>1</v>
      </c>
      <c r="AQ141" s="27">
        <f t="shared" si="21"/>
        <v>1</v>
      </c>
      <c r="AR141" s="27">
        <f t="shared" si="21"/>
        <v>1</v>
      </c>
      <c r="AS141" s="27">
        <f t="shared" si="21"/>
        <v>1</v>
      </c>
      <c r="AT141" s="27">
        <f t="shared" si="21"/>
        <v>1</v>
      </c>
      <c r="AU141" s="27">
        <f t="shared" si="21"/>
        <v>1</v>
      </c>
      <c r="AV141" s="27">
        <f t="shared" si="21"/>
        <v>1</v>
      </c>
      <c r="AW141" s="27">
        <f t="shared" si="21"/>
        <v>1</v>
      </c>
      <c r="AX141" s="27">
        <f t="shared" si="21"/>
        <v>1</v>
      </c>
      <c r="AY141" s="27">
        <f t="shared" si="21"/>
        <v>1</v>
      </c>
      <c r="AZ141" s="27">
        <f t="shared" si="21"/>
        <v>1</v>
      </c>
      <c r="BA141" s="27">
        <f t="shared" si="21"/>
        <v>1</v>
      </c>
      <c r="BB141" s="27">
        <f t="shared" si="21"/>
        <v>1</v>
      </c>
      <c r="BC141" s="27">
        <f t="shared" si="21"/>
        <v>1</v>
      </c>
      <c r="BD141" s="27">
        <f t="shared" si="21"/>
        <v>1</v>
      </c>
      <c r="BE141" s="27">
        <f t="shared" si="21"/>
        <v>1</v>
      </c>
      <c r="BF141" s="27">
        <f t="shared" si="21"/>
        <v>1</v>
      </c>
      <c r="BG141" s="27">
        <f t="shared" si="21"/>
        <v>1</v>
      </c>
      <c r="BH141" s="27">
        <f t="shared" si="21"/>
        <v>0</v>
      </c>
      <c r="BI141" s="27">
        <f t="shared" si="21"/>
        <v>0</v>
      </c>
      <c r="BJ141" s="27">
        <f t="shared" si="21"/>
        <v>0</v>
      </c>
      <c r="BK141" s="27">
        <f t="shared" si="21"/>
        <v>0</v>
      </c>
      <c r="BL141" s="27">
        <f t="shared" si="21"/>
        <v>0</v>
      </c>
      <c r="BM141" s="27">
        <f t="shared" si="21"/>
        <v>0</v>
      </c>
      <c r="BN141" s="27">
        <f t="shared" si="21"/>
        <v>0</v>
      </c>
      <c r="BO141" s="27">
        <f t="shared" si="21"/>
        <v>0</v>
      </c>
      <c r="BP141" s="27">
        <f t="shared" si="21"/>
        <v>0</v>
      </c>
      <c r="BQ141" s="188"/>
      <c r="BR141" s="188"/>
      <c r="BS141" s="188"/>
    </row>
    <row r="142" spans="1:72" x14ac:dyDescent="0.35">
      <c r="D142" s="26">
        <v>38</v>
      </c>
      <c r="E142" s="26"/>
      <c r="F142" s="26"/>
      <c r="G142" s="26"/>
      <c r="H142" s="27">
        <f>COUNTIF(H29:H127,"38")</f>
        <v>0</v>
      </c>
      <c r="I142" s="27">
        <f t="shared" ref="I142:BP142" si="22">COUNTIF(I29:I127,"38")</f>
        <v>0</v>
      </c>
      <c r="J142" s="27">
        <f t="shared" si="22"/>
        <v>0</v>
      </c>
      <c r="K142" s="27">
        <f t="shared" si="22"/>
        <v>1</v>
      </c>
      <c r="L142" s="27">
        <f t="shared" si="22"/>
        <v>1</v>
      </c>
      <c r="M142" s="27">
        <f t="shared" si="22"/>
        <v>1</v>
      </c>
      <c r="N142" s="27">
        <f t="shared" si="22"/>
        <v>1</v>
      </c>
      <c r="O142" s="27">
        <f t="shared" si="22"/>
        <v>1</v>
      </c>
      <c r="P142" s="27">
        <f t="shared" si="22"/>
        <v>1</v>
      </c>
      <c r="Q142" s="27">
        <f t="shared" si="22"/>
        <v>1</v>
      </c>
      <c r="R142" s="27">
        <f t="shared" si="22"/>
        <v>1</v>
      </c>
      <c r="S142" s="27">
        <f t="shared" si="22"/>
        <v>1</v>
      </c>
      <c r="T142" s="27">
        <f t="shared" si="22"/>
        <v>1</v>
      </c>
      <c r="U142" s="27">
        <f t="shared" si="22"/>
        <v>1</v>
      </c>
      <c r="V142" s="27">
        <f t="shared" si="22"/>
        <v>1</v>
      </c>
      <c r="W142" s="27">
        <f t="shared" si="22"/>
        <v>1</v>
      </c>
      <c r="X142" s="27">
        <f t="shared" si="22"/>
        <v>1</v>
      </c>
      <c r="Y142" s="27">
        <f t="shared" si="22"/>
        <v>1</v>
      </c>
      <c r="Z142" s="27">
        <f t="shared" si="22"/>
        <v>1</v>
      </c>
      <c r="AA142" s="27">
        <f t="shared" si="22"/>
        <v>1</v>
      </c>
      <c r="AB142" s="27">
        <f t="shared" si="22"/>
        <v>1</v>
      </c>
      <c r="AC142" s="27">
        <f t="shared" si="22"/>
        <v>1</v>
      </c>
      <c r="AD142" s="27">
        <f t="shared" si="22"/>
        <v>1</v>
      </c>
      <c r="AE142" s="27">
        <f t="shared" si="22"/>
        <v>1</v>
      </c>
      <c r="AF142" s="27">
        <f t="shared" si="22"/>
        <v>1</v>
      </c>
      <c r="AG142" s="27">
        <f t="shared" si="22"/>
        <v>1</v>
      </c>
      <c r="AH142" s="27">
        <f t="shared" si="22"/>
        <v>1</v>
      </c>
      <c r="AI142" s="27">
        <f t="shared" si="22"/>
        <v>1</v>
      </c>
      <c r="AJ142" s="27">
        <f t="shared" si="22"/>
        <v>1</v>
      </c>
      <c r="AK142" s="27">
        <f t="shared" si="22"/>
        <v>1</v>
      </c>
      <c r="AL142" s="27">
        <f t="shared" si="22"/>
        <v>1</v>
      </c>
      <c r="AM142" s="27">
        <f t="shared" si="22"/>
        <v>1</v>
      </c>
      <c r="AN142" s="27">
        <f t="shared" si="22"/>
        <v>1</v>
      </c>
      <c r="AO142" s="27">
        <f t="shared" si="22"/>
        <v>1</v>
      </c>
      <c r="AP142" s="27">
        <f t="shared" si="22"/>
        <v>1</v>
      </c>
      <c r="AQ142" s="27">
        <f t="shared" si="22"/>
        <v>1</v>
      </c>
      <c r="AR142" s="27">
        <f t="shared" si="22"/>
        <v>1</v>
      </c>
      <c r="AS142" s="27">
        <f t="shared" si="22"/>
        <v>1</v>
      </c>
      <c r="AT142" s="27">
        <f t="shared" si="22"/>
        <v>1</v>
      </c>
      <c r="AU142" s="27">
        <f t="shared" si="22"/>
        <v>1</v>
      </c>
      <c r="AV142" s="27">
        <f t="shared" si="22"/>
        <v>1</v>
      </c>
      <c r="AW142" s="27">
        <f t="shared" si="22"/>
        <v>1</v>
      </c>
      <c r="AX142" s="27">
        <f t="shared" si="22"/>
        <v>1</v>
      </c>
      <c r="AY142" s="27">
        <f t="shared" si="22"/>
        <v>1</v>
      </c>
      <c r="AZ142" s="27">
        <f t="shared" si="22"/>
        <v>1</v>
      </c>
      <c r="BA142" s="27">
        <f t="shared" si="22"/>
        <v>1</v>
      </c>
      <c r="BB142" s="27">
        <f t="shared" si="22"/>
        <v>1</v>
      </c>
      <c r="BC142" s="27">
        <f t="shared" si="22"/>
        <v>1</v>
      </c>
      <c r="BD142" s="27">
        <f t="shared" si="22"/>
        <v>1</v>
      </c>
      <c r="BE142" s="27">
        <f t="shared" si="22"/>
        <v>1</v>
      </c>
      <c r="BF142" s="27">
        <f t="shared" si="22"/>
        <v>1</v>
      </c>
      <c r="BG142" s="27">
        <f t="shared" si="22"/>
        <v>1</v>
      </c>
      <c r="BH142" s="27">
        <f t="shared" si="22"/>
        <v>0</v>
      </c>
      <c r="BI142" s="27">
        <f t="shared" si="22"/>
        <v>0</v>
      </c>
      <c r="BJ142" s="27">
        <f t="shared" si="22"/>
        <v>0</v>
      </c>
      <c r="BK142" s="27">
        <f t="shared" si="22"/>
        <v>0</v>
      </c>
      <c r="BL142" s="27">
        <f t="shared" si="22"/>
        <v>0</v>
      </c>
      <c r="BM142" s="27">
        <f t="shared" si="22"/>
        <v>0</v>
      </c>
      <c r="BN142" s="27">
        <f t="shared" si="22"/>
        <v>0</v>
      </c>
      <c r="BO142" s="27">
        <f t="shared" si="22"/>
        <v>0</v>
      </c>
      <c r="BP142" s="27">
        <f t="shared" si="22"/>
        <v>0</v>
      </c>
      <c r="BQ142" s="188"/>
      <c r="BR142" s="188"/>
      <c r="BS142" s="188"/>
    </row>
    <row r="143" spans="1:72" x14ac:dyDescent="0.35">
      <c r="D143" s="30">
        <v>39</v>
      </c>
      <c r="E143" s="30"/>
      <c r="F143" s="30"/>
      <c r="G143" s="30"/>
      <c r="H143" s="27">
        <f>COUNTIF(H29:H127,"39")</f>
        <v>0</v>
      </c>
      <c r="I143" s="27">
        <f t="shared" ref="I143:BP143" si="23">COUNTIF(I29:I127,"39")</f>
        <v>0</v>
      </c>
      <c r="J143" s="27">
        <f t="shared" si="23"/>
        <v>0</v>
      </c>
      <c r="K143" s="27">
        <f t="shared" si="23"/>
        <v>1</v>
      </c>
      <c r="L143" s="27">
        <f t="shared" si="23"/>
        <v>1</v>
      </c>
      <c r="M143" s="27">
        <f t="shared" si="23"/>
        <v>1</v>
      </c>
      <c r="N143" s="27">
        <f t="shared" si="23"/>
        <v>1</v>
      </c>
      <c r="O143" s="27">
        <f t="shared" si="23"/>
        <v>1</v>
      </c>
      <c r="P143" s="27">
        <f t="shared" si="23"/>
        <v>1</v>
      </c>
      <c r="Q143" s="27">
        <f t="shared" si="23"/>
        <v>1</v>
      </c>
      <c r="R143" s="27">
        <f t="shared" si="23"/>
        <v>1</v>
      </c>
      <c r="S143" s="27">
        <f t="shared" si="23"/>
        <v>1</v>
      </c>
      <c r="T143" s="27">
        <f t="shared" si="23"/>
        <v>1</v>
      </c>
      <c r="U143" s="27">
        <f t="shared" si="23"/>
        <v>1</v>
      </c>
      <c r="V143" s="27">
        <f t="shared" si="23"/>
        <v>1</v>
      </c>
      <c r="W143" s="27">
        <f t="shared" si="23"/>
        <v>1</v>
      </c>
      <c r="X143" s="27">
        <f t="shared" si="23"/>
        <v>1</v>
      </c>
      <c r="Y143" s="27">
        <f t="shared" si="23"/>
        <v>1</v>
      </c>
      <c r="Z143" s="27">
        <f t="shared" si="23"/>
        <v>1</v>
      </c>
      <c r="AA143" s="27">
        <f t="shared" si="23"/>
        <v>1</v>
      </c>
      <c r="AB143" s="27">
        <f t="shared" si="23"/>
        <v>1</v>
      </c>
      <c r="AC143" s="27">
        <f t="shared" si="23"/>
        <v>1</v>
      </c>
      <c r="AD143" s="27">
        <f t="shared" si="23"/>
        <v>1</v>
      </c>
      <c r="AE143" s="27">
        <f t="shared" si="23"/>
        <v>1</v>
      </c>
      <c r="AF143" s="27">
        <f t="shared" si="23"/>
        <v>1</v>
      </c>
      <c r="AG143" s="27">
        <f t="shared" si="23"/>
        <v>1</v>
      </c>
      <c r="AH143" s="27">
        <f t="shared" si="23"/>
        <v>1</v>
      </c>
      <c r="AI143" s="27">
        <f t="shared" si="23"/>
        <v>1</v>
      </c>
      <c r="AJ143" s="27">
        <f t="shared" si="23"/>
        <v>1</v>
      </c>
      <c r="AK143" s="27">
        <f t="shared" si="23"/>
        <v>1</v>
      </c>
      <c r="AL143" s="27">
        <f t="shared" si="23"/>
        <v>1</v>
      </c>
      <c r="AM143" s="27">
        <f t="shared" si="23"/>
        <v>1</v>
      </c>
      <c r="AN143" s="27">
        <f t="shared" si="23"/>
        <v>1</v>
      </c>
      <c r="AO143" s="27">
        <f t="shared" si="23"/>
        <v>1</v>
      </c>
      <c r="AP143" s="27">
        <f t="shared" si="23"/>
        <v>1</v>
      </c>
      <c r="AQ143" s="27">
        <f t="shared" si="23"/>
        <v>1</v>
      </c>
      <c r="AR143" s="27">
        <f t="shared" si="23"/>
        <v>1</v>
      </c>
      <c r="AS143" s="27">
        <f t="shared" si="23"/>
        <v>1</v>
      </c>
      <c r="AT143" s="27">
        <f t="shared" si="23"/>
        <v>1</v>
      </c>
      <c r="AU143" s="27">
        <f t="shared" si="23"/>
        <v>1</v>
      </c>
      <c r="AV143" s="27">
        <f t="shared" si="23"/>
        <v>1</v>
      </c>
      <c r="AW143" s="27">
        <f t="shared" si="23"/>
        <v>1</v>
      </c>
      <c r="AX143" s="27">
        <f t="shared" si="23"/>
        <v>1</v>
      </c>
      <c r="AY143" s="27">
        <f t="shared" si="23"/>
        <v>1</v>
      </c>
      <c r="AZ143" s="27">
        <f t="shared" si="23"/>
        <v>1</v>
      </c>
      <c r="BA143" s="27">
        <f t="shared" si="23"/>
        <v>1</v>
      </c>
      <c r="BB143" s="27">
        <f t="shared" si="23"/>
        <v>1</v>
      </c>
      <c r="BC143" s="27">
        <f t="shared" si="23"/>
        <v>1</v>
      </c>
      <c r="BD143" s="27">
        <f t="shared" si="23"/>
        <v>1</v>
      </c>
      <c r="BE143" s="27">
        <f t="shared" si="23"/>
        <v>1</v>
      </c>
      <c r="BF143" s="27">
        <f t="shared" si="23"/>
        <v>1</v>
      </c>
      <c r="BG143" s="27">
        <f t="shared" si="23"/>
        <v>1</v>
      </c>
      <c r="BH143" s="27">
        <f t="shared" si="23"/>
        <v>0</v>
      </c>
      <c r="BI143" s="27">
        <f t="shared" si="23"/>
        <v>0</v>
      </c>
      <c r="BJ143" s="27">
        <f t="shared" si="23"/>
        <v>0</v>
      </c>
      <c r="BK143" s="27">
        <f t="shared" si="23"/>
        <v>0</v>
      </c>
      <c r="BL143" s="27">
        <f t="shared" si="23"/>
        <v>0</v>
      </c>
      <c r="BM143" s="27">
        <f t="shared" si="23"/>
        <v>0</v>
      </c>
      <c r="BN143" s="27">
        <f t="shared" si="23"/>
        <v>0</v>
      </c>
      <c r="BO143" s="27">
        <f t="shared" si="23"/>
        <v>0</v>
      </c>
      <c r="BP143" s="27">
        <f t="shared" si="23"/>
        <v>0</v>
      </c>
      <c r="BQ143" s="188"/>
      <c r="BR143" s="188"/>
      <c r="BS143" s="188"/>
    </row>
    <row r="144" spans="1:72" x14ac:dyDescent="0.35">
      <c r="D144" s="58">
        <v>1</v>
      </c>
      <c r="E144" s="58"/>
      <c r="F144" s="58"/>
      <c r="G144" s="58"/>
      <c r="H144" s="28">
        <f>COUNTIF(H29:H127,"1")</f>
        <v>1</v>
      </c>
      <c r="I144" s="28">
        <f t="shared" ref="I144:BP144" si="24">COUNTIF(I29:I127,"1")</f>
        <v>1</v>
      </c>
      <c r="J144" s="28">
        <f t="shared" si="24"/>
        <v>1</v>
      </c>
      <c r="K144" s="28">
        <f t="shared" si="24"/>
        <v>1</v>
      </c>
      <c r="L144" s="28">
        <f t="shared" si="24"/>
        <v>1</v>
      </c>
      <c r="M144" s="28">
        <f t="shared" si="24"/>
        <v>1</v>
      </c>
      <c r="N144" s="28">
        <f t="shared" si="24"/>
        <v>1</v>
      </c>
      <c r="O144" s="28">
        <f t="shared" si="24"/>
        <v>1</v>
      </c>
      <c r="P144" s="28">
        <f t="shared" si="24"/>
        <v>1</v>
      </c>
      <c r="Q144" s="28">
        <f t="shared" si="24"/>
        <v>1</v>
      </c>
      <c r="R144" s="28">
        <f t="shared" si="24"/>
        <v>1</v>
      </c>
      <c r="S144" s="28">
        <f t="shared" si="24"/>
        <v>1</v>
      </c>
      <c r="T144" s="28">
        <f t="shared" si="24"/>
        <v>1</v>
      </c>
      <c r="U144" s="28">
        <f t="shared" si="24"/>
        <v>1</v>
      </c>
      <c r="V144" s="28">
        <f t="shared" si="24"/>
        <v>1</v>
      </c>
      <c r="W144" s="28">
        <f t="shared" si="24"/>
        <v>1</v>
      </c>
      <c r="X144" s="28">
        <f t="shared" si="24"/>
        <v>1</v>
      </c>
      <c r="Y144" s="28">
        <f t="shared" si="24"/>
        <v>1</v>
      </c>
      <c r="Z144" s="28">
        <f t="shared" si="24"/>
        <v>1</v>
      </c>
      <c r="AA144" s="28">
        <f t="shared" si="24"/>
        <v>1</v>
      </c>
      <c r="AB144" s="28">
        <f t="shared" si="24"/>
        <v>1</v>
      </c>
      <c r="AC144" s="28">
        <f t="shared" si="24"/>
        <v>1</v>
      </c>
      <c r="AD144" s="28">
        <f t="shared" si="24"/>
        <v>1</v>
      </c>
      <c r="AE144" s="28">
        <f t="shared" si="24"/>
        <v>1</v>
      </c>
      <c r="AF144" s="28">
        <f t="shared" si="24"/>
        <v>1</v>
      </c>
      <c r="AG144" s="28">
        <f t="shared" si="24"/>
        <v>1</v>
      </c>
      <c r="AH144" s="28">
        <f t="shared" si="24"/>
        <v>1</v>
      </c>
      <c r="AI144" s="28">
        <f t="shared" si="24"/>
        <v>1</v>
      </c>
      <c r="AJ144" s="28">
        <f t="shared" si="24"/>
        <v>1</v>
      </c>
      <c r="AK144" s="28">
        <f t="shared" si="24"/>
        <v>1</v>
      </c>
      <c r="AL144" s="28">
        <f t="shared" si="24"/>
        <v>1</v>
      </c>
      <c r="AM144" s="28">
        <f t="shared" si="24"/>
        <v>1</v>
      </c>
      <c r="AN144" s="28">
        <f t="shared" si="24"/>
        <v>1</v>
      </c>
      <c r="AO144" s="28">
        <f t="shared" si="24"/>
        <v>1</v>
      </c>
      <c r="AP144" s="28">
        <f t="shared" si="24"/>
        <v>1</v>
      </c>
      <c r="AQ144" s="28">
        <f t="shared" si="24"/>
        <v>1</v>
      </c>
      <c r="AR144" s="28">
        <f t="shared" si="24"/>
        <v>1</v>
      </c>
      <c r="AS144" s="28">
        <f t="shared" si="24"/>
        <v>1</v>
      </c>
      <c r="AT144" s="28">
        <f t="shared" si="24"/>
        <v>1</v>
      </c>
      <c r="AU144" s="28">
        <f t="shared" si="24"/>
        <v>1</v>
      </c>
      <c r="AV144" s="28">
        <f t="shared" si="24"/>
        <v>1</v>
      </c>
      <c r="AW144" s="28">
        <f t="shared" si="24"/>
        <v>1</v>
      </c>
      <c r="AX144" s="28">
        <f t="shared" si="24"/>
        <v>1</v>
      </c>
      <c r="AY144" s="28">
        <f t="shared" si="24"/>
        <v>1</v>
      </c>
      <c r="AZ144" s="28">
        <f t="shared" si="24"/>
        <v>1</v>
      </c>
      <c r="BA144" s="28">
        <f t="shared" si="24"/>
        <v>1</v>
      </c>
      <c r="BB144" s="28">
        <f t="shared" si="24"/>
        <v>1</v>
      </c>
      <c r="BC144" s="28">
        <f t="shared" si="24"/>
        <v>1</v>
      </c>
      <c r="BD144" s="28">
        <f t="shared" si="24"/>
        <v>1</v>
      </c>
      <c r="BE144" s="28">
        <f t="shared" si="24"/>
        <v>1</v>
      </c>
      <c r="BF144" s="28">
        <f t="shared" si="24"/>
        <v>1</v>
      </c>
      <c r="BG144" s="28">
        <f t="shared" si="24"/>
        <v>1</v>
      </c>
      <c r="BH144" s="28">
        <f t="shared" si="24"/>
        <v>0</v>
      </c>
      <c r="BI144" s="28">
        <f t="shared" si="24"/>
        <v>0</v>
      </c>
      <c r="BJ144" s="28">
        <f t="shared" si="24"/>
        <v>0</v>
      </c>
      <c r="BK144" s="28">
        <f t="shared" si="24"/>
        <v>0</v>
      </c>
      <c r="BL144" s="28">
        <f t="shared" si="24"/>
        <v>0</v>
      </c>
      <c r="BM144" s="28">
        <f t="shared" si="24"/>
        <v>0</v>
      </c>
      <c r="BN144" s="28">
        <f t="shared" si="24"/>
        <v>0</v>
      </c>
      <c r="BO144" s="28">
        <f t="shared" si="24"/>
        <v>0</v>
      </c>
      <c r="BP144" s="28">
        <f t="shared" si="24"/>
        <v>0</v>
      </c>
      <c r="BQ144" s="187"/>
      <c r="BR144" s="187"/>
      <c r="BS144" s="187"/>
    </row>
    <row r="145" spans="4:71" x14ac:dyDescent="0.35">
      <c r="D145" s="58">
        <v>2</v>
      </c>
      <c r="E145" s="58"/>
      <c r="F145" s="58"/>
      <c r="G145" s="58"/>
      <c r="H145" s="27">
        <f>COUNTIF(H29:H127,"2")</f>
        <v>0</v>
      </c>
      <c r="I145" s="27">
        <f t="shared" ref="I145:BP145" si="25">COUNTIF(I29:I127,"2")</f>
        <v>0</v>
      </c>
      <c r="J145" s="27">
        <f t="shared" si="25"/>
        <v>0</v>
      </c>
      <c r="K145" s="27">
        <f t="shared" si="25"/>
        <v>0</v>
      </c>
      <c r="L145" s="27">
        <f t="shared" si="25"/>
        <v>0</v>
      </c>
      <c r="M145" s="27">
        <f t="shared" si="25"/>
        <v>0</v>
      </c>
      <c r="N145" s="27">
        <f t="shared" si="25"/>
        <v>0</v>
      </c>
      <c r="O145" s="27">
        <f t="shared" si="25"/>
        <v>0</v>
      </c>
      <c r="P145" s="27">
        <f t="shared" si="25"/>
        <v>0</v>
      </c>
      <c r="Q145" s="27">
        <f t="shared" si="25"/>
        <v>0</v>
      </c>
      <c r="R145" s="27">
        <f t="shared" si="25"/>
        <v>0</v>
      </c>
      <c r="S145" s="27">
        <f t="shared" si="25"/>
        <v>0</v>
      </c>
      <c r="T145" s="27">
        <f t="shared" si="25"/>
        <v>0</v>
      </c>
      <c r="U145" s="27">
        <f t="shared" si="25"/>
        <v>0</v>
      </c>
      <c r="V145" s="27">
        <f t="shared" si="25"/>
        <v>0</v>
      </c>
      <c r="W145" s="27">
        <f t="shared" si="25"/>
        <v>0</v>
      </c>
      <c r="X145" s="27">
        <f t="shared" si="25"/>
        <v>0</v>
      </c>
      <c r="Y145" s="27">
        <f t="shared" si="25"/>
        <v>0</v>
      </c>
      <c r="Z145" s="27">
        <f t="shared" si="25"/>
        <v>0</v>
      </c>
      <c r="AA145" s="27">
        <f t="shared" si="25"/>
        <v>0</v>
      </c>
      <c r="AB145" s="27">
        <f t="shared" si="25"/>
        <v>0</v>
      </c>
      <c r="AC145" s="27">
        <f t="shared" si="25"/>
        <v>0</v>
      </c>
      <c r="AD145" s="27">
        <f t="shared" si="25"/>
        <v>0</v>
      </c>
      <c r="AE145" s="27">
        <f t="shared" si="25"/>
        <v>1</v>
      </c>
      <c r="AF145" s="27">
        <f t="shared" si="25"/>
        <v>1</v>
      </c>
      <c r="AG145" s="27">
        <f t="shared" si="25"/>
        <v>1</v>
      </c>
      <c r="AH145" s="27">
        <f t="shared" si="25"/>
        <v>1</v>
      </c>
      <c r="AI145" s="27">
        <f t="shared" si="25"/>
        <v>1</v>
      </c>
      <c r="AJ145" s="27">
        <f t="shared" si="25"/>
        <v>1</v>
      </c>
      <c r="AK145" s="27">
        <f t="shared" si="25"/>
        <v>1</v>
      </c>
      <c r="AL145" s="27">
        <f t="shared" si="25"/>
        <v>1</v>
      </c>
      <c r="AM145" s="27">
        <f t="shared" si="25"/>
        <v>1</v>
      </c>
      <c r="AN145" s="27">
        <f t="shared" si="25"/>
        <v>1</v>
      </c>
      <c r="AO145" s="27">
        <f t="shared" si="25"/>
        <v>1</v>
      </c>
      <c r="AP145" s="27">
        <f t="shared" si="25"/>
        <v>1</v>
      </c>
      <c r="AQ145" s="27">
        <f t="shared" si="25"/>
        <v>0</v>
      </c>
      <c r="AR145" s="27">
        <f t="shared" si="25"/>
        <v>0</v>
      </c>
      <c r="AS145" s="27">
        <f t="shared" si="25"/>
        <v>0</v>
      </c>
      <c r="AT145" s="27">
        <f t="shared" si="25"/>
        <v>0</v>
      </c>
      <c r="AU145" s="27">
        <f t="shared" si="25"/>
        <v>0</v>
      </c>
      <c r="AV145" s="27">
        <f t="shared" si="25"/>
        <v>0</v>
      </c>
      <c r="AW145" s="27">
        <f t="shared" si="25"/>
        <v>0</v>
      </c>
      <c r="AX145" s="27">
        <f t="shared" si="25"/>
        <v>0</v>
      </c>
      <c r="AY145" s="27">
        <f t="shared" si="25"/>
        <v>1</v>
      </c>
      <c r="AZ145" s="27">
        <f t="shared" si="25"/>
        <v>1</v>
      </c>
      <c r="BA145" s="27">
        <f t="shared" si="25"/>
        <v>1</v>
      </c>
      <c r="BB145" s="27">
        <f t="shared" si="25"/>
        <v>1</v>
      </c>
      <c r="BC145" s="27">
        <f t="shared" si="25"/>
        <v>1</v>
      </c>
      <c r="BD145" s="27">
        <f t="shared" si="25"/>
        <v>1</v>
      </c>
      <c r="BE145" s="27">
        <f t="shared" si="25"/>
        <v>1</v>
      </c>
      <c r="BF145" s="27">
        <f t="shared" si="25"/>
        <v>1</v>
      </c>
      <c r="BG145" s="27">
        <f t="shared" si="25"/>
        <v>1</v>
      </c>
      <c r="BH145" s="27">
        <f t="shared" si="25"/>
        <v>0</v>
      </c>
      <c r="BI145" s="27">
        <f t="shared" si="25"/>
        <v>0</v>
      </c>
      <c r="BJ145" s="27">
        <f t="shared" si="25"/>
        <v>0</v>
      </c>
      <c r="BK145" s="27">
        <f t="shared" si="25"/>
        <v>0</v>
      </c>
      <c r="BL145" s="27">
        <f t="shared" si="25"/>
        <v>0</v>
      </c>
      <c r="BM145" s="27">
        <f t="shared" si="25"/>
        <v>0</v>
      </c>
      <c r="BN145" s="27">
        <f t="shared" si="25"/>
        <v>0</v>
      </c>
      <c r="BO145" s="27">
        <f t="shared" si="25"/>
        <v>0</v>
      </c>
      <c r="BP145" s="27">
        <f t="shared" si="25"/>
        <v>0</v>
      </c>
      <c r="BQ145" s="188"/>
      <c r="BR145" s="188"/>
      <c r="BS145" s="188"/>
    </row>
    <row r="146" spans="4:71" x14ac:dyDescent="0.35">
      <c r="D146" s="29" t="s">
        <v>16</v>
      </c>
      <c r="E146" s="29"/>
      <c r="F146" s="29"/>
      <c r="G146" s="29"/>
      <c r="H146" s="27">
        <f>COUNTIF(H28:H127,"cmo")</f>
        <v>0</v>
      </c>
      <c r="I146" s="27">
        <f t="shared" ref="I146:BP146" si="26">COUNTIF(I28:I127,"cmo")</f>
        <v>0</v>
      </c>
      <c r="J146" s="27">
        <f t="shared" si="26"/>
        <v>0</v>
      </c>
      <c r="K146" s="27">
        <f t="shared" si="26"/>
        <v>0</v>
      </c>
      <c r="L146" s="27">
        <f t="shared" si="26"/>
        <v>0</v>
      </c>
      <c r="M146" s="27">
        <f t="shared" si="26"/>
        <v>0</v>
      </c>
      <c r="N146" s="27">
        <f t="shared" si="26"/>
        <v>0</v>
      </c>
      <c r="O146" s="27">
        <f t="shared" si="26"/>
        <v>0</v>
      </c>
      <c r="P146" s="27">
        <f t="shared" si="26"/>
        <v>0</v>
      </c>
      <c r="Q146" s="27">
        <f t="shared" si="26"/>
        <v>0</v>
      </c>
      <c r="R146" s="27">
        <f t="shared" si="26"/>
        <v>0</v>
      </c>
      <c r="S146" s="27">
        <f t="shared" si="26"/>
        <v>0</v>
      </c>
      <c r="T146" s="27">
        <f t="shared" si="26"/>
        <v>0</v>
      </c>
      <c r="U146" s="27">
        <f t="shared" si="26"/>
        <v>0</v>
      </c>
      <c r="V146" s="27">
        <f t="shared" si="26"/>
        <v>0</v>
      </c>
      <c r="W146" s="27">
        <f t="shared" si="26"/>
        <v>0</v>
      </c>
      <c r="X146" s="27">
        <f t="shared" si="26"/>
        <v>0</v>
      </c>
      <c r="Y146" s="27">
        <f t="shared" si="26"/>
        <v>0</v>
      </c>
      <c r="Z146" s="27">
        <f t="shared" si="26"/>
        <v>0</v>
      </c>
      <c r="AA146" s="27">
        <f t="shared" si="26"/>
        <v>0</v>
      </c>
      <c r="AB146" s="27">
        <f t="shared" si="26"/>
        <v>0</v>
      </c>
      <c r="AC146" s="27">
        <f t="shared" si="26"/>
        <v>0</v>
      </c>
      <c r="AD146" s="27">
        <f t="shared" si="26"/>
        <v>0</v>
      </c>
      <c r="AE146" s="27">
        <f t="shared" si="26"/>
        <v>0</v>
      </c>
      <c r="AF146" s="27">
        <f t="shared" si="26"/>
        <v>0</v>
      </c>
      <c r="AG146" s="27">
        <f t="shared" si="26"/>
        <v>0</v>
      </c>
      <c r="AH146" s="27">
        <f t="shared" si="26"/>
        <v>0</v>
      </c>
      <c r="AI146" s="27">
        <f t="shared" si="26"/>
        <v>0</v>
      </c>
      <c r="AJ146" s="27">
        <f t="shared" si="26"/>
        <v>0</v>
      </c>
      <c r="AK146" s="27">
        <f t="shared" si="26"/>
        <v>0</v>
      </c>
      <c r="AL146" s="27">
        <f t="shared" si="26"/>
        <v>0</v>
      </c>
      <c r="AM146" s="27">
        <f t="shared" si="26"/>
        <v>0</v>
      </c>
      <c r="AN146" s="27">
        <f t="shared" si="26"/>
        <v>0</v>
      </c>
      <c r="AO146" s="27">
        <f t="shared" si="26"/>
        <v>0</v>
      </c>
      <c r="AP146" s="27">
        <f t="shared" si="26"/>
        <v>0</v>
      </c>
      <c r="AQ146" s="27">
        <f t="shared" si="26"/>
        <v>0</v>
      </c>
      <c r="AR146" s="27">
        <f t="shared" si="26"/>
        <v>0</v>
      </c>
      <c r="AS146" s="27">
        <f t="shared" si="26"/>
        <v>0</v>
      </c>
      <c r="AT146" s="27">
        <f t="shared" si="26"/>
        <v>0</v>
      </c>
      <c r="AU146" s="27">
        <f t="shared" si="26"/>
        <v>1</v>
      </c>
      <c r="AV146" s="27">
        <f t="shared" si="26"/>
        <v>1</v>
      </c>
      <c r="AW146" s="27">
        <f t="shared" si="26"/>
        <v>1</v>
      </c>
      <c r="AX146" s="27">
        <f t="shared" si="26"/>
        <v>1</v>
      </c>
      <c r="AY146" s="27">
        <f t="shared" si="26"/>
        <v>1</v>
      </c>
      <c r="AZ146" s="27">
        <f t="shared" si="26"/>
        <v>1</v>
      </c>
      <c r="BA146" s="27">
        <f t="shared" si="26"/>
        <v>1</v>
      </c>
      <c r="BB146" s="27">
        <f t="shared" si="26"/>
        <v>1</v>
      </c>
      <c r="BC146" s="27">
        <f t="shared" si="26"/>
        <v>1</v>
      </c>
      <c r="BD146" s="27">
        <f t="shared" si="26"/>
        <v>1</v>
      </c>
      <c r="BE146" s="27">
        <f t="shared" si="26"/>
        <v>1</v>
      </c>
      <c r="BF146" s="27">
        <f t="shared" si="26"/>
        <v>1</v>
      </c>
      <c r="BG146" s="27">
        <f t="shared" si="26"/>
        <v>1</v>
      </c>
      <c r="BH146" s="27">
        <f t="shared" si="26"/>
        <v>0</v>
      </c>
      <c r="BI146" s="27">
        <f t="shared" si="26"/>
        <v>0</v>
      </c>
      <c r="BJ146" s="27">
        <f t="shared" si="26"/>
        <v>0</v>
      </c>
      <c r="BK146" s="27">
        <f t="shared" si="26"/>
        <v>0</v>
      </c>
      <c r="BL146" s="27">
        <f t="shared" si="26"/>
        <v>0</v>
      </c>
      <c r="BM146" s="27">
        <f t="shared" si="26"/>
        <v>0</v>
      </c>
      <c r="BN146" s="27">
        <f t="shared" si="26"/>
        <v>0</v>
      </c>
      <c r="BO146" s="27">
        <f t="shared" si="26"/>
        <v>0</v>
      </c>
      <c r="BP146" s="27">
        <f t="shared" si="26"/>
        <v>0</v>
      </c>
      <c r="BQ146" s="188"/>
      <c r="BR146" s="188"/>
      <c r="BS146" s="188"/>
    </row>
    <row r="147" spans="4:71" x14ac:dyDescent="0.35">
      <c r="D147" s="29" t="s">
        <v>15</v>
      </c>
      <c r="E147" s="29"/>
      <c r="F147" s="29"/>
      <c r="G147" s="29"/>
      <c r="H147" s="27">
        <f>COUNTIF(H29:H127,"F")</f>
        <v>1</v>
      </c>
      <c r="I147" s="27">
        <f t="shared" ref="I147:BP147" si="27">COUNTIF(I29:I127,"F")</f>
        <v>1</v>
      </c>
      <c r="J147" s="27">
        <f t="shared" si="27"/>
        <v>0</v>
      </c>
      <c r="K147" s="27">
        <f t="shared" si="27"/>
        <v>0</v>
      </c>
      <c r="L147" s="27">
        <f t="shared" si="27"/>
        <v>0</v>
      </c>
      <c r="M147" s="27">
        <f t="shared" si="27"/>
        <v>0</v>
      </c>
      <c r="N147" s="27">
        <f t="shared" si="27"/>
        <v>1</v>
      </c>
      <c r="O147" s="27">
        <f t="shared" si="27"/>
        <v>1</v>
      </c>
      <c r="P147" s="27">
        <f t="shared" si="27"/>
        <v>0</v>
      </c>
      <c r="Q147" s="27">
        <f t="shared" si="27"/>
        <v>1</v>
      </c>
      <c r="R147" s="27">
        <f t="shared" si="27"/>
        <v>1</v>
      </c>
      <c r="S147" s="27">
        <f t="shared" si="27"/>
        <v>3</v>
      </c>
      <c r="T147" s="27">
        <f t="shared" si="27"/>
        <v>0</v>
      </c>
      <c r="U147" s="27">
        <f t="shared" si="27"/>
        <v>1</v>
      </c>
      <c r="V147" s="27">
        <f t="shared" si="27"/>
        <v>1</v>
      </c>
      <c r="W147" s="27">
        <f t="shared" si="27"/>
        <v>3</v>
      </c>
      <c r="X147" s="27">
        <f t="shared" si="27"/>
        <v>0</v>
      </c>
      <c r="Y147" s="27">
        <f t="shared" si="27"/>
        <v>0</v>
      </c>
      <c r="Z147" s="27">
        <f t="shared" si="27"/>
        <v>0</v>
      </c>
      <c r="AA147" s="27">
        <f t="shared" si="27"/>
        <v>1</v>
      </c>
      <c r="AB147" s="27">
        <f t="shared" si="27"/>
        <v>0</v>
      </c>
      <c r="AC147" s="27">
        <f t="shared" si="27"/>
        <v>0</v>
      </c>
      <c r="AD147" s="27">
        <f t="shared" si="27"/>
        <v>0</v>
      </c>
      <c r="AE147" s="27">
        <f t="shared" si="27"/>
        <v>2</v>
      </c>
      <c r="AF147" s="27">
        <f t="shared" si="27"/>
        <v>0</v>
      </c>
      <c r="AG147" s="27">
        <f t="shared" si="27"/>
        <v>0</v>
      </c>
      <c r="AH147" s="27">
        <f t="shared" si="27"/>
        <v>0</v>
      </c>
      <c r="AI147" s="27">
        <f t="shared" si="27"/>
        <v>4</v>
      </c>
      <c r="AJ147" s="27">
        <f t="shared" si="27"/>
        <v>0</v>
      </c>
      <c r="AK147" s="27">
        <f t="shared" si="27"/>
        <v>3</v>
      </c>
      <c r="AL147" s="27">
        <f t="shared" si="27"/>
        <v>3</v>
      </c>
      <c r="AM147" s="27">
        <f t="shared" si="27"/>
        <v>1</v>
      </c>
      <c r="AN147" s="27">
        <f t="shared" si="27"/>
        <v>0</v>
      </c>
      <c r="AO147" s="27">
        <f t="shared" si="27"/>
        <v>0</v>
      </c>
      <c r="AP147" s="27">
        <f t="shared" si="27"/>
        <v>0</v>
      </c>
      <c r="AQ147" s="27">
        <f t="shared" si="27"/>
        <v>4</v>
      </c>
      <c r="AR147" s="27">
        <f t="shared" si="27"/>
        <v>2</v>
      </c>
      <c r="AS147" s="27">
        <f t="shared" si="27"/>
        <v>1</v>
      </c>
      <c r="AT147" s="27">
        <f t="shared" si="27"/>
        <v>0</v>
      </c>
      <c r="AU147" s="27">
        <f t="shared" si="27"/>
        <v>5</v>
      </c>
      <c r="AV147" s="27">
        <f t="shared" si="27"/>
        <v>0</v>
      </c>
      <c r="AW147" s="27">
        <f t="shared" si="27"/>
        <v>0</v>
      </c>
      <c r="AX147" s="27">
        <f t="shared" si="27"/>
        <v>0</v>
      </c>
      <c r="AY147" s="27">
        <f t="shared" si="27"/>
        <v>1</v>
      </c>
      <c r="AZ147" s="27">
        <f t="shared" si="27"/>
        <v>1</v>
      </c>
      <c r="BA147" s="27">
        <f t="shared" si="27"/>
        <v>0</v>
      </c>
      <c r="BB147" s="27">
        <f t="shared" si="27"/>
        <v>0</v>
      </c>
      <c r="BC147" s="27">
        <f t="shared" si="27"/>
        <v>2</v>
      </c>
      <c r="BD147" s="27">
        <f t="shared" si="27"/>
        <v>2</v>
      </c>
      <c r="BE147" s="27">
        <f t="shared" si="27"/>
        <v>2</v>
      </c>
      <c r="BF147" s="27">
        <f t="shared" si="27"/>
        <v>0</v>
      </c>
      <c r="BG147" s="27">
        <f t="shared" si="27"/>
        <v>1</v>
      </c>
      <c r="BH147" s="27">
        <f t="shared" si="27"/>
        <v>0</v>
      </c>
      <c r="BI147" s="27">
        <f t="shared" si="27"/>
        <v>1</v>
      </c>
      <c r="BJ147" s="27">
        <f t="shared" si="27"/>
        <v>13</v>
      </c>
      <c r="BK147" s="27">
        <f t="shared" si="27"/>
        <v>13</v>
      </c>
      <c r="BL147" s="27">
        <f t="shared" si="27"/>
        <v>12</v>
      </c>
      <c r="BM147" s="27">
        <f t="shared" si="27"/>
        <v>12</v>
      </c>
      <c r="BN147" s="27">
        <f t="shared" si="27"/>
        <v>11</v>
      </c>
      <c r="BO147" s="27">
        <f t="shared" si="27"/>
        <v>11</v>
      </c>
      <c r="BP147" s="27">
        <f t="shared" si="27"/>
        <v>0</v>
      </c>
      <c r="BQ147" s="188"/>
      <c r="BR147" s="188"/>
      <c r="BS147" s="188"/>
    </row>
  </sheetData>
  <mergeCells count="149">
    <mergeCell ref="BG27:BG28"/>
    <mergeCell ref="BH27:BH28"/>
    <mergeCell ref="AY27:AY28"/>
    <mergeCell ref="AZ27:AZ28"/>
    <mergeCell ref="AX27:AX28"/>
    <mergeCell ref="AO27:AO28"/>
    <mergeCell ref="AP27:AP28"/>
    <mergeCell ref="AQ27:AQ28"/>
    <mergeCell ref="AR27:AR28"/>
    <mergeCell ref="AS27:AS28"/>
    <mergeCell ref="BC27:BC28"/>
    <mergeCell ref="AT27:AT28"/>
    <mergeCell ref="AU27:AU28"/>
    <mergeCell ref="AV27:AV28"/>
    <mergeCell ref="AW27:AW28"/>
    <mergeCell ref="AJ131:AR131"/>
    <mergeCell ref="BS27:BS28"/>
    <mergeCell ref="BT27:BT28"/>
    <mergeCell ref="AJ130:AR130"/>
    <mergeCell ref="AV130:BT130"/>
    <mergeCell ref="BN27:BN28"/>
    <mergeCell ref="BO27:BO28"/>
    <mergeCell ref="BP27:BP28"/>
    <mergeCell ref="BQ27:BQ28"/>
    <mergeCell ref="BR27:BR28"/>
    <mergeCell ref="BI27:BI28"/>
    <mergeCell ref="BJ27:BJ28"/>
    <mergeCell ref="BK27:BK28"/>
    <mergeCell ref="BL27:BL28"/>
    <mergeCell ref="BM27:BM28"/>
    <mergeCell ref="BD27:BD28"/>
    <mergeCell ref="BE27:BE28"/>
    <mergeCell ref="BF27:BF28"/>
    <mergeCell ref="AK27:AK28"/>
    <mergeCell ref="AL27:AL28"/>
    <mergeCell ref="AM27:AM28"/>
    <mergeCell ref="AN27:AN28"/>
    <mergeCell ref="BA27:BA28"/>
    <mergeCell ref="BB27:BB28"/>
    <mergeCell ref="BQ6:BQ7"/>
    <mergeCell ref="BR6:BR7"/>
    <mergeCell ref="BS6:BS7"/>
    <mergeCell ref="BT6:BT7"/>
    <mergeCell ref="AS6:AS7"/>
    <mergeCell ref="AT6:AT7"/>
    <mergeCell ref="AU6:AU7"/>
    <mergeCell ref="AV6:AV7"/>
    <mergeCell ref="AM6:AM7"/>
    <mergeCell ref="AN6:AN7"/>
    <mergeCell ref="AO6:AO7"/>
    <mergeCell ref="AP6:AP7"/>
    <mergeCell ref="AQ6:AQ7"/>
    <mergeCell ref="BL6:BL7"/>
    <mergeCell ref="BM6:BM7"/>
    <mergeCell ref="BN6:BN7"/>
    <mergeCell ref="BO6:BO7"/>
    <mergeCell ref="BP6:BP7"/>
    <mergeCell ref="BG6:BG7"/>
    <mergeCell ref="BH6:BH7"/>
    <mergeCell ref="BI6:BI7"/>
    <mergeCell ref="BJ6:BJ7"/>
    <mergeCell ref="BK6:BK7"/>
    <mergeCell ref="BB6:BB7"/>
    <mergeCell ref="AA27:AA28"/>
    <mergeCell ref="AB27:AB28"/>
    <mergeCell ref="AC27:AC28"/>
    <mergeCell ref="AD27:AD28"/>
    <mergeCell ref="AE27:AE28"/>
    <mergeCell ref="AF27:AF28"/>
    <mergeCell ref="AJ27:AJ28"/>
    <mergeCell ref="AG27:AG28"/>
    <mergeCell ref="AH27:AH28"/>
    <mergeCell ref="AI27:AI28"/>
    <mergeCell ref="BC6:BC7"/>
    <mergeCell ref="BD6:BD7"/>
    <mergeCell ref="BE6:BE7"/>
    <mergeCell ref="BF6:BF7"/>
    <mergeCell ref="AW6:AW7"/>
    <mergeCell ref="AX6:AX7"/>
    <mergeCell ref="AY6:AY7"/>
    <mergeCell ref="AZ6:AZ7"/>
    <mergeCell ref="BA6:BA7"/>
    <mergeCell ref="AR6:AR7"/>
    <mergeCell ref="AH6:AH7"/>
    <mergeCell ref="AI6:AI7"/>
    <mergeCell ref="AJ6:AJ7"/>
    <mergeCell ref="AK6:AK7"/>
    <mergeCell ref="AL6:AL7"/>
    <mergeCell ref="AC6:AC7"/>
    <mergeCell ref="AD6:AD7"/>
    <mergeCell ref="AE6:AE7"/>
    <mergeCell ref="AF6:AF7"/>
    <mergeCell ref="AG6:AG7"/>
    <mergeCell ref="AA6:AA7"/>
    <mergeCell ref="AB6:AB7"/>
    <mergeCell ref="V6:V7"/>
    <mergeCell ref="W6:W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O27:O28"/>
    <mergeCell ref="P27:P28"/>
    <mergeCell ref="Q27:Q28"/>
    <mergeCell ref="W27:W28"/>
    <mergeCell ref="X27:X28"/>
    <mergeCell ref="C27:C28"/>
    <mergeCell ref="A1:D2"/>
    <mergeCell ref="Y6:Y7"/>
    <mergeCell ref="Z6:Z7"/>
    <mergeCell ref="B6:B7"/>
    <mergeCell ref="C6:C7"/>
    <mergeCell ref="D6:D7"/>
    <mergeCell ref="E6:E7"/>
    <mergeCell ref="F6:F7"/>
    <mergeCell ref="J6:J7"/>
    <mergeCell ref="K6:K7"/>
    <mergeCell ref="L6:L7"/>
    <mergeCell ref="Y27:Y28"/>
    <mergeCell ref="Z27:Z28"/>
    <mergeCell ref="B130:E130"/>
    <mergeCell ref="R27:R28"/>
    <mergeCell ref="S27:S28"/>
    <mergeCell ref="T27:T28"/>
    <mergeCell ref="U27:U28"/>
    <mergeCell ref="V27:V28"/>
    <mergeCell ref="G6:G7"/>
    <mergeCell ref="H6:H7"/>
    <mergeCell ref="I6:I7"/>
    <mergeCell ref="F130:L130"/>
    <mergeCell ref="P130:AF130"/>
    <mergeCell ref="X6:X7"/>
    <mergeCell ref="B27:B28"/>
    <mergeCell ref="D27:D28"/>
    <mergeCell ref="E27:E28"/>
    <mergeCell ref="F27:F28"/>
    <mergeCell ref="G27:G28"/>
    <mergeCell ref="H27:H28"/>
    <mergeCell ref="I27:I28"/>
    <mergeCell ref="J27:J28"/>
    <mergeCell ref="K27:K28"/>
    <mergeCell ref="L27:L28"/>
    <mergeCell ref="M27:M28"/>
    <mergeCell ref="N27:N28"/>
  </mergeCells>
  <conditionalFormatting sqref="H135:BT147">
    <cfRule type="cellIs" dxfId="37" priority="161" operator="greaterThan">
      <formula>1</formula>
    </cfRule>
    <cfRule type="cellIs" dxfId="36" priority="162" operator="equal">
      <formula>1</formula>
    </cfRule>
    <cfRule type="cellIs" dxfId="35" priority="163" operator="notEqual">
      <formula>1</formula>
    </cfRule>
  </conditionalFormatting>
  <conditionalFormatting sqref="H8:BT13">
    <cfRule type="cellIs" dxfId="34" priority="14" operator="equal">
      <formula>"L"</formula>
    </cfRule>
  </conditionalFormatting>
  <conditionalFormatting sqref="H8:BT13">
    <cfRule type="expression" dxfId="33" priority="15">
      <formula>AND(H$6&gt;=$C8,H$6&lt;=$D8)</formula>
    </cfRule>
    <cfRule type="notContainsBlanks" dxfId="32" priority="16">
      <formula>LEN(TRIM(H8))&gt;0</formula>
    </cfRule>
  </conditionalFormatting>
  <conditionalFormatting sqref="H16:BT25">
    <cfRule type="cellIs" dxfId="31" priority="11" operator="equal">
      <formula>"L"</formula>
    </cfRule>
  </conditionalFormatting>
  <conditionalFormatting sqref="H16:BT25">
    <cfRule type="expression" dxfId="30" priority="12">
      <formula>AND(H$6&gt;=$C16,H$6&lt;=$D16)</formula>
    </cfRule>
    <cfRule type="notContainsBlanks" dxfId="29" priority="13">
      <formula>LEN(TRIM(H16))&gt;0</formula>
    </cfRule>
  </conditionalFormatting>
  <conditionalFormatting sqref="H29:BT119 H121:BT127 H120:AP120 BC120:BT120">
    <cfRule type="cellIs" dxfId="28" priority="4" operator="equal">
      <formula>"L"</formula>
    </cfRule>
  </conditionalFormatting>
  <conditionalFormatting sqref="H42:AD42 AF42:BT42 H43:BT119 H29:BT41 H121:BT127 H120:AP120 BC120:BT120">
    <cfRule type="expression" dxfId="27" priority="5">
      <formula>AND(H$6&gt;=$C29,H$6&lt;=$D29)</formula>
    </cfRule>
    <cfRule type="notContainsBlanks" dxfId="26" priority="6">
      <formula>LEN(TRIM(H29))&gt;0</formula>
    </cfRule>
  </conditionalFormatting>
  <conditionalFormatting sqref="AE42:AO42">
    <cfRule type="expression" dxfId="25" priority="7">
      <formula>AND(AE$6&gt;=$C42,AE$6&lt;=$D42)</formula>
    </cfRule>
    <cfRule type="notContainsBlanks" dxfId="24" priority="8">
      <formula>LEN(TRIM(AE42))&gt;0</formula>
    </cfRule>
  </conditionalFormatting>
  <conditionalFormatting sqref="AE42:AO42">
    <cfRule type="expression" dxfId="23" priority="9">
      <formula>AND(AF$6&gt;=$C43,AF$6&lt;=$D43)</formula>
    </cfRule>
    <cfRule type="notContainsBlanks" dxfId="22" priority="10">
      <formula>LEN(TRIM(AE42))&gt;0</formula>
    </cfRule>
  </conditionalFormatting>
  <conditionalFormatting sqref="AQ120:BB120">
    <cfRule type="cellIs" dxfId="21" priority="1" operator="equal">
      <formula>"L"</formula>
    </cfRule>
  </conditionalFormatting>
  <conditionalFormatting sqref="AQ120:BB120">
    <cfRule type="expression" dxfId="20" priority="2">
      <formula>AND(AQ$6&gt;=$C120,AQ$6&lt;=$D120)</formula>
    </cfRule>
    <cfRule type="notContainsBlanks" dxfId="19" priority="3">
      <formula>LEN(TRIM(AQ120))&gt;0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20" r:id="rId4" name="Button 4">
              <controlPr defaultSize="0" print="0" autoFill="0" autoPict="0" macro="[0]!Bouton10_Cliquer">
                <anchor moveWithCells="1" sizeWithCells="1">
                  <from>
                    <xdr:col>0</xdr:col>
                    <xdr:colOff>755650</xdr:colOff>
                    <xdr:row>134</xdr:row>
                    <xdr:rowOff>165100</xdr:rowOff>
                  </from>
                  <to>
                    <xdr:col>1</xdr:col>
                    <xdr:colOff>1422400</xdr:colOff>
                    <xdr:row>138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2" r:id="rId5" name="Button 6">
              <controlPr defaultSize="0" print="0" autoFill="0" autoPict="0" macro="[0]!Bouton11_Cliquer">
                <anchor moveWithCells="1" sizeWithCells="1">
                  <from>
                    <xdr:col>0</xdr:col>
                    <xdr:colOff>755650</xdr:colOff>
                    <xdr:row>142</xdr:row>
                    <xdr:rowOff>107950</xdr:rowOff>
                  </from>
                  <to>
                    <xdr:col>1</xdr:col>
                    <xdr:colOff>1422400</xdr:colOff>
                    <xdr:row>146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>
    <pageSetUpPr fitToPage="1"/>
  </sheetPr>
  <dimension ref="A1:BV147"/>
  <sheetViews>
    <sheetView showGridLines="0" topLeftCell="A4" zoomScaleNormal="100" zoomScaleSheetLayoutView="100" workbookViewId="0">
      <pane xSplit="7" topLeftCell="H1" activePane="topRight" state="frozen"/>
      <selection pane="topRight" activeCell="B17" sqref="B17:B23"/>
    </sheetView>
  </sheetViews>
  <sheetFormatPr baseColWidth="10" defaultColWidth="11.453125" defaultRowHeight="14.5" x14ac:dyDescent="0.35"/>
  <cols>
    <col min="1" max="1" width="11.453125" customWidth="1"/>
    <col min="2" max="2" width="25.54296875" customWidth="1"/>
    <col min="3" max="3" width="12.1796875" customWidth="1"/>
    <col min="4" max="4" width="11.453125" customWidth="1"/>
    <col min="5" max="5" width="9.81640625" bestFit="1" customWidth="1"/>
    <col min="6" max="6" width="11.7265625" customWidth="1"/>
    <col min="7" max="7" width="12.26953125" customWidth="1"/>
    <col min="8" max="19" width="7.7265625" customWidth="1"/>
    <col min="20" max="23" width="8.7265625" customWidth="1"/>
    <col min="24" max="72" width="7.7265625" customWidth="1"/>
  </cols>
  <sheetData>
    <row r="1" spans="1:74" ht="20.25" customHeight="1" thickBot="1" x14ac:dyDescent="0.4">
      <c r="A1" s="343" t="str">
        <f>datesamedi</f>
        <v>11.05.2019</v>
      </c>
      <c r="B1" s="343"/>
      <c r="C1" s="343"/>
      <c r="D1" s="344"/>
      <c r="E1" s="2"/>
      <c r="F1" s="2"/>
      <c r="G1" s="2"/>
      <c r="H1" s="189">
        <f>DATE(YEAR($C$35),MONTH($C$35),DAY($C$35))+(8/24)</f>
        <v>43596.333333333336</v>
      </c>
      <c r="I1" s="189">
        <f>H$6+(15/24/60)</f>
        <v>43596.34375</v>
      </c>
      <c r="J1" s="189">
        <f t="shared" ref="J1:BT1" si="0">I$6+(15/24/60)</f>
        <v>43596.354166666664</v>
      </c>
      <c r="K1" s="189">
        <f t="shared" si="0"/>
        <v>43596.364583333328</v>
      </c>
      <c r="L1" s="189">
        <f t="shared" si="0"/>
        <v>43596.374999999993</v>
      </c>
      <c r="M1" s="189">
        <f t="shared" si="0"/>
        <v>43596.385416666657</v>
      </c>
      <c r="N1" s="189">
        <f t="shared" si="0"/>
        <v>43596.395833333321</v>
      </c>
      <c r="O1" s="189">
        <f t="shared" si="0"/>
        <v>43596.406249999985</v>
      </c>
      <c r="P1" s="189">
        <f t="shared" si="0"/>
        <v>43596.41666666665</v>
      </c>
      <c r="Q1" s="189">
        <f t="shared" si="0"/>
        <v>43596.427083333314</v>
      </c>
      <c r="R1" s="189">
        <f t="shared" si="0"/>
        <v>43596.437499999978</v>
      </c>
      <c r="S1" s="189">
        <f t="shared" si="0"/>
        <v>43596.447916666642</v>
      </c>
      <c r="T1" s="189">
        <f t="shared" si="0"/>
        <v>43596.458333333307</v>
      </c>
      <c r="U1" s="189">
        <f t="shared" si="0"/>
        <v>43596.468749999971</v>
      </c>
      <c r="V1" s="189">
        <f t="shared" si="0"/>
        <v>43596.479166666635</v>
      </c>
      <c r="W1" s="189">
        <f t="shared" si="0"/>
        <v>43596.489583333299</v>
      </c>
      <c r="X1" s="189">
        <f t="shared" si="0"/>
        <v>43596.499999999964</v>
      </c>
      <c r="Y1" s="189">
        <f t="shared" si="0"/>
        <v>43596.510416666628</v>
      </c>
      <c r="Z1" s="189">
        <f t="shared" si="0"/>
        <v>43596.520833333292</v>
      </c>
      <c r="AA1" s="189">
        <f t="shared" si="0"/>
        <v>43596.531249999956</v>
      </c>
      <c r="AB1" s="189">
        <f t="shared" si="0"/>
        <v>43596.541666666621</v>
      </c>
      <c r="AC1" s="189">
        <f t="shared" si="0"/>
        <v>43596.552083333285</v>
      </c>
      <c r="AD1" s="189">
        <f t="shared" si="0"/>
        <v>43596.562499999949</v>
      </c>
      <c r="AE1" s="189">
        <f t="shared" si="0"/>
        <v>43596.572916666613</v>
      </c>
      <c r="AF1" s="189">
        <f t="shared" si="0"/>
        <v>43596.583333333278</v>
      </c>
      <c r="AG1" s="189">
        <f t="shared" si="0"/>
        <v>43596.593749999942</v>
      </c>
      <c r="AH1" s="189">
        <f t="shared" si="0"/>
        <v>43596.604166666606</v>
      </c>
      <c r="AI1" s="189">
        <f t="shared" si="0"/>
        <v>43596.61458333327</v>
      </c>
      <c r="AJ1" s="189">
        <f t="shared" si="0"/>
        <v>43596.624999999935</v>
      </c>
      <c r="AK1" s="189">
        <f t="shared" si="0"/>
        <v>43596.635416666599</v>
      </c>
      <c r="AL1" s="189">
        <f t="shared" si="0"/>
        <v>43596.645833333263</v>
      </c>
      <c r="AM1" s="189">
        <f t="shared" si="0"/>
        <v>43596.656249999927</v>
      </c>
      <c r="AN1" s="189">
        <f t="shared" si="0"/>
        <v>43596.666666666591</v>
      </c>
      <c r="AO1" s="189">
        <f t="shared" si="0"/>
        <v>43596.677083333256</v>
      </c>
      <c r="AP1" s="189">
        <f t="shared" si="0"/>
        <v>43596.68749999992</v>
      </c>
      <c r="AQ1" s="189">
        <f t="shared" si="0"/>
        <v>43596.697916666584</v>
      </c>
      <c r="AR1" s="189">
        <f t="shared" si="0"/>
        <v>43596.708333333248</v>
      </c>
      <c r="AS1" s="189">
        <f t="shared" si="0"/>
        <v>43596.718749999913</v>
      </c>
      <c r="AT1" s="189">
        <f t="shared" si="0"/>
        <v>43596.729166666577</v>
      </c>
      <c r="AU1" s="189">
        <f t="shared" si="0"/>
        <v>43596.739583333241</v>
      </c>
      <c r="AV1" s="189">
        <f t="shared" si="0"/>
        <v>43596.749999999905</v>
      </c>
      <c r="AW1" s="189">
        <f t="shared" si="0"/>
        <v>43596.76041666657</v>
      </c>
      <c r="AX1" s="189">
        <f t="shared" si="0"/>
        <v>43596.770833333234</v>
      </c>
      <c r="AY1" s="189">
        <f t="shared" si="0"/>
        <v>43596.781249999898</v>
      </c>
      <c r="AZ1" s="189">
        <f t="shared" si="0"/>
        <v>43596.791666666562</v>
      </c>
      <c r="BA1" s="189">
        <f t="shared" si="0"/>
        <v>43596.802083333227</v>
      </c>
      <c r="BB1" s="189">
        <f t="shared" si="0"/>
        <v>43596.812499999891</v>
      </c>
      <c r="BC1" s="189">
        <f t="shared" si="0"/>
        <v>43596.822916666555</v>
      </c>
      <c r="BD1" s="189">
        <f t="shared" si="0"/>
        <v>43596.833333333219</v>
      </c>
      <c r="BE1" s="189">
        <f t="shared" si="0"/>
        <v>43596.843749999884</v>
      </c>
      <c r="BF1" s="189">
        <f t="shared" si="0"/>
        <v>43596.854166666548</v>
      </c>
      <c r="BG1" s="189">
        <f t="shared" si="0"/>
        <v>43596.864583333212</v>
      </c>
      <c r="BH1" s="189">
        <f t="shared" si="0"/>
        <v>43596.874999999876</v>
      </c>
      <c r="BI1" s="189">
        <f t="shared" si="0"/>
        <v>43596.885416666541</v>
      </c>
      <c r="BJ1" s="189">
        <f t="shared" si="0"/>
        <v>43596.895833333205</v>
      </c>
      <c r="BK1" s="189">
        <f t="shared" si="0"/>
        <v>43596.906249999869</v>
      </c>
      <c r="BL1" s="189">
        <f t="shared" si="0"/>
        <v>43596.916666666533</v>
      </c>
      <c r="BM1" s="189">
        <f t="shared" si="0"/>
        <v>43596.927083333198</v>
      </c>
      <c r="BN1" s="189">
        <f t="shared" si="0"/>
        <v>43596.937499999862</v>
      </c>
      <c r="BO1" s="189">
        <f t="shared" si="0"/>
        <v>43596.947916666526</v>
      </c>
      <c r="BP1" s="189">
        <f t="shared" si="0"/>
        <v>43596.95833333319</v>
      </c>
      <c r="BQ1" s="189">
        <f t="shared" si="0"/>
        <v>43596.968749999854</v>
      </c>
      <c r="BR1" s="189">
        <f t="shared" si="0"/>
        <v>43596.979166666519</v>
      </c>
      <c r="BS1" s="189">
        <f t="shared" si="0"/>
        <v>43596.989583333183</v>
      </c>
      <c r="BT1" s="189">
        <f t="shared" si="0"/>
        <v>43596.999999999847</v>
      </c>
    </row>
    <row r="2" spans="1:74" ht="15.75" customHeight="1" thickBot="1" x14ac:dyDescent="0.4">
      <c r="A2" s="345"/>
      <c r="B2" s="345"/>
      <c r="C2" s="345"/>
      <c r="D2" s="346"/>
      <c r="E2" s="2"/>
      <c r="F2" s="2"/>
      <c r="G2" s="2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3"/>
      <c r="V2" s="183"/>
      <c r="W2" s="18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</row>
    <row r="3" spans="1:74" ht="15.75" customHeight="1" thickBot="1" x14ac:dyDescent="0.4">
      <c r="A3" s="1"/>
      <c r="B3" s="220"/>
      <c r="F3" s="182"/>
      <c r="G3" s="182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  <c r="W3" s="18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</row>
    <row r="4" spans="1:74" ht="18" customHeight="1" thickBot="1" x14ac:dyDescent="0.75">
      <c r="A4" s="185" t="s">
        <v>0</v>
      </c>
      <c r="B4" s="185" t="s">
        <v>1</v>
      </c>
      <c r="C4" s="186" t="s">
        <v>2</v>
      </c>
      <c r="F4" s="184"/>
      <c r="G4" s="184"/>
      <c r="H4" s="222"/>
      <c r="I4" s="222"/>
      <c r="J4" s="222"/>
      <c r="K4" s="222"/>
      <c r="L4" s="223"/>
      <c r="M4" s="223"/>
      <c r="N4" s="223"/>
      <c r="O4" s="223"/>
      <c r="P4" s="223"/>
      <c r="Q4" s="223"/>
      <c r="R4" s="223"/>
      <c r="S4" s="223"/>
      <c r="T4" s="223"/>
      <c r="U4" s="223"/>
      <c r="V4" s="223"/>
      <c r="W4" s="223"/>
      <c r="X4" s="223"/>
      <c r="Y4" s="223"/>
      <c r="Z4" s="223"/>
      <c r="AA4" s="223"/>
      <c r="AB4" s="223"/>
      <c r="AC4" s="223"/>
      <c r="AD4" s="223"/>
      <c r="AE4" s="223"/>
      <c r="AF4" s="223"/>
      <c r="AG4" s="223"/>
      <c r="AH4" s="223"/>
      <c r="AI4" s="223"/>
      <c r="AJ4" s="223"/>
      <c r="AK4" s="223"/>
      <c r="AL4" s="223"/>
      <c r="AM4" s="223"/>
      <c r="AN4" s="223"/>
      <c r="AO4" s="223"/>
      <c r="AP4" s="223"/>
      <c r="AQ4" s="223"/>
      <c r="AR4" s="223"/>
      <c r="AS4" s="223"/>
      <c r="AT4" s="223"/>
      <c r="AU4" s="22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</row>
    <row r="5" spans="1:74" ht="19.5" customHeight="1" thickBot="1" x14ac:dyDescent="0.75">
      <c r="A5" s="36">
        <f xml:space="preserve"> FCTSAMEDI</f>
        <v>11.725694444459805</v>
      </c>
      <c r="B5" s="7">
        <f>REELSAMEDI</f>
        <v>298</v>
      </c>
      <c r="C5" s="8">
        <f>ECARTSAMEDI</f>
        <v>-0.69097222220686128</v>
      </c>
      <c r="D5" s="221"/>
      <c r="E5" s="221"/>
      <c r="F5" s="221"/>
      <c r="G5" s="221"/>
      <c r="H5" s="2"/>
      <c r="I5" s="2"/>
      <c r="J5" s="2"/>
      <c r="K5" s="2"/>
      <c r="L5" s="3"/>
      <c r="M5" s="3"/>
      <c r="N5" s="3"/>
      <c r="O5" s="3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</row>
    <row r="6" spans="1:74" ht="15" customHeight="1" x14ac:dyDescent="0.35">
      <c r="A6" s="3"/>
      <c r="B6" s="355" t="s">
        <v>28</v>
      </c>
      <c r="C6" s="357" t="s">
        <v>3</v>
      </c>
      <c r="D6" s="357" t="s">
        <v>3</v>
      </c>
      <c r="E6" s="390" t="s">
        <v>48</v>
      </c>
      <c r="F6" s="361" t="s">
        <v>4</v>
      </c>
      <c r="G6" s="361" t="s">
        <v>5</v>
      </c>
      <c r="H6" s="341">
        <f>DATE(YEAR($C$35),MONTH($C$35),DAY($C$35))+(8/24)</f>
        <v>43596.333333333336</v>
      </c>
      <c r="I6" s="341">
        <f>H$6+(15/24/60)</f>
        <v>43596.34375</v>
      </c>
      <c r="J6" s="341">
        <f t="shared" ref="J6:BT6" si="1">I$6+(15/24/60)</f>
        <v>43596.354166666664</v>
      </c>
      <c r="K6" s="341">
        <f t="shared" si="1"/>
        <v>43596.364583333328</v>
      </c>
      <c r="L6" s="341">
        <f t="shared" si="1"/>
        <v>43596.374999999993</v>
      </c>
      <c r="M6" s="341">
        <f t="shared" si="1"/>
        <v>43596.385416666657</v>
      </c>
      <c r="N6" s="341">
        <f t="shared" si="1"/>
        <v>43596.395833333321</v>
      </c>
      <c r="O6" s="341">
        <f t="shared" si="1"/>
        <v>43596.406249999985</v>
      </c>
      <c r="P6" s="341">
        <f t="shared" si="1"/>
        <v>43596.41666666665</v>
      </c>
      <c r="Q6" s="341">
        <f t="shared" si="1"/>
        <v>43596.427083333314</v>
      </c>
      <c r="R6" s="341">
        <f t="shared" si="1"/>
        <v>43596.437499999978</v>
      </c>
      <c r="S6" s="341">
        <f t="shared" si="1"/>
        <v>43596.447916666642</v>
      </c>
      <c r="T6" s="341">
        <f t="shared" si="1"/>
        <v>43596.458333333307</v>
      </c>
      <c r="U6" s="341">
        <f t="shared" si="1"/>
        <v>43596.468749999971</v>
      </c>
      <c r="V6" s="341">
        <f t="shared" si="1"/>
        <v>43596.479166666635</v>
      </c>
      <c r="W6" s="341">
        <f t="shared" si="1"/>
        <v>43596.489583333299</v>
      </c>
      <c r="X6" s="341">
        <f t="shared" si="1"/>
        <v>43596.499999999964</v>
      </c>
      <c r="Y6" s="341">
        <f t="shared" si="1"/>
        <v>43596.510416666628</v>
      </c>
      <c r="Z6" s="341">
        <f t="shared" si="1"/>
        <v>43596.520833333292</v>
      </c>
      <c r="AA6" s="341">
        <f t="shared" si="1"/>
        <v>43596.531249999956</v>
      </c>
      <c r="AB6" s="341">
        <f t="shared" si="1"/>
        <v>43596.541666666621</v>
      </c>
      <c r="AC6" s="341">
        <f t="shared" si="1"/>
        <v>43596.552083333285</v>
      </c>
      <c r="AD6" s="341">
        <f t="shared" si="1"/>
        <v>43596.562499999949</v>
      </c>
      <c r="AE6" s="341">
        <f t="shared" si="1"/>
        <v>43596.572916666613</v>
      </c>
      <c r="AF6" s="341">
        <f t="shared" si="1"/>
        <v>43596.583333333278</v>
      </c>
      <c r="AG6" s="341">
        <f t="shared" si="1"/>
        <v>43596.593749999942</v>
      </c>
      <c r="AH6" s="341">
        <f t="shared" si="1"/>
        <v>43596.604166666606</v>
      </c>
      <c r="AI6" s="341">
        <f t="shared" si="1"/>
        <v>43596.61458333327</v>
      </c>
      <c r="AJ6" s="341">
        <f t="shared" si="1"/>
        <v>43596.624999999935</v>
      </c>
      <c r="AK6" s="341">
        <f t="shared" si="1"/>
        <v>43596.635416666599</v>
      </c>
      <c r="AL6" s="341">
        <f t="shared" si="1"/>
        <v>43596.645833333263</v>
      </c>
      <c r="AM6" s="341">
        <f t="shared" si="1"/>
        <v>43596.656249999927</v>
      </c>
      <c r="AN6" s="341">
        <f t="shared" si="1"/>
        <v>43596.666666666591</v>
      </c>
      <c r="AO6" s="341">
        <f t="shared" si="1"/>
        <v>43596.677083333256</v>
      </c>
      <c r="AP6" s="341">
        <f t="shared" si="1"/>
        <v>43596.68749999992</v>
      </c>
      <c r="AQ6" s="341">
        <f t="shared" si="1"/>
        <v>43596.697916666584</v>
      </c>
      <c r="AR6" s="341">
        <f t="shared" si="1"/>
        <v>43596.708333333248</v>
      </c>
      <c r="AS6" s="341">
        <f t="shared" si="1"/>
        <v>43596.718749999913</v>
      </c>
      <c r="AT6" s="341">
        <f t="shared" si="1"/>
        <v>43596.729166666577</v>
      </c>
      <c r="AU6" s="341">
        <f t="shared" si="1"/>
        <v>43596.739583333241</v>
      </c>
      <c r="AV6" s="341">
        <f t="shared" si="1"/>
        <v>43596.749999999905</v>
      </c>
      <c r="AW6" s="341">
        <f t="shared" si="1"/>
        <v>43596.76041666657</v>
      </c>
      <c r="AX6" s="341">
        <f t="shared" si="1"/>
        <v>43596.770833333234</v>
      </c>
      <c r="AY6" s="341">
        <f t="shared" si="1"/>
        <v>43596.781249999898</v>
      </c>
      <c r="AZ6" s="341">
        <f t="shared" si="1"/>
        <v>43596.791666666562</v>
      </c>
      <c r="BA6" s="341">
        <f t="shared" si="1"/>
        <v>43596.802083333227</v>
      </c>
      <c r="BB6" s="341">
        <f t="shared" si="1"/>
        <v>43596.812499999891</v>
      </c>
      <c r="BC6" s="341">
        <f t="shared" si="1"/>
        <v>43596.822916666555</v>
      </c>
      <c r="BD6" s="341">
        <f t="shared" si="1"/>
        <v>43596.833333333219</v>
      </c>
      <c r="BE6" s="341">
        <f t="shared" si="1"/>
        <v>43596.843749999884</v>
      </c>
      <c r="BF6" s="341">
        <f t="shared" si="1"/>
        <v>43596.854166666548</v>
      </c>
      <c r="BG6" s="341">
        <f t="shared" si="1"/>
        <v>43596.864583333212</v>
      </c>
      <c r="BH6" s="341">
        <f t="shared" si="1"/>
        <v>43596.874999999876</v>
      </c>
      <c r="BI6" s="341">
        <f t="shared" si="1"/>
        <v>43596.885416666541</v>
      </c>
      <c r="BJ6" s="341">
        <f t="shared" si="1"/>
        <v>43596.895833333205</v>
      </c>
      <c r="BK6" s="341">
        <f t="shared" si="1"/>
        <v>43596.906249999869</v>
      </c>
      <c r="BL6" s="341">
        <f t="shared" si="1"/>
        <v>43596.916666666533</v>
      </c>
      <c r="BM6" s="341">
        <f t="shared" si="1"/>
        <v>43596.927083333198</v>
      </c>
      <c r="BN6" s="341">
        <f t="shared" si="1"/>
        <v>43596.937499999862</v>
      </c>
      <c r="BO6" s="341">
        <f t="shared" si="1"/>
        <v>43596.947916666526</v>
      </c>
      <c r="BP6" s="341">
        <f t="shared" si="1"/>
        <v>43596.95833333319</v>
      </c>
      <c r="BQ6" s="341">
        <f t="shared" si="1"/>
        <v>43596.968749999854</v>
      </c>
      <c r="BR6" s="341">
        <f t="shared" si="1"/>
        <v>43596.979166666519</v>
      </c>
      <c r="BS6" s="341">
        <f t="shared" si="1"/>
        <v>43596.989583333183</v>
      </c>
      <c r="BT6" s="341">
        <f t="shared" si="1"/>
        <v>43596.999999999847</v>
      </c>
    </row>
    <row r="7" spans="1:74" ht="15" thickBot="1" x14ac:dyDescent="0.4">
      <c r="A7" s="3"/>
      <c r="B7" s="356"/>
      <c r="C7" s="358"/>
      <c r="D7" s="358"/>
      <c r="E7" s="391"/>
      <c r="F7" s="362"/>
      <c r="G7" s="363"/>
      <c r="H7" s="342"/>
      <c r="I7" s="342"/>
      <c r="J7" s="342"/>
      <c r="K7" s="342"/>
      <c r="L7" s="342"/>
      <c r="M7" s="342"/>
      <c r="N7" s="342"/>
      <c r="O7" s="342"/>
      <c r="P7" s="342"/>
      <c r="Q7" s="342"/>
      <c r="R7" s="342"/>
      <c r="S7" s="342"/>
      <c r="T7" s="342"/>
      <c r="U7" s="342"/>
      <c r="V7" s="342"/>
      <c r="W7" s="342"/>
      <c r="X7" s="342"/>
      <c r="Y7" s="342"/>
      <c r="Z7" s="342"/>
      <c r="AA7" s="342"/>
      <c r="AB7" s="342"/>
      <c r="AC7" s="342"/>
      <c r="AD7" s="342"/>
      <c r="AE7" s="342"/>
      <c r="AF7" s="342"/>
      <c r="AG7" s="342"/>
      <c r="AH7" s="342"/>
      <c r="AI7" s="342"/>
      <c r="AJ7" s="342"/>
      <c r="AK7" s="342"/>
      <c r="AL7" s="342"/>
      <c r="AM7" s="342"/>
      <c r="AN7" s="342"/>
      <c r="AO7" s="342"/>
      <c r="AP7" s="342"/>
      <c r="AQ7" s="342"/>
      <c r="AR7" s="342"/>
      <c r="AS7" s="342"/>
      <c r="AT7" s="342"/>
      <c r="AU7" s="342"/>
      <c r="AV7" s="342"/>
      <c r="AW7" s="342"/>
      <c r="AX7" s="342"/>
      <c r="AY7" s="342"/>
      <c r="AZ7" s="342"/>
      <c r="BA7" s="342"/>
      <c r="BB7" s="342"/>
      <c r="BC7" s="342"/>
      <c r="BD7" s="342"/>
      <c r="BE7" s="342"/>
      <c r="BF7" s="342"/>
      <c r="BG7" s="342"/>
      <c r="BH7" s="342"/>
      <c r="BI7" s="342"/>
      <c r="BJ7" s="342"/>
      <c r="BK7" s="342"/>
      <c r="BL7" s="342"/>
      <c r="BM7" s="342"/>
      <c r="BN7" s="342"/>
      <c r="BO7" s="342"/>
      <c r="BP7" s="342"/>
      <c r="BQ7" s="342"/>
      <c r="BR7" s="342"/>
      <c r="BS7" s="342"/>
      <c r="BT7" s="342"/>
    </row>
    <row r="8" spans="1:74" ht="15.5" x14ac:dyDescent="0.35">
      <c r="A8" s="39"/>
      <c r="B8" s="70" t="str">
        <f>'Etat staff'!U15</f>
        <v xml:space="preserve"> ISARA</v>
      </c>
      <c r="C8" s="145">
        <f>'Etat staff'!S15</f>
        <v>43596.315972222219</v>
      </c>
      <c r="D8" s="240">
        <f>IF('Etat staff'!T15&lt;C8,'Etat staff'!T15+1,'Etat staff'!T15)</f>
        <v>43596.642361111109</v>
      </c>
      <c r="E8" s="261">
        <f>IF(BU8*24&lt;5.75,0.25/24,IF(BU8*24&lt;6.75,0.5/24,IF(BU8*24&lt;9,1/24,IF(BU8*24&lt;13.25,1.25/24,1.5/24))))</f>
        <v>4.1666666666666664E-2</v>
      </c>
      <c r="F8" s="207"/>
      <c r="G8" s="67"/>
      <c r="H8" s="250" t="s">
        <v>41</v>
      </c>
      <c r="I8" s="272" t="s">
        <v>41</v>
      </c>
      <c r="J8" s="272" t="s">
        <v>41</v>
      </c>
      <c r="K8" s="272" t="s">
        <v>41</v>
      </c>
      <c r="L8" s="272" t="s">
        <v>42</v>
      </c>
      <c r="M8" s="272" t="s">
        <v>42</v>
      </c>
      <c r="N8" s="272" t="s">
        <v>42</v>
      </c>
      <c r="O8" s="272" t="s">
        <v>42</v>
      </c>
      <c r="P8" s="272" t="s">
        <v>47</v>
      </c>
      <c r="Q8" s="272" t="s">
        <v>42</v>
      </c>
      <c r="R8" s="272" t="s">
        <v>42</v>
      </c>
      <c r="S8" s="272" t="s">
        <v>42</v>
      </c>
      <c r="T8" s="272" t="s">
        <v>42</v>
      </c>
      <c r="U8" s="272" t="s">
        <v>42</v>
      </c>
      <c r="V8" s="272" t="s">
        <v>42</v>
      </c>
      <c r="W8" s="272" t="s">
        <v>42</v>
      </c>
      <c r="X8" s="277" t="s">
        <v>6</v>
      </c>
      <c r="Y8" s="277" t="s">
        <v>6</v>
      </c>
      <c r="Z8" s="277" t="s">
        <v>6</v>
      </c>
      <c r="AA8" s="272" t="s">
        <v>42</v>
      </c>
      <c r="AB8" s="272" t="s">
        <v>42</v>
      </c>
      <c r="AC8" s="272" t="s">
        <v>42</v>
      </c>
      <c r="AD8" s="272" t="s">
        <v>42</v>
      </c>
      <c r="AE8" s="272" t="s">
        <v>42</v>
      </c>
      <c r="AF8" s="272" t="s">
        <v>42</v>
      </c>
      <c r="AG8" s="272" t="s">
        <v>42</v>
      </c>
      <c r="AH8" s="272" t="s">
        <v>42</v>
      </c>
      <c r="AI8" s="272" t="s">
        <v>42</v>
      </c>
      <c r="AJ8" s="272" t="s">
        <v>42</v>
      </c>
      <c r="AK8" s="272" t="s">
        <v>42</v>
      </c>
      <c r="AL8" s="226"/>
      <c r="AM8" s="226"/>
      <c r="AN8" s="226"/>
      <c r="AO8" s="226"/>
      <c r="AP8" s="226"/>
      <c r="AQ8" s="226"/>
      <c r="AR8" s="226"/>
      <c r="AS8" s="226"/>
      <c r="AT8" s="226"/>
      <c r="AU8" s="226"/>
      <c r="AV8" s="226"/>
      <c r="AW8" s="226"/>
      <c r="AX8" s="226"/>
      <c r="AY8" s="226"/>
      <c r="AZ8" s="226"/>
      <c r="BA8" s="226"/>
      <c r="BB8" s="226"/>
      <c r="BC8" s="226"/>
      <c r="BD8" s="226"/>
      <c r="BE8" s="226"/>
      <c r="BF8" s="226"/>
      <c r="BG8" s="226"/>
      <c r="BH8" s="226"/>
      <c r="BI8" s="226"/>
      <c r="BJ8" s="226"/>
      <c r="BK8" s="226"/>
      <c r="BL8" s="226"/>
      <c r="BM8" s="226"/>
      <c r="BN8" s="226"/>
      <c r="BO8" s="226"/>
      <c r="BP8" s="226"/>
      <c r="BQ8" s="226"/>
      <c r="BR8" s="226"/>
      <c r="BS8" s="226"/>
      <c r="BT8" s="251"/>
      <c r="BU8" s="165">
        <f>D8-C8+0.166666/24</f>
        <v>0.33333330555717244</v>
      </c>
      <c r="BV8" s="224"/>
    </row>
    <row r="9" spans="1:74" ht="15.5" x14ac:dyDescent="0.35">
      <c r="A9" s="39"/>
      <c r="B9" s="71" t="str">
        <f>'Etat staff'!U16</f>
        <v xml:space="preserve"> OLYMPE</v>
      </c>
      <c r="C9" s="146">
        <f>'Etat staff'!S16</f>
        <v>43596.357638888891</v>
      </c>
      <c r="D9" s="241">
        <f>IF('Etat staff'!T16&lt;C9,'Etat staff'!T16+1,'Etat staff'!T16)</f>
        <v>43596.569444444445</v>
      </c>
      <c r="E9" s="262">
        <f t="shared" ref="E9:E13" si="2">IF(BU9*24&lt;5.75,0.25/24,IF(BU9*24&lt;6.75,0.5/24,IF(BU9*24&lt;9,1/24,IF(BU9*24&lt;13.25,1.25/24,1.5/24))))</f>
        <v>1.0416666666666666E-2</v>
      </c>
      <c r="F9" s="109"/>
      <c r="G9" s="68"/>
      <c r="H9" s="230" t="s">
        <v>7</v>
      </c>
      <c r="I9" s="231" t="s">
        <v>7</v>
      </c>
      <c r="J9" s="231" t="s">
        <v>7</v>
      </c>
      <c r="K9" s="231" t="s">
        <v>41</v>
      </c>
      <c r="L9" s="231" t="s">
        <v>41</v>
      </c>
      <c r="M9" s="231" t="s">
        <v>41</v>
      </c>
      <c r="N9" s="231" t="s">
        <v>41</v>
      </c>
      <c r="O9" s="231" t="s">
        <v>41</v>
      </c>
      <c r="P9" s="231" t="s">
        <v>41</v>
      </c>
      <c r="Q9" s="231" t="s">
        <v>41</v>
      </c>
      <c r="R9" s="231" t="s">
        <v>41</v>
      </c>
      <c r="S9" s="231" t="s">
        <v>41</v>
      </c>
      <c r="T9" s="231" t="s">
        <v>41</v>
      </c>
      <c r="U9" s="231" t="s">
        <v>42</v>
      </c>
      <c r="V9" s="231" t="s">
        <v>42</v>
      </c>
      <c r="W9" s="231" t="s">
        <v>42</v>
      </c>
      <c r="X9" s="231" t="s">
        <v>42</v>
      </c>
      <c r="Y9" s="231" t="s">
        <v>42</v>
      </c>
      <c r="Z9" s="231" t="s">
        <v>42</v>
      </c>
      <c r="AA9" s="231" t="s">
        <v>42</v>
      </c>
      <c r="AB9" s="278" t="s">
        <v>6</v>
      </c>
      <c r="AC9" s="278" t="s">
        <v>6</v>
      </c>
      <c r="AD9" s="278" t="s">
        <v>6</v>
      </c>
      <c r="AE9" s="231" t="s">
        <v>41</v>
      </c>
      <c r="AF9" s="231" t="s">
        <v>41</v>
      </c>
      <c r="AG9" s="231" t="s">
        <v>41</v>
      </c>
      <c r="AH9" s="231" t="s">
        <v>41</v>
      </c>
      <c r="AI9" s="231" t="s">
        <v>41</v>
      </c>
      <c r="AJ9" s="231" t="s">
        <v>42</v>
      </c>
      <c r="AK9" s="231" t="s">
        <v>42</v>
      </c>
      <c r="AL9" s="231" t="s">
        <v>42</v>
      </c>
      <c r="AM9" s="231" t="s">
        <v>42</v>
      </c>
      <c r="AN9" s="231"/>
      <c r="AO9" s="231"/>
      <c r="AP9" s="296"/>
      <c r="AQ9" s="296"/>
      <c r="AR9" s="296"/>
      <c r="AS9" s="296"/>
      <c r="AT9" s="296"/>
      <c r="AU9" s="296"/>
      <c r="AV9" s="296"/>
      <c r="AW9" s="296"/>
      <c r="AX9" s="296"/>
      <c r="AY9" s="296"/>
      <c r="AZ9" s="296"/>
      <c r="BA9" s="296"/>
      <c r="BB9" s="296"/>
      <c r="BC9" s="296"/>
      <c r="BD9" s="296"/>
      <c r="BE9" s="296"/>
      <c r="BF9" s="296"/>
      <c r="BG9" s="296"/>
      <c r="BH9" s="296"/>
      <c r="BI9" s="296"/>
      <c r="BJ9" s="296"/>
      <c r="BK9" s="296"/>
      <c r="BL9" s="296"/>
      <c r="BM9" s="296"/>
      <c r="BN9" s="296"/>
      <c r="BO9" s="296"/>
      <c r="BP9" s="296"/>
      <c r="BQ9" s="296"/>
      <c r="BR9" s="296"/>
      <c r="BS9" s="296"/>
      <c r="BT9" s="229"/>
      <c r="BU9" s="165">
        <f t="shared" ref="BU9:BU118" si="3">D9-C9+0.166666/24</f>
        <v>0.21874997222141379</v>
      </c>
    </row>
    <row r="10" spans="1:74" ht="15.5" x14ac:dyDescent="0.35">
      <c r="A10" s="39"/>
      <c r="B10" s="71" t="str">
        <f>'Etat staff'!U17</f>
        <v xml:space="preserve"> FATOUMATA</v>
      </c>
      <c r="C10" s="146">
        <f>'Etat staff'!S17</f>
        <v>43596.482638888891</v>
      </c>
      <c r="D10" s="241">
        <f>IF('Etat staff'!T17&lt;C10,'Etat staff'!T17+1,'Etat staff'!T17)</f>
        <v>43596.829861111109</v>
      </c>
      <c r="E10" s="262">
        <f t="shared" si="2"/>
        <v>4.1666666666666664E-2</v>
      </c>
      <c r="F10" s="109"/>
      <c r="G10" s="68"/>
      <c r="H10" s="227"/>
      <c r="I10" s="296"/>
      <c r="J10" s="296"/>
      <c r="K10" s="296"/>
      <c r="L10" s="296"/>
      <c r="M10" s="296"/>
      <c r="N10" s="296"/>
      <c r="O10" s="296"/>
      <c r="P10" s="231"/>
      <c r="Q10" s="231"/>
      <c r="R10" s="231" t="s">
        <v>7</v>
      </c>
      <c r="S10" s="231" t="s">
        <v>7</v>
      </c>
      <c r="T10" s="231" t="s">
        <v>7</v>
      </c>
      <c r="U10" s="231" t="s">
        <v>7</v>
      </c>
      <c r="V10" s="231" t="s">
        <v>7</v>
      </c>
      <c r="W10" s="231" t="s">
        <v>41</v>
      </c>
      <c r="X10" s="231" t="s">
        <v>41</v>
      </c>
      <c r="Y10" s="231" t="s">
        <v>41</v>
      </c>
      <c r="Z10" s="231" t="s">
        <v>41</v>
      </c>
      <c r="AA10" s="231" t="s">
        <v>41</v>
      </c>
      <c r="AB10" s="231" t="s">
        <v>41</v>
      </c>
      <c r="AC10" s="231" t="s">
        <v>41</v>
      </c>
      <c r="AD10" s="231" t="s">
        <v>41</v>
      </c>
      <c r="AE10" s="231" t="s">
        <v>41</v>
      </c>
      <c r="AF10" s="278" t="s">
        <v>6</v>
      </c>
      <c r="AG10" s="278" t="s">
        <v>6</v>
      </c>
      <c r="AH10" s="278" t="s">
        <v>6</v>
      </c>
      <c r="AI10" s="231" t="s">
        <v>41</v>
      </c>
      <c r="AJ10" s="231" t="s">
        <v>41</v>
      </c>
      <c r="AK10" s="231" t="s">
        <v>41</v>
      </c>
      <c r="AL10" s="231" t="s">
        <v>41</v>
      </c>
      <c r="AM10" s="231" t="s">
        <v>41</v>
      </c>
      <c r="AN10" s="231" t="s">
        <v>41</v>
      </c>
      <c r="AO10" s="231" t="s">
        <v>41</v>
      </c>
      <c r="AP10" s="231" t="s">
        <v>41</v>
      </c>
      <c r="AQ10" s="231" t="s">
        <v>41</v>
      </c>
      <c r="AR10" s="231" t="s">
        <v>41</v>
      </c>
      <c r="AS10" s="231" t="s">
        <v>41</v>
      </c>
      <c r="AT10" s="231" t="s">
        <v>41</v>
      </c>
      <c r="AU10" s="231" t="s">
        <v>41</v>
      </c>
      <c r="AV10" s="231" t="s">
        <v>41</v>
      </c>
      <c r="AW10" s="231" t="s">
        <v>41</v>
      </c>
      <c r="AX10" s="231" t="s">
        <v>41</v>
      </c>
      <c r="AY10" s="231" t="s">
        <v>41</v>
      </c>
      <c r="AZ10" s="231" t="s">
        <v>42</v>
      </c>
      <c r="BA10" s="231" t="s">
        <v>42</v>
      </c>
      <c r="BB10" s="296"/>
      <c r="BC10" s="296"/>
      <c r="BD10" s="296"/>
      <c r="BE10" s="296"/>
      <c r="BF10" s="296"/>
      <c r="BG10" s="296"/>
      <c r="BH10" s="296"/>
      <c r="BI10" s="296"/>
      <c r="BJ10" s="296"/>
      <c r="BK10" s="296"/>
      <c r="BL10" s="296"/>
      <c r="BM10" s="296"/>
      <c r="BN10" s="296"/>
      <c r="BO10" s="296"/>
      <c r="BP10" s="296"/>
      <c r="BQ10" s="296"/>
      <c r="BR10" s="296"/>
      <c r="BS10" s="296"/>
      <c r="BT10" s="229"/>
      <c r="BU10" s="165">
        <f t="shared" si="3"/>
        <v>0.35416663888565514</v>
      </c>
    </row>
    <row r="11" spans="1:74" ht="15.5" x14ac:dyDescent="0.35">
      <c r="A11" s="39"/>
      <c r="B11" s="71" t="str">
        <f>'Etat staff'!U18</f>
        <v xml:space="preserve"> ERICKA</v>
      </c>
      <c r="C11" s="146">
        <f>'Etat staff'!S18</f>
        <v>43596.565972222219</v>
      </c>
      <c r="D11" s="241">
        <f>IF('Etat staff'!T18&lt;C11,'Etat staff'!T18+1,'Etat staff'!T18)</f>
        <v>43596.954861111109</v>
      </c>
      <c r="E11" s="262">
        <f t="shared" si="2"/>
        <v>5.2083333333333336E-2</v>
      </c>
      <c r="F11" s="109"/>
      <c r="G11" s="68"/>
      <c r="H11" s="227"/>
      <c r="I11" s="296"/>
      <c r="J11" s="296"/>
      <c r="K11" s="296"/>
      <c r="L11" s="296"/>
      <c r="M11" s="296"/>
      <c r="N11" s="296"/>
      <c r="O11" s="296"/>
      <c r="P11" s="296"/>
      <c r="Q11" s="296"/>
      <c r="R11" s="296"/>
      <c r="S11" s="296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 t="s">
        <v>7</v>
      </c>
      <c r="AI11" s="231" t="s">
        <v>7</v>
      </c>
      <c r="AJ11" s="231" t="s">
        <v>7</v>
      </c>
      <c r="AK11" s="231" t="s">
        <v>7</v>
      </c>
      <c r="AL11" s="231" t="s">
        <v>7</v>
      </c>
      <c r="AM11" s="231" t="s">
        <v>42</v>
      </c>
      <c r="AN11" s="231" t="s">
        <v>42</v>
      </c>
      <c r="AO11" s="231" t="s">
        <v>42</v>
      </c>
      <c r="AP11" s="231" t="s">
        <v>42</v>
      </c>
      <c r="AQ11" s="231" t="s">
        <v>42</v>
      </c>
      <c r="AR11" s="231" t="s">
        <v>42</v>
      </c>
      <c r="AS11" s="231" t="s">
        <v>42</v>
      </c>
      <c r="AT11" s="231" t="s">
        <v>42</v>
      </c>
      <c r="AU11" s="231" t="s">
        <v>42</v>
      </c>
      <c r="AV11" s="231" t="s">
        <v>6</v>
      </c>
      <c r="AW11" s="231" t="s">
        <v>6</v>
      </c>
      <c r="AX11" s="231" t="s">
        <v>6</v>
      </c>
      <c r="AY11" s="231" t="s">
        <v>41</v>
      </c>
      <c r="AZ11" s="231" t="s">
        <v>41</v>
      </c>
      <c r="BA11" s="231" t="s">
        <v>41</v>
      </c>
      <c r="BB11" s="231" t="s">
        <v>41</v>
      </c>
      <c r="BC11" s="231" t="s">
        <v>41</v>
      </c>
      <c r="BD11" s="231" t="s">
        <v>41</v>
      </c>
      <c r="BE11" s="231" t="s">
        <v>41</v>
      </c>
      <c r="BF11" s="231" t="s">
        <v>41</v>
      </c>
      <c r="BG11" s="231" t="s">
        <v>41</v>
      </c>
      <c r="BH11" s="231" t="s">
        <v>41</v>
      </c>
      <c r="BI11" s="231" t="s">
        <v>41</v>
      </c>
      <c r="BJ11" s="231" t="s">
        <v>41</v>
      </c>
      <c r="BK11" s="231" t="s">
        <v>41</v>
      </c>
      <c r="BL11" s="231" t="s">
        <v>41</v>
      </c>
      <c r="BM11" s="231" t="s">
        <v>41</v>
      </c>
      <c r="BN11" s="231" t="s">
        <v>41</v>
      </c>
      <c r="BO11" s="231" t="s">
        <v>41</v>
      </c>
      <c r="BP11" s="296"/>
      <c r="BQ11" s="296"/>
      <c r="BR11" s="296"/>
      <c r="BS11" s="296"/>
      <c r="BT11" s="229"/>
      <c r="BU11" s="165">
        <f t="shared" si="3"/>
        <v>0.39583330555717244</v>
      </c>
    </row>
    <row r="12" spans="1:74" ht="15.5" x14ac:dyDescent="0.35">
      <c r="A12" s="39"/>
      <c r="B12" s="71">
        <f>'Etat staff'!U19</f>
        <v>0</v>
      </c>
      <c r="C12" s="146">
        <f>'Etat staff'!S19</f>
        <v>0</v>
      </c>
      <c r="D12" s="241">
        <f>IF('Etat staff'!T19&lt;C12,'Etat staff'!T19+1,'Etat staff'!T19)</f>
        <v>0</v>
      </c>
      <c r="E12" s="262">
        <f t="shared" si="2"/>
        <v>1.0416666666666666E-2</v>
      </c>
      <c r="F12" s="109"/>
      <c r="G12" s="68"/>
      <c r="H12" s="227"/>
      <c r="I12" s="296"/>
      <c r="J12" s="296"/>
      <c r="K12" s="296"/>
      <c r="L12" s="296"/>
      <c r="M12" s="296"/>
      <c r="N12" s="296"/>
      <c r="O12" s="296"/>
      <c r="P12" s="296"/>
      <c r="Q12" s="296"/>
      <c r="R12" s="296"/>
      <c r="S12" s="296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/>
      <c r="AJ12" s="231"/>
      <c r="AK12" s="231"/>
      <c r="AL12" s="231"/>
      <c r="AM12" s="231"/>
      <c r="AN12" s="231"/>
      <c r="AO12" s="231"/>
      <c r="AP12" s="231"/>
      <c r="AQ12" s="231"/>
      <c r="AR12" s="231"/>
      <c r="AS12" s="231"/>
      <c r="AT12" s="231"/>
      <c r="AU12" s="231"/>
      <c r="AV12" s="231"/>
      <c r="AW12" s="231"/>
      <c r="AX12" s="231"/>
      <c r="AY12" s="231"/>
      <c r="AZ12" s="231"/>
      <c r="BA12" s="231"/>
      <c r="BB12" s="231"/>
      <c r="BC12" s="231"/>
      <c r="BD12" s="231"/>
      <c r="BE12" s="231"/>
      <c r="BF12" s="231"/>
      <c r="BG12" s="231"/>
      <c r="BH12" s="231"/>
      <c r="BI12" s="231"/>
      <c r="BJ12" s="231"/>
      <c r="BK12" s="231"/>
      <c r="BL12" s="296"/>
      <c r="BM12" s="296"/>
      <c r="BN12" s="296"/>
      <c r="BO12" s="296"/>
      <c r="BP12" s="296"/>
      <c r="BQ12" s="296"/>
      <c r="BR12" s="296"/>
      <c r="BS12" s="296"/>
      <c r="BT12" s="229"/>
      <c r="BU12" s="165">
        <f t="shared" si="3"/>
        <v>6.9444166666666673E-3</v>
      </c>
    </row>
    <row r="13" spans="1:74" ht="16" thickBot="1" x14ac:dyDescent="0.4">
      <c r="A13" s="39"/>
      <c r="B13" s="72">
        <f>'Etat staff'!U20</f>
        <v>0</v>
      </c>
      <c r="C13" s="146">
        <f>'Etat staff'!S20</f>
        <v>0</v>
      </c>
      <c r="D13" s="242">
        <f>IF('Etat staff'!T20&lt;C13,'Etat staff'!T20+1,'Etat staff'!T20)</f>
        <v>0</v>
      </c>
      <c r="E13" s="263">
        <f t="shared" si="2"/>
        <v>1.0416666666666666E-2</v>
      </c>
      <c r="F13" s="110"/>
      <c r="G13" s="69"/>
      <c r="H13" s="232"/>
      <c r="I13" s="233"/>
      <c r="J13" s="233"/>
      <c r="K13" s="233"/>
      <c r="L13" s="233"/>
      <c r="M13" s="233"/>
      <c r="N13" s="233"/>
      <c r="O13" s="233"/>
      <c r="P13" s="233"/>
      <c r="Q13" s="233"/>
      <c r="R13" s="233"/>
      <c r="S13" s="233"/>
      <c r="T13" s="234"/>
      <c r="U13" s="234"/>
      <c r="V13" s="234"/>
      <c r="W13" s="234"/>
      <c r="X13" s="234"/>
      <c r="Y13" s="234"/>
      <c r="Z13" s="234"/>
      <c r="AA13" s="234"/>
      <c r="AB13" s="234"/>
      <c r="AC13" s="234"/>
      <c r="AD13" s="234"/>
      <c r="AE13" s="234"/>
      <c r="AF13" s="234"/>
      <c r="AG13" s="234"/>
      <c r="AH13" s="234"/>
      <c r="AI13" s="234"/>
      <c r="AJ13" s="234"/>
      <c r="AK13" s="234"/>
      <c r="AL13" s="234"/>
      <c r="AM13" s="234"/>
      <c r="AN13" s="234"/>
      <c r="AO13" s="234"/>
      <c r="AP13" s="234"/>
      <c r="AQ13" s="234"/>
      <c r="AR13" s="234"/>
      <c r="AS13" s="234"/>
      <c r="AT13" s="234"/>
      <c r="AU13" s="234"/>
      <c r="AV13" s="234"/>
      <c r="AW13" s="234"/>
      <c r="AX13" s="234"/>
      <c r="AY13" s="234"/>
      <c r="AZ13" s="234"/>
      <c r="BA13" s="234"/>
      <c r="BB13" s="234"/>
      <c r="BC13" s="234"/>
      <c r="BD13" s="234"/>
      <c r="BE13" s="234"/>
      <c r="BF13" s="234"/>
      <c r="BG13" s="234"/>
      <c r="BH13" s="234"/>
      <c r="BI13" s="234"/>
      <c r="BJ13" s="234"/>
      <c r="BK13" s="234"/>
      <c r="BL13" s="233"/>
      <c r="BM13" s="233"/>
      <c r="BN13" s="233"/>
      <c r="BO13" s="233"/>
      <c r="BP13" s="233"/>
      <c r="BQ13" s="233"/>
      <c r="BR13" s="233"/>
      <c r="BS13" s="233"/>
      <c r="BT13" s="236"/>
      <c r="BU13" s="165">
        <f t="shared" si="3"/>
        <v>6.9444166666666673E-3</v>
      </c>
    </row>
    <row r="14" spans="1:74" ht="15" customHeight="1" thickBot="1" x14ac:dyDescent="0.4">
      <c r="A14" s="39"/>
      <c r="B14" s="40"/>
      <c r="C14" s="147"/>
      <c r="D14" s="148"/>
      <c r="E14" s="196"/>
      <c r="F14" s="33"/>
      <c r="G14" s="33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5"/>
      <c r="AS14" s="35"/>
      <c r="AT14" s="35"/>
      <c r="AU14" s="35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165"/>
    </row>
    <row r="15" spans="1:74" ht="31.5" thickBot="1" x14ac:dyDescent="0.4">
      <c r="A15" s="39"/>
      <c r="B15" s="73" t="s">
        <v>27</v>
      </c>
      <c r="C15" s="150" t="s">
        <v>3</v>
      </c>
      <c r="D15" s="150" t="s">
        <v>3</v>
      </c>
      <c r="E15" s="197" t="s">
        <v>48</v>
      </c>
      <c r="F15" s="216" t="s">
        <v>4</v>
      </c>
      <c r="G15" s="216" t="s">
        <v>5</v>
      </c>
      <c r="H15" s="282">
        <f>DATE(YEAR($C$35),MONTH($C$35),DAY($C$35))+(8/24)</f>
        <v>43596.333333333336</v>
      </c>
      <c r="I15" s="282">
        <f>H$6+(15/24/60)</f>
        <v>43596.34375</v>
      </c>
      <c r="J15" s="282">
        <f t="shared" ref="J15:BT15" si="4">I$6+(15/24/60)</f>
        <v>43596.354166666664</v>
      </c>
      <c r="K15" s="282">
        <f t="shared" si="4"/>
        <v>43596.364583333328</v>
      </c>
      <c r="L15" s="282">
        <f t="shared" si="4"/>
        <v>43596.374999999993</v>
      </c>
      <c r="M15" s="282">
        <f t="shared" si="4"/>
        <v>43596.385416666657</v>
      </c>
      <c r="N15" s="282">
        <f t="shared" si="4"/>
        <v>43596.395833333321</v>
      </c>
      <c r="O15" s="282">
        <f t="shared" si="4"/>
        <v>43596.406249999985</v>
      </c>
      <c r="P15" s="282">
        <f t="shared" si="4"/>
        <v>43596.41666666665</v>
      </c>
      <c r="Q15" s="282">
        <f t="shared" si="4"/>
        <v>43596.427083333314</v>
      </c>
      <c r="R15" s="282">
        <f t="shared" si="4"/>
        <v>43596.437499999978</v>
      </c>
      <c r="S15" s="282">
        <f t="shared" si="4"/>
        <v>43596.447916666642</v>
      </c>
      <c r="T15" s="282">
        <f t="shared" si="4"/>
        <v>43596.458333333307</v>
      </c>
      <c r="U15" s="282">
        <f t="shared" si="4"/>
        <v>43596.468749999971</v>
      </c>
      <c r="V15" s="282">
        <f t="shared" si="4"/>
        <v>43596.479166666635</v>
      </c>
      <c r="W15" s="282">
        <f t="shared" si="4"/>
        <v>43596.489583333299</v>
      </c>
      <c r="X15" s="282">
        <f t="shared" si="4"/>
        <v>43596.499999999964</v>
      </c>
      <c r="Y15" s="282">
        <f t="shared" si="4"/>
        <v>43596.510416666628</v>
      </c>
      <c r="Z15" s="282">
        <f t="shared" si="4"/>
        <v>43596.520833333292</v>
      </c>
      <c r="AA15" s="282">
        <f t="shared" si="4"/>
        <v>43596.531249999956</v>
      </c>
      <c r="AB15" s="282">
        <f t="shared" si="4"/>
        <v>43596.541666666621</v>
      </c>
      <c r="AC15" s="282">
        <f t="shared" si="4"/>
        <v>43596.552083333285</v>
      </c>
      <c r="AD15" s="282">
        <f t="shared" si="4"/>
        <v>43596.562499999949</v>
      </c>
      <c r="AE15" s="282">
        <f t="shared" si="4"/>
        <v>43596.572916666613</v>
      </c>
      <c r="AF15" s="282">
        <f t="shared" si="4"/>
        <v>43596.583333333278</v>
      </c>
      <c r="AG15" s="282">
        <f t="shared" si="4"/>
        <v>43596.593749999942</v>
      </c>
      <c r="AH15" s="282">
        <f t="shared" si="4"/>
        <v>43596.604166666606</v>
      </c>
      <c r="AI15" s="282">
        <f t="shared" si="4"/>
        <v>43596.61458333327</v>
      </c>
      <c r="AJ15" s="282">
        <f t="shared" si="4"/>
        <v>43596.624999999935</v>
      </c>
      <c r="AK15" s="282">
        <f t="shared" si="4"/>
        <v>43596.635416666599</v>
      </c>
      <c r="AL15" s="282">
        <f t="shared" si="4"/>
        <v>43596.645833333263</v>
      </c>
      <c r="AM15" s="282">
        <f t="shared" si="4"/>
        <v>43596.656249999927</v>
      </c>
      <c r="AN15" s="282">
        <f t="shared" si="4"/>
        <v>43596.666666666591</v>
      </c>
      <c r="AO15" s="282">
        <f t="shared" si="4"/>
        <v>43596.677083333256</v>
      </c>
      <c r="AP15" s="282">
        <f t="shared" si="4"/>
        <v>43596.68749999992</v>
      </c>
      <c r="AQ15" s="282">
        <f t="shared" si="4"/>
        <v>43596.697916666584</v>
      </c>
      <c r="AR15" s="282">
        <f t="shared" si="4"/>
        <v>43596.708333333248</v>
      </c>
      <c r="AS15" s="282">
        <f t="shared" si="4"/>
        <v>43596.718749999913</v>
      </c>
      <c r="AT15" s="282">
        <f t="shared" si="4"/>
        <v>43596.729166666577</v>
      </c>
      <c r="AU15" s="282">
        <f t="shared" si="4"/>
        <v>43596.739583333241</v>
      </c>
      <c r="AV15" s="282">
        <f t="shared" si="4"/>
        <v>43596.749999999905</v>
      </c>
      <c r="AW15" s="282">
        <f t="shared" si="4"/>
        <v>43596.76041666657</v>
      </c>
      <c r="AX15" s="282">
        <f t="shared" si="4"/>
        <v>43596.770833333234</v>
      </c>
      <c r="AY15" s="282">
        <f t="shared" si="4"/>
        <v>43596.781249999898</v>
      </c>
      <c r="AZ15" s="282">
        <f t="shared" si="4"/>
        <v>43596.791666666562</v>
      </c>
      <c r="BA15" s="282">
        <f t="shared" si="4"/>
        <v>43596.802083333227</v>
      </c>
      <c r="BB15" s="282">
        <f t="shared" si="4"/>
        <v>43596.812499999891</v>
      </c>
      <c r="BC15" s="282">
        <f t="shared" si="4"/>
        <v>43596.822916666555</v>
      </c>
      <c r="BD15" s="282">
        <f t="shared" si="4"/>
        <v>43596.833333333219</v>
      </c>
      <c r="BE15" s="282">
        <f t="shared" si="4"/>
        <v>43596.843749999884</v>
      </c>
      <c r="BF15" s="282">
        <f t="shared" si="4"/>
        <v>43596.854166666548</v>
      </c>
      <c r="BG15" s="282">
        <f t="shared" si="4"/>
        <v>43596.864583333212</v>
      </c>
      <c r="BH15" s="282">
        <f t="shared" si="4"/>
        <v>43596.874999999876</v>
      </c>
      <c r="BI15" s="282">
        <f t="shared" si="4"/>
        <v>43596.885416666541</v>
      </c>
      <c r="BJ15" s="282">
        <f t="shared" si="4"/>
        <v>43596.895833333205</v>
      </c>
      <c r="BK15" s="282">
        <f t="shared" si="4"/>
        <v>43596.906249999869</v>
      </c>
      <c r="BL15" s="282">
        <f t="shared" si="4"/>
        <v>43596.916666666533</v>
      </c>
      <c r="BM15" s="282">
        <f t="shared" si="4"/>
        <v>43596.927083333198</v>
      </c>
      <c r="BN15" s="282">
        <f t="shared" si="4"/>
        <v>43596.937499999862</v>
      </c>
      <c r="BO15" s="282">
        <f t="shared" si="4"/>
        <v>43596.947916666526</v>
      </c>
      <c r="BP15" s="282">
        <f t="shared" si="4"/>
        <v>43596.95833333319</v>
      </c>
      <c r="BQ15" s="282">
        <f t="shared" si="4"/>
        <v>43596.968749999854</v>
      </c>
      <c r="BR15" s="282">
        <f t="shared" si="4"/>
        <v>43596.979166666519</v>
      </c>
      <c r="BS15" s="282">
        <f t="shared" si="4"/>
        <v>43596.989583333183</v>
      </c>
      <c r="BT15" s="282">
        <f t="shared" si="4"/>
        <v>43596.999999999847</v>
      </c>
      <c r="BU15" s="165"/>
    </row>
    <row r="16" spans="1:74" ht="15.5" x14ac:dyDescent="0.35">
      <c r="A16" s="39"/>
      <c r="B16" s="111" t="str">
        <f>'Etat staff'!U21</f>
        <v xml:space="preserve"> DAISY</v>
      </c>
      <c r="C16" s="151">
        <f>'Etat staff'!S21</f>
        <v>43596.440972222219</v>
      </c>
      <c r="D16" s="246">
        <f>IF('Etat staff'!T21&lt;C16,'Etat staff'!T21+1,'Etat staff'!T21)</f>
        <v>43596.767361111109</v>
      </c>
      <c r="E16" s="243">
        <f>IF(BU16*24&lt;5.75,0.25/24,IF(BU16*24&lt;6.75,0.5/24,IF(BU16*24&lt;9,1/24,IF(BU16*24&lt;13.25,1.25/24,1.5/24))))</f>
        <v>4.1666666666666664E-2</v>
      </c>
      <c r="F16" s="204"/>
      <c r="G16" s="166"/>
      <c r="H16" s="256" t="s">
        <v>7</v>
      </c>
      <c r="I16" s="256" t="s">
        <v>7</v>
      </c>
      <c r="J16" s="256" t="s">
        <v>7</v>
      </c>
      <c r="K16" s="252" t="s">
        <v>15</v>
      </c>
      <c r="L16" s="252" t="s">
        <v>15</v>
      </c>
      <c r="M16" s="252" t="s">
        <v>15</v>
      </c>
      <c r="N16" s="252" t="s">
        <v>15</v>
      </c>
      <c r="O16" s="252" t="s">
        <v>15</v>
      </c>
      <c r="P16" s="252" t="s">
        <v>39</v>
      </c>
      <c r="Q16" s="252" t="s">
        <v>39</v>
      </c>
      <c r="R16" s="252" t="s">
        <v>39</v>
      </c>
      <c r="S16" s="252" t="s">
        <v>39</v>
      </c>
      <c r="T16" s="252" t="s">
        <v>55</v>
      </c>
      <c r="U16" s="252" t="s">
        <v>55</v>
      </c>
      <c r="V16" s="252" t="s">
        <v>55</v>
      </c>
      <c r="W16" s="252" t="s">
        <v>55</v>
      </c>
      <c r="X16" s="281" t="s">
        <v>6</v>
      </c>
      <c r="Y16" s="281" t="s">
        <v>6</v>
      </c>
      <c r="Z16" s="281" t="s">
        <v>6</v>
      </c>
      <c r="AA16" s="252" t="s">
        <v>15</v>
      </c>
      <c r="AB16" s="231" t="s">
        <v>39</v>
      </c>
      <c r="AC16" s="231" t="s">
        <v>39</v>
      </c>
      <c r="AD16" s="231" t="s">
        <v>39</v>
      </c>
      <c r="AE16" s="231" t="s">
        <v>39</v>
      </c>
      <c r="AF16" s="231" t="s">
        <v>15</v>
      </c>
      <c r="AG16" s="231" t="s">
        <v>15</v>
      </c>
      <c r="AH16" s="231" t="s">
        <v>15</v>
      </c>
      <c r="AI16" s="231" t="s">
        <v>15</v>
      </c>
      <c r="AJ16" s="252" t="s">
        <v>47</v>
      </c>
      <c r="AK16" s="231" t="s">
        <v>46</v>
      </c>
      <c r="AL16" s="231" t="s">
        <v>46</v>
      </c>
      <c r="AM16" s="231" t="s">
        <v>46</v>
      </c>
      <c r="AN16" s="252" t="s">
        <v>46</v>
      </c>
      <c r="AO16" s="252" t="s">
        <v>46</v>
      </c>
      <c r="AP16" s="253" t="s">
        <v>15</v>
      </c>
      <c r="AQ16" s="253" t="s">
        <v>15</v>
      </c>
      <c r="AR16" s="253" t="s">
        <v>15</v>
      </c>
      <c r="AS16" s="253" t="s">
        <v>15</v>
      </c>
      <c r="AT16" s="253"/>
      <c r="AU16" s="253"/>
      <c r="AV16" s="253"/>
      <c r="AW16" s="253"/>
      <c r="AX16" s="253"/>
      <c r="AY16" s="253"/>
      <c r="AZ16" s="253"/>
      <c r="BA16" s="253"/>
      <c r="BB16" s="253"/>
      <c r="BC16" s="253"/>
      <c r="BD16" s="253"/>
      <c r="BE16" s="253"/>
      <c r="BF16" s="253"/>
      <c r="BG16" s="253"/>
      <c r="BH16" s="253"/>
      <c r="BI16" s="253"/>
      <c r="BJ16" s="253"/>
      <c r="BK16" s="253"/>
      <c r="BL16" s="253"/>
      <c r="BM16" s="253"/>
      <c r="BN16" s="253"/>
      <c r="BO16" s="253"/>
      <c r="BP16" s="253"/>
      <c r="BQ16" s="254"/>
      <c r="BR16" s="254"/>
      <c r="BS16" s="254"/>
      <c r="BT16" s="255"/>
      <c r="BU16" s="165">
        <f t="shared" si="3"/>
        <v>0.33333330555717244</v>
      </c>
    </row>
    <row r="17" spans="1:73" ht="15" customHeight="1" x14ac:dyDescent="0.35">
      <c r="A17" s="39"/>
      <c r="B17" s="273" t="str">
        <f>'Etat staff'!U22</f>
        <v xml:space="preserve"> MIKE</v>
      </c>
      <c r="C17" s="152">
        <f>'Etat staff'!S22</f>
        <v>43596.440972222219</v>
      </c>
      <c r="D17" s="247">
        <f>IF('Etat staff'!T22&lt;C17,'Etat staff'!T22+1,'Etat staff'!T22)</f>
        <v>43596.767361111109</v>
      </c>
      <c r="E17" s="244">
        <f t="shared" ref="E17:E25" si="5">IF(BU17*24&lt;5.75,0.25/24,IF(BU17*24&lt;6.75,0.5/24,IF(BU17*24&lt;9,1/24,IF(BU17*24&lt;13.25,1.25/24,1.5/24))))</f>
        <v>4.1666666666666664E-2</v>
      </c>
      <c r="F17" s="205"/>
      <c r="G17" s="167"/>
      <c r="H17" s="227"/>
      <c r="I17" s="227"/>
      <c r="J17" s="227"/>
      <c r="K17" s="227" t="s">
        <v>7</v>
      </c>
      <c r="L17" s="227" t="s">
        <v>7</v>
      </c>
      <c r="M17" s="227" t="s">
        <v>7</v>
      </c>
      <c r="N17" s="227" t="s">
        <v>7</v>
      </c>
      <c r="O17" s="231" t="s">
        <v>15</v>
      </c>
      <c r="P17" s="231" t="s">
        <v>15</v>
      </c>
      <c r="Q17" s="231" t="s">
        <v>15</v>
      </c>
      <c r="R17" s="231" t="s">
        <v>15</v>
      </c>
      <c r="S17" s="231" t="s">
        <v>15</v>
      </c>
      <c r="T17" s="231" t="s">
        <v>39</v>
      </c>
      <c r="U17" s="231" t="s">
        <v>39</v>
      </c>
      <c r="V17" s="231" t="s">
        <v>39</v>
      </c>
      <c r="W17" s="231" t="s">
        <v>39</v>
      </c>
      <c r="X17" s="252" t="s">
        <v>15</v>
      </c>
      <c r="Y17" s="252" t="s">
        <v>15</v>
      </c>
      <c r="Z17" s="252" t="s">
        <v>15</v>
      </c>
      <c r="AA17" s="252" t="s">
        <v>15</v>
      </c>
      <c r="AB17" s="280" t="s">
        <v>6</v>
      </c>
      <c r="AC17" s="280" t="s">
        <v>6</v>
      </c>
      <c r="AD17" s="280" t="s">
        <v>6</v>
      </c>
      <c r="AE17" s="280" t="s">
        <v>15</v>
      </c>
      <c r="AF17" s="231" t="s">
        <v>39</v>
      </c>
      <c r="AG17" s="231" t="s">
        <v>39</v>
      </c>
      <c r="AH17" s="231" t="s">
        <v>39</v>
      </c>
      <c r="AI17" s="231" t="s">
        <v>39</v>
      </c>
      <c r="AJ17" s="231" t="s">
        <v>40</v>
      </c>
      <c r="AK17" s="231" t="s">
        <v>40</v>
      </c>
      <c r="AL17" s="231" t="s">
        <v>40</v>
      </c>
      <c r="AM17" s="231" t="s">
        <v>40</v>
      </c>
      <c r="AN17" s="231"/>
      <c r="AO17" s="231"/>
      <c r="AP17" s="231"/>
      <c r="AQ17" s="231"/>
      <c r="AR17" s="231"/>
      <c r="AS17" s="231"/>
      <c r="AT17" s="231"/>
      <c r="AU17" s="231"/>
      <c r="AV17" s="231"/>
      <c r="AW17" s="231"/>
      <c r="AX17" s="296"/>
      <c r="AY17" s="296"/>
      <c r="AZ17" s="296"/>
      <c r="BA17" s="296"/>
      <c r="BB17" s="296"/>
      <c r="BC17" s="296"/>
      <c r="BD17" s="296"/>
      <c r="BE17" s="296"/>
      <c r="BF17" s="296"/>
      <c r="BG17" s="296"/>
      <c r="BH17" s="296"/>
      <c r="BI17" s="296"/>
      <c r="BJ17" s="296"/>
      <c r="BK17" s="296"/>
      <c r="BL17" s="296"/>
      <c r="BM17" s="296"/>
      <c r="BN17" s="296"/>
      <c r="BO17" s="296"/>
      <c r="BP17" s="296"/>
      <c r="BQ17" s="228"/>
      <c r="BR17" s="228"/>
      <c r="BS17" s="228"/>
      <c r="BT17" s="229"/>
      <c r="BU17" s="165">
        <f t="shared" si="3"/>
        <v>0.33333330555717244</v>
      </c>
    </row>
    <row r="18" spans="1:73" ht="18" customHeight="1" x14ac:dyDescent="0.35">
      <c r="A18" s="39"/>
      <c r="B18" s="65" t="str">
        <f>'Etat staff'!U23</f>
        <v xml:space="preserve"> PAGNA</v>
      </c>
      <c r="C18" s="152">
        <f>'Etat staff'!S23</f>
        <v>43596.482638888891</v>
      </c>
      <c r="D18" s="247">
        <f>IF('Etat staff'!T23&lt;C18,'Etat staff'!T23+1,'Etat staff'!T23)</f>
        <v>43596.715277777781</v>
      </c>
      <c r="E18" s="244">
        <f t="shared" si="5"/>
        <v>1.0416666666666666E-2</v>
      </c>
      <c r="F18" s="206"/>
      <c r="G18" s="168"/>
      <c r="H18" s="227"/>
      <c r="I18" s="264"/>
      <c r="J18" s="264"/>
      <c r="K18" s="264"/>
      <c r="L18" s="296"/>
      <c r="M18" s="296"/>
      <c r="N18" s="296"/>
      <c r="O18" s="296"/>
      <c r="P18" s="296" t="s">
        <v>7</v>
      </c>
      <c r="Q18" s="296" t="s">
        <v>7</v>
      </c>
      <c r="R18" s="296" t="s">
        <v>7</v>
      </c>
      <c r="S18" s="231" t="s">
        <v>15</v>
      </c>
      <c r="T18" s="231" t="s">
        <v>40</v>
      </c>
      <c r="U18" s="231" t="s">
        <v>40</v>
      </c>
      <c r="V18" s="231" t="s">
        <v>40</v>
      </c>
      <c r="W18" s="231" t="s">
        <v>40</v>
      </c>
      <c r="X18" s="231" t="s">
        <v>40</v>
      </c>
      <c r="Y18" s="231" t="s">
        <v>40</v>
      </c>
      <c r="Z18" s="231" t="s">
        <v>40</v>
      </c>
      <c r="AA18" s="231" t="s">
        <v>40</v>
      </c>
      <c r="AB18" s="231" t="s">
        <v>40</v>
      </c>
      <c r="AC18" s="231" t="s">
        <v>40</v>
      </c>
      <c r="AD18" s="231" t="s">
        <v>40</v>
      </c>
      <c r="AE18" s="231" t="s">
        <v>40</v>
      </c>
      <c r="AF18" s="280" t="s">
        <v>6</v>
      </c>
      <c r="AG18" s="280" t="s">
        <v>6</v>
      </c>
      <c r="AH18" s="280" t="s">
        <v>6</v>
      </c>
      <c r="AI18" s="231" t="s">
        <v>15</v>
      </c>
      <c r="AJ18" s="231" t="s">
        <v>39</v>
      </c>
      <c r="AK18" s="231" t="s">
        <v>39</v>
      </c>
      <c r="AL18" s="231" t="s">
        <v>39</v>
      </c>
      <c r="AM18" s="231" t="s">
        <v>39</v>
      </c>
      <c r="AN18" s="231" t="s">
        <v>15</v>
      </c>
      <c r="AO18" s="231" t="s">
        <v>15</v>
      </c>
      <c r="AP18" s="231" t="s">
        <v>15</v>
      </c>
      <c r="AQ18" s="231" t="s">
        <v>15</v>
      </c>
      <c r="AR18" s="231" t="s">
        <v>15</v>
      </c>
      <c r="AS18" s="231" t="s">
        <v>47</v>
      </c>
      <c r="AT18" s="231" t="s">
        <v>15</v>
      </c>
      <c r="AU18" s="231" t="s">
        <v>15</v>
      </c>
      <c r="AV18" s="296"/>
      <c r="AW18" s="296"/>
      <c r="AX18" s="296"/>
      <c r="AY18" s="296"/>
      <c r="AZ18" s="296"/>
      <c r="BA18" s="296"/>
      <c r="BB18" s="296"/>
      <c r="BC18" s="296"/>
      <c r="BD18" s="296"/>
      <c r="BE18" s="296"/>
      <c r="BF18" s="296"/>
      <c r="BG18" s="296"/>
      <c r="BH18" s="296"/>
      <c r="BI18" s="296"/>
      <c r="BJ18" s="296"/>
      <c r="BK18" s="296"/>
      <c r="BL18" s="296"/>
      <c r="BM18" s="296"/>
      <c r="BN18" s="296"/>
      <c r="BO18" s="296"/>
      <c r="BP18" s="296"/>
      <c r="BQ18" s="228"/>
      <c r="BR18" s="228"/>
      <c r="BS18" s="228"/>
      <c r="BT18" s="229"/>
      <c r="BU18" s="165">
        <f t="shared" si="3"/>
        <v>0.23958330555717244</v>
      </c>
    </row>
    <row r="19" spans="1:73" ht="18" customHeight="1" x14ac:dyDescent="0.35">
      <c r="A19" s="39"/>
      <c r="B19" s="65" t="str">
        <f>'Etat staff'!U24</f>
        <v xml:space="preserve"> VIRGINIE</v>
      </c>
      <c r="C19" s="152">
        <f>'Etat staff'!S24</f>
        <v>43596.482638888891</v>
      </c>
      <c r="D19" s="247">
        <f>IF('Etat staff'!T24&lt;C19,'Etat staff'!T24+1,'Etat staff'!T24)</f>
        <v>43596.694444444445</v>
      </c>
      <c r="E19" s="244">
        <f t="shared" si="5"/>
        <v>1.0416666666666666E-2</v>
      </c>
      <c r="F19" s="206"/>
      <c r="G19" s="168"/>
      <c r="H19" s="227"/>
      <c r="I19" s="264"/>
      <c r="J19" s="264"/>
      <c r="K19" s="264"/>
      <c r="L19" s="296"/>
      <c r="M19" s="296"/>
      <c r="N19" s="296"/>
      <c r="O19" s="296"/>
      <c r="P19" s="296"/>
      <c r="Q19" s="296"/>
      <c r="R19" s="296"/>
      <c r="S19" s="296" t="s">
        <v>7</v>
      </c>
      <c r="T19" s="296" t="s">
        <v>7</v>
      </c>
      <c r="U19" s="296" t="s">
        <v>7</v>
      </c>
      <c r="V19" s="296" t="s">
        <v>7</v>
      </c>
      <c r="W19" s="231" t="s">
        <v>15</v>
      </c>
      <c r="X19" s="231" t="s">
        <v>39</v>
      </c>
      <c r="Y19" s="231" t="s">
        <v>39</v>
      </c>
      <c r="Z19" s="231" t="s">
        <v>39</v>
      </c>
      <c r="AA19" s="231" t="s">
        <v>39</v>
      </c>
      <c r="AB19" s="231" t="s">
        <v>15</v>
      </c>
      <c r="AC19" s="231" t="s">
        <v>15</v>
      </c>
      <c r="AD19" s="231" t="s">
        <v>15</v>
      </c>
      <c r="AE19" s="231" t="s">
        <v>15</v>
      </c>
      <c r="AF19" s="231" t="s">
        <v>15</v>
      </c>
      <c r="AG19" s="231" t="s">
        <v>15</v>
      </c>
      <c r="AH19" s="231" t="s">
        <v>15</v>
      </c>
      <c r="AI19" s="231" t="s">
        <v>15</v>
      </c>
      <c r="AJ19" s="280" t="s">
        <v>6</v>
      </c>
      <c r="AK19" s="280" t="s">
        <v>6</v>
      </c>
      <c r="AL19" s="280" t="s">
        <v>6</v>
      </c>
      <c r="AM19" s="231" t="s">
        <v>15</v>
      </c>
      <c r="AN19" s="231" t="s">
        <v>39</v>
      </c>
      <c r="AO19" s="231" t="s">
        <v>39</v>
      </c>
      <c r="AP19" s="231" t="s">
        <v>39</v>
      </c>
      <c r="AQ19" s="231" t="s">
        <v>39</v>
      </c>
      <c r="AR19" s="231" t="s">
        <v>47</v>
      </c>
      <c r="AS19" s="231" t="s">
        <v>15</v>
      </c>
      <c r="AT19" s="231" t="s">
        <v>15</v>
      </c>
      <c r="AU19" s="231" t="s">
        <v>15</v>
      </c>
      <c r="AV19" s="231"/>
      <c r="AW19" s="231"/>
      <c r="AX19" s="231"/>
      <c r="AY19" s="231"/>
      <c r="AZ19" s="231"/>
      <c r="BA19" s="231"/>
      <c r="BB19" s="231"/>
      <c r="BC19" s="231"/>
      <c r="BD19" s="231"/>
      <c r="BE19" s="231"/>
      <c r="BF19" s="296"/>
      <c r="BG19" s="296"/>
      <c r="BH19" s="296"/>
      <c r="BI19" s="296"/>
      <c r="BJ19" s="296"/>
      <c r="BK19" s="296"/>
      <c r="BL19" s="296"/>
      <c r="BM19" s="296"/>
      <c r="BN19" s="296"/>
      <c r="BO19" s="296"/>
      <c r="BP19" s="296"/>
      <c r="BQ19" s="228"/>
      <c r="BR19" s="228"/>
      <c r="BS19" s="228"/>
      <c r="BT19" s="229"/>
      <c r="BU19" s="165">
        <f t="shared" si="3"/>
        <v>0.21874997222141379</v>
      </c>
    </row>
    <row r="20" spans="1:73" ht="18" customHeight="1" x14ac:dyDescent="0.35">
      <c r="A20" s="39"/>
      <c r="B20" s="65" t="str">
        <f>'Etat staff'!U25</f>
        <v xml:space="preserve"> IRIS</v>
      </c>
      <c r="C20" s="152">
        <f>'Etat staff'!S25</f>
        <v>43596.482638888891</v>
      </c>
      <c r="D20" s="247">
        <f>IF('Etat staff'!T25&lt;C20,'Etat staff'!T25+1,'Etat staff'!T25)</f>
        <v>43596.850694444445</v>
      </c>
      <c r="E20" s="244">
        <f t="shared" si="5"/>
        <v>4.1666666666666664E-2</v>
      </c>
      <c r="F20" s="206"/>
      <c r="G20" s="168"/>
      <c r="H20" s="227"/>
      <c r="I20" s="264"/>
      <c r="J20" s="264"/>
      <c r="K20" s="264"/>
      <c r="L20" s="296"/>
      <c r="M20" s="296"/>
      <c r="N20" s="296"/>
      <c r="O20" s="296"/>
      <c r="P20" s="296"/>
      <c r="Q20" s="296"/>
      <c r="R20" s="296"/>
      <c r="S20" s="296"/>
      <c r="T20" s="296" t="s">
        <v>7</v>
      </c>
      <c r="U20" s="296" t="s">
        <v>7</v>
      </c>
      <c r="V20" s="296" t="s">
        <v>7</v>
      </c>
      <c r="W20" s="231" t="s">
        <v>15</v>
      </c>
      <c r="X20" s="231" t="s">
        <v>15</v>
      </c>
      <c r="Y20" s="231" t="s">
        <v>15</v>
      </c>
      <c r="Z20" s="231" t="s">
        <v>15</v>
      </c>
      <c r="AA20" s="231" t="s">
        <v>15</v>
      </c>
      <c r="AB20" s="231" t="s">
        <v>15</v>
      </c>
      <c r="AC20" s="231" t="s">
        <v>15</v>
      </c>
      <c r="AD20" s="231" t="s">
        <v>15</v>
      </c>
      <c r="AE20" s="231" t="s">
        <v>15</v>
      </c>
      <c r="AF20" s="231" t="s">
        <v>15</v>
      </c>
      <c r="AG20" s="231" t="s">
        <v>15</v>
      </c>
      <c r="AH20" s="231" t="s">
        <v>15</v>
      </c>
      <c r="AI20" s="231" t="s">
        <v>15</v>
      </c>
      <c r="AJ20" s="280" t="s">
        <v>6</v>
      </c>
      <c r="AK20" s="280" t="s">
        <v>6</v>
      </c>
      <c r="AL20" s="280" t="s">
        <v>6</v>
      </c>
      <c r="AM20" s="231" t="s">
        <v>15</v>
      </c>
      <c r="AN20" s="231" t="s">
        <v>15</v>
      </c>
      <c r="AO20" s="231" t="s">
        <v>15</v>
      </c>
      <c r="AP20" s="231" t="s">
        <v>15</v>
      </c>
      <c r="AQ20" s="231" t="s">
        <v>15</v>
      </c>
      <c r="AR20" s="231" t="s">
        <v>15</v>
      </c>
      <c r="AS20" s="231"/>
      <c r="AT20" s="231"/>
      <c r="AU20" s="231"/>
      <c r="AV20" s="231"/>
      <c r="AW20" s="231"/>
      <c r="AX20" s="231"/>
      <c r="AY20" s="231"/>
      <c r="AZ20" s="231"/>
      <c r="BA20" s="231"/>
      <c r="BB20" s="231"/>
      <c r="BC20" s="231"/>
      <c r="BD20" s="231"/>
      <c r="BE20" s="231"/>
      <c r="BF20" s="231"/>
      <c r="BG20" s="231"/>
      <c r="BH20" s="296"/>
      <c r="BI20" s="296"/>
      <c r="BJ20" s="296"/>
      <c r="BK20" s="296"/>
      <c r="BL20" s="296"/>
      <c r="BM20" s="296"/>
      <c r="BN20" s="296"/>
      <c r="BO20" s="296"/>
      <c r="BP20" s="296"/>
      <c r="BQ20" s="228"/>
      <c r="BR20" s="228"/>
      <c r="BS20" s="228"/>
      <c r="BT20" s="229"/>
      <c r="BU20" s="165">
        <f t="shared" si="3"/>
        <v>0.37499997222141379</v>
      </c>
    </row>
    <row r="21" spans="1:73" ht="18" customHeight="1" x14ac:dyDescent="0.35">
      <c r="A21" s="39"/>
      <c r="B21" s="65" t="str">
        <f>'Etat staff'!U26</f>
        <v xml:space="preserve"> PHILIPPINE</v>
      </c>
      <c r="C21" s="152">
        <f>'Etat staff'!S26</f>
        <v>43596.711805555555</v>
      </c>
      <c r="D21" s="247">
        <f>IF('Etat staff'!T26&lt;C21,'Etat staff'!T26+1,'Etat staff'!T26)</f>
        <v>43596.954861111109</v>
      </c>
      <c r="E21" s="244">
        <f t="shared" si="5"/>
        <v>2.0833333333333332E-2</v>
      </c>
      <c r="F21" s="206"/>
      <c r="G21" s="168"/>
      <c r="H21" s="227"/>
      <c r="I21" s="264"/>
      <c r="J21" s="264"/>
      <c r="K21" s="264"/>
      <c r="L21" s="296"/>
      <c r="M21" s="296"/>
      <c r="N21" s="296"/>
      <c r="O21" s="296"/>
      <c r="P21" s="296"/>
      <c r="Q21" s="296"/>
      <c r="R21" s="296"/>
      <c r="S21" s="296"/>
      <c r="T21" s="296"/>
      <c r="U21" s="296"/>
      <c r="V21" s="296"/>
      <c r="W21" s="296"/>
      <c r="X21" s="296"/>
      <c r="Y21" s="296"/>
      <c r="Z21" s="296" t="s">
        <v>7</v>
      </c>
      <c r="AA21" s="296" t="s">
        <v>7</v>
      </c>
      <c r="AB21" s="296" t="s">
        <v>7</v>
      </c>
      <c r="AC21" s="296" t="s">
        <v>7</v>
      </c>
      <c r="AD21" s="296" t="s">
        <v>7</v>
      </c>
      <c r="AE21" s="231" t="s">
        <v>15</v>
      </c>
      <c r="AF21" s="231" t="s">
        <v>15</v>
      </c>
      <c r="AG21" s="231" t="s">
        <v>15</v>
      </c>
      <c r="AH21" s="231" t="s">
        <v>15</v>
      </c>
      <c r="AI21" s="231" t="s">
        <v>15</v>
      </c>
      <c r="AJ21" s="231" t="s">
        <v>15</v>
      </c>
      <c r="AK21" s="231" t="s">
        <v>15</v>
      </c>
      <c r="AL21" s="231" t="s">
        <v>15</v>
      </c>
      <c r="AM21" s="231" t="s">
        <v>15</v>
      </c>
      <c r="AN21" s="280" t="s">
        <v>6</v>
      </c>
      <c r="AO21" s="280" t="s">
        <v>6</v>
      </c>
      <c r="AP21" s="280" t="s">
        <v>6</v>
      </c>
      <c r="AQ21" s="231" t="s">
        <v>15</v>
      </c>
      <c r="AR21" s="231" t="s">
        <v>15</v>
      </c>
      <c r="AS21" s="231" t="s">
        <v>15</v>
      </c>
      <c r="AT21" s="231" t="s">
        <v>15</v>
      </c>
      <c r="AU21" s="231" t="s">
        <v>15</v>
      </c>
      <c r="AV21" s="231" t="s">
        <v>39</v>
      </c>
      <c r="AW21" s="231" t="s">
        <v>39</v>
      </c>
      <c r="AX21" s="231" t="s">
        <v>39</v>
      </c>
      <c r="AY21" s="231" t="s">
        <v>39</v>
      </c>
      <c r="AZ21" s="231" t="s">
        <v>15</v>
      </c>
      <c r="BA21" s="231" t="s">
        <v>15</v>
      </c>
      <c r="BB21" s="231" t="s">
        <v>15</v>
      </c>
      <c r="BC21" s="231" t="s">
        <v>15</v>
      </c>
      <c r="BD21" s="231" t="s">
        <v>15</v>
      </c>
      <c r="BE21" s="231" t="s">
        <v>15</v>
      </c>
      <c r="BF21" s="231" t="s">
        <v>15</v>
      </c>
      <c r="BG21" s="231" t="s">
        <v>15</v>
      </c>
      <c r="BH21" s="231" t="s">
        <v>15</v>
      </c>
      <c r="BI21" s="231" t="s">
        <v>15</v>
      </c>
      <c r="BJ21" s="296"/>
      <c r="BK21" s="296"/>
      <c r="BL21" s="296"/>
      <c r="BM21" s="296"/>
      <c r="BN21" s="296"/>
      <c r="BO21" s="296"/>
      <c r="BP21" s="296"/>
      <c r="BQ21" s="228"/>
      <c r="BR21" s="228"/>
      <c r="BS21" s="228"/>
      <c r="BT21" s="229"/>
      <c r="BU21" s="165">
        <f t="shared" si="3"/>
        <v>0.24999997222141379</v>
      </c>
    </row>
    <row r="22" spans="1:73" ht="18" customHeight="1" x14ac:dyDescent="0.35">
      <c r="A22" s="39"/>
      <c r="B22" s="65" t="str">
        <f>'Etat staff'!U27</f>
        <v xml:space="preserve"> CAMILLE</v>
      </c>
      <c r="C22" s="152">
        <f>'Etat staff'!S27</f>
        <v>43596.711805555555</v>
      </c>
      <c r="D22" s="247">
        <f>IF('Etat staff'!T27&lt;C22,'Etat staff'!T27+1,'Etat staff'!T27)</f>
        <v>43596.954861111109</v>
      </c>
      <c r="E22" s="244">
        <f t="shared" si="5"/>
        <v>2.0833333333333332E-2</v>
      </c>
      <c r="F22" s="206"/>
      <c r="G22" s="168"/>
      <c r="H22" s="227"/>
      <c r="I22" s="264"/>
      <c r="J22" s="264"/>
      <c r="K22" s="264"/>
      <c r="L22" s="296"/>
      <c r="M22" s="296"/>
      <c r="N22" s="296"/>
      <c r="O22" s="296"/>
      <c r="P22" s="296"/>
      <c r="Q22" s="296"/>
      <c r="R22" s="296"/>
      <c r="S22" s="296"/>
      <c r="T22" s="296"/>
      <c r="U22" s="296"/>
      <c r="V22" s="296"/>
      <c r="W22" s="296"/>
      <c r="X22" s="296"/>
      <c r="Y22" s="296"/>
      <c r="Z22" s="296"/>
      <c r="AA22" s="296"/>
      <c r="AB22" s="296" t="s">
        <v>7</v>
      </c>
      <c r="AC22" s="296" t="s">
        <v>7</v>
      </c>
      <c r="AD22" s="296" t="s">
        <v>7</v>
      </c>
      <c r="AE22" s="296" t="s">
        <v>7</v>
      </c>
      <c r="AF22" s="296" t="s">
        <v>7</v>
      </c>
      <c r="AG22" s="231" t="s">
        <v>15</v>
      </c>
      <c r="AH22" s="231" t="s">
        <v>15</v>
      </c>
      <c r="AI22" s="231" t="s">
        <v>15</v>
      </c>
      <c r="AJ22" s="231" t="s">
        <v>15</v>
      </c>
      <c r="AK22" s="231" t="s">
        <v>15</v>
      </c>
      <c r="AL22" s="231" t="s">
        <v>15</v>
      </c>
      <c r="AM22" s="231" t="s">
        <v>15</v>
      </c>
      <c r="AN22" s="231" t="s">
        <v>15</v>
      </c>
      <c r="AO22" s="231" t="s">
        <v>15</v>
      </c>
      <c r="AP22" s="231" t="s">
        <v>15</v>
      </c>
      <c r="AQ22" s="231" t="s">
        <v>15</v>
      </c>
      <c r="AR22" s="231" t="s">
        <v>15</v>
      </c>
      <c r="AS22" s="231" t="s">
        <v>15</v>
      </c>
      <c r="AT22" s="231" t="s">
        <v>15</v>
      </c>
      <c r="AU22" s="231" t="s">
        <v>15</v>
      </c>
      <c r="AV22" s="231" t="s">
        <v>6</v>
      </c>
      <c r="AW22" s="231" t="s">
        <v>6</v>
      </c>
      <c r="AX22" s="231" t="s">
        <v>6</v>
      </c>
      <c r="AY22" s="231" t="s">
        <v>15</v>
      </c>
      <c r="AZ22" s="231" t="s">
        <v>39</v>
      </c>
      <c r="BA22" s="231" t="s">
        <v>39</v>
      </c>
      <c r="BB22" s="231" t="s">
        <v>39</v>
      </c>
      <c r="BC22" s="231" t="s">
        <v>39</v>
      </c>
      <c r="BD22" s="231" t="s">
        <v>15</v>
      </c>
      <c r="BE22" s="231" t="s">
        <v>15</v>
      </c>
      <c r="BF22" s="231" t="s">
        <v>15</v>
      </c>
      <c r="BG22" s="231" t="s">
        <v>15</v>
      </c>
      <c r="BH22" s="231" t="s">
        <v>15</v>
      </c>
      <c r="BI22" s="231" t="s">
        <v>15</v>
      </c>
      <c r="BJ22" s="231" t="s">
        <v>15</v>
      </c>
      <c r="BK22" s="231" t="s">
        <v>15</v>
      </c>
      <c r="BL22" s="231" t="s">
        <v>15</v>
      </c>
      <c r="BM22" s="231" t="s">
        <v>15</v>
      </c>
      <c r="BN22" s="231" t="s">
        <v>15</v>
      </c>
      <c r="BO22" s="231" t="s">
        <v>15</v>
      </c>
      <c r="BP22" s="296"/>
      <c r="BQ22" s="228"/>
      <c r="BR22" s="228"/>
      <c r="BS22" s="228"/>
      <c r="BT22" s="229"/>
      <c r="BU22" s="165">
        <f t="shared" si="3"/>
        <v>0.24999997222141379</v>
      </c>
    </row>
    <row r="23" spans="1:73" ht="18" customHeight="1" x14ac:dyDescent="0.35">
      <c r="A23" s="39"/>
      <c r="B23" s="273" t="str">
        <f>'Etat staff'!U28</f>
        <v xml:space="preserve"> MARINE</v>
      </c>
      <c r="C23" s="152">
        <f>'Etat staff'!S28</f>
        <v>43596.732638888891</v>
      </c>
      <c r="D23" s="247">
        <f>IF('Etat staff'!T28&lt;C23,'Etat staff'!T28+1,'Etat staff'!T28)</f>
        <v>43596.954861111109</v>
      </c>
      <c r="E23" s="244">
        <f t="shared" si="5"/>
        <v>1.0416666666666666E-2</v>
      </c>
      <c r="F23" s="206"/>
      <c r="G23" s="168"/>
      <c r="H23" s="227"/>
      <c r="I23" s="264"/>
      <c r="J23" s="264"/>
      <c r="K23" s="264"/>
      <c r="L23" s="296"/>
      <c r="M23" s="296"/>
      <c r="N23" s="296"/>
      <c r="O23" s="296"/>
      <c r="P23" s="296"/>
      <c r="Q23" s="296"/>
      <c r="R23" s="296"/>
      <c r="S23" s="296"/>
      <c r="T23" s="231"/>
      <c r="U23" s="231"/>
      <c r="V23" s="231"/>
      <c r="W23" s="231"/>
      <c r="X23" s="296"/>
      <c r="Y23" s="296"/>
      <c r="Z23" s="296"/>
      <c r="AA23" s="296"/>
      <c r="AB23" s="296"/>
      <c r="AC23" s="296"/>
      <c r="AD23" s="296"/>
      <c r="AE23" s="296"/>
      <c r="AF23" s="296" t="s">
        <v>7</v>
      </c>
      <c r="AG23" s="296" t="s">
        <v>7</v>
      </c>
      <c r="AH23" s="296" t="s">
        <v>7</v>
      </c>
      <c r="AI23" s="296" t="s">
        <v>7</v>
      </c>
      <c r="AJ23" s="296" t="s">
        <v>7</v>
      </c>
      <c r="AK23" s="231" t="s">
        <v>15</v>
      </c>
      <c r="AL23" s="231" t="s">
        <v>15</v>
      </c>
      <c r="AM23" s="231" t="s">
        <v>15</v>
      </c>
      <c r="AN23" s="231" t="s">
        <v>15</v>
      </c>
      <c r="AO23" s="231" t="s">
        <v>15</v>
      </c>
      <c r="AP23" s="231" t="s">
        <v>15</v>
      </c>
      <c r="AQ23" s="231" t="s">
        <v>15</v>
      </c>
      <c r="AR23" s="231" t="s">
        <v>15</v>
      </c>
      <c r="AS23" s="231" t="s">
        <v>15</v>
      </c>
      <c r="AT23" s="231" t="s">
        <v>15</v>
      </c>
      <c r="AU23" s="231" t="s">
        <v>15</v>
      </c>
      <c r="AV23" s="231" t="s">
        <v>6</v>
      </c>
      <c r="AW23" s="231" t="s">
        <v>6</v>
      </c>
      <c r="AX23" s="231" t="s">
        <v>6</v>
      </c>
      <c r="AY23" s="231" t="s">
        <v>15</v>
      </c>
      <c r="AZ23" s="231" t="s">
        <v>47</v>
      </c>
      <c r="BA23" s="231" t="s">
        <v>15</v>
      </c>
      <c r="BB23" s="231" t="s">
        <v>15</v>
      </c>
      <c r="BC23" s="231" t="s">
        <v>15</v>
      </c>
      <c r="BD23" s="231" t="s">
        <v>15</v>
      </c>
      <c r="BE23" s="231" t="s">
        <v>15</v>
      </c>
      <c r="BF23" s="231" t="s">
        <v>15</v>
      </c>
      <c r="BG23" s="231" t="s">
        <v>15</v>
      </c>
      <c r="BH23" s="231" t="s">
        <v>15</v>
      </c>
      <c r="BI23" s="231" t="s">
        <v>15</v>
      </c>
      <c r="BJ23" s="231" t="s">
        <v>15</v>
      </c>
      <c r="BK23" s="231" t="s">
        <v>15</v>
      </c>
      <c r="BL23" s="231" t="s">
        <v>15</v>
      </c>
      <c r="BM23" s="231" t="s">
        <v>15</v>
      </c>
      <c r="BN23" s="231" t="s">
        <v>15</v>
      </c>
      <c r="BO23" s="231" t="s">
        <v>15</v>
      </c>
      <c r="BP23" s="296"/>
      <c r="BQ23" s="228"/>
      <c r="BR23" s="228"/>
      <c r="BS23" s="228"/>
      <c r="BT23" s="229"/>
      <c r="BU23" s="165">
        <f t="shared" si="3"/>
        <v>0.22916663888565514</v>
      </c>
    </row>
    <row r="24" spans="1:73" ht="15.5" x14ac:dyDescent="0.35">
      <c r="A24" s="39"/>
      <c r="B24" s="65">
        <f>'Etat staff'!U29</f>
        <v>0</v>
      </c>
      <c r="C24" s="152">
        <f>'Etat staff'!S29</f>
        <v>0</v>
      </c>
      <c r="D24" s="247">
        <f>IF('Etat staff'!T29&lt;C24,'Etat staff'!T29+1,'Etat staff'!T29)</f>
        <v>0</v>
      </c>
      <c r="E24" s="244">
        <f t="shared" si="5"/>
        <v>1.0416666666666666E-2</v>
      </c>
      <c r="F24" s="206"/>
      <c r="G24" s="168"/>
      <c r="H24" s="227"/>
      <c r="I24" s="264"/>
      <c r="J24" s="264"/>
      <c r="K24" s="264"/>
      <c r="L24" s="296"/>
      <c r="M24" s="296"/>
      <c r="N24" s="296"/>
      <c r="O24" s="296"/>
      <c r="P24" s="296"/>
      <c r="Q24" s="296"/>
      <c r="R24" s="296"/>
      <c r="S24" s="296"/>
      <c r="T24" s="231"/>
      <c r="U24" s="231"/>
      <c r="V24" s="231"/>
      <c r="W24" s="231"/>
      <c r="X24" s="296" t="s">
        <v>7</v>
      </c>
      <c r="Y24" s="296" t="s">
        <v>7</v>
      </c>
      <c r="Z24" s="296" t="s">
        <v>7</v>
      </c>
      <c r="AA24" s="296" t="s">
        <v>7</v>
      </c>
      <c r="AB24" s="296" t="s">
        <v>7</v>
      </c>
      <c r="AC24" s="296" t="s">
        <v>7</v>
      </c>
      <c r="AD24" s="296" t="s">
        <v>7</v>
      </c>
      <c r="AE24" s="296" t="s">
        <v>7</v>
      </c>
      <c r="AF24" s="296" t="s">
        <v>7</v>
      </c>
      <c r="AG24" s="296" t="s">
        <v>7</v>
      </c>
      <c r="AH24" s="296" t="s">
        <v>7</v>
      </c>
      <c r="AI24" s="296" t="s">
        <v>7</v>
      </c>
      <c r="AJ24" s="296" t="s">
        <v>7</v>
      </c>
      <c r="AK24" s="296" t="s">
        <v>7</v>
      </c>
      <c r="AL24" s="231" t="s">
        <v>15</v>
      </c>
      <c r="AM24" s="231" t="s">
        <v>15</v>
      </c>
      <c r="AN24" s="280" t="s">
        <v>6</v>
      </c>
      <c r="AO24" s="280" t="s">
        <v>6</v>
      </c>
      <c r="AP24" s="280" t="s">
        <v>6</v>
      </c>
      <c r="AQ24" s="231" t="s">
        <v>15</v>
      </c>
      <c r="AR24" s="231" t="s">
        <v>15</v>
      </c>
      <c r="AS24" s="231" t="s">
        <v>15</v>
      </c>
      <c r="AT24" s="231" t="s">
        <v>15</v>
      </c>
      <c r="AU24" s="231" t="s">
        <v>15</v>
      </c>
      <c r="AV24" s="231" t="s">
        <v>15</v>
      </c>
      <c r="AW24" s="231" t="s">
        <v>15</v>
      </c>
      <c r="AX24" s="231" t="s">
        <v>15</v>
      </c>
      <c r="AY24" s="231" t="s">
        <v>15</v>
      </c>
      <c r="AZ24" s="231" t="s">
        <v>47</v>
      </c>
      <c r="BA24" s="231" t="s">
        <v>15</v>
      </c>
      <c r="BB24" s="231" t="s">
        <v>15</v>
      </c>
      <c r="BC24" s="231" t="s">
        <v>15</v>
      </c>
      <c r="BD24" s="231" t="s">
        <v>15</v>
      </c>
      <c r="BE24" s="231" t="s">
        <v>15</v>
      </c>
      <c r="BF24" s="231" t="s">
        <v>15</v>
      </c>
      <c r="BG24" s="231" t="s">
        <v>15</v>
      </c>
      <c r="BH24" s="296"/>
      <c r="BI24" s="296"/>
      <c r="BJ24" s="296"/>
      <c r="BK24" s="296"/>
      <c r="BL24" s="296"/>
      <c r="BM24" s="296"/>
      <c r="BN24" s="296"/>
      <c r="BO24" s="296"/>
      <c r="BP24" s="296"/>
      <c r="BQ24" s="228"/>
      <c r="BR24" s="228"/>
      <c r="BS24" s="228"/>
      <c r="BT24" s="229"/>
      <c r="BU24" s="165">
        <f t="shared" si="3"/>
        <v>6.9444166666666673E-3</v>
      </c>
    </row>
    <row r="25" spans="1:73" ht="16" thickBot="1" x14ac:dyDescent="0.4">
      <c r="A25" s="39"/>
      <c r="B25" s="112">
        <f>'Etat staff'!U30</f>
        <v>0</v>
      </c>
      <c r="C25" s="153">
        <f>'Etat staff'!S30</f>
        <v>0</v>
      </c>
      <c r="D25" s="248">
        <f>IF('Etat staff'!T30&lt;C25,'Etat staff'!T30+1,'Etat staff'!T30)</f>
        <v>0</v>
      </c>
      <c r="E25" s="245">
        <f t="shared" si="5"/>
        <v>1.0416666666666666E-2</v>
      </c>
      <c r="F25" s="142"/>
      <c r="G25" s="169"/>
      <c r="H25" s="232"/>
      <c r="I25" s="279"/>
      <c r="J25" s="279"/>
      <c r="K25" s="279"/>
      <c r="L25" s="233"/>
      <c r="M25" s="233"/>
      <c r="N25" s="233"/>
      <c r="O25" s="233"/>
      <c r="P25" s="233"/>
      <c r="Q25" s="233"/>
      <c r="R25" s="233"/>
      <c r="S25" s="233"/>
      <c r="T25" s="234"/>
      <c r="U25" s="234"/>
      <c r="V25" s="234"/>
      <c r="W25" s="234"/>
      <c r="X25" s="234"/>
      <c r="Y25" s="234"/>
      <c r="Z25" s="234"/>
      <c r="AA25" s="234"/>
      <c r="AB25" s="234" t="s">
        <v>7</v>
      </c>
      <c r="AC25" s="234" t="s">
        <v>7</v>
      </c>
      <c r="AD25" s="234" t="s">
        <v>7</v>
      </c>
      <c r="AE25" s="234" t="s">
        <v>7</v>
      </c>
      <c r="AF25" s="234"/>
      <c r="AG25" s="234"/>
      <c r="AH25" s="234"/>
      <c r="AI25" s="234"/>
      <c r="AJ25" s="234"/>
      <c r="AK25" s="234"/>
      <c r="AL25" s="234"/>
      <c r="AM25" s="234"/>
      <c r="AN25" s="234"/>
      <c r="AO25" s="234"/>
      <c r="AP25" s="234"/>
      <c r="AQ25" s="234"/>
      <c r="AR25" s="234"/>
      <c r="AS25" s="234"/>
      <c r="AT25" s="234"/>
      <c r="AU25" s="234"/>
      <c r="AV25" s="234"/>
      <c r="AW25" s="234"/>
      <c r="AX25" s="234"/>
      <c r="AY25" s="234"/>
      <c r="AZ25" s="234"/>
      <c r="BA25" s="234"/>
      <c r="BB25" s="234"/>
      <c r="BC25" s="234"/>
      <c r="BD25" s="234"/>
      <c r="BE25" s="234"/>
      <c r="BF25" s="234"/>
      <c r="BG25" s="234"/>
      <c r="BH25" s="234"/>
      <c r="BI25" s="234"/>
      <c r="BJ25" s="234"/>
      <c r="BK25" s="234"/>
      <c r="BL25" s="233"/>
      <c r="BM25" s="233"/>
      <c r="BN25" s="233"/>
      <c r="BO25" s="233"/>
      <c r="BP25" s="233"/>
      <c r="BQ25" s="235"/>
      <c r="BR25" s="235"/>
      <c r="BS25" s="235"/>
      <c r="BT25" s="236"/>
      <c r="BU25" s="165">
        <f t="shared" si="3"/>
        <v>6.9444166666666673E-3</v>
      </c>
    </row>
    <row r="26" spans="1:73" ht="16" thickBot="1" x14ac:dyDescent="0.4">
      <c r="A26" s="39"/>
      <c r="B26" s="40"/>
      <c r="C26" s="147"/>
      <c r="D26" s="154"/>
      <c r="E26" s="198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3"/>
      <c r="AK26" s="35"/>
      <c r="AL26" s="35"/>
      <c r="AM26" s="35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165"/>
    </row>
    <row r="27" spans="1:73" ht="15" customHeight="1" x14ac:dyDescent="0.35">
      <c r="A27" s="3"/>
      <c r="B27" s="347"/>
      <c r="C27" s="349" t="s">
        <v>3</v>
      </c>
      <c r="D27" s="349" t="s">
        <v>3</v>
      </c>
      <c r="E27" s="351" t="s">
        <v>48</v>
      </c>
      <c r="F27" s="353" t="s">
        <v>4</v>
      </c>
      <c r="G27" s="353" t="s">
        <v>5</v>
      </c>
      <c r="H27" s="341">
        <f>DATE(YEAR($C$35),MONTH($C$35),DAY($C$35))+(8/24)</f>
        <v>43596.333333333336</v>
      </c>
      <c r="I27" s="341">
        <f>H$6+(15/24/60)</f>
        <v>43596.34375</v>
      </c>
      <c r="J27" s="341">
        <f t="shared" ref="J27:BT27" si="6">I$6+(15/24/60)</f>
        <v>43596.354166666664</v>
      </c>
      <c r="K27" s="341">
        <f t="shared" si="6"/>
        <v>43596.364583333328</v>
      </c>
      <c r="L27" s="341">
        <f t="shared" si="6"/>
        <v>43596.374999999993</v>
      </c>
      <c r="M27" s="341">
        <f t="shared" si="6"/>
        <v>43596.385416666657</v>
      </c>
      <c r="N27" s="341">
        <f t="shared" si="6"/>
        <v>43596.395833333321</v>
      </c>
      <c r="O27" s="341">
        <f t="shared" si="6"/>
        <v>43596.406249999985</v>
      </c>
      <c r="P27" s="341">
        <f t="shared" si="6"/>
        <v>43596.41666666665</v>
      </c>
      <c r="Q27" s="341">
        <f t="shared" si="6"/>
        <v>43596.427083333314</v>
      </c>
      <c r="R27" s="341">
        <f t="shared" si="6"/>
        <v>43596.437499999978</v>
      </c>
      <c r="S27" s="341">
        <f t="shared" si="6"/>
        <v>43596.447916666642</v>
      </c>
      <c r="T27" s="341">
        <f t="shared" si="6"/>
        <v>43596.458333333307</v>
      </c>
      <c r="U27" s="341">
        <f t="shared" si="6"/>
        <v>43596.468749999971</v>
      </c>
      <c r="V27" s="341">
        <f t="shared" si="6"/>
        <v>43596.479166666635</v>
      </c>
      <c r="W27" s="341">
        <f t="shared" si="6"/>
        <v>43596.489583333299</v>
      </c>
      <c r="X27" s="341">
        <f t="shared" si="6"/>
        <v>43596.499999999964</v>
      </c>
      <c r="Y27" s="341">
        <f t="shared" si="6"/>
        <v>43596.510416666628</v>
      </c>
      <c r="Z27" s="341">
        <f t="shared" si="6"/>
        <v>43596.520833333292</v>
      </c>
      <c r="AA27" s="341">
        <f t="shared" si="6"/>
        <v>43596.531249999956</v>
      </c>
      <c r="AB27" s="341">
        <f t="shared" si="6"/>
        <v>43596.541666666621</v>
      </c>
      <c r="AC27" s="341">
        <f t="shared" si="6"/>
        <v>43596.552083333285</v>
      </c>
      <c r="AD27" s="341">
        <f t="shared" si="6"/>
        <v>43596.562499999949</v>
      </c>
      <c r="AE27" s="341">
        <f t="shared" si="6"/>
        <v>43596.572916666613</v>
      </c>
      <c r="AF27" s="341">
        <f t="shared" si="6"/>
        <v>43596.583333333278</v>
      </c>
      <c r="AG27" s="341">
        <f t="shared" si="6"/>
        <v>43596.593749999942</v>
      </c>
      <c r="AH27" s="341">
        <f t="shared" si="6"/>
        <v>43596.604166666606</v>
      </c>
      <c r="AI27" s="341">
        <f t="shared" si="6"/>
        <v>43596.61458333327</v>
      </c>
      <c r="AJ27" s="341">
        <f t="shared" si="6"/>
        <v>43596.624999999935</v>
      </c>
      <c r="AK27" s="341">
        <f t="shared" si="6"/>
        <v>43596.635416666599</v>
      </c>
      <c r="AL27" s="341">
        <f t="shared" si="6"/>
        <v>43596.645833333263</v>
      </c>
      <c r="AM27" s="341">
        <f t="shared" si="6"/>
        <v>43596.656249999927</v>
      </c>
      <c r="AN27" s="341">
        <f t="shared" si="6"/>
        <v>43596.666666666591</v>
      </c>
      <c r="AO27" s="341">
        <f t="shared" si="6"/>
        <v>43596.677083333256</v>
      </c>
      <c r="AP27" s="341">
        <f t="shared" si="6"/>
        <v>43596.68749999992</v>
      </c>
      <c r="AQ27" s="341">
        <f t="shared" si="6"/>
        <v>43596.697916666584</v>
      </c>
      <c r="AR27" s="341">
        <f t="shared" si="6"/>
        <v>43596.708333333248</v>
      </c>
      <c r="AS27" s="341">
        <f t="shared" si="6"/>
        <v>43596.718749999913</v>
      </c>
      <c r="AT27" s="341">
        <f t="shared" si="6"/>
        <v>43596.729166666577</v>
      </c>
      <c r="AU27" s="341">
        <f t="shared" si="6"/>
        <v>43596.739583333241</v>
      </c>
      <c r="AV27" s="341">
        <f t="shared" si="6"/>
        <v>43596.749999999905</v>
      </c>
      <c r="AW27" s="341">
        <f t="shared" si="6"/>
        <v>43596.76041666657</v>
      </c>
      <c r="AX27" s="341">
        <f t="shared" si="6"/>
        <v>43596.770833333234</v>
      </c>
      <c r="AY27" s="341">
        <f t="shared" si="6"/>
        <v>43596.781249999898</v>
      </c>
      <c r="AZ27" s="341">
        <f t="shared" si="6"/>
        <v>43596.791666666562</v>
      </c>
      <c r="BA27" s="341">
        <f t="shared" si="6"/>
        <v>43596.802083333227</v>
      </c>
      <c r="BB27" s="341">
        <f t="shared" si="6"/>
        <v>43596.812499999891</v>
      </c>
      <c r="BC27" s="341">
        <f t="shared" si="6"/>
        <v>43596.822916666555</v>
      </c>
      <c r="BD27" s="341">
        <f t="shared" si="6"/>
        <v>43596.833333333219</v>
      </c>
      <c r="BE27" s="341">
        <f t="shared" si="6"/>
        <v>43596.843749999884</v>
      </c>
      <c r="BF27" s="341">
        <f t="shared" si="6"/>
        <v>43596.854166666548</v>
      </c>
      <c r="BG27" s="341">
        <f t="shared" si="6"/>
        <v>43596.864583333212</v>
      </c>
      <c r="BH27" s="341">
        <f t="shared" si="6"/>
        <v>43596.874999999876</v>
      </c>
      <c r="BI27" s="341">
        <f t="shared" si="6"/>
        <v>43596.885416666541</v>
      </c>
      <c r="BJ27" s="341">
        <f t="shared" si="6"/>
        <v>43596.895833333205</v>
      </c>
      <c r="BK27" s="341">
        <f t="shared" si="6"/>
        <v>43596.906249999869</v>
      </c>
      <c r="BL27" s="341">
        <f t="shared" si="6"/>
        <v>43596.916666666533</v>
      </c>
      <c r="BM27" s="341">
        <f t="shared" si="6"/>
        <v>43596.927083333198</v>
      </c>
      <c r="BN27" s="341">
        <f t="shared" si="6"/>
        <v>43596.937499999862</v>
      </c>
      <c r="BO27" s="341">
        <f t="shared" si="6"/>
        <v>43596.947916666526</v>
      </c>
      <c r="BP27" s="341">
        <f t="shared" si="6"/>
        <v>43596.95833333319</v>
      </c>
      <c r="BQ27" s="341">
        <f t="shared" si="6"/>
        <v>43596.968749999854</v>
      </c>
      <c r="BR27" s="341">
        <f t="shared" si="6"/>
        <v>43596.979166666519</v>
      </c>
      <c r="BS27" s="341">
        <f t="shared" si="6"/>
        <v>43596.989583333183</v>
      </c>
      <c r="BT27" s="341">
        <f t="shared" si="6"/>
        <v>43596.999999999847</v>
      </c>
      <c r="BU27" s="165"/>
    </row>
    <row r="28" spans="1:73" ht="15.75" customHeight="1" thickBot="1" x14ac:dyDescent="0.4">
      <c r="A28" s="3"/>
      <c r="B28" s="348"/>
      <c r="C28" s="350"/>
      <c r="D28" s="350"/>
      <c r="E28" s="389"/>
      <c r="F28" s="354"/>
      <c r="G28" s="354"/>
      <c r="H28" s="342"/>
      <c r="I28" s="342"/>
      <c r="J28" s="342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342"/>
      <c r="W28" s="342"/>
      <c r="X28" s="342"/>
      <c r="Y28" s="342"/>
      <c r="Z28" s="342"/>
      <c r="AA28" s="342"/>
      <c r="AB28" s="342"/>
      <c r="AC28" s="342"/>
      <c r="AD28" s="342"/>
      <c r="AE28" s="342"/>
      <c r="AF28" s="342"/>
      <c r="AG28" s="342"/>
      <c r="AH28" s="342"/>
      <c r="AI28" s="342"/>
      <c r="AJ28" s="342"/>
      <c r="AK28" s="342"/>
      <c r="AL28" s="342"/>
      <c r="AM28" s="342"/>
      <c r="AN28" s="342"/>
      <c r="AO28" s="342"/>
      <c r="AP28" s="342"/>
      <c r="AQ28" s="342"/>
      <c r="AR28" s="342"/>
      <c r="AS28" s="342"/>
      <c r="AT28" s="342"/>
      <c r="AU28" s="342"/>
      <c r="AV28" s="342"/>
      <c r="AW28" s="342"/>
      <c r="AX28" s="342"/>
      <c r="AY28" s="342"/>
      <c r="AZ28" s="342"/>
      <c r="BA28" s="342"/>
      <c r="BB28" s="342"/>
      <c r="BC28" s="342"/>
      <c r="BD28" s="342"/>
      <c r="BE28" s="342"/>
      <c r="BF28" s="342"/>
      <c r="BG28" s="342"/>
      <c r="BH28" s="342"/>
      <c r="BI28" s="342"/>
      <c r="BJ28" s="342"/>
      <c r="BK28" s="342"/>
      <c r="BL28" s="342"/>
      <c r="BM28" s="342"/>
      <c r="BN28" s="342"/>
      <c r="BO28" s="342"/>
      <c r="BP28" s="342"/>
      <c r="BQ28" s="342"/>
      <c r="BR28" s="342"/>
      <c r="BS28" s="342"/>
      <c r="BT28" s="342"/>
      <c r="BU28" s="165"/>
    </row>
    <row r="29" spans="1:73" ht="15.5" x14ac:dyDescent="0.35">
      <c r="A29" s="3"/>
      <c r="B29" s="75">
        <f>'Etat staff'!U9</f>
        <v>0</v>
      </c>
      <c r="C29" s="155">
        <f>'Etat staff'!S9</f>
        <v>0</v>
      </c>
      <c r="D29" s="156">
        <f>IF('Etat staff'!T9&lt;C29,'Etat staff'!T9+1,'Etat staff'!T9)</f>
        <v>0</v>
      </c>
      <c r="E29" s="199" t="s">
        <v>34</v>
      </c>
      <c r="F29" s="63"/>
      <c r="G29" s="267"/>
      <c r="H29" s="250" t="s">
        <v>51</v>
      </c>
      <c r="I29" s="272" t="s">
        <v>51</v>
      </c>
      <c r="J29" s="272" t="s">
        <v>51</v>
      </c>
      <c r="K29" s="272" t="s">
        <v>51</v>
      </c>
      <c r="L29" s="272" t="s">
        <v>51</v>
      </c>
      <c r="M29" s="272" t="s">
        <v>51</v>
      </c>
      <c r="N29" s="272" t="s">
        <v>51</v>
      </c>
      <c r="O29" s="272" t="s">
        <v>51</v>
      </c>
      <c r="P29" s="272" t="s">
        <v>51</v>
      </c>
      <c r="Q29" s="272" t="s">
        <v>51</v>
      </c>
      <c r="R29" s="272" t="s">
        <v>51</v>
      </c>
      <c r="S29" s="272" t="s">
        <v>51</v>
      </c>
      <c r="T29" s="272" t="s">
        <v>6</v>
      </c>
      <c r="U29" s="272" t="s">
        <v>6</v>
      </c>
      <c r="V29" s="272" t="s">
        <v>6</v>
      </c>
      <c r="W29" s="272" t="s">
        <v>51</v>
      </c>
      <c r="X29" s="272" t="s">
        <v>51</v>
      </c>
      <c r="Y29" s="272" t="s">
        <v>51</v>
      </c>
      <c r="Z29" s="272" t="s">
        <v>51</v>
      </c>
      <c r="AA29" s="272" t="s">
        <v>51</v>
      </c>
      <c r="AB29" s="272" t="s">
        <v>51</v>
      </c>
      <c r="AC29" s="272" t="s">
        <v>51</v>
      </c>
      <c r="AD29" s="272" t="s">
        <v>51</v>
      </c>
      <c r="AE29" s="272" t="s">
        <v>51</v>
      </c>
      <c r="AF29" s="272" t="s">
        <v>51</v>
      </c>
      <c r="AG29" s="272" t="s">
        <v>51</v>
      </c>
      <c r="AH29" s="272" t="s">
        <v>51</v>
      </c>
      <c r="AI29" s="272" t="s">
        <v>51</v>
      </c>
      <c r="AJ29" s="272" t="s">
        <v>51</v>
      </c>
      <c r="AK29" s="272" t="s">
        <v>51</v>
      </c>
      <c r="AL29" s="272" t="s">
        <v>51</v>
      </c>
      <c r="AM29" s="272" t="s">
        <v>51</v>
      </c>
      <c r="AN29" s="226"/>
      <c r="AO29" s="226"/>
      <c r="AP29" s="226"/>
      <c r="AQ29" s="226"/>
      <c r="AR29" s="226"/>
      <c r="AS29" s="226"/>
      <c r="AT29" s="226"/>
      <c r="AU29" s="226"/>
      <c r="AV29" s="226"/>
      <c r="AW29" s="226"/>
      <c r="AX29" s="226"/>
      <c r="AY29" s="226"/>
      <c r="AZ29" s="226"/>
      <c r="BA29" s="226"/>
      <c r="BB29" s="226"/>
      <c r="BC29" s="226"/>
      <c r="BD29" s="226"/>
      <c r="BE29" s="226"/>
      <c r="BF29" s="226"/>
      <c r="BG29" s="226"/>
      <c r="BH29" s="226"/>
      <c r="BI29" s="226"/>
      <c r="BJ29" s="226"/>
      <c r="BK29" s="226"/>
      <c r="BL29" s="226"/>
      <c r="BM29" s="226"/>
      <c r="BN29" s="226"/>
      <c r="BO29" s="226"/>
      <c r="BP29" s="226"/>
      <c r="BQ29" s="226"/>
      <c r="BR29" s="226"/>
      <c r="BS29" s="226"/>
      <c r="BT29" s="251"/>
      <c r="BU29" s="165">
        <f t="shared" si="3"/>
        <v>6.9444166666666673E-3</v>
      </c>
    </row>
    <row r="30" spans="1:73" ht="15.5" x14ac:dyDescent="0.35">
      <c r="A30" s="3"/>
      <c r="B30" s="76">
        <f>'Etat staff'!U10</f>
        <v>0</v>
      </c>
      <c r="C30" s="157">
        <f>'Etat staff'!S10</f>
        <v>0</v>
      </c>
      <c r="D30" s="158">
        <f>IF('Etat staff'!T10&lt;C30,'Etat staff'!T10+1,'Etat staff'!T10)</f>
        <v>0</v>
      </c>
      <c r="E30" s="200" t="s">
        <v>34</v>
      </c>
      <c r="F30" s="64"/>
      <c r="G30" s="268"/>
      <c r="H30" s="230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1"/>
      <c r="T30" s="231" t="s">
        <v>51</v>
      </c>
      <c r="U30" s="231" t="s">
        <v>51</v>
      </c>
      <c r="V30" s="231" t="s">
        <v>51</v>
      </c>
      <c r="W30" s="231" t="s">
        <v>51</v>
      </c>
      <c r="X30" s="231" t="s">
        <v>51</v>
      </c>
      <c r="Y30" s="231" t="s">
        <v>51</v>
      </c>
      <c r="Z30" s="231" t="s">
        <v>51</v>
      </c>
      <c r="AA30" s="231" t="s">
        <v>51</v>
      </c>
      <c r="AB30" s="231" t="s">
        <v>51</v>
      </c>
      <c r="AC30" s="231" t="s">
        <v>51</v>
      </c>
      <c r="AD30" s="231" t="s">
        <v>51</v>
      </c>
      <c r="AE30" s="231" t="s">
        <v>51</v>
      </c>
      <c r="AF30" s="231" t="s">
        <v>6</v>
      </c>
      <c r="AG30" s="231" t="s">
        <v>6</v>
      </c>
      <c r="AH30" s="231" t="s">
        <v>6</v>
      </c>
      <c r="AI30" s="231" t="s">
        <v>51</v>
      </c>
      <c r="AJ30" s="231" t="s">
        <v>51</v>
      </c>
      <c r="AK30" s="231" t="s">
        <v>51</v>
      </c>
      <c r="AL30" s="231" t="s">
        <v>51</v>
      </c>
      <c r="AM30" s="231" t="s">
        <v>51</v>
      </c>
      <c r="AN30" s="231" t="s">
        <v>51</v>
      </c>
      <c r="AO30" s="231" t="s">
        <v>51</v>
      </c>
      <c r="AP30" s="231" t="s">
        <v>51</v>
      </c>
      <c r="AQ30" s="231" t="s">
        <v>51</v>
      </c>
      <c r="AR30" s="231" t="s">
        <v>51</v>
      </c>
      <c r="AS30" s="231" t="s">
        <v>51</v>
      </c>
      <c r="AT30" s="231" t="s">
        <v>51</v>
      </c>
      <c r="AU30" s="231" t="s">
        <v>51</v>
      </c>
      <c r="AV30" s="231" t="s">
        <v>51</v>
      </c>
      <c r="AW30" s="231" t="s">
        <v>51</v>
      </c>
      <c r="AX30" s="231" t="s">
        <v>51</v>
      </c>
      <c r="AY30" s="231" t="s">
        <v>51</v>
      </c>
      <c r="AZ30" s="296"/>
      <c r="BA30" s="296"/>
      <c r="BB30" s="296"/>
      <c r="BC30" s="296"/>
      <c r="BD30" s="296"/>
      <c r="BE30" s="296"/>
      <c r="BF30" s="296"/>
      <c r="BG30" s="296"/>
      <c r="BH30" s="296"/>
      <c r="BI30" s="296"/>
      <c r="BJ30" s="296"/>
      <c r="BK30" s="296"/>
      <c r="BL30" s="296"/>
      <c r="BM30" s="296"/>
      <c r="BN30" s="296"/>
      <c r="BO30" s="296"/>
      <c r="BP30" s="296"/>
      <c r="BQ30" s="296"/>
      <c r="BR30" s="296"/>
      <c r="BS30" s="296"/>
      <c r="BT30" s="229"/>
      <c r="BU30" s="165">
        <f t="shared" si="3"/>
        <v>6.9444166666666673E-3</v>
      </c>
    </row>
    <row r="31" spans="1:73" ht="15.5" x14ac:dyDescent="0.35">
      <c r="A31" s="3"/>
      <c r="B31" s="76">
        <f>'Etat staff'!U11</f>
        <v>0</v>
      </c>
      <c r="C31" s="157">
        <f>'Etat staff'!S11</f>
        <v>0</v>
      </c>
      <c r="D31" s="158">
        <f>IF('Etat staff'!T11&lt;C31,'Etat staff'!T11+1,'Etat staff'!T11)</f>
        <v>0</v>
      </c>
      <c r="E31" s="200" t="s">
        <v>34</v>
      </c>
      <c r="F31" s="64"/>
      <c r="G31" s="268"/>
      <c r="H31" s="230"/>
      <c r="I31" s="231"/>
      <c r="J31" s="231"/>
      <c r="K31" s="231"/>
      <c r="L31" s="231"/>
      <c r="M31" s="231"/>
      <c r="N31" s="231"/>
      <c r="O31" s="231"/>
      <c r="P31" s="231"/>
      <c r="Q31" s="231"/>
      <c r="R31" s="231"/>
      <c r="S31" s="231"/>
      <c r="T31" s="231"/>
      <c r="U31" s="231"/>
      <c r="V31" s="231"/>
      <c r="W31" s="231"/>
      <c r="X31" s="231"/>
      <c r="Y31" s="231"/>
      <c r="Z31" s="231" t="s">
        <v>51</v>
      </c>
      <c r="AA31" s="231" t="s">
        <v>51</v>
      </c>
      <c r="AB31" s="231" t="s">
        <v>51</v>
      </c>
      <c r="AC31" s="231" t="s">
        <v>51</v>
      </c>
      <c r="AD31" s="231" t="s">
        <v>51</v>
      </c>
      <c r="AE31" s="231" t="s">
        <v>51</v>
      </c>
      <c r="AF31" s="231" t="s">
        <v>51</v>
      </c>
      <c r="AG31" s="231" t="s">
        <v>51</v>
      </c>
      <c r="AH31" s="231" t="s">
        <v>51</v>
      </c>
      <c r="AI31" s="231" t="s">
        <v>51</v>
      </c>
      <c r="AJ31" s="231" t="s">
        <v>51</v>
      </c>
      <c r="AK31" s="231" t="s">
        <v>51</v>
      </c>
      <c r="AL31" s="231" t="s">
        <v>6</v>
      </c>
      <c r="AM31" s="231" t="s">
        <v>6</v>
      </c>
      <c r="AN31" s="231" t="s">
        <v>6</v>
      </c>
      <c r="AO31" s="231" t="s">
        <v>51</v>
      </c>
      <c r="AP31" s="231" t="s">
        <v>51</v>
      </c>
      <c r="AQ31" s="231" t="s">
        <v>51</v>
      </c>
      <c r="AR31" s="231" t="s">
        <v>51</v>
      </c>
      <c r="AS31" s="231" t="s">
        <v>51</v>
      </c>
      <c r="AT31" s="231" t="s">
        <v>51</v>
      </c>
      <c r="AU31" s="231" t="s">
        <v>51</v>
      </c>
      <c r="AV31" s="231" t="s">
        <v>51</v>
      </c>
      <c r="AW31" s="231" t="s">
        <v>51</v>
      </c>
      <c r="AX31" s="231" t="s">
        <v>51</v>
      </c>
      <c r="AY31" s="231" t="s">
        <v>51</v>
      </c>
      <c r="AZ31" s="231" t="s">
        <v>51</v>
      </c>
      <c r="BA31" s="231" t="s">
        <v>51</v>
      </c>
      <c r="BB31" s="231" t="s">
        <v>51</v>
      </c>
      <c r="BC31" s="231" t="s">
        <v>51</v>
      </c>
      <c r="BD31" s="231" t="s">
        <v>51</v>
      </c>
      <c r="BE31" s="231" t="s">
        <v>51</v>
      </c>
      <c r="BF31" s="231" t="s">
        <v>51</v>
      </c>
      <c r="BG31" s="296"/>
      <c r="BH31" s="296"/>
      <c r="BI31" s="296"/>
      <c r="BJ31" s="296"/>
      <c r="BK31" s="296"/>
      <c r="BL31" s="296"/>
      <c r="BM31" s="296"/>
      <c r="BN31" s="296"/>
      <c r="BO31" s="296"/>
      <c r="BP31" s="296"/>
      <c r="BQ31" s="296"/>
      <c r="BR31" s="296"/>
      <c r="BS31" s="296"/>
      <c r="BT31" s="229"/>
      <c r="BU31" s="165">
        <f t="shared" si="3"/>
        <v>6.9444166666666673E-3</v>
      </c>
    </row>
    <row r="32" spans="1:73" ht="15.5" x14ac:dyDescent="0.35">
      <c r="A32" s="3"/>
      <c r="B32" s="76">
        <f>'Etat staff'!U12</f>
        <v>0</v>
      </c>
      <c r="C32" s="157">
        <f>'Etat staff'!S12</f>
        <v>0</v>
      </c>
      <c r="D32" s="158">
        <f>IF('Etat staff'!T12&lt;C32,'Etat staff'!T12+1,'Etat staff'!T12)</f>
        <v>0</v>
      </c>
      <c r="E32" s="200" t="s">
        <v>34</v>
      </c>
      <c r="F32" s="64"/>
      <c r="G32" s="268"/>
      <c r="H32" s="230"/>
      <c r="I32" s="231"/>
      <c r="J32" s="231"/>
      <c r="K32" s="231" t="s">
        <v>51</v>
      </c>
      <c r="L32" s="231" t="s">
        <v>51</v>
      </c>
      <c r="M32" s="231" t="s">
        <v>51</v>
      </c>
      <c r="N32" s="231" t="s">
        <v>51</v>
      </c>
      <c r="O32" s="231" t="s">
        <v>51</v>
      </c>
      <c r="P32" s="231" t="s">
        <v>51</v>
      </c>
      <c r="Q32" s="231" t="s">
        <v>51</v>
      </c>
      <c r="R32" s="231" t="s">
        <v>51</v>
      </c>
      <c r="S32" s="231" t="s">
        <v>51</v>
      </c>
      <c r="T32" s="231" t="s">
        <v>47</v>
      </c>
      <c r="U32" s="231" t="s">
        <v>51</v>
      </c>
      <c r="V32" s="231" t="s">
        <v>51</v>
      </c>
      <c r="W32" s="231" t="s">
        <v>51</v>
      </c>
      <c r="X32" s="231" t="s">
        <v>51</v>
      </c>
      <c r="Y32" s="231" t="s">
        <v>51</v>
      </c>
      <c r="Z32" s="231" t="s">
        <v>51</v>
      </c>
      <c r="AA32" s="231" t="s">
        <v>51</v>
      </c>
      <c r="AB32" s="231" t="s">
        <v>6</v>
      </c>
      <c r="AC32" s="231" t="s">
        <v>6</v>
      </c>
      <c r="AD32" s="231" t="s">
        <v>6</v>
      </c>
      <c r="AE32" s="231" t="s">
        <v>51</v>
      </c>
      <c r="AF32" s="231" t="s">
        <v>51</v>
      </c>
      <c r="AG32" s="231" t="s">
        <v>51</v>
      </c>
      <c r="AH32" s="231" t="s">
        <v>51</v>
      </c>
      <c r="AI32" s="231" t="s">
        <v>51</v>
      </c>
      <c r="AJ32" s="231" t="s">
        <v>51</v>
      </c>
      <c r="AK32" s="231" t="s">
        <v>51</v>
      </c>
      <c r="AL32" s="231" t="s">
        <v>51</v>
      </c>
      <c r="AM32" s="231" t="s">
        <v>51</v>
      </c>
      <c r="AN32" s="231" t="s">
        <v>51</v>
      </c>
      <c r="AO32" s="231" t="s">
        <v>47</v>
      </c>
      <c r="AP32" s="231" t="s">
        <v>51</v>
      </c>
      <c r="AQ32" s="231" t="s">
        <v>51</v>
      </c>
      <c r="AR32" s="231" t="s">
        <v>51</v>
      </c>
      <c r="AS32" s="231" t="s">
        <v>51</v>
      </c>
      <c r="AT32" s="231" t="s">
        <v>51</v>
      </c>
      <c r="AU32" s="231" t="s">
        <v>51</v>
      </c>
      <c r="AV32" s="231" t="s">
        <v>51</v>
      </c>
      <c r="AW32" s="296"/>
      <c r="AX32" s="296"/>
      <c r="AY32" s="296"/>
      <c r="AZ32" s="296"/>
      <c r="BA32" s="296"/>
      <c r="BB32" s="296"/>
      <c r="BC32" s="296"/>
      <c r="BD32" s="296"/>
      <c r="BE32" s="296"/>
      <c r="BF32" s="296"/>
      <c r="BG32" s="296"/>
      <c r="BH32" s="296"/>
      <c r="BI32" s="296"/>
      <c r="BJ32" s="296"/>
      <c r="BK32" s="296"/>
      <c r="BL32" s="296"/>
      <c r="BM32" s="296"/>
      <c r="BN32" s="296"/>
      <c r="BO32" s="296"/>
      <c r="BP32" s="296"/>
      <c r="BQ32" s="296"/>
      <c r="BR32" s="296"/>
      <c r="BS32" s="296"/>
      <c r="BT32" s="229"/>
      <c r="BU32" s="165">
        <f t="shared" si="3"/>
        <v>6.9444166666666673E-3</v>
      </c>
    </row>
    <row r="33" spans="1:74" ht="15.5" x14ac:dyDescent="0.35">
      <c r="A33" s="3"/>
      <c r="B33" s="76">
        <f>'Etat staff'!U13</f>
        <v>0</v>
      </c>
      <c r="C33" s="157">
        <f>'Etat staff'!S13</f>
        <v>0</v>
      </c>
      <c r="D33" s="158">
        <f>IF('Etat staff'!T13&lt;C33,'Etat staff'!T13+1,'Etat staff'!T13)</f>
        <v>0</v>
      </c>
      <c r="E33" s="200" t="s">
        <v>34</v>
      </c>
      <c r="F33" s="64"/>
      <c r="G33" s="268"/>
      <c r="H33" s="230"/>
      <c r="I33" s="231"/>
      <c r="J33" s="231"/>
      <c r="K33" s="231"/>
      <c r="L33" s="231"/>
      <c r="M33" s="231"/>
      <c r="N33" s="231"/>
      <c r="O33" s="231"/>
      <c r="P33" s="231"/>
      <c r="Q33" s="231"/>
      <c r="R33" s="231"/>
      <c r="S33" s="231"/>
      <c r="T33" s="231"/>
      <c r="U33" s="231"/>
      <c r="V33" s="231"/>
      <c r="W33" s="231"/>
      <c r="X33" s="231" t="s">
        <v>51</v>
      </c>
      <c r="Y33" s="231" t="s">
        <v>51</v>
      </c>
      <c r="Z33" s="231" t="s">
        <v>51</v>
      </c>
      <c r="AA33" s="231" t="s">
        <v>51</v>
      </c>
      <c r="AB33" s="231" t="s">
        <v>51</v>
      </c>
      <c r="AC33" s="231" t="s">
        <v>51</v>
      </c>
      <c r="AD33" s="231" t="s">
        <v>51</v>
      </c>
      <c r="AE33" s="231" t="s">
        <v>51</v>
      </c>
      <c r="AF33" s="231" t="s">
        <v>51</v>
      </c>
      <c r="AG33" s="231" t="s">
        <v>51</v>
      </c>
      <c r="AH33" s="231" t="s">
        <v>51</v>
      </c>
      <c r="AI33" s="231" t="s">
        <v>51</v>
      </c>
      <c r="AJ33" s="231" t="s">
        <v>47</v>
      </c>
      <c r="AK33" s="231" t="s">
        <v>51</v>
      </c>
      <c r="AL33" s="231" t="s">
        <v>51</v>
      </c>
      <c r="AM33" s="231" t="s">
        <v>51</v>
      </c>
      <c r="AN33" s="231" t="s">
        <v>51</v>
      </c>
      <c r="AO33" s="231" t="s">
        <v>51</v>
      </c>
      <c r="AP33" s="231" t="s">
        <v>51</v>
      </c>
      <c r="AQ33" s="231" t="s">
        <v>51</v>
      </c>
      <c r="AR33" s="231" t="s">
        <v>51</v>
      </c>
      <c r="AS33" s="231" t="s">
        <v>51</v>
      </c>
      <c r="AT33" s="296"/>
      <c r="AU33" s="296"/>
      <c r="AV33" s="296"/>
      <c r="AW33" s="296"/>
      <c r="AX33" s="296"/>
      <c r="AY33" s="296"/>
      <c r="AZ33" s="296"/>
      <c r="BA33" s="296"/>
      <c r="BB33" s="296"/>
      <c r="BC33" s="296"/>
      <c r="BD33" s="296"/>
      <c r="BE33" s="296"/>
      <c r="BF33" s="296"/>
      <c r="BG33" s="296"/>
      <c r="BH33" s="296"/>
      <c r="BI33" s="296"/>
      <c r="BJ33" s="296"/>
      <c r="BK33" s="296"/>
      <c r="BL33" s="296"/>
      <c r="BM33" s="296"/>
      <c r="BN33" s="296"/>
      <c r="BO33" s="296"/>
      <c r="BP33" s="296"/>
      <c r="BQ33" s="296"/>
      <c r="BR33" s="296"/>
      <c r="BS33" s="296"/>
      <c r="BT33" s="229"/>
      <c r="BU33" s="165">
        <f t="shared" si="3"/>
        <v>6.9444166666666673E-3</v>
      </c>
    </row>
    <row r="34" spans="1:74" ht="16" thickBot="1" x14ac:dyDescent="0.4">
      <c r="A34" s="39"/>
      <c r="B34" s="138">
        <f>'Etat staff'!U14</f>
        <v>0</v>
      </c>
      <c r="C34" s="159">
        <f>'Etat staff'!S14</f>
        <v>0</v>
      </c>
      <c r="D34" s="160">
        <f>IF('Etat staff'!T14&lt;C34,'Etat staff'!T14+1,'Etat staff'!T14)</f>
        <v>0</v>
      </c>
      <c r="E34" s="201" t="s">
        <v>34</v>
      </c>
      <c r="F34" s="141"/>
      <c r="G34" s="269"/>
      <c r="H34" s="227"/>
      <c r="I34" s="296"/>
      <c r="J34" s="296"/>
      <c r="K34" s="296"/>
      <c r="L34" s="296"/>
      <c r="M34" s="296"/>
      <c r="N34" s="296"/>
      <c r="O34" s="296"/>
      <c r="P34" s="296"/>
      <c r="Q34" s="296"/>
      <c r="R34" s="296"/>
      <c r="S34" s="296"/>
      <c r="T34" s="296"/>
      <c r="U34" s="296"/>
      <c r="V34" s="296"/>
      <c r="W34" s="296"/>
      <c r="X34" s="296"/>
      <c r="Y34" s="296"/>
      <c r="Z34" s="296"/>
      <c r="AA34" s="296"/>
      <c r="AB34" s="231"/>
      <c r="AC34" s="231"/>
      <c r="AD34" s="231"/>
      <c r="AE34" s="231" t="s">
        <v>51</v>
      </c>
      <c r="AF34" s="231" t="s">
        <v>51</v>
      </c>
      <c r="AG34" s="231" t="s">
        <v>51</v>
      </c>
      <c r="AH34" s="231" t="s">
        <v>51</v>
      </c>
      <c r="AI34" s="231" t="s">
        <v>51</v>
      </c>
      <c r="AJ34" s="231" t="s">
        <v>51</v>
      </c>
      <c r="AK34" s="231" t="s">
        <v>51</v>
      </c>
      <c r="AL34" s="231" t="s">
        <v>51</v>
      </c>
      <c r="AM34" s="231" t="s">
        <v>51</v>
      </c>
      <c r="AN34" s="231" t="s">
        <v>51</v>
      </c>
      <c r="AO34" s="231" t="s">
        <v>51</v>
      </c>
      <c r="AP34" s="231" t="s">
        <v>51</v>
      </c>
      <c r="AQ34" s="231" t="s">
        <v>51</v>
      </c>
      <c r="AR34" s="231" t="s">
        <v>51</v>
      </c>
      <c r="AS34" s="231" t="s">
        <v>51</v>
      </c>
      <c r="AT34" s="231" t="s">
        <v>51</v>
      </c>
      <c r="AU34" s="231" t="s">
        <v>51</v>
      </c>
      <c r="AV34" s="231" t="s">
        <v>6</v>
      </c>
      <c r="AW34" s="231" t="s">
        <v>6</v>
      </c>
      <c r="AX34" s="231" t="s">
        <v>6</v>
      </c>
      <c r="AY34" s="231" t="s">
        <v>51</v>
      </c>
      <c r="AZ34" s="231" t="s">
        <v>51</v>
      </c>
      <c r="BA34" s="231" t="s">
        <v>51</v>
      </c>
      <c r="BB34" s="231" t="s">
        <v>51</v>
      </c>
      <c r="BC34" s="231" t="s">
        <v>51</v>
      </c>
      <c r="BD34" s="231" t="s">
        <v>51</v>
      </c>
      <c r="BE34" s="231" t="s">
        <v>51</v>
      </c>
      <c r="BF34" s="231" t="s">
        <v>51</v>
      </c>
      <c r="BG34" s="231" t="s">
        <v>51</v>
      </c>
      <c r="BH34" s="296" t="s">
        <v>47</v>
      </c>
      <c r="BI34" s="296" t="s">
        <v>15</v>
      </c>
      <c r="BJ34" s="296"/>
      <c r="BK34" s="296"/>
      <c r="BL34" s="296"/>
      <c r="BM34" s="296"/>
      <c r="BN34" s="296"/>
      <c r="BO34" s="296"/>
      <c r="BP34" s="296"/>
      <c r="BQ34" s="296"/>
      <c r="BR34" s="296"/>
      <c r="BS34" s="296"/>
      <c r="BT34" s="229"/>
      <c r="BU34" s="165">
        <f t="shared" si="3"/>
        <v>6.9444166666666673E-3</v>
      </c>
    </row>
    <row r="35" spans="1:74" ht="15.5" x14ac:dyDescent="0.35">
      <c r="A35" s="39"/>
      <c r="B35" s="139" t="str">
        <f>'Etat staff'!U31</f>
        <v xml:space="preserve"> JULIE</v>
      </c>
      <c r="C35" s="161">
        <f>'Etat staff'!S31</f>
        <v>43596.326388888891</v>
      </c>
      <c r="D35" s="162">
        <f>IF('Etat staff'!T31&lt;C35,'Etat staff'!T31+1,'Etat staff'!T31)</f>
        <v>43596.652777777781</v>
      </c>
      <c r="E35" s="203">
        <f>IF(BU35*24&lt;5.75,0.25/24,IF(BU35*24&lt;6.75,0.5/24,IF(BU35*24&lt;9,1/24,IF(BU35*24&lt;13.25,1.25/24,1.5/24))))</f>
        <v>4.1666666666666664E-2</v>
      </c>
      <c r="F35" s="59"/>
      <c r="G35" s="270"/>
      <c r="H35" s="227" t="s">
        <v>15</v>
      </c>
      <c r="I35" s="296" t="s">
        <v>15</v>
      </c>
      <c r="J35" s="296">
        <v>30</v>
      </c>
      <c r="K35" s="296">
        <v>30</v>
      </c>
      <c r="L35" s="296">
        <v>30</v>
      </c>
      <c r="M35" s="296">
        <v>30</v>
      </c>
      <c r="N35" s="296" t="s">
        <v>15</v>
      </c>
      <c r="O35" s="296" t="s">
        <v>15</v>
      </c>
      <c r="P35" s="296" t="s">
        <v>47</v>
      </c>
      <c r="Q35" s="296" t="s">
        <v>15</v>
      </c>
      <c r="R35" s="296" t="s">
        <v>15</v>
      </c>
      <c r="S35" s="296">
        <v>1</v>
      </c>
      <c r="T35" s="296">
        <v>1</v>
      </c>
      <c r="U35" s="296">
        <v>1</v>
      </c>
      <c r="V35" s="296">
        <v>1</v>
      </c>
      <c r="W35" s="296" t="s">
        <v>15</v>
      </c>
      <c r="X35" s="231" t="s">
        <v>6</v>
      </c>
      <c r="Y35" s="231" t="s">
        <v>6</v>
      </c>
      <c r="Z35" s="231" t="s">
        <v>6</v>
      </c>
      <c r="AA35" s="296" t="s">
        <v>55</v>
      </c>
      <c r="AB35" s="296" t="s">
        <v>55</v>
      </c>
      <c r="AC35" s="296" t="s">
        <v>55</v>
      </c>
      <c r="AD35" s="296" t="s">
        <v>55</v>
      </c>
      <c r="AE35" s="296" t="s">
        <v>55</v>
      </c>
      <c r="AF35" s="296" t="s">
        <v>52</v>
      </c>
      <c r="AG35" s="296" t="s">
        <v>56</v>
      </c>
      <c r="AH35" s="296" t="s">
        <v>56</v>
      </c>
      <c r="AI35" s="296" t="s">
        <v>56</v>
      </c>
      <c r="AJ35" s="296" t="s">
        <v>56</v>
      </c>
      <c r="AK35" s="296" t="s">
        <v>15</v>
      </c>
      <c r="AL35" s="296" t="s">
        <v>15</v>
      </c>
      <c r="AM35" s="296"/>
      <c r="AN35" s="296"/>
      <c r="AO35" s="296"/>
      <c r="AP35" s="296"/>
      <c r="AQ35" s="296"/>
      <c r="AR35" s="296"/>
      <c r="AS35" s="296"/>
      <c r="AT35" s="296"/>
      <c r="AU35" s="296"/>
      <c r="AV35" s="296"/>
      <c r="AW35" s="296"/>
      <c r="AX35" s="296"/>
      <c r="AY35" s="296"/>
      <c r="AZ35" s="296"/>
      <c r="BA35" s="296"/>
      <c r="BB35" s="296"/>
      <c r="BC35" s="296"/>
      <c r="BD35" s="296"/>
      <c r="BE35" s="296"/>
      <c r="BF35" s="296"/>
      <c r="BG35" s="296"/>
      <c r="BH35" s="296"/>
      <c r="BI35" s="296"/>
      <c r="BJ35" s="296"/>
      <c r="BK35" s="296"/>
      <c r="BL35" s="296"/>
      <c r="BM35" s="296"/>
      <c r="BN35" s="296"/>
      <c r="BO35" s="296"/>
      <c r="BP35" s="296"/>
      <c r="BQ35" s="296"/>
      <c r="BR35" s="296"/>
      <c r="BS35" s="296"/>
      <c r="BT35" s="229"/>
      <c r="BU35" s="165">
        <f t="shared" si="3"/>
        <v>0.33333330555717244</v>
      </c>
    </row>
    <row r="36" spans="1:74" ht="15.5" x14ac:dyDescent="0.35">
      <c r="A36" s="39"/>
      <c r="B36" s="139" t="str">
        <f>'Etat staff'!U32</f>
        <v xml:space="preserve"> CELIA</v>
      </c>
      <c r="C36" s="161">
        <f>'Etat staff'!S32</f>
        <v>43596.326388888891</v>
      </c>
      <c r="D36" s="162">
        <f>IF('Etat staff'!T32&lt;C36,'Etat staff'!T32+1,'Etat staff'!T32)</f>
        <v>43596.694444444445</v>
      </c>
      <c r="E36" s="203">
        <f t="shared" ref="E36:E99" si="7">IF(BU36*24&lt;5.75,0.25/24,IF(BU36*24&lt;6.75,0.5/24,IF(BU36*24&lt;9,1/24,IF(BU36*24&lt;13.25,1.25/24,1.5/24))))</f>
        <v>4.1666666666666664E-2</v>
      </c>
      <c r="F36" s="59"/>
      <c r="G36" s="270"/>
      <c r="H36" s="227">
        <v>33</v>
      </c>
      <c r="I36" s="296">
        <v>33</v>
      </c>
      <c r="J36" s="296">
        <v>33</v>
      </c>
      <c r="K36" s="296">
        <v>33</v>
      </c>
      <c r="L36" s="296">
        <v>33</v>
      </c>
      <c r="M36" s="296">
        <v>33</v>
      </c>
      <c r="N36" s="296">
        <v>33</v>
      </c>
      <c r="O36" s="296">
        <v>37</v>
      </c>
      <c r="P36" s="231">
        <v>37</v>
      </c>
      <c r="Q36" s="231">
        <v>37</v>
      </c>
      <c r="R36" s="231">
        <v>37</v>
      </c>
      <c r="S36" s="231" t="s">
        <v>15</v>
      </c>
      <c r="T36" s="231" t="s">
        <v>6</v>
      </c>
      <c r="U36" s="231" t="s">
        <v>6</v>
      </c>
      <c r="V36" s="231" t="s">
        <v>6</v>
      </c>
      <c r="W36" s="231">
        <v>38</v>
      </c>
      <c r="X36" s="231">
        <v>38</v>
      </c>
      <c r="Y36" s="231">
        <v>38</v>
      </c>
      <c r="Z36" s="231">
        <v>38</v>
      </c>
      <c r="AA36" s="231">
        <v>38</v>
      </c>
      <c r="AB36" s="231">
        <v>38</v>
      </c>
      <c r="AC36" s="231">
        <v>38</v>
      </c>
      <c r="AD36" s="231">
        <v>38</v>
      </c>
      <c r="AE36" s="231">
        <v>38</v>
      </c>
      <c r="AF36" s="231">
        <v>38</v>
      </c>
      <c r="AG36" s="231">
        <v>38</v>
      </c>
      <c r="AH36" s="231">
        <v>38</v>
      </c>
      <c r="AI36" s="231" t="s">
        <v>47</v>
      </c>
      <c r="AJ36" s="296" t="s">
        <v>52</v>
      </c>
      <c r="AK36" s="296" t="s">
        <v>15</v>
      </c>
      <c r="AL36" s="296" t="s">
        <v>15</v>
      </c>
      <c r="AM36" s="296"/>
      <c r="AN36" s="296"/>
      <c r="AO36" s="296"/>
      <c r="AP36" s="296"/>
      <c r="AQ36" s="296"/>
      <c r="AR36" s="296"/>
      <c r="AS36" s="296"/>
      <c r="AT36" s="296"/>
      <c r="AU36" s="296"/>
      <c r="AV36" s="296"/>
      <c r="AW36" s="296"/>
      <c r="AX36" s="296"/>
      <c r="AY36" s="296"/>
      <c r="AZ36" s="296"/>
      <c r="BA36" s="296"/>
      <c r="BB36" s="296"/>
      <c r="BC36" s="296"/>
      <c r="BD36" s="296"/>
      <c r="BE36" s="296"/>
      <c r="BF36" s="296"/>
      <c r="BG36" s="296"/>
      <c r="BH36" s="296"/>
      <c r="BI36" s="296"/>
      <c r="BJ36" s="296"/>
      <c r="BK36" s="296"/>
      <c r="BL36" s="296"/>
      <c r="BM36" s="296"/>
      <c r="BN36" s="296"/>
      <c r="BO36" s="296"/>
      <c r="BP36" s="296"/>
      <c r="BQ36" s="296"/>
      <c r="BR36" s="296"/>
      <c r="BS36" s="296"/>
      <c r="BT36" s="229"/>
      <c r="BU36" s="165">
        <f t="shared" si="3"/>
        <v>0.37499997222141379</v>
      </c>
    </row>
    <row r="37" spans="1:74" ht="15.5" x14ac:dyDescent="0.35">
      <c r="A37" s="39"/>
      <c r="B37" s="139" t="str">
        <f>'Etat staff'!U33</f>
        <v xml:space="preserve"> SOAD</v>
      </c>
      <c r="C37" s="161">
        <f>'Etat staff'!S33</f>
        <v>43596.326388888891</v>
      </c>
      <c r="D37" s="162">
        <f>IF('Etat staff'!T33&lt;C37,'Etat staff'!T33+1,'Etat staff'!T33)</f>
        <v>43596.652777777781</v>
      </c>
      <c r="E37" s="203">
        <f t="shared" si="7"/>
        <v>4.1666666666666664E-2</v>
      </c>
      <c r="F37" s="59"/>
      <c r="G37" s="270"/>
      <c r="H37" s="227">
        <v>1</v>
      </c>
      <c r="I37" s="296">
        <v>1</v>
      </c>
      <c r="J37" s="231">
        <v>1</v>
      </c>
      <c r="K37" s="231">
        <v>1</v>
      </c>
      <c r="L37" s="231">
        <v>1</v>
      </c>
      <c r="M37" s="231">
        <v>1</v>
      </c>
      <c r="N37" s="231">
        <v>1</v>
      </c>
      <c r="O37" s="231">
        <v>1</v>
      </c>
      <c r="P37" s="231">
        <v>1</v>
      </c>
      <c r="Q37" s="231">
        <v>1</v>
      </c>
      <c r="R37" s="231">
        <v>1</v>
      </c>
      <c r="S37" s="231" t="s">
        <v>15</v>
      </c>
      <c r="T37" s="231" t="s">
        <v>6</v>
      </c>
      <c r="U37" s="231" t="s">
        <v>6</v>
      </c>
      <c r="V37" s="231" t="s">
        <v>6</v>
      </c>
      <c r="W37" s="231">
        <v>32</v>
      </c>
      <c r="X37" s="231">
        <v>32</v>
      </c>
      <c r="Y37" s="231">
        <v>32</v>
      </c>
      <c r="Z37" s="231">
        <v>32</v>
      </c>
      <c r="AA37" s="231">
        <v>32</v>
      </c>
      <c r="AB37" s="231">
        <v>32</v>
      </c>
      <c r="AC37" s="231">
        <v>32</v>
      </c>
      <c r="AD37" s="231">
        <v>32</v>
      </c>
      <c r="AE37" s="231">
        <v>39</v>
      </c>
      <c r="AF37" s="231">
        <v>39</v>
      </c>
      <c r="AG37" s="231">
        <v>39</v>
      </c>
      <c r="AH37" s="231">
        <v>39</v>
      </c>
      <c r="AI37" s="296" t="s">
        <v>47</v>
      </c>
      <c r="AJ37" s="296" t="s">
        <v>52</v>
      </c>
      <c r="AK37" s="296" t="s">
        <v>15</v>
      </c>
      <c r="AL37" s="296" t="s">
        <v>15</v>
      </c>
      <c r="AM37" s="296"/>
      <c r="AN37" s="296"/>
      <c r="AO37" s="296"/>
      <c r="AP37" s="296"/>
      <c r="AQ37" s="296"/>
      <c r="AR37" s="296"/>
      <c r="AS37" s="296"/>
      <c r="AT37" s="296"/>
      <c r="AU37" s="296"/>
      <c r="AV37" s="296"/>
      <c r="AW37" s="296"/>
      <c r="AX37" s="296"/>
      <c r="AY37" s="296"/>
      <c r="AZ37" s="296"/>
      <c r="BA37" s="296"/>
      <c r="BB37" s="296"/>
      <c r="BC37" s="296"/>
      <c r="BD37" s="296"/>
      <c r="BE37" s="296"/>
      <c r="BF37" s="296"/>
      <c r="BG37" s="296"/>
      <c r="BH37" s="296"/>
      <c r="BI37" s="296"/>
      <c r="BJ37" s="296"/>
      <c r="BK37" s="296"/>
      <c r="BL37" s="296"/>
      <c r="BM37" s="296"/>
      <c r="BN37" s="296"/>
      <c r="BO37" s="296"/>
      <c r="BP37" s="296"/>
      <c r="BQ37" s="296"/>
      <c r="BR37" s="296"/>
      <c r="BS37" s="296"/>
      <c r="BT37" s="229"/>
      <c r="BU37" s="165">
        <f t="shared" si="3"/>
        <v>0.33333330555717244</v>
      </c>
    </row>
    <row r="38" spans="1:74" ht="15.5" x14ac:dyDescent="0.35">
      <c r="A38" s="39"/>
      <c r="B38" s="139" t="str">
        <f>'Etat staff'!U34</f>
        <v xml:space="preserve"> LANCELOT</v>
      </c>
      <c r="C38" s="161">
        <f>'Etat staff'!S34</f>
        <v>43596.357638888891</v>
      </c>
      <c r="D38" s="162">
        <f>IF('Etat staff'!T34&lt;C38,'Etat staff'!T34+1,'Etat staff'!T34)</f>
        <v>43596.777777777781</v>
      </c>
      <c r="E38" s="203">
        <f t="shared" si="7"/>
        <v>5.2083333333333336E-2</v>
      </c>
      <c r="F38" s="59"/>
      <c r="G38" s="270"/>
      <c r="H38" s="227"/>
      <c r="I38" s="296"/>
      <c r="J38" s="296"/>
      <c r="K38" s="296">
        <v>39</v>
      </c>
      <c r="L38" s="296">
        <v>39</v>
      </c>
      <c r="M38" s="296">
        <v>39</v>
      </c>
      <c r="N38" s="296">
        <v>39</v>
      </c>
      <c r="O38" s="296">
        <v>39</v>
      </c>
      <c r="P38" s="296">
        <v>39</v>
      </c>
      <c r="Q38" s="296">
        <v>39</v>
      </c>
      <c r="R38" s="296">
        <v>39</v>
      </c>
      <c r="S38" s="296" t="s">
        <v>15</v>
      </c>
      <c r="T38" s="296" t="s">
        <v>47</v>
      </c>
      <c r="U38" s="296" t="s">
        <v>15</v>
      </c>
      <c r="V38" s="296" t="s">
        <v>15</v>
      </c>
      <c r="W38" s="296">
        <v>30</v>
      </c>
      <c r="X38" s="296">
        <v>30</v>
      </c>
      <c r="Y38" s="296">
        <v>30</v>
      </c>
      <c r="Z38" s="296">
        <v>30</v>
      </c>
      <c r="AA38" s="296">
        <v>35</v>
      </c>
      <c r="AB38" s="296">
        <v>35</v>
      </c>
      <c r="AC38" s="296">
        <v>35</v>
      </c>
      <c r="AD38" s="296">
        <v>35</v>
      </c>
      <c r="AE38" s="296" t="s">
        <v>53</v>
      </c>
      <c r="AF38" s="296" t="s">
        <v>53</v>
      </c>
      <c r="AG38" s="296" t="s">
        <v>47</v>
      </c>
      <c r="AH38" s="296" t="s">
        <v>52</v>
      </c>
      <c r="AI38" s="296" t="s">
        <v>15</v>
      </c>
      <c r="AJ38" s="231"/>
      <c r="AK38" s="231"/>
      <c r="AL38" s="231"/>
      <c r="AM38" s="231"/>
      <c r="AN38" s="296"/>
      <c r="AO38" s="296"/>
      <c r="AP38" s="296"/>
      <c r="AQ38" s="296"/>
      <c r="AR38" s="296"/>
      <c r="AS38" s="296"/>
      <c r="AT38" s="296"/>
      <c r="AU38" s="296"/>
      <c r="AV38" s="296"/>
      <c r="AW38" s="296"/>
      <c r="AX38" s="296"/>
      <c r="AY38" s="296"/>
      <c r="AZ38" s="296"/>
      <c r="BA38" s="296"/>
      <c r="BB38" s="296"/>
      <c r="BC38" s="296"/>
      <c r="BD38" s="296"/>
      <c r="BE38" s="296"/>
      <c r="BF38" s="296"/>
      <c r="BG38" s="296"/>
      <c r="BH38" s="296"/>
      <c r="BI38" s="296"/>
      <c r="BJ38" s="296"/>
      <c r="BK38" s="296"/>
      <c r="BL38" s="296"/>
      <c r="BM38" s="296"/>
      <c r="BN38" s="296"/>
      <c r="BO38" s="296"/>
      <c r="BP38" s="296"/>
      <c r="BQ38" s="296"/>
      <c r="BR38" s="296"/>
      <c r="BS38" s="296"/>
      <c r="BT38" s="229"/>
      <c r="BU38" s="165">
        <f t="shared" si="3"/>
        <v>0.42708330555717244</v>
      </c>
    </row>
    <row r="39" spans="1:74" ht="15.5" x14ac:dyDescent="0.35">
      <c r="A39" s="39"/>
      <c r="B39" s="139">
        <f>'Etat staff'!U35</f>
        <v>0</v>
      </c>
      <c r="C39" s="161">
        <f>'Etat staff'!S35</f>
        <v>0</v>
      </c>
      <c r="D39" s="162">
        <f>IF('Etat staff'!T35&lt;C39,'Etat staff'!T35+1,'Etat staff'!T35)</f>
        <v>0</v>
      </c>
      <c r="E39" s="203">
        <f t="shared" si="7"/>
        <v>1.0416666666666666E-2</v>
      </c>
      <c r="F39" s="59"/>
      <c r="G39" s="270"/>
      <c r="H39" s="227"/>
      <c r="I39" s="296"/>
      <c r="J39" s="296"/>
      <c r="K39" s="296"/>
      <c r="L39" s="296"/>
      <c r="M39" s="296"/>
      <c r="N39" s="296"/>
      <c r="O39" s="296"/>
      <c r="P39" s="296"/>
      <c r="Q39" s="296"/>
      <c r="R39" s="296"/>
      <c r="S39" s="296"/>
      <c r="T39" s="296"/>
      <c r="U39" s="296"/>
      <c r="V39" s="296"/>
      <c r="W39" s="296"/>
      <c r="X39" s="296"/>
      <c r="Y39" s="296"/>
      <c r="Z39" s="296"/>
      <c r="AA39" s="296"/>
      <c r="AB39" s="296"/>
      <c r="AC39" s="296"/>
      <c r="AD39" s="296"/>
      <c r="AE39" s="296"/>
      <c r="AF39" s="296"/>
      <c r="AG39" s="296"/>
      <c r="AH39" s="296"/>
      <c r="AI39" s="296"/>
      <c r="AJ39" s="296"/>
      <c r="AK39" s="296"/>
      <c r="AL39" s="296"/>
      <c r="AM39" s="296"/>
      <c r="AN39" s="296"/>
      <c r="AO39" s="296"/>
      <c r="AP39" s="296"/>
      <c r="AQ39" s="296"/>
      <c r="AR39" s="296"/>
      <c r="AS39" s="296"/>
      <c r="AT39" s="296"/>
      <c r="AU39" s="296"/>
      <c r="AV39" s="296"/>
      <c r="AW39" s="296"/>
      <c r="AX39" s="296"/>
      <c r="AY39" s="296"/>
      <c r="AZ39" s="296"/>
      <c r="BA39" s="296"/>
      <c r="BB39" s="296"/>
      <c r="BC39" s="296"/>
      <c r="BD39" s="296"/>
      <c r="BE39" s="296"/>
      <c r="BF39" s="296"/>
      <c r="BG39" s="296"/>
      <c r="BH39" s="296"/>
      <c r="BI39" s="296"/>
      <c r="BJ39" s="296"/>
      <c r="BK39" s="296"/>
      <c r="BL39" s="296"/>
      <c r="BM39" s="296"/>
      <c r="BN39" s="296"/>
      <c r="BO39" s="296"/>
      <c r="BP39" s="296"/>
      <c r="BQ39" s="296"/>
      <c r="BR39" s="296"/>
      <c r="BS39" s="296"/>
      <c r="BT39" s="229"/>
      <c r="BU39" s="165">
        <f t="shared" si="3"/>
        <v>6.9444166666666673E-3</v>
      </c>
      <c r="BV39" s="190"/>
    </row>
    <row r="40" spans="1:74" ht="15.5" x14ac:dyDescent="0.35">
      <c r="A40" s="39"/>
      <c r="B40" s="139">
        <f>'Etat staff'!U36</f>
        <v>0</v>
      </c>
      <c r="C40" s="161">
        <f>'Etat staff'!S36</f>
        <v>0</v>
      </c>
      <c r="D40" s="162">
        <f>IF('Etat staff'!T36&lt;C40,'Etat staff'!T36+1,'Etat staff'!T36)</f>
        <v>0</v>
      </c>
      <c r="E40" s="203">
        <f t="shared" si="7"/>
        <v>1.0416666666666666E-2</v>
      </c>
      <c r="F40" s="59"/>
      <c r="G40" s="270"/>
      <c r="H40" s="227"/>
      <c r="I40" s="296"/>
      <c r="J40" s="296"/>
      <c r="K40" s="296"/>
      <c r="L40" s="296"/>
      <c r="M40" s="296"/>
      <c r="N40" s="296"/>
      <c r="O40" s="296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1"/>
      <c r="AE40" s="231"/>
      <c r="AF40" s="231"/>
      <c r="AG40" s="231"/>
      <c r="AH40" s="231"/>
      <c r="AI40" s="231"/>
      <c r="AJ40" s="296"/>
      <c r="AK40" s="296"/>
      <c r="AL40" s="296"/>
      <c r="AM40" s="296"/>
      <c r="AN40" s="296"/>
      <c r="AO40" s="296"/>
      <c r="AP40" s="296"/>
      <c r="AQ40" s="296"/>
      <c r="AR40" s="296"/>
      <c r="AS40" s="296"/>
      <c r="AT40" s="296"/>
      <c r="AU40" s="296"/>
      <c r="AV40" s="296"/>
      <c r="AW40" s="296"/>
      <c r="AX40" s="296"/>
      <c r="AY40" s="296"/>
      <c r="AZ40" s="296"/>
      <c r="BA40" s="296"/>
      <c r="BB40" s="296"/>
      <c r="BC40" s="296"/>
      <c r="BD40" s="296"/>
      <c r="BE40" s="296"/>
      <c r="BF40" s="296"/>
      <c r="BG40" s="296"/>
      <c r="BH40" s="296"/>
      <c r="BI40" s="296"/>
      <c r="BJ40" s="296"/>
      <c r="BK40" s="296"/>
      <c r="BL40" s="296"/>
      <c r="BM40" s="296"/>
      <c r="BN40" s="296"/>
      <c r="BO40" s="296"/>
      <c r="BP40" s="296"/>
      <c r="BQ40" s="296"/>
      <c r="BR40" s="296"/>
      <c r="BS40" s="296"/>
      <c r="BT40" s="229"/>
      <c r="BU40" s="165">
        <f t="shared" si="3"/>
        <v>6.9444166666666673E-3</v>
      </c>
    </row>
    <row r="41" spans="1:74" ht="15.5" x14ac:dyDescent="0.35">
      <c r="A41" s="39"/>
      <c r="B41" s="139" t="str">
        <f>'Etat staff'!U37</f>
        <v xml:space="preserve"> ANTHONY</v>
      </c>
      <c r="C41" s="161">
        <f>'Etat staff'!S37</f>
        <v>43596.357638888891</v>
      </c>
      <c r="D41" s="162">
        <f>IF('Etat staff'!T37&lt;C41,'Etat staff'!T37+1,'Etat staff'!T37)</f>
        <v>43596.777777777781</v>
      </c>
      <c r="E41" s="203">
        <f t="shared" si="7"/>
        <v>5.2083333333333336E-2</v>
      </c>
      <c r="F41" s="59"/>
      <c r="G41" s="270"/>
      <c r="H41" s="227"/>
      <c r="I41" s="296"/>
      <c r="J41" s="296"/>
      <c r="K41" s="296">
        <v>35</v>
      </c>
      <c r="L41" s="296">
        <v>35</v>
      </c>
      <c r="M41" s="296">
        <v>35</v>
      </c>
      <c r="N41" s="296">
        <v>30</v>
      </c>
      <c r="O41" s="296">
        <v>30</v>
      </c>
      <c r="P41" s="296">
        <v>30</v>
      </c>
      <c r="Q41" s="296">
        <v>30</v>
      </c>
      <c r="R41" s="296">
        <v>30</v>
      </c>
      <c r="S41" s="296">
        <v>37</v>
      </c>
      <c r="T41" s="296">
        <v>37</v>
      </c>
      <c r="U41" s="296">
        <v>37</v>
      </c>
      <c r="V41" s="296">
        <v>37</v>
      </c>
      <c r="W41" s="296" t="s">
        <v>15</v>
      </c>
      <c r="X41" s="231" t="s">
        <v>6</v>
      </c>
      <c r="Y41" s="231" t="s">
        <v>6</v>
      </c>
      <c r="Z41" s="231" t="s">
        <v>6</v>
      </c>
      <c r="AA41" s="296">
        <v>30</v>
      </c>
      <c r="AB41" s="296">
        <v>30</v>
      </c>
      <c r="AC41" s="296">
        <v>30</v>
      </c>
      <c r="AD41" s="296">
        <v>30</v>
      </c>
      <c r="AE41" s="296">
        <v>30</v>
      </c>
      <c r="AF41" s="296">
        <v>30</v>
      </c>
      <c r="AG41" s="296">
        <v>30</v>
      </c>
      <c r="AH41" s="296">
        <v>30</v>
      </c>
      <c r="AI41" s="296">
        <v>30</v>
      </c>
      <c r="AJ41" s="296">
        <v>30</v>
      </c>
      <c r="AK41" s="296">
        <v>30</v>
      </c>
      <c r="AL41" s="296">
        <v>30</v>
      </c>
      <c r="AM41" s="296" t="s">
        <v>15</v>
      </c>
      <c r="AN41" s="296" t="s">
        <v>52</v>
      </c>
      <c r="AO41" s="231" t="s">
        <v>47</v>
      </c>
      <c r="AP41" s="231" t="s">
        <v>53</v>
      </c>
      <c r="AQ41" s="231" t="s">
        <v>53</v>
      </c>
      <c r="AR41" s="231" t="s">
        <v>53</v>
      </c>
      <c r="AS41" s="231" t="s">
        <v>53</v>
      </c>
      <c r="AT41" s="231" t="s">
        <v>53</v>
      </c>
      <c r="AU41" s="231" t="s">
        <v>53</v>
      </c>
      <c r="AV41" s="231" t="s">
        <v>53</v>
      </c>
      <c r="AW41" s="296"/>
      <c r="AX41" s="296"/>
      <c r="AY41" s="296"/>
      <c r="AZ41" s="296"/>
      <c r="BA41" s="296"/>
      <c r="BB41" s="296"/>
      <c r="BC41" s="296"/>
      <c r="BD41" s="296"/>
      <c r="BE41" s="296"/>
      <c r="BF41" s="296"/>
      <c r="BG41" s="296"/>
      <c r="BH41" s="296"/>
      <c r="BI41" s="296"/>
      <c r="BJ41" s="296"/>
      <c r="BK41" s="296"/>
      <c r="BL41" s="296"/>
      <c r="BM41" s="296"/>
      <c r="BN41" s="296"/>
      <c r="BO41" s="296"/>
      <c r="BP41" s="296"/>
      <c r="BQ41" s="296"/>
      <c r="BR41" s="296"/>
      <c r="BS41" s="296"/>
      <c r="BT41" s="229"/>
      <c r="BU41" s="165">
        <f t="shared" si="3"/>
        <v>0.42708330555717244</v>
      </c>
    </row>
    <row r="42" spans="1:74" ht="15.5" x14ac:dyDescent="0.35">
      <c r="A42" s="39"/>
      <c r="B42" s="139" t="str">
        <f>'Etat staff'!U38</f>
        <v xml:space="preserve"> ALEXANDRE</v>
      </c>
      <c r="C42" s="161">
        <f>'Etat staff'!S38</f>
        <v>43596.357638888891</v>
      </c>
      <c r="D42" s="162">
        <f>IF('Etat staff'!T38&lt;C42,'Etat staff'!T38+1,'Etat staff'!T38)</f>
        <v>43596.777777777781</v>
      </c>
      <c r="E42" s="203">
        <f t="shared" si="7"/>
        <v>5.2083333333333336E-2</v>
      </c>
      <c r="F42" s="44"/>
      <c r="G42" s="265"/>
      <c r="H42" s="227"/>
      <c r="I42" s="296"/>
      <c r="J42" s="296"/>
      <c r="K42" s="296">
        <v>38</v>
      </c>
      <c r="L42" s="296">
        <v>38</v>
      </c>
      <c r="M42" s="296">
        <v>38</v>
      </c>
      <c r="N42" s="296">
        <v>38</v>
      </c>
      <c r="O42" s="296">
        <v>38</v>
      </c>
      <c r="P42" s="296">
        <v>38</v>
      </c>
      <c r="Q42" s="296">
        <v>38</v>
      </c>
      <c r="R42" s="296">
        <v>38</v>
      </c>
      <c r="S42" s="296">
        <v>38</v>
      </c>
      <c r="T42" s="296">
        <v>38</v>
      </c>
      <c r="U42" s="296">
        <v>38</v>
      </c>
      <c r="V42" s="296">
        <v>38</v>
      </c>
      <c r="W42" s="296" t="s">
        <v>15</v>
      </c>
      <c r="X42" s="231" t="s">
        <v>6</v>
      </c>
      <c r="Y42" s="231" t="s">
        <v>6</v>
      </c>
      <c r="Z42" s="231" t="s">
        <v>6</v>
      </c>
      <c r="AA42" s="296"/>
      <c r="AB42" s="296"/>
      <c r="AC42" s="296"/>
      <c r="AD42" s="296"/>
      <c r="AE42" s="231">
        <v>35</v>
      </c>
      <c r="AF42" s="231">
        <v>35</v>
      </c>
      <c r="AG42" s="231">
        <v>35</v>
      </c>
      <c r="AH42" s="231">
        <v>35</v>
      </c>
      <c r="AI42" s="231">
        <v>35</v>
      </c>
      <c r="AJ42" s="231">
        <v>35</v>
      </c>
      <c r="AK42" s="231">
        <v>35</v>
      </c>
      <c r="AL42" s="231">
        <v>35</v>
      </c>
      <c r="AM42" s="231">
        <v>35</v>
      </c>
      <c r="AN42" s="231">
        <v>35</v>
      </c>
      <c r="AO42" s="231">
        <v>35</v>
      </c>
      <c r="AP42" s="231">
        <v>35</v>
      </c>
      <c r="AQ42" s="231">
        <v>35</v>
      </c>
      <c r="AR42" s="296"/>
      <c r="AS42" s="231"/>
      <c r="AT42" s="296"/>
      <c r="AU42" s="296"/>
      <c r="AV42" s="296"/>
      <c r="AW42" s="296"/>
      <c r="AX42" s="296"/>
      <c r="AY42" s="296"/>
      <c r="AZ42" s="296"/>
      <c r="BA42" s="296"/>
      <c r="BB42" s="296"/>
      <c r="BC42" s="296"/>
      <c r="BD42" s="296"/>
      <c r="BE42" s="296"/>
      <c r="BF42" s="296"/>
      <c r="BG42" s="296"/>
      <c r="BH42" s="296"/>
      <c r="BI42" s="296"/>
      <c r="BJ42" s="296"/>
      <c r="BK42" s="296"/>
      <c r="BL42" s="296"/>
      <c r="BM42" s="296"/>
      <c r="BN42" s="296"/>
      <c r="BO42" s="296"/>
      <c r="BP42" s="296"/>
      <c r="BQ42" s="296"/>
      <c r="BR42" s="296"/>
      <c r="BS42" s="296"/>
      <c r="BT42" s="229"/>
      <c r="BU42" s="165">
        <f t="shared" si="3"/>
        <v>0.42708330555717244</v>
      </c>
    </row>
    <row r="43" spans="1:74" ht="15.5" x14ac:dyDescent="0.35">
      <c r="A43" s="39"/>
      <c r="B43" s="139">
        <f>'Etat staff'!U39</f>
        <v>0</v>
      </c>
      <c r="C43" s="161">
        <f>'Etat staff'!S39</f>
        <v>0</v>
      </c>
      <c r="D43" s="162">
        <f>IF('Etat staff'!T39&lt;C43,'Etat staff'!T39+1,'Etat staff'!T39)</f>
        <v>0</v>
      </c>
      <c r="E43" s="203">
        <f t="shared" si="7"/>
        <v>1.0416666666666666E-2</v>
      </c>
      <c r="F43" s="44"/>
      <c r="G43" s="265"/>
      <c r="H43" s="227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6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1"/>
      <c r="AE43" s="231"/>
      <c r="AF43" s="231"/>
      <c r="AG43" s="231"/>
      <c r="AH43" s="231"/>
      <c r="AI43" s="231"/>
      <c r="AJ43" s="231"/>
      <c r="AK43" s="231"/>
      <c r="AL43" s="231"/>
      <c r="AM43" s="231"/>
      <c r="AN43" s="231"/>
      <c r="AO43" s="231"/>
      <c r="AP43" s="231"/>
      <c r="AQ43" s="231"/>
      <c r="AR43" s="231"/>
      <c r="AS43" s="231"/>
      <c r="AT43" s="231"/>
      <c r="AU43" s="231"/>
      <c r="AV43" s="231"/>
      <c r="AW43" s="231"/>
      <c r="AX43" s="231"/>
      <c r="AY43" s="231"/>
      <c r="AZ43" s="296"/>
      <c r="BA43" s="296"/>
      <c r="BB43" s="296"/>
      <c r="BC43" s="296"/>
      <c r="BD43" s="296"/>
      <c r="BE43" s="296"/>
      <c r="BF43" s="296"/>
      <c r="BG43" s="296"/>
      <c r="BH43" s="296"/>
      <c r="BI43" s="296"/>
      <c r="BJ43" s="296"/>
      <c r="BK43" s="296"/>
      <c r="BL43" s="296"/>
      <c r="BM43" s="296"/>
      <c r="BN43" s="296"/>
      <c r="BO43" s="296"/>
      <c r="BP43" s="296"/>
      <c r="BQ43" s="296"/>
      <c r="BR43" s="296"/>
      <c r="BS43" s="296"/>
      <c r="BT43" s="229"/>
      <c r="BU43" s="165">
        <f t="shared" si="3"/>
        <v>6.9444166666666673E-3</v>
      </c>
    </row>
    <row r="44" spans="1:74" ht="15.5" x14ac:dyDescent="0.35">
      <c r="A44" s="39"/>
      <c r="B44" s="139" t="str">
        <f>'Etat staff'!U40</f>
        <v xml:space="preserve"> SIKE BEM</v>
      </c>
      <c r="C44" s="161">
        <f>'Etat staff'!S40</f>
        <v>43596.399305555555</v>
      </c>
      <c r="D44" s="162">
        <f>IF('Etat staff'!T40&lt;C44,'Etat staff'!T40+1,'Etat staff'!T40)</f>
        <v>43596.767361111109</v>
      </c>
      <c r="E44" s="203">
        <f t="shared" si="7"/>
        <v>4.1666666666666664E-2</v>
      </c>
      <c r="F44" s="44"/>
      <c r="G44" s="265"/>
      <c r="H44" s="227"/>
      <c r="I44" s="296"/>
      <c r="J44" s="296"/>
      <c r="K44" s="296"/>
      <c r="L44" s="296"/>
      <c r="M44" s="296"/>
      <c r="N44" s="296"/>
      <c r="O44" s="296">
        <v>33</v>
      </c>
      <c r="P44" s="296">
        <v>33</v>
      </c>
      <c r="Q44" s="296">
        <v>33</v>
      </c>
      <c r="R44" s="296">
        <v>33</v>
      </c>
      <c r="S44" s="296">
        <v>33</v>
      </c>
      <c r="T44" s="296">
        <v>33</v>
      </c>
      <c r="U44" s="296">
        <v>33</v>
      </c>
      <c r="V44" s="296">
        <v>33</v>
      </c>
      <c r="W44" s="296">
        <v>35</v>
      </c>
      <c r="X44" s="296">
        <v>35</v>
      </c>
      <c r="Y44" s="296">
        <v>35</v>
      </c>
      <c r="Z44" s="296">
        <v>35</v>
      </c>
      <c r="AA44" s="296" t="s">
        <v>15</v>
      </c>
      <c r="AB44" s="231" t="s">
        <v>6</v>
      </c>
      <c r="AC44" s="231" t="s">
        <v>6</v>
      </c>
      <c r="AD44" s="231" t="s">
        <v>6</v>
      </c>
      <c r="AE44" s="231"/>
      <c r="AF44" s="231"/>
      <c r="AG44" s="231"/>
      <c r="AH44" s="231"/>
      <c r="AI44" s="296">
        <v>33</v>
      </c>
      <c r="AJ44" s="296">
        <v>33</v>
      </c>
      <c r="AK44" s="296">
        <v>33</v>
      </c>
      <c r="AL44" s="296">
        <v>33</v>
      </c>
      <c r="AM44" s="296">
        <v>33</v>
      </c>
      <c r="AN44" s="296">
        <v>33</v>
      </c>
      <c r="AO44" s="296">
        <v>33</v>
      </c>
      <c r="AP44" s="231" t="s">
        <v>47</v>
      </c>
      <c r="AQ44" s="231" t="s">
        <v>52</v>
      </c>
      <c r="AR44" s="231" t="s">
        <v>15</v>
      </c>
      <c r="AS44" s="231" t="s">
        <v>15</v>
      </c>
      <c r="AT44" s="231"/>
      <c r="AU44" s="231"/>
      <c r="AV44" s="231"/>
      <c r="AW44" s="231"/>
      <c r="AX44" s="231"/>
      <c r="AY44" s="231"/>
      <c r="AZ44" s="231"/>
      <c r="BA44" s="231"/>
      <c r="BB44" s="296"/>
      <c r="BC44" s="296"/>
      <c r="BD44" s="296"/>
      <c r="BE44" s="296"/>
      <c r="BF44" s="296"/>
      <c r="BG44" s="296"/>
      <c r="BH44" s="296"/>
      <c r="BI44" s="296"/>
      <c r="BJ44" s="296"/>
      <c r="BK44" s="296"/>
      <c r="BL44" s="296"/>
      <c r="BM44" s="296"/>
      <c r="BN44" s="296"/>
      <c r="BO44" s="296"/>
      <c r="BP44" s="296"/>
      <c r="BQ44" s="296"/>
      <c r="BR44" s="296"/>
      <c r="BS44" s="296"/>
      <c r="BT44" s="229"/>
      <c r="BU44" s="165">
        <f t="shared" si="3"/>
        <v>0.37499997222141379</v>
      </c>
    </row>
    <row r="45" spans="1:74" ht="15.5" x14ac:dyDescent="0.35">
      <c r="A45" s="39"/>
      <c r="B45" s="139" t="str">
        <f>'Etat staff'!U41</f>
        <v xml:space="preserve"> ALICE</v>
      </c>
      <c r="C45" s="161">
        <f>'Etat staff'!S41</f>
        <v>43596.440972222219</v>
      </c>
      <c r="D45" s="162">
        <f>IF('Etat staff'!T41&lt;C45,'Etat staff'!T41+1,'Etat staff'!T41)</f>
        <v>43596.861111111109</v>
      </c>
      <c r="E45" s="203">
        <f t="shared" si="7"/>
        <v>5.2083333333333336E-2</v>
      </c>
      <c r="F45" s="44"/>
      <c r="G45" s="265"/>
      <c r="H45" s="227"/>
      <c r="I45" s="296"/>
      <c r="J45" s="296"/>
      <c r="K45" s="296"/>
      <c r="L45" s="296"/>
      <c r="M45" s="296"/>
      <c r="N45" s="296"/>
      <c r="O45" s="296"/>
      <c r="P45" s="296"/>
      <c r="Q45" s="296"/>
      <c r="R45" s="296"/>
      <c r="S45" s="296">
        <v>39</v>
      </c>
      <c r="T45" s="296">
        <v>39</v>
      </c>
      <c r="U45" s="296">
        <v>39</v>
      </c>
      <c r="V45" s="296">
        <v>39</v>
      </c>
      <c r="W45" s="296">
        <v>39</v>
      </c>
      <c r="X45" s="296">
        <v>39</v>
      </c>
      <c r="Y45" s="296">
        <v>39</v>
      </c>
      <c r="Z45" s="296">
        <v>39</v>
      </c>
      <c r="AA45" s="296">
        <v>39</v>
      </c>
      <c r="AB45" s="296">
        <v>39</v>
      </c>
      <c r="AC45" s="296">
        <v>39</v>
      </c>
      <c r="AD45" s="296">
        <v>39</v>
      </c>
      <c r="AE45" s="296" t="s">
        <v>15</v>
      </c>
      <c r="AF45" s="231" t="s">
        <v>6</v>
      </c>
      <c r="AG45" s="296" t="s">
        <v>6</v>
      </c>
      <c r="AH45" s="296" t="s">
        <v>6</v>
      </c>
      <c r="AI45" s="296">
        <v>37</v>
      </c>
      <c r="AJ45" s="296">
        <v>37</v>
      </c>
      <c r="AK45" s="296">
        <v>37</v>
      </c>
      <c r="AL45" s="296">
        <v>37</v>
      </c>
      <c r="AM45" s="296">
        <v>37</v>
      </c>
      <c r="AN45" s="296">
        <v>37</v>
      </c>
      <c r="AO45" s="296">
        <v>37</v>
      </c>
      <c r="AP45" s="296">
        <v>37</v>
      </c>
      <c r="AQ45" s="296">
        <v>37</v>
      </c>
      <c r="AR45" s="231">
        <v>35</v>
      </c>
      <c r="AS45" s="231">
        <v>35</v>
      </c>
      <c r="AT45" s="231">
        <v>35</v>
      </c>
      <c r="AU45" s="231">
        <v>35</v>
      </c>
      <c r="AV45" s="231">
        <v>35</v>
      </c>
      <c r="AW45" s="231">
        <v>35</v>
      </c>
      <c r="AX45" s="231">
        <v>35</v>
      </c>
      <c r="AY45" s="231">
        <v>35</v>
      </c>
      <c r="AZ45" s="231">
        <v>35</v>
      </c>
      <c r="BA45" s="296" t="s">
        <v>52</v>
      </c>
      <c r="BB45" s="296" t="s">
        <v>47</v>
      </c>
      <c r="BC45" s="296" t="s">
        <v>15</v>
      </c>
      <c r="BD45" s="296" t="s">
        <v>15</v>
      </c>
      <c r="BE45" s="296"/>
      <c r="BF45" s="296"/>
      <c r="BG45" s="296"/>
      <c r="BH45" s="296"/>
      <c r="BI45" s="296"/>
      <c r="BJ45" s="296"/>
      <c r="BK45" s="296"/>
      <c r="BL45" s="296"/>
      <c r="BM45" s="296"/>
      <c r="BN45" s="296"/>
      <c r="BO45" s="296"/>
      <c r="BP45" s="296"/>
      <c r="BQ45" s="296"/>
      <c r="BR45" s="296"/>
      <c r="BS45" s="296"/>
      <c r="BT45" s="229"/>
      <c r="BU45" s="165">
        <f t="shared" si="3"/>
        <v>0.42708330555717244</v>
      </c>
    </row>
    <row r="46" spans="1:74" ht="15.5" x14ac:dyDescent="0.35">
      <c r="A46" s="39"/>
      <c r="B46" s="139" t="str">
        <f>'Etat staff'!U42</f>
        <v xml:space="preserve"> OLFA</v>
      </c>
      <c r="C46" s="161">
        <f>'Etat staff'!S42</f>
        <v>43596.440972222219</v>
      </c>
      <c r="D46" s="162">
        <f>IF('Etat staff'!T42&lt;C46,'Etat staff'!T42+1,'Etat staff'!T42)</f>
        <v>43596.767361111109</v>
      </c>
      <c r="E46" s="203">
        <f t="shared" si="7"/>
        <v>4.1666666666666664E-2</v>
      </c>
      <c r="F46" s="44"/>
      <c r="G46" s="265"/>
      <c r="H46" s="227"/>
      <c r="I46" s="296"/>
      <c r="J46" s="296"/>
      <c r="K46" s="296"/>
      <c r="L46" s="296"/>
      <c r="M46" s="296"/>
      <c r="N46" s="296"/>
      <c r="O46" s="296"/>
      <c r="P46" s="296"/>
      <c r="Q46" s="296"/>
      <c r="R46" s="296"/>
      <c r="S46" s="296">
        <v>30</v>
      </c>
      <c r="T46" s="296">
        <v>30</v>
      </c>
      <c r="U46" s="296">
        <v>30</v>
      </c>
      <c r="V46" s="296">
        <v>30</v>
      </c>
      <c r="W46" s="231">
        <v>1</v>
      </c>
      <c r="X46" s="231">
        <v>1</v>
      </c>
      <c r="Y46" s="231">
        <v>1</v>
      </c>
      <c r="Z46" s="231">
        <v>1</v>
      </c>
      <c r="AA46" s="231">
        <v>1</v>
      </c>
      <c r="AB46" s="231">
        <v>1</v>
      </c>
      <c r="AC46" s="231">
        <v>1</v>
      </c>
      <c r="AD46" s="231">
        <v>1</v>
      </c>
      <c r="AE46" s="231" t="s">
        <v>15</v>
      </c>
      <c r="AF46" s="231" t="s">
        <v>6</v>
      </c>
      <c r="AG46" s="296" t="s">
        <v>6</v>
      </c>
      <c r="AH46" s="296" t="s">
        <v>6</v>
      </c>
      <c r="AI46" s="296">
        <v>36</v>
      </c>
      <c r="AJ46" s="296">
        <v>36</v>
      </c>
      <c r="AK46" s="296">
        <v>36</v>
      </c>
      <c r="AL46" s="296">
        <v>36</v>
      </c>
      <c r="AM46" s="296">
        <v>36</v>
      </c>
      <c r="AN46" s="296">
        <v>36</v>
      </c>
      <c r="AO46" s="296">
        <v>36</v>
      </c>
      <c r="AP46" s="296">
        <v>36</v>
      </c>
      <c r="AQ46" s="296">
        <v>36</v>
      </c>
      <c r="AR46" s="296">
        <v>36</v>
      </c>
      <c r="AS46" s="296">
        <v>36</v>
      </c>
      <c r="AT46" s="296">
        <v>36</v>
      </c>
      <c r="AU46" s="296">
        <v>36</v>
      </c>
      <c r="AV46" s="296">
        <v>36</v>
      </c>
      <c r="AW46" s="296">
        <v>36</v>
      </c>
      <c r="AX46" s="296">
        <v>36</v>
      </c>
      <c r="AY46" s="296">
        <v>36</v>
      </c>
      <c r="AZ46" s="296">
        <v>36</v>
      </c>
      <c r="BA46" s="296" t="s">
        <v>52</v>
      </c>
      <c r="BB46" s="296" t="s">
        <v>47</v>
      </c>
      <c r="BC46" s="296" t="s">
        <v>15</v>
      </c>
      <c r="BD46" s="296" t="s">
        <v>15</v>
      </c>
      <c r="BE46" s="296" t="s">
        <v>15</v>
      </c>
      <c r="BF46" s="296"/>
      <c r="BG46" s="296"/>
      <c r="BH46" s="296"/>
      <c r="BI46" s="296"/>
      <c r="BJ46" s="296"/>
      <c r="BK46" s="296"/>
      <c r="BL46" s="296"/>
      <c r="BM46" s="296"/>
      <c r="BN46" s="296"/>
      <c r="BO46" s="296"/>
      <c r="BP46" s="296"/>
      <c r="BQ46" s="296"/>
      <c r="BR46" s="296"/>
      <c r="BS46" s="296"/>
      <c r="BT46" s="229"/>
      <c r="BU46" s="165">
        <f t="shared" si="3"/>
        <v>0.33333330555717244</v>
      </c>
    </row>
    <row r="47" spans="1:74" ht="15.5" x14ac:dyDescent="0.35">
      <c r="A47" s="39"/>
      <c r="B47" s="139" t="str">
        <f>'Etat staff'!U43</f>
        <v xml:space="preserve"> AUDE</v>
      </c>
      <c r="C47" s="161">
        <f>'Etat staff'!S43</f>
        <v>43596.482638888891</v>
      </c>
      <c r="D47" s="162">
        <f>IF('Etat staff'!T43&lt;C47,'Etat staff'!T43+1,'Etat staff'!T43)</f>
        <v>43596.829861111109</v>
      </c>
      <c r="E47" s="203">
        <f t="shared" si="7"/>
        <v>4.1666666666666664E-2</v>
      </c>
      <c r="F47" s="44"/>
      <c r="G47" s="265"/>
      <c r="H47" s="227"/>
      <c r="I47" s="296"/>
      <c r="J47" s="296"/>
      <c r="K47" s="296"/>
      <c r="L47" s="296"/>
      <c r="M47" s="296"/>
      <c r="N47" s="296"/>
      <c r="O47" s="296"/>
      <c r="P47" s="296"/>
      <c r="Q47" s="296"/>
      <c r="R47" s="296"/>
      <c r="S47" s="296"/>
      <c r="T47" s="296"/>
      <c r="U47" s="296"/>
      <c r="V47" s="296"/>
      <c r="W47" s="231">
        <v>33</v>
      </c>
      <c r="X47" s="231">
        <v>33</v>
      </c>
      <c r="Y47" s="231">
        <v>33</v>
      </c>
      <c r="Z47" s="231">
        <v>33</v>
      </c>
      <c r="AA47" s="231">
        <v>33</v>
      </c>
      <c r="AB47" s="231">
        <v>33</v>
      </c>
      <c r="AC47" s="231">
        <v>33</v>
      </c>
      <c r="AD47" s="231">
        <v>33</v>
      </c>
      <c r="AE47" s="231">
        <v>33</v>
      </c>
      <c r="AF47" s="231">
        <v>33</v>
      </c>
      <c r="AG47" s="231">
        <v>33</v>
      </c>
      <c r="AH47" s="231">
        <v>33</v>
      </c>
      <c r="AI47" s="231" t="s">
        <v>15</v>
      </c>
      <c r="AJ47" s="231" t="s">
        <v>6</v>
      </c>
      <c r="AK47" s="231" t="s">
        <v>6</v>
      </c>
      <c r="AL47" s="296" t="s">
        <v>6</v>
      </c>
      <c r="AM47" s="296">
        <v>32</v>
      </c>
      <c r="AN47" s="296">
        <v>32</v>
      </c>
      <c r="AO47" s="296">
        <v>32</v>
      </c>
      <c r="AP47" s="296">
        <v>32</v>
      </c>
      <c r="AQ47" s="296">
        <v>32</v>
      </c>
      <c r="AR47" s="296">
        <v>32</v>
      </c>
      <c r="AS47" s="296" t="s">
        <v>52</v>
      </c>
      <c r="AT47" s="296" t="s">
        <v>47</v>
      </c>
      <c r="AU47" s="296" t="s">
        <v>15</v>
      </c>
      <c r="AV47" s="296"/>
      <c r="AW47" s="296"/>
      <c r="AX47" s="296"/>
      <c r="AY47" s="231"/>
      <c r="AZ47" s="296"/>
      <c r="BA47" s="296"/>
      <c r="BB47" s="296"/>
      <c r="BC47" s="296"/>
      <c r="BD47" s="296"/>
      <c r="BE47" s="296"/>
      <c r="BF47" s="296"/>
      <c r="BG47" s="296"/>
      <c r="BH47" s="296"/>
      <c r="BI47" s="296"/>
      <c r="BJ47" s="296"/>
      <c r="BK47" s="296"/>
      <c r="BL47" s="296"/>
      <c r="BM47" s="296"/>
      <c r="BN47" s="296"/>
      <c r="BO47" s="296"/>
      <c r="BP47" s="296"/>
      <c r="BQ47" s="296"/>
      <c r="BR47" s="296"/>
      <c r="BS47" s="296"/>
      <c r="BT47" s="229"/>
      <c r="BU47" s="165">
        <f t="shared" si="3"/>
        <v>0.35416663888565514</v>
      </c>
    </row>
    <row r="48" spans="1:74" ht="15.5" x14ac:dyDescent="0.35">
      <c r="A48" s="39"/>
      <c r="B48" s="139" t="str">
        <f>'Etat staff'!U44</f>
        <v xml:space="preserve"> LYDIE</v>
      </c>
      <c r="C48" s="161">
        <f>'Etat staff'!S44</f>
        <v>43596.482638888891</v>
      </c>
      <c r="D48" s="162">
        <f>IF('Etat staff'!T44&lt;C48,'Etat staff'!T44+1,'Etat staff'!T44)</f>
        <v>43596.704861111109</v>
      </c>
      <c r="E48" s="203">
        <f t="shared" si="7"/>
        <v>1.0416666666666666E-2</v>
      </c>
      <c r="F48" s="44"/>
      <c r="G48" s="265"/>
      <c r="H48" s="227"/>
      <c r="I48" s="296"/>
      <c r="J48" s="296"/>
      <c r="K48" s="296"/>
      <c r="L48" s="296"/>
      <c r="M48" s="296"/>
      <c r="N48" s="296"/>
      <c r="O48" s="296"/>
      <c r="P48" s="296"/>
      <c r="Q48" s="296"/>
      <c r="R48" s="296"/>
      <c r="S48" s="296"/>
      <c r="T48" s="296"/>
      <c r="U48" s="296"/>
      <c r="V48" s="296"/>
      <c r="W48" s="296">
        <v>36</v>
      </c>
      <c r="X48" s="296">
        <v>36</v>
      </c>
      <c r="Y48" s="296">
        <v>36</v>
      </c>
      <c r="Z48" s="296">
        <v>36</v>
      </c>
      <c r="AA48" s="296">
        <v>36</v>
      </c>
      <c r="AB48" s="296">
        <v>36</v>
      </c>
      <c r="AC48" s="296">
        <v>36</v>
      </c>
      <c r="AD48" s="296">
        <v>36</v>
      </c>
      <c r="AE48" s="296">
        <v>36</v>
      </c>
      <c r="AF48" s="296">
        <v>36</v>
      </c>
      <c r="AG48" s="296">
        <v>36</v>
      </c>
      <c r="AH48" s="296">
        <v>36</v>
      </c>
      <c r="AI48" s="296" t="s">
        <v>15</v>
      </c>
      <c r="AJ48" s="231" t="s">
        <v>6</v>
      </c>
      <c r="AK48" s="231" t="s">
        <v>6</v>
      </c>
      <c r="AL48" s="296" t="s">
        <v>6</v>
      </c>
      <c r="AM48" s="231">
        <v>30</v>
      </c>
      <c r="AN48" s="231">
        <v>30</v>
      </c>
      <c r="AO48" s="231">
        <v>30</v>
      </c>
      <c r="AP48" s="231">
        <v>30</v>
      </c>
      <c r="AQ48" s="231">
        <v>30</v>
      </c>
      <c r="AR48" s="231">
        <v>30</v>
      </c>
      <c r="AS48" s="231">
        <v>30</v>
      </c>
      <c r="AT48" s="231">
        <v>30</v>
      </c>
      <c r="AU48" s="231">
        <v>30</v>
      </c>
      <c r="AV48" s="231">
        <v>30</v>
      </c>
      <c r="AW48" s="231">
        <v>30</v>
      </c>
      <c r="AX48" s="231">
        <v>30</v>
      </c>
      <c r="AY48" s="231">
        <v>30</v>
      </c>
      <c r="AZ48" s="231">
        <v>30</v>
      </c>
      <c r="BA48" s="231">
        <v>30</v>
      </c>
      <c r="BB48" s="231">
        <v>30</v>
      </c>
      <c r="BC48" s="231" t="s">
        <v>52</v>
      </c>
      <c r="BD48" s="231" t="s">
        <v>47</v>
      </c>
      <c r="BE48" s="231" t="s">
        <v>53</v>
      </c>
      <c r="BF48" s="231" t="s">
        <v>53</v>
      </c>
      <c r="BG48" s="231" t="s">
        <v>53</v>
      </c>
      <c r="BH48" s="231" t="s">
        <v>53</v>
      </c>
      <c r="BI48" s="296"/>
      <c r="BJ48" s="296"/>
      <c r="BK48" s="296"/>
      <c r="BL48" s="296"/>
      <c r="BM48" s="296"/>
      <c r="BN48" s="296"/>
      <c r="BO48" s="296"/>
      <c r="BP48" s="296"/>
      <c r="BQ48" s="296"/>
      <c r="BR48" s="296"/>
      <c r="BS48" s="296"/>
      <c r="BT48" s="229"/>
      <c r="BU48" s="165">
        <f t="shared" si="3"/>
        <v>0.22916663888565514</v>
      </c>
    </row>
    <row r="49" spans="1:73" ht="15.5" x14ac:dyDescent="0.35">
      <c r="A49" s="39"/>
      <c r="B49" s="266" t="str">
        <f>'Etat staff'!U45</f>
        <v xml:space="preserve"> MEGANE</v>
      </c>
      <c r="C49" s="161">
        <f>'Etat staff'!S45</f>
        <v>43596.482638888891</v>
      </c>
      <c r="D49" s="162">
        <f>IF('Etat staff'!T45&lt;C49,'Etat staff'!T45+1,'Etat staff'!T45)</f>
        <v>43596.871527777781</v>
      </c>
      <c r="E49" s="203">
        <f t="shared" si="7"/>
        <v>5.2083333333333336E-2</v>
      </c>
      <c r="F49" s="44"/>
      <c r="G49" s="265"/>
      <c r="H49" s="227"/>
      <c r="I49" s="296"/>
      <c r="J49" s="296"/>
      <c r="K49" s="296"/>
      <c r="L49" s="296"/>
      <c r="M49" s="296"/>
      <c r="N49" s="296"/>
      <c r="O49" s="296"/>
      <c r="P49" s="296"/>
      <c r="Q49" s="296"/>
      <c r="R49" s="296"/>
      <c r="S49" s="296"/>
      <c r="T49" s="296"/>
      <c r="U49" s="296"/>
      <c r="V49" s="296"/>
      <c r="W49" s="296">
        <v>37</v>
      </c>
      <c r="X49" s="296">
        <v>37</v>
      </c>
      <c r="Y49" s="296">
        <v>37</v>
      </c>
      <c r="Z49" s="296">
        <v>37</v>
      </c>
      <c r="AA49" s="296">
        <v>37</v>
      </c>
      <c r="AB49" s="296">
        <v>37</v>
      </c>
      <c r="AC49" s="296">
        <v>37</v>
      </c>
      <c r="AD49" s="296">
        <v>37</v>
      </c>
      <c r="AE49" s="296">
        <v>37</v>
      </c>
      <c r="AF49" s="296">
        <v>37</v>
      </c>
      <c r="AG49" s="296">
        <v>37</v>
      </c>
      <c r="AH49" s="296">
        <v>37</v>
      </c>
      <c r="AI49" s="296" t="s">
        <v>15</v>
      </c>
      <c r="AJ49" s="231" t="s">
        <v>6</v>
      </c>
      <c r="AK49" s="231" t="s">
        <v>6</v>
      </c>
      <c r="AL49" s="296" t="s">
        <v>6</v>
      </c>
      <c r="AM49" s="231" t="s">
        <v>55</v>
      </c>
      <c r="AN49" s="231" t="s">
        <v>55</v>
      </c>
      <c r="AO49" s="231" t="s">
        <v>55</v>
      </c>
      <c r="AP49" s="296">
        <v>33</v>
      </c>
      <c r="AQ49" s="296">
        <v>33</v>
      </c>
      <c r="AR49" s="296">
        <v>33</v>
      </c>
      <c r="AS49" s="296">
        <v>33</v>
      </c>
      <c r="AT49" s="296">
        <v>33</v>
      </c>
      <c r="AU49" s="296">
        <v>33</v>
      </c>
      <c r="AV49" s="296">
        <v>33</v>
      </c>
      <c r="AW49" s="296">
        <v>33</v>
      </c>
      <c r="AX49" s="296">
        <v>33</v>
      </c>
      <c r="AY49" s="296">
        <v>33</v>
      </c>
      <c r="AZ49" s="296">
        <v>33</v>
      </c>
      <c r="BA49" s="296">
        <v>33</v>
      </c>
      <c r="BB49" s="296">
        <v>33</v>
      </c>
      <c r="BC49" s="296" t="s">
        <v>52</v>
      </c>
      <c r="BD49" s="296" t="s">
        <v>47</v>
      </c>
      <c r="BE49" s="296" t="s">
        <v>15</v>
      </c>
      <c r="BF49" s="296"/>
      <c r="BG49" s="296"/>
      <c r="BH49" s="296"/>
      <c r="BI49" s="296"/>
      <c r="BJ49" s="296"/>
      <c r="BK49" s="296"/>
      <c r="BL49" s="296"/>
      <c r="BM49" s="296"/>
      <c r="BN49" s="296"/>
      <c r="BO49" s="296"/>
      <c r="BP49" s="296"/>
      <c r="BQ49" s="296"/>
      <c r="BR49" s="296"/>
      <c r="BS49" s="296"/>
      <c r="BT49" s="229"/>
      <c r="BU49" s="165">
        <f t="shared" si="3"/>
        <v>0.39583330555717244</v>
      </c>
    </row>
    <row r="50" spans="1:73" ht="15.5" x14ac:dyDescent="0.35">
      <c r="A50" s="39"/>
      <c r="B50" s="266">
        <f>'Etat staff'!U46</f>
        <v>0</v>
      </c>
      <c r="C50" s="161">
        <f>'Etat staff'!S46</f>
        <v>0</v>
      </c>
      <c r="D50" s="162">
        <f>IF('Etat staff'!T46&lt;C50,'Etat staff'!T46+1,'Etat staff'!T46)</f>
        <v>0</v>
      </c>
      <c r="E50" s="203">
        <f t="shared" si="7"/>
        <v>1.0416666666666666E-2</v>
      </c>
      <c r="F50" s="44"/>
      <c r="G50" s="265"/>
      <c r="H50" s="227"/>
      <c r="I50" s="296"/>
      <c r="J50" s="296"/>
      <c r="K50" s="296"/>
      <c r="L50" s="296"/>
      <c r="M50" s="296"/>
      <c r="N50" s="296"/>
      <c r="O50" s="296"/>
      <c r="P50" s="296"/>
      <c r="Q50" s="296"/>
      <c r="R50" s="296"/>
      <c r="S50" s="296"/>
      <c r="T50" s="231"/>
      <c r="U50" s="231"/>
      <c r="V50" s="231"/>
      <c r="W50" s="231"/>
      <c r="X50" s="231"/>
      <c r="Y50" s="231"/>
      <c r="Z50" s="231"/>
      <c r="AA50" s="231"/>
      <c r="AB50" s="296"/>
      <c r="AC50" s="296"/>
      <c r="AD50" s="296"/>
      <c r="AE50" s="296"/>
      <c r="AF50" s="296"/>
      <c r="AG50" s="296"/>
      <c r="AH50" s="296"/>
      <c r="AI50" s="296"/>
      <c r="AJ50" s="296"/>
      <c r="AK50" s="296"/>
      <c r="AL50" s="296"/>
      <c r="AM50" s="296"/>
      <c r="AN50" s="296"/>
      <c r="AO50" s="296"/>
      <c r="AP50" s="296"/>
      <c r="AQ50" s="296"/>
      <c r="AR50" s="296"/>
      <c r="AS50" s="296"/>
      <c r="AT50" s="296"/>
      <c r="AU50" s="296"/>
      <c r="AV50" s="296"/>
      <c r="AW50" s="296"/>
      <c r="AX50" s="296"/>
      <c r="AY50" s="296"/>
      <c r="AZ50" s="296"/>
      <c r="BA50" s="296"/>
      <c r="BB50" s="296"/>
      <c r="BC50" s="296"/>
      <c r="BD50" s="296"/>
      <c r="BE50" s="296"/>
      <c r="BF50" s="296"/>
      <c r="BG50" s="296"/>
      <c r="BH50" s="231"/>
      <c r="BI50" s="231"/>
      <c r="BJ50" s="231"/>
      <c r="BK50" s="231"/>
      <c r="BL50" s="231"/>
      <c r="BM50" s="231"/>
      <c r="BN50" s="231"/>
      <c r="BO50" s="231"/>
      <c r="BP50" s="296"/>
      <c r="BQ50" s="296"/>
      <c r="BR50" s="296"/>
      <c r="BS50" s="296"/>
      <c r="BT50" s="229"/>
      <c r="BU50" s="165">
        <f t="shared" si="3"/>
        <v>6.9444166666666673E-3</v>
      </c>
    </row>
    <row r="51" spans="1:73" ht="15.5" x14ac:dyDescent="0.35">
      <c r="A51" s="39"/>
      <c r="B51" s="139">
        <f>'Etat staff'!U47</f>
        <v>0</v>
      </c>
      <c r="C51" s="161">
        <f>'Etat staff'!S47</f>
        <v>0</v>
      </c>
      <c r="D51" s="162">
        <f>IF('Etat staff'!T47&lt;C51,'Etat staff'!T47+1,'Etat staff'!T47)</f>
        <v>0</v>
      </c>
      <c r="E51" s="203">
        <f t="shared" si="7"/>
        <v>1.0416666666666666E-2</v>
      </c>
      <c r="F51" s="44"/>
      <c r="G51" s="265"/>
      <c r="H51" s="227"/>
      <c r="I51" s="296"/>
      <c r="J51" s="296"/>
      <c r="K51" s="296"/>
      <c r="L51" s="296"/>
      <c r="M51" s="296"/>
      <c r="N51" s="296"/>
      <c r="O51" s="296"/>
      <c r="P51" s="296"/>
      <c r="Q51" s="296"/>
      <c r="R51" s="296"/>
      <c r="S51" s="296"/>
      <c r="T51" s="231"/>
      <c r="U51" s="231"/>
      <c r="V51" s="231"/>
      <c r="W51" s="231"/>
      <c r="X51" s="231"/>
      <c r="Y51" s="231"/>
      <c r="Z51" s="231"/>
      <c r="AA51" s="231"/>
      <c r="AB51" s="296"/>
      <c r="AC51" s="296"/>
      <c r="AD51" s="296"/>
      <c r="AE51" s="296"/>
      <c r="AF51" s="296"/>
      <c r="AG51" s="296"/>
      <c r="AH51" s="296"/>
      <c r="AI51" s="296"/>
      <c r="AJ51" s="296"/>
      <c r="AK51" s="296"/>
      <c r="AL51" s="296"/>
      <c r="AM51" s="296"/>
      <c r="AN51" s="296"/>
      <c r="AO51" s="296"/>
      <c r="AP51" s="296"/>
      <c r="AQ51" s="296"/>
      <c r="AR51" s="296"/>
      <c r="AS51" s="296"/>
      <c r="AT51" s="296"/>
      <c r="AU51" s="296"/>
      <c r="AV51" s="296"/>
      <c r="AW51" s="296"/>
      <c r="AX51" s="296"/>
      <c r="AY51" s="296"/>
      <c r="AZ51" s="296"/>
      <c r="BA51" s="296"/>
      <c r="BB51" s="296"/>
      <c r="BC51" s="296"/>
      <c r="BD51" s="296"/>
      <c r="BE51" s="296"/>
      <c r="BF51" s="296"/>
      <c r="BG51" s="296"/>
      <c r="BH51" s="231"/>
      <c r="BI51" s="231"/>
      <c r="BJ51" s="231"/>
      <c r="BK51" s="231"/>
      <c r="BL51" s="231"/>
      <c r="BM51" s="231"/>
      <c r="BN51" s="231"/>
      <c r="BO51" s="231"/>
      <c r="BP51" s="296"/>
      <c r="BQ51" s="296"/>
      <c r="BR51" s="296"/>
      <c r="BS51" s="296"/>
      <c r="BT51" s="229"/>
      <c r="BU51" s="165">
        <f t="shared" si="3"/>
        <v>6.9444166666666673E-3</v>
      </c>
    </row>
    <row r="52" spans="1:73" ht="15.5" x14ac:dyDescent="0.35">
      <c r="A52" s="39"/>
      <c r="B52" s="139">
        <f>'Etat staff'!U48</f>
        <v>0</v>
      </c>
      <c r="C52" s="161">
        <f>'Etat staff'!S48</f>
        <v>0</v>
      </c>
      <c r="D52" s="162">
        <f>IF('Etat staff'!T48&lt;C52,'Etat staff'!T48+1,'Etat staff'!T48)</f>
        <v>0</v>
      </c>
      <c r="E52" s="203">
        <f t="shared" si="7"/>
        <v>1.0416666666666666E-2</v>
      </c>
      <c r="F52" s="44"/>
      <c r="G52" s="265"/>
      <c r="H52" s="227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31"/>
      <c r="U52" s="231"/>
      <c r="V52" s="231"/>
      <c r="W52" s="231"/>
      <c r="X52" s="231"/>
      <c r="Y52" s="231"/>
      <c r="Z52" s="231"/>
      <c r="AA52" s="231"/>
      <c r="AB52" s="296"/>
      <c r="AC52" s="296"/>
      <c r="AD52" s="296"/>
      <c r="AE52" s="296"/>
      <c r="AF52" s="296"/>
      <c r="AG52" s="296"/>
      <c r="AH52" s="296"/>
      <c r="AI52" s="296"/>
      <c r="AJ52" s="296"/>
      <c r="AK52" s="296"/>
      <c r="AL52" s="296"/>
      <c r="AM52" s="296"/>
      <c r="AN52" s="296"/>
      <c r="AO52" s="296"/>
      <c r="AP52" s="296"/>
      <c r="AQ52" s="296"/>
      <c r="AR52" s="296"/>
      <c r="AS52" s="296"/>
      <c r="AT52" s="296"/>
      <c r="AU52" s="296"/>
      <c r="AV52" s="296"/>
      <c r="AW52" s="296"/>
      <c r="AX52" s="296"/>
      <c r="AY52" s="296"/>
      <c r="AZ52" s="296"/>
      <c r="BA52" s="296"/>
      <c r="BB52" s="296"/>
      <c r="BC52" s="296"/>
      <c r="BD52" s="296"/>
      <c r="BE52" s="296"/>
      <c r="BF52" s="296"/>
      <c r="BG52" s="296"/>
      <c r="BH52" s="231"/>
      <c r="BI52" s="231"/>
      <c r="BJ52" s="231"/>
      <c r="BK52" s="231"/>
      <c r="BL52" s="231"/>
      <c r="BM52" s="231"/>
      <c r="BN52" s="231"/>
      <c r="BO52" s="231"/>
      <c r="BP52" s="296"/>
      <c r="BQ52" s="296"/>
      <c r="BR52" s="296"/>
      <c r="BS52" s="296"/>
      <c r="BT52" s="229"/>
      <c r="BU52" s="165">
        <f t="shared" si="3"/>
        <v>6.9444166666666673E-3</v>
      </c>
    </row>
    <row r="53" spans="1:73" ht="15.5" x14ac:dyDescent="0.35">
      <c r="A53" s="39"/>
      <c r="B53" s="139">
        <f>'Etat staff'!U49</f>
        <v>0</v>
      </c>
      <c r="C53" s="161">
        <f>'Etat staff'!S49</f>
        <v>0</v>
      </c>
      <c r="D53" s="162">
        <f>IF('Etat staff'!T49&lt;C53,'Etat staff'!T49+1,'Etat staff'!T49)</f>
        <v>0</v>
      </c>
      <c r="E53" s="203">
        <f t="shared" si="7"/>
        <v>1.0416666666666666E-2</v>
      </c>
      <c r="F53" s="44"/>
      <c r="G53" s="265"/>
      <c r="H53" s="227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31"/>
      <c r="U53" s="231"/>
      <c r="V53" s="231"/>
      <c r="W53" s="231"/>
      <c r="X53" s="231"/>
      <c r="Y53" s="231"/>
      <c r="Z53" s="231"/>
      <c r="AA53" s="231"/>
      <c r="AB53" s="296"/>
      <c r="AC53" s="296"/>
      <c r="AD53" s="296"/>
      <c r="AE53" s="296"/>
      <c r="AF53" s="296"/>
      <c r="AG53" s="296"/>
      <c r="AH53" s="296"/>
      <c r="AI53" s="296"/>
      <c r="AJ53" s="296"/>
      <c r="AK53" s="296"/>
      <c r="AL53" s="296"/>
      <c r="AM53" s="296"/>
      <c r="AN53" s="296"/>
      <c r="AO53" s="296"/>
      <c r="AP53" s="296"/>
      <c r="AQ53" s="296"/>
      <c r="AR53" s="296"/>
      <c r="AS53" s="296"/>
      <c r="AT53" s="296"/>
      <c r="AU53" s="296"/>
      <c r="AV53" s="296"/>
      <c r="AW53" s="296"/>
      <c r="AX53" s="296"/>
      <c r="AY53" s="296"/>
      <c r="AZ53" s="296"/>
      <c r="BA53" s="296"/>
      <c r="BB53" s="296"/>
      <c r="BC53" s="296"/>
      <c r="BD53" s="296"/>
      <c r="BE53" s="296"/>
      <c r="BF53" s="296"/>
      <c r="BG53" s="296"/>
      <c r="BH53" s="231"/>
      <c r="BI53" s="231"/>
      <c r="BJ53" s="231"/>
      <c r="BK53" s="231"/>
      <c r="BL53" s="231"/>
      <c r="BM53" s="231"/>
      <c r="BN53" s="231"/>
      <c r="BO53" s="231"/>
      <c r="BP53" s="296"/>
      <c r="BQ53" s="296"/>
      <c r="BR53" s="296"/>
      <c r="BS53" s="296"/>
      <c r="BT53" s="229"/>
      <c r="BU53" s="165">
        <f t="shared" si="3"/>
        <v>6.9444166666666673E-3</v>
      </c>
    </row>
    <row r="54" spans="1:73" ht="15.5" x14ac:dyDescent="0.35">
      <c r="A54" s="39"/>
      <c r="B54" s="139" t="str">
        <f>'Etat staff'!U50</f>
        <v xml:space="preserve"> LOUISE</v>
      </c>
      <c r="C54" s="161">
        <f>'Etat staff'!S50</f>
        <v>43596.565972222219</v>
      </c>
      <c r="D54" s="162">
        <f>IF('Etat staff'!T50&lt;C54,'Etat staff'!T50+1,'Etat staff'!T50)</f>
        <v>43596.954861111109</v>
      </c>
      <c r="E54" s="203">
        <f t="shared" si="7"/>
        <v>5.2083333333333336E-2</v>
      </c>
      <c r="F54" s="44"/>
      <c r="G54" s="265"/>
      <c r="H54" s="227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31"/>
      <c r="AC54" s="231"/>
      <c r="AD54" s="231" t="s">
        <v>53</v>
      </c>
      <c r="AE54" s="231" t="s">
        <v>53</v>
      </c>
      <c r="AF54" s="231" t="s">
        <v>53</v>
      </c>
      <c r="AG54" s="231" t="s">
        <v>53</v>
      </c>
      <c r="AH54" s="231" t="s">
        <v>53</v>
      </c>
      <c r="AI54" s="296">
        <v>38</v>
      </c>
      <c r="AJ54" s="296">
        <v>38</v>
      </c>
      <c r="AK54" s="296">
        <v>38</v>
      </c>
      <c r="AL54" s="296">
        <v>38</v>
      </c>
      <c r="AM54" s="296">
        <v>38</v>
      </c>
      <c r="AN54" s="296">
        <v>38</v>
      </c>
      <c r="AO54" s="296">
        <v>38</v>
      </c>
      <c r="AP54" s="296">
        <v>38</v>
      </c>
      <c r="AQ54" s="296" t="s">
        <v>15</v>
      </c>
      <c r="AR54" s="296" t="s">
        <v>6</v>
      </c>
      <c r="AS54" s="296" t="s">
        <v>6</v>
      </c>
      <c r="AT54" s="296" t="s">
        <v>6</v>
      </c>
      <c r="AU54" s="296">
        <v>1</v>
      </c>
      <c r="AV54" s="296">
        <v>1</v>
      </c>
      <c r="AW54" s="296">
        <v>1</v>
      </c>
      <c r="AX54" s="296">
        <v>1</v>
      </c>
      <c r="AY54" s="296">
        <v>1</v>
      </c>
      <c r="AZ54" s="296">
        <v>1</v>
      </c>
      <c r="BA54" s="296">
        <v>1</v>
      </c>
      <c r="BB54" s="296">
        <v>1</v>
      </c>
      <c r="BC54" s="296">
        <v>30</v>
      </c>
      <c r="BD54" s="296">
        <v>30</v>
      </c>
      <c r="BE54" s="296">
        <v>30</v>
      </c>
      <c r="BF54" s="296">
        <v>30</v>
      </c>
      <c r="BG54" s="296">
        <v>30</v>
      </c>
      <c r="BH54" s="231" t="s">
        <v>52</v>
      </c>
      <c r="BI54" s="231" t="s">
        <v>47</v>
      </c>
      <c r="BJ54" s="231" t="s">
        <v>15</v>
      </c>
      <c r="BK54" s="231" t="s">
        <v>15</v>
      </c>
      <c r="BL54" s="231" t="s">
        <v>15</v>
      </c>
      <c r="BM54" s="231" t="s">
        <v>15</v>
      </c>
      <c r="BN54" s="231" t="s">
        <v>15</v>
      </c>
      <c r="BO54" s="231" t="s">
        <v>15</v>
      </c>
      <c r="BP54" s="296"/>
      <c r="BQ54" s="296"/>
      <c r="BR54" s="296"/>
      <c r="BS54" s="296"/>
      <c r="BT54" s="229"/>
      <c r="BU54" s="165">
        <f t="shared" si="3"/>
        <v>0.39583330555717244</v>
      </c>
    </row>
    <row r="55" spans="1:73" ht="15.5" x14ac:dyDescent="0.35">
      <c r="A55" s="39"/>
      <c r="B55" s="139" t="str">
        <f>'Etat staff'!U51</f>
        <v xml:space="preserve"> OPHELIE</v>
      </c>
      <c r="C55" s="161">
        <f>'Etat staff'!S51</f>
        <v>43596.565972222219</v>
      </c>
      <c r="D55" s="162">
        <f>IF('Etat staff'!T51&lt;C55,'Etat staff'!T51+1,'Etat staff'!T51)</f>
        <v>43596.892361111109</v>
      </c>
      <c r="E55" s="203">
        <f t="shared" si="7"/>
        <v>4.1666666666666664E-2</v>
      </c>
      <c r="F55" s="44"/>
      <c r="G55" s="265"/>
      <c r="H55" s="227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6" t="s">
        <v>68</v>
      </c>
      <c r="AE55" s="296" t="s">
        <v>68</v>
      </c>
      <c r="AF55" s="296" t="s">
        <v>68</v>
      </c>
      <c r="AG55" s="296" t="s">
        <v>68</v>
      </c>
      <c r="AH55" s="296" t="s">
        <v>68</v>
      </c>
      <c r="AI55" s="296">
        <v>39</v>
      </c>
      <c r="AJ55" s="296">
        <v>39</v>
      </c>
      <c r="AK55" s="296">
        <v>39</v>
      </c>
      <c r="AL55" s="296">
        <v>39</v>
      </c>
      <c r="AM55" s="296">
        <v>39</v>
      </c>
      <c r="AN55" s="296">
        <v>39</v>
      </c>
      <c r="AO55" s="296">
        <v>39</v>
      </c>
      <c r="AP55" s="296">
        <v>39</v>
      </c>
      <c r="AQ55" s="296" t="s">
        <v>15</v>
      </c>
      <c r="AR55" s="296" t="s">
        <v>6</v>
      </c>
      <c r="AS55" s="296" t="s">
        <v>6</v>
      </c>
      <c r="AT55" s="296" t="s">
        <v>6</v>
      </c>
      <c r="AU55" s="231" t="s">
        <v>16</v>
      </c>
      <c r="AV55" s="231" t="s">
        <v>16</v>
      </c>
      <c r="AW55" s="231" t="s">
        <v>16</v>
      </c>
      <c r="AX55" s="231" t="s">
        <v>16</v>
      </c>
      <c r="AY55" s="231">
        <v>32</v>
      </c>
      <c r="AZ55" s="231">
        <v>32</v>
      </c>
      <c r="BA55" s="231">
        <v>32</v>
      </c>
      <c r="BB55" s="296">
        <v>32</v>
      </c>
      <c r="BC55" s="296">
        <v>33</v>
      </c>
      <c r="BD55" s="296">
        <v>33</v>
      </c>
      <c r="BE55" s="296">
        <v>33</v>
      </c>
      <c r="BF55" s="296">
        <v>33</v>
      </c>
      <c r="BG55" s="296">
        <v>33</v>
      </c>
      <c r="BH55" s="231" t="s">
        <v>52</v>
      </c>
      <c r="BI55" s="231" t="s">
        <v>47</v>
      </c>
      <c r="BJ55" s="231" t="s">
        <v>15</v>
      </c>
      <c r="BK55" s="231" t="s">
        <v>15</v>
      </c>
      <c r="BL55" s="231" t="s">
        <v>15</v>
      </c>
      <c r="BM55" s="231" t="s">
        <v>15</v>
      </c>
      <c r="BN55" s="231" t="s">
        <v>15</v>
      </c>
      <c r="BO55" s="231" t="s">
        <v>15</v>
      </c>
      <c r="BP55" s="296"/>
      <c r="BQ55" s="296"/>
      <c r="BR55" s="296"/>
      <c r="BS55" s="296"/>
      <c r="BT55" s="229"/>
      <c r="BU55" s="165">
        <f t="shared" si="3"/>
        <v>0.33333330555717244</v>
      </c>
    </row>
    <row r="56" spans="1:73" ht="15.5" x14ac:dyDescent="0.35">
      <c r="A56" s="39"/>
      <c r="B56" s="139" t="str">
        <f>'Etat staff'!U52</f>
        <v xml:space="preserve"> JULIAN</v>
      </c>
      <c r="C56" s="161">
        <f>'Etat staff'!S52</f>
        <v>43596.565972222219</v>
      </c>
      <c r="D56" s="162">
        <f>IF('Etat staff'!T52&lt;C56,'Etat staff'!T52+1,'Etat staff'!T52)</f>
        <v>43596.954861111109</v>
      </c>
      <c r="E56" s="203">
        <f t="shared" si="7"/>
        <v>5.2083333333333336E-2</v>
      </c>
      <c r="F56" s="44"/>
      <c r="G56" s="265"/>
      <c r="H56" s="227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31"/>
      <c r="AC56" s="231"/>
      <c r="AD56" s="296"/>
      <c r="AE56" s="296">
        <v>1</v>
      </c>
      <c r="AF56" s="296">
        <v>1</v>
      </c>
      <c r="AG56" s="296">
        <v>1</v>
      </c>
      <c r="AH56" s="296">
        <v>1</v>
      </c>
      <c r="AI56" s="296">
        <v>1</v>
      </c>
      <c r="AJ56" s="296">
        <v>1</v>
      </c>
      <c r="AK56" s="296">
        <v>1</v>
      </c>
      <c r="AL56" s="296">
        <v>1</v>
      </c>
      <c r="AM56" s="296">
        <v>1</v>
      </c>
      <c r="AN56" s="296">
        <v>1</v>
      </c>
      <c r="AO56" s="296">
        <v>1</v>
      </c>
      <c r="AP56" s="296">
        <v>1</v>
      </c>
      <c r="AQ56" s="296" t="s">
        <v>15</v>
      </c>
      <c r="AR56" s="296" t="s">
        <v>6</v>
      </c>
      <c r="AS56" s="296" t="s">
        <v>6</v>
      </c>
      <c r="AT56" s="296" t="s">
        <v>6</v>
      </c>
      <c r="AU56" s="296" t="s">
        <v>55</v>
      </c>
      <c r="AV56" s="296" t="s">
        <v>55</v>
      </c>
      <c r="AW56" s="296" t="s">
        <v>55</v>
      </c>
      <c r="AX56" s="296" t="s">
        <v>55</v>
      </c>
      <c r="AY56" s="296" t="s">
        <v>55</v>
      </c>
      <c r="AZ56" s="296" t="s">
        <v>55</v>
      </c>
      <c r="BA56" s="296">
        <v>35</v>
      </c>
      <c r="BB56" s="296">
        <v>35</v>
      </c>
      <c r="BC56" s="296">
        <v>35</v>
      </c>
      <c r="BD56" s="296">
        <v>35</v>
      </c>
      <c r="BE56" s="296">
        <v>35</v>
      </c>
      <c r="BF56" s="296">
        <v>35</v>
      </c>
      <c r="BG56" s="296">
        <v>35</v>
      </c>
      <c r="BH56" s="231" t="s">
        <v>52</v>
      </c>
      <c r="BI56" s="231" t="s">
        <v>47</v>
      </c>
      <c r="BJ56" s="231" t="s">
        <v>15</v>
      </c>
      <c r="BK56" s="231" t="s">
        <v>15</v>
      </c>
      <c r="BL56" s="296"/>
      <c r="BM56" s="296"/>
      <c r="BN56" s="296"/>
      <c r="BO56" s="296"/>
      <c r="BP56" s="296"/>
      <c r="BQ56" s="296"/>
      <c r="BR56" s="296"/>
      <c r="BS56" s="296"/>
      <c r="BT56" s="229"/>
      <c r="BU56" s="165">
        <f t="shared" si="3"/>
        <v>0.39583330555717244</v>
      </c>
    </row>
    <row r="57" spans="1:73" ht="15.5" x14ac:dyDescent="0.35">
      <c r="A57" s="39"/>
      <c r="B57" s="139" t="str">
        <f>'Etat staff'!U53</f>
        <v xml:space="preserve"> MICHELA</v>
      </c>
      <c r="C57" s="161">
        <f>'Etat staff'!S53</f>
        <v>43596.565972222219</v>
      </c>
      <c r="D57" s="162">
        <f>IF('Etat staff'!T53&lt;C57,'Etat staff'!T53+1,'Etat staff'!T53)</f>
        <v>43596.892361111109</v>
      </c>
      <c r="E57" s="203">
        <f t="shared" si="7"/>
        <v>4.1666666666666664E-2</v>
      </c>
      <c r="F57" s="44"/>
      <c r="G57" s="265"/>
      <c r="H57" s="227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31"/>
      <c r="AC57" s="231"/>
      <c r="AD57" s="231"/>
      <c r="AE57" s="231">
        <v>32</v>
      </c>
      <c r="AF57" s="231">
        <v>32</v>
      </c>
      <c r="AG57" s="231">
        <v>32</v>
      </c>
      <c r="AH57" s="231">
        <v>32</v>
      </c>
      <c r="AI57" s="231">
        <v>32</v>
      </c>
      <c r="AJ57" s="231">
        <v>32</v>
      </c>
      <c r="AK57" s="231">
        <v>32</v>
      </c>
      <c r="AL57" s="231">
        <v>32</v>
      </c>
      <c r="AM57" s="231" t="s">
        <v>54</v>
      </c>
      <c r="AN57" s="231" t="s">
        <v>54</v>
      </c>
      <c r="AO57" s="231" t="s">
        <v>54</v>
      </c>
      <c r="AP57" s="231" t="s">
        <v>54</v>
      </c>
      <c r="AQ57" s="231" t="s">
        <v>54</v>
      </c>
      <c r="AR57" s="296" t="s">
        <v>6</v>
      </c>
      <c r="AS57" s="296" t="s">
        <v>6</v>
      </c>
      <c r="AT57" s="296" t="s">
        <v>6</v>
      </c>
      <c r="AU57" s="231">
        <v>38</v>
      </c>
      <c r="AV57" s="231">
        <v>38</v>
      </c>
      <c r="AW57" s="231">
        <v>38</v>
      </c>
      <c r="AX57" s="231">
        <v>38</v>
      </c>
      <c r="AY57" s="231">
        <v>38</v>
      </c>
      <c r="AZ57" s="231">
        <v>38</v>
      </c>
      <c r="BA57" s="231">
        <v>38</v>
      </c>
      <c r="BB57" s="231">
        <v>38</v>
      </c>
      <c r="BC57" s="231">
        <v>38</v>
      </c>
      <c r="BD57" s="231">
        <v>38</v>
      </c>
      <c r="BE57" s="231">
        <v>38</v>
      </c>
      <c r="BF57" s="231">
        <v>38</v>
      </c>
      <c r="BG57" s="231">
        <v>38</v>
      </c>
      <c r="BH57" s="231" t="s">
        <v>52</v>
      </c>
      <c r="BI57" s="231" t="s">
        <v>47</v>
      </c>
      <c r="BJ57" s="296" t="s">
        <v>15</v>
      </c>
      <c r="BK57" s="296" t="s">
        <v>15</v>
      </c>
      <c r="BL57" s="296" t="s">
        <v>15</v>
      </c>
      <c r="BM57" s="296" t="s">
        <v>15</v>
      </c>
      <c r="BN57" s="296"/>
      <c r="BO57" s="296"/>
      <c r="BP57" s="296"/>
      <c r="BQ57" s="296"/>
      <c r="BR57" s="296"/>
      <c r="BS57" s="296"/>
      <c r="BT57" s="229"/>
      <c r="BU57" s="165">
        <f t="shared" si="3"/>
        <v>0.33333330555717244</v>
      </c>
    </row>
    <row r="58" spans="1:73" ht="15.5" x14ac:dyDescent="0.35">
      <c r="A58" s="39"/>
      <c r="B58" s="266" t="str">
        <f>'Etat staff'!U54</f>
        <v xml:space="preserve"> LAURA</v>
      </c>
      <c r="C58" s="161">
        <f>'Etat staff'!S54</f>
        <v>43596.565972222219</v>
      </c>
      <c r="D58" s="162">
        <f>IF('Etat staff'!T54&lt;C58,'Etat staff'!T54+1,'Etat staff'!T54)</f>
        <v>43596.892361111109</v>
      </c>
      <c r="E58" s="203">
        <f t="shared" si="7"/>
        <v>4.1666666666666664E-2</v>
      </c>
      <c r="F58" s="44"/>
      <c r="G58" s="265"/>
      <c r="H58" s="227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6"/>
      <c r="AE58" s="296"/>
      <c r="AF58" s="231"/>
      <c r="AG58" s="231"/>
      <c r="AH58" s="296"/>
      <c r="AI58" s="296"/>
      <c r="AJ58" s="296"/>
      <c r="AK58" s="296"/>
      <c r="AL58" s="296"/>
      <c r="AM58" s="296"/>
      <c r="AN58" s="296"/>
      <c r="AO58" s="296"/>
      <c r="AP58" s="296"/>
      <c r="AQ58" s="296"/>
      <c r="AR58" s="296" t="s">
        <v>6</v>
      </c>
      <c r="AS58" s="296" t="s">
        <v>6</v>
      </c>
      <c r="AT58" s="296" t="s">
        <v>6</v>
      </c>
      <c r="AU58" s="296">
        <v>39</v>
      </c>
      <c r="AV58" s="296">
        <v>39</v>
      </c>
      <c r="AW58" s="296">
        <v>39</v>
      </c>
      <c r="AX58" s="296">
        <v>39</v>
      </c>
      <c r="AY58" s="296" t="s">
        <v>16</v>
      </c>
      <c r="AZ58" s="296" t="s">
        <v>16</v>
      </c>
      <c r="BA58" s="296" t="s">
        <v>16</v>
      </c>
      <c r="BB58" s="296" t="s">
        <v>16</v>
      </c>
      <c r="BC58" s="296" t="s">
        <v>16</v>
      </c>
      <c r="BD58" s="296" t="s">
        <v>16</v>
      </c>
      <c r="BE58" s="296" t="s">
        <v>16</v>
      </c>
      <c r="BF58" s="296" t="s">
        <v>16</v>
      </c>
      <c r="BG58" s="296" t="s">
        <v>16</v>
      </c>
      <c r="BH58" s="231" t="s">
        <v>52</v>
      </c>
      <c r="BI58" s="231" t="s">
        <v>47</v>
      </c>
      <c r="BJ58" s="231"/>
      <c r="BK58" s="231"/>
      <c r="BL58" s="231"/>
      <c r="BM58" s="231"/>
      <c r="BN58" s="231"/>
      <c r="BO58" s="231"/>
      <c r="BP58" s="296"/>
      <c r="BQ58" s="296"/>
      <c r="BR58" s="296"/>
      <c r="BS58" s="296"/>
      <c r="BT58" s="229"/>
      <c r="BU58" s="165">
        <f t="shared" si="3"/>
        <v>0.33333330555717244</v>
      </c>
    </row>
    <row r="59" spans="1:73" ht="15.5" x14ac:dyDescent="0.35">
      <c r="A59" s="39"/>
      <c r="B59" s="139" t="str">
        <f>'Etat staff'!U55</f>
        <v xml:space="preserve"> MAGALY MYRIAM</v>
      </c>
      <c r="C59" s="161">
        <f>'Etat staff'!S55</f>
        <v>43596.565972222219</v>
      </c>
      <c r="D59" s="162">
        <f>IF('Etat staff'!T55&lt;C59,'Etat staff'!T55+1,'Etat staff'!T55)</f>
        <v>43596.788194444445</v>
      </c>
      <c r="E59" s="203">
        <f t="shared" si="7"/>
        <v>1.0416666666666666E-2</v>
      </c>
      <c r="F59" s="44"/>
      <c r="G59" s="265"/>
      <c r="H59" s="227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6"/>
      <c r="AE59" s="296">
        <v>2</v>
      </c>
      <c r="AF59" s="296">
        <v>2</v>
      </c>
      <c r="AG59" s="296">
        <v>2</v>
      </c>
      <c r="AH59" s="296">
        <v>2</v>
      </c>
      <c r="AI59" s="296">
        <v>2</v>
      </c>
      <c r="AJ59" s="296">
        <v>2</v>
      </c>
      <c r="AK59" s="296">
        <v>2</v>
      </c>
      <c r="AL59" s="296">
        <v>2</v>
      </c>
      <c r="AM59" s="296" t="s">
        <v>55</v>
      </c>
      <c r="AN59" s="296" t="s">
        <v>55</v>
      </c>
      <c r="AO59" s="296" t="s">
        <v>55</v>
      </c>
      <c r="AP59" s="296" t="s">
        <v>55</v>
      </c>
      <c r="AQ59" s="296" t="s">
        <v>55</v>
      </c>
      <c r="AR59" s="296" t="s">
        <v>6</v>
      </c>
      <c r="AS59" s="296" t="s">
        <v>6</v>
      </c>
      <c r="AT59" s="296" t="s">
        <v>6</v>
      </c>
      <c r="AU59" s="231">
        <v>37</v>
      </c>
      <c r="AV59" s="231">
        <v>37</v>
      </c>
      <c r="AW59" s="231">
        <v>37</v>
      </c>
      <c r="AX59" s="231">
        <v>37</v>
      </c>
      <c r="AY59" s="231">
        <v>37</v>
      </c>
      <c r="AZ59" s="231">
        <v>37</v>
      </c>
      <c r="BA59" s="231">
        <v>37</v>
      </c>
      <c r="BB59" s="231">
        <v>37</v>
      </c>
      <c r="BC59" s="231">
        <v>37</v>
      </c>
      <c r="BD59" s="231">
        <v>37</v>
      </c>
      <c r="BE59" s="296" t="s">
        <v>52</v>
      </c>
      <c r="BF59" s="296" t="s">
        <v>47</v>
      </c>
      <c r="BG59" s="296" t="s">
        <v>15</v>
      </c>
      <c r="BH59" s="231"/>
      <c r="BI59" s="296"/>
      <c r="BJ59" s="296"/>
      <c r="BK59" s="296"/>
      <c r="BL59" s="296"/>
      <c r="BM59" s="296"/>
      <c r="BN59" s="296"/>
      <c r="BO59" s="296"/>
      <c r="BP59" s="296"/>
      <c r="BQ59" s="296"/>
      <c r="BR59" s="296"/>
      <c r="BS59" s="296"/>
      <c r="BT59" s="229"/>
      <c r="BU59" s="165">
        <f t="shared" si="3"/>
        <v>0.2291666388929311</v>
      </c>
    </row>
    <row r="60" spans="1:73" ht="15.5" x14ac:dyDescent="0.35">
      <c r="A60" s="39"/>
      <c r="B60" s="139" t="str">
        <f>'Etat staff'!U56</f>
        <v xml:space="preserve"> LUCA</v>
      </c>
      <c r="C60" s="161">
        <f>'Etat staff'!S56</f>
        <v>43596.565972222219</v>
      </c>
      <c r="D60" s="162">
        <f>IF('Etat staff'!T56&lt;C60,'Etat staff'!T56+1,'Etat staff'!T56)</f>
        <v>43596.815972222219</v>
      </c>
      <c r="E60" s="203">
        <f t="shared" si="7"/>
        <v>2.0833333333333332E-2</v>
      </c>
      <c r="F60" s="44"/>
      <c r="G60" s="265"/>
      <c r="H60" s="227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6"/>
      <c r="AE60" s="296"/>
      <c r="AF60" s="296"/>
      <c r="AG60" s="296"/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>
        <v>37</v>
      </c>
      <c r="AS60" s="296">
        <v>37</v>
      </c>
      <c r="AT60" s="296">
        <v>37</v>
      </c>
      <c r="AU60" s="296" t="s">
        <v>15</v>
      </c>
      <c r="AV60" s="296" t="s">
        <v>6</v>
      </c>
      <c r="AW60" s="296" t="s">
        <v>6</v>
      </c>
      <c r="AX60" s="296" t="s">
        <v>6</v>
      </c>
      <c r="AY60" s="296" t="s">
        <v>15</v>
      </c>
      <c r="AZ60" s="296" t="s">
        <v>15</v>
      </c>
      <c r="BA60" s="296">
        <v>36</v>
      </c>
      <c r="BB60" s="296">
        <v>36</v>
      </c>
      <c r="BC60" s="296">
        <v>36</v>
      </c>
      <c r="BD60" s="296">
        <v>36</v>
      </c>
      <c r="BE60" s="296">
        <v>36</v>
      </c>
      <c r="BF60" s="296">
        <v>36</v>
      </c>
      <c r="BG60" s="296">
        <v>36</v>
      </c>
      <c r="BH60" s="231" t="s">
        <v>52</v>
      </c>
      <c r="BI60" s="296" t="s">
        <v>47</v>
      </c>
      <c r="BJ60" s="296" t="s">
        <v>15</v>
      </c>
      <c r="BK60" s="296" t="s">
        <v>15</v>
      </c>
      <c r="BL60" s="296" t="s">
        <v>15</v>
      </c>
      <c r="BM60" s="296" t="s">
        <v>15</v>
      </c>
      <c r="BN60" s="296" t="s">
        <v>15</v>
      </c>
      <c r="BO60" s="296" t="s">
        <v>15</v>
      </c>
      <c r="BP60" s="296"/>
      <c r="BQ60" s="296"/>
      <c r="BR60" s="296"/>
      <c r="BS60" s="296"/>
      <c r="BT60" s="229"/>
      <c r="BU60" s="165">
        <f t="shared" si="3"/>
        <v>0.25694441666666668</v>
      </c>
    </row>
    <row r="61" spans="1:73" ht="15.5" x14ac:dyDescent="0.35">
      <c r="A61" s="39"/>
      <c r="B61" s="139" t="str">
        <f>'Etat staff'!U57</f>
        <v xml:space="preserve"> ALEXANDRE</v>
      </c>
      <c r="C61" s="161">
        <f>'Etat staff'!S57</f>
        <v>43596.586805555555</v>
      </c>
      <c r="D61" s="162">
        <f>IF('Etat staff'!T57&lt;C61,'Etat staff'!T57+1,'Etat staff'!T57)</f>
        <v>43596.954861111109</v>
      </c>
      <c r="E61" s="203">
        <f t="shared" si="7"/>
        <v>4.1666666666666664E-2</v>
      </c>
      <c r="F61" s="44"/>
      <c r="G61" s="265"/>
      <c r="H61" s="227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6"/>
      <c r="AE61" s="296"/>
      <c r="AF61" s="296"/>
      <c r="AG61" s="296"/>
      <c r="AH61" s="296"/>
      <c r="AI61" s="296"/>
      <c r="AJ61" s="296"/>
      <c r="AK61" s="231"/>
      <c r="AL61" s="231"/>
      <c r="AM61" s="231"/>
      <c r="AN61" s="231"/>
      <c r="AO61" s="231"/>
      <c r="AP61" s="231"/>
      <c r="AQ61" s="231">
        <v>38</v>
      </c>
      <c r="AR61" s="231">
        <v>38</v>
      </c>
      <c r="AS61" s="231">
        <v>38</v>
      </c>
      <c r="AT61" s="231">
        <v>38</v>
      </c>
      <c r="AU61" s="231" t="s">
        <v>15</v>
      </c>
      <c r="AV61" s="296" t="s">
        <v>6</v>
      </c>
      <c r="AW61" s="296" t="s">
        <v>6</v>
      </c>
      <c r="AX61" s="296" t="s">
        <v>6</v>
      </c>
      <c r="AY61" s="231">
        <v>39</v>
      </c>
      <c r="AZ61" s="231">
        <v>39</v>
      </c>
      <c r="BA61" s="231">
        <v>39</v>
      </c>
      <c r="BB61" s="231">
        <v>39</v>
      </c>
      <c r="BC61" s="231">
        <v>39</v>
      </c>
      <c r="BD61" s="231">
        <v>39</v>
      </c>
      <c r="BE61" s="231">
        <v>39</v>
      </c>
      <c r="BF61" s="231">
        <v>39</v>
      </c>
      <c r="BG61" s="231">
        <v>39</v>
      </c>
      <c r="BH61" s="231" t="s">
        <v>52</v>
      </c>
      <c r="BI61" s="296" t="s">
        <v>47</v>
      </c>
      <c r="BJ61" s="296" t="s">
        <v>15</v>
      </c>
      <c r="BK61" s="296" t="s">
        <v>15</v>
      </c>
      <c r="BL61" s="296" t="s">
        <v>15</v>
      </c>
      <c r="BM61" s="296" t="s">
        <v>15</v>
      </c>
      <c r="BN61" s="296" t="s">
        <v>15</v>
      </c>
      <c r="BO61" s="296" t="s">
        <v>15</v>
      </c>
      <c r="BP61" s="296"/>
      <c r="BQ61" s="296"/>
      <c r="BR61" s="296"/>
      <c r="BS61" s="296"/>
      <c r="BT61" s="229"/>
      <c r="BU61" s="165">
        <f t="shared" si="3"/>
        <v>0.37499997222141379</v>
      </c>
    </row>
    <row r="62" spans="1:73" ht="15.5" x14ac:dyDescent="0.35">
      <c r="A62" s="39"/>
      <c r="B62" s="139" t="str">
        <f>'Etat staff'!U58</f>
        <v xml:space="preserve"> AUDE</v>
      </c>
      <c r="C62" s="161">
        <f>'Etat staff'!S58</f>
        <v>43596.607638888891</v>
      </c>
      <c r="D62" s="162">
        <f>IF('Etat staff'!T58&lt;C62,'Etat staff'!T58+1,'Etat staff'!T58)</f>
        <v>43596.954861111109</v>
      </c>
      <c r="E62" s="203">
        <f t="shared" si="7"/>
        <v>4.1666666666666664E-2</v>
      </c>
      <c r="F62" s="44"/>
      <c r="G62" s="265"/>
      <c r="H62" s="227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6"/>
      <c r="AE62" s="296"/>
      <c r="AF62" s="296"/>
      <c r="AG62" s="296"/>
      <c r="AH62" s="296"/>
      <c r="AI62" s="296"/>
      <c r="AJ62" s="296"/>
      <c r="AK62" s="296"/>
      <c r="AL62" s="296"/>
      <c r="AM62" s="231" t="s">
        <v>53</v>
      </c>
      <c r="AN62" s="231" t="s">
        <v>53</v>
      </c>
      <c r="AO62" s="231" t="s">
        <v>53</v>
      </c>
      <c r="AP62" s="231" t="s">
        <v>53</v>
      </c>
      <c r="AQ62" s="231">
        <v>39</v>
      </c>
      <c r="AR62" s="231">
        <v>39</v>
      </c>
      <c r="AS62" s="231">
        <v>39</v>
      </c>
      <c r="AT62" s="231">
        <v>39</v>
      </c>
      <c r="AU62" s="231" t="s">
        <v>15</v>
      </c>
      <c r="AV62" s="296" t="s">
        <v>6</v>
      </c>
      <c r="AW62" s="296" t="s">
        <v>6</v>
      </c>
      <c r="AX62" s="296" t="s">
        <v>6</v>
      </c>
      <c r="AY62" s="231" t="s">
        <v>55</v>
      </c>
      <c r="AZ62" s="231" t="s">
        <v>55</v>
      </c>
      <c r="BA62" s="231" t="s">
        <v>55</v>
      </c>
      <c r="BB62" s="231" t="s">
        <v>55</v>
      </c>
      <c r="BC62" s="231">
        <v>1</v>
      </c>
      <c r="BD62" s="231">
        <v>1</v>
      </c>
      <c r="BE62" s="231">
        <v>1</v>
      </c>
      <c r="BF62" s="231">
        <v>1</v>
      </c>
      <c r="BG62" s="231">
        <v>1</v>
      </c>
      <c r="BH62" s="231" t="s">
        <v>52</v>
      </c>
      <c r="BI62" s="296" t="s">
        <v>47</v>
      </c>
      <c r="BJ62" s="296" t="s">
        <v>15</v>
      </c>
      <c r="BK62" s="296" t="s">
        <v>15</v>
      </c>
      <c r="BL62" s="296" t="s">
        <v>15</v>
      </c>
      <c r="BM62" s="296" t="s">
        <v>15</v>
      </c>
      <c r="BN62" s="296" t="s">
        <v>15</v>
      </c>
      <c r="BO62" s="296" t="s">
        <v>15</v>
      </c>
      <c r="BP62" s="296"/>
      <c r="BQ62" s="296"/>
      <c r="BR62" s="296"/>
      <c r="BS62" s="296"/>
      <c r="BT62" s="229"/>
      <c r="BU62" s="165">
        <f t="shared" si="3"/>
        <v>0.35416663888565514</v>
      </c>
    </row>
    <row r="63" spans="1:73" ht="15.5" x14ac:dyDescent="0.35">
      <c r="A63" s="39"/>
      <c r="B63" s="139" t="str">
        <f>'Etat staff'!U59</f>
        <v xml:space="preserve"> CHARLENE</v>
      </c>
      <c r="C63" s="161">
        <f>'Etat staff'!S59</f>
        <v>43596.628472222219</v>
      </c>
      <c r="D63" s="162">
        <f>IF('Etat staff'!T59&lt;C63,'Etat staff'!T59+1,'Etat staff'!T59)</f>
        <v>43596.954861111109</v>
      </c>
      <c r="E63" s="203">
        <f t="shared" si="7"/>
        <v>4.1666666666666664E-2</v>
      </c>
      <c r="F63" s="44"/>
      <c r="G63" s="265"/>
      <c r="H63" s="227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6"/>
      <c r="AE63" s="296"/>
      <c r="AF63" s="296"/>
      <c r="AG63" s="296"/>
      <c r="AH63" s="296"/>
      <c r="AI63" s="296"/>
      <c r="AJ63" s="296"/>
      <c r="AK63" s="296"/>
      <c r="AL63" s="296"/>
      <c r="AM63" s="231">
        <v>2</v>
      </c>
      <c r="AN63" s="231">
        <v>2</v>
      </c>
      <c r="AO63" s="231">
        <v>2</v>
      </c>
      <c r="AP63" s="231">
        <v>2</v>
      </c>
      <c r="AQ63" s="231">
        <v>1</v>
      </c>
      <c r="AR63" s="231">
        <v>1</v>
      </c>
      <c r="AS63" s="231">
        <v>1</v>
      </c>
      <c r="AT63" s="231">
        <v>1</v>
      </c>
      <c r="AU63" s="296" t="s">
        <v>15</v>
      </c>
      <c r="AV63" s="296" t="s">
        <v>6</v>
      </c>
      <c r="AW63" s="296" t="s">
        <v>6</v>
      </c>
      <c r="AX63" s="296" t="s">
        <v>6</v>
      </c>
      <c r="AY63" s="231" t="s">
        <v>55</v>
      </c>
      <c r="AZ63" s="231" t="s">
        <v>55</v>
      </c>
      <c r="BA63" s="231" t="s">
        <v>55</v>
      </c>
      <c r="BB63" s="231" t="s">
        <v>55</v>
      </c>
      <c r="BC63" s="231">
        <v>32</v>
      </c>
      <c r="BD63" s="231">
        <v>32</v>
      </c>
      <c r="BE63" s="231">
        <v>37</v>
      </c>
      <c r="BF63" s="231">
        <v>37</v>
      </c>
      <c r="BG63" s="231">
        <v>37</v>
      </c>
      <c r="BH63" s="231" t="s">
        <v>52</v>
      </c>
      <c r="BI63" s="296" t="s">
        <v>47</v>
      </c>
      <c r="BJ63" s="296" t="s">
        <v>15</v>
      </c>
      <c r="BK63" s="296" t="s">
        <v>15</v>
      </c>
      <c r="BL63" s="296" t="s">
        <v>15</v>
      </c>
      <c r="BM63" s="296" t="s">
        <v>15</v>
      </c>
      <c r="BN63" s="296" t="s">
        <v>15</v>
      </c>
      <c r="BO63" s="296" t="s">
        <v>15</v>
      </c>
      <c r="BP63" s="231"/>
      <c r="BQ63" s="231"/>
      <c r="BR63" s="231"/>
      <c r="BS63" s="231"/>
      <c r="BT63" s="229"/>
      <c r="BU63" s="165">
        <f t="shared" si="3"/>
        <v>0.33333330555717244</v>
      </c>
    </row>
    <row r="64" spans="1:73" ht="15.5" x14ac:dyDescent="0.35">
      <c r="A64" s="39"/>
      <c r="B64" s="139" t="str">
        <f>'Etat staff'!U60</f>
        <v xml:space="preserve"> LAURA</v>
      </c>
      <c r="C64" s="161">
        <f>'Etat staff'!S60</f>
        <v>43596.628472222219</v>
      </c>
      <c r="D64" s="162">
        <f>IF('Etat staff'!T60&lt;C64,'Etat staff'!T60+1,'Etat staff'!T60)</f>
        <v>43596.954861111109</v>
      </c>
      <c r="E64" s="203">
        <f t="shared" si="7"/>
        <v>4.1666666666666664E-2</v>
      </c>
      <c r="F64" s="44"/>
      <c r="G64" s="265"/>
      <c r="H64" s="227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6"/>
      <c r="AE64" s="231"/>
      <c r="AF64" s="231"/>
      <c r="AG64" s="231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1"/>
      <c r="AT64" s="231"/>
      <c r="AU64" s="231"/>
      <c r="AV64" s="231" t="s">
        <v>6</v>
      </c>
      <c r="AW64" s="231" t="s">
        <v>6</v>
      </c>
      <c r="AX64" s="231" t="s">
        <v>6</v>
      </c>
      <c r="AY64" s="231">
        <v>2</v>
      </c>
      <c r="AZ64" s="231">
        <v>2</v>
      </c>
      <c r="BA64" s="231">
        <v>2</v>
      </c>
      <c r="BB64" s="231">
        <v>2</v>
      </c>
      <c r="BC64" s="231">
        <v>2</v>
      </c>
      <c r="BD64" s="231">
        <v>2</v>
      </c>
      <c r="BE64" s="231">
        <v>2</v>
      </c>
      <c r="BF64" s="231">
        <v>2</v>
      </c>
      <c r="BG64" s="231">
        <v>2</v>
      </c>
      <c r="BH64" s="231" t="s">
        <v>52</v>
      </c>
      <c r="BI64" s="296" t="s">
        <v>47</v>
      </c>
      <c r="BJ64" s="296" t="s">
        <v>15</v>
      </c>
      <c r="BK64" s="296" t="s">
        <v>15</v>
      </c>
      <c r="BL64" s="296" t="s">
        <v>15</v>
      </c>
      <c r="BM64" s="296" t="s">
        <v>15</v>
      </c>
      <c r="BN64" s="296" t="s">
        <v>15</v>
      </c>
      <c r="BO64" s="296" t="s">
        <v>15</v>
      </c>
      <c r="BP64" s="231"/>
      <c r="BQ64" s="231"/>
      <c r="BR64" s="231"/>
      <c r="BS64" s="231"/>
      <c r="BT64" s="229"/>
      <c r="BU64" s="165">
        <f t="shared" si="3"/>
        <v>0.33333330555717244</v>
      </c>
    </row>
    <row r="65" spans="1:73" ht="15.5" x14ac:dyDescent="0.35">
      <c r="A65" s="39"/>
      <c r="B65" s="139">
        <f>'Etat staff'!U61</f>
        <v>0</v>
      </c>
      <c r="C65" s="161">
        <f>'Etat staff'!S61</f>
        <v>0</v>
      </c>
      <c r="D65" s="162">
        <f>IF('Etat staff'!T61&lt;C65,'Etat staff'!T61+1,'Etat staff'!T61)</f>
        <v>0</v>
      </c>
      <c r="E65" s="203">
        <f t="shared" si="7"/>
        <v>1.0416666666666666E-2</v>
      </c>
      <c r="F65" s="44"/>
      <c r="G65" s="265"/>
      <c r="H65" s="227"/>
      <c r="I65" s="296"/>
      <c r="J65" s="296"/>
      <c r="K65" s="296"/>
      <c r="L65" s="296"/>
      <c r="M65" s="296"/>
      <c r="N65" s="296"/>
      <c r="O65" s="296"/>
      <c r="P65" s="296"/>
      <c r="Q65" s="296"/>
      <c r="R65" s="296"/>
      <c r="S65" s="296"/>
      <c r="T65" s="296"/>
      <c r="U65" s="296"/>
      <c r="V65" s="296"/>
      <c r="W65" s="296"/>
      <c r="X65" s="231"/>
      <c r="Y65" s="231"/>
      <c r="Z65" s="231"/>
      <c r="AA65" s="231"/>
      <c r="AB65" s="231"/>
      <c r="AC65" s="231"/>
      <c r="AD65" s="231"/>
      <c r="AE65" s="231"/>
      <c r="AF65" s="231"/>
      <c r="AG65" s="231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1"/>
      <c r="AT65" s="231"/>
      <c r="AU65" s="231"/>
      <c r="AV65" s="231"/>
      <c r="AW65" s="231"/>
      <c r="AX65" s="231" t="s">
        <v>68</v>
      </c>
      <c r="AY65" s="231" t="s">
        <v>68</v>
      </c>
      <c r="AZ65" s="231" t="s">
        <v>68</v>
      </c>
      <c r="BA65" s="231" t="s">
        <v>68</v>
      </c>
      <c r="BB65" s="231" t="s">
        <v>68</v>
      </c>
      <c r="BC65" s="231" t="s">
        <v>55</v>
      </c>
      <c r="BD65" s="231" t="s">
        <v>55</v>
      </c>
      <c r="BE65" s="231" t="s">
        <v>55</v>
      </c>
      <c r="BF65" s="231" t="s">
        <v>55</v>
      </c>
      <c r="BG65" s="231" t="s">
        <v>55</v>
      </c>
      <c r="BH65" s="231" t="s">
        <v>52</v>
      </c>
      <c r="BI65" s="296" t="s">
        <v>47</v>
      </c>
      <c r="BJ65" s="296" t="s">
        <v>15</v>
      </c>
      <c r="BK65" s="296" t="s">
        <v>15</v>
      </c>
      <c r="BL65" s="296" t="s">
        <v>15</v>
      </c>
      <c r="BM65" s="296" t="s">
        <v>15</v>
      </c>
      <c r="BN65" s="296" t="s">
        <v>15</v>
      </c>
      <c r="BO65" s="296" t="s">
        <v>15</v>
      </c>
      <c r="BP65" s="231"/>
      <c r="BQ65" s="231"/>
      <c r="BR65" s="231"/>
      <c r="BS65" s="231"/>
      <c r="BT65" s="229"/>
      <c r="BU65" s="165">
        <f t="shared" si="3"/>
        <v>6.9444166666666673E-3</v>
      </c>
    </row>
    <row r="66" spans="1:73" ht="15.5" x14ac:dyDescent="0.35">
      <c r="A66" s="39"/>
      <c r="B66" s="266">
        <f>'Etat staff'!U62</f>
        <v>0</v>
      </c>
      <c r="C66" s="161">
        <f>'Etat staff'!S62</f>
        <v>0</v>
      </c>
      <c r="D66" s="162">
        <f>IF('Etat staff'!T62&lt;C66,'Etat staff'!T62+1,'Etat staff'!T62)</f>
        <v>0</v>
      </c>
      <c r="E66" s="203">
        <f t="shared" si="7"/>
        <v>1.0416666666666666E-2</v>
      </c>
      <c r="F66" s="44"/>
      <c r="G66" s="265"/>
      <c r="H66" s="227"/>
      <c r="I66" s="296"/>
      <c r="J66" s="296"/>
      <c r="K66" s="296"/>
      <c r="L66" s="296"/>
      <c r="M66" s="296"/>
      <c r="N66" s="296"/>
      <c r="O66" s="296"/>
      <c r="P66" s="296"/>
      <c r="Q66" s="296"/>
      <c r="R66" s="296"/>
      <c r="S66" s="296"/>
      <c r="T66" s="296"/>
      <c r="U66" s="296"/>
      <c r="V66" s="296"/>
      <c r="W66" s="296"/>
      <c r="X66" s="231"/>
      <c r="Y66" s="231"/>
      <c r="Z66" s="231"/>
      <c r="AA66" s="231"/>
      <c r="AB66" s="231"/>
      <c r="AC66" s="231"/>
      <c r="AD66" s="231"/>
      <c r="AE66" s="231"/>
      <c r="AF66" s="231"/>
      <c r="AG66" s="231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1"/>
      <c r="AT66" s="231"/>
      <c r="AU66" s="231"/>
      <c r="AV66" s="231"/>
      <c r="AW66" s="231"/>
      <c r="AX66" s="231"/>
      <c r="AY66" s="231"/>
      <c r="AZ66" s="231"/>
      <c r="BA66" s="231"/>
      <c r="BB66" s="231"/>
      <c r="BC66" s="231"/>
      <c r="BD66" s="231"/>
      <c r="BE66" s="231"/>
      <c r="BF66" s="231"/>
      <c r="BG66" s="231"/>
      <c r="BH66" s="231" t="s">
        <v>52</v>
      </c>
      <c r="BI66" s="296" t="s">
        <v>47</v>
      </c>
      <c r="BJ66" s="296" t="s">
        <v>15</v>
      </c>
      <c r="BK66" s="296" t="s">
        <v>15</v>
      </c>
      <c r="BL66" s="296" t="s">
        <v>15</v>
      </c>
      <c r="BM66" s="296" t="s">
        <v>15</v>
      </c>
      <c r="BN66" s="296" t="s">
        <v>15</v>
      </c>
      <c r="BO66" s="296" t="s">
        <v>15</v>
      </c>
      <c r="BP66" s="231"/>
      <c r="BQ66" s="231"/>
      <c r="BR66" s="231"/>
      <c r="BS66" s="231"/>
      <c r="BT66" s="229"/>
      <c r="BU66" s="165">
        <f t="shared" si="3"/>
        <v>6.9444166666666673E-3</v>
      </c>
    </row>
    <row r="67" spans="1:73" ht="15.5" x14ac:dyDescent="0.35">
      <c r="A67" s="39"/>
      <c r="B67" s="139">
        <f>'Etat staff'!U63</f>
        <v>0</v>
      </c>
      <c r="C67" s="161">
        <f>'Etat staff'!S63</f>
        <v>0</v>
      </c>
      <c r="D67" s="162">
        <f>IF('Etat staff'!T63&lt;C67,'Etat staff'!T63+1,'Etat staff'!T63)</f>
        <v>0</v>
      </c>
      <c r="E67" s="203">
        <f t="shared" si="7"/>
        <v>1.0416666666666666E-2</v>
      </c>
      <c r="F67" s="44"/>
      <c r="G67" s="265"/>
      <c r="H67" s="227"/>
      <c r="I67" s="296"/>
      <c r="J67" s="296"/>
      <c r="K67" s="296"/>
      <c r="L67" s="296"/>
      <c r="M67" s="296"/>
      <c r="N67" s="296"/>
      <c r="O67" s="296"/>
      <c r="P67" s="296"/>
      <c r="Q67" s="296"/>
      <c r="R67" s="296"/>
      <c r="S67" s="296"/>
      <c r="T67" s="296"/>
      <c r="U67" s="296"/>
      <c r="V67" s="296"/>
      <c r="W67" s="296"/>
      <c r="X67" s="231"/>
      <c r="Y67" s="231"/>
      <c r="Z67" s="231"/>
      <c r="AA67" s="231"/>
      <c r="AB67" s="231"/>
      <c r="AC67" s="231"/>
      <c r="AD67" s="231"/>
      <c r="AE67" s="231"/>
      <c r="AF67" s="231"/>
      <c r="AG67" s="231"/>
      <c r="AH67" s="231"/>
      <c r="AI67" s="231"/>
      <c r="AJ67" s="231"/>
      <c r="AK67" s="231"/>
      <c r="AL67" s="231"/>
      <c r="AM67" s="231"/>
      <c r="AN67" s="231"/>
      <c r="AO67" s="231"/>
      <c r="AP67" s="231"/>
      <c r="AQ67" s="231"/>
      <c r="AR67" s="231"/>
      <c r="AS67" s="231"/>
      <c r="AT67" s="231"/>
      <c r="AU67" s="231"/>
      <c r="AV67" s="231"/>
      <c r="AW67" s="231"/>
      <c r="AX67" s="231"/>
      <c r="AY67" s="231"/>
      <c r="AZ67" s="231"/>
      <c r="BA67" s="231"/>
      <c r="BB67" s="231"/>
      <c r="BC67" s="231"/>
      <c r="BD67" s="231"/>
      <c r="BE67" s="231"/>
      <c r="BF67" s="231"/>
      <c r="BG67" s="231"/>
      <c r="BH67" s="231" t="s">
        <v>52</v>
      </c>
      <c r="BI67" s="296" t="s">
        <v>47</v>
      </c>
      <c r="BJ67" s="296" t="s">
        <v>15</v>
      </c>
      <c r="BK67" s="296" t="s">
        <v>15</v>
      </c>
      <c r="BL67" s="296" t="s">
        <v>15</v>
      </c>
      <c r="BM67" s="296" t="s">
        <v>15</v>
      </c>
      <c r="BN67" s="296" t="s">
        <v>15</v>
      </c>
      <c r="BO67" s="296" t="s">
        <v>15</v>
      </c>
      <c r="BP67" s="231"/>
      <c r="BQ67" s="231"/>
      <c r="BR67" s="231"/>
      <c r="BS67" s="231"/>
      <c r="BT67" s="229"/>
      <c r="BU67" s="165">
        <f t="shared" si="3"/>
        <v>6.9444166666666673E-3</v>
      </c>
    </row>
    <row r="68" spans="1:73" ht="15.5" x14ac:dyDescent="0.35">
      <c r="A68" s="39"/>
      <c r="B68" s="139">
        <f>'Etat staff'!U64</f>
        <v>0</v>
      </c>
      <c r="C68" s="161">
        <f>'Etat staff'!S64</f>
        <v>0</v>
      </c>
      <c r="D68" s="162">
        <f>IF('Etat staff'!T64&lt;C68,'Etat staff'!T64+1,'Etat staff'!T64)</f>
        <v>0</v>
      </c>
      <c r="E68" s="203">
        <f t="shared" si="7"/>
        <v>1.0416666666666666E-2</v>
      </c>
      <c r="F68" s="44"/>
      <c r="G68" s="265"/>
      <c r="H68" s="227"/>
      <c r="I68" s="296"/>
      <c r="J68" s="296"/>
      <c r="K68" s="296"/>
      <c r="L68" s="296"/>
      <c r="M68" s="296"/>
      <c r="N68" s="296"/>
      <c r="O68" s="296"/>
      <c r="P68" s="296"/>
      <c r="Q68" s="296"/>
      <c r="R68" s="296"/>
      <c r="S68" s="296"/>
      <c r="T68" s="296"/>
      <c r="U68" s="296"/>
      <c r="V68" s="296"/>
      <c r="W68" s="296"/>
      <c r="X68" s="231"/>
      <c r="Y68" s="231"/>
      <c r="Z68" s="231"/>
      <c r="AA68" s="231"/>
      <c r="AB68" s="231"/>
      <c r="AC68" s="231"/>
      <c r="AD68" s="231"/>
      <c r="AE68" s="231"/>
      <c r="AF68" s="231"/>
      <c r="AG68" s="231"/>
      <c r="AH68" s="231"/>
      <c r="AI68" s="231"/>
      <c r="AJ68" s="231"/>
      <c r="AK68" s="231"/>
      <c r="AL68" s="231"/>
      <c r="AM68" s="231"/>
      <c r="AN68" s="231"/>
      <c r="AO68" s="231"/>
      <c r="AP68" s="231"/>
      <c r="AQ68" s="231"/>
      <c r="AR68" s="231"/>
      <c r="AS68" s="231"/>
      <c r="AT68" s="231"/>
      <c r="AU68" s="231"/>
      <c r="AV68" s="231"/>
      <c r="AW68" s="231"/>
      <c r="AX68" s="231"/>
      <c r="AY68" s="231"/>
      <c r="AZ68" s="231"/>
      <c r="BA68" s="231"/>
      <c r="BB68" s="231"/>
      <c r="BC68" s="231"/>
      <c r="BD68" s="231"/>
      <c r="BE68" s="231"/>
      <c r="BF68" s="231"/>
      <c r="BG68" s="231"/>
      <c r="BH68" s="231" t="s">
        <v>52</v>
      </c>
      <c r="BI68" s="296" t="s">
        <v>47</v>
      </c>
      <c r="BJ68" s="296" t="s">
        <v>15</v>
      </c>
      <c r="BK68" s="296" t="s">
        <v>15</v>
      </c>
      <c r="BL68" s="296" t="s">
        <v>15</v>
      </c>
      <c r="BM68" s="296" t="s">
        <v>15</v>
      </c>
      <c r="BN68" s="296" t="s">
        <v>15</v>
      </c>
      <c r="BO68" s="296" t="s">
        <v>15</v>
      </c>
      <c r="BP68" s="231"/>
      <c r="BQ68" s="231"/>
      <c r="BR68" s="231"/>
      <c r="BS68" s="231"/>
      <c r="BT68" s="229"/>
      <c r="BU68" s="165">
        <f t="shared" si="3"/>
        <v>6.9444166666666673E-3</v>
      </c>
    </row>
    <row r="69" spans="1:73" ht="15.5" x14ac:dyDescent="0.35">
      <c r="A69" s="39"/>
      <c r="B69" s="139">
        <f>'Etat staff'!U65</f>
        <v>0</v>
      </c>
      <c r="C69" s="161">
        <f>'Etat staff'!S65</f>
        <v>0</v>
      </c>
      <c r="D69" s="162">
        <f>IF('Etat staff'!T65&lt;C69,'Etat staff'!T65+1,'Etat staff'!T65)</f>
        <v>0</v>
      </c>
      <c r="E69" s="203">
        <f t="shared" si="7"/>
        <v>1.0416666666666666E-2</v>
      </c>
      <c r="F69" s="44"/>
      <c r="G69" s="265"/>
      <c r="H69" s="227"/>
      <c r="I69" s="296"/>
      <c r="J69" s="296"/>
      <c r="K69" s="296"/>
      <c r="L69" s="296"/>
      <c r="M69" s="296"/>
      <c r="N69" s="296"/>
      <c r="O69" s="296"/>
      <c r="P69" s="296"/>
      <c r="Q69" s="296"/>
      <c r="R69" s="296"/>
      <c r="S69" s="296"/>
      <c r="T69" s="296"/>
      <c r="U69" s="296"/>
      <c r="V69" s="296"/>
      <c r="W69" s="296"/>
      <c r="X69" s="231"/>
      <c r="Y69" s="231"/>
      <c r="Z69" s="231"/>
      <c r="AA69" s="231"/>
      <c r="AB69" s="231"/>
      <c r="AC69" s="231"/>
      <c r="AD69" s="231"/>
      <c r="AE69" s="231"/>
      <c r="AF69" s="231"/>
      <c r="AG69" s="231"/>
      <c r="AH69" s="231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31"/>
      <c r="AT69" s="231"/>
      <c r="AU69" s="231"/>
      <c r="AV69" s="231"/>
      <c r="AW69" s="231"/>
      <c r="AX69" s="231"/>
      <c r="AY69" s="231"/>
      <c r="AZ69" s="231"/>
      <c r="BA69" s="231"/>
      <c r="BB69" s="231"/>
      <c r="BC69" s="231"/>
      <c r="BD69" s="231"/>
      <c r="BE69" s="231"/>
      <c r="BF69" s="231"/>
      <c r="BG69" s="231"/>
      <c r="BH69" s="231"/>
      <c r="BI69" s="231"/>
      <c r="BJ69" s="231"/>
      <c r="BK69" s="231"/>
      <c r="BL69" s="231"/>
      <c r="BM69" s="231"/>
      <c r="BN69" s="231"/>
      <c r="BO69" s="231"/>
      <c r="BP69" s="231"/>
      <c r="BQ69" s="231"/>
      <c r="BR69" s="231"/>
      <c r="BS69" s="231"/>
      <c r="BT69" s="229"/>
      <c r="BU69" s="165">
        <f t="shared" si="3"/>
        <v>6.9444166666666673E-3</v>
      </c>
    </row>
    <row r="70" spans="1:73" ht="15.5" x14ac:dyDescent="0.35">
      <c r="A70" s="39"/>
      <c r="B70" s="139">
        <f>'Etat staff'!U66</f>
        <v>0</v>
      </c>
      <c r="C70" s="161">
        <f>'Etat staff'!S66</f>
        <v>0</v>
      </c>
      <c r="D70" s="162">
        <f>IF('Etat staff'!T66&lt;C70,'Etat staff'!T66+1,'Etat staff'!T66)</f>
        <v>0</v>
      </c>
      <c r="E70" s="203">
        <f t="shared" si="7"/>
        <v>1.0416666666666666E-2</v>
      </c>
      <c r="F70" s="44"/>
      <c r="G70" s="265"/>
      <c r="H70" s="227"/>
      <c r="I70" s="296"/>
      <c r="J70" s="296"/>
      <c r="K70" s="296"/>
      <c r="L70" s="296"/>
      <c r="M70" s="296"/>
      <c r="N70" s="296"/>
      <c r="O70" s="296"/>
      <c r="P70" s="296"/>
      <c r="Q70" s="296"/>
      <c r="R70" s="296"/>
      <c r="S70" s="296"/>
      <c r="T70" s="296"/>
      <c r="U70" s="296"/>
      <c r="V70" s="296"/>
      <c r="W70" s="296"/>
      <c r="X70" s="231"/>
      <c r="Y70" s="231"/>
      <c r="Z70" s="231"/>
      <c r="AA70" s="231"/>
      <c r="AB70" s="231"/>
      <c r="AC70" s="231"/>
      <c r="AD70" s="231"/>
      <c r="AE70" s="231"/>
      <c r="AF70" s="231"/>
      <c r="AG70" s="231"/>
      <c r="AH70" s="231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31"/>
      <c r="AT70" s="231"/>
      <c r="AU70" s="231"/>
      <c r="AV70" s="231"/>
      <c r="AW70" s="231"/>
      <c r="AX70" s="231"/>
      <c r="AY70" s="231"/>
      <c r="AZ70" s="231"/>
      <c r="BA70" s="231"/>
      <c r="BB70" s="231"/>
      <c r="BC70" s="231"/>
      <c r="BD70" s="231"/>
      <c r="BE70" s="231"/>
      <c r="BF70" s="231"/>
      <c r="BG70" s="231"/>
      <c r="BH70" s="231"/>
      <c r="BI70" s="231"/>
      <c r="BJ70" s="231"/>
      <c r="BK70" s="231"/>
      <c r="BL70" s="231"/>
      <c r="BM70" s="231"/>
      <c r="BN70" s="231"/>
      <c r="BO70" s="231"/>
      <c r="BP70" s="231"/>
      <c r="BQ70" s="231"/>
      <c r="BR70" s="231"/>
      <c r="BS70" s="231"/>
      <c r="BT70" s="229"/>
      <c r="BU70" s="165">
        <f t="shared" si="3"/>
        <v>6.9444166666666673E-3</v>
      </c>
    </row>
    <row r="71" spans="1:73" ht="15.5" x14ac:dyDescent="0.35">
      <c r="A71" s="39"/>
      <c r="B71" s="139">
        <f>'Etat staff'!U67</f>
        <v>0</v>
      </c>
      <c r="C71" s="161">
        <f>'Etat staff'!S67</f>
        <v>0</v>
      </c>
      <c r="D71" s="162">
        <f>IF('Etat staff'!T67&lt;C71,'Etat staff'!T67+1,'Etat staff'!T67)</f>
        <v>0</v>
      </c>
      <c r="E71" s="203">
        <f t="shared" si="7"/>
        <v>1.0416666666666666E-2</v>
      </c>
      <c r="F71" s="44"/>
      <c r="G71" s="265"/>
      <c r="H71" s="227"/>
      <c r="I71" s="296"/>
      <c r="J71" s="296"/>
      <c r="K71" s="296"/>
      <c r="L71" s="296"/>
      <c r="M71" s="296"/>
      <c r="N71" s="296"/>
      <c r="O71" s="296"/>
      <c r="P71" s="296"/>
      <c r="Q71" s="296"/>
      <c r="R71" s="296"/>
      <c r="S71" s="296"/>
      <c r="T71" s="296"/>
      <c r="U71" s="296"/>
      <c r="V71" s="296"/>
      <c r="W71" s="296"/>
      <c r="X71" s="231"/>
      <c r="Y71" s="231"/>
      <c r="Z71" s="231"/>
      <c r="AA71" s="231"/>
      <c r="AB71" s="231"/>
      <c r="AC71" s="231"/>
      <c r="AD71" s="231"/>
      <c r="AE71" s="231"/>
      <c r="AF71" s="231"/>
      <c r="AG71" s="231"/>
      <c r="AH71" s="231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31"/>
      <c r="AT71" s="231"/>
      <c r="AU71" s="231"/>
      <c r="AV71" s="231"/>
      <c r="AW71" s="231"/>
      <c r="AX71" s="231"/>
      <c r="AY71" s="231"/>
      <c r="AZ71" s="231"/>
      <c r="BA71" s="231"/>
      <c r="BB71" s="231"/>
      <c r="BC71" s="231"/>
      <c r="BD71" s="231"/>
      <c r="BE71" s="231"/>
      <c r="BF71" s="231"/>
      <c r="BG71" s="231"/>
      <c r="BH71" s="231"/>
      <c r="BI71" s="231"/>
      <c r="BJ71" s="231"/>
      <c r="BK71" s="231"/>
      <c r="BL71" s="231"/>
      <c r="BM71" s="231"/>
      <c r="BN71" s="231"/>
      <c r="BO71" s="231"/>
      <c r="BP71" s="231"/>
      <c r="BQ71" s="231"/>
      <c r="BR71" s="231"/>
      <c r="BS71" s="231"/>
      <c r="BT71" s="229"/>
      <c r="BU71" s="165">
        <f t="shared" si="3"/>
        <v>6.9444166666666673E-3</v>
      </c>
    </row>
    <row r="72" spans="1:73" ht="15.5" x14ac:dyDescent="0.35">
      <c r="A72" s="39"/>
      <c r="B72" s="139">
        <f>'Etat staff'!U68</f>
        <v>0</v>
      </c>
      <c r="C72" s="161">
        <f>'Etat staff'!S68</f>
        <v>0</v>
      </c>
      <c r="D72" s="162">
        <f>IF('Etat staff'!T68&lt;C72,'Etat staff'!T68+1,'Etat staff'!T68)</f>
        <v>0</v>
      </c>
      <c r="E72" s="203">
        <f t="shared" si="7"/>
        <v>1.0416666666666666E-2</v>
      </c>
      <c r="F72" s="44"/>
      <c r="G72" s="265"/>
      <c r="H72" s="227"/>
      <c r="I72" s="296"/>
      <c r="J72" s="296"/>
      <c r="K72" s="296"/>
      <c r="L72" s="296"/>
      <c r="M72" s="296"/>
      <c r="N72" s="296"/>
      <c r="O72" s="296"/>
      <c r="P72" s="296"/>
      <c r="Q72" s="296"/>
      <c r="R72" s="296"/>
      <c r="S72" s="296"/>
      <c r="T72" s="296"/>
      <c r="U72" s="296"/>
      <c r="V72" s="296"/>
      <c r="W72" s="296"/>
      <c r="X72" s="231"/>
      <c r="Y72" s="231"/>
      <c r="Z72" s="231"/>
      <c r="AA72" s="231"/>
      <c r="AB72" s="231"/>
      <c r="AC72" s="231"/>
      <c r="AD72" s="231"/>
      <c r="AE72" s="231"/>
      <c r="AF72" s="231"/>
      <c r="AG72" s="231"/>
      <c r="AH72" s="231"/>
      <c r="AI72" s="231"/>
      <c r="AJ72" s="231"/>
      <c r="AK72" s="231"/>
      <c r="AL72" s="231"/>
      <c r="AM72" s="231"/>
      <c r="AN72" s="231"/>
      <c r="AO72" s="231"/>
      <c r="AP72" s="231"/>
      <c r="AQ72" s="231"/>
      <c r="AR72" s="231"/>
      <c r="AS72" s="231"/>
      <c r="AT72" s="231"/>
      <c r="AU72" s="231"/>
      <c r="AV72" s="231"/>
      <c r="AW72" s="231"/>
      <c r="AX72" s="231"/>
      <c r="AY72" s="231"/>
      <c r="AZ72" s="231"/>
      <c r="BA72" s="231"/>
      <c r="BB72" s="231"/>
      <c r="BC72" s="231"/>
      <c r="BD72" s="231"/>
      <c r="BE72" s="231"/>
      <c r="BF72" s="231"/>
      <c r="BG72" s="231"/>
      <c r="BH72" s="231"/>
      <c r="BI72" s="231"/>
      <c r="BJ72" s="231"/>
      <c r="BK72" s="231"/>
      <c r="BL72" s="231"/>
      <c r="BM72" s="231"/>
      <c r="BN72" s="231"/>
      <c r="BO72" s="231"/>
      <c r="BP72" s="231"/>
      <c r="BQ72" s="231"/>
      <c r="BR72" s="231"/>
      <c r="BS72" s="231"/>
      <c r="BT72" s="229"/>
      <c r="BU72" s="165">
        <f t="shared" si="3"/>
        <v>6.9444166666666673E-3</v>
      </c>
    </row>
    <row r="73" spans="1:73" ht="15.5" x14ac:dyDescent="0.35">
      <c r="A73" s="39"/>
      <c r="B73" s="139">
        <f>'Etat staff'!U69</f>
        <v>0</v>
      </c>
      <c r="C73" s="161">
        <f>'Etat staff'!S69</f>
        <v>0</v>
      </c>
      <c r="D73" s="162">
        <f>IF('Etat staff'!T69&lt;C73,'Etat staff'!T69+1,'Etat staff'!T69)</f>
        <v>0</v>
      </c>
      <c r="E73" s="203">
        <f t="shared" si="7"/>
        <v>1.0416666666666666E-2</v>
      </c>
      <c r="F73" s="44"/>
      <c r="G73" s="265"/>
      <c r="H73" s="227"/>
      <c r="I73" s="296"/>
      <c r="J73" s="296"/>
      <c r="K73" s="296"/>
      <c r="L73" s="296"/>
      <c r="M73" s="296"/>
      <c r="N73" s="296"/>
      <c r="O73" s="296"/>
      <c r="P73" s="296"/>
      <c r="Q73" s="296"/>
      <c r="R73" s="296"/>
      <c r="S73" s="296"/>
      <c r="T73" s="296"/>
      <c r="U73" s="296"/>
      <c r="V73" s="296"/>
      <c r="W73" s="296"/>
      <c r="X73" s="231"/>
      <c r="Y73" s="231"/>
      <c r="Z73" s="231"/>
      <c r="AA73" s="231"/>
      <c r="AB73" s="231"/>
      <c r="AC73" s="231"/>
      <c r="AD73" s="231"/>
      <c r="AE73" s="231"/>
      <c r="AF73" s="231"/>
      <c r="AG73" s="231"/>
      <c r="AH73" s="231"/>
      <c r="AI73" s="231"/>
      <c r="AJ73" s="231"/>
      <c r="AK73" s="231"/>
      <c r="AL73" s="231"/>
      <c r="AM73" s="231"/>
      <c r="AN73" s="231"/>
      <c r="AO73" s="231"/>
      <c r="AP73" s="231"/>
      <c r="AQ73" s="231"/>
      <c r="AR73" s="231"/>
      <c r="AS73" s="231"/>
      <c r="AT73" s="231"/>
      <c r="AU73" s="231"/>
      <c r="AV73" s="231"/>
      <c r="AW73" s="231"/>
      <c r="AX73" s="231"/>
      <c r="AY73" s="231"/>
      <c r="AZ73" s="231"/>
      <c r="BA73" s="231"/>
      <c r="BB73" s="231"/>
      <c r="BC73" s="231"/>
      <c r="BD73" s="231"/>
      <c r="BE73" s="231"/>
      <c r="BF73" s="231"/>
      <c r="BG73" s="231"/>
      <c r="BH73" s="231"/>
      <c r="BI73" s="231"/>
      <c r="BJ73" s="231"/>
      <c r="BK73" s="231"/>
      <c r="BL73" s="231"/>
      <c r="BM73" s="231"/>
      <c r="BN73" s="231"/>
      <c r="BO73" s="231"/>
      <c r="BP73" s="231"/>
      <c r="BQ73" s="231"/>
      <c r="BR73" s="231"/>
      <c r="BS73" s="231"/>
      <c r="BT73" s="229"/>
      <c r="BU73" s="165">
        <f t="shared" si="3"/>
        <v>6.9444166666666673E-3</v>
      </c>
    </row>
    <row r="74" spans="1:73" ht="15.5" x14ac:dyDescent="0.35">
      <c r="A74" s="39"/>
      <c r="B74" s="139">
        <f>'Etat staff'!U70</f>
        <v>0</v>
      </c>
      <c r="C74" s="161">
        <f>'Etat staff'!S70</f>
        <v>0</v>
      </c>
      <c r="D74" s="162">
        <f>IF('Etat staff'!T70&lt;C74,'Etat staff'!T70+1,'Etat staff'!T70)</f>
        <v>0</v>
      </c>
      <c r="E74" s="203">
        <f t="shared" si="7"/>
        <v>1.0416666666666666E-2</v>
      </c>
      <c r="F74" s="44"/>
      <c r="G74" s="265"/>
      <c r="H74" s="227"/>
      <c r="I74" s="296"/>
      <c r="J74" s="296"/>
      <c r="K74" s="296"/>
      <c r="L74" s="296"/>
      <c r="M74" s="296"/>
      <c r="N74" s="296"/>
      <c r="O74" s="296"/>
      <c r="P74" s="296"/>
      <c r="Q74" s="296"/>
      <c r="R74" s="296"/>
      <c r="S74" s="296"/>
      <c r="T74" s="296"/>
      <c r="U74" s="296"/>
      <c r="V74" s="296"/>
      <c r="W74" s="296"/>
      <c r="X74" s="231"/>
      <c r="Y74" s="231"/>
      <c r="Z74" s="231"/>
      <c r="AA74" s="231"/>
      <c r="AB74" s="231"/>
      <c r="AC74" s="231"/>
      <c r="AD74" s="231"/>
      <c r="AE74" s="231"/>
      <c r="AF74" s="231"/>
      <c r="AG74" s="231"/>
      <c r="AH74" s="231"/>
      <c r="AI74" s="231"/>
      <c r="AJ74" s="231"/>
      <c r="AK74" s="231"/>
      <c r="AL74" s="231"/>
      <c r="AM74" s="231"/>
      <c r="AN74" s="231"/>
      <c r="AO74" s="231"/>
      <c r="AP74" s="231"/>
      <c r="AQ74" s="296"/>
      <c r="AR74" s="296"/>
      <c r="AS74" s="296"/>
      <c r="AT74" s="296"/>
      <c r="AU74" s="231"/>
      <c r="AV74" s="231"/>
      <c r="AW74" s="231"/>
      <c r="AX74" s="231"/>
      <c r="AY74" s="231"/>
      <c r="AZ74" s="231"/>
      <c r="BA74" s="231"/>
      <c r="BB74" s="231"/>
      <c r="BC74" s="231"/>
      <c r="BD74" s="231"/>
      <c r="BE74" s="231"/>
      <c r="BF74" s="231"/>
      <c r="BG74" s="231"/>
      <c r="BH74" s="231"/>
      <c r="BI74" s="231"/>
      <c r="BJ74" s="231"/>
      <c r="BK74" s="231"/>
      <c r="BL74" s="231"/>
      <c r="BM74" s="231"/>
      <c r="BN74" s="231"/>
      <c r="BO74" s="231"/>
      <c r="BP74" s="231"/>
      <c r="BQ74" s="231"/>
      <c r="BR74" s="231"/>
      <c r="BS74" s="231"/>
      <c r="BT74" s="229"/>
      <c r="BU74" s="165">
        <f t="shared" si="3"/>
        <v>6.9444166666666673E-3</v>
      </c>
    </row>
    <row r="75" spans="1:73" ht="15.5" x14ac:dyDescent="0.35">
      <c r="A75" s="39"/>
      <c r="B75" s="139">
        <f>'Etat staff'!U71</f>
        <v>0</v>
      </c>
      <c r="C75" s="161">
        <f>'Etat staff'!S71</f>
        <v>0</v>
      </c>
      <c r="D75" s="162">
        <f>IF('Etat staff'!T71&lt;C75,'Etat staff'!T71+1,'Etat staff'!T71)</f>
        <v>0</v>
      </c>
      <c r="E75" s="203">
        <f t="shared" si="7"/>
        <v>1.0416666666666666E-2</v>
      </c>
      <c r="F75" s="44"/>
      <c r="G75" s="265"/>
      <c r="H75" s="227"/>
      <c r="I75" s="296"/>
      <c r="J75" s="296"/>
      <c r="K75" s="296"/>
      <c r="L75" s="296"/>
      <c r="M75" s="296"/>
      <c r="N75" s="296"/>
      <c r="O75" s="296"/>
      <c r="P75" s="296"/>
      <c r="Q75" s="296"/>
      <c r="R75" s="296"/>
      <c r="S75" s="296"/>
      <c r="T75" s="296"/>
      <c r="U75" s="296"/>
      <c r="V75" s="296"/>
      <c r="W75" s="296"/>
      <c r="X75" s="231"/>
      <c r="Y75" s="231"/>
      <c r="Z75" s="231"/>
      <c r="AA75" s="231"/>
      <c r="AB75" s="231"/>
      <c r="AC75" s="231"/>
      <c r="AD75" s="231"/>
      <c r="AE75" s="231"/>
      <c r="AF75" s="231"/>
      <c r="AG75" s="231"/>
      <c r="AH75" s="231"/>
      <c r="AI75" s="231"/>
      <c r="AJ75" s="231"/>
      <c r="AK75" s="231"/>
      <c r="AL75" s="231"/>
      <c r="AM75" s="231"/>
      <c r="AN75" s="231"/>
      <c r="AO75" s="231"/>
      <c r="AP75" s="231"/>
      <c r="AQ75" s="231"/>
      <c r="AR75" s="231"/>
      <c r="AS75" s="231"/>
      <c r="AT75" s="231"/>
      <c r="AU75" s="231"/>
      <c r="AV75" s="231"/>
      <c r="AW75" s="231"/>
      <c r="AX75" s="231"/>
      <c r="AY75" s="231"/>
      <c r="AZ75" s="231"/>
      <c r="BA75" s="231"/>
      <c r="BB75" s="231"/>
      <c r="BC75" s="231"/>
      <c r="BD75" s="231"/>
      <c r="BE75" s="231"/>
      <c r="BF75" s="231"/>
      <c r="BG75" s="231"/>
      <c r="BH75" s="231"/>
      <c r="BI75" s="231"/>
      <c r="BJ75" s="231"/>
      <c r="BK75" s="231"/>
      <c r="BL75" s="231"/>
      <c r="BM75" s="231"/>
      <c r="BN75" s="231"/>
      <c r="BO75" s="231"/>
      <c r="BP75" s="231"/>
      <c r="BQ75" s="231"/>
      <c r="BR75" s="231"/>
      <c r="BS75" s="231"/>
      <c r="BT75" s="229"/>
      <c r="BU75" s="165">
        <f t="shared" si="3"/>
        <v>6.9444166666666673E-3</v>
      </c>
    </row>
    <row r="76" spans="1:73" ht="15.5" x14ac:dyDescent="0.35">
      <c r="A76" s="39"/>
      <c r="B76" s="139">
        <f>'Etat staff'!U72</f>
        <v>0</v>
      </c>
      <c r="C76" s="161">
        <f>'Etat staff'!S72</f>
        <v>0</v>
      </c>
      <c r="D76" s="162">
        <f>IF('Etat staff'!T72&lt;C76,'Etat staff'!T72+1,'Etat staff'!T72)</f>
        <v>0</v>
      </c>
      <c r="E76" s="203">
        <f t="shared" si="7"/>
        <v>1.0416666666666666E-2</v>
      </c>
      <c r="F76" s="44"/>
      <c r="G76" s="265"/>
      <c r="H76" s="227"/>
      <c r="I76" s="296"/>
      <c r="J76" s="296"/>
      <c r="K76" s="296"/>
      <c r="L76" s="296"/>
      <c r="M76" s="296"/>
      <c r="N76" s="296"/>
      <c r="O76" s="296"/>
      <c r="P76" s="296"/>
      <c r="Q76" s="296"/>
      <c r="R76" s="296"/>
      <c r="S76" s="296"/>
      <c r="T76" s="296"/>
      <c r="U76" s="296"/>
      <c r="V76" s="296"/>
      <c r="W76" s="296"/>
      <c r="X76" s="231"/>
      <c r="Y76" s="231"/>
      <c r="Z76" s="231"/>
      <c r="AA76" s="231"/>
      <c r="AB76" s="231"/>
      <c r="AC76" s="231"/>
      <c r="AD76" s="231"/>
      <c r="AE76" s="231"/>
      <c r="AF76" s="231"/>
      <c r="AG76" s="231"/>
      <c r="AH76" s="231"/>
      <c r="AI76" s="231"/>
      <c r="AJ76" s="231"/>
      <c r="AK76" s="231"/>
      <c r="AL76" s="231"/>
      <c r="AM76" s="231"/>
      <c r="AN76" s="231"/>
      <c r="AO76" s="231"/>
      <c r="AP76" s="231"/>
      <c r="AQ76" s="231"/>
      <c r="AR76" s="231"/>
      <c r="AS76" s="231"/>
      <c r="AT76" s="231"/>
      <c r="AU76" s="231"/>
      <c r="AV76" s="231"/>
      <c r="AW76" s="231"/>
      <c r="AX76" s="231"/>
      <c r="AY76" s="231"/>
      <c r="AZ76" s="231"/>
      <c r="BA76" s="231"/>
      <c r="BB76" s="231"/>
      <c r="BC76" s="231"/>
      <c r="BD76" s="231"/>
      <c r="BE76" s="231"/>
      <c r="BF76" s="231"/>
      <c r="BG76" s="231"/>
      <c r="BH76" s="231"/>
      <c r="BI76" s="231"/>
      <c r="BJ76" s="231"/>
      <c r="BK76" s="231"/>
      <c r="BL76" s="231"/>
      <c r="BM76" s="231"/>
      <c r="BN76" s="231"/>
      <c r="BO76" s="231"/>
      <c r="BP76" s="231"/>
      <c r="BQ76" s="231"/>
      <c r="BR76" s="231"/>
      <c r="BS76" s="231"/>
      <c r="BT76" s="229"/>
      <c r="BU76" s="165">
        <f t="shared" si="3"/>
        <v>6.9444166666666673E-3</v>
      </c>
    </row>
    <row r="77" spans="1:73" ht="15.5" x14ac:dyDescent="0.35">
      <c r="A77" s="39"/>
      <c r="B77" s="139">
        <f>'Etat staff'!U73</f>
        <v>0</v>
      </c>
      <c r="C77" s="161">
        <f>'Etat staff'!S73</f>
        <v>0</v>
      </c>
      <c r="D77" s="162">
        <f>IF('Etat staff'!T73&lt;C77,'Etat staff'!T73+1,'Etat staff'!T73)</f>
        <v>0</v>
      </c>
      <c r="E77" s="203">
        <f t="shared" si="7"/>
        <v>1.0416666666666666E-2</v>
      </c>
      <c r="F77" s="44"/>
      <c r="G77" s="265"/>
      <c r="H77" s="227"/>
      <c r="I77" s="296"/>
      <c r="J77" s="296"/>
      <c r="K77" s="296"/>
      <c r="L77" s="296"/>
      <c r="M77" s="296"/>
      <c r="N77" s="296"/>
      <c r="O77" s="296"/>
      <c r="P77" s="296"/>
      <c r="Q77" s="296"/>
      <c r="R77" s="296"/>
      <c r="S77" s="296"/>
      <c r="T77" s="296"/>
      <c r="U77" s="296"/>
      <c r="V77" s="296"/>
      <c r="W77" s="296"/>
      <c r="X77" s="296"/>
      <c r="Y77" s="296"/>
      <c r="Z77" s="296"/>
      <c r="AA77" s="296"/>
      <c r="AB77" s="296"/>
      <c r="AC77" s="296"/>
      <c r="AD77" s="296"/>
      <c r="AE77" s="296"/>
      <c r="AF77" s="296"/>
      <c r="AG77" s="296"/>
      <c r="AH77" s="296"/>
      <c r="AI77" s="296"/>
      <c r="AJ77" s="231"/>
      <c r="AK77" s="231"/>
      <c r="AL77" s="231"/>
      <c r="AM77" s="231"/>
      <c r="AN77" s="231"/>
      <c r="AO77" s="231"/>
      <c r="AP77" s="231"/>
      <c r="AQ77" s="231"/>
      <c r="AR77" s="231"/>
      <c r="AS77" s="231"/>
      <c r="AT77" s="231"/>
      <c r="AU77" s="231"/>
      <c r="AV77" s="231"/>
      <c r="AW77" s="231"/>
      <c r="AX77" s="231"/>
      <c r="AY77" s="231"/>
      <c r="AZ77" s="231"/>
      <c r="BA77" s="231"/>
      <c r="BB77" s="231"/>
      <c r="BC77" s="231"/>
      <c r="BD77" s="231"/>
      <c r="BE77" s="231"/>
      <c r="BF77" s="231"/>
      <c r="BG77" s="231"/>
      <c r="BH77" s="231"/>
      <c r="BI77" s="231"/>
      <c r="BJ77" s="231"/>
      <c r="BK77" s="231"/>
      <c r="BL77" s="231"/>
      <c r="BM77" s="231"/>
      <c r="BN77" s="231"/>
      <c r="BO77" s="231"/>
      <c r="BP77" s="296"/>
      <c r="BQ77" s="296"/>
      <c r="BR77" s="296"/>
      <c r="BS77" s="296"/>
      <c r="BT77" s="229"/>
      <c r="BU77" s="165">
        <f t="shared" si="3"/>
        <v>6.9444166666666673E-3</v>
      </c>
    </row>
    <row r="78" spans="1:73" ht="15.5" x14ac:dyDescent="0.35">
      <c r="A78" s="39"/>
      <c r="B78" s="139">
        <f>'Etat staff'!U74</f>
        <v>0</v>
      </c>
      <c r="C78" s="161">
        <f>'Etat staff'!S74</f>
        <v>0</v>
      </c>
      <c r="D78" s="162">
        <f>IF('Etat staff'!T74&lt;C78,'Etat staff'!T74+1,'Etat staff'!T74)</f>
        <v>0</v>
      </c>
      <c r="E78" s="203">
        <f t="shared" si="7"/>
        <v>1.0416666666666666E-2</v>
      </c>
      <c r="F78" s="44"/>
      <c r="G78" s="265"/>
      <c r="H78" s="227"/>
      <c r="I78" s="296"/>
      <c r="J78" s="296"/>
      <c r="K78" s="296"/>
      <c r="L78" s="296"/>
      <c r="M78" s="296"/>
      <c r="N78" s="296"/>
      <c r="O78" s="296"/>
      <c r="P78" s="296"/>
      <c r="Q78" s="296"/>
      <c r="R78" s="296"/>
      <c r="S78" s="296"/>
      <c r="T78" s="296"/>
      <c r="U78" s="296"/>
      <c r="V78" s="296"/>
      <c r="W78" s="296"/>
      <c r="X78" s="296"/>
      <c r="Y78" s="296"/>
      <c r="Z78" s="296"/>
      <c r="AA78" s="296"/>
      <c r="AB78" s="296"/>
      <c r="AC78" s="296"/>
      <c r="AD78" s="296"/>
      <c r="AE78" s="296"/>
      <c r="AF78" s="296"/>
      <c r="AG78" s="296"/>
      <c r="AH78" s="296"/>
      <c r="AI78" s="296"/>
      <c r="AJ78" s="231"/>
      <c r="AK78" s="231"/>
      <c r="AL78" s="231"/>
      <c r="AM78" s="231"/>
      <c r="AN78" s="296"/>
      <c r="AO78" s="296"/>
      <c r="AP78" s="296"/>
      <c r="AQ78" s="296"/>
      <c r="AR78" s="231"/>
      <c r="AS78" s="231"/>
      <c r="AT78" s="231"/>
      <c r="AU78" s="231"/>
      <c r="AV78" s="231"/>
      <c r="AW78" s="231"/>
      <c r="AX78" s="231"/>
      <c r="AY78" s="231"/>
      <c r="AZ78" s="296"/>
      <c r="BA78" s="296"/>
      <c r="BB78" s="296"/>
      <c r="BC78" s="296"/>
      <c r="BD78" s="231"/>
      <c r="BE78" s="231"/>
      <c r="BF78" s="231"/>
      <c r="BG78" s="231"/>
      <c r="BH78" s="231"/>
      <c r="BI78" s="231"/>
      <c r="BJ78" s="231"/>
      <c r="BK78" s="231"/>
      <c r="BL78" s="231"/>
      <c r="BM78" s="231"/>
      <c r="BN78" s="231"/>
      <c r="BO78" s="231"/>
      <c r="BP78" s="296"/>
      <c r="BQ78" s="296"/>
      <c r="BR78" s="296"/>
      <c r="BS78" s="296"/>
      <c r="BT78" s="229"/>
      <c r="BU78" s="165">
        <f t="shared" si="3"/>
        <v>6.9444166666666673E-3</v>
      </c>
    </row>
    <row r="79" spans="1:73" ht="15.5" x14ac:dyDescent="0.35">
      <c r="A79" s="39"/>
      <c r="B79" s="139">
        <f>'Etat staff'!U75</f>
        <v>0</v>
      </c>
      <c r="C79" s="161">
        <f>'Etat staff'!S75</f>
        <v>0</v>
      </c>
      <c r="D79" s="162">
        <f>IF('Etat staff'!T75&lt;C79,'Etat staff'!T75+1,'Etat staff'!T75)</f>
        <v>0</v>
      </c>
      <c r="E79" s="203">
        <f t="shared" si="7"/>
        <v>1.0416666666666666E-2</v>
      </c>
      <c r="F79" s="44"/>
      <c r="G79" s="265"/>
      <c r="H79" s="227"/>
      <c r="I79" s="296"/>
      <c r="J79" s="296"/>
      <c r="K79" s="296"/>
      <c r="L79" s="296"/>
      <c r="M79" s="296"/>
      <c r="N79" s="296"/>
      <c r="O79" s="296"/>
      <c r="P79" s="296"/>
      <c r="Q79" s="296"/>
      <c r="R79" s="296"/>
      <c r="S79" s="296"/>
      <c r="T79" s="296"/>
      <c r="U79" s="296"/>
      <c r="V79" s="296"/>
      <c r="W79" s="296"/>
      <c r="X79" s="296"/>
      <c r="Y79" s="296"/>
      <c r="Z79" s="296"/>
      <c r="AA79" s="296"/>
      <c r="AB79" s="296"/>
      <c r="AC79" s="296"/>
      <c r="AD79" s="296"/>
      <c r="AE79" s="296"/>
      <c r="AF79" s="296"/>
      <c r="AG79" s="296"/>
      <c r="AH79" s="296"/>
      <c r="AI79" s="296"/>
      <c r="AJ79" s="231"/>
      <c r="AK79" s="231"/>
      <c r="AL79" s="231"/>
      <c r="AM79" s="231"/>
      <c r="AN79" s="231"/>
      <c r="AO79" s="231"/>
      <c r="AP79" s="231"/>
      <c r="AQ79" s="231"/>
      <c r="AR79" s="231"/>
      <c r="AS79" s="231"/>
      <c r="AT79" s="231"/>
      <c r="AU79" s="231"/>
      <c r="AV79" s="231"/>
      <c r="AW79" s="231"/>
      <c r="AX79" s="231"/>
      <c r="AY79" s="231"/>
      <c r="AZ79" s="231"/>
      <c r="BA79" s="231"/>
      <c r="BB79" s="231"/>
      <c r="BC79" s="231"/>
      <c r="BD79" s="231"/>
      <c r="BE79" s="231"/>
      <c r="BF79" s="231"/>
      <c r="BG79" s="231"/>
      <c r="BH79" s="231"/>
      <c r="BI79" s="231"/>
      <c r="BJ79" s="231"/>
      <c r="BK79" s="231"/>
      <c r="BL79" s="231"/>
      <c r="BM79" s="231"/>
      <c r="BN79" s="231"/>
      <c r="BO79" s="231"/>
      <c r="BP79" s="296"/>
      <c r="BQ79" s="296"/>
      <c r="BR79" s="296"/>
      <c r="BS79" s="296"/>
      <c r="BT79" s="229"/>
      <c r="BU79" s="165">
        <f t="shared" si="3"/>
        <v>6.9444166666666673E-3</v>
      </c>
    </row>
    <row r="80" spans="1:73" ht="15.5" x14ac:dyDescent="0.35">
      <c r="A80" s="39"/>
      <c r="B80" s="139">
        <f>'Etat staff'!U76</f>
        <v>0</v>
      </c>
      <c r="C80" s="161">
        <f>'Etat staff'!S76</f>
        <v>0</v>
      </c>
      <c r="D80" s="162">
        <f>IF('Etat staff'!T76&lt;C80,'Etat staff'!T76+1,'Etat staff'!T76)</f>
        <v>0</v>
      </c>
      <c r="E80" s="203">
        <f t="shared" si="7"/>
        <v>1.0416666666666666E-2</v>
      </c>
      <c r="F80" s="44"/>
      <c r="G80" s="265"/>
      <c r="H80" s="227"/>
      <c r="I80" s="296"/>
      <c r="J80" s="296"/>
      <c r="K80" s="296"/>
      <c r="L80" s="296"/>
      <c r="M80" s="296"/>
      <c r="N80" s="296"/>
      <c r="O80" s="296"/>
      <c r="P80" s="296"/>
      <c r="Q80" s="296"/>
      <c r="R80" s="296"/>
      <c r="S80" s="296"/>
      <c r="T80" s="296"/>
      <c r="U80" s="296"/>
      <c r="V80" s="296"/>
      <c r="W80" s="296"/>
      <c r="X80" s="296"/>
      <c r="Y80" s="296"/>
      <c r="Z80" s="296"/>
      <c r="AA80" s="296"/>
      <c r="AB80" s="296"/>
      <c r="AC80" s="296"/>
      <c r="AD80" s="296"/>
      <c r="AE80" s="296"/>
      <c r="AF80" s="296"/>
      <c r="AG80" s="296"/>
      <c r="AH80" s="296"/>
      <c r="AI80" s="296"/>
      <c r="AJ80" s="231"/>
      <c r="AK80" s="231"/>
      <c r="AL80" s="231"/>
      <c r="AM80" s="231"/>
      <c r="AN80" s="231"/>
      <c r="AO80" s="231"/>
      <c r="AP80" s="231"/>
      <c r="AQ80" s="231"/>
      <c r="AR80" s="231"/>
      <c r="AS80" s="231"/>
      <c r="AT80" s="231"/>
      <c r="AU80" s="231"/>
      <c r="AV80" s="231"/>
      <c r="AW80" s="231"/>
      <c r="AX80" s="231"/>
      <c r="AY80" s="231"/>
      <c r="AZ80" s="231"/>
      <c r="BA80" s="231"/>
      <c r="BB80" s="231"/>
      <c r="BC80" s="231"/>
      <c r="BD80" s="231"/>
      <c r="BE80" s="231"/>
      <c r="BF80" s="231"/>
      <c r="BG80" s="231"/>
      <c r="BH80" s="231"/>
      <c r="BI80" s="231"/>
      <c r="BJ80" s="231"/>
      <c r="BK80" s="231"/>
      <c r="BL80" s="231"/>
      <c r="BM80" s="231"/>
      <c r="BN80" s="231"/>
      <c r="BO80" s="231"/>
      <c r="BP80" s="296"/>
      <c r="BQ80" s="296"/>
      <c r="BR80" s="296"/>
      <c r="BS80" s="296"/>
      <c r="BT80" s="229"/>
      <c r="BU80" s="165">
        <f t="shared" si="3"/>
        <v>6.9444166666666673E-3</v>
      </c>
    </row>
    <row r="81" spans="1:73" ht="15.5" x14ac:dyDescent="0.35">
      <c r="A81" s="39"/>
      <c r="B81" s="139">
        <f>'Etat staff'!U77</f>
        <v>0</v>
      </c>
      <c r="C81" s="161">
        <f>'Etat staff'!S77</f>
        <v>0</v>
      </c>
      <c r="D81" s="162">
        <f>IF('Etat staff'!T77&lt;C81,'Etat staff'!T77+1,'Etat staff'!T77)</f>
        <v>0</v>
      </c>
      <c r="E81" s="203">
        <f t="shared" si="7"/>
        <v>1.0416666666666666E-2</v>
      </c>
      <c r="F81" s="44"/>
      <c r="G81" s="265"/>
      <c r="H81" s="227"/>
      <c r="I81" s="296"/>
      <c r="J81" s="296"/>
      <c r="K81" s="296"/>
      <c r="L81" s="296"/>
      <c r="M81" s="296"/>
      <c r="N81" s="296"/>
      <c r="O81" s="296"/>
      <c r="P81" s="296"/>
      <c r="Q81" s="296"/>
      <c r="R81" s="296"/>
      <c r="S81" s="296"/>
      <c r="T81" s="296"/>
      <c r="U81" s="296"/>
      <c r="V81" s="296"/>
      <c r="W81" s="296"/>
      <c r="X81" s="296"/>
      <c r="Y81" s="296"/>
      <c r="Z81" s="296"/>
      <c r="AA81" s="296"/>
      <c r="AB81" s="296"/>
      <c r="AC81" s="296"/>
      <c r="AD81" s="296"/>
      <c r="AE81" s="296"/>
      <c r="AF81" s="296"/>
      <c r="AG81" s="296"/>
      <c r="AH81" s="296"/>
      <c r="AI81" s="296"/>
      <c r="AJ81" s="231"/>
      <c r="AK81" s="231"/>
      <c r="AL81" s="231"/>
      <c r="AM81" s="231"/>
      <c r="AN81" s="231"/>
      <c r="AO81" s="231"/>
      <c r="AP81" s="231"/>
      <c r="AQ81" s="231"/>
      <c r="AR81" s="231"/>
      <c r="AS81" s="231"/>
      <c r="AT81" s="231"/>
      <c r="AU81" s="231"/>
      <c r="AV81" s="231"/>
      <c r="AW81" s="231"/>
      <c r="AX81" s="231"/>
      <c r="AY81" s="231"/>
      <c r="AZ81" s="231"/>
      <c r="BA81" s="231"/>
      <c r="BB81" s="231"/>
      <c r="BC81" s="231"/>
      <c r="BD81" s="231"/>
      <c r="BE81" s="231"/>
      <c r="BF81" s="231"/>
      <c r="BG81" s="231"/>
      <c r="BH81" s="231"/>
      <c r="BI81" s="231"/>
      <c r="BJ81" s="231"/>
      <c r="BK81" s="231"/>
      <c r="BL81" s="231"/>
      <c r="BM81" s="231"/>
      <c r="BN81" s="231"/>
      <c r="BO81" s="231"/>
      <c r="BP81" s="296"/>
      <c r="BQ81" s="296"/>
      <c r="BR81" s="296"/>
      <c r="BS81" s="296"/>
      <c r="BT81" s="229"/>
      <c r="BU81" s="165">
        <f t="shared" si="3"/>
        <v>6.9444166666666673E-3</v>
      </c>
    </row>
    <row r="82" spans="1:73" ht="15.5" x14ac:dyDescent="0.35">
      <c r="A82" s="39"/>
      <c r="B82" s="139">
        <f>'Etat staff'!U78</f>
        <v>0</v>
      </c>
      <c r="C82" s="161">
        <f>'Etat staff'!S78</f>
        <v>0</v>
      </c>
      <c r="D82" s="162">
        <f>IF('Etat staff'!T78&lt;C82,'Etat staff'!T78+1,'Etat staff'!T78)</f>
        <v>0</v>
      </c>
      <c r="E82" s="203">
        <f t="shared" si="7"/>
        <v>1.0416666666666666E-2</v>
      </c>
      <c r="F82" s="44"/>
      <c r="G82" s="265"/>
      <c r="H82" s="227"/>
      <c r="I82" s="296"/>
      <c r="J82" s="296"/>
      <c r="K82" s="296"/>
      <c r="L82" s="296"/>
      <c r="M82" s="296"/>
      <c r="N82" s="296"/>
      <c r="O82" s="296"/>
      <c r="P82" s="296"/>
      <c r="Q82" s="296"/>
      <c r="R82" s="296"/>
      <c r="S82" s="296"/>
      <c r="T82" s="296"/>
      <c r="U82" s="296"/>
      <c r="V82" s="296"/>
      <c r="W82" s="296"/>
      <c r="X82" s="296"/>
      <c r="Y82" s="296"/>
      <c r="Z82" s="296"/>
      <c r="AA82" s="296"/>
      <c r="AB82" s="296"/>
      <c r="AC82" s="296"/>
      <c r="AD82" s="296"/>
      <c r="AE82" s="296"/>
      <c r="AF82" s="296"/>
      <c r="AG82" s="296"/>
      <c r="AH82" s="296"/>
      <c r="AI82" s="296"/>
      <c r="AJ82" s="231"/>
      <c r="AK82" s="231"/>
      <c r="AL82" s="231"/>
      <c r="AM82" s="231"/>
      <c r="AN82" s="231"/>
      <c r="AO82" s="231"/>
      <c r="AP82" s="231"/>
      <c r="AQ82" s="231"/>
      <c r="AR82" s="231"/>
      <c r="AS82" s="231"/>
      <c r="AT82" s="231"/>
      <c r="AU82" s="231"/>
      <c r="AV82" s="231"/>
      <c r="AW82" s="231"/>
      <c r="AX82" s="231"/>
      <c r="AY82" s="231"/>
      <c r="AZ82" s="231"/>
      <c r="BA82" s="231"/>
      <c r="BB82" s="231"/>
      <c r="BC82" s="231"/>
      <c r="BD82" s="231"/>
      <c r="BE82" s="231"/>
      <c r="BF82" s="231"/>
      <c r="BG82" s="231"/>
      <c r="BH82" s="231"/>
      <c r="BI82" s="231"/>
      <c r="BJ82" s="231"/>
      <c r="BK82" s="231"/>
      <c r="BL82" s="231"/>
      <c r="BM82" s="231"/>
      <c r="BN82" s="231"/>
      <c r="BO82" s="231"/>
      <c r="BP82" s="296"/>
      <c r="BQ82" s="296"/>
      <c r="BR82" s="296"/>
      <c r="BS82" s="296"/>
      <c r="BT82" s="229"/>
      <c r="BU82" s="165">
        <f t="shared" si="3"/>
        <v>6.9444166666666673E-3</v>
      </c>
    </row>
    <row r="83" spans="1:73" ht="15.5" x14ac:dyDescent="0.35">
      <c r="A83" s="39"/>
      <c r="B83" s="139">
        <f>'Etat staff'!U79</f>
        <v>0</v>
      </c>
      <c r="C83" s="161">
        <f>'Etat staff'!S79</f>
        <v>0</v>
      </c>
      <c r="D83" s="162">
        <f>IF('Etat staff'!T79&lt;C83,'Etat staff'!T79+1,'Etat staff'!T79)</f>
        <v>0</v>
      </c>
      <c r="E83" s="203">
        <f t="shared" si="7"/>
        <v>1.0416666666666666E-2</v>
      </c>
      <c r="F83" s="44"/>
      <c r="G83" s="265"/>
      <c r="H83" s="227"/>
      <c r="I83" s="296"/>
      <c r="J83" s="296"/>
      <c r="K83" s="296"/>
      <c r="L83" s="296"/>
      <c r="M83" s="296"/>
      <c r="N83" s="296"/>
      <c r="O83" s="296"/>
      <c r="P83" s="296"/>
      <c r="Q83" s="296"/>
      <c r="R83" s="296"/>
      <c r="S83" s="296"/>
      <c r="T83" s="296"/>
      <c r="U83" s="296"/>
      <c r="V83" s="296"/>
      <c r="W83" s="296"/>
      <c r="X83" s="296"/>
      <c r="Y83" s="296"/>
      <c r="Z83" s="296"/>
      <c r="AA83" s="296"/>
      <c r="AB83" s="296"/>
      <c r="AC83" s="296"/>
      <c r="AD83" s="296"/>
      <c r="AE83" s="296"/>
      <c r="AF83" s="296"/>
      <c r="AG83" s="296"/>
      <c r="AH83" s="296"/>
      <c r="AI83" s="296"/>
      <c r="AJ83" s="231"/>
      <c r="AK83" s="231"/>
      <c r="AL83" s="231"/>
      <c r="AM83" s="231"/>
      <c r="AN83" s="231"/>
      <c r="AO83" s="231"/>
      <c r="AP83" s="231"/>
      <c r="AQ83" s="231"/>
      <c r="AR83" s="231"/>
      <c r="AS83" s="231"/>
      <c r="AT83" s="231"/>
      <c r="AU83" s="231"/>
      <c r="AV83" s="231"/>
      <c r="AW83" s="231"/>
      <c r="AX83" s="231"/>
      <c r="AY83" s="231"/>
      <c r="AZ83" s="231"/>
      <c r="BA83" s="231"/>
      <c r="BB83" s="231"/>
      <c r="BC83" s="231"/>
      <c r="BD83" s="231"/>
      <c r="BE83" s="231"/>
      <c r="BF83" s="231"/>
      <c r="BG83" s="231"/>
      <c r="BH83" s="231"/>
      <c r="BI83" s="231"/>
      <c r="BJ83" s="231"/>
      <c r="BK83" s="231"/>
      <c r="BL83" s="231"/>
      <c r="BM83" s="231"/>
      <c r="BN83" s="231"/>
      <c r="BO83" s="231"/>
      <c r="BP83" s="296"/>
      <c r="BQ83" s="296"/>
      <c r="BR83" s="296"/>
      <c r="BS83" s="296"/>
      <c r="BT83" s="229"/>
      <c r="BU83" s="165">
        <f t="shared" si="3"/>
        <v>6.9444166666666673E-3</v>
      </c>
    </row>
    <row r="84" spans="1:73" ht="15.5" x14ac:dyDescent="0.35">
      <c r="A84" s="39"/>
      <c r="B84" s="139">
        <f>'Etat staff'!U80</f>
        <v>0</v>
      </c>
      <c r="C84" s="161">
        <f>'Etat staff'!S80</f>
        <v>0</v>
      </c>
      <c r="D84" s="162">
        <f>IF('Etat staff'!T80&lt;C84,'Etat staff'!T80+1,'Etat staff'!T80)</f>
        <v>0</v>
      </c>
      <c r="E84" s="203">
        <f t="shared" si="7"/>
        <v>1.0416666666666666E-2</v>
      </c>
      <c r="F84" s="44"/>
      <c r="G84" s="265"/>
      <c r="H84" s="227"/>
      <c r="I84" s="296"/>
      <c r="J84" s="296"/>
      <c r="K84" s="296"/>
      <c r="L84" s="296"/>
      <c r="M84" s="296"/>
      <c r="N84" s="296"/>
      <c r="O84" s="296"/>
      <c r="P84" s="296"/>
      <c r="Q84" s="296"/>
      <c r="R84" s="296"/>
      <c r="S84" s="296"/>
      <c r="T84" s="296"/>
      <c r="U84" s="296"/>
      <c r="V84" s="296"/>
      <c r="W84" s="296"/>
      <c r="X84" s="296"/>
      <c r="Y84" s="296"/>
      <c r="Z84" s="296"/>
      <c r="AA84" s="296"/>
      <c r="AB84" s="296"/>
      <c r="AC84" s="296"/>
      <c r="AD84" s="296"/>
      <c r="AE84" s="296"/>
      <c r="AF84" s="296"/>
      <c r="AG84" s="296"/>
      <c r="AH84" s="296"/>
      <c r="AI84" s="296"/>
      <c r="AJ84" s="231"/>
      <c r="AK84" s="231"/>
      <c r="AL84" s="231"/>
      <c r="AM84" s="231"/>
      <c r="AN84" s="231"/>
      <c r="AO84" s="231"/>
      <c r="AP84" s="231"/>
      <c r="AQ84" s="231"/>
      <c r="AR84" s="231"/>
      <c r="AS84" s="231"/>
      <c r="AT84" s="231"/>
      <c r="AU84" s="231"/>
      <c r="AV84" s="231"/>
      <c r="AW84" s="231"/>
      <c r="AX84" s="231"/>
      <c r="AY84" s="231"/>
      <c r="AZ84" s="231"/>
      <c r="BA84" s="231"/>
      <c r="BB84" s="231"/>
      <c r="BC84" s="231"/>
      <c r="BD84" s="231"/>
      <c r="BE84" s="231"/>
      <c r="BF84" s="231"/>
      <c r="BG84" s="231"/>
      <c r="BH84" s="231"/>
      <c r="BI84" s="231"/>
      <c r="BJ84" s="231"/>
      <c r="BK84" s="231"/>
      <c r="BL84" s="231"/>
      <c r="BM84" s="231"/>
      <c r="BN84" s="231"/>
      <c r="BO84" s="231"/>
      <c r="BP84" s="296"/>
      <c r="BQ84" s="296"/>
      <c r="BR84" s="296"/>
      <c r="BS84" s="296"/>
      <c r="BT84" s="229"/>
      <c r="BU84" s="165">
        <f t="shared" si="3"/>
        <v>6.9444166666666673E-3</v>
      </c>
    </row>
    <row r="85" spans="1:73" ht="15.5" x14ac:dyDescent="0.35">
      <c r="A85" s="39"/>
      <c r="B85" s="139">
        <f>'Etat staff'!U81</f>
        <v>0</v>
      </c>
      <c r="C85" s="161">
        <f>'Etat staff'!S81</f>
        <v>0</v>
      </c>
      <c r="D85" s="162">
        <f>IF('Etat staff'!T81&lt;C85,'Etat staff'!T81+1,'Etat staff'!T81)</f>
        <v>0</v>
      </c>
      <c r="E85" s="203">
        <f t="shared" si="7"/>
        <v>1.0416666666666666E-2</v>
      </c>
      <c r="F85" s="44"/>
      <c r="G85" s="265"/>
      <c r="H85" s="227"/>
      <c r="I85" s="296"/>
      <c r="J85" s="296"/>
      <c r="K85" s="296"/>
      <c r="L85" s="296"/>
      <c r="M85" s="296"/>
      <c r="N85" s="296"/>
      <c r="O85" s="296"/>
      <c r="P85" s="296"/>
      <c r="Q85" s="296"/>
      <c r="R85" s="296"/>
      <c r="S85" s="296"/>
      <c r="T85" s="296"/>
      <c r="U85" s="296"/>
      <c r="V85" s="296"/>
      <c r="W85" s="296"/>
      <c r="X85" s="296"/>
      <c r="Y85" s="296"/>
      <c r="Z85" s="296"/>
      <c r="AA85" s="296"/>
      <c r="AB85" s="296"/>
      <c r="AC85" s="296"/>
      <c r="AD85" s="296"/>
      <c r="AE85" s="296"/>
      <c r="AF85" s="296"/>
      <c r="AG85" s="296"/>
      <c r="AH85" s="296"/>
      <c r="AI85" s="296"/>
      <c r="AJ85" s="231"/>
      <c r="AK85" s="231"/>
      <c r="AL85" s="231"/>
      <c r="AM85" s="231"/>
      <c r="AN85" s="231"/>
      <c r="AO85" s="231"/>
      <c r="AP85" s="231"/>
      <c r="AQ85" s="231"/>
      <c r="AR85" s="231"/>
      <c r="AS85" s="231"/>
      <c r="AT85" s="231"/>
      <c r="AU85" s="231"/>
      <c r="AV85" s="231"/>
      <c r="AW85" s="231"/>
      <c r="AX85" s="231"/>
      <c r="AY85" s="231"/>
      <c r="AZ85" s="231"/>
      <c r="BA85" s="231"/>
      <c r="BB85" s="231"/>
      <c r="BC85" s="231"/>
      <c r="BD85" s="231"/>
      <c r="BE85" s="231"/>
      <c r="BF85" s="231"/>
      <c r="BG85" s="231"/>
      <c r="BH85" s="231"/>
      <c r="BI85" s="231"/>
      <c r="BJ85" s="231"/>
      <c r="BK85" s="231"/>
      <c r="BL85" s="231"/>
      <c r="BM85" s="231"/>
      <c r="BN85" s="231"/>
      <c r="BO85" s="231"/>
      <c r="BP85" s="296"/>
      <c r="BQ85" s="296"/>
      <c r="BR85" s="296"/>
      <c r="BS85" s="296"/>
      <c r="BT85" s="229"/>
      <c r="BU85" s="165">
        <f t="shared" si="3"/>
        <v>6.9444166666666673E-3</v>
      </c>
    </row>
    <row r="86" spans="1:73" ht="15.5" x14ac:dyDescent="0.35">
      <c r="A86" s="39"/>
      <c r="B86" s="139">
        <f>'Etat staff'!U82</f>
        <v>0</v>
      </c>
      <c r="C86" s="161">
        <f>'Etat staff'!S82</f>
        <v>0</v>
      </c>
      <c r="D86" s="162">
        <f>IF('Etat staff'!T82&lt;C86,'Etat staff'!T82+1,'Etat staff'!T82)</f>
        <v>0</v>
      </c>
      <c r="E86" s="203">
        <f t="shared" si="7"/>
        <v>1.0416666666666666E-2</v>
      </c>
      <c r="F86" s="44"/>
      <c r="G86" s="265"/>
      <c r="H86" s="227"/>
      <c r="I86" s="296"/>
      <c r="J86" s="296"/>
      <c r="K86" s="296"/>
      <c r="L86" s="296"/>
      <c r="M86" s="296"/>
      <c r="N86" s="296"/>
      <c r="O86" s="296"/>
      <c r="P86" s="296"/>
      <c r="Q86" s="296"/>
      <c r="R86" s="296"/>
      <c r="S86" s="296"/>
      <c r="T86" s="296"/>
      <c r="U86" s="296"/>
      <c r="V86" s="296"/>
      <c r="W86" s="296"/>
      <c r="X86" s="231"/>
      <c r="Y86" s="231"/>
      <c r="Z86" s="231"/>
      <c r="AA86" s="231"/>
      <c r="AB86" s="231"/>
      <c r="AC86" s="231"/>
      <c r="AD86" s="231"/>
      <c r="AE86" s="231"/>
      <c r="AF86" s="231"/>
      <c r="AG86" s="231"/>
      <c r="AH86" s="231"/>
      <c r="AI86" s="231"/>
      <c r="AJ86" s="231"/>
      <c r="AK86" s="231"/>
      <c r="AL86" s="231"/>
      <c r="AM86" s="231"/>
      <c r="AN86" s="231"/>
      <c r="AO86" s="231"/>
      <c r="AP86" s="231"/>
      <c r="AQ86" s="231"/>
      <c r="AR86" s="231"/>
      <c r="AS86" s="231"/>
      <c r="AT86" s="231"/>
      <c r="AU86" s="231"/>
      <c r="AV86" s="231"/>
      <c r="AW86" s="231"/>
      <c r="AX86" s="231"/>
      <c r="AY86" s="231"/>
      <c r="AZ86" s="231"/>
      <c r="BA86" s="231"/>
      <c r="BB86" s="231"/>
      <c r="BC86" s="231"/>
      <c r="BD86" s="231"/>
      <c r="BE86" s="231"/>
      <c r="BF86" s="231"/>
      <c r="BG86" s="231"/>
      <c r="BH86" s="231"/>
      <c r="BI86" s="231"/>
      <c r="BJ86" s="231"/>
      <c r="BK86" s="231"/>
      <c r="BL86" s="231"/>
      <c r="BM86" s="231"/>
      <c r="BN86" s="231"/>
      <c r="BO86" s="231"/>
      <c r="BP86" s="231"/>
      <c r="BQ86" s="231"/>
      <c r="BR86" s="231"/>
      <c r="BS86" s="231"/>
      <c r="BT86" s="229"/>
      <c r="BU86" s="165">
        <f t="shared" si="3"/>
        <v>6.9444166666666673E-3</v>
      </c>
    </row>
    <row r="87" spans="1:73" ht="15.5" x14ac:dyDescent="0.35">
      <c r="A87" s="39"/>
      <c r="B87" s="139">
        <f>'Etat staff'!U83</f>
        <v>0</v>
      </c>
      <c r="C87" s="161">
        <f>'Etat staff'!S83</f>
        <v>0</v>
      </c>
      <c r="D87" s="162">
        <f>IF('Etat staff'!T83&lt;C87,'Etat staff'!T83+1,'Etat staff'!T83)</f>
        <v>0</v>
      </c>
      <c r="E87" s="203">
        <f t="shared" si="7"/>
        <v>1.0416666666666666E-2</v>
      </c>
      <c r="F87" s="44"/>
      <c r="G87" s="265"/>
      <c r="H87" s="227"/>
      <c r="I87" s="296"/>
      <c r="J87" s="296"/>
      <c r="K87" s="296"/>
      <c r="L87" s="296"/>
      <c r="M87" s="296"/>
      <c r="N87" s="296"/>
      <c r="O87" s="296"/>
      <c r="P87" s="296"/>
      <c r="Q87" s="296"/>
      <c r="R87" s="296"/>
      <c r="S87" s="296"/>
      <c r="T87" s="296"/>
      <c r="U87" s="296"/>
      <c r="V87" s="296"/>
      <c r="W87" s="296"/>
      <c r="X87" s="231"/>
      <c r="Y87" s="231"/>
      <c r="Z87" s="231"/>
      <c r="AA87" s="231"/>
      <c r="AB87" s="231"/>
      <c r="AC87" s="231"/>
      <c r="AD87" s="231"/>
      <c r="AE87" s="231"/>
      <c r="AF87" s="231"/>
      <c r="AG87" s="231"/>
      <c r="AH87" s="231"/>
      <c r="AI87" s="231"/>
      <c r="AJ87" s="231"/>
      <c r="AK87" s="231"/>
      <c r="AL87" s="231"/>
      <c r="AM87" s="231"/>
      <c r="AN87" s="231"/>
      <c r="AO87" s="231"/>
      <c r="AP87" s="231"/>
      <c r="AQ87" s="231"/>
      <c r="AR87" s="231"/>
      <c r="AS87" s="231"/>
      <c r="AT87" s="231"/>
      <c r="AU87" s="231"/>
      <c r="AV87" s="231"/>
      <c r="AW87" s="231"/>
      <c r="AX87" s="231"/>
      <c r="AY87" s="231"/>
      <c r="AZ87" s="231"/>
      <c r="BA87" s="231"/>
      <c r="BB87" s="231"/>
      <c r="BC87" s="231"/>
      <c r="BD87" s="231"/>
      <c r="BE87" s="231"/>
      <c r="BF87" s="231"/>
      <c r="BG87" s="231"/>
      <c r="BH87" s="231"/>
      <c r="BI87" s="231"/>
      <c r="BJ87" s="231"/>
      <c r="BK87" s="231"/>
      <c r="BL87" s="231"/>
      <c r="BM87" s="231"/>
      <c r="BN87" s="231"/>
      <c r="BO87" s="231"/>
      <c r="BP87" s="231"/>
      <c r="BQ87" s="231"/>
      <c r="BR87" s="231"/>
      <c r="BS87" s="231"/>
      <c r="BT87" s="229"/>
      <c r="BU87" s="165">
        <f t="shared" si="3"/>
        <v>6.9444166666666673E-3</v>
      </c>
    </row>
    <row r="88" spans="1:73" ht="15.5" x14ac:dyDescent="0.35">
      <c r="A88" s="39"/>
      <c r="B88" s="139">
        <f>'Etat staff'!U84</f>
        <v>0</v>
      </c>
      <c r="C88" s="161">
        <f>'Etat staff'!S84</f>
        <v>0</v>
      </c>
      <c r="D88" s="162">
        <f>IF('Etat staff'!T84&lt;C88,'Etat staff'!T84+1,'Etat staff'!T84)</f>
        <v>0</v>
      </c>
      <c r="E88" s="203">
        <f t="shared" si="7"/>
        <v>1.0416666666666666E-2</v>
      </c>
      <c r="F88" s="44"/>
      <c r="G88" s="265"/>
      <c r="H88" s="227"/>
      <c r="I88" s="296"/>
      <c r="J88" s="296"/>
      <c r="K88" s="296"/>
      <c r="L88" s="296"/>
      <c r="M88" s="296"/>
      <c r="N88" s="296"/>
      <c r="O88" s="296"/>
      <c r="P88" s="296"/>
      <c r="Q88" s="296"/>
      <c r="R88" s="296"/>
      <c r="S88" s="296"/>
      <c r="T88" s="296"/>
      <c r="U88" s="296"/>
      <c r="V88" s="296"/>
      <c r="W88" s="296"/>
      <c r="X88" s="231"/>
      <c r="Y88" s="231"/>
      <c r="Z88" s="231"/>
      <c r="AA88" s="231"/>
      <c r="AB88" s="231"/>
      <c r="AC88" s="231"/>
      <c r="AD88" s="231"/>
      <c r="AE88" s="231"/>
      <c r="AF88" s="231"/>
      <c r="AG88" s="231"/>
      <c r="AH88" s="231"/>
      <c r="AI88" s="231"/>
      <c r="AJ88" s="231"/>
      <c r="AK88" s="231"/>
      <c r="AL88" s="231"/>
      <c r="AM88" s="231"/>
      <c r="AN88" s="231"/>
      <c r="AO88" s="231"/>
      <c r="AP88" s="231"/>
      <c r="AQ88" s="231"/>
      <c r="AR88" s="231"/>
      <c r="AS88" s="231"/>
      <c r="AT88" s="231"/>
      <c r="AU88" s="231"/>
      <c r="AV88" s="231"/>
      <c r="AW88" s="231"/>
      <c r="AX88" s="231"/>
      <c r="AY88" s="231"/>
      <c r="AZ88" s="231"/>
      <c r="BA88" s="231"/>
      <c r="BB88" s="231"/>
      <c r="BC88" s="231"/>
      <c r="BD88" s="231"/>
      <c r="BE88" s="231"/>
      <c r="BF88" s="231"/>
      <c r="BG88" s="231"/>
      <c r="BH88" s="231"/>
      <c r="BI88" s="231"/>
      <c r="BJ88" s="231"/>
      <c r="BK88" s="231"/>
      <c r="BL88" s="231"/>
      <c r="BM88" s="231"/>
      <c r="BN88" s="231"/>
      <c r="BO88" s="231"/>
      <c r="BP88" s="231"/>
      <c r="BQ88" s="231"/>
      <c r="BR88" s="231"/>
      <c r="BS88" s="231"/>
      <c r="BT88" s="229"/>
      <c r="BU88" s="165">
        <f t="shared" si="3"/>
        <v>6.9444166666666673E-3</v>
      </c>
    </row>
    <row r="89" spans="1:73" ht="15.5" x14ac:dyDescent="0.35">
      <c r="A89" s="39"/>
      <c r="B89" s="139">
        <f>'Etat staff'!U85</f>
        <v>0</v>
      </c>
      <c r="C89" s="161">
        <f>'Etat staff'!S85</f>
        <v>0</v>
      </c>
      <c r="D89" s="162">
        <f>IF('Etat staff'!T85&lt;C89,'Etat staff'!T85+1,'Etat staff'!T85)</f>
        <v>0</v>
      </c>
      <c r="E89" s="203">
        <f t="shared" si="7"/>
        <v>1.0416666666666666E-2</v>
      </c>
      <c r="F89" s="44"/>
      <c r="G89" s="265"/>
      <c r="H89" s="227"/>
      <c r="I89" s="296"/>
      <c r="J89" s="296"/>
      <c r="K89" s="296"/>
      <c r="L89" s="296"/>
      <c r="M89" s="296"/>
      <c r="N89" s="296"/>
      <c r="O89" s="296"/>
      <c r="P89" s="296"/>
      <c r="Q89" s="296"/>
      <c r="R89" s="296"/>
      <c r="S89" s="296"/>
      <c r="T89" s="296"/>
      <c r="U89" s="296"/>
      <c r="V89" s="296"/>
      <c r="W89" s="296"/>
      <c r="X89" s="231"/>
      <c r="Y89" s="231"/>
      <c r="Z89" s="231"/>
      <c r="AA89" s="231"/>
      <c r="AB89" s="231"/>
      <c r="AC89" s="231"/>
      <c r="AD89" s="231"/>
      <c r="AE89" s="231"/>
      <c r="AF89" s="231"/>
      <c r="AG89" s="231"/>
      <c r="AH89" s="231"/>
      <c r="AI89" s="231"/>
      <c r="AJ89" s="231"/>
      <c r="AK89" s="231"/>
      <c r="AL89" s="231"/>
      <c r="AM89" s="231"/>
      <c r="AN89" s="231"/>
      <c r="AO89" s="231"/>
      <c r="AP89" s="231"/>
      <c r="AQ89" s="231"/>
      <c r="AR89" s="231"/>
      <c r="AS89" s="231"/>
      <c r="AT89" s="231"/>
      <c r="AU89" s="231"/>
      <c r="AV89" s="231"/>
      <c r="AW89" s="231"/>
      <c r="AX89" s="231"/>
      <c r="AY89" s="231"/>
      <c r="AZ89" s="231"/>
      <c r="BA89" s="231"/>
      <c r="BB89" s="231"/>
      <c r="BC89" s="231"/>
      <c r="BD89" s="231"/>
      <c r="BE89" s="231"/>
      <c r="BF89" s="231"/>
      <c r="BG89" s="231"/>
      <c r="BH89" s="231"/>
      <c r="BI89" s="231"/>
      <c r="BJ89" s="231"/>
      <c r="BK89" s="231"/>
      <c r="BL89" s="231"/>
      <c r="BM89" s="231"/>
      <c r="BN89" s="231"/>
      <c r="BO89" s="231"/>
      <c r="BP89" s="231"/>
      <c r="BQ89" s="231"/>
      <c r="BR89" s="231"/>
      <c r="BS89" s="231"/>
      <c r="BT89" s="229"/>
      <c r="BU89" s="165">
        <f t="shared" si="3"/>
        <v>6.9444166666666673E-3</v>
      </c>
    </row>
    <row r="90" spans="1:73" ht="15.5" x14ac:dyDescent="0.35">
      <c r="A90" s="39"/>
      <c r="B90" s="139">
        <f>'Etat staff'!U86</f>
        <v>0</v>
      </c>
      <c r="C90" s="161">
        <f>'Etat staff'!S86</f>
        <v>0</v>
      </c>
      <c r="D90" s="162">
        <f>IF('Etat staff'!T86&lt;C90,'Etat staff'!T86+1,'Etat staff'!T86)</f>
        <v>0</v>
      </c>
      <c r="E90" s="203">
        <f t="shared" si="7"/>
        <v>1.0416666666666666E-2</v>
      </c>
      <c r="F90" s="44"/>
      <c r="G90" s="265"/>
      <c r="H90" s="227"/>
      <c r="I90" s="296"/>
      <c r="J90" s="296"/>
      <c r="K90" s="296"/>
      <c r="L90" s="296"/>
      <c r="M90" s="296"/>
      <c r="N90" s="296"/>
      <c r="O90" s="296"/>
      <c r="P90" s="296"/>
      <c r="Q90" s="296"/>
      <c r="R90" s="296"/>
      <c r="S90" s="296"/>
      <c r="T90" s="296"/>
      <c r="U90" s="296"/>
      <c r="V90" s="296"/>
      <c r="W90" s="296"/>
      <c r="X90" s="231"/>
      <c r="Y90" s="231"/>
      <c r="Z90" s="231"/>
      <c r="AA90" s="231"/>
      <c r="AB90" s="231"/>
      <c r="AC90" s="231"/>
      <c r="AD90" s="231"/>
      <c r="AE90" s="231"/>
      <c r="AF90" s="231"/>
      <c r="AG90" s="231"/>
      <c r="AH90" s="231"/>
      <c r="AI90" s="231"/>
      <c r="AJ90" s="231"/>
      <c r="AK90" s="231"/>
      <c r="AL90" s="231"/>
      <c r="AM90" s="231"/>
      <c r="AN90" s="231"/>
      <c r="AO90" s="231"/>
      <c r="AP90" s="231"/>
      <c r="AQ90" s="231"/>
      <c r="AR90" s="231"/>
      <c r="AS90" s="231"/>
      <c r="AT90" s="231"/>
      <c r="AU90" s="231"/>
      <c r="AV90" s="231"/>
      <c r="AW90" s="231"/>
      <c r="AX90" s="231"/>
      <c r="AY90" s="231"/>
      <c r="AZ90" s="231"/>
      <c r="BA90" s="231"/>
      <c r="BB90" s="231"/>
      <c r="BC90" s="231"/>
      <c r="BD90" s="231"/>
      <c r="BE90" s="231"/>
      <c r="BF90" s="231"/>
      <c r="BG90" s="231"/>
      <c r="BH90" s="231"/>
      <c r="BI90" s="231"/>
      <c r="BJ90" s="231"/>
      <c r="BK90" s="231"/>
      <c r="BL90" s="231"/>
      <c r="BM90" s="231"/>
      <c r="BN90" s="231"/>
      <c r="BO90" s="231"/>
      <c r="BP90" s="231"/>
      <c r="BQ90" s="231"/>
      <c r="BR90" s="231"/>
      <c r="BS90" s="231"/>
      <c r="BT90" s="229"/>
      <c r="BU90" s="165">
        <f t="shared" si="3"/>
        <v>6.9444166666666673E-3</v>
      </c>
    </row>
    <row r="91" spans="1:73" ht="15.5" x14ac:dyDescent="0.35">
      <c r="A91" s="39"/>
      <c r="B91" s="139">
        <f>'Etat staff'!U87</f>
        <v>0</v>
      </c>
      <c r="C91" s="161">
        <f>'Etat staff'!S87</f>
        <v>0</v>
      </c>
      <c r="D91" s="162">
        <f>IF('Etat staff'!T87&lt;C91,'Etat staff'!T87+1,'Etat staff'!T87)</f>
        <v>0</v>
      </c>
      <c r="E91" s="203">
        <f t="shared" si="7"/>
        <v>1.0416666666666666E-2</v>
      </c>
      <c r="F91" s="44"/>
      <c r="G91" s="265"/>
      <c r="H91" s="227"/>
      <c r="I91" s="296"/>
      <c r="J91" s="296"/>
      <c r="K91" s="296"/>
      <c r="L91" s="296"/>
      <c r="M91" s="296"/>
      <c r="N91" s="296"/>
      <c r="O91" s="296"/>
      <c r="P91" s="296"/>
      <c r="Q91" s="296"/>
      <c r="R91" s="296"/>
      <c r="S91" s="296"/>
      <c r="T91" s="296"/>
      <c r="U91" s="296"/>
      <c r="V91" s="296"/>
      <c r="W91" s="296"/>
      <c r="X91" s="231"/>
      <c r="Y91" s="231"/>
      <c r="Z91" s="231"/>
      <c r="AA91" s="231"/>
      <c r="AB91" s="231"/>
      <c r="AC91" s="231"/>
      <c r="AD91" s="231"/>
      <c r="AE91" s="231"/>
      <c r="AF91" s="231"/>
      <c r="AG91" s="231"/>
      <c r="AH91" s="231"/>
      <c r="AI91" s="231"/>
      <c r="AJ91" s="231"/>
      <c r="AK91" s="231"/>
      <c r="AL91" s="231"/>
      <c r="AM91" s="231"/>
      <c r="AN91" s="231"/>
      <c r="AO91" s="231"/>
      <c r="AP91" s="231"/>
      <c r="AQ91" s="231"/>
      <c r="AR91" s="231"/>
      <c r="AS91" s="231"/>
      <c r="AT91" s="231"/>
      <c r="AU91" s="231"/>
      <c r="AV91" s="231"/>
      <c r="AW91" s="231"/>
      <c r="AX91" s="231"/>
      <c r="AY91" s="231"/>
      <c r="AZ91" s="231"/>
      <c r="BA91" s="231"/>
      <c r="BB91" s="231"/>
      <c r="BC91" s="231"/>
      <c r="BD91" s="231"/>
      <c r="BE91" s="231"/>
      <c r="BF91" s="231"/>
      <c r="BG91" s="231"/>
      <c r="BH91" s="231"/>
      <c r="BI91" s="231"/>
      <c r="BJ91" s="231"/>
      <c r="BK91" s="231"/>
      <c r="BL91" s="231"/>
      <c r="BM91" s="231"/>
      <c r="BN91" s="231"/>
      <c r="BO91" s="231"/>
      <c r="BP91" s="231"/>
      <c r="BQ91" s="231"/>
      <c r="BR91" s="231"/>
      <c r="BS91" s="231"/>
      <c r="BT91" s="229"/>
      <c r="BU91" s="165">
        <f t="shared" si="3"/>
        <v>6.9444166666666673E-3</v>
      </c>
    </row>
    <row r="92" spans="1:73" ht="15.5" x14ac:dyDescent="0.35">
      <c r="A92" s="39"/>
      <c r="B92" s="139">
        <f>'Etat staff'!U88</f>
        <v>0</v>
      </c>
      <c r="C92" s="161">
        <f>'Etat staff'!S88</f>
        <v>0</v>
      </c>
      <c r="D92" s="162">
        <f>IF('Etat staff'!T88&lt;C92,'Etat staff'!T88+1,'Etat staff'!T88)</f>
        <v>0</v>
      </c>
      <c r="E92" s="203">
        <f t="shared" si="7"/>
        <v>1.0416666666666666E-2</v>
      </c>
      <c r="F92" s="44"/>
      <c r="G92" s="265"/>
      <c r="H92" s="227"/>
      <c r="I92" s="296"/>
      <c r="J92" s="296"/>
      <c r="K92" s="296"/>
      <c r="L92" s="296"/>
      <c r="M92" s="296"/>
      <c r="N92" s="296"/>
      <c r="O92" s="296"/>
      <c r="P92" s="296"/>
      <c r="Q92" s="296"/>
      <c r="R92" s="296"/>
      <c r="S92" s="296"/>
      <c r="T92" s="296"/>
      <c r="U92" s="296"/>
      <c r="V92" s="296"/>
      <c r="W92" s="296"/>
      <c r="X92" s="231"/>
      <c r="Y92" s="231"/>
      <c r="Z92" s="231"/>
      <c r="AA92" s="231"/>
      <c r="AB92" s="231"/>
      <c r="AC92" s="231"/>
      <c r="AD92" s="231"/>
      <c r="AE92" s="231"/>
      <c r="AF92" s="231"/>
      <c r="AG92" s="231"/>
      <c r="AH92" s="231"/>
      <c r="AI92" s="231"/>
      <c r="AJ92" s="231"/>
      <c r="AK92" s="231"/>
      <c r="AL92" s="231"/>
      <c r="AM92" s="231"/>
      <c r="AN92" s="231"/>
      <c r="AO92" s="231"/>
      <c r="AP92" s="231"/>
      <c r="AQ92" s="231"/>
      <c r="AR92" s="231"/>
      <c r="AS92" s="231"/>
      <c r="AT92" s="231"/>
      <c r="AU92" s="231"/>
      <c r="AV92" s="231"/>
      <c r="AW92" s="231"/>
      <c r="AX92" s="231"/>
      <c r="AY92" s="231"/>
      <c r="AZ92" s="231"/>
      <c r="BA92" s="231"/>
      <c r="BB92" s="231"/>
      <c r="BC92" s="231"/>
      <c r="BD92" s="231"/>
      <c r="BE92" s="231"/>
      <c r="BF92" s="231"/>
      <c r="BG92" s="231"/>
      <c r="BH92" s="231"/>
      <c r="BI92" s="231"/>
      <c r="BJ92" s="231"/>
      <c r="BK92" s="231"/>
      <c r="BL92" s="231"/>
      <c r="BM92" s="231"/>
      <c r="BN92" s="231"/>
      <c r="BO92" s="231"/>
      <c r="BP92" s="231"/>
      <c r="BQ92" s="231"/>
      <c r="BR92" s="231"/>
      <c r="BS92" s="231"/>
      <c r="BT92" s="229"/>
      <c r="BU92" s="165">
        <f t="shared" si="3"/>
        <v>6.9444166666666673E-3</v>
      </c>
    </row>
    <row r="93" spans="1:73" ht="15.5" x14ac:dyDescent="0.35">
      <c r="A93" s="39"/>
      <c r="B93" s="139">
        <f>'Etat staff'!U89</f>
        <v>0</v>
      </c>
      <c r="C93" s="161">
        <f>'Etat staff'!S89</f>
        <v>0</v>
      </c>
      <c r="D93" s="162">
        <f>IF('Etat staff'!T89&lt;C93,'Etat staff'!T89+1,'Etat staff'!T89)</f>
        <v>0</v>
      </c>
      <c r="E93" s="203">
        <f t="shared" si="7"/>
        <v>1.0416666666666666E-2</v>
      </c>
      <c r="F93" s="44"/>
      <c r="G93" s="265"/>
      <c r="H93" s="227"/>
      <c r="I93" s="296"/>
      <c r="J93" s="296"/>
      <c r="K93" s="296"/>
      <c r="L93" s="296"/>
      <c r="M93" s="296"/>
      <c r="N93" s="296"/>
      <c r="O93" s="296"/>
      <c r="P93" s="296"/>
      <c r="Q93" s="296"/>
      <c r="R93" s="296"/>
      <c r="S93" s="296"/>
      <c r="T93" s="296"/>
      <c r="U93" s="296"/>
      <c r="V93" s="296"/>
      <c r="W93" s="296"/>
      <c r="X93" s="231"/>
      <c r="Y93" s="231"/>
      <c r="Z93" s="231"/>
      <c r="AA93" s="231"/>
      <c r="AB93" s="231"/>
      <c r="AC93" s="231"/>
      <c r="AD93" s="231"/>
      <c r="AE93" s="231"/>
      <c r="AF93" s="231"/>
      <c r="AG93" s="231"/>
      <c r="AH93" s="231"/>
      <c r="AI93" s="231"/>
      <c r="AJ93" s="231"/>
      <c r="AK93" s="231"/>
      <c r="AL93" s="231"/>
      <c r="AM93" s="231"/>
      <c r="AN93" s="231"/>
      <c r="AO93" s="231"/>
      <c r="AP93" s="231"/>
      <c r="AQ93" s="231"/>
      <c r="AR93" s="231"/>
      <c r="AS93" s="231"/>
      <c r="AT93" s="231"/>
      <c r="AU93" s="231"/>
      <c r="AV93" s="231"/>
      <c r="AW93" s="231"/>
      <c r="AX93" s="231"/>
      <c r="AY93" s="231"/>
      <c r="AZ93" s="231"/>
      <c r="BA93" s="231"/>
      <c r="BB93" s="231"/>
      <c r="BC93" s="231"/>
      <c r="BD93" s="231"/>
      <c r="BE93" s="231"/>
      <c r="BF93" s="231"/>
      <c r="BG93" s="231"/>
      <c r="BH93" s="231"/>
      <c r="BI93" s="231"/>
      <c r="BJ93" s="231"/>
      <c r="BK93" s="231"/>
      <c r="BL93" s="231"/>
      <c r="BM93" s="231"/>
      <c r="BN93" s="231"/>
      <c r="BO93" s="231"/>
      <c r="BP93" s="231"/>
      <c r="BQ93" s="231"/>
      <c r="BR93" s="231"/>
      <c r="BS93" s="231"/>
      <c r="BT93" s="229"/>
      <c r="BU93" s="165">
        <f t="shared" si="3"/>
        <v>6.9444166666666673E-3</v>
      </c>
    </row>
    <row r="94" spans="1:73" ht="15.5" x14ac:dyDescent="0.35">
      <c r="A94" s="39"/>
      <c r="B94" s="139">
        <f>'Etat staff'!U90</f>
        <v>0</v>
      </c>
      <c r="C94" s="161">
        <f>'Etat staff'!S90</f>
        <v>0</v>
      </c>
      <c r="D94" s="162">
        <f>IF('Etat staff'!T90&lt;C94,'Etat staff'!T90+1,'Etat staff'!T90)</f>
        <v>0</v>
      </c>
      <c r="E94" s="203">
        <f t="shared" si="7"/>
        <v>1.0416666666666666E-2</v>
      </c>
      <c r="F94" s="44"/>
      <c r="G94" s="265"/>
      <c r="H94" s="227"/>
      <c r="I94" s="296"/>
      <c r="J94" s="296"/>
      <c r="K94" s="296"/>
      <c r="L94" s="296"/>
      <c r="M94" s="296"/>
      <c r="N94" s="296"/>
      <c r="O94" s="296"/>
      <c r="P94" s="296"/>
      <c r="Q94" s="296"/>
      <c r="R94" s="296"/>
      <c r="S94" s="296"/>
      <c r="T94" s="296"/>
      <c r="U94" s="296"/>
      <c r="V94" s="296"/>
      <c r="W94" s="296"/>
      <c r="X94" s="231"/>
      <c r="Y94" s="231"/>
      <c r="Z94" s="231"/>
      <c r="AA94" s="231"/>
      <c r="AB94" s="231"/>
      <c r="AC94" s="231"/>
      <c r="AD94" s="231"/>
      <c r="AE94" s="231"/>
      <c r="AF94" s="231"/>
      <c r="AG94" s="231"/>
      <c r="AH94" s="231"/>
      <c r="AI94" s="231"/>
      <c r="AJ94" s="231"/>
      <c r="AK94" s="231"/>
      <c r="AL94" s="231"/>
      <c r="AM94" s="231"/>
      <c r="AN94" s="231"/>
      <c r="AO94" s="231"/>
      <c r="AP94" s="231"/>
      <c r="AQ94" s="231"/>
      <c r="AR94" s="231"/>
      <c r="AS94" s="231"/>
      <c r="AT94" s="231"/>
      <c r="AU94" s="231"/>
      <c r="AV94" s="231"/>
      <c r="AW94" s="231"/>
      <c r="AX94" s="231"/>
      <c r="AY94" s="231"/>
      <c r="AZ94" s="231"/>
      <c r="BA94" s="231"/>
      <c r="BB94" s="231"/>
      <c r="BC94" s="231"/>
      <c r="BD94" s="231"/>
      <c r="BE94" s="231"/>
      <c r="BF94" s="231"/>
      <c r="BG94" s="231"/>
      <c r="BH94" s="231"/>
      <c r="BI94" s="231"/>
      <c r="BJ94" s="231"/>
      <c r="BK94" s="231"/>
      <c r="BL94" s="231"/>
      <c r="BM94" s="231"/>
      <c r="BN94" s="231"/>
      <c r="BO94" s="231"/>
      <c r="BP94" s="231"/>
      <c r="BQ94" s="231"/>
      <c r="BR94" s="231"/>
      <c r="BS94" s="231"/>
      <c r="BT94" s="229"/>
      <c r="BU94" s="165">
        <f t="shared" si="3"/>
        <v>6.9444166666666673E-3</v>
      </c>
    </row>
    <row r="95" spans="1:73" ht="15.5" x14ac:dyDescent="0.35">
      <c r="A95" s="39"/>
      <c r="B95" s="139">
        <f>'Etat staff'!U91</f>
        <v>0</v>
      </c>
      <c r="C95" s="161">
        <f>'Etat staff'!S91</f>
        <v>0</v>
      </c>
      <c r="D95" s="162">
        <f>IF('Etat staff'!T91&lt;C95,'Etat staff'!T91+1,'Etat staff'!T91)</f>
        <v>0</v>
      </c>
      <c r="E95" s="203">
        <f t="shared" si="7"/>
        <v>1.0416666666666666E-2</v>
      </c>
      <c r="F95" s="44"/>
      <c r="G95" s="265"/>
      <c r="H95" s="227"/>
      <c r="I95" s="296"/>
      <c r="J95" s="296"/>
      <c r="K95" s="296"/>
      <c r="L95" s="296"/>
      <c r="M95" s="296"/>
      <c r="N95" s="296"/>
      <c r="O95" s="296"/>
      <c r="P95" s="296"/>
      <c r="Q95" s="296"/>
      <c r="R95" s="296"/>
      <c r="S95" s="296"/>
      <c r="T95" s="296"/>
      <c r="U95" s="296"/>
      <c r="V95" s="296"/>
      <c r="W95" s="296"/>
      <c r="X95" s="231"/>
      <c r="Y95" s="231"/>
      <c r="Z95" s="231"/>
      <c r="AA95" s="231"/>
      <c r="AB95" s="231"/>
      <c r="AC95" s="231"/>
      <c r="AD95" s="231"/>
      <c r="AE95" s="231"/>
      <c r="AF95" s="231"/>
      <c r="AG95" s="231"/>
      <c r="AH95" s="231"/>
      <c r="AI95" s="231"/>
      <c r="AJ95" s="231"/>
      <c r="AK95" s="231"/>
      <c r="AL95" s="231"/>
      <c r="AM95" s="231"/>
      <c r="AN95" s="231"/>
      <c r="AO95" s="231"/>
      <c r="AP95" s="231"/>
      <c r="AQ95" s="231"/>
      <c r="AR95" s="231"/>
      <c r="AS95" s="231"/>
      <c r="AT95" s="231"/>
      <c r="AU95" s="231"/>
      <c r="AV95" s="231"/>
      <c r="AW95" s="231"/>
      <c r="AX95" s="231"/>
      <c r="AY95" s="231"/>
      <c r="AZ95" s="231"/>
      <c r="BA95" s="231"/>
      <c r="BB95" s="231"/>
      <c r="BC95" s="231"/>
      <c r="BD95" s="231"/>
      <c r="BE95" s="231"/>
      <c r="BF95" s="231"/>
      <c r="BG95" s="231"/>
      <c r="BH95" s="231"/>
      <c r="BI95" s="231"/>
      <c r="BJ95" s="231"/>
      <c r="BK95" s="231"/>
      <c r="BL95" s="231"/>
      <c r="BM95" s="231"/>
      <c r="BN95" s="231"/>
      <c r="BO95" s="231"/>
      <c r="BP95" s="231"/>
      <c r="BQ95" s="231"/>
      <c r="BR95" s="231"/>
      <c r="BS95" s="231"/>
      <c r="BT95" s="229"/>
      <c r="BU95" s="165">
        <f t="shared" si="3"/>
        <v>6.9444166666666673E-3</v>
      </c>
    </row>
    <row r="96" spans="1:73" ht="15.5" x14ac:dyDescent="0.35">
      <c r="A96" s="39"/>
      <c r="B96" s="139">
        <f>'Etat staff'!U92</f>
        <v>0</v>
      </c>
      <c r="C96" s="161">
        <f>'Etat staff'!S92</f>
        <v>0</v>
      </c>
      <c r="D96" s="162">
        <f>IF('Etat staff'!T92&lt;C96,'Etat staff'!T92+1,'Etat staff'!T92)</f>
        <v>0</v>
      </c>
      <c r="E96" s="203">
        <f t="shared" si="7"/>
        <v>1.0416666666666666E-2</v>
      </c>
      <c r="F96" s="44"/>
      <c r="G96" s="265"/>
      <c r="H96" s="227"/>
      <c r="I96" s="296"/>
      <c r="J96" s="296"/>
      <c r="K96" s="296"/>
      <c r="L96" s="296"/>
      <c r="M96" s="296"/>
      <c r="N96" s="296"/>
      <c r="O96" s="296"/>
      <c r="P96" s="296"/>
      <c r="Q96" s="296"/>
      <c r="R96" s="296"/>
      <c r="S96" s="296"/>
      <c r="T96" s="296"/>
      <c r="U96" s="296"/>
      <c r="V96" s="296"/>
      <c r="W96" s="296"/>
      <c r="X96" s="231"/>
      <c r="Y96" s="231"/>
      <c r="Z96" s="231"/>
      <c r="AA96" s="231"/>
      <c r="AB96" s="231"/>
      <c r="AC96" s="231"/>
      <c r="AD96" s="231"/>
      <c r="AE96" s="231"/>
      <c r="AF96" s="231"/>
      <c r="AG96" s="231"/>
      <c r="AH96" s="231"/>
      <c r="AI96" s="231"/>
      <c r="AJ96" s="231"/>
      <c r="AK96" s="231"/>
      <c r="AL96" s="231"/>
      <c r="AM96" s="231"/>
      <c r="AN96" s="231"/>
      <c r="AO96" s="231"/>
      <c r="AP96" s="231"/>
      <c r="AQ96" s="231"/>
      <c r="AR96" s="231"/>
      <c r="AS96" s="231"/>
      <c r="AT96" s="231"/>
      <c r="AU96" s="231"/>
      <c r="AV96" s="231"/>
      <c r="AW96" s="231"/>
      <c r="AX96" s="231"/>
      <c r="AY96" s="231"/>
      <c r="AZ96" s="231"/>
      <c r="BA96" s="231"/>
      <c r="BB96" s="231"/>
      <c r="BC96" s="231"/>
      <c r="BD96" s="231"/>
      <c r="BE96" s="231"/>
      <c r="BF96" s="231"/>
      <c r="BG96" s="231"/>
      <c r="BH96" s="231"/>
      <c r="BI96" s="231"/>
      <c r="BJ96" s="231"/>
      <c r="BK96" s="231"/>
      <c r="BL96" s="231"/>
      <c r="BM96" s="231"/>
      <c r="BN96" s="231"/>
      <c r="BO96" s="231"/>
      <c r="BP96" s="231"/>
      <c r="BQ96" s="231"/>
      <c r="BR96" s="231"/>
      <c r="BS96" s="231"/>
      <c r="BT96" s="229"/>
      <c r="BU96" s="165">
        <f t="shared" si="3"/>
        <v>6.9444166666666673E-3</v>
      </c>
    </row>
    <row r="97" spans="1:73" ht="15.5" x14ac:dyDescent="0.35">
      <c r="A97" s="39"/>
      <c r="B97" s="139">
        <f>'Etat staff'!U93</f>
        <v>0</v>
      </c>
      <c r="C97" s="161">
        <f>'Etat staff'!S93</f>
        <v>0</v>
      </c>
      <c r="D97" s="162">
        <f>IF('Etat staff'!T93&lt;C97,'Etat staff'!T93+1,'Etat staff'!T93)</f>
        <v>0</v>
      </c>
      <c r="E97" s="203">
        <f t="shared" si="7"/>
        <v>1.0416666666666666E-2</v>
      </c>
      <c r="F97" s="44"/>
      <c r="G97" s="265"/>
      <c r="H97" s="227"/>
      <c r="I97" s="296"/>
      <c r="J97" s="296"/>
      <c r="K97" s="296"/>
      <c r="L97" s="296"/>
      <c r="M97" s="296"/>
      <c r="N97" s="296"/>
      <c r="O97" s="296"/>
      <c r="P97" s="296"/>
      <c r="Q97" s="296"/>
      <c r="R97" s="296"/>
      <c r="S97" s="296"/>
      <c r="T97" s="296"/>
      <c r="U97" s="296"/>
      <c r="V97" s="296"/>
      <c r="W97" s="296"/>
      <c r="X97" s="231"/>
      <c r="Y97" s="231"/>
      <c r="Z97" s="231"/>
      <c r="AA97" s="231"/>
      <c r="AB97" s="231"/>
      <c r="AC97" s="231"/>
      <c r="AD97" s="231"/>
      <c r="AE97" s="231"/>
      <c r="AF97" s="231"/>
      <c r="AG97" s="231"/>
      <c r="AH97" s="231"/>
      <c r="AI97" s="231"/>
      <c r="AJ97" s="231"/>
      <c r="AK97" s="231"/>
      <c r="AL97" s="231"/>
      <c r="AM97" s="231"/>
      <c r="AN97" s="231"/>
      <c r="AO97" s="231"/>
      <c r="AP97" s="231"/>
      <c r="AQ97" s="231"/>
      <c r="AR97" s="231"/>
      <c r="AS97" s="231"/>
      <c r="AT97" s="231"/>
      <c r="AU97" s="231"/>
      <c r="AV97" s="231"/>
      <c r="AW97" s="231"/>
      <c r="AX97" s="231"/>
      <c r="AY97" s="231"/>
      <c r="AZ97" s="231"/>
      <c r="BA97" s="231"/>
      <c r="BB97" s="231"/>
      <c r="BC97" s="231"/>
      <c r="BD97" s="231"/>
      <c r="BE97" s="231"/>
      <c r="BF97" s="231"/>
      <c r="BG97" s="231"/>
      <c r="BH97" s="231"/>
      <c r="BI97" s="231"/>
      <c r="BJ97" s="231"/>
      <c r="BK97" s="231"/>
      <c r="BL97" s="231"/>
      <c r="BM97" s="231"/>
      <c r="BN97" s="231"/>
      <c r="BO97" s="231"/>
      <c r="BP97" s="231"/>
      <c r="BQ97" s="231"/>
      <c r="BR97" s="231"/>
      <c r="BS97" s="231"/>
      <c r="BT97" s="229"/>
      <c r="BU97" s="165">
        <f t="shared" si="3"/>
        <v>6.9444166666666673E-3</v>
      </c>
    </row>
    <row r="98" spans="1:73" ht="15.5" x14ac:dyDescent="0.35">
      <c r="A98" s="39"/>
      <c r="B98" s="139">
        <f>'Etat staff'!U94</f>
        <v>0</v>
      </c>
      <c r="C98" s="161">
        <f>'Etat staff'!S94</f>
        <v>0</v>
      </c>
      <c r="D98" s="162">
        <f>IF('Etat staff'!T94&lt;C98,'Etat staff'!T94+1,'Etat staff'!T94)</f>
        <v>0</v>
      </c>
      <c r="E98" s="203">
        <f t="shared" si="7"/>
        <v>1.0416666666666666E-2</v>
      </c>
      <c r="F98" s="44"/>
      <c r="G98" s="265"/>
      <c r="H98" s="227"/>
      <c r="I98" s="296"/>
      <c r="J98" s="296"/>
      <c r="K98" s="296"/>
      <c r="L98" s="296"/>
      <c r="M98" s="296"/>
      <c r="N98" s="296"/>
      <c r="O98" s="296"/>
      <c r="P98" s="296"/>
      <c r="Q98" s="296"/>
      <c r="R98" s="296"/>
      <c r="S98" s="296"/>
      <c r="T98" s="296"/>
      <c r="U98" s="296"/>
      <c r="V98" s="296"/>
      <c r="W98" s="296"/>
      <c r="X98" s="231"/>
      <c r="Y98" s="231"/>
      <c r="Z98" s="231"/>
      <c r="AA98" s="231"/>
      <c r="AB98" s="231"/>
      <c r="AC98" s="231"/>
      <c r="AD98" s="231"/>
      <c r="AE98" s="231"/>
      <c r="AF98" s="231"/>
      <c r="AG98" s="231"/>
      <c r="AH98" s="231"/>
      <c r="AI98" s="231"/>
      <c r="AJ98" s="231"/>
      <c r="AK98" s="231"/>
      <c r="AL98" s="231"/>
      <c r="AM98" s="231"/>
      <c r="AN98" s="231"/>
      <c r="AO98" s="231"/>
      <c r="AP98" s="231"/>
      <c r="AQ98" s="231"/>
      <c r="AR98" s="231"/>
      <c r="AS98" s="231"/>
      <c r="AT98" s="231"/>
      <c r="AU98" s="231"/>
      <c r="AV98" s="231"/>
      <c r="AW98" s="231"/>
      <c r="AX98" s="231"/>
      <c r="AY98" s="231"/>
      <c r="AZ98" s="231"/>
      <c r="BA98" s="231"/>
      <c r="BB98" s="231"/>
      <c r="BC98" s="231"/>
      <c r="BD98" s="231"/>
      <c r="BE98" s="231"/>
      <c r="BF98" s="231"/>
      <c r="BG98" s="231"/>
      <c r="BH98" s="231"/>
      <c r="BI98" s="231"/>
      <c r="BJ98" s="231"/>
      <c r="BK98" s="231"/>
      <c r="BL98" s="231"/>
      <c r="BM98" s="231"/>
      <c r="BN98" s="231"/>
      <c r="BO98" s="231"/>
      <c r="BP98" s="231"/>
      <c r="BQ98" s="231"/>
      <c r="BR98" s="231"/>
      <c r="BS98" s="231"/>
      <c r="BT98" s="229"/>
      <c r="BU98" s="165">
        <f t="shared" si="3"/>
        <v>6.9444166666666673E-3</v>
      </c>
    </row>
    <row r="99" spans="1:73" ht="15.5" x14ac:dyDescent="0.35">
      <c r="A99" s="39"/>
      <c r="B99" s="139">
        <f>'Etat staff'!U95</f>
        <v>0</v>
      </c>
      <c r="C99" s="161">
        <f>'Etat staff'!S95</f>
        <v>0</v>
      </c>
      <c r="D99" s="162">
        <f>IF('Etat staff'!T95&lt;C99,'Etat staff'!T95+1,'Etat staff'!T95)</f>
        <v>0</v>
      </c>
      <c r="E99" s="203">
        <f t="shared" si="7"/>
        <v>1.0416666666666666E-2</v>
      </c>
      <c r="F99" s="44"/>
      <c r="G99" s="265"/>
      <c r="H99" s="227"/>
      <c r="I99" s="296"/>
      <c r="J99" s="296"/>
      <c r="K99" s="296"/>
      <c r="L99" s="296"/>
      <c r="M99" s="296"/>
      <c r="N99" s="296"/>
      <c r="O99" s="296"/>
      <c r="P99" s="296"/>
      <c r="Q99" s="296"/>
      <c r="R99" s="296"/>
      <c r="S99" s="296"/>
      <c r="T99" s="296"/>
      <c r="U99" s="296"/>
      <c r="V99" s="296"/>
      <c r="W99" s="296"/>
      <c r="X99" s="231"/>
      <c r="Y99" s="231"/>
      <c r="Z99" s="231"/>
      <c r="AA99" s="231"/>
      <c r="AB99" s="231"/>
      <c r="AC99" s="231"/>
      <c r="AD99" s="231"/>
      <c r="AE99" s="231"/>
      <c r="AF99" s="231"/>
      <c r="AG99" s="231"/>
      <c r="AH99" s="231"/>
      <c r="AI99" s="231"/>
      <c r="AJ99" s="231"/>
      <c r="AK99" s="231"/>
      <c r="AL99" s="231"/>
      <c r="AM99" s="231"/>
      <c r="AN99" s="231"/>
      <c r="AO99" s="231"/>
      <c r="AP99" s="231"/>
      <c r="AQ99" s="231"/>
      <c r="AR99" s="231"/>
      <c r="AS99" s="231"/>
      <c r="AT99" s="231"/>
      <c r="AU99" s="231"/>
      <c r="AV99" s="231"/>
      <c r="AW99" s="231"/>
      <c r="AX99" s="231"/>
      <c r="AY99" s="231"/>
      <c r="AZ99" s="231"/>
      <c r="BA99" s="231"/>
      <c r="BB99" s="231"/>
      <c r="BC99" s="231"/>
      <c r="BD99" s="231"/>
      <c r="BE99" s="231"/>
      <c r="BF99" s="231"/>
      <c r="BG99" s="231"/>
      <c r="BH99" s="231"/>
      <c r="BI99" s="231"/>
      <c r="BJ99" s="231"/>
      <c r="BK99" s="231"/>
      <c r="BL99" s="231"/>
      <c r="BM99" s="231"/>
      <c r="BN99" s="231"/>
      <c r="BO99" s="231"/>
      <c r="BP99" s="231"/>
      <c r="BQ99" s="231"/>
      <c r="BR99" s="231"/>
      <c r="BS99" s="231"/>
      <c r="BT99" s="229"/>
      <c r="BU99" s="165">
        <f t="shared" si="3"/>
        <v>6.9444166666666673E-3</v>
      </c>
    </row>
    <row r="100" spans="1:73" ht="15.5" x14ac:dyDescent="0.35">
      <c r="A100" s="39"/>
      <c r="B100" s="139">
        <f>'Etat staff'!U96</f>
        <v>0</v>
      </c>
      <c r="C100" s="161">
        <f>'Etat staff'!S96</f>
        <v>0</v>
      </c>
      <c r="D100" s="162">
        <f>IF('Etat staff'!T96&lt;C100,'Etat staff'!T96+1,'Etat staff'!T96)</f>
        <v>0</v>
      </c>
      <c r="E100" s="203">
        <f t="shared" ref="E100:E127" si="8">IF(BU100*24&lt;5.75,0.25/24,IF(BU100*24&lt;6.75,0.5/24,IF(BU100*24&lt;9,1/24,IF(BU100*24&lt;13.25,1.25/24,1.5/24))))</f>
        <v>1.0416666666666666E-2</v>
      </c>
      <c r="F100" s="44"/>
      <c r="G100" s="265"/>
      <c r="H100" s="227"/>
      <c r="I100" s="296"/>
      <c r="J100" s="296"/>
      <c r="K100" s="296"/>
      <c r="L100" s="296"/>
      <c r="M100" s="296"/>
      <c r="N100" s="296"/>
      <c r="O100" s="296"/>
      <c r="P100" s="296"/>
      <c r="Q100" s="296"/>
      <c r="R100" s="296"/>
      <c r="S100" s="296"/>
      <c r="T100" s="296"/>
      <c r="U100" s="296"/>
      <c r="V100" s="296"/>
      <c r="W100" s="296"/>
      <c r="X100" s="231"/>
      <c r="Y100" s="231"/>
      <c r="Z100" s="231"/>
      <c r="AA100" s="231"/>
      <c r="AB100" s="231"/>
      <c r="AC100" s="231"/>
      <c r="AD100" s="231"/>
      <c r="AE100" s="231"/>
      <c r="AF100" s="231"/>
      <c r="AG100" s="231"/>
      <c r="AH100" s="231"/>
      <c r="AI100" s="231"/>
      <c r="AJ100" s="231"/>
      <c r="AK100" s="231"/>
      <c r="AL100" s="231"/>
      <c r="AM100" s="231"/>
      <c r="AN100" s="231"/>
      <c r="AO100" s="231"/>
      <c r="AP100" s="231"/>
      <c r="AQ100" s="231"/>
      <c r="AR100" s="231"/>
      <c r="AS100" s="231"/>
      <c r="AT100" s="231"/>
      <c r="AU100" s="231"/>
      <c r="AV100" s="231"/>
      <c r="AW100" s="231"/>
      <c r="AX100" s="231"/>
      <c r="AY100" s="231"/>
      <c r="AZ100" s="231"/>
      <c r="BA100" s="231"/>
      <c r="BB100" s="231"/>
      <c r="BC100" s="231"/>
      <c r="BD100" s="231"/>
      <c r="BE100" s="231"/>
      <c r="BF100" s="231"/>
      <c r="BG100" s="231"/>
      <c r="BH100" s="231"/>
      <c r="BI100" s="231"/>
      <c r="BJ100" s="231"/>
      <c r="BK100" s="231"/>
      <c r="BL100" s="231"/>
      <c r="BM100" s="231"/>
      <c r="BN100" s="231"/>
      <c r="BO100" s="231"/>
      <c r="BP100" s="231"/>
      <c r="BQ100" s="231"/>
      <c r="BR100" s="231"/>
      <c r="BS100" s="231"/>
      <c r="BT100" s="229"/>
      <c r="BU100" s="165">
        <f t="shared" si="3"/>
        <v>6.9444166666666673E-3</v>
      </c>
    </row>
    <row r="101" spans="1:73" ht="15.5" x14ac:dyDescent="0.35">
      <c r="A101" s="39"/>
      <c r="B101" s="139">
        <f>'Etat staff'!U97</f>
        <v>0</v>
      </c>
      <c r="C101" s="161">
        <f>'Etat staff'!S97</f>
        <v>0</v>
      </c>
      <c r="D101" s="162">
        <f>IF('Etat staff'!T97&lt;C101,'Etat staff'!T97+1,'Etat staff'!T97)</f>
        <v>0</v>
      </c>
      <c r="E101" s="203">
        <f t="shared" si="8"/>
        <v>1.0416666666666666E-2</v>
      </c>
      <c r="F101" s="44"/>
      <c r="G101" s="265"/>
      <c r="H101" s="227"/>
      <c r="I101" s="296"/>
      <c r="J101" s="296"/>
      <c r="K101" s="296"/>
      <c r="L101" s="296"/>
      <c r="M101" s="296"/>
      <c r="N101" s="296"/>
      <c r="O101" s="296"/>
      <c r="P101" s="296"/>
      <c r="Q101" s="296"/>
      <c r="R101" s="296"/>
      <c r="S101" s="296"/>
      <c r="T101" s="296"/>
      <c r="U101" s="296"/>
      <c r="V101" s="296"/>
      <c r="W101" s="296"/>
      <c r="X101" s="231"/>
      <c r="Y101" s="231"/>
      <c r="Z101" s="231"/>
      <c r="AA101" s="231"/>
      <c r="AB101" s="231"/>
      <c r="AC101" s="231"/>
      <c r="AD101" s="231"/>
      <c r="AE101" s="231"/>
      <c r="AF101" s="231"/>
      <c r="AG101" s="231"/>
      <c r="AH101" s="231"/>
      <c r="AI101" s="231"/>
      <c r="AJ101" s="231"/>
      <c r="AK101" s="231"/>
      <c r="AL101" s="231"/>
      <c r="AM101" s="231"/>
      <c r="AN101" s="231"/>
      <c r="AO101" s="231"/>
      <c r="AP101" s="231"/>
      <c r="AQ101" s="231"/>
      <c r="AR101" s="231"/>
      <c r="AS101" s="231"/>
      <c r="AT101" s="231"/>
      <c r="AU101" s="231"/>
      <c r="AV101" s="231"/>
      <c r="AW101" s="231"/>
      <c r="AX101" s="231"/>
      <c r="AY101" s="231"/>
      <c r="AZ101" s="231"/>
      <c r="BA101" s="231"/>
      <c r="BB101" s="231"/>
      <c r="BC101" s="231"/>
      <c r="BD101" s="231"/>
      <c r="BE101" s="231"/>
      <c r="BF101" s="231"/>
      <c r="BG101" s="231"/>
      <c r="BH101" s="231"/>
      <c r="BI101" s="231"/>
      <c r="BJ101" s="231"/>
      <c r="BK101" s="231"/>
      <c r="BL101" s="231"/>
      <c r="BM101" s="231"/>
      <c r="BN101" s="231"/>
      <c r="BO101" s="231"/>
      <c r="BP101" s="231"/>
      <c r="BQ101" s="231"/>
      <c r="BR101" s="231"/>
      <c r="BS101" s="231"/>
      <c r="BT101" s="229"/>
      <c r="BU101" s="165">
        <f t="shared" si="3"/>
        <v>6.9444166666666673E-3</v>
      </c>
    </row>
    <row r="102" spans="1:73" ht="15.5" x14ac:dyDescent="0.35">
      <c r="A102" s="39"/>
      <c r="B102" s="139">
        <f>'Etat staff'!U98</f>
        <v>0</v>
      </c>
      <c r="C102" s="161">
        <f>'Etat staff'!S98</f>
        <v>0</v>
      </c>
      <c r="D102" s="162">
        <f>IF('Etat staff'!T98&lt;C102,'Etat staff'!T98+1,'Etat staff'!T98)</f>
        <v>0</v>
      </c>
      <c r="E102" s="203">
        <f t="shared" si="8"/>
        <v>1.0416666666666666E-2</v>
      </c>
      <c r="F102" s="44"/>
      <c r="G102" s="265"/>
      <c r="H102" s="227"/>
      <c r="I102" s="296"/>
      <c r="J102" s="296"/>
      <c r="K102" s="296"/>
      <c r="L102" s="296"/>
      <c r="M102" s="296"/>
      <c r="N102" s="296"/>
      <c r="O102" s="296"/>
      <c r="P102" s="296"/>
      <c r="Q102" s="296"/>
      <c r="R102" s="296"/>
      <c r="S102" s="296"/>
      <c r="T102" s="296"/>
      <c r="U102" s="296"/>
      <c r="V102" s="296"/>
      <c r="W102" s="296"/>
      <c r="X102" s="231"/>
      <c r="Y102" s="231"/>
      <c r="Z102" s="231"/>
      <c r="AA102" s="231"/>
      <c r="AB102" s="231"/>
      <c r="AC102" s="231"/>
      <c r="AD102" s="231"/>
      <c r="AE102" s="231"/>
      <c r="AF102" s="231"/>
      <c r="AG102" s="231"/>
      <c r="AH102" s="231"/>
      <c r="AI102" s="231"/>
      <c r="AJ102" s="231"/>
      <c r="AK102" s="231"/>
      <c r="AL102" s="231"/>
      <c r="AM102" s="231"/>
      <c r="AN102" s="231"/>
      <c r="AO102" s="231"/>
      <c r="AP102" s="231"/>
      <c r="AQ102" s="231"/>
      <c r="AR102" s="231"/>
      <c r="AS102" s="231"/>
      <c r="AT102" s="231"/>
      <c r="AU102" s="231"/>
      <c r="AV102" s="231"/>
      <c r="AW102" s="231"/>
      <c r="AX102" s="231"/>
      <c r="AY102" s="231"/>
      <c r="AZ102" s="231"/>
      <c r="BA102" s="231"/>
      <c r="BB102" s="231"/>
      <c r="BC102" s="231"/>
      <c r="BD102" s="231"/>
      <c r="BE102" s="231"/>
      <c r="BF102" s="231"/>
      <c r="BG102" s="231"/>
      <c r="BH102" s="231"/>
      <c r="BI102" s="231"/>
      <c r="BJ102" s="231"/>
      <c r="BK102" s="231"/>
      <c r="BL102" s="231"/>
      <c r="BM102" s="231"/>
      <c r="BN102" s="231"/>
      <c r="BO102" s="231"/>
      <c r="BP102" s="231"/>
      <c r="BQ102" s="231"/>
      <c r="BR102" s="231"/>
      <c r="BS102" s="231"/>
      <c r="BT102" s="229"/>
      <c r="BU102" s="165">
        <f t="shared" si="3"/>
        <v>6.9444166666666673E-3</v>
      </c>
    </row>
    <row r="103" spans="1:73" ht="15.5" x14ac:dyDescent="0.35">
      <c r="A103" s="39"/>
      <c r="B103" s="139">
        <f>'Etat staff'!U99</f>
        <v>0</v>
      </c>
      <c r="C103" s="161">
        <f>'Etat staff'!S99</f>
        <v>0</v>
      </c>
      <c r="D103" s="162">
        <f>IF('Etat staff'!T99&lt;C103,'Etat staff'!T99+1,'Etat staff'!T99)</f>
        <v>0</v>
      </c>
      <c r="E103" s="203">
        <f t="shared" si="8"/>
        <v>1.0416666666666666E-2</v>
      </c>
      <c r="F103" s="44"/>
      <c r="G103" s="265"/>
      <c r="H103" s="227"/>
      <c r="I103" s="296"/>
      <c r="J103" s="296"/>
      <c r="K103" s="296"/>
      <c r="L103" s="296"/>
      <c r="M103" s="296"/>
      <c r="N103" s="296"/>
      <c r="O103" s="296"/>
      <c r="P103" s="296"/>
      <c r="Q103" s="296"/>
      <c r="R103" s="296"/>
      <c r="S103" s="296"/>
      <c r="T103" s="296"/>
      <c r="U103" s="296"/>
      <c r="V103" s="296"/>
      <c r="W103" s="296"/>
      <c r="X103" s="231"/>
      <c r="Y103" s="231"/>
      <c r="Z103" s="231"/>
      <c r="AA103" s="231"/>
      <c r="AB103" s="231"/>
      <c r="AC103" s="231"/>
      <c r="AD103" s="231"/>
      <c r="AE103" s="231"/>
      <c r="AF103" s="231"/>
      <c r="AG103" s="231"/>
      <c r="AH103" s="231"/>
      <c r="AI103" s="231"/>
      <c r="AJ103" s="231"/>
      <c r="AK103" s="231"/>
      <c r="AL103" s="231"/>
      <c r="AM103" s="231"/>
      <c r="AN103" s="231"/>
      <c r="AO103" s="231"/>
      <c r="AP103" s="231"/>
      <c r="AQ103" s="231"/>
      <c r="AR103" s="231"/>
      <c r="AS103" s="231"/>
      <c r="AT103" s="231"/>
      <c r="AU103" s="231"/>
      <c r="AV103" s="231"/>
      <c r="AW103" s="231"/>
      <c r="AX103" s="231"/>
      <c r="AY103" s="231"/>
      <c r="AZ103" s="231"/>
      <c r="BA103" s="231"/>
      <c r="BB103" s="231"/>
      <c r="BC103" s="231"/>
      <c r="BD103" s="231"/>
      <c r="BE103" s="231"/>
      <c r="BF103" s="231"/>
      <c r="BG103" s="231"/>
      <c r="BH103" s="231"/>
      <c r="BI103" s="231"/>
      <c r="BJ103" s="231"/>
      <c r="BK103" s="231"/>
      <c r="BL103" s="231"/>
      <c r="BM103" s="231"/>
      <c r="BN103" s="231"/>
      <c r="BO103" s="231"/>
      <c r="BP103" s="231"/>
      <c r="BQ103" s="231"/>
      <c r="BR103" s="231"/>
      <c r="BS103" s="231"/>
      <c r="BT103" s="229"/>
      <c r="BU103" s="165">
        <f t="shared" si="3"/>
        <v>6.9444166666666673E-3</v>
      </c>
    </row>
    <row r="104" spans="1:73" ht="15.5" x14ac:dyDescent="0.35">
      <c r="A104" s="39"/>
      <c r="B104" s="139">
        <f>'Etat staff'!U100</f>
        <v>0</v>
      </c>
      <c r="C104" s="161">
        <f>'Etat staff'!S100</f>
        <v>0</v>
      </c>
      <c r="D104" s="162">
        <f>IF('Etat staff'!T100&lt;C104,'Etat staff'!T100+1,'Etat staff'!T100)</f>
        <v>0</v>
      </c>
      <c r="E104" s="203">
        <f t="shared" si="8"/>
        <v>1.0416666666666666E-2</v>
      </c>
      <c r="F104" s="44"/>
      <c r="G104" s="265"/>
      <c r="H104" s="227"/>
      <c r="I104" s="296"/>
      <c r="J104" s="296"/>
      <c r="K104" s="296"/>
      <c r="L104" s="296"/>
      <c r="M104" s="296"/>
      <c r="N104" s="296"/>
      <c r="O104" s="296"/>
      <c r="P104" s="296"/>
      <c r="Q104" s="296"/>
      <c r="R104" s="296"/>
      <c r="S104" s="296"/>
      <c r="T104" s="296"/>
      <c r="U104" s="296"/>
      <c r="V104" s="296"/>
      <c r="W104" s="296"/>
      <c r="X104" s="231"/>
      <c r="Y104" s="231"/>
      <c r="Z104" s="231"/>
      <c r="AA104" s="231"/>
      <c r="AB104" s="231"/>
      <c r="AC104" s="231"/>
      <c r="AD104" s="231"/>
      <c r="AE104" s="231"/>
      <c r="AF104" s="231"/>
      <c r="AG104" s="231"/>
      <c r="AH104" s="231"/>
      <c r="AI104" s="231"/>
      <c r="AJ104" s="231"/>
      <c r="AK104" s="231"/>
      <c r="AL104" s="231"/>
      <c r="AM104" s="231"/>
      <c r="AN104" s="231"/>
      <c r="AO104" s="231"/>
      <c r="AP104" s="231"/>
      <c r="AQ104" s="231"/>
      <c r="AR104" s="231"/>
      <c r="AS104" s="231"/>
      <c r="AT104" s="231"/>
      <c r="AU104" s="231"/>
      <c r="AV104" s="231"/>
      <c r="AW104" s="231"/>
      <c r="AX104" s="231"/>
      <c r="AY104" s="231"/>
      <c r="AZ104" s="231"/>
      <c r="BA104" s="231"/>
      <c r="BB104" s="231"/>
      <c r="BC104" s="231"/>
      <c r="BD104" s="231"/>
      <c r="BE104" s="231"/>
      <c r="BF104" s="231"/>
      <c r="BG104" s="231"/>
      <c r="BH104" s="231"/>
      <c r="BI104" s="231"/>
      <c r="BJ104" s="231"/>
      <c r="BK104" s="231"/>
      <c r="BL104" s="231"/>
      <c r="BM104" s="231"/>
      <c r="BN104" s="231"/>
      <c r="BO104" s="231"/>
      <c r="BP104" s="231"/>
      <c r="BQ104" s="231"/>
      <c r="BR104" s="231"/>
      <c r="BS104" s="231"/>
      <c r="BT104" s="229"/>
      <c r="BU104" s="165">
        <f t="shared" si="3"/>
        <v>6.9444166666666673E-3</v>
      </c>
    </row>
    <row r="105" spans="1:73" ht="15.5" x14ac:dyDescent="0.35">
      <c r="A105" s="39"/>
      <c r="B105" s="139">
        <f>'Etat staff'!U101</f>
        <v>0</v>
      </c>
      <c r="C105" s="161">
        <f>'Etat staff'!S101</f>
        <v>0</v>
      </c>
      <c r="D105" s="162">
        <f>IF('Etat staff'!T101&lt;C105,'Etat staff'!T101+1,'Etat staff'!T101)</f>
        <v>0</v>
      </c>
      <c r="E105" s="203">
        <f t="shared" si="8"/>
        <v>1.0416666666666666E-2</v>
      </c>
      <c r="F105" s="44"/>
      <c r="G105" s="265"/>
      <c r="H105" s="227"/>
      <c r="I105" s="296"/>
      <c r="J105" s="296"/>
      <c r="K105" s="296"/>
      <c r="L105" s="296"/>
      <c r="M105" s="296"/>
      <c r="N105" s="296"/>
      <c r="O105" s="296"/>
      <c r="P105" s="296"/>
      <c r="Q105" s="296"/>
      <c r="R105" s="296"/>
      <c r="S105" s="296"/>
      <c r="T105" s="296"/>
      <c r="U105" s="296"/>
      <c r="V105" s="296"/>
      <c r="W105" s="296"/>
      <c r="X105" s="231"/>
      <c r="Y105" s="231"/>
      <c r="Z105" s="231"/>
      <c r="AA105" s="231"/>
      <c r="AB105" s="231"/>
      <c r="AC105" s="231"/>
      <c r="AD105" s="231"/>
      <c r="AE105" s="231"/>
      <c r="AF105" s="231"/>
      <c r="AG105" s="231"/>
      <c r="AH105" s="231"/>
      <c r="AI105" s="231"/>
      <c r="AJ105" s="231"/>
      <c r="AK105" s="231"/>
      <c r="AL105" s="231"/>
      <c r="AM105" s="231"/>
      <c r="AN105" s="231"/>
      <c r="AO105" s="231"/>
      <c r="AP105" s="231"/>
      <c r="AQ105" s="231"/>
      <c r="AR105" s="231"/>
      <c r="AS105" s="231"/>
      <c r="AT105" s="231"/>
      <c r="AU105" s="231"/>
      <c r="AV105" s="231"/>
      <c r="AW105" s="231"/>
      <c r="AX105" s="231"/>
      <c r="AY105" s="231"/>
      <c r="AZ105" s="231"/>
      <c r="BA105" s="231"/>
      <c r="BB105" s="231"/>
      <c r="BC105" s="231"/>
      <c r="BD105" s="231"/>
      <c r="BE105" s="231"/>
      <c r="BF105" s="231"/>
      <c r="BG105" s="231"/>
      <c r="BH105" s="231"/>
      <c r="BI105" s="231"/>
      <c r="BJ105" s="231"/>
      <c r="BK105" s="231"/>
      <c r="BL105" s="231"/>
      <c r="BM105" s="231"/>
      <c r="BN105" s="231"/>
      <c r="BO105" s="231"/>
      <c r="BP105" s="231"/>
      <c r="BQ105" s="231"/>
      <c r="BR105" s="231"/>
      <c r="BS105" s="231"/>
      <c r="BT105" s="229"/>
      <c r="BU105" s="165">
        <f t="shared" si="3"/>
        <v>6.9444166666666673E-3</v>
      </c>
    </row>
    <row r="106" spans="1:73" ht="15.5" x14ac:dyDescent="0.35">
      <c r="A106" s="39"/>
      <c r="B106" s="139">
        <f>'Etat staff'!U102</f>
        <v>0</v>
      </c>
      <c r="C106" s="161">
        <f>'Etat staff'!S102</f>
        <v>0</v>
      </c>
      <c r="D106" s="162">
        <f>IF('Etat staff'!T102&lt;C106,'Etat staff'!T102+1,'Etat staff'!T102)</f>
        <v>0</v>
      </c>
      <c r="E106" s="203">
        <f t="shared" si="8"/>
        <v>1.0416666666666666E-2</v>
      </c>
      <c r="F106" s="44"/>
      <c r="G106" s="265"/>
      <c r="H106" s="227"/>
      <c r="I106" s="296"/>
      <c r="J106" s="296"/>
      <c r="K106" s="296"/>
      <c r="L106" s="296"/>
      <c r="M106" s="296"/>
      <c r="N106" s="296"/>
      <c r="O106" s="296"/>
      <c r="P106" s="296"/>
      <c r="Q106" s="296"/>
      <c r="R106" s="296"/>
      <c r="S106" s="296"/>
      <c r="T106" s="296"/>
      <c r="U106" s="296"/>
      <c r="V106" s="296"/>
      <c r="W106" s="296"/>
      <c r="X106" s="231"/>
      <c r="Y106" s="231"/>
      <c r="Z106" s="231"/>
      <c r="AA106" s="231"/>
      <c r="AB106" s="231"/>
      <c r="AC106" s="231"/>
      <c r="AD106" s="231"/>
      <c r="AE106" s="231"/>
      <c r="AF106" s="231"/>
      <c r="AG106" s="231"/>
      <c r="AH106" s="231"/>
      <c r="AI106" s="231"/>
      <c r="AJ106" s="231"/>
      <c r="AK106" s="231"/>
      <c r="AL106" s="231"/>
      <c r="AM106" s="231"/>
      <c r="AN106" s="231"/>
      <c r="AO106" s="231"/>
      <c r="AP106" s="231"/>
      <c r="AQ106" s="231"/>
      <c r="AR106" s="231"/>
      <c r="AS106" s="231"/>
      <c r="AT106" s="231"/>
      <c r="AU106" s="231"/>
      <c r="AV106" s="231"/>
      <c r="AW106" s="231"/>
      <c r="AX106" s="231"/>
      <c r="AY106" s="231"/>
      <c r="AZ106" s="231"/>
      <c r="BA106" s="231"/>
      <c r="BB106" s="231"/>
      <c r="BC106" s="231"/>
      <c r="BD106" s="231"/>
      <c r="BE106" s="231"/>
      <c r="BF106" s="231"/>
      <c r="BG106" s="231"/>
      <c r="BH106" s="231"/>
      <c r="BI106" s="231"/>
      <c r="BJ106" s="231"/>
      <c r="BK106" s="231"/>
      <c r="BL106" s="231"/>
      <c r="BM106" s="231"/>
      <c r="BN106" s="231"/>
      <c r="BO106" s="231"/>
      <c r="BP106" s="231"/>
      <c r="BQ106" s="231"/>
      <c r="BR106" s="231"/>
      <c r="BS106" s="231"/>
      <c r="BT106" s="229"/>
      <c r="BU106" s="165">
        <f t="shared" si="3"/>
        <v>6.9444166666666673E-3</v>
      </c>
    </row>
    <row r="107" spans="1:73" ht="15.5" x14ac:dyDescent="0.35">
      <c r="A107" s="39"/>
      <c r="B107" s="139">
        <f>'Etat staff'!U103</f>
        <v>0</v>
      </c>
      <c r="C107" s="161">
        <f>'Etat staff'!S103</f>
        <v>0</v>
      </c>
      <c r="D107" s="162">
        <f>IF('Etat staff'!T103&lt;C107,'Etat staff'!T103+1,'Etat staff'!T103)</f>
        <v>0</v>
      </c>
      <c r="E107" s="203">
        <f t="shared" si="8"/>
        <v>1.0416666666666666E-2</v>
      </c>
      <c r="F107" s="44"/>
      <c r="G107" s="265"/>
      <c r="H107" s="227"/>
      <c r="I107" s="296"/>
      <c r="J107" s="296"/>
      <c r="K107" s="296"/>
      <c r="L107" s="296"/>
      <c r="M107" s="296"/>
      <c r="N107" s="296"/>
      <c r="O107" s="296"/>
      <c r="P107" s="296"/>
      <c r="Q107" s="296"/>
      <c r="R107" s="296"/>
      <c r="S107" s="296"/>
      <c r="T107" s="296"/>
      <c r="U107" s="296"/>
      <c r="V107" s="296"/>
      <c r="W107" s="296"/>
      <c r="X107" s="231"/>
      <c r="Y107" s="231"/>
      <c r="Z107" s="231"/>
      <c r="AA107" s="231"/>
      <c r="AB107" s="231"/>
      <c r="AC107" s="231"/>
      <c r="AD107" s="231"/>
      <c r="AE107" s="231"/>
      <c r="AF107" s="231"/>
      <c r="AG107" s="231"/>
      <c r="AH107" s="231"/>
      <c r="AI107" s="231"/>
      <c r="AJ107" s="231"/>
      <c r="AK107" s="231"/>
      <c r="AL107" s="231"/>
      <c r="AM107" s="231"/>
      <c r="AN107" s="231"/>
      <c r="AO107" s="231"/>
      <c r="AP107" s="231"/>
      <c r="AQ107" s="231"/>
      <c r="AR107" s="231"/>
      <c r="AS107" s="231"/>
      <c r="AT107" s="231"/>
      <c r="AU107" s="231"/>
      <c r="AV107" s="231"/>
      <c r="AW107" s="231"/>
      <c r="AX107" s="231"/>
      <c r="AY107" s="231"/>
      <c r="AZ107" s="231"/>
      <c r="BA107" s="231"/>
      <c r="BB107" s="231"/>
      <c r="BC107" s="231"/>
      <c r="BD107" s="231"/>
      <c r="BE107" s="231"/>
      <c r="BF107" s="231"/>
      <c r="BG107" s="231"/>
      <c r="BH107" s="231"/>
      <c r="BI107" s="231"/>
      <c r="BJ107" s="231"/>
      <c r="BK107" s="231"/>
      <c r="BL107" s="231"/>
      <c r="BM107" s="231"/>
      <c r="BN107" s="231"/>
      <c r="BO107" s="231"/>
      <c r="BP107" s="231"/>
      <c r="BQ107" s="231"/>
      <c r="BR107" s="231"/>
      <c r="BS107" s="231"/>
      <c r="BT107" s="229"/>
      <c r="BU107" s="165">
        <f t="shared" si="3"/>
        <v>6.9444166666666673E-3</v>
      </c>
    </row>
    <row r="108" spans="1:73" ht="15.5" x14ac:dyDescent="0.35">
      <c r="A108" s="39"/>
      <c r="B108" s="139">
        <f>'Etat staff'!U104</f>
        <v>0</v>
      </c>
      <c r="C108" s="161">
        <f>'Etat staff'!S104</f>
        <v>0</v>
      </c>
      <c r="D108" s="162">
        <f>IF('Etat staff'!T104&lt;C108,'Etat staff'!T104+1,'Etat staff'!T104)</f>
        <v>0</v>
      </c>
      <c r="E108" s="203">
        <f t="shared" si="8"/>
        <v>1.0416666666666666E-2</v>
      </c>
      <c r="F108" s="44"/>
      <c r="G108" s="265"/>
      <c r="H108" s="227"/>
      <c r="I108" s="296"/>
      <c r="J108" s="296"/>
      <c r="K108" s="296"/>
      <c r="L108" s="296"/>
      <c r="M108" s="296"/>
      <c r="N108" s="296"/>
      <c r="O108" s="296"/>
      <c r="P108" s="296"/>
      <c r="Q108" s="296"/>
      <c r="R108" s="296"/>
      <c r="S108" s="296"/>
      <c r="T108" s="296"/>
      <c r="U108" s="296"/>
      <c r="V108" s="296"/>
      <c r="W108" s="296"/>
      <c r="X108" s="231"/>
      <c r="Y108" s="231"/>
      <c r="Z108" s="231"/>
      <c r="AA108" s="231"/>
      <c r="AB108" s="231"/>
      <c r="AC108" s="231"/>
      <c r="AD108" s="231"/>
      <c r="AE108" s="231"/>
      <c r="AF108" s="231"/>
      <c r="AG108" s="231"/>
      <c r="AH108" s="231"/>
      <c r="AI108" s="231"/>
      <c r="AJ108" s="231"/>
      <c r="AK108" s="231"/>
      <c r="AL108" s="231"/>
      <c r="AM108" s="231"/>
      <c r="AN108" s="231"/>
      <c r="AO108" s="231"/>
      <c r="AP108" s="231"/>
      <c r="AQ108" s="231"/>
      <c r="AR108" s="231"/>
      <c r="AS108" s="231"/>
      <c r="AT108" s="231"/>
      <c r="AU108" s="231"/>
      <c r="AV108" s="231"/>
      <c r="AW108" s="231"/>
      <c r="AX108" s="231"/>
      <c r="AY108" s="231"/>
      <c r="AZ108" s="231"/>
      <c r="BA108" s="231"/>
      <c r="BB108" s="231"/>
      <c r="BC108" s="231"/>
      <c r="BD108" s="231"/>
      <c r="BE108" s="231"/>
      <c r="BF108" s="231"/>
      <c r="BG108" s="231"/>
      <c r="BH108" s="231"/>
      <c r="BI108" s="231"/>
      <c r="BJ108" s="231"/>
      <c r="BK108" s="231"/>
      <c r="BL108" s="231"/>
      <c r="BM108" s="231"/>
      <c r="BN108" s="231"/>
      <c r="BO108" s="231"/>
      <c r="BP108" s="231"/>
      <c r="BQ108" s="231"/>
      <c r="BR108" s="231"/>
      <c r="BS108" s="231"/>
      <c r="BT108" s="229"/>
      <c r="BU108" s="165">
        <f t="shared" si="3"/>
        <v>6.9444166666666673E-3</v>
      </c>
    </row>
    <row r="109" spans="1:73" ht="15.5" x14ac:dyDescent="0.35">
      <c r="A109" s="39"/>
      <c r="B109" s="139">
        <f>'Etat staff'!U105</f>
        <v>0</v>
      </c>
      <c r="C109" s="161">
        <f>'Etat staff'!S105</f>
        <v>0</v>
      </c>
      <c r="D109" s="162">
        <f>IF('Etat staff'!T105&lt;C109,'Etat staff'!T105+1,'Etat staff'!T105)</f>
        <v>0</v>
      </c>
      <c r="E109" s="203">
        <f t="shared" si="8"/>
        <v>1.0416666666666666E-2</v>
      </c>
      <c r="F109" s="44"/>
      <c r="G109" s="265"/>
      <c r="H109" s="227"/>
      <c r="I109" s="296"/>
      <c r="J109" s="296"/>
      <c r="K109" s="296"/>
      <c r="L109" s="296"/>
      <c r="M109" s="296"/>
      <c r="N109" s="296"/>
      <c r="O109" s="296"/>
      <c r="P109" s="296"/>
      <c r="Q109" s="296"/>
      <c r="R109" s="296"/>
      <c r="S109" s="296"/>
      <c r="T109" s="296"/>
      <c r="U109" s="296"/>
      <c r="V109" s="296"/>
      <c r="W109" s="296"/>
      <c r="X109" s="231"/>
      <c r="Y109" s="231"/>
      <c r="Z109" s="231"/>
      <c r="AA109" s="231"/>
      <c r="AB109" s="231"/>
      <c r="AC109" s="231"/>
      <c r="AD109" s="231"/>
      <c r="AE109" s="231"/>
      <c r="AF109" s="231"/>
      <c r="AG109" s="231"/>
      <c r="AH109" s="231"/>
      <c r="AI109" s="231"/>
      <c r="AJ109" s="231"/>
      <c r="AK109" s="231"/>
      <c r="AL109" s="231"/>
      <c r="AM109" s="231"/>
      <c r="AN109" s="231"/>
      <c r="AO109" s="231"/>
      <c r="AP109" s="231"/>
      <c r="AQ109" s="231"/>
      <c r="AR109" s="231"/>
      <c r="AS109" s="231"/>
      <c r="AT109" s="231"/>
      <c r="AU109" s="231"/>
      <c r="AV109" s="231"/>
      <c r="AW109" s="231"/>
      <c r="AX109" s="231"/>
      <c r="AY109" s="231"/>
      <c r="AZ109" s="231"/>
      <c r="BA109" s="231"/>
      <c r="BB109" s="231"/>
      <c r="BC109" s="231"/>
      <c r="BD109" s="231"/>
      <c r="BE109" s="231"/>
      <c r="BF109" s="231"/>
      <c r="BG109" s="231"/>
      <c r="BH109" s="231"/>
      <c r="BI109" s="231"/>
      <c r="BJ109" s="231"/>
      <c r="BK109" s="231"/>
      <c r="BL109" s="231"/>
      <c r="BM109" s="231"/>
      <c r="BN109" s="231"/>
      <c r="BO109" s="231"/>
      <c r="BP109" s="231"/>
      <c r="BQ109" s="231"/>
      <c r="BR109" s="231"/>
      <c r="BS109" s="231"/>
      <c r="BT109" s="229"/>
      <c r="BU109" s="165">
        <f t="shared" si="3"/>
        <v>6.9444166666666673E-3</v>
      </c>
    </row>
    <row r="110" spans="1:73" ht="15.5" x14ac:dyDescent="0.35">
      <c r="A110" s="39"/>
      <c r="B110" s="139">
        <f>'Etat staff'!U106</f>
        <v>0</v>
      </c>
      <c r="C110" s="161">
        <f>'Etat staff'!S106</f>
        <v>0</v>
      </c>
      <c r="D110" s="162">
        <f>IF('Etat staff'!T106&lt;C110,'Etat staff'!T106+1,'Etat staff'!T106)</f>
        <v>0</v>
      </c>
      <c r="E110" s="203">
        <f t="shared" si="8"/>
        <v>1.0416666666666666E-2</v>
      </c>
      <c r="F110" s="44"/>
      <c r="G110" s="265"/>
      <c r="H110" s="227"/>
      <c r="I110" s="296"/>
      <c r="J110" s="296"/>
      <c r="K110" s="296"/>
      <c r="L110" s="296"/>
      <c r="M110" s="296"/>
      <c r="N110" s="296"/>
      <c r="O110" s="296"/>
      <c r="P110" s="296"/>
      <c r="Q110" s="296"/>
      <c r="R110" s="296"/>
      <c r="S110" s="296"/>
      <c r="T110" s="296"/>
      <c r="U110" s="296"/>
      <c r="V110" s="296"/>
      <c r="W110" s="296"/>
      <c r="X110" s="231"/>
      <c r="Y110" s="231"/>
      <c r="Z110" s="231"/>
      <c r="AA110" s="231"/>
      <c r="AB110" s="231"/>
      <c r="AC110" s="231"/>
      <c r="AD110" s="231"/>
      <c r="AE110" s="231"/>
      <c r="AF110" s="231"/>
      <c r="AG110" s="231"/>
      <c r="AH110" s="231"/>
      <c r="AI110" s="231"/>
      <c r="AJ110" s="231"/>
      <c r="AK110" s="231"/>
      <c r="AL110" s="231"/>
      <c r="AM110" s="231"/>
      <c r="AN110" s="231"/>
      <c r="AO110" s="231"/>
      <c r="AP110" s="231"/>
      <c r="AQ110" s="231"/>
      <c r="AR110" s="231"/>
      <c r="AS110" s="231"/>
      <c r="AT110" s="231"/>
      <c r="AU110" s="231"/>
      <c r="AV110" s="231"/>
      <c r="AW110" s="231"/>
      <c r="AX110" s="231"/>
      <c r="AY110" s="231"/>
      <c r="AZ110" s="231"/>
      <c r="BA110" s="231"/>
      <c r="BB110" s="231"/>
      <c r="BC110" s="231"/>
      <c r="BD110" s="231"/>
      <c r="BE110" s="231"/>
      <c r="BF110" s="231"/>
      <c r="BG110" s="231"/>
      <c r="BH110" s="231"/>
      <c r="BI110" s="231"/>
      <c r="BJ110" s="231"/>
      <c r="BK110" s="231"/>
      <c r="BL110" s="231"/>
      <c r="BM110" s="231"/>
      <c r="BN110" s="231"/>
      <c r="BO110" s="231"/>
      <c r="BP110" s="231"/>
      <c r="BQ110" s="231"/>
      <c r="BR110" s="231"/>
      <c r="BS110" s="231"/>
      <c r="BT110" s="229"/>
      <c r="BU110" s="165">
        <f t="shared" si="3"/>
        <v>6.9444166666666673E-3</v>
      </c>
    </row>
    <row r="111" spans="1:73" ht="15.5" x14ac:dyDescent="0.35">
      <c r="A111" s="39"/>
      <c r="B111" s="139">
        <f>'Etat staff'!U107</f>
        <v>0</v>
      </c>
      <c r="C111" s="161">
        <f>'Etat staff'!S107</f>
        <v>0</v>
      </c>
      <c r="D111" s="162">
        <f>IF('Etat staff'!T107&lt;C111,'Etat staff'!T107+1,'Etat staff'!T107)</f>
        <v>0</v>
      </c>
      <c r="E111" s="203">
        <f t="shared" si="8"/>
        <v>1.0416666666666666E-2</v>
      </c>
      <c r="F111" s="44"/>
      <c r="G111" s="265"/>
      <c r="H111" s="227"/>
      <c r="I111" s="296"/>
      <c r="J111" s="296"/>
      <c r="K111" s="296"/>
      <c r="L111" s="296"/>
      <c r="M111" s="296"/>
      <c r="N111" s="296"/>
      <c r="O111" s="296"/>
      <c r="P111" s="296"/>
      <c r="Q111" s="296"/>
      <c r="R111" s="296"/>
      <c r="S111" s="296"/>
      <c r="T111" s="296"/>
      <c r="U111" s="296"/>
      <c r="V111" s="296"/>
      <c r="W111" s="296"/>
      <c r="X111" s="231"/>
      <c r="Y111" s="231"/>
      <c r="Z111" s="231"/>
      <c r="AA111" s="231"/>
      <c r="AB111" s="231"/>
      <c r="AC111" s="231"/>
      <c r="AD111" s="231"/>
      <c r="AE111" s="231"/>
      <c r="AF111" s="231"/>
      <c r="AG111" s="231"/>
      <c r="AH111" s="231"/>
      <c r="AI111" s="231"/>
      <c r="AJ111" s="231"/>
      <c r="AK111" s="231"/>
      <c r="AL111" s="231"/>
      <c r="AM111" s="231"/>
      <c r="AN111" s="231"/>
      <c r="AO111" s="231"/>
      <c r="AP111" s="231"/>
      <c r="AQ111" s="231"/>
      <c r="AR111" s="231"/>
      <c r="AS111" s="231"/>
      <c r="AT111" s="231"/>
      <c r="AU111" s="231"/>
      <c r="AV111" s="231"/>
      <c r="AW111" s="231"/>
      <c r="AX111" s="231"/>
      <c r="AY111" s="231"/>
      <c r="AZ111" s="231"/>
      <c r="BA111" s="231"/>
      <c r="BB111" s="231"/>
      <c r="BC111" s="231"/>
      <c r="BD111" s="231"/>
      <c r="BE111" s="231"/>
      <c r="BF111" s="231"/>
      <c r="BG111" s="231"/>
      <c r="BH111" s="231"/>
      <c r="BI111" s="231"/>
      <c r="BJ111" s="231"/>
      <c r="BK111" s="231"/>
      <c r="BL111" s="231"/>
      <c r="BM111" s="231"/>
      <c r="BN111" s="231"/>
      <c r="BO111" s="231"/>
      <c r="BP111" s="231"/>
      <c r="BQ111" s="231"/>
      <c r="BR111" s="231"/>
      <c r="BS111" s="231"/>
      <c r="BT111" s="229"/>
      <c r="BU111" s="165">
        <f t="shared" si="3"/>
        <v>6.9444166666666673E-3</v>
      </c>
    </row>
    <row r="112" spans="1:73" ht="15.5" x14ac:dyDescent="0.35">
      <c r="A112" s="39"/>
      <c r="B112" s="139">
        <f>'Etat staff'!U108</f>
        <v>0</v>
      </c>
      <c r="C112" s="161">
        <f>'Etat staff'!S108</f>
        <v>0</v>
      </c>
      <c r="D112" s="162">
        <f>IF('Etat staff'!T108&lt;C112,'Etat staff'!T108+1,'Etat staff'!T108)</f>
        <v>0</v>
      </c>
      <c r="E112" s="203">
        <f t="shared" si="8"/>
        <v>1.0416666666666666E-2</v>
      </c>
      <c r="F112" s="44"/>
      <c r="G112" s="265"/>
      <c r="H112" s="227"/>
      <c r="I112" s="296"/>
      <c r="J112" s="296"/>
      <c r="K112" s="296"/>
      <c r="L112" s="296"/>
      <c r="M112" s="296"/>
      <c r="N112" s="296"/>
      <c r="O112" s="296"/>
      <c r="P112" s="296"/>
      <c r="Q112" s="296"/>
      <c r="R112" s="296"/>
      <c r="S112" s="296"/>
      <c r="T112" s="296"/>
      <c r="U112" s="296"/>
      <c r="V112" s="296"/>
      <c r="W112" s="296"/>
      <c r="X112" s="231"/>
      <c r="Y112" s="231"/>
      <c r="Z112" s="231"/>
      <c r="AA112" s="231"/>
      <c r="AB112" s="231"/>
      <c r="AC112" s="231"/>
      <c r="AD112" s="231"/>
      <c r="AE112" s="231"/>
      <c r="AF112" s="231"/>
      <c r="AG112" s="231"/>
      <c r="AH112" s="231"/>
      <c r="AI112" s="231"/>
      <c r="AJ112" s="231"/>
      <c r="AK112" s="231"/>
      <c r="AL112" s="231"/>
      <c r="AM112" s="231"/>
      <c r="AN112" s="231"/>
      <c r="AO112" s="231"/>
      <c r="AP112" s="231"/>
      <c r="AQ112" s="231"/>
      <c r="AR112" s="231"/>
      <c r="AS112" s="231"/>
      <c r="AT112" s="231"/>
      <c r="AU112" s="231"/>
      <c r="AV112" s="231"/>
      <c r="AW112" s="231"/>
      <c r="AX112" s="231"/>
      <c r="AY112" s="231"/>
      <c r="AZ112" s="231"/>
      <c r="BA112" s="231"/>
      <c r="BB112" s="231"/>
      <c r="BC112" s="231"/>
      <c r="BD112" s="231"/>
      <c r="BE112" s="231"/>
      <c r="BF112" s="231"/>
      <c r="BG112" s="231"/>
      <c r="BH112" s="231"/>
      <c r="BI112" s="231"/>
      <c r="BJ112" s="231"/>
      <c r="BK112" s="231"/>
      <c r="BL112" s="231"/>
      <c r="BM112" s="231"/>
      <c r="BN112" s="231"/>
      <c r="BO112" s="231"/>
      <c r="BP112" s="231"/>
      <c r="BQ112" s="231"/>
      <c r="BR112" s="231"/>
      <c r="BS112" s="231"/>
      <c r="BT112" s="229"/>
      <c r="BU112" s="165">
        <f t="shared" si="3"/>
        <v>6.9444166666666673E-3</v>
      </c>
    </row>
    <row r="113" spans="1:73" ht="15.5" x14ac:dyDescent="0.35">
      <c r="A113" s="39"/>
      <c r="B113" s="139">
        <f>'Etat staff'!U109</f>
        <v>0</v>
      </c>
      <c r="C113" s="161">
        <f>'Etat staff'!S109</f>
        <v>0</v>
      </c>
      <c r="D113" s="162">
        <f>IF('Etat staff'!T109&lt;C113,'Etat staff'!T109+1,'Etat staff'!T109)</f>
        <v>0</v>
      </c>
      <c r="E113" s="203">
        <f t="shared" si="8"/>
        <v>1.0416666666666666E-2</v>
      </c>
      <c r="F113" s="44"/>
      <c r="G113" s="265"/>
      <c r="H113" s="227"/>
      <c r="I113" s="296"/>
      <c r="J113" s="296"/>
      <c r="K113" s="296"/>
      <c r="L113" s="296"/>
      <c r="M113" s="296"/>
      <c r="N113" s="296"/>
      <c r="O113" s="296"/>
      <c r="P113" s="296"/>
      <c r="Q113" s="296"/>
      <c r="R113" s="296"/>
      <c r="S113" s="296"/>
      <c r="T113" s="296"/>
      <c r="U113" s="296"/>
      <c r="V113" s="296"/>
      <c r="W113" s="296"/>
      <c r="X113" s="231"/>
      <c r="Y113" s="231"/>
      <c r="Z113" s="231"/>
      <c r="AA113" s="231"/>
      <c r="AB113" s="231"/>
      <c r="AC113" s="231"/>
      <c r="AD113" s="231"/>
      <c r="AE113" s="231"/>
      <c r="AF113" s="231"/>
      <c r="AG113" s="231"/>
      <c r="AH113" s="231"/>
      <c r="AI113" s="231"/>
      <c r="AJ113" s="231"/>
      <c r="AK113" s="231"/>
      <c r="AL113" s="231"/>
      <c r="AM113" s="231"/>
      <c r="AN113" s="231"/>
      <c r="AO113" s="231"/>
      <c r="AP113" s="231"/>
      <c r="AQ113" s="231"/>
      <c r="AR113" s="231"/>
      <c r="AS113" s="231"/>
      <c r="AT113" s="231"/>
      <c r="AU113" s="231"/>
      <c r="AV113" s="231"/>
      <c r="AW113" s="231"/>
      <c r="AX113" s="231"/>
      <c r="AY113" s="231"/>
      <c r="AZ113" s="231"/>
      <c r="BA113" s="231"/>
      <c r="BB113" s="231"/>
      <c r="BC113" s="231"/>
      <c r="BD113" s="231"/>
      <c r="BE113" s="231"/>
      <c r="BF113" s="231"/>
      <c r="BG113" s="231"/>
      <c r="BH113" s="231"/>
      <c r="BI113" s="231"/>
      <c r="BJ113" s="231"/>
      <c r="BK113" s="231"/>
      <c r="BL113" s="231"/>
      <c r="BM113" s="231"/>
      <c r="BN113" s="231"/>
      <c r="BO113" s="231"/>
      <c r="BP113" s="231"/>
      <c r="BQ113" s="231"/>
      <c r="BR113" s="231"/>
      <c r="BS113" s="231"/>
      <c r="BT113" s="229"/>
      <c r="BU113" s="165">
        <f t="shared" si="3"/>
        <v>6.9444166666666673E-3</v>
      </c>
    </row>
    <row r="114" spans="1:73" ht="15.5" x14ac:dyDescent="0.35">
      <c r="A114" s="39"/>
      <c r="B114" s="139">
        <f>'Etat staff'!U110</f>
        <v>0</v>
      </c>
      <c r="C114" s="161">
        <f>'Etat staff'!S110</f>
        <v>0</v>
      </c>
      <c r="D114" s="162">
        <f>IF('Etat staff'!T110&lt;C114,'Etat staff'!T110+1,'Etat staff'!T110)</f>
        <v>0</v>
      </c>
      <c r="E114" s="203">
        <f t="shared" si="8"/>
        <v>1.0416666666666666E-2</v>
      </c>
      <c r="F114" s="44"/>
      <c r="G114" s="265"/>
      <c r="H114" s="227"/>
      <c r="I114" s="296"/>
      <c r="J114" s="296"/>
      <c r="K114" s="296"/>
      <c r="L114" s="296"/>
      <c r="M114" s="296"/>
      <c r="N114" s="296"/>
      <c r="O114" s="296"/>
      <c r="P114" s="296"/>
      <c r="Q114" s="296"/>
      <c r="R114" s="296"/>
      <c r="S114" s="296"/>
      <c r="T114" s="296"/>
      <c r="U114" s="296"/>
      <c r="V114" s="296"/>
      <c r="W114" s="296"/>
      <c r="X114" s="231"/>
      <c r="Y114" s="231"/>
      <c r="Z114" s="231"/>
      <c r="AA114" s="231"/>
      <c r="AB114" s="231"/>
      <c r="AC114" s="231"/>
      <c r="AD114" s="231"/>
      <c r="AE114" s="231"/>
      <c r="AF114" s="231"/>
      <c r="AG114" s="231"/>
      <c r="AH114" s="231"/>
      <c r="AI114" s="231"/>
      <c r="AJ114" s="231"/>
      <c r="AK114" s="231"/>
      <c r="AL114" s="231"/>
      <c r="AM114" s="231"/>
      <c r="AN114" s="231"/>
      <c r="AO114" s="231"/>
      <c r="AP114" s="231"/>
      <c r="AQ114" s="231"/>
      <c r="AR114" s="231"/>
      <c r="AS114" s="231"/>
      <c r="AT114" s="231"/>
      <c r="AU114" s="231"/>
      <c r="AV114" s="231"/>
      <c r="AW114" s="231"/>
      <c r="AX114" s="231"/>
      <c r="AY114" s="231"/>
      <c r="AZ114" s="231"/>
      <c r="BA114" s="231"/>
      <c r="BB114" s="231"/>
      <c r="BC114" s="231"/>
      <c r="BD114" s="231"/>
      <c r="BE114" s="231"/>
      <c r="BF114" s="231"/>
      <c r="BG114" s="231"/>
      <c r="BH114" s="231"/>
      <c r="BI114" s="231"/>
      <c r="BJ114" s="231"/>
      <c r="BK114" s="231"/>
      <c r="BL114" s="231"/>
      <c r="BM114" s="231"/>
      <c r="BN114" s="231"/>
      <c r="BO114" s="231"/>
      <c r="BP114" s="231"/>
      <c r="BQ114" s="231"/>
      <c r="BR114" s="231"/>
      <c r="BS114" s="231"/>
      <c r="BT114" s="229"/>
      <c r="BU114" s="165">
        <f t="shared" si="3"/>
        <v>6.9444166666666673E-3</v>
      </c>
    </row>
    <row r="115" spans="1:73" ht="15.5" x14ac:dyDescent="0.35">
      <c r="A115" s="39"/>
      <c r="B115" s="139">
        <f>'Etat staff'!U111</f>
        <v>0</v>
      </c>
      <c r="C115" s="161">
        <f>'Etat staff'!S111</f>
        <v>0</v>
      </c>
      <c r="D115" s="162">
        <f>IF('Etat staff'!T111&lt;C115,'Etat staff'!T111+1,'Etat staff'!T111)</f>
        <v>0</v>
      </c>
      <c r="E115" s="203">
        <f t="shared" si="8"/>
        <v>1.0416666666666666E-2</v>
      </c>
      <c r="F115" s="44"/>
      <c r="G115" s="265"/>
      <c r="H115" s="227"/>
      <c r="I115" s="296"/>
      <c r="J115" s="296"/>
      <c r="K115" s="296"/>
      <c r="L115" s="296"/>
      <c r="M115" s="296"/>
      <c r="N115" s="296"/>
      <c r="O115" s="296"/>
      <c r="P115" s="296"/>
      <c r="Q115" s="296"/>
      <c r="R115" s="296"/>
      <c r="S115" s="296"/>
      <c r="T115" s="296"/>
      <c r="U115" s="296"/>
      <c r="V115" s="296"/>
      <c r="W115" s="296"/>
      <c r="X115" s="231"/>
      <c r="Y115" s="231"/>
      <c r="Z115" s="231"/>
      <c r="AA115" s="231"/>
      <c r="AB115" s="231"/>
      <c r="AC115" s="231"/>
      <c r="AD115" s="231"/>
      <c r="AE115" s="231"/>
      <c r="AF115" s="231"/>
      <c r="AG115" s="231"/>
      <c r="AH115" s="231"/>
      <c r="AI115" s="231"/>
      <c r="AJ115" s="231"/>
      <c r="AK115" s="231"/>
      <c r="AL115" s="231"/>
      <c r="AM115" s="231"/>
      <c r="AN115" s="231"/>
      <c r="AO115" s="231"/>
      <c r="AP115" s="231"/>
      <c r="AQ115" s="231"/>
      <c r="AR115" s="231"/>
      <c r="AS115" s="231"/>
      <c r="AT115" s="231"/>
      <c r="AU115" s="231"/>
      <c r="AV115" s="231"/>
      <c r="AW115" s="231"/>
      <c r="AX115" s="231"/>
      <c r="AY115" s="231"/>
      <c r="AZ115" s="231"/>
      <c r="BA115" s="231"/>
      <c r="BB115" s="231"/>
      <c r="BC115" s="231"/>
      <c r="BD115" s="231"/>
      <c r="BE115" s="231"/>
      <c r="BF115" s="231"/>
      <c r="BG115" s="231"/>
      <c r="BH115" s="231"/>
      <c r="BI115" s="231"/>
      <c r="BJ115" s="231"/>
      <c r="BK115" s="231"/>
      <c r="BL115" s="231"/>
      <c r="BM115" s="231"/>
      <c r="BN115" s="231"/>
      <c r="BO115" s="231"/>
      <c r="BP115" s="231"/>
      <c r="BQ115" s="231"/>
      <c r="BR115" s="231"/>
      <c r="BS115" s="231"/>
      <c r="BT115" s="229"/>
      <c r="BU115" s="165">
        <f t="shared" si="3"/>
        <v>6.9444166666666673E-3</v>
      </c>
    </row>
    <row r="116" spans="1:73" ht="15.5" x14ac:dyDescent="0.35">
      <c r="A116" s="39"/>
      <c r="B116" s="139">
        <f>'Etat staff'!U112</f>
        <v>0</v>
      </c>
      <c r="C116" s="161">
        <f>'Etat staff'!S112</f>
        <v>0</v>
      </c>
      <c r="D116" s="162">
        <f>IF('Etat staff'!T112&lt;C116,'Etat staff'!T112+1,'Etat staff'!T112)</f>
        <v>0</v>
      </c>
      <c r="E116" s="203">
        <f t="shared" si="8"/>
        <v>1.0416666666666666E-2</v>
      </c>
      <c r="F116" s="44"/>
      <c r="G116" s="265"/>
      <c r="H116" s="227"/>
      <c r="I116" s="296"/>
      <c r="J116" s="296"/>
      <c r="K116" s="296"/>
      <c r="L116" s="296"/>
      <c r="M116" s="296"/>
      <c r="N116" s="296"/>
      <c r="O116" s="296"/>
      <c r="P116" s="296"/>
      <c r="Q116" s="296"/>
      <c r="R116" s="296"/>
      <c r="S116" s="296"/>
      <c r="T116" s="296"/>
      <c r="U116" s="296"/>
      <c r="V116" s="296"/>
      <c r="W116" s="296"/>
      <c r="X116" s="231"/>
      <c r="Y116" s="231"/>
      <c r="Z116" s="231"/>
      <c r="AA116" s="231"/>
      <c r="AB116" s="231"/>
      <c r="AC116" s="231"/>
      <c r="AD116" s="231"/>
      <c r="AE116" s="231"/>
      <c r="AF116" s="231"/>
      <c r="AG116" s="231"/>
      <c r="AH116" s="231"/>
      <c r="AI116" s="231"/>
      <c r="AJ116" s="231"/>
      <c r="AK116" s="231"/>
      <c r="AL116" s="231"/>
      <c r="AM116" s="231"/>
      <c r="AN116" s="231"/>
      <c r="AO116" s="231"/>
      <c r="AP116" s="231"/>
      <c r="AQ116" s="231"/>
      <c r="AR116" s="231"/>
      <c r="AS116" s="231"/>
      <c r="AT116" s="231"/>
      <c r="AU116" s="231"/>
      <c r="AV116" s="231"/>
      <c r="AW116" s="231"/>
      <c r="AX116" s="231"/>
      <c r="AY116" s="231"/>
      <c r="AZ116" s="231"/>
      <c r="BA116" s="231"/>
      <c r="BB116" s="231"/>
      <c r="BC116" s="231"/>
      <c r="BD116" s="231"/>
      <c r="BE116" s="231"/>
      <c r="BF116" s="231"/>
      <c r="BG116" s="231"/>
      <c r="BH116" s="231"/>
      <c r="BI116" s="231"/>
      <c r="BJ116" s="231"/>
      <c r="BK116" s="231"/>
      <c r="BL116" s="231"/>
      <c r="BM116" s="231"/>
      <c r="BN116" s="231"/>
      <c r="BO116" s="231"/>
      <c r="BP116" s="231"/>
      <c r="BQ116" s="231"/>
      <c r="BR116" s="231"/>
      <c r="BS116" s="231"/>
      <c r="BT116" s="229"/>
      <c r="BU116" s="165">
        <f t="shared" si="3"/>
        <v>6.9444166666666673E-3</v>
      </c>
    </row>
    <row r="117" spans="1:73" ht="15.5" x14ac:dyDescent="0.35">
      <c r="A117" s="39"/>
      <c r="B117" s="139">
        <f>'Etat staff'!U113</f>
        <v>0</v>
      </c>
      <c r="C117" s="161">
        <f>'Etat staff'!S113</f>
        <v>0</v>
      </c>
      <c r="D117" s="162">
        <f>IF('Etat staff'!T113&lt;C117,'Etat staff'!T113+1,'Etat staff'!T113)</f>
        <v>0</v>
      </c>
      <c r="E117" s="203">
        <f t="shared" si="8"/>
        <v>1.0416666666666666E-2</v>
      </c>
      <c r="F117" s="44"/>
      <c r="G117" s="265"/>
      <c r="H117" s="227"/>
      <c r="I117" s="296"/>
      <c r="J117" s="296"/>
      <c r="K117" s="296"/>
      <c r="L117" s="296"/>
      <c r="M117" s="296"/>
      <c r="N117" s="296"/>
      <c r="O117" s="296"/>
      <c r="P117" s="296"/>
      <c r="Q117" s="296"/>
      <c r="R117" s="296"/>
      <c r="S117" s="296"/>
      <c r="T117" s="296"/>
      <c r="U117" s="296"/>
      <c r="V117" s="296"/>
      <c r="W117" s="296"/>
      <c r="X117" s="231"/>
      <c r="Y117" s="231"/>
      <c r="Z117" s="231"/>
      <c r="AA117" s="231"/>
      <c r="AB117" s="231"/>
      <c r="AC117" s="231"/>
      <c r="AD117" s="231"/>
      <c r="AE117" s="231"/>
      <c r="AF117" s="231"/>
      <c r="AG117" s="231"/>
      <c r="AH117" s="231"/>
      <c r="AI117" s="231"/>
      <c r="AJ117" s="231"/>
      <c r="AK117" s="231"/>
      <c r="AL117" s="231"/>
      <c r="AM117" s="231"/>
      <c r="AN117" s="231"/>
      <c r="AO117" s="231"/>
      <c r="AP117" s="231"/>
      <c r="AQ117" s="231"/>
      <c r="AR117" s="231"/>
      <c r="AS117" s="231"/>
      <c r="AT117" s="231"/>
      <c r="AU117" s="231"/>
      <c r="AV117" s="231"/>
      <c r="AW117" s="231"/>
      <c r="AX117" s="231"/>
      <c r="AY117" s="231"/>
      <c r="AZ117" s="231"/>
      <c r="BA117" s="231"/>
      <c r="BB117" s="231"/>
      <c r="BC117" s="231"/>
      <c r="BD117" s="231"/>
      <c r="BE117" s="231"/>
      <c r="BF117" s="231"/>
      <c r="BG117" s="231"/>
      <c r="BH117" s="231"/>
      <c r="BI117" s="231"/>
      <c r="BJ117" s="231"/>
      <c r="BK117" s="231"/>
      <c r="BL117" s="231"/>
      <c r="BM117" s="231"/>
      <c r="BN117" s="231"/>
      <c r="BO117" s="231"/>
      <c r="BP117" s="231"/>
      <c r="BQ117" s="231"/>
      <c r="BR117" s="231"/>
      <c r="BS117" s="231"/>
      <c r="BT117" s="229"/>
      <c r="BU117" s="165">
        <f t="shared" si="3"/>
        <v>6.9444166666666673E-3</v>
      </c>
    </row>
    <row r="118" spans="1:73" ht="15.5" x14ac:dyDescent="0.35">
      <c r="A118" s="39"/>
      <c r="B118" s="139">
        <f>'Etat staff'!U114</f>
        <v>0</v>
      </c>
      <c r="C118" s="161">
        <f>'Etat staff'!S114</f>
        <v>0</v>
      </c>
      <c r="D118" s="162">
        <f>IF('Etat staff'!T114&lt;C118,'Etat staff'!T114+1,'Etat staff'!T114)</f>
        <v>0</v>
      </c>
      <c r="E118" s="203">
        <f t="shared" si="8"/>
        <v>1.0416666666666666E-2</v>
      </c>
      <c r="F118" s="44"/>
      <c r="G118" s="265"/>
      <c r="H118" s="227"/>
      <c r="I118" s="296"/>
      <c r="J118" s="296"/>
      <c r="K118" s="296"/>
      <c r="L118" s="296"/>
      <c r="M118" s="296"/>
      <c r="N118" s="296"/>
      <c r="O118" s="296"/>
      <c r="P118" s="296"/>
      <c r="Q118" s="296"/>
      <c r="R118" s="296"/>
      <c r="S118" s="296"/>
      <c r="T118" s="296"/>
      <c r="U118" s="296"/>
      <c r="V118" s="296"/>
      <c r="W118" s="296"/>
      <c r="X118" s="231"/>
      <c r="Y118" s="231"/>
      <c r="Z118" s="231"/>
      <c r="AA118" s="231"/>
      <c r="AB118" s="231"/>
      <c r="AC118" s="231"/>
      <c r="AD118" s="231"/>
      <c r="AE118" s="231"/>
      <c r="AF118" s="231"/>
      <c r="AG118" s="231"/>
      <c r="AH118" s="231"/>
      <c r="AI118" s="231"/>
      <c r="AJ118" s="231"/>
      <c r="AK118" s="231"/>
      <c r="AL118" s="231"/>
      <c r="AM118" s="231"/>
      <c r="AN118" s="231"/>
      <c r="AO118" s="231"/>
      <c r="AP118" s="231"/>
      <c r="AQ118" s="231"/>
      <c r="AR118" s="231"/>
      <c r="AS118" s="231"/>
      <c r="AT118" s="231"/>
      <c r="AU118" s="231"/>
      <c r="AV118" s="231"/>
      <c r="AW118" s="231"/>
      <c r="AX118" s="231"/>
      <c r="AY118" s="231"/>
      <c r="AZ118" s="231"/>
      <c r="BA118" s="231"/>
      <c r="BB118" s="231"/>
      <c r="BC118" s="231"/>
      <c r="BD118" s="231"/>
      <c r="BE118" s="231"/>
      <c r="BF118" s="231"/>
      <c r="BG118" s="231"/>
      <c r="BH118" s="231"/>
      <c r="BI118" s="231"/>
      <c r="BJ118" s="231"/>
      <c r="BK118" s="231"/>
      <c r="BL118" s="231"/>
      <c r="BM118" s="231"/>
      <c r="BN118" s="231"/>
      <c r="BO118" s="231"/>
      <c r="BP118" s="231"/>
      <c r="BQ118" s="231"/>
      <c r="BR118" s="231"/>
      <c r="BS118" s="231"/>
      <c r="BT118" s="229"/>
      <c r="BU118" s="165">
        <f t="shared" si="3"/>
        <v>6.9444166666666673E-3</v>
      </c>
    </row>
    <row r="119" spans="1:73" ht="15.5" x14ac:dyDescent="0.35">
      <c r="A119" s="39"/>
      <c r="B119" s="139">
        <f>'Etat staff'!U115</f>
        <v>0</v>
      </c>
      <c r="C119" s="161">
        <f>'Etat staff'!S115</f>
        <v>0</v>
      </c>
      <c r="D119" s="162">
        <f>IF('Etat staff'!T115&lt;C119,'Etat staff'!T115+1,'Etat staff'!T115)</f>
        <v>0</v>
      </c>
      <c r="E119" s="203">
        <f t="shared" si="8"/>
        <v>1.0416666666666666E-2</v>
      </c>
      <c r="F119" s="44"/>
      <c r="G119" s="265"/>
      <c r="H119" s="227"/>
      <c r="I119" s="296"/>
      <c r="J119" s="296"/>
      <c r="K119" s="296"/>
      <c r="L119" s="296"/>
      <c r="M119" s="296"/>
      <c r="N119" s="296"/>
      <c r="O119" s="296"/>
      <c r="P119" s="296"/>
      <c r="Q119" s="296"/>
      <c r="R119" s="296"/>
      <c r="S119" s="296"/>
      <c r="T119" s="296"/>
      <c r="U119" s="296"/>
      <c r="V119" s="296"/>
      <c r="W119" s="296"/>
      <c r="X119" s="296"/>
      <c r="Y119" s="296"/>
      <c r="Z119" s="296"/>
      <c r="AA119" s="296"/>
      <c r="AB119" s="296"/>
      <c r="AC119" s="296"/>
      <c r="AD119" s="296"/>
      <c r="AE119" s="296"/>
      <c r="AF119" s="296"/>
      <c r="AG119" s="296"/>
      <c r="AH119" s="296"/>
      <c r="AI119" s="296"/>
      <c r="AJ119" s="231"/>
      <c r="AK119" s="231"/>
      <c r="AL119" s="231"/>
      <c r="AM119" s="231"/>
      <c r="AN119" s="231"/>
      <c r="AO119" s="231"/>
      <c r="AP119" s="231"/>
      <c r="AQ119" s="231"/>
      <c r="AR119" s="231"/>
      <c r="AS119" s="231"/>
      <c r="AT119" s="231"/>
      <c r="AU119" s="231"/>
      <c r="AV119" s="231"/>
      <c r="AW119" s="231"/>
      <c r="AX119" s="231"/>
      <c r="AY119" s="231"/>
      <c r="AZ119" s="231"/>
      <c r="BA119" s="231"/>
      <c r="BB119" s="231"/>
      <c r="BC119" s="231"/>
      <c r="BD119" s="231"/>
      <c r="BE119" s="231"/>
      <c r="BF119" s="231"/>
      <c r="BG119" s="231"/>
      <c r="BH119" s="231"/>
      <c r="BI119" s="231"/>
      <c r="BJ119" s="231"/>
      <c r="BK119" s="231"/>
      <c r="BL119" s="231"/>
      <c r="BM119" s="231"/>
      <c r="BN119" s="231"/>
      <c r="BO119" s="231"/>
      <c r="BP119" s="296"/>
      <c r="BQ119" s="296"/>
      <c r="BR119" s="296"/>
      <c r="BS119" s="296"/>
      <c r="BT119" s="229"/>
      <c r="BU119" s="165">
        <f t="shared" ref="BU119:BU127" si="9">D119-C119+0.166666/24</f>
        <v>6.9444166666666673E-3</v>
      </c>
    </row>
    <row r="120" spans="1:73" ht="15.5" x14ac:dyDescent="0.35">
      <c r="A120" s="39"/>
      <c r="B120" s="139" t="str">
        <f>'Etat staff'!U116</f>
        <v xml:space="preserve"> HASSINA</v>
      </c>
      <c r="C120" s="161">
        <f>'Etat staff'!S116</f>
        <v>43596.493055555555</v>
      </c>
      <c r="D120" s="162">
        <f>IF('Etat staff'!T116&lt;C120,'Etat staff'!T116+1,'Etat staff'!T116)</f>
        <v>43596.819444444445</v>
      </c>
      <c r="E120" s="203">
        <f t="shared" si="8"/>
        <v>4.1666666666666664E-2</v>
      </c>
      <c r="F120" s="45"/>
      <c r="G120" s="271"/>
      <c r="H120" s="227"/>
      <c r="I120" s="296"/>
      <c r="J120" s="296"/>
      <c r="K120" s="296"/>
      <c r="L120" s="296"/>
      <c r="M120" s="296"/>
      <c r="N120" s="296"/>
      <c r="O120" s="296"/>
      <c r="P120" s="296"/>
      <c r="Q120" s="296"/>
      <c r="R120" s="296"/>
      <c r="S120" s="296"/>
      <c r="T120" s="296"/>
      <c r="U120" s="296"/>
      <c r="V120" s="296"/>
      <c r="W120" s="296"/>
      <c r="X120" s="296"/>
      <c r="Y120" s="296"/>
      <c r="Z120" s="296"/>
      <c r="AA120" s="296"/>
      <c r="AB120" s="296"/>
      <c r="AC120" s="296"/>
      <c r="AD120" s="296"/>
      <c r="AE120" s="296"/>
      <c r="AF120" s="296"/>
      <c r="AG120" s="296"/>
      <c r="AH120" s="296"/>
      <c r="AI120" s="296"/>
      <c r="AJ120" s="231"/>
      <c r="AK120" s="231"/>
      <c r="AL120" s="231"/>
      <c r="AM120" s="231"/>
      <c r="AN120" s="296"/>
      <c r="AO120" s="296"/>
      <c r="AP120" s="296"/>
      <c r="AQ120" s="231" t="s">
        <v>15</v>
      </c>
      <c r="AR120" s="231" t="s">
        <v>15</v>
      </c>
      <c r="AS120" s="231">
        <v>32</v>
      </c>
      <c r="AT120" s="231">
        <v>32</v>
      </c>
      <c r="AU120" s="231">
        <v>32</v>
      </c>
      <c r="AV120" s="231">
        <v>32</v>
      </c>
      <c r="AW120" s="231">
        <v>32</v>
      </c>
      <c r="AX120" s="231">
        <v>32</v>
      </c>
      <c r="AY120" s="231" t="s">
        <v>52</v>
      </c>
      <c r="AZ120" s="296" t="s">
        <v>47</v>
      </c>
      <c r="BA120" s="296" t="s">
        <v>53</v>
      </c>
      <c r="BB120" s="296" t="s">
        <v>53</v>
      </c>
      <c r="BC120" s="296"/>
      <c r="BD120" s="231"/>
      <c r="BE120" s="231"/>
      <c r="BF120" s="231"/>
      <c r="BG120" s="231"/>
      <c r="BH120" s="231"/>
      <c r="BI120" s="231"/>
      <c r="BJ120" s="231"/>
      <c r="BK120" s="231"/>
      <c r="BL120" s="231"/>
      <c r="BM120" s="231"/>
      <c r="BN120" s="231"/>
      <c r="BO120" s="231"/>
      <c r="BP120" s="296"/>
      <c r="BQ120" s="296"/>
      <c r="BR120" s="296"/>
      <c r="BS120" s="296"/>
      <c r="BT120" s="229"/>
      <c r="BU120" s="165">
        <f t="shared" si="9"/>
        <v>0.33333330555717244</v>
      </c>
    </row>
    <row r="121" spans="1:73" ht="15.5" x14ac:dyDescent="0.35">
      <c r="A121" s="39"/>
      <c r="B121" s="139">
        <f>'Etat staff'!U117</f>
        <v>0</v>
      </c>
      <c r="C121" s="161">
        <f>'Etat staff'!S117</f>
        <v>0</v>
      </c>
      <c r="D121" s="162">
        <f>IF('Etat staff'!T117&lt;C121,'Etat staff'!T117+1,'Etat staff'!T117)</f>
        <v>0</v>
      </c>
      <c r="E121" s="203">
        <f t="shared" si="8"/>
        <v>1.0416666666666666E-2</v>
      </c>
      <c r="F121" s="45"/>
      <c r="G121" s="271"/>
      <c r="H121" s="227"/>
      <c r="I121" s="296"/>
      <c r="J121" s="296"/>
      <c r="K121" s="296"/>
      <c r="L121" s="296"/>
      <c r="M121" s="296"/>
      <c r="N121" s="296"/>
      <c r="O121" s="296"/>
      <c r="P121" s="296"/>
      <c r="Q121" s="296"/>
      <c r="R121" s="296"/>
      <c r="S121" s="296"/>
      <c r="T121" s="296"/>
      <c r="U121" s="296"/>
      <c r="V121" s="296"/>
      <c r="W121" s="296"/>
      <c r="X121" s="296"/>
      <c r="Y121" s="296"/>
      <c r="Z121" s="296"/>
      <c r="AA121" s="296"/>
      <c r="AB121" s="296"/>
      <c r="AC121" s="296"/>
      <c r="AD121" s="296"/>
      <c r="AE121" s="296"/>
      <c r="AF121" s="296"/>
      <c r="AG121" s="296"/>
      <c r="AH121" s="296"/>
      <c r="AI121" s="296"/>
      <c r="AJ121" s="231"/>
      <c r="AK121" s="231"/>
      <c r="AL121" s="231"/>
      <c r="AM121" s="231"/>
      <c r="AN121" s="231"/>
      <c r="AO121" s="231"/>
      <c r="AP121" s="231"/>
      <c r="AQ121" s="231"/>
      <c r="AR121" s="231"/>
      <c r="AS121" s="231"/>
      <c r="AT121" s="231"/>
      <c r="AU121" s="231"/>
      <c r="AV121" s="231"/>
      <c r="AW121" s="231"/>
      <c r="AX121" s="231"/>
      <c r="AY121" s="231"/>
      <c r="AZ121" s="231"/>
      <c r="BA121" s="231"/>
      <c r="BB121" s="231"/>
      <c r="BC121" s="231"/>
      <c r="BD121" s="231"/>
      <c r="BE121" s="231"/>
      <c r="BF121" s="231"/>
      <c r="BG121" s="231"/>
      <c r="BH121" s="231"/>
      <c r="BI121" s="231"/>
      <c r="BJ121" s="231"/>
      <c r="BK121" s="231"/>
      <c r="BL121" s="231"/>
      <c r="BM121" s="231"/>
      <c r="BN121" s="231"/>
      <c r="BO121" s="231"/>
      <c r="BP121" s="296"/>
      <c r="BQ121" s="296"/>
      <c r="BR121" s="296"/>
      <c r="BS121" s="296"/>
      <c r="BT121" s="229"/>
      <c r="BU121" s="165">
        <f t="shared" si="9"/>
        <v>6.9444166666666673E-3</v>
      </c>
    </row>
    <row r="122" spans="1:73" ht="15.5" x14ac:dyDescent="0.35">
      <c r="A122" s="39"/>
      <c r="B122" s="139">
        <f>'Etat staff'!U118</f>
        <v>0</v>
      </c>
      <c r="C122" s="161">
        <f>'Etat staff'!S118</f>
        <v>0</v>
      </c>
      <c r="D122" s="162">
        <f>IF('Etat staff'!T118&lt;C122,'Etat staff'!T118+1,'Etat staff'!T118)</f>
        <v>0</v>
      </c>
      <c r="E122" s="203">
        <f t="shared" si="8"/>
        <v>1.0416666666666666E-2</v>
      </c>
      <c r="F122" s="45"/>
      <c r="G122" s="271"/>
      <c r="H122" s="227"/>
      <c r="I122" s="296"/>
      <c r="J122" s="296"/>
      <c r="K122" s="296"/>
      <c r="L122" s="296"/>
      <c r="M122" s="296"/>
      <c r="N122" s="296"/>
      <c r="O122" s="296"/>
      <c r="P122" s="296"/>
      <c r="Q122" s="296"/>
      <c r="R122" s="296"/>
      <c r="S122" s="296"/>
      <c r="T122" s="296"/>
      <c r="U122" s="296"/>
      <c r="V122" s="296"/>
      <c r="W122" s="296"/>
      <c r="X122" s="296"/>
      <c r="Y122" s="296"/>
      <c r="Z122" s="296"/>
      <c r="AA122" s="296"/>
      <c r="AB122" s="296"/>
      <c r="AC122" s="296"/>
      <c r="AD122" s="296"/>
      <c r="AE122" s="296"/>
      <c r="AF122" s="296"/>
      <c r="AG122" s="296"/>
      <c r="AH122" s="296"/>
      <c r="AI122" s="296"/>
      <c r="AJ122" s="231"/>
      <c r="AK122" s="231"/>
      <c r="AL122" s="231"/>
      <c r="AM122" s="231"/>
      <c r="AN122" s="231"/>
      <c r="AO122" s="231"/>
      <c r="AP122" s="231"/>
      <c r="AQ122" s="231"/>
      <c r="AR122" s="231"/>
      <c r="AS122" s="231"/>
      <c r="AT122" s="231"/>
      <c r="AU122" s="231"/>
      <c r="AV122" s="231"/>
      <c r="AW122" s="231"/>
      <c r="AX122" s="231"/>
      <c r="AY122" s="231"/>
      <c r="AZ122" s="231"/>
      <c r="BA122" s="231"/>
      <c r="BB122" s="231"/>
      <c r="BC122" s="231"/>
      <c r="BD122" s="231"/>
      <c r="BE122" s="231"/>
      <c r="BF122" s="231"/>
      <c r="BG122" s="231"/>
      <c r="BH122" s="231"/>
      <c r="BI122" s="231"/>
      <c r="BJ122" s="231"/>
      <c r="BK122" s="231"/>
      <c r="BL122" s="231"/>
      <c r="BM122" s="231"/>
      <c r="BN122" s="231"/>
      <c r="BO122" s="231"/>
      <c r="BP122" s="296"/>
      <c r="BQ122" s="296"/>
      <c r="BR122" s="296"/>
      <c r="BS122" s="296"/>
      <c r="BT122" s="229"/>
      <c r="BU122" s="165">
        <f t="shared" si="9"/>
        <v>6.9444166666666673E-3</v>
      </c>
    </row>
    <row r="123" spans="1:73" ht="15.5" x14ac:dyDescent="0.35">
      <c r="A123" s="39"/>
      <c r="B123" s="139">
        <f>'Etat staff'!U119</f>
        <v>0</v>
      </c>
      <c r="C123" s="161">
        <f>'Etat staff'!S119</f>
        <v>0</v>
      </c>
      <c r="D123" s="162">
        <f>IF('Etat staff'!T119&lt;C123,'Etat staff'!T119+1,'Etat staff'!T119)</f>
        <v>0</v>
      </c>
      <c r="E123" s="203">
        <f t="shared" si="8"/>
        <v>1.0416666666666666E-2</v>
      </c>
      <c r="F123" s="45"/>
      <c r="G123" s="271"/>
      <c r="H123" s="227"/>
      <c r="I123" s="296"/>
      <c r="J123" s="296"/>
      <c r="K123" s="296"/>
      <c r="L123" s="296"/>
      <c r="M123" s="296"/>
      <c r="N123" s="296"/>
      <c r="O123" s="296"/>
      <c r="P123" s="296"/>
      <c r="Q123" s="296"/>
      <c r="R123" s="296"/>
      <c r="S123" s="296"/>
      <c r="T123" s="296"/>
      <c r="U123" s="296"/>
      <c r="V123" s="296"/>
      <c r="W123" s="296"/>
      <c r="X123" s="296"/>
      <c r="Y123" s="296"/>
      <c r="Z123" s="296"/>
      <c r="AA123" s="296"/>
      <c r="AB123" s="296"/>
      <c r="AC123" s="296"/>
      <c r="AD123" s="296"/>
      <c r="AE123" s="296"/>
      <c r="AF123" s="296"/>
      <c r="AG123" s="296"/>
      <c r="AH123" s="296"/>
      <c r="AI123" s="296"/>
      <c r="AJ123" s="231"/>
      <c r="AK123" s="231"/>
      <c r="AL123" s="231"/>
      <c r="AM123" s="231"/>
      <c r="AN123" s="231"/>
      <c r="AO123" s="231"/>
      <c r="AP123" s="231"/>
      <c r="AQ123" s="231"/>
      <c r="AR123" s="231"/>
      <c r="AS123" s="231"/>
      <c r="AT123" s="231"/>
      <c r="AU123" s="231"/>
      <c r="AV123" s="231"/>
      <c r="AW123" s="231"/>
      <c r="AX123" s="231"/>
      <c r="AY123" s="231"/>
      <c r="AZ123" s="231"/>
      <c r="BA123" s="231"/>
      <c r="BB123" s="231"/>
      <c r="BC123" s="231"/>
      <c r="BD123" s="231"/>
      <c r="BE123" s="231"/>
      <c r="BF123" s="231"/>
      <c r="BG123" s="231"/>
      <c r="BH123" s="231"/>
      <c r="BI123" s="231"/>
      <c r="BJ123" s="231"/>
      <c r="BK123" s="231"/>
      <c r="BL123" s="231"/>
      <c r="BM123" s="231"/>
      <c r="BN123" s="231"/>
      <c r="BO123" s="231"/>
      <c r="BP123" s="296"/>
      <c r="BQ123" s="296"/>
      <c r="BR123" s="296"/>
      <c r="BS123" s="296"/>
      <c r="BT123" s="229"/>
      <c r="BU123" s="165">
        <f t="shared" si="9"/>
        <v>6.9444166666666673E-3</v>
      </c>
    </row>
    <row r="124" spans="1:73" ht="15.5" x14ac:dyDescent="0.35">
      <c r="A124" s="39"/>
      <c r="B124" s="139">
        <f>'Etat staff'!U120</f>
        <v>0</v>
      </c>
      <c r="C124" s="161">
        <f>'Etat staff'!S120</f>
        <v>0</v>
      </c>
      <c r="D124" s="162">
        <f>IF('Etat staff'!T120&lt;C124,'Etat staff'!T120+1,'Etat staff'!T120)</f>
        <v>0</v>
      </c>
      <c r="E124" s="203">
        <f t="shared" si="8"/>
        <v>1.0416666666666666E-2</v>
      </c>
      <c r="F124" s="44"/>
      <c r="G124" s="265"/>
      <c r="H124" s="227"/>
      <c r="I124" s="296"/>
      <c r="J124" s="296"/>
      <c r="K124" s="296"/>
      <c r="L124" s="296"/>
      <c r="M124" s="296"/>
      <c r="N124" s="296"/>
      <c r="O124" s="296"/>
      <c r="P124" s="296"/>
      <c r="Q124" s="296"/>
      <c r="R124" s="296"/>
      <c r="S124" s="296"/>
      <c r="T124" s="296"/>
      <c r="U124" s="296"/>
      <c r="V124" s="296"/>
      <c r="W124" s="296"/>
      <c r="X124" s="296"/>
      <c r="Y124" s="296"/>
      <c r="Z124" s="296"/>
      <c r="AA124" s="296"/>
      <c r="AB124" s="296"/>
      <c r="AC124" s="296"/>
      <c r="AD124" s="296"/>
      <c r="AE124" s="296"/>
      <c r="AF124" s="296"/>
      <c r="AG124" s="296"/>
      <c r="AH124" s="296"/>
      <c r="AI124" s="296"/>
      <c r="AJ124" s="231"/>
      <c r="AK124" s="231"/>
      <c r="AL124" s="231"/>
      <c r="AM124" s="231"/>
      <c r="AN124" s="231"/>
      <c r="AO124" s="231"/>
      <c r="AP124" s="231"/>
      <c r="AQ124" s="231"/>
      <c r="AR124" s="231"/>
      <c r="AS124" s="231"/>
      <c r="AT124" s="231"/>
      <c r="AU124" s="231"/>
      <c r="AV124" s="231"/>
      <c r="AW124" s="231"/>
      <c r="AX124" s="231"/>
      <c r="AY124" s="231"/>
      <c r="AZ124" s="231"/>
      <c r="BA124" s="231"/>
      <c r="BB124" s="231"/>
      <c r="BC124" s="231"/>
      <c r="BD124" s="231"/>
      <c r="BE124" s="231"/>
      <c r="BF124" s="231"/>
      <c r="BG124" s="231"/>
      <c r="BH124" s="231"/>
      <c r="BI124" s="231"/>
      <c r="BJ124" s="231"/>
      <c r="BK124" s="231"/>
      <c r="BL124" s="231"/>
      <c r="BM124" s="231"/>
      <c r="BN124" s="231"/>
      <c r="BO124" s="231"/>
      <c r="BP124" s="296"/>
      <c r="BQ124" s="296"/>
      <c r="BR124" s="296"/>
      <c r="BS124" s="296"/>
      <c r="BT124" s="229"/>
      <c r="BU124" s="165">
        <f t="shared" si="9"/>
        <v>6.9444166666666673E-3</v>
      </c>
    </row>
    <row r="125" spans="1:73" ht="15.5" x14ac:dyDescent="0.35">
      <c r="A125" s="39"/>
      <c r="B125" s="139">
        <f>'Etat staff'!U121</f>
        <v>0</v>
      </c>
      <c r="C125" s="161">
        <f>'Etat staff'!S121</f>
        <v>0</v>
      </c>
      <c r="D125" s="162">
        <f>IF('Etat staff'!T121&lt;C125,'Etat staff'!T121+1,'Etat staff'!T121)</f>
        <v>0</v>
      </c>
      <c r="E125" s="203">
        <f t="shared" si="8"/>
        <v>1.0416666666666666E-2</v>
      </c>
      <c r="F125" s="44"/>
      <c r="G125" s="265"/>
      <c r="H125" s="227"/>
      <c r="I125" s="296"/>
      <c r="J125" s="296"/>
      <c r="K125" s="296"/>
      <c r="L125" s="296"/>
      <c r="M125" s="296"/>
      <c r="N125" s="296"/>
      <c r="O125" s="296"/>
      <c r="P125" s="296"/>
      <c r="Q125" s="296"/>
      <c r="R125" s="296"/>
      <c r="S125" s="296"/>
      <c r="T125" s="296"/>
      <c r="U125" s="296"/>
      <c r="V125" s="296"/>
      <c r="W125" s="296"/>
      <c r="X125" s="296"/>
      <c r="Y125" s="296"/>
      <c r="Z125" s="296"/>
      <c r="AA125" s="296"/>
      <c r="AB125" s="296"/>
      <c r="AC125" s="296"/>
      <c r="AD125" s="296"/>
      <c r="AE125" s="296"/>
      <c r="AF125" s="296"/>
      <c r="AG125" s="296"/>
      <c r="AH125" s="296"/>
      <c r="AI125" s="296"/>
      <c r="AJ125" s="231"/>
      <c r="AK125" s="231"/>
      <c r="AL125" s="231"/>
      <c r="AM125" s="231"/>
      <c r="AN125" s="231"/>
      <c r="AO125" s="231"/>
      <c r="AP125" s="231"/>
      <c r="AQ125" s="231"/>
      <c r="AR125" s="231"/>
      <c r="AS125" s="231"/>
      <c r="AT125" s="231"/>
      <c r="AU125" s="231"/>
      <c r="AV125" s="231"/>
      <c r="AW125" s="231"/>
      <c r="AX125" s="231"/>
      <c r="AY125" s="231"/>
      <c r="AZ125" s="231"/>
      <c r="BA125" s="231"/>
      <c r="BB125" s="231"/>
      <c r="BC125" s="231"/>
      <c r="BD125" s="231"/>
      <c r="BE125" s="231"/>
      <c r="BF125" s="231"/>
      <c r="BG125" s="231"/>
      <c r="BH125" s="231"/>
      <c r="BI125" s="231"/>
      <c r="BJ125" s="231"/>
      <c r="BK125" s="231"/>
      <c r="BL125" s="231"/>
      <c r="BM125" s="231"/>
      <c r="BN125" s="231"/>
      <c r="BO125" s="231"/>
      <c r="BP125" s="296"/>
      <c r="BQ125" s="296"/>
      <c r="BR125" s="296"/>
      <c r="BS125" s="296"/>
      <c r="BT125" s="229"/>
      <c r="BU125" s="165">
        <f t="shared" si="9"/>
        <v>6.9444166666666673E-3</v>
      </c>
    </row>
    <row r="126" spans="1:73" ht="15.5" x14ac:dyDescent="0.35">
      <c r="A126" s="39"/>
      <c r="B126" s="139">
        <f>'Etat staff'!U122</f>
        <v>0</v>
      </c>
      <c r="C126" s="161">
        <f>'Etat staff'!S122</f>
        <v>0</v>
      </c>
      <c r="D126" s="162">
        <f>IF('Etat staff'!T122&lt;C126,'Etat staff'!T122+1,'Etat staff'!T122)</f>
        <v>0</v>
      </c>
      <c r="E126" s="203">
        <f t="shared" si="8"/>
        <v>1.0416666666666666E-2</v>
      </c>
      <c r="F126" s="44"/>
      <c r="G126" s="265"/>
      <c r="H126" s="227"/>
      <c r="I126" s="296"/>
      <c r="J126" s="296"/>
      <c r="K126" s="296"/>
      <c r="L126" s="296"/>
      <c r="M126" s="296"/>
      <c r="N126" s="296"/>
      <c r="O126" s="296"/>
      <c r="P126" s="296"/>
      <c r="Q126" s="296"/>
      <c r="R126" s="296"/>
      <c r="S126" s="296"/>
      <c r="T126" s="296"/>
      <c r="U126" s="296"/>
      <c r="V126" s="296"/>
      <c r="W126" s="296"/>
      <c r="X126" s="296"/>
      <c r="Y126" s="296"/>
      <c r="Z126" s="296"/>
      <c r="AA126" s="296"/>
      <c r="AB126" s="296"/>
      <c r="AC126" s="296"/>
      <c r="AD126" s="296"/>
      <c r="AE126" s="296"/>
      <c r="AF126" s="296"/>
      <c r="AG126" s="296"/>
      <c r="AH126" s="296"/>
      <c r="AI126" s="296"/>
      <c r="AJ126" s="231"/>
      <c r="AK126" s="231"/>
      <c r="AL126" s="231"/>
      <c r="AM126" s="231"/>
      <c r="AN126" s="231"/>
      <c r="AO126" s="231"/>
      <c r="AP126" s="231"/>
      <c r="AQ126" s="231"/>
      <c r="AR126" s="231"/>
      <c r="AS126" s="231"/>
      <c r="AT126" s="231"/>
      <c r="AU126" s="231"/>
      <c r="AV126" s="231"/>
      <c r="AW126" s="231"/>
      <c r="AX126" s="231"/>
      <c r="AY126" s="231"/>
      <c r="AZ126" s="231"/>
      <c r="BA126" s="231"/>
      <c r="BB126" s="231"/>
      <c r="BC126" s="231"/>
      <c r="BD126" s="231"/>
      <c r="BE126" s="231"/>
      <c r="BF126" s="231"/>
      <c r="BG126" s="231"/>
      <c r="BH126" s="231"/>
      <c r="BI126" s="231"/>
      <c r="BJ126" s="231"/>
      <c r="BK126" s="231"/>
      <c r="BL126" s="231"/>
      <c r="BM126" s="231"/>
      <c r="BN126" s="231"/>
      <c r="BO126" s="231"/>
      <c r="BP126" s="296"/>
      <c r="BQ126" s="296"/>
      <c r="BR126" s="296"/>
      <c r="BS126" s="296"/>
      <c r="BT126" s="229"/>
      <c r="BU126" s="165">
        <f t="shared" si="9"/>
        <v>6.9444166666666673E-3</v>
      </c>
    </row>
    <row r="127" spans="1:73" ht="16" thickBot="1" x14ac:dyDescent="0.4">
      <c r="A127" s="39"/>
      <c r="B127" s="139">
        <f>'Etat staff'!U123</f>
        <v>0</v>
      </c>
      <c r="C127" s="161">
        <f>'Etat staff'!S123</f>
        <v>0</v>
      </c>
      <c r="D127" s="162">
        <f>IF('Etat staff'!T123&lt;C127,'Etat staff'!T123+1,'Etat staff'!T123)</f>
        <v>0</v>
      </c>
      <c r="E127" s="203">
        <f t="shared" si="8"/>
        <v>1.0416666666666666E-2</v>
      </c>
      <c r="F127" s="44"/>
      <c r="G127" s="265"/>
      <c r="H127" s="232"/>
      <c r="I127" s="233"/>
      <c r="J127" s="233"/>
      <c r="K127" s="233"/>
      <c r="L127" s="233"/>
      <c r="M127" s="233"/>
      <c r="N127" s="233"/>
      <c r="O127" s="233"/>
      <c r="P127" s="233"/>
      <c r="Q127" s="233"/>
      <c r="R127" s="233"/>
      <c r="S127" s="233"/>
      <c r="T127" s="233"/>
      <c r="U127" s="233"/>
      <c r="V127" s="233"/>
      <c r="W127" s="233"/>
      <c r="X127" s="233"/>
      <c r="Y127" s="233"/>
      <c r="Z127" s="233"/>
      <c r="AA127" s="233"/>
      <c r="AB127" s="233"/>
      <c r="AC127" s="233"/>
      <c r="AD127" s="233"/>
      <c r="AE127" s="233"/>
      <c r="AF127" s="233"/>
      <c r="AG127" s="233"/>
      <c r="AH127" s="233"/>
      <c r="AI127" s="233"/>
      <c r="AJ127" s="234"/>
      <c r="AK127" s="234"/>
      <c r="AL127" s="234"/>
      <c r="AM127" s="234"/>
      <c r="AN127" s="234"/>
      <c r="AO127" s="234"/>
      <c r="AP127" s="234"/>
      <c r="AQ127" s="234"/>
      <c r="AR127" s="234"/>
      <c r="AS127" s="234"/>
      <c r="AT127" s="234"/>
      <c r="AU127" s="234"/>
      <c r="AV127" s="234"/>
      <c r="AW127" s="234"/>
      <c r="AX127" s="234"/>
      <c r="AY127" s="234"/>
      <c r="AZ127" s="234"/>
      <c r="BA127" s="234"/>
      <c r="BB127" s="234"/>
      <c r="BC127" s="234"/>
      <c r="BD127" s="234"/>
      <c r="BE127" s="234"/>
      <c r="BF127" s="234"/>
      <c r="BG127" s="234"/>
      <c r="BH127" s="234"/>
      <c r="BI127" s="234"/>
      <c r="BJ127" s="234"/>
      <c r="BK127" s="234"/>
      <c r="BL127" s="234"/>
      <c r="BM127" s="234"/>
      <c r="BN127" s="234"/>
      <c r="BO127" s="234"/>
      <c r="BP127" s="233"/>
      <c r="BQ127" s="233"/>
      <c r="BR127" s="233"/>
      <c r="BS127" s="233"/>
      <c r="BT127" s="236"/>
      <c r="BU127" s="165">
        <f t="shared" si="9"/>
        <v>6.9444166666666673E-3</v>
      </c>
    </row>
    <row r="128" spans="1:73" ht="16" thickBot="1" x14ac:dyDescent="0.4">
      <c r="A128" s="3"/>
      <c r="B128" s="60" t="s">
        <v>8</v>
      </c>
      <c r="C128" s="79"/>
      <c r="D128" s="79"/>
      <c r="E128" s="202"/>
      <c r="F128" s="61"/>
      <c r="G128" s="61"/>
      <c r="H128" s="23">
        <f>COUNT(H29:H127)</f>
        <v>2</v>
      </c>
      <c r="I128" s="23">
        <f t="shared" ref="I128:K128" si="10">COUNT(I29:I127)</f>
        <v>2</v>
      </c>
      <c r="J128" s="23">
        <f t="shared" si="10"/>
        <v>3</v>
      </c>
      <c r="K128" s="23">
        <f t="shared" si="10"/>
        <v>6</v>
      </c>
      <c r="L128" s="23">
        <f>COUNT(L29:L127)</f>
        <v>6</v>
      </c>
      <c r="M128" s="23">
        <f t="shared" ref="M128:O128" si="11">COUNT(M29:M127)</f>
        <v>6</v>
      </c>
      <c r="N128" s="23">
        <f t="shared" si="11"/>
        <v>5</v>
      </c>
      <c r="O128" s="23">
        <f t="shared" si="11"/>
        <v>6</v>
      </c>
      <c r="P128" s="23">
        <f>COUNT(P29:P127)</f>
        <v>6</v>
      </c>
      <c r="Q128" s="23">
        <f t="shared" ref="Q128:S128" si="12">COUNT(Q29:Q127)</f>
        <v>6</v>
      </c>
      <c r="R128" s="23">
        <f t="shared" si="12"/>
        <v>6</v>
      </c>
      <c r="S128" s="23">
        <f t="shared" si="12"/>
        <v>6</v>
      </c>
      <c r="T128" s="23">
        <f>COUNT(T29:T127)</f>
        <v>6</v>
      </c>
      <c r="U128" s="23">
        <f t="shared" ref="U128:W128" si="13">COUNT(U29:U127)</f>
        <v>6</v>
      </c>
      <c r="V128" s="23">
        <f t="shared" si="13"/>
        <v>6</v>
      </c>
      <c r="W128" s="23">
        <f t="shared" si="13"/>
        <v>9</v>
      </c>
      <c r="X128" s="23">
        <f>COUNT(X29:X127)</f>
        <v>9</v>
      </c>
      <c r="Y128" s="23">
        <f t="shared" ref="Y128:BT128" si="14">COUNT(Y29:Y127)</f>
        <v>9</v>
      </c>
      <c r="Z128" s="23">
        <f t="shared" si="14"/>
        <v>9</v>
      </c>
      <c r="AA128" s="23">
        <f t="shared" si="14"/>
        <v>9</v>
      </c>
      <c r="AB128" s="23">
        <f t="shared" si="14"/>
        <v>9</v>
      </c>
      <c r="AC128" s="23">
        <f t="shared" si="14"/>
        <v>9</v>
      </c>
      <c r="AD128" s="23">
        <f t="shared" si="14"/>
        <v>9</v>
      </c>
      <c r="AE128" s="23">
        <f t="shared" si="14"/>
        <v>10</v>
      </c>
      <c r="AF128" s="23">
        <f t="shared" si="14"/>
        <v>10</v>
      </c>
      <c r="AG128" s="23">
        <f t="shared" si="14"/>
        <v>10</v>
      </c>
      <c r="AH128" s="23">
        <f t="shared" si="14"/>
        <v>10</v>
      </c>
      <c r="AI128" s="23">
        <f t="shared" si="14"/>
        <v>10</v>
      </c>
      <c r="AJ128" s="23">
        <f t="shared" si="14"/>
        <v>10</v>
      </c>
      <c r="AK128" s="23">
        <f t="shared" si="14"/>
        <v>10</v>
      </c>
      <c r="AL128" s="23">
        <f t="shared" si="14"/>
        <v>10</v>
      </c>
      <c r="AM128" s="23">
        <f t="shared" si="14"/>
        <v>10</v>
      </c>
      <c r="AN128" s="23">
        <f t="shared" si="14"/>
        <v>10</v>
      </c>
      <c r="AO128" s="23">
        <f t="shared" si="14"/>
        <v>10</v>
      </c>
      <c r="AP128" s="23">
        <f t="shared" si="14"/>
        <v>10</v>
      </c>
      <c r="AQ128" s="23">
        <f t="shared" si="14"/>
        <v>9</v>
      </c>
      <c r="AR128" s="23">
        <f t="shared" si="14"/>
        <v>9</v>
      </c>
      <c r="AS128" s="23">
        <f t="shared" si="14"/>
        <v>9</v>
      </c>
      <c r="AT128" s="23">
        <f t="shared" si="14"/>
        <v>9</v>
      </c>
      <c r="AU128" s="23">
        <f t="shared" si="14"/>
        <v>9</v>
      </c>
      <c r="AV128" s="23">
        <f t="shared" si="14"/>
        <v>9</v>
      </c>
      <c r="AW128" s="23">
        <f t="shared" si="14"/>
        <v>9</v>
      </c>
      <c r="AX128" s="23">
        <f t="shared" si="14"/>
        <v>9</v>
      </c>
      <c r="AY128" s="23">
        <f t="shared" si="14"/>
        <v>10</v>
      </c>
      <c r="AZ128" s="23">
        <f t="shared" si="14"/>
        <v>10</v>
      </c>
      <c r="BA128" s="23">
        <f t="shared" si="14"/>
        <v>10</v>
      </c>
      <c r="BB128" s="23">
        <f t="shared" si="14"/>
        <v>10</v>
      </c>
      <c r="BC128" s="23">
        <f t="shared" si="14"/>
        <v>10</v>
      </c>
      <c r="BD128" s="23">
        <f t="shared" si="14"/>
        <v>10</v>
      </c>
      <c r="BE128" s="23">
        <f t="shared" si="14"/>
        <v>9</v>
      </c>
      <c r="BF128" s="23">
        <f t="shared" si="14"/>
        <v>9</v>
      </c>
      <c r="BG128" s="23">
        <f t="shared" si="14"/>
        <v>9</v>
      </c>
      <c r="BH128" s="23">
        <f t="shared" si="14"/>
        <v>0</v>
      </c>
      <c r="BI128" s="23"/>
      <c r="BJ128" s="23"/>
      <c r="BK128" s="23"/>
      <c r="BL128" s="23">
        <f t="shared" si="14"/>
        <v>0</v>
      </c>
      <c r="BM128" s="23"/>
      <c r="BN128" s="23"/>
      <c r="BO128" s="23"/>
      <c r="BP128" s="23">
        <f t="shared" si="14"/>
        <v>0</v>
      </c>
      <c r="BQ128" s="23"/>
      <c r="BR128" s="23"/>
      <c r="BS128" s="23"/>
      <c r="BT128" s="23">
        <f t="shared" si="14"/>
        <v>0</v>
      </c>
    </row>
    <row r="129" spans="1:72" ht="16" thickBot="1" x14ac:dyDescent="0.4">
      <c r="A129" s="3"/>
      <c r="B129" s="12"/>
      <c r="C129" s="12"/>
      <c r="D129" s="12"/>
      <c r="E129" s="12"/>
      <c r="F129" s="12"/>
      <c r="G129" s="12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</row>
    <row r="130" spans="1:72" ht="16" thickBot="1" x14ac:dyDescent="0.4">
      <c r="A130" s="3"/>
      <c r="B130" s="367" t="s">
        <v>9</v>
      </c>
      <c r="C130" s="368"/>
      <c r="D130" s="369"/>
      <c r="E130" s="370"/>
      <c r="F130" s="371" t="s">
        <v>10</v>
      </c>
      <c r="G130" s="372"/>
      <c r="H130" s="372"/>
      <c r="I130" s="372"/>
      <c r="J130" s="372"/>
      <c r="K130" s="372"/>
      <c r="L130" s="372"/>
      <c r="M130" s="218"/>
      <c r="N130" s="218"/>
      <c r="O130" s="218"/>
      <c r="P130" s="371" t="s">
        <v>11</v>
      </c>
      <c r="Q130" s="372"/>
      <c r="R130" s="372"/>
      <c r="S130" s="372"/>
      <c r="T130" s="372"/>
      <c r="U130" s="372"/>
      <c r="V130" s="372"/>
      <c r="W130" s="372"/>
      <c r="X130" s="372"/>
      <c r="Y130" s="372"/>
      <c r="Z130" s="372"/>
      <c r="AA130" s="372"/>
      <c r="AB130" s="372"/>
      <c r="AC130" s="372"/>
      <c r="AD130" s="372"/>
      <c r="AE130" s="372"/>
      <c r="AF130" s="373"/>
      <c r="AG130" s="218"/>
      <c r="AH130" s="218"/>
      <c r="AI130" s="218"/>
      <c r="AJ130" s="374" t="s">
        <v>12</v>
      </c>
      <c r="AK130" s="375"/>
      <c r="AL130" s="375"/>
      <c r="AM130" s="375"/>
      <c r="AN130" s="375"/>
      <c r="AO130" s="375"/>
      <c r="AP130" s="375"/>
      <c r="AQ130" s="375"/>
      <c r="AR130" s="376"/>
      <c r="AS130" s="219"/>
      <c r="AT130" s="219"/>
      <c r="AU130" s="219"/>
      <c r="AV130" s="377" t="s">
        <v>13</v>
      </c>
      <c r="AW130" s="378"/>
      <c r="AX130" s="378"/>
      <c r="AY130" s="378"/>
      <c r="AZ130" s="378"/>
      <c r="BA130" s="378"/>
      <c r="BB130" s="378"/>
      <c r="BC130" s="378"/>
      <c r="BD130" s="378"/>
      <c r="BE130" s="378"/>
      <c r="BF130" s="378"/>
      <c r="BG130" s="378"/>
      <c r="BH130" s="378"/>
      <c r="BI130" s="378"/>
      <c r="BJ130" s="378"/>
      <c r="BK130" s="378"/>
      <c r="BL130" s="378"/>
      <c r="BM130" s="378"/>
      <c r="BN130" s="378"/>
      <c r="BO130" s="378"/>
      <c r="BP130" s="378"/>
      <c r="BQ130" s="378"/>
      <c r="BR130" s="378"/>
      <c r="BS130" s="378"/>
      <c r="BT130" s="379"/>
    </row>
    <row r="131" spans="1:72" ht="15.5" x14ac:dyDescent="0.35">
      <c r="A131" s="39"/>
      <c r="B131" s="14"/>
      <c r="C131" s="15"/>
      <c r="D131" s="15"/>
      <c r="E131" s="16"/>
      <c r="F131" s="17"/>
      <c r="G131" s="12"/>
      <c r="H131" s="13"/>
      <c r="I131" s="13"/>
      <c r="J131" s="13"/>
      <c r="K131" s="13"/>
      <c r="L131" s="13"/>
      <c r="M131" s="13"/>
      <c r="N131" s="13"/>
      <c r="O131" s="13"/>
      <c r="P131" s="46"/>
      <c r="Q131" s="47"/>
      <c r="R131" s="47"/>
      <c r="S131" s="47"/>
      <c r="T131" s="47"/>
      <c r="U131" s="47"/>
      <c r="V131" s="47"/>
      <c r="W131" s="47"/>
      <c r="X131" s="13"/>
      <c r="Y131" s="13"/>
      <c r="Z131" s="13"/>
      <c r="AA131" s="13"/>
      <c r="AB131" s="13"/>
      <c r="AC131" s="13"/>
      <c r="AD131" s="13"/>
      <c r="AE131" s="13"/>
      <c r="AF131" s="18"/>
      <c r="AG131" s="13"/>
      <c r="AH131" s="13"/>
      <c r="AI131" s="13"/>
      <c r="AJ131" s="364"/>
      <c r="AK131" s="365"/>
      <c r="AL131" s="365"/>
      <c r="AM131" s="365"/>
      <c r="AN131" s="365"/>
      <c r="AO131" s="365"/>
      <c r="AP131" s="365"/>
      <c r="AQ131" s="365"/>
      <c r="AR131" s="366"/>
      <c r="AS131" s="217"/>
      <c r="AT131" s="217"/>
      <c r="AU131" s="217"/>
      <c r="AV131" s="48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/>
      <c r="BR131" s="49"/>
      <c r="BS131" s="49"/>
      <c r="BT131" s="50"/>
    </row>
    <row r="132" spans="1:72" ht="15.5" x14ac:dyDescent="0.35">
      <c r="A132" s="39"/>
      <c r="B132" s="51"/>
      <c r="C132" s="137"/>
      <c r="D132" s="12"/>
      <c r="E132" s="19"/>
      <c r="F132" s="17"/>
      <c r="G132" s="12"/>
      <c r="H132" s="13"/>
      <c r="I132" s="13"/>
      <c r="J132" s="13"/>
      <c r="K132" s="13"/>
      <c r="L132" s="13"/>
      <c r="M132" s="13"/>
      <c r="N132" s="13"/>
      <c r="O132" s="13"/>
      <c r="P132" s="17"/>
      <c r="Q132" s="12"/>
      <c r="R132" s="12"/>
      <c r="S132" s="12"/>
      <c r="T132" s="12"/>
      <c r="U132" s="12"/>
      <c r="V132" s="12"/>
      <c r="W132" s="12"/>
      <c r="X132" s="13"/>
      <c r="Y132" s="13"/>
      <c r="Z132" s="13"/>
      <c r="AA132" s="13"/>
      <c r="AB132" s="13"/>
      <c r="AC132" s="13"/>
      <c r="AD132" s="13"/>
      <c r="AE132" s="13"/>
      <c r="AF132" s="18"/>
      <c r="AG132" s="13"/>
      <c r="AH132" s="13"/>
      <c r="AI132" s="13"/>
      <c r="AJ132" s="20"/>
      <c r="AK132" s="13"/>
      <c r="AL132" s="13"/>
      <c r="AM132" s="13"/>
      <c r="AN132" s="13"/>
      <c r="AO132" s="13"/>
      <c r="AP132" s="13"/>
      <c r="AQ132" s="13"/>
      <c r="AR132" s="18"/>
      <c r="AS132" s="13"/>
      <c r="AT132" s="13"/>
      <c r="AU132" s="13"/>
      <c r="AV132" s="52"/>
      <c r="AW132" s="53"/>
      <c r="AX132" s="53"/>
      <c r="AY132" s="53"/>
      <c r="AZ132" s="53"/>
      <c r="BA132" s="53"/>
      <c r="BB132" s="53"/>
      <c r="BC132" s="53"/>
      <c r="BD132" s="53"/>
      <c r="BE132" s="53"/>
      <c r="BF132" s="53"/>
      <c r="BG132" s="53"/>
      <c r="BH132" s="53"/>
      <c r="BI132" s="53"/>
      <c r="BJ132" s="53"/>
      <c r="BK132" s="53"/>
      <c r="BL132" s="53"/>
      <c r="BM132" s="53"/>
      <c r="BN132" s="53"/>
      <c r="BO132" s="53"/>
      <c r="BP132" s="53"/>
      <c r="BQ132" s="53"/>
      <c r="BR132" s="53"/>
      <c r="BS132" s="53"/>
      <c r="BT132" s="54"/>
    </row>
    <row r="133" spans="1:72" ht="16" thickBot="1" x14ac:dyDescent="0.4">
      <c r="A133" s="3"/>
      <c r="B133" s="10"/>
      <c r="C133" s="21"/>
      <c r="D133" s="21"/>
      <c r="E133" s="11"/>
      <c r="F133" s="10"/>
      <c r="G133" s="21"/>
      <c r="H133" s="22"/>
      <c r="I133" s="22"/>
      <c r="J133" s="22"/>
      <c r="K133" s="22"/>
      <c r="L133" s="22"/>
      <c r="M133" s="22"/>
      <c r="N133" s="22"/>
      <c r="O133" s="22"/>
      <c r="P133" s="10"/>
      <c r="Q133" s="21"/>
      <c r="R133" s="21"/>
      <c r="S133" s="21"/>
      <c r="T133" s="21"/>
      <c r="U133" s="21"/>
      <c r="V133" s="21"/>
      <c r="W133" s="21"/>
      <c r="X133" s="22"/>
      <c r="Y133" s="22"/>
      <c r="Z133" s="22"/>
      <c r="AA133" s="22"/>
      <c r="AB133" s="22"/>
      <c r="AC133" s="22"/>
      <c r="AD133" s="22"/>
      <c r="AE133" s="22"/>
      <c r="AF133" s="23"/>
      <c r="AG133" s="22"/>
      <c r="AH133" s="22"/>
      <c r="AI133" s="22"/>
      <c r="AJ133" s="24"/>
      <c r="AK133" s="22"/>
      <c r="AL133" s="22"/>
      <c r="AM133" s="22"/>
      <c r="AN133" s="22"/>
      <c r="AO133" s="22"/>
      <c r="AP133" s="22"/>
      <c r="AQ133" s="22"/>
      <c r="AR133" s="23"/>
      <c r="AS133" s="22"/>
      <c r="AT133" s="22"/>
      <c r="AU133" s="22"/>
      <c r="AV133" s="55"/>
      <c r="AW133" s="56"/>
      <c r="AX133" s="56"/>
      <c r="AY133" s="56"/>
      <c r="AZ133" s="56"/>
      <c r="BA133" s="56"/>
      <c r="BB133" s="56"/>
      <c r="BC133" s="56"/>
      <c r="BD133" s="56"/>
      <c r="BE133" s="56"/>
      <c r="BF133" s="56"/>
      <c r="BG133" s="56"/>
      <c r="BH133" s="56"/>
      <c r="BI133" s="56"/>
      <c r="BJ133" s="56"/>
      <c r="BK133" s="56"/>
      <c r="BL133" s="56"/>
      <c r="BM133" s="56"/>
      <c r="BN133" s="56"/>
      <c r="BO133" s="56"/>
      <c r="BP133" s="56"/>
      <c r="BQ133" s="56"/>
      <c r="BR133" s="56"/>
      <c r="BS133" s="56"/>
      <c r="BT133" s="57"/>
    </row>
    <row r="134" spans="1:72" ht="15.5" x14ac:dyDescent="0.35">
      <c r="A134" s="3"/>
      <c r="B134" s="12"/>
      <c r="C134" s="12"/>
      <c r="D134" s="12"/>
      <c r="E134" s="12"/>
      <c r="F134" s="12"/>
      <c r="G134" s="12"/>
      <c r="H134" s="13"/>
      <c r="I134" s="13"/>
      <c r="J134" s="13"/>
      <c r="K134" s="13"/>
      <c r="L134" s="13"/>
      <c r="M134" s="13"/>
      <c r="N134" s="13"/>
      <c r="O134" s="13"/>
      <c r="P134" s="12"/>
      <c r="Q134" s="12"/>
      <c r="R134" s="12"/>
      <c r="S134" s="12"/>
      <c r="T134" s="12"/>
      <c r="U134" s="12"/>
      <c r="V134" s="12"/>
      <c r="W134" s="12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</row>
    <row r="135" spans="1:72" x14ac:dyDescent="0.35">
      <c r="B135" s="1"/>
      <c r="C135" s="1"/>
      <c r="D135" s="25">
        <v>30</v>
      </c>
      <c r="E135" s="25"/>
      <c r="F135" s="25"/>
      <c r="G135" s="25"/>
      <c r="H135" s="28">
        <f>COUNTIF(H29:H127,"30")</f>
        <v>0</v>
      </c>
      <c r="I135" s="28">
        <f t="shared" ref="I135:BP135" si="15">COUNTIF(I29:I127,"30")</f>
        <v>0</v>
      </c>
      <c r="J135" s="28">
        <f t="shared" si="15"/>
        <v>1</v>
      </c>
      <c r="K135" s="28">
        <f t="shared" si="15"/>
        <v>1</v>
      </c>
      <c r="L135" s="28">
        <f t="shared" si="15"/>
        <v>1</v>
      </c>
      <c r="M135" s="28">
        <f t="shared" si="15"/>
        <v>1</v>
      </c>
      <c r="N135" s="28">
        <f t="shared" si="15"/>
        <v>1</v>
      </c>
      <c r="O135" s="28">
        <f t="shared" si="15"/>
        <v>1</v>
      </c>
      <c r="P135" s="28">
        <f t="shared" si="15"/>
        <v>1</v>
      </c>
      <c r="Q135" s="28">
        <f t="shared" si="15"/>
        <v>1</v>
      </c>
      <c r="R135" s="28">
        <f t="shared" si="15"/>
        <v>1</v>
      </c>
      <c r="S135" s="28">
        <f t="shared" si="15"/>
        <v>1</v>
      </c>
      <c r="T135" s="28">
        <f t="shared" si="15"/>
        <v>1</v>
      </c>
      <c r="U135" s="28">
        <f t="shared" si="15"/>
        <v>1</v>
      </c>
      <c r="V135" s="28">
        <f t="shared" si="15"/>
        <v>1</v>
      </c>
      <c r="W135" s="28">
        <f t="shared" si="15"/>
        <v>1</v>
      </c>
      <c r="X135" s="28">
        <f t="shared" si="15"/>
        <v>1</v>
      </c>
      <c r="Y135" s="28">
        <f t="shared" si="15"/>
        <v>1</v>
      </c>
      <c r="Z135" s="28">
        <f t="shared" si="15"/>
        <v>1</v>
      </c>
      <c r="AA135" s="28">
        <f t="shared" si="15"/>
        <v>1</v>
      </c>
      <c r="AB135" s="28">
        <f t="shared" si="15"/>
        <v>1</v>
      </c>
      <c r="AC135" s="28">
        <f t="shared" si="15"/>
        <v>1</v>
      </c>
      <c r="AD135" s="28">
        <f t="shared" si="15"/>
        <v>1</v>
      </c>
      <c r="AE135" s="28">
        <f t="shared" si="15"/>
        <v>1</v>
      </c>
      <c r="AF135" s="28">
        <f t="shared" si="15"/>
        <v>1</v>
      </c>
      <c r="AG135" s="28">
        <f t="shared" si="15"/>
        <v>1</v>
      </c>
      <c r="AH135" s="28">
        <f t="shared" si="15"/>
        <v>1</v>
      </c>
      <c r="AI135" s="28">
        <f t="shared" si="15"/>
        <v>1</v>
      </c>
      <c r="AJ135" s="28">
        <f t="shared" si="15"/>
        <v>1</v>
      </c>
      <c r="AK135" s="28">
        <f t="shared" si="15"/>
        <v>1</v>
      </c>
      <c r="AL135" s="28">
        <f t="shared" si="15"/>
        <v>1</v>
      </c>
      <c r="AM135" s="28">
        <f t="shared" si="15"/>
        <v>1</v>
      </c>
      <c r="AN135" s="28">
        <f t="shared" si="15"/>
        <v>1</v>
      </c>
      <c r="AO135" s="28">
        <f t="shared" si="15"/>
        <v>1</v>
      </c>
      <c r="AP135" s="28">
        <f t="shared" si="15"/>
        <v>1</v>
      </c>
      <c r="AQ135" s="28">
        <f t="shared" si="15"/>
        <v>1</v>
      </c>
      <c r="AR135" s="28">
        <f t="shared" si="15"/>
        <v>1</v>
      </c>
      <c r="AS135" s="28">
        <f t="shared" si="15"/>
        <v>1</v>
      </c>
      <c r="AT135" s="28">
        <f t="shared" si="15"/>
        <v>1</v>
      </c>
      <c r="AU135" s="28">
        <f t="shared" si="15"/>
        <v>1</v>
      </c>
      <c r="AV135" s="28">
        <f t="shared" si="15"/>
        <v>1</v>
      </c>
      <c r="AW135" s="28">
        <f t="shared" si="15"/>
        <v>1</v>
      </c>
      <c r="AX135" s="28">
        <f t="shared" si="15"/>
        <v>1</v>
      </c>
      <c r="AY135" s="28">
        <f t="shared" si="15"/>
        <v>1</v>
      </c>
      <c r="AZ135" s="28">
        <f t="shared" si="15"/>
        <v>1</v>
      </c>
      <c r="BA135" s="28">
        <f t="shared" si="15"/>
        <v>1</v>
      </c>
      <c r="BB135" s="28">
        <f t="shared" si="15"/>
        <v>1</v>
      </c>
      <c r="BC135" s="28">
        <f t="shared" si="15"/>
        <v>1</v>
      </c>
      <c r="BD135" s="28">
        <f t="shared" si="15"/>
        <v>1</v>
      </c>
      <c r="BE135" s="28">
        <f t="shared" si="15"/>
        <v>1</v>
      </c>
      <c r="BF135" s="28">
        <f t="shared" si="15"/>
        <v>1</v>
      </c>
      <c r="BG135" s="28">
        <f t="shared" si="15"/>
        <v>1</v>
      </c>
      <c r="BH135" s="28">
        <f t="shared" si="15"/>
        <v>0</v>
      </c>
      <c r="BI135" s="28">
        <f t="shared" si="15"/>
        <v>0</v>
      </c>
      <c r="BJ135" s="28">
        <f t="shared" si="15"/>
        <v>0</v>
      </c>
      <c r="BK135" s="28">
        <f t="shared" si="15"/>
        <v>0</v>
      </c>
      <c r="BL135" s="28">
        <f t="shared" si="15"/>
        <v>0</v>
      </c>
      <c r="BM135" s="28">
        <f t="shared" si="15"/>
        <v>0</v>
      </c>
      <c r="BN135" s="28">
        <f t="shared" si="15"/>
        <v>0</v>
      </c>
      <c r="BO135" s="28">
        <f t="shared" si="15"/>
        <v>0</v>
      </c>
      <c r="BP135" s="28">
        <f t="shared" si="15"/>
        <v>0</v>
      </c>
      <c r="BQ135" s="187"/>
      <c r="BR135" s="187"/>
      <c r="BS135" s="187"/>
    </row>
    <row r="136" spans="1:72" x14ac:dyDescent="0.35">
      <c r="B136" s="1" t="s">
        <v>14</v>
      </c>
      <c r="C136" s="1"/>
      <c r="D136" s="26">
        <v>31</v>
      </c>
      <c r="E136" s="26"/>
      <c r="F136" s="26"/>
      <c r="G136" s="26"/>
      <c r="H136" s="27">
        <f>COUNTIF(H29:H127,"31")</f>
        <v>0</v>
      </c>
      <c r="I136" s="27">
        <f t="shared" ref="I136:BP136" si="16">COUNTIF(I29:I127,"31")</f>
        <v>0</v>
      </c>
      <c r="J136" s="27">
        <f t="shared" si="16"/>
        <v>0</v>
      </c>
      <c r="K136" s="27">
        <f t="shared" si="16"/>
        <v>0</v>
      </c>
      <c r="L136" s="27">
        <f t="shared" si="16"/>
        <v>0</v>
      </c>
      <c r="M136" s="27">
        <f t="shared" si="16"/>
        <v>0</v>
      </c>
      <c r="N136" s="27">
        <f t="shared" si="16"/>
        <v>0</v>
      </c>
      <c r="O136" s="27">
        <f t="shared" si="16"/>
        <v>0</v>
      </c>
      <c r="P136" s="27">
        <f t="shared" si="16"/>
        <v>0</v>
      </c>
      <c r="Q136" s="27">
        <f t="shared" si="16"/>
        <v>0</v>
      </c>
      <c r="R136" s="27">
        <f t="shared" si="16"/>
        <v>0</v>
      </c>
      <c r="S136" s="27">
        <f t="shared" si="16"/>
        <v>0</v>
      </c>
      <c r="T136" s="27">
        <f t="shared" si="16"/>
        <v>0</v>
      </c>
      <c r="U136" s="27">
        <f t="shared" si="16"/>
        <v>0</v>
      </c>
      <c r="V136" s="27">
        <f t="shared" si="16"/>
        <v>0</v>
      </c>
      <c r="W136" s="27">
        <f t="shared" si="16"/>
        <v>0</v>
      </c>
      <c r="X136" s="27">
        <f t="shared" si="16"/>
        <v>0</v>
      </c>
      <c r="Y136" s="27">
        <f t="shared" si="16"/>
        <v>0</v>
      </c>
      <c r="Z136" s="27">
        <f t="shared" si="16"/>
        <v>0</v>
      </c>
      <c r="AA136" s="27">
        <f t="shared" si="16"/>
        <v>0</v>
      </c>
      <c r="AB136" s="27">
        <f t="shared" si="16"/>
        <v>0</v>
      </c>
      <c r="AC136" s="27">
        <f t="shared" si="16"/>
        <v>0</v>
      </c>
      <c r="AD136" s="27">
        <f t="shared" si="16"/>
        <v>0</v>
      </c>
      <c r="AE136" s="27">
        <f t="shared" si="16"/>
        <v>0</v>
      </c>
      <c r="AF136" s="27">
        <f t="shared" si="16"/>
        <v>0</v>
      </c>
      <c r="AG136" s="27">
        <f t="shared" si="16"/>
        <v>0</v>
      </c>
      <c r="AH136" s="27">
        <f t="shared" si="16"/>
        <v>0</v>
      </c>
      <c r="AI136" s="27">
        <f t="shared" si="16"/>
        <v>0</v>
      </c>
      <c r="AJ136" s="27">
        <f t="shared" si="16"/>
        <v>0</v>
      </c>
      <c r="AK136" s="27">
        <f t="shared" si="16"/>
        <v>0</v>
      </c>
      <c r="AL136" s="27">
        <f t="shared" si="16"/>
        <v>0</v>
      </c>
      <c r="AM136" s="27">
        <f t="shared" si="16"/>
        <v>0</v>
      </c>
      <c r="AN136" s="27">
        <f t="shared" si="16"/>
        <v>0</v>
      </c>
      <c r="AO136" s="27">
        <f t="shared" si="16"/>
        <v>0</v>
      </c>
      <c r="AP136" s="27">
        <f t="shared" si="16"/>
        <v>0</v>
      </c>
      <c r="AQ136" s="27">
        <f t="shared" si="16"/>
        <v>0</v>
      </c>
      <c r="AR136" s="27">
        <f t="shared" si="16"/>
        <v>0</v>
      </c>
      <c r="AS136" s="27">
        <f t="shared" si="16"/>
        <v>0</v>
      </c>
      <c r="AT136" s="27">
        <f t="shared" si="16"/>
        <v>0</v>
      </c>
      <c r="AU136" s="27">
        <f t="shared" si="16"/>
        <v>0</v>
      </c>
      <c r="AV136" s="27">
        <f t="shared" si="16"/>
        <v>0</v>
      </c>
      <c r="AW136" s="27">
        <f t="shared" si="16"/>
        <v>0</v>
      </c>
      <c r="AX136" s="27">
        <f t="shared" si="16"/>
        <v>0</v>
      </c>
      <c r="AY136" s="27">
        <f t="shared" si="16"/>
        <v>0</v>
      </c>
      <c r="AZ136" s="27">
        <f t="shared" si="16"/>
        <v>0</v>
      </c>
      <c r="BA136" s="27">
        <f t="shared" si="16"/>
        <v>0</v>
      </c>
      <c r="BB136" s="27">
        <f t="shared" si="16"/>
        <v>0</v>
      </c>
      <c r="BC136" s="27">
        <f t="shared" si="16"/>
        <v>0</v>
      </c>
      <c r="BD136" s="27">
        <f t="shared" si="16"/>
        <v>0</v>
      </c>
      <c r="BE136" s="27">
        <f t="shared" si="16"/>
        <v>0</v>
      </c>
      <c r="BF136" s="27">
        <f t="shared" si="16"/>
        <v>0</v>
      </c>
      <c r="BG136" s="27">
        <f t="shared" si="16"/>
        <v>0</v>
      </c>
      <c r="BH136" s="27">
        <f t="shared" si="16"/>
        <v>0</v>
      </c>
      <c r="BI136" s="27">
        <f t="shared" si="16"/>
        <v>0</v>
      </c>
      <c r="BJ136" s="27">
        <f t="shared" si="16"/>
        <v>0</v>
      </c>
      <c r="BK136" s="27">
        <f t="shared" si="16"/>
        <v>0</v>
      </c>
      <c r="BL136" s="27">
        <f t="shared" si="16"/>
        <v>0</v>
      </c>
      <c r="BM136" s="27">
        <f t="shared" si="16"/>
        <v>0</v>
      </c>
      <c r="BN136" s="27">
        <f t="shared" si="16"/>
        <v>0</v>
      </c>
      <c r="BO136" s="27">
        <f t="shared" si="16"/>
        <v>0</v>
      </c>
      <c r="BP136" s="27">
        <f t="shared" si="16"/>
        <v>0</v>
      </c>
      <c r="BQ136" s="188"/>
      <c r="BR136" s="188"/>
      <c r="BS136" s="188"/>
    </row>
    <row r="137" spans="1:72" x14ac:dyDescent="0.35">
      <c r="B137" s="1"/>
      <c r="C137" s="1"/>
      <c r="D137" s="26">
        <v>32</v>
      </c>
      <c r="E137" s="26"/>
      <c r="F137" s="26"/>
      <c r="G137" s="26"/>
      <c r="H137" s="27">
        <f>COUNTIF(H29:H127,"32")</f>
        <v>0</v>
      </c>
      <c r="I137" s="27">
        <f t="shared" ref="I137:BP137" si="17">COUNTIF(I29:I127,"32")</f>
        <v>0</v>
      </c>
      <c r="J137" s="27">
        <f t="shared" si="17"/>
        <v>0</v>
      </c>
      <c r="K137" s="27">
        <f t="shared" si="17"/>
        <v>0</v>
      </c>
      <c r="L137" s="27">
        <f t="shared" si="17"/>
        <v>0</v>
      </c>
      <c r="M137" s="27">
        <f t="shared" si="17"/>
        <v>0</v>
      </c>
      <c r="N137" s="27">
        <f t="shared" si="17"/>
        <v>0</v>
      </c>
      <c r="O137" s="27">
        <f t="shared" si="17"/>
        <v>0</v>
      </c>
      <c r="P137" s="27">
        <f t="shared" si="17"/>
        <v>0</v>
      </c>
      <c r="Q137" s="27">
        <f t="shared" si="17"/>
        <v>0</v>
      </c>
      <c r="R137" s="27">
        <f t="shared" si="17"/>
        <v>0</v>
      </c>
      <c r="S137" s="27">
        <f t="shared" si="17"/>
        <v>0</v>
      </c>
      <c r="T137" s="27">
        <f t="shared" si="17"/>
        <v>0</v>
      </c>
      <c r="U137" s="27">
        <f t="shared" si="17"/>
        <v>0</v>
      </c>
      <c r="V137" s="27">
        <f t="shared" si="17"/>
        <v>0</v>
      </c>
      <c r="W137" s="27">
        <f t="shared" si="17"/>
        <v>1</v>
      </c>
      <c r="X137" s="27">
        <f t="shared" si="17"/>
        <v>1</v>
      </c>
      <c r="Y137" s="27">
        <f t="shared" si="17"/>
        <v>1</v>
      </c>
      <c r="Z137" s="27">
        <f t="shared" si="17"/>
        <v>1</v>
      </c>
      <c r="AA137" s="27">
        <f t="shared" si="17"/>
        <v>1</v>
      </c>
      <c r="AB137" s="27">
        <f t="shared" si="17"/>
        <v>1</v>
      </c>
      <c r="AC137" s="27">
        <f t="shared" si="17"/>
        <v>1</v>
      </c>
      <c r="AD137" s="27">
        <f t="shared" si="17"/>
        <v>1</v>
      </c>
      <c r="AE137" s="27">
        <f t="shared" si="17"/>
        <v>1</v>
      </c>
      <c r="AF137" s="27">
        <f t="shared" si="17"/>
        <v>1</v>
      </c>
      <c r="AG137" s="27">
        <f t="shared" si="17"/>
        <v>1</v>
      </c>
      <c r="AH137" s="27">
        <f t="shared" si="17"/>
        <v>1</v>
      </c>
      <c r="AI137" s="27">
        <f t="shared" si="17"/>
        <v>1</v>
      </c>
      <c r="AJ137" s="27">
        <f t="shared" si="17"/>
        <v>1</v>
      </c>
      <c r="AK137" s="27">
        <f t="shared" si="17"/>
        <v>1</v>
      </c>
      <c r="AL137" s="27">
        <f t="shared" si="17"/>
        <v>1</v>
      </c>
      <c r="AM137" s="27">
        <f t="shared" si="17"/>
        <v>1</v>
      </c>
      <c r="AN137" s="27">
        <f t="shared" si="17"/>
        <v>1</v>
      </c>
      <c r="AO137" s="27">
        <f t="shared" si="17"/>
        <v>1</v>
      </c>
      <c r="AP137" s="27">
        <f t="shared" si="17"/>
        <v>1</v>
      </c>
      <c r="AQ137" s="27">
        <f t="shared" si="17"/>
        <v>1</v>
      </c>
      <c r="AR137" s="27">
        <f t="shared" si="17"/>
        <v>1</v>
      </c>
      <c r="AS137" s="27">
        <f t="shared" si="17"/>
        <v>1</v>
      </c>
      <c r="AT137" s="27">
        <f t="shared" si="17"/>
        <v>1</v>
      </c>
      <c r="AU137" s="27">
        <f t="shared" si="17"/>
        <v>1</v>
      </c>
      <c r="AV137" s="27">
        <f t="shared" si="17"/>
        <v>1</v>
      </c>
      <c r="AW137" s="27">
        <f t="shared" si="17"/>
        <v>1</v>
      </c>
      <c r="AX137" s="27">
        <f t="shared" si="17"/>
        <v>1</v>
      </c>
      <c r="AY137" s="27">
        <f t="shared" si="17"/>
        <v>1</v>
      </c>
      <c r="AZ137" s="27">
        <f t="shared" si="17"/>
        <v>1</v>
      </c>
      <c r="BA137" s="27">
        <f t="shared" si="17"/>
        <v>1</v>
      </c>
      <c r="BB137" s="27">
        <f t="shared" si="17"/>
        <v>1</v>
      </c>
      <c r="BC137" s="27">
        <f t="shared" si="17"/>
        <v>1</v>
      </c>
      <c r="BD137" s="27">
        <f t="shared" si="17"/>
        <v>1</v>
      </c>
      <c r="BE137" s="27">
        <f t="shared" si="17"/>
        <v>0</v>
      </c>
      <c r="BF137" s="27">
        <f t="shared" si="17"/>
        <v>0</v>
      </c>
      <c r="BG137" s="27">
        <f t="shared" si="17"/>
        <v>0</v>
      </c>
      <c r="BH137" s="27">
        <f t="shared" si="17"/>
        <v>0</v>
      </c>
      <c r="BI137" s="27">
        <f t="shared" si="17"/>
        <v>0</v>
      </c>
      <c r="BJ137" s="27">
        <f t="shared" si="17"/>
        <v>0</v>
      </c>
      <c r="BK137" s="27">
        <f t="shared" si="17"/>
        <v>0</v>
      </c>
      <c r="BL137" s="27">
        <f t="shared" si="17"/>
        <v>0</v>
      </c>
      <c r="BM137" s="27">
        <f t="shared" si="17"/>
        <v>0</v>
      </c>
      <c r="BN137" s="27">
        <f t="shared" si="17"/>
        <v>0</v>
      </c>
      <c r="BO137" s="27">
        <f t="shared" si="17"/>
        <v>0</v>
      </c>
      <c r="BP137" s="27">
        <f t="shared" si="17"/>
        <v>0</v>
      </c>
      <c r="BQ137" s="188"/>
      <c r="BR137" s="188"/>
      <c r="BS137" s="188"/>
    </row>
    <row r="138" spans="1:72" x14ac:dyDescent="0.35">
      <c r="B138" s="1"/>
      <c r="C138" s="1"/>
      <c r="D138" s="28">
        <v>33</v>
      </c>
      <c r="E138" s="28"/>
      <c r="F138" s="28"/>
      <c r="G138" s="28"/>
      <c r="H138" s="28">
        <f>COUNTIF(H29:H127,"33")</f>
        <v>1</v>
      </c>
      <c r="I138" s="28">
        <f t="shared" ref="I138:BP138" si="18">COUNTIF(I29:I127,"33")</f>
        <v>1</v>
      </c>
      <c r="J138" s="28">
        <f t="shared" si="18"/>
        <v>1</v>
      </c>
      <c r="K138" s="28">
        <f t="shared" si="18"/>
        <v>1</v>
      </c>
      <c r="L138" s="28">
        <f t="shared" si="18"/>
        <v>1</v>
      </c>
      <c r="M138" s="28">
        <f t="shared" si="18"/>
        <v>1</v>
      </c>
      <c r="N138" s="28">
        <f t="shared" si="18"/>
        <v>1</v>
      </c>
      <c r="O138" s="28">
        <f t="shared" si="18"/>
        <v>1</v>
      </c>
      <c r="P138" s="28">
        <f t="shared" si="18"/>
        <v>1</v>
      </c>
      <c r="Q138" s="28">
        <f t="shared" si="18"/>
        <v>1</v>
      </c>
      <c r="R138" s="28">
        <f t="shared" si="18"/>
        <v>1</v>
      </c>
      <c r="S138" s="28">
        <f t="shared" si="18"/>
        <v>1</v>
      </c>
      <c r="T138" s="28">
        <f t="shared" si="18"/>
        <v>1</v>
      </c>
      <c r="U138" s="28">
        <f t="shared" si="18"/>
        <v>1</v>
      </c>
      <c r="V138" s="28">
        <f t="shared" si="18"/>
        <v>1</v>
      </c>
      <c r="W138" s="28">
        <f t="shared" si="18"/>
        <v>1</v>
      </c>
      <c r="X138" s="28">
        <f t="shared" si="18"/>
        <v>1</v>
      </c>
      <c r="Y138" s="28">
        <f t="shared" si="18"/>
        <v>1</v>
      </c>
      <c r="Z138" s="28">
        <f t="shared" si="18"/>
        <v>1</v>
      </c>
      <c r="AA138" s="28">
        <f t="shared" si="18"/>
        <v>1</v>
      </c>
      <c r="AB138" s="28">
        <f t="shared" si="18"/>
        <v>1</v>
      </c>
      <c r="AC138" s="28">
        <f t="shared" si="18"/>
        <v>1</v>
      </c>
      <c r="AD138" s="28">
        <f t="shared" si="18"/>
        <v>1</v>
      </c>
      <c r="AE138" s="28">
        <f t="shared" si="18"/>
        <v>1</v>
      </c>
      <c r="AF138" s="28">
        <f t="shared" si="18"/>
        <v>1</v>
      </c>
      <c r="AG138" s="28">
        <f t="shared" si="18"/>
        <v>1</v>
      </c>
      <c r="AH138" s="28">
        <f t="shared" si="18"/>
        <v>1</v>
      </c>
      <c r="AI138" s="28">
        <f t="shared" si="18"/>
        <v>1</v>
      </c>
      <c r="AJ138" s="28">
        <f t="shared" si="18"/>
        <v>1</v>
      </c>
      <c r="AK138" s="28">
        <f t="shared" si="18"/>
        <v>1</v>
      </c>
      <c r="AL138" s="28">
        <f t="shared" si="18"/>
        <v>1</v>
      </c>
      <c r="AM138" s="28">
        <f t="shared" si="18"/>
        <v>1</v>
      </c>
      <c r="AN138" s="28">
        <f t="shared" si="18"/>
        <v>1</v>
      </c>
      <c r="AO138" s="28">
        <f t="shared" si="18"/>
        <v>1</v>
      </c>
      <c r="AP138" s="28">
        <f t="shared" si="18"/>
        <v>1</v>
      </c>
      <c r="AQ138" s="28">
        <f t="shared" si="18"/>
        <v>1</v>
      </c>
      <c r="AR138" s="28">
        <f t="shared" si="18"/>
        <v>1</v>
      </c>
      <c r="AS138" s="28">
        <f t="shared" si="18"/>
        <v>1</v>
      </c>
      <c r="AT138" s="28">
        <f t="shared" si="18"/>
        <v>1</v>
      </c>
      <c r="AU138" s="28">
        <f t="shared" si="18"/>
        <v>1</v>
      </c>
      <c r="AV138" s="28">
        <f t="shared" si="18"/>
        <v>1</v>
      </c>
      <c r="AW138" s="28">
        <f t="shared" si="18"/>
        <v>1</v>
      </c>
      <c r="AX138" s="28">
        <f t="shared" si="18"/>
        <v>1</v>
      </c>
      <c r="AY138" s="28">
        <f t="shared" si="18"/>
        <v>1</v>
      </c>
      <c r="AZ138" s="28">
        <f t="shared" si="18"/>
        <v>1</v>
      </c>
      <c r="BA138" s="28">
        <f t="shared" si="18"/>
        <v>1</v>
      </c>
      <c r="BB138" s="28">
        <f t="shared" si="18"/>
        <v>1</v>
      </c>
      <c r="BC138" s="28">
        <f t="shared" si="18"/>
        <v>1</v>
      </c>
      <c r="BD138" s="28">
        <f t="shared" si="18"/>
        <v>1</v>
      </c>
      <c r="BE138" s="28">
        <f t="shared" si="18"/>
        <v>1</v>
      </c>
      <c r="BF138" s="28">
        <f t="shared" si="18"/>
        <v>1</v>
      </c>
      <c r="BG138" s="28">
        <f t="shared" si="18"/>
        <v>1</v>
      </c>
      <c r="BH138" s="28">
        <f t="shared" si="18"/>
        <v>0</v>
      </c>
      <c r="BI138" s="28">
        <f t="shared" si="18"/>
        <v>0</v>
      </c>
      <c r="BJ138" s="28">
        <f t="shared" si="18"/>
        <v>0</v>
      </c>
      <c r="BK138" s="28">
        <f t="shared" si="18"/>
        <v>0</v>
      </c>
      <c r="BL138" s="28">
        <f t="shared" si="18"/>
        <v>0</v>
      </c>
      <c r="BM138" s="28">
        <f t="shared" si="18"/>
        <v>0</v>
      </c>
      <c r="BN138" s="28">
        <f t="shared" si="18"/>
        <v>0</v>
      </c>
      <c r="BO138" s="28">
        <f t="shared" si="18"/>
        <v>0</v>
      </c>
      <c r="BP138" s="28">
        <f t="shared" si="18"/>
        <v>0</v>
      </c>
      <c r="BQ138" s="187"/>
      <c r="BR138" s="187"/>
      <c r="BS138" s="187"/>
    </row>
    <row r="139" spans="1:72" x14ac:dyDescent="0.35">
      <c r="D139" s="26">
        <v>35</v>
      </c>
      <c r="E139" s="26"/>
      <c r="F139" s="26"/>
      <c r="G139" s="26"/>
      <c r="H139" s="27">
        <f>COUNTIF(H29:H127,"35")</f>
        <v>0</v>
      </c>
      <c r="I139" s="27">
        <f t="shared" ref="I139:BP139" si="19">COUNTIF(I29:I127,"35")</f>
        <v>0</v>
      </c>
      <c r="J139" s="27">
        <f t="shared" si="19"/>
        <v>0</v>
      </c>
      <c r="K139" s="27">
        <f t="shared" si="19"/>
        <v>1</v>
      </c>
      <c r="L139" s="27">
        <f t="shared" si="19"/>
        <v>1</v>
      </c>
      <c r="M139" s="27">
        <f t="shared" si="19"/>
        <v>1</v>
      </c>
      <c r="N139" s="27">
        <f t="shared" si="19"/>
        <v>0</v>
      </c>
      <c r="O139" s="27">
        <f t="shared" si="19"/>
        <v>0</v>
      </c>
      <c r="P139" s="27">
        <f t="shared" si="19"/>
        <v>0</v>
      </c>
      <c r="Q139" s="27">
        <f t="shared" si="19"/>
        <v>0</v>
      </c>
      <c r="R139" s="27">
        <f t="shared" si="19"/>
        <v>0</v>
      </c>
      <c r="S139" s="27">
        <f t="shared" si="19"/>
        <v>0</v>
      </c>
      <c r="T139" s="27">
        <f t="shared" si="19"/>
        <v>0</v>
      </c>
      <c r="U139" s="27">
        <f t="shared" si="19"/>
        <v>0</v>
      </c>
      <c r="V139" s="27">
        <f t="shared" si="19"/>
        <v>0</v>
      </c>
      <c r="W139" s="27">
        <f t="shared" si="19"/>
        <v>1</v>
      </c>
      <c r="X139" s="27">
        <f t="shared" si="19"/>
        <v>1</v>
      </c>
      <c r="Y139" s="27">
        <f t="shared" si="19"/>
        <v>1</v>
      </c>
      <c r="Z139" s="27">
        <f t="shared" si="19"/>
        <v>1</v>
      </c>
      <c r="AA139" s="27">
        <f t="shared" si="19"/>
        <v>1</v>
      </c>
      <c r="AB139" s="27">
        <f t="shared" si="19"/>
        <v>1</v>
      </c>
      <c r="AC139" s="27">
        <f t="shared" si="19"/>
        <v>1</v>
      </c>
      <c r="AD139" s="27">
        <f t="shared" si="19"/>
        <v>1</v>
      </c>
      <c r="AE139" s="27">
        <f t="shared" si="19"/>
        <v>1</v>
      </c>
      <c r="AF139" s="27">
        <f t="shared" si="19"/>
        <v>1</v>
      </c>
      <c r="AG139" s="27">
        <f t="shared" si="19"/>
        <v>1</v>
      </c>
      <c r="AH139" s="27">
        <f t="shared" si="19"/>
        <v>1</v>
      </c>
      <c r="AI139" s="27">
        <f t="shared" si="19"/>
        <v>1</v>
      </c>
      <c r="AJ139" s="27">
        <f t="shared" si="19"/>
        <v>1</v>
      </c>
      <c r="AK139" s="27">
        <f t="shared" si="19"/>
        <v>1</v>
      </c>
      <c r="AL139" s="27">
        <f t="shared" si="19"/>
        <v>1</v>
      </c>
      <c r="AM139" s="27">
        <f t="shared" si="19"/>
        <v>1</v>
      </c>
      <c r="AN139" s="27">
        <f t="shared" si="19"/>
        <v>1</v>
      </c>
      <c r="AO139" s="27">
        <f t="shared" si="19"/>
        <v>1</v>
      </c>
      <c r="AP139" s="27">
        <f t="shared" si="19"/>
        <v>1</v>
      </c>
      <c r="AQ139" s="27">
        <f t="shared" si="19"/>
        <v>1</v>
      </c>
      <c r="AR139" s="27">
        <f t="shared" si="19"/>
        <v>1</v>
      </c>
      <c r="AS139" s="27">
        <f t="shared" si="19"/>
        <v>1</v>
      </c>
      <c r="AT139" s="27">
        <f t="shared" si="19"/>
        <v>1</v>
      </c>
      <c r="AU139" s="27">
        <f t="shared" si="19"/>
        <v>1</v>
      </c>
      <c r="AV139" s="27">
        <f t="shared" si="19"/>
        <v>1</v>
      </c>
      <c r="AW139" s="27">
        <f t="shared" si="19"/>
        <v>1</v>
      </c>
      <c r="AX139" s="27">
        <f t="shared" si="19"/>
        <v>1</v>
      </c>
      <c r="AY139" s="27">
        <f t="shared" si="19"/>
        <v>1</v>
      </c>
      <c r="AZ139" s="27">
        <f t="shared" si="19"/>
        <v>1</v>
      </c>
      <c r="BA139" s="27">
        <f t="shared" si="19"/>
        <v>1</v>
      </c>
      <c r="BB139" s="27">
        <f t="shared" si="19"/>
        <v>1</v>
      </c>
      <c r="BC139" s="27">
        <f t="shared" si="19"/>
        <v>1</v>
      </c>
      <c r="BD139" s="27">
        <f t="shared" si="19"/>
        <v>1</v>
      </c>
      <c r="BE139" s="27">
        <f t="shared" si="19"/>
        <v>1</v>
      </c>
      <c r="BF139" s="27">
        <f t="shared" si="19"/>
        <v>1</v>
      </c>
      <c r="BG139" s="27">
        <f t="shared" si="19"/>
        <v>1</v>
      </c>
      <c r="BH139" s="27">
        <f t="shared" si="19"/>
        <v>0</v>
      </c>
      <c r="BI139" s="27">
        <f t="shared" si="19"/>
        <v>0</v>
      </c>
      <c r="BJ139" s="27">
        <f t="shared" si="19"/>
        <v>0</v>
      </c>
      <c r="BK139" s="27">
        <f t="shared" si="19"/>
        <v>0</v>
      </c>
      <c r="BL139" s="27">
        <f t="shared" si="19"/>
        <v>0</v>
      </c>
      <c r="BM139" s="27">
        <f t="shared" si="19"/>
        <v>0</v>
      </c>
      <c r="BN139" s="27">
        <f t="shared" si="19"/>
        <v>0</v>
      </c>
      <c r="BO139" s="27">
        <f t="shared" si="19"/>
        <v>0</v>
      </c>
      <c r="BP139" s="27">
        <f t="shared" si="19"/>
        <v>0</v>
      </c>
      <c r="BQ139" s="188"/>
      <c r="BR139" s="188"/>
      <c r="BS139" s="188"/>
    </row>
    <row r="140" spans="1:72" x14ac:dyDescent="0.35">
      <c r="D140" s="26">
        <v>36</v>
      </c>
      <c r="E140" s="26"/>
      <c r="F140" s="26"/>
      <c r="G140" s="26"/>
      <c r="H140" s="27">
        <f>COUNTIF(H29:H127,"36")</f>
        <v>0</v>
      </c>
      <c r="I140" s="27">
        <f t="shared" ref="I140:BP140" si="20">COUNTIF(I29:I127,"36")</f>
        <v>0</v>
      </c>
      <c r="J140" s="27">
        <f t="shared" si="20"/>
        <v>0</v>
      </c>
      <c r="K140" s="27">
        <f t="shared" si="20"/>
        <v>0</v>
      </c>
      <c r="L140" s="27">
        <f t="shared" si="20"/>
        <v>0</v>
      </c>
      <c r="M140" s="27">
        <f t="shared" si="20"/>
        <v>0</v>
      </c>
      <c r="N140" s="27">
        <f t="shared" si="20"/>
        <v>0</v>
      </c>
      <c r="O140" s="27">
        <f t="shared" si="20"/>
        <v>0</v>
      </c>
      <c r="P140" s="27">
        <f t="shared" si="20"/>
        <v>0</v>
      </c>
      <c r="Q140" s="27">
        <f t="shared" si="20"/>
        <v>0</v>
      </c>
      <c r="R140" s="27">
        <f t="shared" si="20"/>
        <v>0</v>
      </c>
      <c r="S140" s="27">
        <f t="shared" si="20"/>
        <v>0</v>
      </c>
      <c r="T140" s="27">
        <f t="shared" si="20"/>
        <v>0</v>
      </c>
      <c r="U140" s="27">
        <f t="shared" si="20"/>
        <v>0</v>
      </c>
      <c r="V140" s="27">
        <f t="shared" si="20"/>
        <v>0</v>
      </c>
      <c r="W140" s="27">
        <f t="shared" si="20"/>
        <v>1</v>
      </c>
      <c r="X140" s="27">
        <f t="shared" si="20"/>
        <v>1</v>
      </c>
      <c r="Y140" s="27">
        <f t="shared" si="20"/>
        <v>1</v>
      </c>
      <c r="Z140" s="27">
        <f t="shared" si="20"/>
        <v>1</v>
      </c>
      <c r="AA140" s="27">
        <f t="shared" si="20"/>
        <v>1</v>
      </c>
      <c r="AB140" s="27">
        <f t="shared" si="20"/>
        <v>1</v>
      </c>
      <c r="AC140" s="27">
        <f t="shared" si="20"/>
        <v>1</v>
      </c>
      <c r="AD140" s="27">
        <f t="shared" si="20"/>
        <v>1</v>
      </c>
      <c r="AE140" s="27">
        <f t="shared" si="20"/>
        <v>1</v>
      </c>
      <c r="AF140" s="27">
        <f t="shared" si="20"/>
        <v>1</v>
      </c>
      <c r="AG140" s="27">
        <f t="shared" si="20"/>
        <v>1</v>
      </c>
      <c r="AH140" s="27">
        <f t="shared" si="20"/>
        <v>1</v>
      </c>
      <c r="AI140" s="27">
        <f t="shared" si="20"/>
        <v>1</v>
      </c>
      <c r="AJ140" s="27">
        <f t="shared" si="20"/>
        <v>1</v>
      </c>
      <c r="AK140" s="27">
        <f t="shared" si="20"/>
        <v>1</v>
      </c>
      <c r="AL140" s="27">
        <f t="shared" si="20"/>
        <v>1</v>
      </c>
      <c r="AM140" s="27">
        <f t="shared" si="20"/>
        <v>1</v>
      </c>
      <c r="AN140" s="27">
        <f t="shared" si="20"/>
        <v>1</v>
      </c>
      <c r="AO140" s="27">
        <f t="shared" si="20"/>
        <v>1</v>
      </c>
      <c r="AP140" s="27">
        <f t="shared" si="20"/>
        <v>1</v>
      </c>
      <c r="AQ140" s="27">
        <f t="shared" si="20"/>
        <v>1</v>
      </c>
      <c r="AR140" s="27">
        <f t="shared" si="20"/>
        <v>1</v>
      </c>
      <c r="AS140" s="27">
        <f t="shared" si="20"/>
        <v>1</v>
      </c>
      <c r="AT140" s="27">
        <f t="shared" si="20"/>
        <v>1</v>
      </c>
      <c r="AU140" s="27">
        <f t="shared" si="20"/>
        <v>1</v>
      </c>
      <c r="AV140" s="27">
        <f t="shared" si="20"/>
        <v>1</v>
      </c>
      <c r="AW140" s="27">
        <f t="shared" si="20"/>
        <v>1</v>
      </c>
      <c r="AX140" s="27">
        <f t="shared" si="20"/>
        <v>1</v>
      </c>
      <c r="AY140" s="27">
        <f t="shared" si="20"/>
        <v>1</v>
      </c>
      <c r="AZ140" s="27">
        <f t="shared" si="20"/>
        <v>1</v>
      </c>
      <c r="BA140" s="27">
        <f t="shared" si="20"/>
        <v>1</v>
      </c>
      <c r="BB140" s="27">
        <f t="shared" si="20"/>
        <v>1</v>
      </c>
      <c r="BC140" s="27">
        <f t="shared" si="20"/>
        <v>1</v>
      </c>
      <c r="BD140" s="27">
        <f t="shared" si="20"/>
        <v>1</v>
      </c>
      <c r="BE140" s="27">
        <f t="shared" si="20"/>
        <v>1</v>
      </c>
      <c r="BF140" s="27">
        <f t="shared" si="20"/>
        <v>1</v>
      </c>
      <c r="BG140" s="27">
        <f t="shared" si="20"/>
        <v>1</v>
      </c>
      <c r="BH140" s="27">
        <f t="shared" si="20"/>
        <v>0</v>
      </c>
      <c r="BI140" s="27">
        <f t="shared" si="20"/>
        <v>0</v>
      </c>
      <c r="BJ140" s="27">
        <f t="shared" si="20"/>
        <v>0</v>
      </c>
      <c r="BK140" s="27">
        <f t="shared" si="20"/>
        <v>0</v>
      </c>
      <c r="BL140" s="27">
        <f t="shared" si="20"/>
        <v>0</v>
      </c>
      <c r="BM140" s="27">
        <f t="shared" si="20"/>
        <v>0</v>
      </c>
      <c r="BN140" s="27">
        <f t="shared" si="20"/>
        <v>0</v>
      </c>
      <c r="BO140" s="27">
        <f t="shared" si="20"/>
        <v>0</v>
      </c>
      <c r="BP140" s="27">
        <f t="shared" si="20"/>
        <v>0</v>
      </c>
      <c r="BQ140" s="188"/>
      <c r="BR140" s="188"/>
      <c r="BS140" s="188"/>
    </row>
    <row r="141" spans="1:72" x14ac:dyDescent="0.35">
      <c r="D141" s="26">
        <v>37</v>
      </c>
      <c r="E141" s="26"/>
      <c r="F141" s="26"/>
      <c r="G141" s="26"/>
      <c r="H141" s="27">
        <f>COUNTIF(H29:H127,"37")</f>
        <v>0</v>
      </c>
      <c r="I141" s="27">
        <f t="shared" ref="I141:BP141" si="21">COUNTIF(I29:I127,"37")</f>
        <v>0</v>
      </c>
      <c r="J141" s="27">
        <f t="shared" si="21"/>
        <v>0</v>
      </c>
      <c r="K141" s="27">
        <f t="shared" si="21"/>
        <v>0</v>
      </c>
      <c r="L141" s="27">
        <f t="shared" si="21"/>
        <v>0</v>
      </c>
      <c r="M141" s="27">
        <f t="shared" si="21"/>
        <v>0</v>
      </c>
      <c r="N141" s="27">
        <f t="shared" si="21"/>
        <v>0</v>
      </c>
      <c r="O141" s="27">
        <f t="shared" si="21"/>
        <v>1</v>
      </c>
      <c r="P141" s="27">
        <f t="shared" si="21"/>
        <v>1</v>
      </c>
      <c r="Q141" s="27">
        <f t="shared" si="21"/>
        <v>1</v>
      </c>
      <c r="R141" s="27">
        <f t="shared" si="21"/>
        <v>1</v>
      </c>
      <c r="S141" s="27">
        <f t="shared" si="21"/>
        <v>1</v>
      </c>
      <c r="T141" s="27">
        <f t="shared" si="21"/>
        <v>1</v>
      </c>
      <c r="U141" s="27">
        <f t="shared" si="21"/>
        <v>1</v>
      </c>
      <c r="V141" s="27">
        <f t="shared" si="21"/>
        <v>1</v>
      </c>
      <c r="W141" s="27">
        <f t="shared" si="21"/>
        <v>1</v>
      </c>
      <c r="X141" s="27">
        <f t="shared" si="21"/>
        <v>1</v>
      </c>
      <c r="Y141" s="27">
        <f t="shared" si="21"/>
        <v>1</v>
      </c>
      <c r="Z141" s="27">
        <f t="shared" si="21"/>
        <v>1</v>
      </c>
      <c r="AA141" s="27">
        <f t="shared" si="21"/>
        <v>1</v>
      </c>
      <c r="AB141" s="27">
        <f t="shared" si="21"/>
        <v>1</v>
      </c>
      <c r="AC141" s="27">
        <f t="shared" si="21"/>
        <v>1</v>
      </c>
      <c r="AD141" s="27">
        <f t="shared" si="21"/>
        <v>1</v>
      </c>
      <c r="AE141" s="27">
        <f t="shared" si="21"/>
        <v>1</v>
      </c>
      <c r="AF141" s="27">
        <f t="shared" si="21"/>
        <v>1</v>
      </c>
      <c r="AG141" s="27">
        <f t="shared" si="21"/>
        <v>1</v>
      </c>
      <c r="AH141" s="27">
        <f t="shared" si="21"/>
        <v>1</v>
      </c>
      <c r="AI141" s="27">
        <f t="shared" si="21"/>
        <v>1</v>
      </c>
      <c r="AJ141" s="27">
        <f t="shared" si="21"/>
        <v>1</v>
      </c>
      <c r="AK141" s="27">
        <f t="shared" si="21"/>
        <v>1</v>
      </c>
      <c r="AL141" s="27">
        <f t="shared" si="21"/>
        <v>1</v>
      </c>
      <c r="AM141" s="27">
        <f t="shared" si="21"/>
        <v>1</v>
      </c>
      <c r="AN141" s="27">
        <f t="shared" si="21"/>
        <v>1</v>
      </c>
      <c r="AO141" s="27">
        <f t="shared" si="21"/>
        <v>1</v>
      </c>
      <c r="AP141" s="27">
        <f t="shared" si="21"/>
        <v>1</v>
      </c>
      <c r="AQ141" s="27">
        <f t="shared" si="21"/>
        <v>1</v>
      </c>
      <c r="AR141" s="27">
        <f t="shared" si="21"/>
        <v>1</v>
      </c>
      <c r="AS141" s="27">
        <f t="shared" si="21"/>
        <v>1</v>
      </c>
      <c r="AT141" s="27">
        <f t="shared" si="21"/>
        <v>1</v>
      </c>
      <c r="AU141" s="27">
        <f t="shared" si="21"/>
        <v>1</v>
      </c>
      <c r="AV141" s="27">
        <f t="shared" si="21"/>
        <v>1</v>
      </c>
      <c r="AW141" s="27">
        <f t="shared" si="21"/>
        <v>1</v>
      </c>
      <c r="AX141" s="27">
        <f t="shared" si="21"/>
        <v>1</v>
      </c>
      <c r="AY141" s="27">
        <f t="shared" si="21"/>
        <v>1</v>
      </c>
      <c r="AZ141" s="27">
        <f t="shared" si="21"/>
        <v>1</v>
      </c>
      <c r="BA141" s="27">
        <f t="shared" si="21"/>
        <v>1</v>
      </c>
      <c r="BB141" s="27">
        <f t="shared" si="21"/>
        <v>1</v>
      </c>
      <c r="BC141" s="27">
        <f t="shared" si="21"/>
        <v>1</v>
      </c>
      <c r="BD141" s="27">
        <f t="shared" si="21"/>
        <v>1</v>
      </c>
      <c r="BE141" s="27">
        <f t="shared" si="21"/>
        <v>1</v>
      </c>
      <c r="BF141" s="27">
        <f t="shared" si="21"/>
        <v>1</v>
      </c>
      <c r="BG141" s="27">
        <f t="shared" si="21"/>
        <v>1</v>
      </c>
      <c r="BH141" s="27">
        <f t="shared" si="21"/>
        <v>0</v>
      </c>
      <c r="BI141" s="27">
        <f t="shared" si="21"/>
        <v>0</v>
      </c>
      <c r="BJ141" s="27">
        <f t="shared" si="21"/>
        <v>0</v>
      </c>
      <c r="BK141" s="27">
        <f t="shared" si="21"/>
        <v>0</v>
      </c>
      <c r="BL141" s="27">
        <f t="shared" si="21"/>
        <v>0</v>
      </c>
      <c r="BM141" s="27">
        <f t="shared" si="21"/>
        <v>0</v>
      </c>
      <c r="BN141" s="27">
        <f t="shared" si="21"/>
        <v>0</v>
      </c>
      <c r="BO141" s="27">
        <f t="shared" si="21"/>
        <v>0</v>
      </c>
      <c r="BP141" s="27">
        <f t="shared" si="21"/>
        <v>0</v>
      </c>
      <c r="BQ141" s="188"/>
      <c r="BR141" s="188"/>
      <c r="BS141" s="188"/>
    </row>
    <row r="142" spans="1:72" x14ac:dyDescent="0.35">
      <c r="D142" s="26">
        <v>38</v>
      </c>
      <c r="E142" s="26"/>
      <c r="F142" s="26"/>
      <c r="G142" s="26"/>
      <c r="H142" s="27">
        <f>COUNTIF(H29:H127,"38")</f>
        <v>0</v>
      </c>
      <c r="I142" s="27">
        <f t="shared" ref="I142:BP142" si="22">COUNTIF(I29:I127,"38")</f>
        <v>0</v>
      </c>
      <c r="J142" s="27">
        <f t="shared" si="22"/>
        <v>0</v>
      </c>
      <c r="K142" s="27">
        <f t="shared" si="22"/>
        <v>1</v>
      </c>
      <c r="L142" s="27">
        <f t="shared" si="22"/>
        <v>1</v>
      </c>
      <c r="M142" s="27">
        <f t="shared" si="22"/>
        <v>1</v>
      </c>
      <c r="N142" s="27">
        <f t="shared" si="22"/>
        <v>1</v>
      </c>
      <c r="O142" s="27">
        <f t="shared" si="22"/>
        <v>1</v>
      </c>
      <c r="P142" s="27">
        <f t="shared" si="22"/>
        <v>1</v>
      </c>
      <c r="Q142" s="27">
        <f t="shared" si="22"/>
        <v>1</v>
      </c>
      <c r="R142" s="27">
        <f t="shared" si="22"/>
        <v>1</v>
      </c>
      <c r="S142" s="27">
        <f t="shared" si="22"/>
        <v>1</v>
      </c>
      <c r="T142" s="27">
        <f t="shared" si="22"/>
        <v>1</v>
      </c>
      <c r="U142" s="27">
        <f t="shared" si="22"/>
        <v>1</v>
      </c>
      <c r="V142" s="27">
        <f t="shared" si="22"/>
        <v>1</v>
      </c>
      <c r="W142" s="27">
        <f t="shared" si="22"/>
        <v>1</v>
      </c>
      <c r="X142" s="27">
        <f t="shared" si="22"/>
        <v>1</v>
      </c>
      <c r="Y142" s="27">
        <f t="shared" si="22"/>
        <v>1</v>
      </c>
      <c r="Z142" s="27">
        <f t="shared" si="22"/>
        <v>1</v>
      </c>
      <c r="AA142" s="27">
        <f t="shared" si="22"/>
        <v>1</v>
      </c>
      <c r="AB142" s="27">
        <f t="shared" si="22"/>
        <v>1</v>
      </c>
      <c r="AC142" s="27">
        <f t="shared" si="22"/>
        <v>1</v>
      </c>
      <c r="AD142" s="27">
        <f t="shared" si="22"/>
        <v>1</v>
      </c>
      <c r="AE142" s="27">
        <f t="shared" si="22"/>
        <v>1</v>
      </c>
      <c r="AF142" s="27">
        <f t="shared" si="22"/>
        <v>1</v>
      </c>
      <c r="AG142" s="27">
        <f t="shared" si="22"/>
        <v>1</v>
      </c>
      <c r="AH142" s="27">
        <f t="shared" si="22"/>
        <v>1</v>
      </c>
      <c r="AI142" s="27">
        <f t="shared" si="22"/>
        <v>1</v>
      </c>
      <c r="AJ142" s="27">
        <f t="shared" si="22"/>
        <v>1</v>
      </c>
      <c r="AK142" s="27">
        <f t="shared" si="22"/>
        <v>1</v>
      </c>
      <c r="AL142" s="27">
        <f t="shared" si="22"/>
        <v>1</v>
      </c>
      <c r="AM142" s="27">
        <f t="shared" si="22"/>
        <v>1</v>
      </c>
      <c r="AN142" s="27">
        <f t="shared" si="22"/>
        <v>1</v>
      </c>
      <c r="AO142" s="27">
        <f t="shared" si="22"/>
        <v>1</v>
      </c>
      <c r="AP142" s="27">
        <f t="shared" si="22"/>
        <v>1</v>
      </c>
      <c r="AQ142" s="27">
        <f t="shared" si="22"/>
        <v>1</v>
      </c>
      <c r="AR142" s="27">
        <f t="shared" si="22"/>
        <v>1</v>
      </c>
      <c r="AS142" s="27">
        <f t="shared" si="22"/>
        <v>1</v>
      </c>
      <c r="AT142" s="27">
        <f t="shared" si="22"/>
        <v>1</v>
      </c>
      <c r="AU142" s="27">
        <f t="shared" si="22"/>
        <v>1</v>
      </c>
      <c r="AV142" s="27">
        <f t="shared" si="22"/>
        <v>1</v>
      </c>
      <c r="AW142" s="27">
        <f t="shared" si="22"/>
        <v>1</v>
      </c>
      <c r="AX142" s="27">
        <f t="shared" si="22"/>
        <v>1</v>
      </c>
      <c r="AY142" s="27">
        <f t="shared" si="22"/>
        <v>1</v>
      </c>
      <c r="AZ142" s="27">
        <f t="shared" si="22"/>
        <v>1</v>
      </c>
      <c r="BA142" s="27">
        <f t="shared" si="22"/>
        <v>1</v>
      </c>
      <c r="BB142" s="27">
        <f t="shared" si="22"/>
        <v>1</v>
      </c>
      <c r="BC142" s="27">
        <f t="shared" si="22"/>
        <v>1</v>
      </c>
      <c r="BD142" s="27">
        <f t="shared" si="22"/>
        <v>1</v>
      </c>
      <c r="BE142" s="27">
        <f t="shared" si="22"/>
        <v>1</v>
      </c>
      <c r="BF142" s="27">
        <f t="shared" si="22"/>
        <v>1</v>
      </c>
      <c r="BG142" s="27">
        <f t="shared" si="22"/>
        <v>1</v>
      </c>
      <c r="BH142" s="27">
        <f t="shared" si="22"/>
        <v>0</v>
      </c>
      <c r="BI142" s="27">
        <f t="shared" si="22"/>
        <v>0</v>
      </c>
      <c r="BJ142" s="27">
        <f t="shared" si="22"/>
        <v>0</v>
      </c>
      <c r="BK142" s="27">
        <f t="shared" si="22"/>
        <v>0</v>
      </c>
      <c r="BL142" s="27">
        <f t="shared" si="22"/>
        <v>0</v>
      </c>
      <c r="BM142" s="27">
        <f t="shared" si="22"/>
        <v>0</v>
      </c>
      <c r="BN142" s="27">
        <f t="shared" si="22"/>
        <v>0</v>
      </c>
      <c r="BO142" s="27">
        <f t="shared" si="22"/>
        <v>0</v>
      </c>
      <c r="BP142" s="27">
        <f t="shared" si="22"/>
        <v>0</v>
      </c>
      <c r="BQ142" s="188"/>
      <c r="BR142" s="188"/>
      <c r="BS142" s="188"/>
    </row>
    <row r="143" spans="1:72" x14ac:dyDescent="0.35">
      <c r="D143" s="30">
        <v>39</v>
      </c>
      <c r="E143" s="30"/>
      <c r="F143" s="30"/>
      <c r="G143" s="30"/>
      <c r="H143" s="27">
        <f>COUNTIF(H29:H127,"39")</f>
        <v>0</v>
      </c>
      <c r="I143" s="27">
        <f t="shared" ref="I143:BP143" si="23">COUNTIF(I29:I127,"39")</f>
        <v>0</v>
      </c>
      <c r="J143" s="27">
        <f t="shared" si="23"/>
        <v>0</v>
      </c>
      <c r="K143" s="27">
        <f t="shared" si="23"/>
        <v>1</v>
      </c>
      <c r="L143" s="27">
        <f t="shared" si="23"/>
        <v>1</v>
      </c>
      <c r="M143" s="27">
        <f t="shared" si="23"/>
        <v>1</v>
      </c>
      <c r="N143" s="27">
        <f t="shared" si="23"/>
        <v>1</v>
      </c>
      <c r="O143" s="27">
        <f t="shared" si="23"/>
        <v>1</v>
      </c>
      <c r="P143" s="27">
        <f t="shared" si="23"/>
        <v>1</v>
      </c>
      <c r="Q143" s="27">
        <f t="shared" si="23"/>
        <v>1</v>
      </c>
      <c r="R143" s="27">
        <f t="shared" si="23"/>
        <v>1</v>
      </c>
      <c r="S143" s="27">
        <f t="shared" si="23"/>
        <v>1</v>
      </c>
      <c r="T143" s="27">
        <f t="shared" si="23"/>
        <v>1</v>
      </c>
      <c r="U143" s="27">
        <f t="shared" si="23"/>
        <v>1</v>
      </c>
      <c r="V143" s="27">
        <f t="shared" si="23"/>
        <v>1</v>
      </c>
      <c r="W143" s="27">
        <f t="shared" si="23"/>
        <v>1</v>
      </c>
      <c r="X143" s="27">
        <f t="shared" si="23"/>
        <v>1</v>
      </c>
      <c r="Y143" s="27">
        <f t="shared" si="23"/>
        <v>1</v>
      </c>
      <c r="Z143" s="27">
        <f t="shared" si="23"/>
        <v>1</v>
      </c>
      <c r="AA143" s="27">
        <f t="shared" si="23"/>
        <v>1</v>
      </c>
      <c r="AB143" s="27">
        <f t="shared" si="23"/>
        <v>1</v>
      </c>
      <c r="AC143" s="27">
        <f t="shared" si="23"/>
        <v>1</v>
      </c>
      <c r="AD143" s="27">
        <f t="shared" si="23"/>
        <v>1</v>
      </c>
      <c r="AE143" s="27">
        <f t="shared" si="23"/>
        <v>1</v>
      </c>
      <c r="AF143" s="27">
        <f t="shared" si="23"/>
        <v>1</v>
      </c>
      <c r="AG143" s="27">
        <f t="shared" si="23"/>
        <v>1</v>
      </c>
      <c r="AH143" s="27">
        <f t="shared" si="23"/>
        <v>1</v>
      </c>
      <c r="AI143" s="27">
        <f t="shared" si="23"/>
        <v>1</v>
      </c>
      <c r="AJ143" s="27">
        <f t="shared" si="23"/>
        <v>1</v>
      </c>
      <c r="AK143" s="27">
        <f t="shared" si="23"/>
        <v>1</v>
      </c>
      <c r="AL143" s="27">
        <f t="shared" si="23"/>
        <v>1</v>
      </c>
      <c r="AM143" s="27">
        <f t="shared" si="23"/>
        <v>1</v>
      </c>
      <c r="AN143" s="27">
        <f t="shared" si="23"/>
        <v>1</v>
      </c>
      <c r="AO143" s="27">
        <f t="shared" si="23"/>
        <v>1</v>
      </c>
      <c r="AP143" s="27">
        <f t="shared" si="23"/>
        <v>1</v>
      </c>
      <c r="AQ143" s="27">
        <f t="shared" si="23"/>
        <v>1</v>
      </c>
      <c r="AR143" s="27">
        <f t="shared" si="23"/>
        <v>1</v>
      </c>
      <c r="AS143" s="27">
        <f t="shared" si="23"/>
        <v>1</v>
      </c>
      <c r="AT143" s="27">
        <f t="shared" si="23"/>
        <v>1</v>
      </c>
      <c r="AU143" s="27">
        <f t="shared" si="23"/>
        <v>1</v>
      </c>
      <c r="AV143" s="27">
        <f t="shared" si="23"/>
        <v>1</v>
      </c>
      <c r="AW143" s="27">
        <f t="shared" si="23"/>
        <v>1</v>
      </c>
      <c r="AX143" s="27">
        <f t="shared" si="23"/>
        <v>1</v>
      </c>
      <c r="AY143" s="27">
        <f t="shared" si="23"/>
        <v>1</v>
      </c>
      <c r="AZ143" s="27">
        <f t="shared" si="23"/>
        <v>1</v>
      </c>
      <c r="BA143" s="27">
        <f t="shared" si="23"/>
        <v>1</v>
      </c>
      <c r="BB143" s="27">
        <f t="shared" si="23"/>
        <v>1</v>
      </c>
      <c r="BC143" s="27">
        <f t="shared" si="23"/>
        <v>1</v>
      </c>
      <c r="BD143" s="27">
        <f t="shared" si="23"/>
        <v>1</v>
      </c>
      <c r="BE143" s="27">
        <f t="shared" si="23"/>
        <v>1</v>
      </c>
      <c r="BF143" s="27">
        <f t="shared" si="23"/>
        <v>1</v>
      </c>
      <c r="BG143" s="27">
        <f t="shared" si="23"/>
        <v>1</v>
      </c>
      <c r="BH143" s="27">
        <f t="shared" si="23"/>
        <v>0</v>
      </c>
      <c r="BI143" s="27">
        <f t="shared" si="23"/>
        <v>0</v>
      </c>
      <c r="BJ143" s="27">
        <f t="shared" si="23"/>
        <v>0</v>
      </c>
      <c r="BK143" s="27">
        <f t="shared" si="23"/>
        <v>0</v>
      </c>
      <c r="BL143" s="27">
        <f t="shared" si="23"/>
        <v>0</v>
      </c>
      <c r="BM143" s="27">
        <f t="shared" si="23"/>
        <v>0</v>
      </c>
      <c r="BN143" s="27">
        <f t="shared" si="23"/>
        <v>0</v>
      </c>
      <c r="BO143" s="27">
        <f t="shared" si="23"/>
        <v>0</v>
      </c>
      <c r="BP143" s="27">
        <f t="shared" si="23"/>
        <v>0</v>
      </c>
      <c r="BQ143" s="188"/>
      <c r="BR143" s="188"/>
      <c r="BS143" s="188"/>
    </row>
    <row r="144" spans="1:72" x14ac:dyDescent="0.35">
      <c r="D144" s="58">
        <v>1</v>
      </c>
      <c r="E144" s="58"/>
      <c r="F144" s="58"/>
      <c r="G144" s="58"/>
      <c r="H144" s="28">
        <f>COUNTIF(H29:H127,"1")</f>
        <v>1</v>
      </c>
      <c r="I144" s="28">
        <f t="shared" ref="I144:BP144" si="24">COUNTIF(I29:I127,"1")</f>
        <v>1</v>
      </c>
      <c r="J144" s="28">
        <f t="shared" si="24"/>
        <v>1</v>
      </c>
      <c r="K144" s="28">
        <f t="shared" si="24"/>
        <v>1</v>
      </c>
      <c r="L144" s="28">
        <f t="shared" si="24"/>
        <v>1</v>
      </c>
      <c r="M144" s="28">
        <f t="shared" si="24"/>
        <v>1</v>
      </c>
      <c r="N144" s="28">
        <f t="shared" si="24"/>
        <v>1</v>
      </c>
      <c r="O144" s="28">
        <f t="shared" si="24"/>
        <v>1</v>
      </c>
      <c r="P144" s="28">
        <f t="shared" si="24"/>
        <v>1</v>
      </c>
      <c r="Q144" s="28">
        <f t="shared" si="24"/>
        <v>1</v>
      </c>
      <c r="R144" s="28">
        <f t="shared" si="24"/>
        <v>1</v>
      </c>
      <c r="S144" s="28">
        <f t="shared" si="24"/>
        <v>1</v>
      </c>
      <c r="T144" s="28">
        <f t="shared" si="24"/>
        <v>1</v>
      </c>
      <c r="U144" s="28">
        <f t="shared" si="24"/>
        <v>1</v>
      </c>
      <c r="V144" s="28">
        <f t="shared" si="24"/>
        <v>1</v>
      </c>
      <c r="W144" s="28">
        <f t="shared" si="24"/>
        <v>1</v>
      </c>
      <c r="X144" s="28">
        <f t="shared" si="24"/>
        <v>1</v>
      </c>
      <c r="Y144" s="28">
        <f t="shared" si="24"/>
        <v>1</v>
      </c>
      <c r="Z144" s="28">
        <f t="shared" si="24"/>
        <v>1</v>
      </c>
      <c r="AA144" s="28">
        <f t="shared" si="24"/>
        <v>1</v>
      </c>
      <c r="AB144" s="28">
        <f t="shared" si="24"/>
        <v>1</v>
      </c>
      <c r="AC144" s="28">
        <f t="shared" si="24"/>
        <v>1</v>
      </c>
      <c r="AD144" s="28">
        <f t="shared" si="24"/>
        <v>1</v>
      </c>
      <c r="AE144" s="28">
        <f t="shared" si="24"/>
        <v>1</v>
      </c>
      <c r="AF144" s="28">
        <f t="shared" si="24"/>
        <v>1</v>
      </c>
      <c r="AG144" s="28">
        <f t="shared" si="24"/>
        <v>1</v>
      </c>
      <c r="AH144" s="28">
        <f t="shared" si="24"/>
        <v>1</v>
      </c>
      <c r="AI144" s="28">
        <f t="shared" si="24"/>
        <v>1</v>
      </c>
      <c r="AJ144" s="28">
        <f t="shared" si="24"/>
        <v>1</v>
      </c>
      <c r="AK144" s="28">
        <f t="shared" si="24"/>
        <v>1</v>
      </c>
      <c r="AL144" s="28">
        <f t="shared" si="24"/>
        <v>1</v>
      </c>
      <c r="AM144" s="28">
        <f t="shared" si="24"/>
        <v>1</v>
      </c>
      <c r="AN144" s="28">
        <f t="shared" si="24"/>
        <v>1</v>
      </c>
      <c r="AO144" s="28">
        <f t="shared" si="24"/>
        <v>1</v>
      </c>
      <c r="AP144" s="28">
        <f t="shared" si="24"/>
        <v>1</v>
      </c>
      <c r="AQ144" s="28">
        <f t="shared" si="24"/>
        <v>1</v>
      </c>
      <c r="AR144" s="28">
        <f t="shared" si="24"/>
        <v>1</v>
      </c>
      <c r="AS144" s="28">
        <f t="shared" si="24"/>
        <v>1</v>
      </c>
      <c r="AT144" s="28">
        <f t="shared" si="24"/>
        <v>1</v>
      </c>
      <c r="AU144" s="28">
        <f t="shared" si="24"/>
        <v>1</v>
      </c>
      <c r="AV144" s="28">
        <f t="shared" si="24"/>
        <v>1</v>
      </c>
      <c r="AW144" s="28">
        <f t="shared" si="24"/>
        <v>1</v>
      </c>
      <c r="AX144" s="28">
        <f t="shared" si="24"/>
        <v>1</v>
      </c>
      <c r="AY144" s="28">
        <f t="shared" si="24"/>
        <v>1</v>
      </c>
      <c r="AZ144" s="28">
        <f t="shared" si="24"/>
        <v>1</v>
      </c>
      <c r="BA144" s="28">
        <f t="shared" si="24"/>
        <v>1</v>
      </c>
      <c r="BB144" s="28">
        <f t="shared" si="24"/>
        <v>1</v>
      </c>
      <c r="BC144" s="28">
        <f t="shared" si="24"/>
        <v>1</v>
      </c>
      <c r="BD144" s="28">
        <f t="shared" si="24"/>
        <v>1</v>
      </c>
      <c r="BE144" s="28">
        <f t="shared" si="24"/>
        <v>1</v>
      </c>
      <c r="BF144" s="28">
        <f t="shared" si="24"/>
        <v>1</v>
      </c>
      <c r="BG144" s="28">
        <f t="shared" si="24"/>
        <v>1</v>
      </c>
      <c r="BH144" s="28">
        <f t="shared" si="24"/>
        <v>0</v>
      </c>
      <c r="BI144" s="28">
        <f t="shared" si="24"/>
        <v>0</v>
      </c>
      <c r="BJ144" s="28">
        <f t="shared" si="24"/>
        <v>0</v>
      </c>
      <c r="BK144" s="28">
        <f t="shared" si="24"/>
        <v>0</v>
      </c>
      <c r="BL144" s="28">
        <f t="shared" si="24"/>
        <v>0</v>
      </c>
      <c r="BM144" s="28">
        <f t="shared" si="24"/>
        <v>0</v>
      </c>
      <c r="BN144" s="28">
        <f t="shared" si="24"/>
        <v>0</v>
      </c>
      <c r="BO144" s="28">
        <f t="shared" si="24"/>
        <v>0</v>
      </c>
      <c r="BP144" s="28">
        <f t="shared" si="24"/>
        <v>0</v>
      </c>
      <c r="BQ144" s="187"/>
      <c r="BR144" s="187"/>
      <c r="BS144" s="187"/>
    </row>
    <row r="145" spans="4:71" x14ac:dyDescent="0.35">
      <c r="D145" s="58">
        <v>2</v>
      </c>
      <c r="E145" s="58"/>
      <c r="F145" s="58"/>
      <c r="G145" s="58"/>
      <c r="H145" s="27">
        <f>COUNTIF(H29:H127,"2")</f>
        <v>0</v>
      </c>
      <c r="I145" s="27">
        <f t="shared" ref="I145:BP145" si="25">COUNTIF(I29:I127,"2")</f>
        <v>0</v>
      </c>
      <c r="J145" s="27">
        <f t="shared" si="25"/>
        <v>0</v>
      </c>
      <c r="K145" s="27">
        <f t="shared" si="25"/>
        <v>0</v>
      </c>
      <c r="L145" s="27">
        <f t="shared" si="25"/>
        <v>0</v>
      </c>
      <c r="M145" s="27">
        <f t="shared" si="25"/>
        <v>0</v>
      </c>
      <c r="N145" s="27">
        <f t="shared" si="25"/>
        <v>0</v>
      </c>
      <c r="O145" s="27">
        <f t="shared" si="25"/>
        <v>0</v>
      </c>
      <c r="P145" s="27">
        <f t="shared" si="25"/>
        <v>0</v>
      </c>
      <c r="Q145" s="27">
        <f t="shared" si="25"/>
        <v>0</v>
      </c>
      <c r="R145" s="27">
        <f t="shared" si="25"/>
        <v>0</v>
      </c>
      <c r="S145" s="27">
        <f t="shared" si="25"/>
        <v>0</v>
      </c>
      <c r="T145" s="27">
        <f t="shared" si="25"/>
        <v>0</v>
      </c>
      <c r="U145" s="27">
        <f t="shared" si="25"/>
        <v>0</v>
      </c>
      <c r="V145" s="27">
        <f t="shared" si="25"/>
        <v>0</v>
      </c>
      <c r="W145" s="27">
        <f t="shared" si="25"/>
        <v>0</v>
      </c>
      <c r="X145" s="27">
        <f t="shared" si="25"/>
        <v>0</v>
      </c>
      <c r="Y145" s="27">
        <f t="shared" si="25"/>
        <v>0</v>
      </c>
      <c r="Z145" s="27">
        <f t="shared" si="25"/>
        <v>0</v>
      </c>
      <c r="AA145" s="27">
        <f t="shared" si="25"/>
        <v>0</v>
      </c>
      <c r="AB145" s="27">
        <f t="shared" si="25"/>
        <v>0</v>
      </c>
      <c r="AC145" s="27">
        <f t="shared" si="25"/>
        <v>0</v>
      </c>
      <c r="AD145" s="27">
        <f t="shared" si="25"/>
        <v>0</v>
      </c>
      <c r="AE145" s="27">
        <f t="shared" si="25"/>
        <v>1</v>
      </c>
      <c r="AF145" s="27">
        <f t="shared" si="25"/>
        <v>1</v>
      </c>
      <c r="AG145" s="27">
        <f t="shared" si="25"/>
        <v>1</v>
      </c>
      <c r="AH145" s="27">
        <f t="shared" si="25"/>
        <v>1</v>
      </c>
      <c r="AI145" s="27">
        <f t="shared" si="25"/>
        <v>1</v>
      </c>
      <c r="AJ145" s="27">
        <f t="shared" si="25"/>
        <v>1</v>
      </c>
      <c r="AK145" s="27">
        <f t="shared" si="25"/>
        <v>1</v>
      </c>
      <c r="AL145" s="27">
        <f t="shared" si="25"/>
        <v>1</v>
      </c>
      <c r="AM145" s="27">
        <f t="shared" si="25"/>
        <v>1</v>
      </c>
      <c r="AN145" s="27">
        <f t="shared" si="25"/>
        <v>1</v>
      </c>
      <c r="AO145" s="27">
        <f t="shared" si="25"/>
        <v>1</v>
      </c>
      <c r="AP145" s="27">
        <f t="shared" si="25"/>
        <v>1</v>
      </c>
      <c r="AQ145" s="27">
        <f t="shared" si="25"/>
        <v>0</v>
      </c>
      <c r="AR145" s="27">
        <f t="shared" si="25"/>
        <v>0</v>
      </c>
      <c r="AS145" s="27">
        <f t="shared" si="25"/>
        <v>0</v>
      </c>
      <c r="AT145" s="27">
        <f t="shared" si="25"/>
        <v>0</v>
      </c>
      <c r="AU145" s="27">
        <f t="shared" si="25"/>
        <v>0</v>
      </c>
      <c r="AV145" s="27">
        <f t="shared" si="25"/>
        <v>0</v>
      </c>
      <c r="AW145" s="27">
        <f t="shared" si="25"/>
        <v>0</v>
      </c>
      <c r="AX145" s="27">
        <f t="shared" si="25"/>
        <v>0</v>
      </c>
      <c r="AY145" s="27">
        <f t="shared" si="25"/>
        <v>1</v>
      </c>
      <c r="AZ145" s="27">
        <f t="shared" si="25"/>
        <v>1</v>
      </c>
      <c r="BA145" s="27">
        <f t="shared" si="25"/>
        <v>1</v>
      </c>
      <c r="BB145" s="27">
        <f t="shared" si="25"/>
        <v>1</v>
      </c>
      <c r="BC145" s="27">
        <f t="shared" si="25"/>
        <v>1</v>
      </c>
      <c r="BD145" s="27">
        <f t="shared" si="25"/>
        <v>1</v>
      </c>
      <c r="BE145" s="27">
        <f t="shared" si="25"/>
        <v>1</v>
      </c>
      <c r="BF145" s="27">
        <f t="shared" si="25"/>
        <v>1</v>
      </c>
      <c r="BG145" s="27">
        <f t="shared" si="25"/>
        <v>1</v>
      </c>
      <c r="BH145" s="27">
        <f t="shared" si="25"/>
        <v>0</v>
      </c>
      <c r="BI145" s="27">
        <f t="shared" si="25"/>
        <v>0</v>
      </c>
      <c r="BJ145" s="27">
        <f t="shared" si="25"/>
        <v>0</v>
      </c>
      <c r="BK145" s="27">
        <f t="shared" si="25"/>
        <v>0</v>
      </c>
      <c r="BL145" s="27">
        <f t="shared" si="25"/>
        <v>0</v>
      </c>
      <c r="BM145" s="27">
        <f t="shared" si="25"/>
        <v>0</v>
      </c>
      <c r="BN145" s="27">
        <f t="shared" si="25"/>
        <v>0</v>
      </c>
      <c r="BO145" s="27">
        <f t="shared" si="25"/>
        <v>0</v>
      </c>
      <c r="BP145" s="27">
        <f t="shared" si="25"/>
        <v>0</v>
      </c>
      <c r="BQ145" s="188"/>
      <c r="BR145" s="188"/>
      <c r="BS145" s="188"/>
    </row>
    <row r="146" spans="4:71" x14ac:dyDescent="0.35">
      <c r="D146" s="29" t="s">
        <v>16</v>
      </c>
      <c r="E146" s="29"/>
      <c r="F146" s="29"/>
      <c r="G146" s="29"/>
      <c r="H146" s="27">
        <f>COUNTIF(H28:H127,"cmo")</f>
        <v>0</v>
      </c>
      <c r="I146" s="27">
        <f t="shared" ref="I146:BP146" si="26">COUNTIF(I28:I127,"cmo")</f>
        <v>0</v>
      </c>
      <c r="J146" s="27">
        <f t="shared" si="26"/>
        <v>0</v>
      </c>
      <c r="K146" s="27">
        <f t="shared" si="26"/>
        <v>0</v>
      </c>
      <c r="L146" s="27">
        <f t="shared" si="26"/>
        <v>0</v>
      </c>
      <c r="M146" s="27">
        <f t="shared" si="26"/>
        <v>0</v>
      </c>
      <c r="N146" s="27">
        <f t="shared" si="26"/>
        <v>0</v>
      </c>
      <c r="O146" s="27">
        <f t="shared" si="26"/>
        <v>0</v>
      </c>
      <c r="P146" s="27">
        <f t="shared" si="26"/>
        <v>0</v>
      </c>
      <c r="Q146" s="27">
        <f t="shared" si="26"/>
        <v>0</v>
      </c>
      <c r="R146" s="27">
        <f t="shared" si="26"/>
        <v>0</v>
      </c>
      <c r="S146" s="27">
        <f t="shared" si="26"/>
        <v>0</v>
      </c>
      <c r="T146" s="27">
        <f t="shared" si="26"/>
        <v>0</v>
      </c>
      <c r="U146" s="27">
        <f t="shared" si="26"/>
        <v>0</v>
      </c>
      <c r="V146" s="27">
        <f t="shared" si="26"/>
        <v>0</v>
      </c>
      <c r="W146" s="27">
        <f t="shared" si="26"/>
        <v>0</v>
      </c>
      <c r="X146" s="27">
        <f t="shared" si="26"/>
        <v>0</v>
      </c>
      <c r="Y146" s="27">
        <f t="shared" si="26"/>
        <v>0</v>
      </c>
      <c r="Z146" s="27">
        <f t="shared" si="26"/>
        <v>0</v>
      </c>
      <c r="AA146" s="27">
        <f t="shared" si="26"/>
        <v>0</v>
      </c>
      <c r="AB146" s="27">
        <f t="shared" si="26"/>
        <v>0</v>
      </c>
      <c r="AC146" s="27">
        <f t="shared" si="26"/>
        <v>0</v>
      </c>
      <c r="AD146" s="27">
        <f t="shared" si="26"/>
        <v>0</v>
      </c>
      <c r="AE146" s="27">
        <f t="shared" si="26"/>
        <v>0</v>
      </c>
      <c r="AF146" s="27">
        <f t="shared" si="26"/>
        <v>0</v>
      </c>
      <c r="AG146" s="27">
        <f t="shared" si="26"/>
        <v>0</v>
      </c>
      <c r="AH146" s="27">
        <f t="shared" si="26"/>
        <v>0</v>
      </c>
      <c r="AI146" s="27">
        <f t="shared" si="26"/>
        <v>0</v>
      </c>
      <c r="AJ146" s="27">
        <f t="shared" si="26"/>
        <v>0</v>
      </c>
      <c r="AK146" s="27">
        <f t="shared" si="26"/>
        <v>0</v>
      </c>
      <c r="AL146" s="27">
        <f t="shared" si="26"/>
        <v>0</v>
      </c>
      <c r="AM146" s="27">
        <f t="shared" si="26"/>
        <v>0</v>
      </c>
      <c r="AN146" s="27">
        <f t="shared" si="26"/>
        <v>0</v>
      </c>
      <c r="AO146" s="27">
        <f t="shared" si="26"/>
        <v>0</v>
      </c>
      <c r="AP146" s="27">
        <f t="shared" si="26"/>
        <v>0</v>
      </c>
      <c r="AQ146" s="27">
        <f t="shared" si="26"/>
        <v>0</v>
      </c>
      <c r="AR146" s="27">
        <f t="shared" si="26"/>
        <v>0</v>
      </c>
      <c r="AS146" s="27">
        <f t="shared" si="26"/>
        <v>0</v>
      </c>
      <c r="AT146" s="27">
        <f t="shared" si="26"/>
        <v>0</v>
      </c>
      <c r="AU146" s="27">
        <f t="shared" si="26"/>
        <v>1</v>
      </c>
      <c r="AV146" s="27">
        <f t="shared" si="26"/>
        <v>1</v>
      </c>
      <c r="AW146" s="27">
        <f t="shared" si="26"/>
        <v>1</v>
      </c>
      <c r="AX146" s="27">
        <f t="shared" si="26"/>
        <v>1</v>
      </c>
      <c r="AY146" s="27">
        <f t="shared" si="26"/>
        <v>1</v>
      </c>
      <c r="AZ146" s="27">
        <f t="shared" si="26"/>
        <v>1</v>
      </c>
      <c r="BA146" s="27">
        <f t="shared" si="26"/>
        <v>1</v>
      </c>
      <c r="BB146" s="27">
        <f t="shared" si="26"/>
        <v>1</v>
      </c>
      <c r="BC146" s="27">
        <f t="shared" si="26"/>
        <v>1</v>
      </c>
      <c r="BD146" s="27">
        <f t="shared" si="26"/>
        <v>1</v>
      </c>
      <c r="BE146" s="27">
        <f t="shared" si="26"/>
        <v>1</v>
      </c>
      <c r="BF146" s="27">
        <f t="shared" si="26"/>
        <v>1</v>
      </c>
      <c r="BG146" s="27">
        <f t="shared" si="26"/>
        <v>1</v>
      </c>
      <c r="BH146" s="27">
        <f t="shared" si="26"/>
        <v>0</v>
      </c>
      <c r="BI146" s="27">
        <f t="shared" si="26"/>
        <v>0</v>
      </c>
      <c r="BJ146" s="27">
        <f t="shared" si="26"/>
        <v>0</v>
      </c>
      <c r="BK146" s="27">
        <f t="shared" si="26"/>
        <v>0</v>
      </c>
      <c r="BL146" s="27">
        <f t="shared" si="26"/>
        <v>0</v>
      </c>
      <c r="BM146" s="27">
        <f t="shared" si="26"/>
        <v>0</v>
      </c>
      <c r="BN146" s="27">
        <f t="shared" si="26"/>
        <v>0</v>
      </c>
      <c r="BO146" s="27">
        <f t="shared" si="26"/>
        <v>0</v>
      </c>
      <c r="BP146" s="27">
        <f t="shared" si="26"/>
        <v>0</v>
      </c>
      <c r="BQ146" s="188"/>
      <c r="BR146" s="188"/>
      <c r="BS146" s="188"/>
    </row>
    <row r="147" spans="4:71" x14ac:dyDescent="0.35">
      <c r="D147" s="29" t="s">
        <v>15</v>
      </c>
      <c r="E147" s="29"/>
      <c r="F147" s="29"/>
      <c r="G147" s="29"/>
      <c r="H147" s="27">
        <f>COUNTIF(H29:H127,"F")</f>
        <v>1</v>
      </c>
      <c r="I147" s="27">
        <f t="shared" ref="I147:BP147" si="27">COUNTIF(I29:I127,"F")</f>
        <v>1</v>
      </c>
      <c r="J147" s="27">
        <f t="shared" si="27"/>
        <v>0</v>
      </c>
      <c r="K147" s="27">
        <f t="shared" si="27"/>
        <v>0</v>
      </c>
      <c r="L147" s="27">
        <f t="shared" si="27"/>
        <v>0</v>
      </c>
      <c r="M147" s="27">
        <f t="shared" si="27"/>
        <v>0</v>
      </c>
      <c r="N147" s="27">
        <f t="shared" si="27"/>
        <v>1</v>
      </c>
      <c r="O147" s="27">
        <f t="shared" si="27"/>
        <v>1</v>
      </c>
      <c r="P147" s="27">
        <f t="shared" si="27"/>
        <v>0</v>
      </c>
      <c r="Q147" s="27">
        <f t="shared" si="27"/>
        <v>1</v>
      </c>
      <c r="R147" s="27">
        <f t="shared" si="27"/>
        <v>1</v>
      </c>
      <c r="S147" s="27">
        <f t="shared" si="27"/>
        <v>3</v>
      </c>
      <c r="T147" s="27">
        <f t="shared" si="27"/>
        <v>0</v>
      </c>
      <c r="U147" s="27">
        <f t="shared" si="27"/>
        <v>1</v>
      </c>
      <c r="V147" s="27">
        <f t="shared" si="27"/>
        <v>1</v>
      </c>
      <c r="W147" s="27">
        <f t="shared" si="27"/>
        <v>3</v>
      </c>
      <c r="X147" s="27">
        <f t="shared" si="27"/>
        <v>0</v>
      </c>
      <c r="Y147" s="27">
        <f t="shared" si="27"/>
        <v>0</v>
      </c>
      <c r="Z147" s="27">
        <f t="shared" si="27"/>
        <v>0</v>
      </c>
      <c r="AA147" s="27">
        <f t="shared" si="27"/>
        <v>1</v>
      </c>
      <c r="AB147" s="27">
        <f t="shared" si="27"/>
        <v>0</v>
      </c>
      <c r="AC147" s="27">
        <f t="shared" si="27"/>
        <v>0</v>
      </c>
      <c r="AD147" s="27">
        <f t="shared" si="27"/>
        <v>0</v>
      </c>
      <c r="AE147" s="27">
        <f t="shared" si="27"/>
        <v>2</v>
      </c>
      <c r="AF147" s="27">
        <f t="shared" si="27"/>
        <v>0</v>
      </c>
      <c r="AG147" s="27">
        <f t="shared" si="27"/>
        <v>0</v>
      </c>
      <c r="AH147" s="27">
        <f t="shared" si="27"/>
        <v>0</v>
      </c>
      <c r="AI147" s="27">
        <f t="shared" si="27"/>
        <v>4</v>
      </c>
      <c r="AJ147" s="27">
        <f t="shared" si="27"/>
        <v>0</v>
      </c>
      <c r="AK147" s="27">
        <f t="shared" si="27"/>
        <v>3</v>
      </c>
      <c r="AL147" s="27">
        <f t="shared" si="27"/>
        <v>3</v>
      </c>
      <c r="AM147" s="27">
        <f t="shared" si="27"/>
        <v>1</v>
      </c>
      <c r="AN147" s="27">
        <f t="shared" si="27"/>
        <v>0</v>
      </c>
      <c r="AO147" s="27">
        <f t="shared" si="27"/>
        <v>0</v>
      </c>
      <c r="AP147" s="27">
        <f t="shared" si="27"/>
        <v>0</v>
      </c>
      <c r="AQ147" s="27">
        <f t="shared" si="27"/>
        <v>4</v>
      </c>
      <c r="AR147" s="27">
        <f t="shared" si="27"/>
        <v>2</v>
      </c>
      <c r="AS147" s="27">
        <f t="shared" si="27"/>
        <v>1</v>
      </c>
      <c r="AT147" s="27">
        <f t="shared" si="27"/>
        <v>0</v>
      </c>
      <c r="AU147" s="27">
        <f t="shared" si="27"/>
        <v>5</v>
      </c>
      <c r="AV147" s="27">
        <f t="shared" si="27"/>
        <v>0</v>
      </c>
      <c r="AW147" s="27">
        <f t="shared" si="27"/>
        <v>0</v>
      </c>
      <c r="AX147" s="27">
        <f t="shared" si="27"/>
        <v>0</v>
      </c>
      <c r="AY147" s="27">
        <f t="shared" si="27"/>
        <v>1</v>
      </c>
      <c r="AZ147" s="27">
        <f t="shared" si="27"/>
        <v>1</v>
      </c>
      <c r="BA147" s="27">
        <f t="shared" si="27"/>
        <v>0</v>
      </c>
      <c r="BB147" s="27">
        <f t="shared" si="27"/>
        <v>0</v>
      </c>
      <c r="BC147" s="27">
        <f t="shared" si="27"/>
        <v>2</v>
      </c>
      <c r="BD147" s="27">
        <f t="shared" si="27"/>
        <v>2</v>
      </c>
      <c r="BE147" s="27">
        <f t="shared" si="27"/>
        <v>2</v>
      </c>
      <c r="BF147" s="27">
        <f t="shared" si="27"/>
        <v>0</v>
      </c>
      <c r="BG147" s="27">
        <f t="shared" si="27"/>
        <v>1</v>
      </c>
      <c r="BH147" s="27">
        <f t="shared" si="27"/>
        <v>0</v>
      </c>
      <c r="BI147" s="27">
        <f t="shared" si="27"/>
        <v>1</v>
      </c>
      <c r="BJ147" s="27">
        <f t="shared" si="27"/>
        <v>13</v>
      </c>
      <c r="BK147" s="27">
        <f t="shared" si="27"/>
        <v>13</v>
      </c>
      <c r="BL147" s="27">
        <f t="shared" si="27"/>
        <v>12</v>
      </c>
      <c r="BM147" s="27">
        <f t="shared" si="27"/>
        <v>12</v>
      </c>
      <c r="BN147" s="27">
        <f t="shared" si="27"/>
        <v>11</v>
      </c>
      <c r="BO147" s="27">
        <f t="shared" si="27"/>
        <v>11</v>
      </c>
      <c r="BP147" s="27">
        <f t="shared" si="27"/>
        <v>0</v>
      </c>
      <c r="BQ147" s="188"/>
      <c r="BR147" s="188"/>
      <c r="BS147" s="188"/>
    </row>
  </sheetData>
  <mergeCells count="149">
    <mergeCell ref="V6:V7"/>
    <mergeCell ref="W6:W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B6:B7"/>
    <mergeCell ref="C6:C7"/>
    <mergeCell ref="D6:D7"/>
    <mergeCell ref="E6:E7"/>
    <mergeCell ref="F6:F7"/>
    <mergeCell ref="J6:J7"/>
    <mergeCell ref="K6:K7"/>
    <mergeCell ref="L6:L7"/>
    <mergeCell ref="G6:G7"/>
    <mergeCell ref="H6:H7"/>
    <mergeCell ref="I6:I7"/>
    <mergeCell ref="A1:D2"/>
    <mergeCell ref="Y6:Y7"/>
    <mergeCell ref="Z6:Z7"/>
    <mergeCell ref="AA6:AA7"/>
    <mergeCell ref="AB6:AB7"/>
    <mergeCell ref="W27:W28"/>
    <mergeCell ref="X27:X28"/>
    <mergeCell ref="B130:E130"/>
    <mergeCell ref="R27:R28"/>
    <mergeCell ref="S27:S28"/>
    <mergeCell ref="T27:T28"/>
    <mergeCell ref="U27:U28"/>
    <mergeCell ref="V27:V28"/>
    <mergeCell ref="X6:X7"/>
    <mergeCell ref="B27:B28"/>
    <mergeCell ref="D27:D28"/>
    <mergeCell ref="E27:E28"/>
    <mergeCell ref="F27:F28"/>
    <mergeCell ref="G27:G28"/>
    <mergeCell ref="H27:H28"/>
    <mergeCell ref="I27:I28"/>
    <mergeCell ref="J27:J28"/>
    <mergeCell ref="K27:K28"/>
    <mergeCell ref="L27:L28"/>
    <mergeCell ref="AH6:AH7"/>
    <mergeCell ref="AI6:AI7"/>
    <mergeCell ref="AJ6:AJ7"/>
    <mergeCell ref="AK6:AK7"/>
    <mergeCell ref="AL6:AL7"/>
    <mergeCell ref="AC6:AC7"/>
    <mergeCell ref="AD6:AD7"/>
    <mergeCell ref="AE6:AE7"/>
    <mergeCell ref="AF6:AF7"/>
    <mergeCell ref="AG6:AG7"/>
    <mergeCell ref="AG27:AG28"/>
    <mergeCell ref="AH27:AH28"/>
    <mergeCell ref="AI27:AI28"/>
    <mergeCell ref="BL6:BL7"/>
    <mergeCell ref="BM6:BM7"/>
    <mergeCell ref="BN6:BN7"/>
    <mergeCell ref="BO6:BO7"/>
    <mergeCell ref="BP6:BP7"/>
    <mergeCell ref="BG6:BG7"/>
    <mergeCell ref="BH6:BH7"/>
    <mergeCell ref="BI6:BI7"/>
    <mergeCell ref="BJ6:BJ7"/>
    <mergeCell ref="BK6:BK7"/>
    <mergeCell ref="BB6:BB7"/>
    <mergeCell ref="BC6:BC7"/>
    <mergeCell ref="BD6:BD7"/>
    <mergeCell ref="BE6:BE7"/>
    <mergeCell ref="BF6:BF7"/>
    <mergeCell ref="AW6:AW7"/>
    <mergeCell ref="AX6:AX7"/>
    <mergeCell ref="AY6:AY7"/>
    <mergeCell ref="AZ6:AZ7"/>
    <mergeCell ref="BA6:BA7"/>
    <mergeCell ref="AR6:AR7"/>
    <mergeCell ref="C27:C28"/>
    <mergeCell ref="Y27:Y28"/>
    <mergeCell ref="Z27:Z28"/>
    <mergeCell ref="AA27:AA28"/>
    <mergeCell ref="AB27:AB28"/>
    <mergeCell ref="AC27:AC28"/>
    <mergeCell ref="AD27:AD28"/>
    <mergeCell ref="AE27:AE28"/>
    <mergeCell ref="AF27:AF28"/>
    <mergeCell ref="M27:M28"/>
    <mergeCell ref="N27:N28"/>
    <mergeCell ref="O27:O28"/>
    <mergeCell ref="P27:P28"/>
    <mergeCell ref="Q27:Q28"/>
    <mergeCell ref="BQ6:BQ7"/>
    <mergeCell ref="BR6:BR7"/>
    <mergeCell ref="BS6:BS7"/>
    <mergeCell ref="BT6:BT7"/>
    <mergeCell ref="AS6:AS7"/>
    <mergeCell ref="AT6:AT7"/>
    <mergeCell ref="AU6:AU7"/>
    <mergeCell ref="AV6:AV7"/>
    <mergeCell ref="AM6:AM7"/>
    <mergeCell ref="AN6:AN7"/>
    <mergeCell ref="AO6:AO7"/>
    <mergeCell ref="AP6:AP7"/>
    <mergeCell ref="AQ6:AQ7"/>
    <mergeCell ref="AO27:AO28"/>
    <mergeCell ref="AP27:AP28"/>
    <mergeCell ref="AQ27:AQ28"/>
    <mergeCell ref="AR27:AR28"/>
    <mergeCell ref="AS27:AS28"/>
    <mergeCell ref="AJ131:AR131"/>
    <mergeCell ref="BS27:BS28"/>
    <mergeCell ref="AJ27:AJ28"/>
    <mergeCell ref="AK27:AK28"/>
    <mergeCell ref="AL27:AL28"/>
    <mergeCell ref="AM27:AM28"/>
    <mergeCell ref="AN27:AN28"/>
    <mergeCell ref="BA27:BA28"/>
    <mergeCell ref="BB27:BB28"/>
    <mergeCell ref="BC27:BC28"/>
    <mergeCell ref="AT27:AT28"/>
    <mergeCell ref="AU27:AU28"/>
    <mergeCell ref="AV27:AV28"/>
    <mergeCell ref="BT27:BT28"/>
    <mergeCell ref="F130:L130"/>
    <mergeCell ref="P130:AF130"/>
    <mergeCell ref="AJ130:AR130"/>
    <mergeCell ref="AV130:BT130"/>
    <mergeCell ref="BN27:BN28"/>
    <mergeCell ref="BO27:BO28"/>
    <mergeCell ref="BP27:BP28"/>
    <mergeCell ref="BQ27:BQ28"/>
    <mergeCell ref="BR27:BR28"/>
    <mergeCell ref="BI27:BI28"/>
    <mergeCell ref="BJ27:BJ28"/>
    <mergeCell ref="BK27:BK28"/>
    <mergeCell ref="BL27:BL28"/>
    <mergeCell ref="BM27:BM28"/>
    <mergeCell ref="BD27:BD28"/>
    <mergeCell ref="BE27:BE28"/>
    <mergeCell ref="BF27:BF28"/>
    <mergeCell ref="BG27:BG28"/>
    <mergeCell ref="BH27:BH28"/>
    <mergeCell ref="AY27:AY28"/>
    <mergeCell ref="AZ27:AZ28"/>
    <mergeCell ref="AW27:AW28"/>
    <mergeCell ref="AX27:AX28"/>
  </mergeCells>
  <conditionalFormatting sqref="H135:BT147">
    <cfRule type="cellIs" dxfId="18" priority="97" operator="greaterThan">
      <formula>1</formula>
    </cfRule>
    <cfRule type="cellIs" dxfId="17" priority="98" operator="equal">
      <formula>1</formula>
    </cfRule>
    <cfRule type="cellIs" dxfId="16" priority="99" operator="notEqual">
      <formula>1</formula>
    </cfRule>
  </conditionalFormatting>
  <conditionalFormatting sqref="H8:BT13">
    <cfRule type="cellIs" dxfId="15" priority="14" operator="equal">
      <formula>"L"</formula>
    </cfRule>
  </conditionalFormatting>
  <conditionalFormatting sqref="H8:BT13">
    <cfRule type="expression" dxfId="14" priority="15">
      <formula>AND(H$6&gt;=$C8,H$6&lt;=$D8)</formula>
    </cfRule>
    <cfRule type="notContainsBlanks" dxfId="13" priority="16">
      <formula>LEN(TRIM(H8))&gt;0</formula>
    </cfRule>
  </conditionalFormatting>
  <conditionalFormatting sqref="H16:BT25">
    <cfRule type="cellIs" dxfId="12" priority="11" operator="equal">
      <formula>"L"</formula>
    </cfRule>
  </conditionalFormatting>
  <conditionalFormatting sqref="H16:BT25">
    <cfRule type="expression" dxfId="11" priority="12">
      <formula>AND(H$6&gt;=$C16,H$6&lt;=$D16)</formula>
    </cfRule>
    <cfRule type="notContainsBlanks" dxfId="10" priority="13">
      <formula>LEN(TRIM(H16))&gt;0</formula>
    </cfRule>
  </conditionalFormatting>
  <conditionalFormatting sqref="H29:BT119 H121:BT127 H120:AP120 BC120:BT120">
    <cfRule type="cellIs" dxfId="9" priority="4" operator="equal">
      <formula>"L"</formula>
    </cfRule>
  </conditionalFormatting>
  <conditionalFormatting sqref="H42:AD42 AF42:BT42 H43:BT119 H29:BT41 H121:BT127 H120:AP120 BC120:BT120">
    <cfRule type="expression" dxfId="8" priority="5">
      <formula>AND(H$6&gt;=$C29,H$6&lt;=$D29)</formula>
    </cfRule>
    <cfRule type="notContainsBlanks" dxfId="7" priority="6">
      <formula>LEN(TRIM(H29))&gt;0</formula>
    </cfRule>
  </conditionalFormatting>
  <conditionalFormatting sqref="AE42:AO42">
    <cfRule type="expression" dxfId="6" priority="7">
      <formula>AND(AE$6&gt;=$C42,AE$6&lt;=$D42)</formula>
    </cfRule>
    <cfRule type="notContainsBlanks" dxfId="5" priority="8">
      <formula>LEN(TRIM(AE42))&gt;0</formula>
    </cfRule>
  </conditionalFormatting>
  <conditionalFormatting sqref="AE42:AO42">
    <cfRule type="expression" dxfId="4" priority="9">
      <formula>AND(AF$6&gt;=$C43,AF$6&lt;=$D43)</formula>
    </cfRule>
    <cfRule type="notContainsBlanks" dxfId="3" priority="10">
      <formula>LEN(TRIM(AE42))&gt;0</formula>
    </cfRule>
  </conditionalFormatting>
  <conditionalFormatting sqref="AQ120:BB120">
    <cfRule type="cellIs" dxfId="2" priority="1" operator="equal">
      <formula>"L"</formula>
    </cfRule>
  </conditionalFormatting>
  <conditionalFormatting sqref="AQ120:BB120">
    <cfRule type="expression" dxfId="1" priority="2">
      <formula>AND(AQ$6&gt;=$C120,AQ$6&lt;=$D120)</formula>
    </cfRule>
    <cfRule type="notContainsBlanks" dxfId="0" priority="3">
      <formula>LEN(TRIM(AQ120))&gt;0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4" r:id="rId4" name="Button 4">
              <controlPr defaultSize="0" print="0" autoFill="0" autoPict="0" macro="[0]!Bouton10_Cliquer">
                <anchor moveWithCells="1" sizeWithCells="1">
                  <from>
                    <xdr:col>1</xdr:col>
                    <xdr:colOff>127000</xdr:colOff>
                    <xdr:row>134</xdr:row>
                    <xdr:rowOff>107950</xdr:rowOff>
                  </from>
                  <to>
                    <xdr:col>2</xdr:col>
                    <xdr:colOff>31750</xdr:colOff>
                    <xdr:row>138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6" r:id="rId5" name="Button 6">
              <controlPr defaultSize="0" print="0" autoFill="0" autoPict="0" macro="[0]!Bouton11_Cliquer">
                <anchor moveWithCells="1" sizeWithCells="1">
                  <from>
                    <xdr:col>1</xdr:col>
                    <xdr:colOff>127000</xdr:colOff>
                    <xdr:row>142</xdr:row>
                    <xdr:rowOff>69850</xdr:rowOff>
                  </from>
                  <to>
                    <xdr:col>2</xdr:col>
                    <xdr:colOff>31750</xdr:colOff>
                    <xdr:row>146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36</vt:i4>
      </vt:variant>
    </vt:vector>
  </HeadingPairs>
  <TitlesOfParts>
    <vt:vector size="37" baseType="lpstr">
      <vt:lpstr>Etat staff</vt:lpstr>
      <vt:lpstr>datedimanche</vt:lpstr>
      <vt:lpstr>datejeudi</vt:lpstr>
      <vt:lpstr>datelundi</vt:lpstr>
      <vt:lpstr>datemardi</vt:lpstr>
      <vt:lpstr>datemercredi</vt:lpstr>
      <vt:lpstr>datesamedi</vt:lpstr>
      <vt:lpstr>datevendredi</vt:lpstr>
      <vt:lpstr>ECARTDIMANCHE</vt:lpstr>
      <vt:lpstr>ECARTJEUDI</vt:lpstr>
      <vt:lpstr>ECARTLUNDI</vt:lpstr>
      <vt:lpstr>ECARTMARDI</vt:lpstr>
      <vt:lpstr>ECARTMERCREDI</vt:lpstr>
      <vt:lpstr>ECARTSAMEDI</vt:lpstr>
      <vt:lpstr>ECARTVENDREDI</vt:lpstr>
      <vt:lpstr>fctdimanche</vt:lpstr>
      <vt:lpstr>FCTJEUDI</vt:lpstr>
      <vt:lpstr>FCTLUNDI</vt:lpstr>
      <vt:lpstr>FCTMARDI</vt:lpstr>
      <vt:lpstr>FCTMERCREDI</vt:lpstr>
      <vt:lpstr>FCTSAMEDI</vt:lpstr>
      <vt:lpstr>FCTVENDREDI</vt:lpstr>
      <vt:lpstr>ordre</vt:lpstr>
      <vt:lpstr>REELDIMANCHE</vt:lpstr>
      <vt:lpstr>REELJEUDI</vt:lpstr>
      <vt:lpstr>REELLUNDI</vt:lpstr>
      <vt:lpstr>REELMARDI</vt:lpstr>
      <vt:lpstr>REELMERCREDI</vt:lpstr>
      <vt:lpstr>REELSAMEDI</vt:lpstr>
      <vt:lpstr>REELVENDREDI</vt:lpstr>
      <vt:lpstr>dimanche!Zone_d_impression</vt:lpstr>
      <vt:lpstr>jeudi!Zone_d_impression</vt:lpstr>
      <vt:lpstr>lundi!Zone_d_impression</vt:lpstr>
      <vt:lpstr>mardi!Zone_d_impression</vt:lpstr>
      <vt:lpstr>mercredi!Zone_d_impression</vt:lpstr>
      <vt:lpstr>samedi!Zone_d_impression</vt:lpstr>
      <vt:lpstr>vendredi!Zone_d_impression</vt:lpstr>
    </vt:vector>
  </TitlesOfParts>
  <Company>EuroDisney Associés SCA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DLP WDS HOLLYWOOD LEGENDS</dc:creator>
  <cp:lastModifiedBy>Michel</cp:lastModifiedBy>
  <cp:lastPrinted>2019-04-15T12:55:35Z</cp:lastPrinted>
  <dcterms:created xsi:type="dcterms:W3CDTF">2017-09-13T08:37:53Z</dcterms:created>
  <dcterms:modified xsi:type="dcterms:W3CDTF">2019-04-25T02:56:06Z</dcterms:modified>
</cp:coreProperties>
</file>