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1600" windowHeight="9470" activeTab="1"/>
  </bookViews>
  <sheets>
    <sheet name="DONNEES" sheetId="2" r:id="rId1"/>
    <sheet name="JAN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38" i="1" l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8" i="1"/>
  <c r="O9" i="1"/>
  <c r="K38" i="1" l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X8" i="1" l="1"/>
  <c r="W8" i="1"/>
  <c r="V8" i="1"/>
  <c r="N34" i="1"/>
  <c r="N33" i="1"/>
  <c r="N27" i="1"/>
  <c r="N26" i="1"/>
  <c r="N20" i="1"/>
  <c r="N19" i="1"/>
  <c r="N13" i="1"/>
  <c r="M14" i="1"/>
  <c r="M15" i="1" s="1"/>
  <c r="M16" i="1" s="1"/>
  <c r="M17" i="1" s="1"/>
  <c r="M18" i="1" s="1"/>
  <c r="M21" i="1" s="1"/>
  <c r="M22" i="1" s="1"/>
  <c r="M23" i="1" s="1"/>
  <c r="M24" i="1" s="1"/>
  <c r="M25" i="1" s="1"/>
  <c r="M28" i="1" s="1"/>
  <c r="M29" i="1" s="1"/>
  <c r="M30" i="1" s="1"/>
  <c r="M31" i="1" s="1"/>
  <c r="M32" i="1" s="1"/>
  <c r="M35" i="1" s="1"/>
  <c r="M36" i="1" s="1"/>
  <c r="M37" i="1" s="1"/>
  <c r="M38" i="1" s="1"/>
  <c r="M11" i="1"/>
  <c r="M10" i="1"/>
  <c r="N38" i="1"/>
  <c r="N37" i="1"/>
  <c r="N36" i="1"/>
  <c r="N35" i="1"/>
  <c r="N32" i="1"/>
  <c r="N31" i="1"/>
  <c r="N30" i="1"/>
  <c r="N29" i="1"/>
  <c r="N28" i="1"/>
  <c r="N25" i="1"/>
  <c r="N24" i="1"/>
  <c r="N23" i="1"/>
  <c r="N22" i="1"/>
  <c r="N21" i="1"/>
  <c r="N18" i="1"/>
  <c r="N17" i="1"/>
  <c r="N16" i="1"/>
  <c r="N15" i="1"/>
  <c r="X38" i="1"/>
  <c r="W38" i="1"/>
  <c r="V38" i="1"/>
  <c r="X37" i="1"/>
  <c r="Y37" i="1" s="1"/>
  <c r="W37" i="1"/>
  <c r="V37" i="1"/>
  <c r="X36" i="1"/>
  <c r="W36" i="1"/>
  <c r="V36" i="1"/>
  <c r="X35" i="1"/>
  <c r="W35" i="1"/>
  <c r="V35" i="1"/>
  <c r="X34" i="1"/>
  <c r="W34" i="1"/>
  <c r="V34" i="1"/>
  <c r="X33" i="1"/>
  <c r="Y33" i="1" s="1"/>
  <c r="W33" i="1"/>
  <c r="V33" i="1"/>
  <c r="X32" i="1"/>
  <c r="W32" i="1"/>
  <c r="V32" i="1"/>
  <c r="X31" i="1"/>
  <c r="W31" i="1"/>
  <c r="V31" i="1"/>
  <c r="X30" i="1"/>
  <c r="W30" i="1"/>
  <c r="V30" i="1"/>
  <c r="X29" i="1"/>
  <c r="Y29" i="1" s="1"/>
  <c r="W29" i="1"/>
  <c r="V29" i="1"/>
  <c r="X28" i="1"/>
  <c r="W28" i="1"/>
  <c r="V28" i="1"/>
  <c r="X27" i="1"/>
  <c r="W27" i="1"/>
  <c r="V27" i="1"/>
  <c r="X26" i="1"/>
  <c r="W26" i="1"/>
  <c r="V26" i="1"/>
  <c r="X25" i="1"/>
  <c r="Y25" i="1" s="1"/>
  <c r="W25" i="1"/>
  <c r="V25" i="1"/>
  <c r="X24" i="1"/>
  <c r="W24" i="1"/>
  <c r="V24" i="1"/>
  <c r="X23" i="1"/>
  <c r="W23" i="1"/>
  <c r="V23" i="1"/>
  <c r="X22" i="1"/>
  <c r="W22" i="1"/>
  <c r="V22" i="1"/>
  <c r="X21" i="1"/>
  <c r="Y21" i="1" s="1"/>
  <c r="W21" i="1"/>
  <c r="V21" i="1"/>
  <c r="X20" i="1"/>
  <c r="W20" i="1"/>
  <c r="V20" i="1"/>
  <c r="X19" i="1"/>
  <c r="W19" i="1"/>
  <c r="V19" i="1"/>
  <c r="X18" i="1"/>
  <c r="W18" i="1"/>
  <c r="V18" i="1"/>
  <c r="X17" i="1"/>
  <c r="Y17" i="1" s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Y13" i="1" l="1"/>
  <c r="Y32" i="1"/>
  <c r="Y36" i="1"/>
  <c r="Y24" i="1"/>
  <c r="Y28" i="1"/>
  <c r="Y15" i="1"/>
  <c r="Y19" i="1"/>
  <c r="Y23" i="1"/>
  <c r="Y27" i="1"/>
  <c r="Y31" i="1"/>
  <c r="Y35" i="1"/>
  <c r="Y16" i="1"/>
  <c r="Y18" i="1"/>
  <c r="Y22" i="1"/>
  <c r="Y26" i="1"/>
  <c r="Y30" i="1"/>
  <c r="Y34" i="1"/>
  <c r="Y38" i="1"/>
  <c r="Y20" i="1"/>
  <c r="Y8" i="1"/>
  <c r="Y12" i="1"/>
  <c r="Y14" i="1"/>
  <c r="Y11" i="1"/>
  <c r="Y10" i="1"/>
  <c r="Y9" i="1"/>
  <c r="L8" i="1" l="1"/>
  <c r="L9" i="1" l="1"/>
  <c r="N9" i="1" s="1"/>
  <c r="N8" i="1"/>
  <c r="L10" i="1" l="1"/>
  <c r="L11" i="1" s="1"/>
  <c r="L12" i="1" s="1"/>
  <c r="N12" i="1" s="1"/>
  <c r="N11" i="1" l="1"/>
  <c r="L13" i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N14" i="1" l="1"/>
  <c r="B38" i="1" l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N10" i="1"/>
</calcChain>
</file>

<file path=xl/sharedStrings.xml><?xml version="1.0" encoding="utf-8"?>
<sst xmlns="http://schemas.openxmlformats.org/spreadsheetml/2006/main" count="60" uniqueCount="49">
  <si>
    <t>Jour</t>
  </si>
  <si>
    <t>Date</t>
  </si>
  <si>
    <t>Code</t>
  </si>
  <si>
    <t>de</t>
  </si>
  <si>
    <t>à</t>
  </si>
  <si>
    <t>Service</t>
  </si>
  <si>
    <t>Presté</t>
  </si>
  <si>
    <t>jour</t>
  </si>
  <si>
    <t>total</t>
  </si>
  <si>
    <t>Norm.
Prest.</t>
  </si>
  <si>
    <t>+/-
différence</t>
  </si>
  <si>
    <t>FICHE DE CONGE</t>
  </si>
  <si>
    <t>Nombre de jours de congé</t>
  </si>
  <si>
    <t>Jours de congé consommé sur le mois</t>
  </si>
  <si>
    <t>Jour(s) de congé restant(s)</t>
  </si>
  <si>
    <t>INFORMATIONS POUR LA COMPTABILISATION</t>
  </si>
  <si>
    <t>col. F</t>
  </si>
  <si>
    <t>col. G</t>
  </si>
  <si>
    <t>col. H</t>
  </si>
  <si>
    <t>PLANTON</t>
  </si>
  <si>
    <t>Pmob 14-22</t>
  </si>
  <si>
    <t>Pmob 22-07</t>
  </si>
  <si>
    <t>ATTENTION : n'oublier pas de mettre le double point entre les heures et les minutes !</t>
  </si>
  <si>
    <t>col. E</t>
  </si>
  <si>
    <t>Il faut impérativement transcrire les heures prestées comme dans l'exemple.</t>
  </si>
  <si>
    <t xml:space="preserve">Déficit d'heures à reporter vers la période de référence suivante :  </t>
  </si>
  <si>
    <t xml:space="preserve">Heures supplémentaires à reporter vers la période de référence suivante :  </t>
  </si>
  <si>
    <t>LES DIFFERENTS CODES A INSCRIRE DANS LA COLONNE D (CODE) DES FEUILLES MENSUELLES</t>
  </si>
  <si>
    <t>DESCRIPTION</t>
  </si>
  <si>
    <t>CODE</t>
  </si>
  <si>
    <t>NBRE Hr</t>
  </si>
  <si>
    <t>Jour de congé</t>
  </si>
  <si>
    <t>1/2 jour de congé</t>
  </si>
  <si>
    <t>Malade</t>
  </si>
  <si>
    <t>AGR</t>
  </si>
  <si>
    <t>Congé syndical</t>
  </si>
  <si>
    <t>1/2 congé syndical</t>
  </si>
  <si>
    <t>1/2 jr congé + 1/2 congé syndical</t>
  </si>
  <si>
    <t>F</t>
  </si>
  <si>
    <t>FC</t>
  </si>
  <si>
    <t>JP</t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</si>
  <si>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Service</t>
    </r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</si>
  <si>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Congé</t>
    </r>
  </si>
  <si>
    <t>Jour de pont</t>
  </si>
  <si>
    <t xml:space="preserve">FICHE DE CONGE  -  Introduisez ici le nombre de jours de congé restant de 2018 :  </t>
  </si>
  <si>
    <t>L</t>
  </si>
  <si>
    <t>Jour libre 4/5ème</t>
  </si>
  <si>
    <t>L1</t>
  </si>
  <si>
    <t>Demi-jour libre 4/5ème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</si>
</sst>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dd\/mmm"/>
    <numFmt numFmtId="166" formatCode="[h]:mm;@"/>
    <numFmt numFmtId="167" formatCode="0.000000000000000"/>
    <numFmt numFmtId="168" formatCode="[hh]:mm;@"/>
    <numFmt numFmtId="169" formatCode="0.0000"/>
    <numFmt numFmtId="170" formatCode="[hh]:mm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u/>
      <sz val="1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FCD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20" fontId="4" fillId="3" borderId="9" xfId="0" applyNumberFormat="1" applyFont="1" applyFill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0" fontId="4" fillId="3" borderId="8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168" fontId="4" fillId="2" borderId="3" xfId="0" applyNumberFormat="1" applyFont="1" applyFill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Font="1" applyProtection="1">
      <protection hidden="1"/>
    </xf>
    <xf numFmtId="0" fontId="10" fillId="0" borderId="0" xfId="0" applyFont="1" applyFill="1" applyBorder="1" applyProtection="1">
      <protection hidden="1"/>
    </xf>
    <xf numFmtId="0" fontId="1" fillId="0" borderId="0" xfId="0" applyFont="1" applyProtection="1">
      <protection hidden="1"/>
    </xf>
    <xf numFmtId="20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70" fontId="7" fillId="0" borderId="0" xfId="0" applyNumberFormat="1" applyFont="1" applyAlignment="1" applyProtection="1">
      <alignment horizontal="center" vertical="center"/>
      <protection hidden="1"/>
    </xf>
    <xf numFmtId="17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8" fontId="4" fillId="3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9" xfId="0" applyFont="1" applyFill="1" applyBorder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8" fillId="3" borderId="2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 vertical="center"/>
    </xf>
    <xf numFmtId="0" fontId="6" fillId="4" borderId="4" xfId="0" quotePrefix="1" applyFont="1" applyFill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6" fillId="4" borderId="6" xfId="0" quotePrefix="1" applyFont="1" applyFill="1" applyBorder="1" applyAlignment="1">
      <alignment horizontal="center" vertical="center" wrapText="1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14" xfId="0" quotePrefix="1" applyFont="1" applyFill="1" applyBorder="1" applyAlignment="1">
      <alignment horizontal="center" vertical="center" wrapText="1"/>
    </xf>
    <xf numFmtId="0" fontId="6" fillId="4" borderId="15" xfId="0" quotePrefix="1" applyFont="1" applyFill="1" applyBorder="1" applyAlignment="1">
      <alignment horizontal="center" vertical="center" wrapText="1"/>
    </xf>
    <xf numFmtId="0" fontId="6" fillId="4" borderId="16" xfId="0" quotePrefix="1" applyFont="1" applyFill="1" applyBorder="1" applyAlignment="1">
      <alignment horizontal="center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0" fontId="6" fillId="4" borderId="10" xfId="0" quotePrefix="1" applyFont="1" applyFill="1" applyBorder="1" applyAlignment="1">
      <alignment horizontal="center" vertical="center" wrapText="1"/>
    </xf>
    <xf numFmtId="0" fontId="6" fillId="4" borderId="13" xfId="0" quotePrefix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9"/>
  <sheetViews>
    <sheetView topLeftCell="A18" workbookViewId="0">
      <selection activeCell="G22" sqref="G22:G23"/>
    </sheetView>
  </sheetViews>
  <sheetFormatPr baseColWidth="10" defaultColWidth="11.453125" defaultRowHeight="14.5" x14ac:dyDescent="0.35"/>
  <cols>
    <col min="1" max="16384" width="11.453125" style="4"/>
  </cols>
  <sheetData>
    <row r="3" spans="1:8" x14ac:dyDescent="0.35">
      <c r="A3" s="55" t="s">
        <v>15</v>
      </c>
      <c r="B3" s="55"/>
      <c r="C3" s="55"/>
      <c r="D3" s="55"/>
      <c r="E3" s="55"/>
      <c r="F3" s="55"/>
      <c r="G3" s="55"/>
    </row>
    <row r="4" spans="1:8" x14ac:dyDescent="0.35">
      <c r="A4" s="55"/>
      <c r="B4" s="55"/>
      <c r="C4" s="55"/>
      <c r="D4" s="55"/>
      <c r="E4" s="55"/>
      <c r="F4" s="55"/>
      <c r="G4" s="55"/>
      <c r="H4" s="35"/>
    </row>
    <row r="5" spans="1:8" x14ac:dyDescent="0.35">
      <c r="B5" s="36"/>
      <c r="C5" s="38" t="s">
        <v>23</v>
      </c>
      <c r="D5" s="39" t="s">
        <v>16</v>
      </c>
      <c r="E5" s="39" t="s">
        <v>17</v>
      </c>
      <c r="F5" s="39" t="s">
        <v>18</v>
      </c>
      <c r="G5" s="37"/>
      <c r="H5" s="35"/>
    </row>
    <row r="6" spans="1:8" x14ac:dyDescent="0.35">
      <c r="B6" s="37"/>
      <c r="C6" s="38" t="s">
        <v>3</v>
      </c>
      <c r="D6" s="39" t="s">
        <v>4</v>
      </c>
      <c r="E6" s="39" t="s">
        <v>3</v>
      </c>
      <c r="F6" s="39" t="s">
        <v>4</v>
      </c>
      <c r="G6" s="37"/>
      <c r="H6" s="35"/>
    </row>
    <row r="7" spans="1:8" x14ac:dyDescent="0.35">
      <c r="B7" s="42" t="s">
        <v>19</v>
      </c>
      <c r="C7" s="40">
        <v>0.33333333333333331</v>
      </c>
      <c r="D7" s="40">
        <v>0.5</v>
      </c>
      <c r="E7" s="40">
        <v>0.58333333333333337</v>
      </c>
      <c r="F7" s="40">
        <v>0.75</v>
      </c>
      <c r="G7" s="37"/>
      <c r="H7" s="35"/>
    </row>
    <row r="8" spans="1:8" x14ac:dyDescent="0.35">
      <c r="B8" s="42" t="s">
        <v>20</v>
      </c>
      <c r="C8" s="40">
        <v>0.58333333333333337</v>
      </c>
      <c r="D8" s="40">
        <v>0.91666666666666663</v>
      </c>
      <c r="E8" s="40"/>
      <c r="F8" s="40"/>
      <c r="G8" s="37"/>
      <c r="H8" s="35"/>
    </row>
    <row r="9" spans="1:8" x14ac:dyDescent="0.35">
      <c r="B9" s="39" t="s">
        <v>21</v>
      </c>
      <c r="C9" s="41"/>
      <c r="D9" s="40"/>
      <c r="E9" s="40">
        <v>0.91666666666666663</v>
      </c>
      <c r="F9" s="40">
        <v>1</v>
      </c>
      <c r="G9" s="37"/>
      <c r="H9" s="35"/>
    </row>
    <row r="10" spans="1:8" x14ac:dyDescent="0.35">
      <c r="B10" s="42" t="s">
        <v>21</v>
      </c>
      <c r="C10" s="41">
        <v>0</v>
      </c>
      <c r="D10" s="40">
        <v>0.29166666666666669</v>
      </c>
      <c r="E10" s="40"/>
      <c r="F10" s="40"/>
      <c r="G10" s="37"/>
      <c r="H10" s="35"/>
    </row>
    <row r="11" spans="1:8" x14ac:dyDescent="0.35">
      <c r="A11" s="56" t="s">
        <v>24</v>
      </c>
      <c r="B11" s="56"/>
      <c r="C11" s="56"/>
      <c r="D11" s="56"/>
      <c r="E11" s="56"/>
      <c r="F11" s="56"/>
      <c r="G11" s="56"/>
      <c r="H11" s="35"/>
    </row>
    <row r="12" spans="1:8" x14ac:dyDescent="0.35">
      <c r="A12" s="56"/>
      <c r="B12" s="56"/>
      <c r="C12" s="56"/>
      <c r="D12" s="56"/>
      <c r="E12" s="56"/>
      <c r="F12" s="56"/>
      <c r="G12" s="56"/>
      <c r="H12" s="35"/>
    </row>
    <row r="13" spans="1:8" ht="15" thickBot="1" x14ac:dyDescent="0.4"/>
    <row r="14" spans="1:8" x14ac:dyDescent="0.35">
      <c r="A14" s="49" t="s">
        <v>22</v>
      </c>
      <c r="B14" s="50"/>
      <c r="C14" s="50"/>
      <c r="D14" s="50"/>
      <c r="E14" s="50"/>
      <c r="F14" s="50"/>
      <c r="G14" s="51"/>
    </row>
    <row r="15" spans="1:8" ht="15" thickBot="1" x14ac:dyDescent="0.4">
      <c r="A15" s="52"/>
      <c r="B15" s="53"/>
      <c r="C15" s="53"/>
      <c r="D15" s="53"/>
      <c r="E15" s="53"/>
      <c r="F15" s="53"/>
      <c r="G15" s="54"/>
    </row>
    <row r="16" spans="1:8" ht="9" customHeight="1" x14ac:dyDescent="0.35"/>
    <row r="17" spans="1:7" x14ac:dyDescent="0.35">
      <c r="A17" s="57" t="s">
        <v>25</v>
      </c>
      <c r="B17" s="57"/>
      <c r="C17" s="57"/>
      <c r="D17" s="57"/>
      <c r="E17" s="57"/>
      <c r="F17" s="57"/>
      <c r="G17" s="58"/>
    </row>
    <row r="18" spans="1:7" x14ac:dyDescent="0.35">
      <c r="A18" s="57"/>
      <c r="B18" s="57"/>
      <c r="C18" s="57"/>
      <c r="D18" s="57"/>
      <c r="E18" s="57"/>
      <c r="F18" s="57"/>
      <c r="G18" s="58"/>
    </row>
    <row r="19" spans="1:7" x14ac:dyDescent="0.35">
      <c r="A19" s="57" t="s">
        <v>26</v>
      </c>
      <c r="B19" s="57"/>
      <c r="C19" s="57"/>
      <c r="D19" s="57"/>
      <c r="E19" s="57"/>
      <c r="F19" s="57"/>
      <c r="G19" s="59"/>
    </row>
    <row r="20" spans="1:7" x14ac:dyDescent="0.35">
      <c r="A20" s="57"/>
      <c r="B20" s="57"/>
      <c r="C20" s="57"/>
      <c r="D20" s="57"/>
      <c r="E20" s="57"/>
      <c r="F20" s="57"/>
      <c r="G20" s="59"/>
    </row>
    <row r="21" spans="1:7" ht="9" customHeight="1" x14ac:dyDescent="0.35">
      <c r="A21" s="47"/>
      <c r="B21" s="47"/>
      <c r="C21" s="47"/>
      <c r="D21" s="47"/>
      <c r="E21" s="47"/>
      <c r="F21" s="47"/>
      <c r="G21" s="48"/>
    </row>
    <row r="22" spans="1:7" x14ac:dyDescent="0.35">
      <c r="A22" s="57" t="s">
        <v>44</v>
      </c>
      <c r="B22" s="57"/>
      <c r="C22" s="57"/>
      <c r="D22" s="57"/>
      <c r="E22" s="57"/>
      <c r="F22" s="57"/>
      <c r="G22" s="63"/>
    </row>
    <row r="23" spans="1:7" x14ac:dyDescent="0.35">
      <c r="A23" s="57"/>
      <c r="B23" s="57"/>
      <c r="C23" s="57"/>
      <c r="D23" s="57"/>
      <c r="E23" s="57"/>
      <c r="F23" s="57"/>
      <c r="G23" s="63"/>
    </row>
    <row r="24" spans="1:7" ht="9" customHeight="1" x14ac:dyDescent="0.35"/>
    <row r="25" spans="1:7" ht="15" customHeight="1" x14ac:dyDescent="0.35">
      <c r="A25" s="60" t="s">
        <v>27</v>
      </c>
      <c r="B25" s="60"/>
      <c r="C25" s="60"/>
      <c r="D25" s="60"/>
      <c r="E25" s="60"/>
      <c r="F25" s="60"/>
      <c r="G25" s="60"/>
    </row>
    <row r="26" spans="1:7" x14ac:dyDescent="0.35">
      <c r="A26" s="60"/>
      <c r="B26" s="60"/>
      <c r="C26" s="60"/>
      <c r="D26" s="60"/>
      <c r="E26" s="60"/>
      <c r="F26" s="60"/>
      <c r="G26" s="60"/>
    </row>
    <row r="27" spans="1:7" ht="22.5" customHeight="1" x14ac:dyDescent="0.35">
      <c r="B27" s="44" t="s">
        <v>29</v>
      </c>
      <c r="C27" s="61" t="s">
        <v>28</v>
      </c>
      <c r="D27" s="61"/>
      <c r="E27" s="61"/>
      <c r="F27" s="44" t="s">
        <v>30</v>
      </c>
    </row>
    <row r="28" spans="1:7" x14ac:dyDescent="0.35">
      <c r="B28" s="46">
        <v>1</v>
      </c>
      <c r="C28" s="62" t="s">
        <v>31</v>
      </c>
      <c r="D28" s="62"/>
      <c r="E28" s="62"/>
      <c r="F28" s="45">
        <v>0.31666666666666665</v>
      </c>
    </row>
    <row r="29" spans="1:7" x14ac:dyDescent="0.35">
      <c r="B29" s="46">
        <v>2</v>
      </c>
      <c r="C29" s="62" t="s">
        <v>32</v>
      </c>
      <c r="D29" s="62"/>
      <c r="E29" s="62"/>
      <c r="F29" s="45">
        <v>0.15833333333333333</v>
      </c>
    </row>
    <row r="30" spans="1:7" x14ac:dyDescent="0.35">
      <c r="B30" s="46">
        <v>3</v>
      </c>
      <c r="C30" s="62" t="s">
        <v>33</v>
      </c>
      <c r="D30" s="62"/>
      <c r="E30" s="62"/>
      <c r="F30" s="45">
        <v>0.31666666666666665</v>
      </c>
    </row>
    <row r="31" spans="1:7" x14ac:dyDescent="0.35">
      <c r="B31" s="46">
        <v>4</v>
      </c>
      <c r="C31" s="62" t="s">
        <v>34</v>
      </c>
      <c r="D31" s="62"/>
      <c r="E31" s="62"/>
      <c r="F31" s="45">
        <v>0.31666666666666665</v>
      </c>
    </row>
    <row r="32" spans="1:7" x14ac:dyDescent="0.35">
      <c r="B32" s="46">
        <v>5</v>
      </c>
      <c r="C32" s="62" t="s">
        <v>35</v>
      </c>
      <c r="D32" s="62"/>
      <c r="E32" s="62"/>
      <c r="F32" s="45">
        <v>0.31666666666666665</v>
      </c>
    </row>
    <row r="33" spans="2:6" x14ac:dyDescent="0.35">
      <c r="B33" s="46">
        <v>6</v>
      </c>
      <c r="C33" s="62" t="s">
        <v>36</v>
      </c>
      <c r="D33" s="62"/>
      <c r="E33" s="62"/>
      <c r="F33" s="45">
        <v>0.15833333333333333</v>
      </c>
    </row>
    <row r="34" spans="2:6" x14ac:dyDescent="0.35">
      <c r="B34" s="46">
        <v>7</v>
      </c>
      <c r="C34" s="62" t="s">
        <v>37</v>
      </c>
      <c r="D34" s="62"/>
      <c r="E34" s="62"/>
      <c r="F34" s="45">
        <v>0.31666666666666665</v>
      </c>
    </row>
    <row r="35" spans="2:6" x14ac:dyDescent="0.35">
      <c r="B35" s="46" t="s">
        <v>38</v>
      </c>
      <c r="C35" s="62" t="s">
        <v>41</v>
      </c>
      <c r="D35" s="62"/>
      <c r="E35" s="62"/>
      <c r="F35" s="45">
        <v>0</v>
      </c>
    </row>
    <row r="36" spans="2:6" x14ac:dyDescent="0.35">
      <c r="B36" s="46" t="s">
        <v>39</v>
      </c>
      <c r="C36" s="62" t="s">
        <v>42</v>
      </c>
      <c r="D36" s="62"/>
      <c r="E36" s="62"/>
      <c r="F36" s="45">
        <v>0.31666666666666665</v>
      </c>
    </row>
    <row r="37" spans="2:6" x14ac:dyDescent="0.35">
      <c r="B37" s="46" t="s">
        <v>40</v>
      </c>
      <c r="C37" s="62" t="s">
        <v>43</v>
      </c>
      <c r="D37" s="62"/>
      <c r="E37" s="62"/>
      <c r="F37" s="45">
        <v>0.31666666666666665</v>
      </c>
    </row>
    <row r="38" spans="2:6" x14ac:dyDescent="0.35">
      <c r="B38" s="46" t="s">
        <v>45</v>
      </c>
      <c r="C38" s="62" t="s">
        <v>46</v>
      </c>
      <c r="D38" s="62"/>
      <c r="E38" s="62"/>
      <c r="F38" s="45">
        <v>0</v>
      </c>
    </row>
    <row r="39" spans="2:6" x14ac:dyDescent="0.35">
      <c r="B39" s="46" t="s">
        <v>47</v>
      </c>
      <c r="C39" s="62" t="s">
        <v>48</v>
      </c>
      <c r="D39" s="62"/>
      <c r="E39" s="62"/>
      <c r="F39" s="45">
        <v>0.15833333333333333</v>
      </c>
    </row>
  </sheetData>
  <mergeCells count="23">
    <mergeCell ref="C38:E38"/>
    <mergeCell ref="C39:E39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A25:G26"/>
    <mergeCell ref="C27:E27"/>
    <mergeCell ref="C28:E28"/>
    <mergeCell ref="A22:F23"/>
    <mergeCell ref="G22:G23"/>
    <mergeCell ref="A14:G15"/>
    <mergeCell ref="A3:G4"/>
    <mergeCell ref="A11:G12"/>
    <mergeCell ref="A17:F18"/>
    <mergeCell ref="A19:F20"/>
    <mergeCell ref="G17:G18"/>
    <mergeCell ref="G19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Y209"/>
  <sheetViews>
    <sheetView tabSelected="1" workbookViewId="0"/>
  </sheetViews>
  <sheetFormatPr baseColWidth="10" defaultColWidth="11.453125" defaultRowHeight="14.5" x14ac:dyDescent="0.35"/>
  <cols>
    <col min="1" max="1" width="1.7265625" style="6" customWidth="1"/>
    <col min="2" max="2" width="3.7265625" style="6" customWidth="1"/>
    <col min="3" max="3" width="6.7265625" style="6" customWidth="1"/>
    <col min="4" max="4" width="3.7265625" style="6" customWidth="1"/>
    <col min="5" max="12" width="6.7265625" style="6" customWidth="1"/>
    <col min="13" max="13" width="7.7265625" style="6" customWidth="1"/>
    <col min="14" max="14" width="2.7265625" style="6" customWidth="1"/>
    <col min="15" max="15" width="7" style="6" customWidth="1"/>
    <col min="16" max="16" width="1.7265625" style="6" customWidth="1"/>
    <col min="17" max="20" width="11.453125" style="6" customWidth="1"/>
    <col min="21" max="21" width="1.7265625" style="6" customWidth="1"/>
    <col min="22" max="22" width="11.453125" style="6" customWidth="1"/>
    <col min="23" max="23" width="7.81640625" style="6" customWidth="1"/>
    <col min="24" max="25" width="11.453125" style="6" customWidth="1"/>
    <col min="26" max="16384" width="11.453125" style="6"/>
  </cols>
  <sheetData>
    <row r="5" spans="2:25" ht="9" customHeight="1" thickBot="1" x14ac:dyDescent="0.4">
      <c r="B5" s="3"/>
      <c r="C5" s="3"/>
      <c r="D5" s="3"/>
      <c r="E5" s="3"/>
      <c r="F5" s="1"/>
      <c r="G5" s="1"/>
      <c r="H5" s="1"/>
      <c r="I5" s="1"/>
      <c r="J5" s="1"/>
      <c r="K5" s="32"/>
      <c r="L5" s="33"/>
      <c r="M5" s="3"/>
      <c r="N5" s="3"/>
      <c r="O5" s="3"/>
    </row>
    <row r="6" spans="2:25" ht="19.5" customHeight="1" x14ac:dyDescent="0.35">
      <c r="B6" s="64" t="s">
        <v>0</v>
      </c>
      <c r="C6" s="65" t="s">
        <v>1</v>
      </c>
      <c r="D6" s="64" t="s">
        <v>2</v>
      </c>
      <c r="E6" s="65" t="s">
        <v>5</v>
      </c>
      <c r="F6" s="65"/>
      <c r="G6" s="65" t="s">
        <v>5</v>
      </c>
      <c r="H6" s="65"/>
      <c r="I6" s="65" t="s">
        <v>5</v>
      </c>
      <c r="J6" s="65"/>
      <c r="K6" s="65" t="s">
        <v>6</v>
      </c>
      <c r="L6" s="65"/>
      <c r="M6" s="76" t="s">
        <v>9</v>
      </c>
      <c r="N6" s="66" t="s">
        <v>10</v>
      </c>
      <c r="O6" s="67"/>
      <c r="Q6" s="70" t="s">
        <v>11</v>
      </c>
      <c r="R6" s="71"/>
      <c r="S6" s="71"/>
      <c r="T6" s="72"/>
      <c r="X6" s="31"/>
    </row>
    <row r="7" spans="2:25" ht="15" customHeight="1" x14ac:dyDescent="0.35">
      <c r="B7" s="64"/>
      <c r="C7" s="65"/>
      <c r="D7" s="64"/>
      <c r="E7" s="34" t="s">
        <v>3</v>
      </c>
      <c r="F7" s="34" t="s">
        <v>4</v>
      </c>
      <c r="G7" s="34" t="s">
        <v>3</v>
      </c>
      <c r="H7" s="34" t="s">
        <v>4</v>
      </c>
      <c r="I7" s="34" t="s">
        <v>3</v>
      </c>
      <c r="J7" s="34" t="s">
        <v>4</v>
      </c>
      <c r="K7" s="34" t="s">
        <v>7</v>
      </c>
      <c r="L7" s="34" t="s">
        <v>8</v>
      </c>
      <c r="M7" s="65"/>
      <c r="N7" s="68"/>
      <c r="O7" s="69"/>
      <c r="Q7" s="73"/>
      <c r="R7" s="74"/>
      <c r="S7" s="74"/>
      <c r="T7" s="75"/>
      <c r="W7" s="26"/>
    </row>
    <row r="8" spans="2:25" x14ac:dyDescent="0.35">
      <c r="B8" s="7">
        <f>C8</f>
        <v>43466</v>
      </c>
      <c r="C8" s="8">
        <v>43466</v>
      </c>
      <c r="D8" s="13"/>
      <c r="E8" s="14"/>
      <c r="F8" s="14"/>
      <c r="G8" s="13"/>
      <c r="H8" s="13"/>
      <c r="I8" s="13"/>
      <c r="J8" s="13"/>
      <c r="K8" s="14">
        <f>IF(Y8="",0,Y8)+IFERROR(VLOOKUP(D8,DONNEES!$B$27:$F$39,5,0),0)</f>
        <v>0</v>
      </c>
      <c r="L8" s="29">
        <f>+Y8</f>
        <v>0</v>
      </c>
      <c r="M8" s="29">
        <v>0</v>
      </c>
      <c r="N8" s="18" t="str">
        <f t="shared" ref="N8" si="0">IF(E8="","",IF(L8&gt;M8,"+","-"))</f>
        <v/>
      </c>
      <c r="O8" s="28">
        <f t="shared" ref="O8" si="1">IF(E8="",0,IF(L8&gt;M8,L8-M8,M8-L8))+IF(OR(D8="L",D8="F"),K8,0)</f>
        <v>0</v>
      </c>
      <c r="Q8" s="77" t="s">
        <v>12</v>
      </c>
      <c r="R8" s="78"/>
      <c r="S8" s="78"/>
      <c r="T8" s="79"/>
      <c r="V8" s="20">
        <f>+F8-E8</f>
        <v>0</v>
      </c>
      <c r="W8" s="20">
        <f>+H8-G8</f>
        <v>0</v>
      </c>
      <c r="X8" s="20">
        <f>+J8-I8</f>
        <v>0</v>
      </c>
      <c r="Y8" s="20">
        <f>+X8+W8+V8</f>
        <v>0</v>
      </c>
    </row>
    <row r="9" spans="2:25" x14ac:dyDescent="0.35">
      <c r="B9" s="9">
        <f t="shared" ref="B9:B38" si="2">C9</f>
        <v>43467</v>
      </c>
      <c r="C9" s="10">
        <v>43467</v>
      </c>
      <c r="D9" s="15"/>
      <c r="E9" s="16"/>
      <c r="F9" s="16"/>
      <c r="G9" s="16"/>
      <c r="H9" s="16"/>
      <c r="I9" s="15"/>
      <c r="J9" s="15"/>
      <c r="K9" s="16">
        <f>IF(Y9="",0,Y9)+IFERROR(VLOOKUP(D9,DONNEES!$B$27:$F$39,5,0),0)</f>
        <v>0</v>
      </c>
      <c r="L9" s="30">
        <f>+K9+L8</f>
        <v>0</v>
      </c>
      <c r="M9" s="30">
        <v>0.31666666666666665</v>
      </c>
      <c r="N9" s="19" t="str">
        <f>IF(E9="","",IF(L9&gt;M9,"+","-"))</f>
        <v/>
      </c>
      <c r="O9" s="21">
        <f>IF(E9="",0,IF(L9&gt;M9,L9-M9,M9-L9))+IF(OR(D9="L",D9="F"),K9,0)</f>
        <v>0</v>
      </c>
      <c r="Q9" s="77"/>
      <c r="R9" s="78"/>
      <c r="S9" s="78"/>
      <c r="T9" s="79"/>
      <c r="V9" s="20">
        <f>+F9-E9</f>
        <v>0</v>
      </c>
      <c r="W9" s="20">
        <f>+H9-G9</f>
        <v>0</v>
      </c>
      <c r="X9" s="20">
        <f>+J9-I9</f>
        <v>0</v>
      </c>
      <c r="Y9" s="20">
        <f>+X9+W9+V9</f>
        <v>0</v>
      </c>
    </row>
    <row r="10" spans="2:25" x14ac:dyDescent="0.35">
      <c r="B10" s="9">
        <f t="shared" si="2"/>
        <v>43468</v>
      </c>
      <c r="C10" s="10">
        <v>43468</v>
      </c>
      <c r="D10" s="15"/>
      <c r="E10" s="16"/>
      <c r="F10" s="16"/>
      <c r="G10" s="16"/>
      <c r="H10" s="16"/>
      <c r="I10" s="15"/>
      <c r="J10" s="15"/>
      <c r="K10" s="16">
        <f>IF(Y10="",0,Y10)+IFERROR(VLOOKUP(D10,DONNEES!$B$27:$F$39,5,0),0)</f>
        <v>0</v>
      </c>
      <c r="L10" s="30">
        <f t="shared" ref="L10:L13" si="3">+K10+L9</f>
        <v>0</v>
      </c>
      <c r="M10" s="24">
        <f>+M9+0.316666666666667</f>
        <v>0.63333333333333364</v>
      </c>
      <c r="N10" s="19" t="str">
        <f t="shared" ref="N10:N13" si="4">IF(E10="","",IF(L10&gt;M10,"+","-"))</f>
        <v/>
      </c>
      <c r="O10" s="21">
        <f t="shared" ref="O10:O38" si="5">IF(E10="",0,IF(L10&gt;M10,L10-M10,M10-L10))+IF(OR(D10="L",D10="F"),K10,0)</f>
        <v>0</v>
      </c>
      <c r="Q10" s="77" t="s">
        <v>13</v>
      </c>
      <c r="R10" s="78"/>
      <c r="S10" s="78"/>
      <c r="T10" s="79"/>
      <c r="V10" s="20">
        <f t="shared" ref="V10:V38" si="6">+F10-E10</f>
        <v>0</v>
      </c>
      <c r="W10" s="20">
        <f t="shared" ref="W10:W38" si="7">+H10-G10</f>
        <v>0</v>
      </c>
      <c r="X10" s="20">
        <f t="shared" ref="X10:X38" si="8">+J10-I10</f>
        <v>0</v>
      </c>
      <c r="Y10" s="20">
        <f t="shared" ref="Y10:Y38" si="9">+X10+W10+V10</f>
        <v>0</v>
      </c>
    </row>
    <row r="11" spans="2:25" x14ac:dyDescent="0.35">
      <c r="B11" s="9">
        <f t="shared" si="2"/>
        <v>43469</v>
      </c>
      <c r="C11" s="10">
        <v>43469</v>
      </c>
      <c r="D11" s="15"/>
      <c r="E11" s="16"/>
      <c r="F11" s="16"/>
      <c r="G11" s="16"/>
      <c r="H11" s="16"/>
      <c r="I11" s="15"/>
      <c r="J11" s="15"/>
      <c r="K11" s="16">
        <f>IF(Y11="",0,Y11)+IFERROR(VLOOKUP(D11,DONNEES!$B$27:$F$39,5,0),0)</f>
        <v>0</v>
      </c>
      <c r="L11" s="30">
        <f t="shared" si="3"/>
        <v>0</v>
      </c>
      <c r="M11" s="24">
        <f>+M10+0.316666666666667</f>
        <v>0.95000000000000062</v>
      </c>
      <c r="N11" s="19" t="str">
        <f t="shared" si="4"/>
        <v/>
      </c>
      <c r="O11" s="21">
        <f t="shared" si="5"/>
        <v>0</v>
      </c>
      <c r="Q11" s="77"/>
      <c r="R11" s="78"/>
      <c r="S11" s="78"/>
      <c r="T11" s="79"/>
      <c r="V11" s="20">
        <f t="shared" si="6"/>
        <v>0</v>
      </c>
      <c r="W11" s="20">
        <f t="shared" si="7"/>
        <v>0</v>
      </c>
      <c r="X11" s="20">
        <f t="shared" si="8"/>
        <v>0</v>
      </c>
      <c r="Y11" s="20">
        <f t="shared" si="9"/>
        <v>0</v>
      </c>
    </row>
    <row r="12" spans="2:25" x14ac:dyDescent="0.35">
      <c r="B12" s="11">
        <f t="shared" si="2"/>
        <v>43470</v>
      </c>
      <c r="C12" s="12">
        <v>43470</v>
      </c>
      <c r="D12" s="17"/>
      <c r="E12" s="22"/>
      <c r="F12" s="22"/>
      <c r="G12" s="17"/>
      <c r="H12" s="17"/>
      <c r="I12" s="17"/>
      <c r="J12" s="17"/>
      <c r="K12" s="22">
        <f>IF(Y12="",0,Y12)+IFERROR(VLOOKUP(D12,DONNEES!$B$27:$F$39,5,0),0)</f>
        <v>0</v>
      </c>
      <c r="L12" s="43">
        <f t="shared" si="3"/>
        <v>0</v>
      </c>
      <c r="M12" s="25">
        <v>0.95000000000000007</v>
      </c>
      <c r="N12" s="27" t="str">
        <f t="shared" si="4"/>
        <v/>
      </c>
      <c r="O12" s="23">
        <f t="shared" si="5"/>
        <v>0</v>
      </c>
      <c r="Q12" s="88"/>
      <c r="R12" s="89"/>
      <c r="S12" s="89"/>
      <c r="T12" s="90"/>
      <c r="V12" s="20">
        <f t="shared" si="6"/>
        <v>0</v>
      </c>
      <c r="W12" s="20">
        <f t="shared" si="7"/>
        <v>0</v>
      </c>
      <c r="X12" s="20">
        <f t="shared" si="8"/>
        <v>0</v>
      </c>
      <c r="Y12" s="20">
        <f t="shared" si="9"/>
        <v>0</v>
      </c>
    </row>
    <row r="13" spans="2:25" x14ac:dyDescent="0.35">
      <c r="B13" s="11">
        <f t="shared" si="2"/>
        <v>43471</v>
      </c>
      <c r="C13" s="12">
        <v>43471</v>
      </c>
      <c r="D13" s="17"/>
      <c r="E13" s="17"/>
      <c r="F13" s="17"/>
      <c r="G13" s="17"/>
      <c r="H13" s="17"/>
      <c r="I13" s="17"/>
      <c r="J13" s="17"/>
      <c r="K13" s="22">
        <f>IF(Y13="",0,Y13)+IFERROR(VLOOKUP(D13,DONNEES!$B$27:$F$39,5,0),0)</f>
        <v>0</v>
      </c>
      <c r="L13" s="43">
        <f t="shared" si="3"/>
        <v>0</v>
      </c>
      <c r="M13" s="25">
        <v>0.95000000000000007</v>
      </c>
      <c r="N13" s="27" t="str">
        <f t="shared" si="4"/>
        <v/>
      </c>
      <c r="O13" s="23">
        <f t="shared" si="5"/>
        <v>0</v>
      </c>
      <c r="Q13" s="80" t="s">
        <v>14</v>
      </c>
      <c r="R13" s="81"/>
      <c r="S13" s="82"/>
      <c r="T13" s="86"/>
      <c r="V13" s="20">
        <f t="shared" si="6"/>
        <v>0</v>
      </c>
      <c r="W13" s="20">
        <f t="shared" si="7"/>
        <v>0</v>
      </c>
      <c r="X13" s="20">
        <f t="shared" si="8"/>
        <v>0</v>
      </c>
      <c r="Y13" s="20">
        <f t="shared" si="9"/>
        <v>0</v>
      </c>
    </row>
    <row r="14" spans="2:25" ht="15" thickBot="1" x14ac:dyDescent="0.4">
      <c r="B14" s="9">
        <f t="shared" si="2"/>
        <v>43472</v>
      </c>
      <c r="C14" s="10">
        <v>43472</v>
      </c>
      <c r="D14" s="15"/>
      <c r="E14" s="16"/>
      <c r="F14" s="16"/>
      <c r="G14" s="16"/>
      <c r="H14" s="16"/>
      <c r="I14" s="15"/>
      <c r="J14" s="15"/>
      <c r="K14" s="16">
        <f>IF(Y14="",0,Y14)+IFERROR(VLOOKUP(D14,DONNEES!$B$27:$F$39,5,0),0)</f>
        <v>0</v>
      </c>
      <c r="L14" s="30">
        <f>+K14+L13</f>
        <v>0</v>
      </c>
      <c r="M14" s="24">
        <f>+M13+0.316666666666667</f>
        <v>1.2666666666666671</v>
      </c>
      <c r="N14" s="19" t="str">
        <f t="shared" ref="N14:N20" si="10">IF(E14="","",IF(L14&gt;M14,"+","-"))</f>
        <v/>
      </c>
      <c r="O14" s="21">
        <f t="shared" si="5"/>
        <v>0</v>
      </c>
      <c r="Q14" s="83"/>
      <c r="R14" s="84"/>
      <c r="S14" s="85"/>
      <c r="T14" s="87"/>
      <c r="V14" s="20">
        <f t="shared" si="6"/>
        <v>0</v>
      </c>
      <c r="W14" s="20">
        <f t="shared" si="7"/>
        <v>0</v>
      </c>
      <c r="X14" s="20">
        <f t="shared" si="8"/>
        <v>0</v>
      </c>
      <c r="Y14" s="20">
        <f t="shared" si="9"/>
        <v>0</v>
      </c>
    </row>
    <row r="15" spans="2:25" x14ac:dyDescent="0.35">
      <c r="B15" s="9">
        <f t="shared" si="2"/>
        <v>43473</v>
      </c>
      <c r="C15" s="10">
        <v>43473</v>
      </c>
      <c r="D15" s="15"/>
      <c r="E15" s="15"/>
      <c r="F15" s="15"/>
      <c r="G15" s="15"/>
      <c r="H15" s="15"/>
      <c r="I15" s="15"/>
      <c r="J15" s="15"/>
      <c r="K15" s="16">
        <f>IF(Y15="",0,Y15)+IFERROR(VLOOKUP(D15,DONNEES!$B$27:$F$39,5,0),0)</f>
        <v>0</v>
      </c>
      <c r="L15" s="30">
        <f t="shared" ref="L15:L20" si="11">+K15+L14</f>
        <v>0</v>
      </c>
      <c r="M15" s="24">
        <f>+M14+0.316666666666667</f>
        <v>1.5833333333333339</v>
      </c>
      <c r="N15" s="19" t="str">
        <f t="shared" si="10"/>
        <v/>
      </c>
      <c r="O15" s="21">
        <f t="shared" si="5"/>
        <v>0</v>
      </c>
      <c r="V15" s="20">
        <f t="shared" si="6"/>
        <v>0</v>
      </c>
      <c r="W15" s="20">
        <f t="shared" si="7"/>
        <v>0</v>
      </c>
      <c r="X15" s="20">
        <f t="shared" si="8"/>
        <v>0</v>
      </c>
      <c r="Y15" s="20">
        <f t="shared" si="9"/>
        <v>0</v>
      </c>
    </row>
    <row r="16" spans="2:25" x14ac:dyDescent="0.35">
      <c r="B16" s="9">
        <f t="shared" si="2"/>
        <v>43474</v>
      </c>
      <c r="C16" s="10">
        <v>43474</v>
      </c>
      <c r="D16" s="15"/>
      <c r="E16" s="15"/>
      <c r="F16" s="15"/>
      <c r="G16" s="15"/>
      <c r="H16" s="15"/>
      <c r="I16" s="15"/>
      <c r="J16" s="15"/>
      <c r="K16" s="16">
        <f>IF(Y16="",0,Y16)+IFERROR(VLOOKUP(D16,DONNEES!$B$27:$F$39,5,0),0)</f>
        <v>0</v>
      </c>
      <c r="L16" s="30">
        <f t="shared" si="11"/>
        <v>0</v>
      </c>
      <c r="M16" s="24">
        <f>+M15+0.316666666666667</f>
        <v>1.9000000000000008</v>
      </c>
      <c r="N16" s="19" t="str">
        <f t="shared" si="10"/>
        <v/>
      </c>
      <c r="O16" s="21">
        <f t="shared" si="5"/>
        <v>0</v>
      </c>
      <c r="V16" s="20">
        <f t="shared" si="6"/>
        <v>0</v>
      </c>
      <c r="W16" s="20">
        <f t="shared" si="7"/>
        <v>0</v>
      </c>
      <c r="X16" s="20">
        <f t="shared" si="8"/>
        <v>0</v>
      </c>
      <c r="Y16" s="20">
        <f t="shared" si="9"/>
        <v>0</v>
      </c>
    </row>
    <row r="17" spans="2:25" x14ac:dyDescent="0.35">
      <c r="B17" s="9">
        <f t="shared" si="2"/>
        <v>43475</v>
      </c>
      <c r="C17" s="10">
        <v>43475</v>
      </c>
      <c r="D17" s="15"/>
      <c r="E17" s="15"/>
      <c r="F17" s="15"/>
      <c r="G17" s="15"/>
      <c r="H17" s="15"/>
      <c r="I17" s="15"/>
      <c r="J17" s="15"/>
      <c r="K17" s="16">
        <f>IF(Y17="",0,Y17)+IFERROR(VLOOKUP(D17,DONNEES!$B$27:$F$39,5,0),0)</f>
        <v>0</v>
      </c>
      <c r="L17" s="30">
        <f t="shared" si="11"/>
        <v>0</v>
      </c>
      <c r="M17" s="24">
        <f>+M16+0.316666666666667</f>
        <v>2.2166666666666677</v>
      </c>
      <c r="N17" s="19" t="str">
        <f t="shared" si="10"/>
        <v/>
      </c>
      <c r="O17" s="21">
        <f t="shared" si="5"/>
        <v>0</v>
      </c>
      <c r="V17" s="20">
        <f t="shared" si="6"/>
        <v>0</v>
      </c>
      <c r="W17" s="20">
        <f t="shared" si="7"/>
        <v>0</v>
      </c>
      <c r="X17" s="20">
        <f t="shared" si="8"/>
        <v>0</v>
      </c>
      <c r="Y17" s="20">
        <f t="shared" si="9"/>
        <v>0</v>
      </c>
    </row>
    <row r="18" spans="2:25" x14ac:dyDescent="0.35">
      <c r="B18" s="9">
        <f t="shared" si="2"/>
        <v>43476</v>
      </c>
      <c r="C18" s="10">
        <v>43476</v>
      </c>
      <c r="D18" s="15"/>
      <c r="E18" s="15"/>
      <c r="F18" s="15"/>
      <c r="G18" s="15"/>
      <c r="H18" s="15"/>
      <c r="I18" s="15"/>
      <c r="J18" s="15"/>
      <c r="K18" s="16">
        <f>IF(Y18="",0,Y18)+IFERROR(VLOOKUP(D18,DONNEES!$B$27:$F$39,5,0),0)</f>
        <v>0</v>
      </c>
      <c r="L18" s="30">
        <f t="shared" si="11"/>
        <v>0</v>
      </c>
      <c r="M18" s="24">
        <f>+M17+0.316666666666667</f>
        <v>2.5333333333333345</v>
      </c>
      <c r="N18" s="19" t="str">
        <f t="shared" si="10"/>
        <v/>
      </c>
      <c r="O18" s="21">
        <f t="shared" si="5"/>
        <v>0</v>
      </c>
      <c r="V18" s="20">
        <f t="shared" si="6"/>
        <v>0</v>
      </c>
      <c r="W18" s="20">
        <f t="shared" si="7"/>
        <v>0</v>
      </c>
      <c r="X18" s="20">
        <f t="shared" si="8"/>
        <v>0</v>
      </c>
      <c r="Y18" s="20">
        <f t="shared" si="9"/>
        <v>0</v>
      </c>
    </row>
    <row r="19" spans="2:25" x14ac:dyDescent="0.35">
      <c r="B19" s="11">
        <f t="shared" si="2"/>
        <v>43477</v>
      </c>
      <c r="C19" s="12">
        <v>43477</v>
      </c>
      <c r="D19" s="17"/>
      <c r="E19" s="17"/>
      <c r="F19" s="17"/>
      <c r="G19" s="17"/>
      <c r="H19" s="17"/>
      <c r="I19" s="17"/>
      <c r="J19" s="17"/>
      <c r="K19" s="22">
        <f>IF(Y19="",0,Y19)+IFERROR(VLOOKUP(D19,DONNEES!$B$27:$F$39,5,0),0)</f>
        <v>0</v>
      </c>
      <c r="L19" s="43">
        <f t="shared" si="11"/>
        <v>0</v>
      </c>
      <c r="M19" s="25">
        <v>2.5333333333333332</v>
      </c>
      <c r="N19" s="27" t="str">
        <f t="shared" si="10"/>
        <v/>
      </c>
      <c r="O19" s="23">
        <f t="shared" si="5"/>
        <v>0</v>
      </c>
      <c r="V19" s="20">
        <f t="shared" si="6"/>
        <v>0</v>
      </c>
      <c r="W19" s="20">
        <f t="shared" si="7"/>
        <v>0</v>
      </c>
      <c r="X19" s="20">
        <f t="shared" si="8"/>
        <v>0</v>
      </c>
      <c r="Y19" s="20">
        <f t="shared" si="9"/>
        <v>0</v>
      </c>
    </row>
    <row r="20" spans="2:25" x14ac:dyDescent="0.35">
      <c r="B20" s="11">
        <f t="shared" si="2"/>
        <v>43478</v>
      </c>
      <c r="C20" s="12">
        <v>43478</v>
      </c>
      <c r="D20" s="17"/>
      <c r="E20" s="17"/>
      <c r="F20" s="17"/>
      <c r="G20" s="17"/>
      <c r="H20" s="17"/>
      <c r="I20" s="17"/>
      <c r="J20" s="17"/>
      <c r="K20" s="22">
        <f>IF(Y20="",0,Y20)+IFERROR(VLOOKUP(D20,DONNEES!$B$27:$F$39,5,0),0)</f>
        <v>0</v>
      </c>
      <c r="L20" s="43">
        <f t="shared" si="11"/>
        <v>0</v>
      </c>
      <c r="M20" s="25">
        <v>2.5333333333333332</v>
      </c>
      <c r="N20" s="27" t="str">
        <f t="shared" si="10"/>
        <v/>
      </c>
      <c r="O20" s="23">
        <f t="shared" si="5"/>
        <v>0</v>
      </c>
      <c r="V20" s="20">
        <f t="shared" si="6"/>
        <v>0</v>
      </c>
      <c r="W20" s="20">
        <f t="shared" si="7"/>
        <v>0</v>
      </c>
      <c r="X20" s="20">
        <f t="shared" si="8"/>
        <v>0</v>
      </c>
      <c r="Y20" s="20">
        <f t="shared" si="9"/>
        <v>0</v>
      </c>
    </row>
    <row r="21" spans="2:25" x14ac:dyDescent="0.35">
      <c r="B21" s="9">
        <f t="shared" si="2"/>
        <v>43479</v>
      </c>
      <c r="C21" s="10">
        <v>43479</v>
      </c>
      <c r="D21" s="15"/>
      <c r="E21" s="15"/>
      <c r="F21" s="15"/>
      <c r="G21" s="15"/>
      <c r="H21" s="15"/>
      <c r="I21" s="15"/>
      <c r="J21" s="15"/>
      <c r="K21" s="16">
        <f>IF(Y21="",0,Y21)+IFERROR(VLOOKUP(D21,DONNEES!$B$27:$F$39,5,0),0)</f>
        <v>0</v>
      </c>
      <c r="L21" s="30">
        <f t="shared" ref="L21:L27" si="12">+K21+L20</f>
        <v>0</v>
      </c>
      <c r="M21" s="24">
        <f>+M20+0.316666666666667</f>
        <v>2.85</v>
      </c>
      <c r="N21" s="19" t="str">
        <f t="shared" ref="N21:N27" si="13">IF(E21="","",IF(L21&gt;M21,"+","-"))</f>
        <v/>
      </c>
      <c r="O21" s="21">
        <f t="shared" si="5"/>
        <v>0</v>
      </c>
      <c r="V21" s="20">
        <f t="shared" si="6"/>
        <v>0</v>
      </c>
      <c r="W21" s="20">
        <f t="shared" si="7"/>
        <v>0</v>
      </c>
      <c r="X21" s="20">
        <f t="shared" si="8"/>
        <v>0</v>
      </c>
      <c r="Y21" s="20">
        <f t="shared" si="9"/>
        <v>0</v>
      </c>
    </row>
    <row r="22" spans="2:25" x14ac:dyDescent="0.35">
      <c r="B22" s="9">
        <f t="shared" si="2"/>
        <v>43480</v>
      </c>
      <c r="C22" s="10">
        <v>43480</v>
      </c>
      <c r="D22" s="15"/>
      <c r="E22" s="15"/>
      <c r="F22" s="15"/>
      <c r="G22" s="15"/>
      <c r="H22" s="15"/>
      <c r="I22" s="15"/>
      <c r="J22" s="15"/>
      <c r="K22" s="16">
        <f>IF(Y22="",0,Y22)+IFERROR(VLOOKUP(D22,DONNEES!$B$27:$F$39,5,0),0)</f>
        <v>0</v>
      </c>
      <c r="L22" s="30">
        <f t="shared" si="12"/>
        <v>0</v>
      </c>
      <c r="M22" s="24">
        <f>+M21+0.316666666666667</f>
        <v>3.166666666666667</v>
      </c>
      <c r="N22" s="19" t="str">
        <f t="shared" si="13"/>
        <v/>
      </c>
      <c r="O22" s="21">
        <f t="shared" si="5"/>
        <v>0</v>
      </c>
      <c r="V22" s="20">
        <f t="shared" si="6"/>
        <v>0</v>
      </c>
      <c r="W22" s="20">
        <f t="shared" si="7"/>
        <v>0</v>
      </c>
      <c r="X22" s="20">
        <f t="shared" si="8"/>
        <v>0</v>
      </c>
      <c r="Y22" s="20">
        <f t="shared" si="9"/>
        <v>0</v>
      </c>
    </row>
    <row r="23" spans="2:25" x14ac:dyDescent="0.35">
      <c r="B23" s="9">
        <f t="shared" si="2"/>
        <v>43481</v>
      </c>
      <c r="C23" s="10">
        <v>43481</v>
      </c>
      <c r="D23" s="15"/>
      <c r="E23" s="15"/>
      <c r="F23" s="15"/>
      <c r="G23" s="15"/>
      <c r="H23" s="15"/>
      <c r="I23" s="15"/>
      <c r="J23" s="15"/>
      <c r="K23" s="16">
        <f>IF(Y23="",0,Y23)+IFERROR(VLOOKUP(D23,DONNEES!$B$27:$F$39,5,0),0)</f>
        <v>0</v>
      </c>
      <c r="L23" s="30">
        <f t="shared" si="12"/>
        <v>0</v>
      </c>
      <c r="M23" s="24">
        <f>+M22+0.316666666666667</f>
        <v>3.4833333333333338</v>
      </c>
      <c r="N23" s="19" t="str">
        <f t="shared" si="13"/>
        <v/>
      </c>
      <c r="O23" s="21">
        <f t="shared" si="5"/>
        <v>0</v>
      </c>
      <c r="V23" s="20">
        <f t="shared" si="6"/>
        <v>0</v>
      </c>
      <c r="W23" s="20">
        <f t="shared" si="7"/>
        <v>0</v>
      </c>
      <c r="X23" s="20">
        <f t="shared" si="8"/>
        <v>0</v>
      </c>
      <c r="Y23" s="20">
        <f t="shared" si="9"/>
        <v>0</v>
      </c>
    </row>
    <row r="24" spans="2:25" x14ac:dyDescent="0.35">
      <c r="B24" s="9">
        <f t="shared" si="2"/>
        <v>43482</v>
      </c>
      <c r="C24" s="10">
        <v>43482</v>
      </c>
      <c r="D24" s="15"/>
      <c r="E24" s="15"/>
      <c r="F24" s="15"/>
      <c r="G24" s="15"/>
      <c r="H24" s="15"/>
      <c r="I24" s="15"/>
      <c r="J24" s="15"/>
      <c r="K24" s="16">
        <f>IF(Y24="",0,Y24)+IFERROR(VLOOKUP(D24,DONNEES!$B$27:$F$39,5,0),0)</f>
        <v>0</v>
      </c>
      <c r="L24" s="30">
        <f t="shared" si="12"/>
        <v>0</v>
      </c>
      <c r="M24" s="24">
        <f>+M23+0.316666666666667</f>
        <v>3.8000000000000007</v>
      </c>
      <c r="N24" s="19" t="str">
        <f t="shared" si="13"/>
        <v/>
      </c>
      <c r="O24" s="21">
        <f t="shared" si="5"/>
        <v>0</v>
      </c>
      <c r="V24" s="20">
        <f t="shared" si="6"/>
        <v>0</v>
      </c>
      <c r="W24" s="20">
        <f t="shared" si="7"/>
        <v>0</v>
      </c>
      <c r="X24" s="20">
        <f t="shared" si="8"/>
        <v>0</v>
      </c>
      <c r="Y24" s="20">
        <f t="shared" si="9"/>
        <v>0</v>
      </c>
    </row>
    <row r="25" spans="2:25" x14ac:dyDescent="0.35">
      <c r="B25" s="9">
        <f t="shared" si="2"/>
        <v>43483</v>
      </c>
      <c r="C25" s="10">
        <v>43483</v>
      </c>
      <c r="D25" s="15"/>
      <c r="E25" s="15"/>
      <c r="F25" s="15"/>
      <c r="G25" s="15"/>
      <c r="H25" s="15"/>
      <c r="I25" s="15"/>
      <c r="J25" s="15"/>
      <c r="K25" s="16">
        <f>IF(Y25="",0,Y25)+IFERROR(VLOOKUP(D25,DONNEES!$B$27:$F$39,5,0),0)</f>
        <v>0</v>
      </c>
      <c r="L25" s="30">
        <f t="shared" si="12"/>
        <v>0</v>
      </c>
      <c r="M25" s="24">
        <f>+M24+0.316666666666667</f>
        <v>4.116666666666668</v>
      </c>
      <c r="N25" s="19" t="str">
        <f t="shared" si="13"/>
        <v/>
      </c>
      <c r="O25" s="21">
        <f t="shared" si="5"/>
        <v>0</v>
      </c>
      <c r="V25" s="20">
        <f t="shared" si="6"/>
        <v>0</v>
      </c>
      <c r="W25" s="20">
        <f t="shared" si="7"/>
        <v>0</v>
      </c>
      <c r="X25" s="20">
        <f t="shared" si="8"/>
        <v>0</v>
      </c>
      <c r="Y25" s="20">
        <f t="shared" si="9"/>
        <v>0</v>
      </c>
    </row>
    <row r="26" spans="2:25" x14ac:dyDescent="0.35">
      <c r="B26" s="11">
        <f t="shared" si="2"/>
        <v>43484</v>
      </c>
      <c r="C26" s="12">
        <v>43484</v>
      </c>
      <c r="D26" s="17"/>
      <c r="E26" s="17"/>
      <c r="F26" s="17"/>
      <c r="G26" s="17"/>
      <c r="H26" s="17"/>
      <c r="I26" s="17"/>
      <c r="J26" s="17"/>
      <c r="K26" s="22">
        <f>IF(Y26="",0,Y26)+IFERROR(VLOOKUP(D26,DONNEES!$B$27:$F$39,5,0),0)</f>
        <v>0</v>
      </c>
      <c r="L26" s="43">
        <f t="shared" si="12"/>
        <v>0</v>
      </c>
      <c r="M26" s="25">
        <v>4.1166666666666663</v>
      </c>
      <c r="N26" s="27" t="str">
        <f t="shared" si="13"/>
        <v/>
      </c>
      <c r="O26" s="23">
        <f t="shared" si="5"/>
        <v>0</v>
      </c>
      <c r="V26" s="20">
        <f t="shared" si="6"/>
        <v>0</v>
      </c>
      <c r="W26" s="20">
        <f t="shared" si="7"/>
        <v>0</v>
      </c>
      <c r="X26" s="20">
        <f t="shared" si="8"/>
        <v>0</v>
      </c>
      <c r="Y26" s="20">
        <f t="shared" si="9"/>
        <v>0</v>
      </c>
    </row>
    <row r="27" spans="2:25" x14ac:dyDescent="0.35">
      <c r="B27" s="11">
        <f t="shared" si="2"/>
        <v>43485</v>
      </c>
      <c r="C27" s="12">
        <v>43485</v>
      </c>
      <c r="D27" s="17"/>
      <c r="E27" s="17"/>
      <c r="F27" s="17"/>
      <c r="G27" s="17"/>
      <c r="H27" s="17"/>
      <c r="I27" s="17"/>
      <c r="J27" s="17"/>
      <c r="K27" s="22">
        <f>IF(Y27="",0,Y27)+IFERROR(VLOOKUP(D27,DONNEES!$B$27:$F$39,5,0),0)</f>
        <v>0</v>
      </c>
      <c r="L27" s="43">
        <f t="shared" si="12"/>
        <v>0</v>
      </c>
      <c r="M27" s="25">
        <v>4.1166666666666663</v>
      </c>
      <c r="N27" s="27" t="str">
        <f t="shared" si="13"/>
        <v/>
      </c>
      <c r="O27" s="23">
        <f t="shared" si="5"/>
        <v>0</v>
      </c>
      <c r="V27" s="20">
        <f t="shared" si="6"/>
        <v>0</v>
      </c>
      <c r="W27" s="20">
        <f t="shared" si="7"/>
        <v>0</v>
      </c>
      <c r="X27" s="20">
        <f t="shared" si="8"/>
        <v>0</v>
      </c>
      <c r="Y27" s="20">
        <f t="shared" si="9"/>
        <v>0</v>
      </c>
    </row>
    <row r="28" spans="2:25" x14ac:dyDescent="0.35">
      <c r="B28" s="9">
        <f t="shared" si="2"/>
        <v>43486</v>
      </c>
      <c r="C28" s="10">
        <v>43486</v>
      </c>
      <c r="D28" s="15"/>
      <c r="E28" s="15"/>
      <c r="F28" s="15"/>
      <c r="G28" s="15"/>
      <c r="H28" s="15"/>
      <c r="I28" s="15"/>
      <c r="J28" s="15"/>
      <c r="K28" s="16">
        <f>IF(Y28="",0,Y28)+IFERROR(VLOOKUP(D28,DONNEES!$B$27:$F$39,5,0),0)</f>
        <v>0</v>
      </c>
      <c r="L28" s="30">
        <f t="shared" ref="L28:L34" si="14">+K28+L27</f>
        <v>0</v>
      </c>
      <c r="M28" s="24">
        <f>+M27+0.316666666666667</f>
        <v>4.4333333333333336</v>
      </c>
      <c r="N28" s="19" t="str">
        <f t="shared" ref="N28:N34" si="15">IF(E28="","",IF(L28&gt;M28,"+","-"))</f>
        <v/>
      </c>
      <c r="O28" s="21">
        <f t="shared" si="5"/>
        <v>0</v>
      </c>
      <c r="V28" s="20">
        <f t="shared" si="6"/>
        <v>0</v>
      </c>
      <c r="W28" s="20">
        <f t="shared" si="7"/>
        <v>0</v>
      </c>
      <c r="X28" s="20">
        <f t="shared" si="8"/>
        <v>0</v>
      </c>
      <c r="Y28" s="20">
        <f t="shared" si="9"/>
        <v>0</v>
      </c>
    </row>
    <row r="29" spans="2:25" x14ac:dyDescent="0.35">
      <c r="B29" s="9">
        <f t="shared" si="2"/>
        <v>43487</v>
      </c>
      <c r="C29" s="10">
        <v>43487</v>
      </c>
      <c r="D29" s="15"/>
      <c r="E29" s="15"/>
      <c r="F29" s="15"/>
      <c r="G29" s="15"/>
      <c r="H29" s="15"/>
      <c r="I29" s="15"/>
      <c r="J29" s="15"/>
      <c r="K29" s="16">
        <f>IF(Y29="",0,Y29)+IFERROR(VLOOKUP(D29,DONNEES!$B$27:$F$39,5,0),0)</f>
        <v>0</v>
      </c>
      <c r="L29" s="30">
        <f t="shared" si="14"/>
        <v>0</v>
      </c>
      <c r="M29" s="24">
        <f>+M28+0.316666666666667</f>
        <v>4.7500000000000009</v>
      </c>
      <c r="N29" s="19" t="str">
        <f t="shared" si="15"/>
        <v/>
      </c>
      <c r="O29" s="21">
        <f t="shared" si="5"/>
        <v>0</v>
      </c>
      <c r="V29" s="20">
        <f t="shared" si="6"/>
        <v>0</v>
      </c>
      <c r="W29" s="20">
        <f t="shared" si="7"/>
        <v>0</v>
      </c>
      <c r="X29" s="20">
        <f t="shared" si="8"/>
        <v>0</v>
      </c>
      <c r="Y29" s="20">
        <f t="shared" si="9"/>
        <v>0</v>
      </c>
    </row>
    <row r="30" spans="2:25" x14ac:dyDescent="0.35">
      <c r="B30" s="9">
        <f t="shared" si="2"/>
        <v>43488</v>
      </c>
      <c r="C30" s="10">
        <v>43488</v>
      </c>
      <c r="D30" s="15"/>
      <c r="E30" s="15"/>
      <c r="F30" s="15"/>
      <c r="G30" s="15"/>
      <c r="H30" s="15"/>
      <c r="I30" s="15"/>
      <c r="J30" s="15"/>
      <c r="K30" s="16">
        <f>IF(Y30="",0,Y30)+IFERROR(VLOOKUP(D30,DONNEES!$B$27:$F$39,5,0),0)</f>
        <v>0</v>
      </c>
      <c r="L30" s="30">
        <f t="shared" si="14"/>
        <v>0</v>
      </c>
      <c r="M30" s="24">
        <f>+M29+0.316666666666667</f>
        <v>5.0666666666666682</v>
      </c>
      <c r="N30" s="19" t="str">
        <f t="shared" si="15"/>
        <v/>
      </c>
      <c r="O30" s="21">
        <f t="shared" si="5"/>
        <v>0</v>
      </c>
      <c r="V30" s="20">
        <f t="shared" si="6"/>
        <v>0</v>
      </c>
      <c r="W30" s="20">
        <f t="shared" si="7"/>
        <v>0</v>
      </c>
      <c r="X30" s="20">
        <f t="shared" si="8"/>
        <v>0</v>
      </c>
      <c r="Y30" s="20">
        <f t="shared" si="9"/>
        <v>0</v>
      </c>
    </row>
    <row r="31" spans="2:25" x14ac:dyDescent="0.35">
      <c r="B31" s="9">
        <f t="shared" si="2"/>
        <v>43489</v>
      </c>
      <c r="C31" s="10">
        <v>43489</v>
      </c>
      <c r="D31" s="15"/>
      <c r="E31" s="15"/>
      <c r="F31" s="15"/>
      <c r="G31" s="15"/>
      <c r="H31" s="15"/>
      <c r="I31" s="15"/>
      <c r="J31" s="15"/>
      <c r="K31" s="16">
        <f>IF(Y31="",0,Y31)+IFERROR(VLOOKUP(D31,DONNEES!$B$27:$F$39,5,0),0)</f>
        <v>0</v>
      </c>
      <c r="L31" s="30">
        <f t="shared" si="14"/>
        <v>0</v>
      </c>
      <c r="M31" s="24">
        <f>+M30+0.316666666666667</f>
        <v>5.3833333333333355</v>
      </c>
      <c r="N31" s="19" t="str">
        <f t="shared" si="15"/>
        <v/>
      </c>
      <c r="O31" s="21">
        <f t="shared" si="5"/>
        <v>0</v>
      </c>
      <c r="V31" s="20">
        <f t="shared" si="6"/>
        <v>0</v>
      </c>
      <c r="W31" s="20">
        <f t="shared" si="7"/>
        <v>0</v>
      </c>
      <c r="X31" s="20">
        <f t="shared" si="8"/>
        <v>0</v>
      </c>
      <c r="Y31" s="20">
        <f t="shared" si="9"/>
        <v>0</v>
      </c>
    </row>
    <row r="32" spans="2:25" x14ac:dyDescent="0.35">
      <c r="B32" s="9">
        <f t="shared" si="2"/>
        <v>43490</v>
      </c>
      <c r="C32" s="10">
        <v>43490</v>
      </c>
      <c r="D32" s="15"/>
      <c r="E32" s="15"/>
      <c r="F32" s="15"/>
      <c r="G32" s="15"/>
      <c r="H32" s="15"/>
      <c r="I32" s="15"/>
      <c r="J32" s="15"/>
      <c r="K32" s="16">
        <f>IF(Y32="",0,Y32)+IFERROR(VLOOKUP(D32,DONNEES!$B$27:$F$39,5,0),0)</f>
        <v>0</v>
      </c>
      <c r="L32" s="30">
        <f t="shared" si="14"/>
        <v>0</v>
      </c>
      <c r="M32" s="24">
        <f>+M31+0.316666666666667</f>
        <v>5.7000000000000028</v>
      </c>
      <c r="N32" s="19" t="str">
        <f t="shared" si="15"/>
        <v/>
      </c>
      <c r="O32" s="21">
        <f t="shared" si="5"/>
        <v>0</v>
      </c>
      <c r="V32" s="20">
        <f t="shared" si="6"/>
        <v>0</v>
      </c>
      <c r="W32" s="20">
        <f t="shared" si="7"/>
        <v>0</v>
      </c>
      <c r="X32" s="20">
        <f t="shared" si="8"/>
        <v>0</v>
      </c>
      <c r="Y32" s="20">
        <f t="shared" si="9"/>
        <v>0</v>
      </c>
    </row>
    <row r="33" spans="2:25" x14ac:dyDescent="0.35">
      <c r="B33" s="11">
        <f t="shared" si="2"/>
        <v>43491</v>
      </c>
      <c r="C33" s="12">
        <v>43491</v>
      </c>
      <c r="D33" s="17"/>
      <c r="E33" s="17"/>
      <c r="F33" s="17"/>
      <c r="G33" s="17"/>
      <c r="H33" s="17"/>
      <c r="I33" s="17"/>
      <c r="J33" s="17"/>
      <c r="K33" s="22">
        <f>IF(Y33="",0,Y33)+IFERROR(VLOOKUP(D33,DONNEES!$B$27:$F$39,5,0),0)</f>
        <v>0</v>
      </c>
      <c r="L33" s="43">
        <f t="shared" si="14"/>
        <v>0</v>
      </c>
      <c r="M33" s="25">
        <v>5.7</v>
      </c>
      <c r="N33" s="27" t="str">
        <f t="shared" si="15"/>
        <v/>
      </c>
      <c r="O33" s="23">
        <f t="shared" si="5"/>
        <v>0</v>
      </c>
      <c r="V33" s="20">
        <f t="shared" si="6"/>
        <v>0</v>
      </c>
      <c r="W33" s="20">
        <f t="shared" si="7"/>
        <v>0</v>
      </c>
      <c r="X33" s="20">
        <f t="shared" si="8"/>
        <v>0</v>
      </c>
      <c r="Y33" s="20">
        <f t="shared" si="9"/>
        <v>0</v>
      </c>
    </row>
    <row r="34" spans="2:25" x14ac:dyDescent="0.35">
      <c r="B34" s="11">
        <f t="shared" si="2"/>
        <v>43492</v>
      </c>
      <c r="C34" s="12">
        <v>43492</v>
      </c>
      <c r="D34" s="17"/>
      <c r="E34" s="17"/>
      <c r="F34" s="17"/>
      <c r="G34" s="17"/>
      <c r="H34" s="17"/>
      <c r="I34" s="17"/>
      <c r="J34" s="17"/>
      <c r="K34" s="22">
        <f>IF(Y34="",0,Y34)+IFERROR(VLOOKUP(D34,DONNEES!$B$27:$F$39,5,0),0)</f>
        <v>0</v>
      </c>
      <c r="L34" s="43">
        <f t="shared" si="14"/>
        <v>0</v>
      </c>
      <c r="M34" s="25">
        <v>5.7</v>
      </c>
      <c r="N34" s="27" t="str">
        <f t="shared" si="15"/>
        <v/>
      </c>
      <c r="O34" s="23">
        <f t="shared" si="5"/>
        <v>0</v>
      </c>
      <c r="V34" s="20">
        <f t="shared" si="6"/>
        <v>0</v>
      </c>
      <c r="W34" s="20">
        <f t="shared" si="7"/>
        <v>0</v>
      </c>
      <c r="X34" s="20">
        <f t="shared" si="8"/>
        <v>0</v>
      </c>
      <c r="Y34" s="20">
        <f t="shared" si="9"/>
        <v>0</v>
      </c>
    </row>
    <row r="35" spans="2:25" x14ac:dyDescent="0.35">
      <c r="B35" s="9">
        <f t="shared" si="2"/>
        <v>43493</v>
      </c>
      <c r="C35" s="10">
        <v>43493</v>
      </c>
      <c r="D35" s="15"/>
      <c r="E35" s="15"/>
      <c r="F35" s="15"/>
      <c r="G35" s="15"/>
      <c r="H35" s="15"/>
      <c r="I35" s="15"/>
      <c r="J35" s="15"/>
      <c r="K35" s="16">
        <f>IF(Y35="",0,Y35)+IFERROR(VLOOKUP(D35,DONNEES!$B$27:$F$39,5,0),0)</f>
        <v>0</v>
      </c>
      <c r="L35" s="30">
        <f t="shared" ref="L35:L38" si="16">+K35+L34</f>
        <v>0</v>
      </c>
      <c r="M35" s="24">
        <f>+M34+0.316666666666667</f>
        <v>6.0166666666666675</v>
      </c>
      <c r="N35" s="19" t="str">
        <f t="shared" ref="N35:N38" si="17">IF(E35="","",IF(L35&gt;M35,"+","-"))</f>
        <v/>
      </c>
      <c r="O35" s="21">
        <f t="shared" si="5"/>
        <v>0</v>
      </c>
      <c r="V35" s="20">
        <f t="shared" si="6"/>
        <v>0</v>
      </c>
      <c r="W35" s="20">
        <f t="shared" si="7"/>
        <v>0</v>
      </c>
      <c r="X35" s="20">
        <f t="shared" si="8"/>
        <v>0</v>
      </c>
      <c r="Y35" s="20">
        <f t="shared" si="9"/>
        <v>0</v>
      </c>
    </row>
    <row r="36" spans="2:25" x14ac:dyDescent="0.35">
      <c r="B36" s="9">
        <f t="shared" si="2"/>
        <v>43494</v>
      </c>
      <c r="C36" s="10">
        <v>43494</v>
      </c>
      <c r="D36" s="15"/>
      <c r="E36" s="15"/>
      <c r="F36" s="15"/>
      <c r="G36" s="15"/>
      <c r="H36" s="15"/>
      <c r="I36" s="15"/>
      <c r="J36" s="15"/>
      <c r="K36" s="16">
        <f>IF(Y36="",0,Y36)+IFERROR(VLOOKUP(D36,DONNEES!$B$27:$F$39,5,0),0)</f>
        <v>0</v>
      </c>
      <c r="L36" s="30">
        <f t="shared" si="16"/>
        <v>0</v>
      </c>
      <c r="M36" s="24">
        <f>+M35+0.316666666666667</f>
        <v>6.3333333333333348</v>
      </c>
      <c r="N36" s="19" t="str">
        <f t="shared" si="17"/>
        <v/>
      </c>
      <c r="O36" s="21">
        <f t="shared" si="5"/>
        <v>0</v>
      </c>
      <c r="V36" s="20">
        <f t="shared" si="6"/>
        <v>0</v>
      </c>
      <c r="W36" s="20">
        <f t="shared" si="7"/>
        <v>0</v>
      </c>
      <c r="X36" s="20">
        <f t="shared" si="8"/>
        <v>0</v>
      </c>
      <c r="Y36" s="20">
        <f t="shared" si="9"/>
        <v>0</v>
      </c>
    </row>
    <row r="37" spans="2:25" x14ac:dyDescent="0.35">
      <c r="B37" s="9">
        <f t="shared" si="2"/>
        <v>43495</v>
      </c>
      <c r="C37" s="10">
        <v>43495</v>
      </c>
      <c r="D37" s="15"/>
      <c r="E37" s="15"/>
      <c r="F37" s="15"/>
      <c r="G37" s="15"/>
      <c r="H37" s="15"/>
      <c r="I37" s="15"/>
      <c r="J37" s="15"/>
      <c r="K37" s="16">
        <f>IF(Y37="",0,Y37)+IFERROR(VLOOKUP(D37,DONNEES!$B$27:$F$39,5,0),0)</f>
        <v>0</v>
      </c>
      <c r="L37" s="30">
        <f t="shared" si="16"/>
        <v>0</v>
      </c>
      <c r="M37" s="24">
        <f>+M36+0.316666666666667</f>
        <v>6.6500000000000021</v>
      </c>
      <c r="N37" s="19" t="str">
        <f t="shared" si="17"/>
        <v/>
      </c>
      <c r="O37" s="21">
        <f t="shared" si="5"/>
        <v>0</v>
      </c>
      <c r="V37" s="20">
        <f t="shared" si="6"/>
        <v>0</v>
      </c>
      <c r="W37" s="20">
        <f t="shared" si="7"/>
        <v>0</v>
      </c>
      <c r="X37" s="20">
        <f t="shared" si="8"/>
        <v>0</v>
      </c>
      <c r="Y37" s="20">
        <f t="shared" si="9"/>
        <v>0</v>
      </c>
    </row>
    <row r="38" spans="2:25" x14ac:dyDescent="0.35">
      <c r="B38" s="9">
        <f t="shared" si="2"/>
        <v>43496</v>
      </c>
      <c r="C38" s="10">
        <v>43496</v>
      </c>
      <c r="D38" s="15"/>
      <c r="E38" s="15"/>
      <c r="F38" s="15"/>
      <c r="G38" s="15"/>
      <c r="H38" s="15"/>
      <c r="I38" s="15"/>
      <c r="J38" s="15"/>
      <c r="K38" s="16">
        <f>IF(Y38="",0,Y38)+IFERROR(VLOOKUP(D38,DONNEES!$B$27:$F$39,5,0),0)</f>
        <v>0</v>
      </c>
      <c r="L38" s="30">
        <f t="shared" si="16"/>
        <v>0</v>
      </c>
      <c r="M38" s="24">
        <f>+M37+0.316666666666667</f>
        <v>6.9666666666666694</v>
      </c>
      <c r="N38" s="19" t="str">
        <f t="shared" si="17"/>
        <v/>
      </c>
      <c r="O38" s="21">
        <f t="shared" si="5"/>
        <v>0</v>
      </c>
      <c r="V38" s="20">
        <f t="shared" si="6"/>
        <v>0</v>
      </c>
      <c r="W38" s="20">
        <f t="shared" si="7"/>
        <v>0</v>
      </c>
      <c r="X38" s="20">
        <f t="shared" si="8"/>
        <v>0</v>
      </c>
      <c r="Y38" s="20">
        <f t="shared" si="9"/>
        <v>0</v>
      </c>
    </row>
    <row r="39" spans="2:25" x14ac:dyDescent="0.35">
      <c r="B39" s="2"/>
      <c r="C39" s="2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2:25" x14ac:dyDescent="0.35">
      <c r="B40" s="2"/>
      <c r="C40" s="2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2:25" x14ac:dyDescent="0.35">
      <c r="B41" s="2"/>
      <c r="C41" s="2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2:25" x14ac:dyDescent="0.35">
      <c r="B42" s="2"/>
      <c r="C42" s="2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2:25" x14ac:dyDescent="0.35">
      <c r="B43" s="2"/>
      <c r="C43" s="2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25" x14ac:dyDescent="0.35">
      <c r="B44" s="2"/>
      <c r="C44" s="2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25" x14ac:dyDescent="0.35">
      <c r="B45" s="2"/>
      <c r="C45" s="2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2:25" x14ac:dyDescent="0.35">
      <c r="B46" s="2"/>
      <c r="C46" s="2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2:25" x14ac:dyDescent="0.35">
      <c r="B47" s="2"/>
      <c r="C47" s="2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25" x14ac:dyDescent="0.35">
      <c r="B48" s="2"/>
      <c r="C48" s="2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x14ac:dyDescent="0.35">
      <c r="B49" s="2"/>
      <c r="C49" s="2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2:15" x14ac:dyDescent="0.35">
      <c r="B50" s="2"/>
      <c r="C50" s="2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2:15" x14ac:dyDescent="0.35">
      <c r="B51" s="2"/>
      <c r="C51" s="2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x14ac:dyDescent="0.35">
      <c r="B52" s="2"/>
      <c r="C52" s="2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 x14ac:dyDescent="0.35">
      <c r="B53" s="2"/>
      <c r="C53" s="2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x14ac:dyDescent="0.35">
      <c r="B54" s="2"/>
      <c r="C54" s="2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2:15" x14ac:dyDescent="0.35">
      <c r="B55" s="2"/>
      <c r="C55" s="2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x14ac:dyDescent="0.35">
      <c r="B56" s="2"/>
      <c r="C56" s="2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2:15" x14ac:dyDescent="0.35">
      <c r="B57" s="2"/>
      <c r="C57" s="2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x14ac:dyDescent="0.35">
      <c r="B58" s="2"/>
      <c r="C58" s="2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2:15" x14ac:dyDescent="0.35">
      <c r="B59" s="2"/>
      <c r="C59" s="2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x14ac:dyDescent="0.35">
      <c r="B60" s="2"/>
      <c r="C60" s="2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35">
      <c r="B61" s="2"/>
      <c r="C61" s="2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35">
      <c r="B62" s="2"/>
      <c r="C62" s="2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35">
      <c r="B63" s="2"/>
      <c r="C63" s="2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x14ac:dyDescent="0.35">
      <c r="B64" s="2"/>
      <c r="C64" s="2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2:15" x14ac:dyDescent="0.35">
      <c r="B65" s="2"/>
      <c r="C65" s="2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x14ac:dyDescent="0.35">
      <c r="B66" s="2"/>
      <c r="C66" s="2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2:15" x14ac:dyDescent="0.35">
      <c r="B67" s="2"/>
      <c r="C67" s="2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x14ac:dyDescent="0.35">
      <c r="B68" s="2"/>
      <c r="C68" s="2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5" x14ac:dyDescent="0.35">
      <c r="B69" s="2"/>
      <c r="C69" s="2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35">
      <c r="B70" s="2"/>
      <c r="C70" s="2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x14ac:dyDescent="0.35">
      <c r="B71" s="2"/>
      <c r="C71" s="2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2:15" x14ac:dyDescent="0.35">
      <c r="B72" s="2"/>
      <c r="C72" s="2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2:15" x14ac:dyDescent="0.35">
      <c r="B73" s="2"/>
      <c r="C73" s="2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2:15" x14ac:dyDescent="0.35">
      <c r="B74" s="2"/>
      <c r="C74" s="2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2:15" x14ac:dyDescent="0.35">
      <c r="B75" s="2"/>
      <c r="C75" s="2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2:15" x14ac:dyDescent="0.35">
      <c r="B76" s="2"/>
      <c r="C76" s="2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2:15" x14ac:dyDescent="0.35">
      <c r="B77" s="2"/>
      <c r="C77" s="2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2:15" x14ac:dyDescent="0.35">
      <c r="B78" s="2"/>
      <c r="C78" s="2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2:15" x14ac:dyDescent="0.35">
      <c r="B79" s="2"/>
      <c r="C79" s="2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2:15" x14ac:dyDescent="0.35">
      <c r="B80" s="2"/>
      <c r="C80" s="2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2:15" x14ac:dyDescent="0.35">
      <c r="B81" s="2"/>
      <c r="C81" s="2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2:15" x14ac:dyDescent="0.35">
      <c r="B82" s="2"/>
      <c r="C82" s="2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2:15" x14ac:dyDescent="0.35">
      <c r="B83" s="2"/>
      <c r="C83" s="2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2:15" x14ac:dyDescent="0.35">
      <c r="B84" s="2"/>
      <c r="C84" s="2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2:15" x14ac:dyDescent="0.35">
      <c r="B85" s="2"/>
      <c r="C85" s="2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2:15" x14ac:dyDescent="0.35">
      <c r="B86" s="2"/>
      <c r="C86" s="2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x14ac:dyDescent="0.35">
      <c r="B87" s="2"/>
      <c r="C87" s="2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x14ac:dyDescent="0.35">
      <c r="B88" s="2"/>
      <c r="C88" s="2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2:15" x14ac:dyDescent="0.35">
      <c r="B89" s="2"/>
      <c r="C89" s="2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x14ac:dyDescent="0.35">
      <c r="B90" s="2"/>
      <c r="C90" s="2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35">
      <c r="B91" s="2"/>
      <c r="C91" s="2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x14ac:dyDescent="0.35">
      <c r="B92" s="2"/>
      <c r="C92" s="2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2:15" x14ac:dyDescent="0.35">
      <c r="B93" s="2"/>
      <c r="C93" s="2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2:15" x14ac:dyDescent="0.35">
      <c r="B94" s="2"/>
      <c r="C94" s="2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2:15" x14ac:dyDescent="0.35">
      <c r="B95" s="2"/>
      <c r="C95" s="2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2:15" x14ac:dyDescent="0.35">
      <c r="B96" s="2"/>
      <c r="C96" s="2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 x14ac:dyDescent="0.35">
      <c r="B97" s="2"/>
      <c r="C97" s="2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2:15" x14ac:dyDescent="0.35">
      <c r="B98" s="2"/>
      <c r="C98" s="2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2:15" x14ac:dyDescent="0.35">
      <c r="B99" s="2"/>
      <c r="C99" s="2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2:15" x14ac:dyDescent="0.35">
      <c r="B100" s="2"/>
      <c r="C100" s="2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2:15" x14ac:dyDescent="0.35">
      <c r="B101" s="2"/>
      <c r="C101" s="2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2:15" x14ac:dyDescent="0.35">
      <c r="B102" s="2"/>
      <c r="C102" s="2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2:15" x14ac:dyDescent="0.35">
      <c r="B103" s="2"/>
      <c r="C103" s="2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2:15" x14ac:dyDescent="0.35">
      <c r="B104" s="2"/>
      <c r="C104" s="2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2:15" x14ac:dyDescent="0.35">
      <c r="B105" s="2"/>
      <c r="C105" s="2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2:15" x14ac:dyDescent="0.35">
      <c r="B106" s="2"/>
      <c r="C106" s="2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2:15" x14ac:dyDescent="0.35">
      <c r="B107" s="2"/>
      <c r="C107" s="2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2:15" x14ac:dyDescent="0.35">
      <c r="B108" s="2"/>
      <c r="C108" s="2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2:15" x14ac:dyDescent="0.35">
      <c r="B109" s="2"/>
      <c r="C109" s="2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2:15" x14ac:dyDescent="0.35">
      <c r="B110" s="2"/>
      <c r="C110" s="2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2:15" x14ac:dyDescent="0.35">
      <c r="B111" s="2"/>
      <c r="C111" s="2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2:15" x14ac:dyDescent="0.35">
      <c r="B112" s="2"/>
      <c r="C112" s="2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2:15" x14ac:dyDescent="0.35">
      <c r="B113" s="2"/>
      <c r="C113" s="2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2:15" x14ac:dyDescent="0.35">
      <c r="B114" s="2"/>
      <c r="C114" s="2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2:15" x14ac:dyDescent="0.35">
      <c r="B115" s="2"/>
      <c r="C115" s="2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2:15" x14ac:dyDescent="0.35">
      <c r="B116" s="2"/>
      <c r="C116" s="2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2:15" x14ac:dyDescent="0.35">
      <c r="B117" s="2"/>
      <c r="C117" s="2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2:15" x14ac:dyDescent="0.35">
      <c r="B118" s="2"/>
      <c r="C118" s="2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2:15" x14ac:dyDescent="0.35">
      <c r="B119" s="2"/>
      <c r="C119" s="2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2:15" x14ac:dyDescent="0.35">
      <c r="B120" s="2"/>
      <c r="C120" s="2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2:15" x14ac:dyDescent="0.35">
      <c r="B121" s="2"/>
      <c r="C121" s="2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2:15" x14ac:dyDescent="0.35">
      <c r="B122" s="2"/>
      <c r="C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2:15" x14ac:dyDescent="0.35"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2:15" x14ac:dyDescent="0.35"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2:15" x14ac:dyDescent="0.35"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2:15" x14ac:dyDescent="0.35"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2:15" x14ac:dyDescent="0.35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2:15" x14ac:dyDescent="0.35"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5:15" x14ac:dyDescent="0.35"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5:15" x14ac:dyDescent="0.35"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5:15" x14ac:dyDescent="0.35"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5:15" x14ac:dyDescent="0.35"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5:15" x14ac:dyDescent="0.35"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5:15" x14ac:dyDescent="0.35"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5:15" x14ac:dyDescent="0.35"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5:15" x14ac:dyDescent="0.35"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5:15" x14ac:dyDescent="0.35"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5:15" x14ac:dyDescent="0.35"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5:15" x14ac:dyDescent="0.35"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5:15" x14ac:dyDescent="0.35"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5:15" x14ac:dyDescent="0.35"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5:15" x14ac:dyDescent="0.35"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5:15" x14ac:dyDescent="0.35"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5:15" x14ac:dyDescent="0.35"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5:15" x14ac:dyDescent="0.35"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5:15" x14ac:dyDescent="0.35"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5:15" x14ac:dyDescent="0.35"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5:15" x14ac:dyDescent="0.35"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5:15" x14ac:dyDescent="0.35"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5:15" x14ac:dyDescent="0.35"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5:15" x14ac:dyDescent="0.35"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5:15" x14ac:dyDescent="0.35"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5:15" x14ac:dyDescent="0.35"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5:15" x14ac:dyDescent="0.35"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5:15" x14ac:dyDescent="0.35"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5:15" x14ac:dyDescent="0.35"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5:15" x14ac:dyDescent="0.35"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5:15" x14ac:dyDescent="0.35"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5:15" x14ac:dyDescent="0.35"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5:15" x14ac:dyDescent="0.35"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5:15" x14ac:dyDescent="0.35"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5:15" x14ac:dyDescent="0.35"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5:15" x14ac:dyDescent="0.35"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5:15" x14ac:dyDescent="0.35"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5:15" x14ac:dyDescent="0.35"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5:15" x14ac:dyDescent="0.35"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5:15" x14ac:dyDescent="0.35"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5:15" x14ac:dyDescent="0.35"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5:15" x14ac:dyDescent="0.35"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5:15" x14ac:dyDescent="0.35"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5:15" x14ac:dyDescent="0.35"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5:15" x14ac:dyDescent="0.35"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5:15" x14ac:dyDescent="0.35"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5:15" x14ac:dyDescent="0.35"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5:15" x14ac:dyDescent="0.35"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5:15" x14ac:dyDescent="0.35"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5:10" x14ac:dyDescent="0.35">
      <c r="E177" s="3"/>
      <c r="F177" s="3"/>
      <c r="G177" s="3"/>
      <c r="H177" s="3"/>
      <c r="I177" s="3"/>
      <c r="J177" s="3"/>
    </row>
    <row r="178" spans="5:10" x14ac:dyDescent="0.35">
      <c r="E178" s="3"/>
      <c r="F178" s="3"/>
      <c r="G178" s="3"/>
      <c r="H178" s="3"/>
      <c r="I178" s="3"/>
      <c r="J178" s="3"/>
    </row>
    <row r="179" spans="5:10" x14ac:dyDescent="0.35">
      <c r="E179" s="3"/>
      <c r="F179" s="3"/>
      <c r="G179" s="3"/>
      <c r="H179" s="3"/>
      <c r="I179" s="3"/>
      <c r="J179" s="3"/>
    </row>
    <row r="180" spans="5:10" x14ac:dyDescent="0.35">
      <c r="E180" s="3"/>
      <c r="F180" s="3"/>
      <c r="G180" s="3"/>
      <c r="H180" s="3"/>
      <c r="I180" s="3"/>
      <c r="J180" s="3"/>
    </row>
    <row r="181" spans="5:10" x14ac:dyDescent="0.35">
      <c r="E181" s="3"/>
      <c r="F181" s="3"/>
      <c r="G181" s="3"/>
      <c r="H181" s="3"/>
      <c r="I181" s="3"/>
      <c r="J181" s="3"/>
    </row>
    <row r="182" spans="5:10" x14ac:dyDescent="0.35">
      <c r="E182" s="3"/>
      <c r="F182" s="3"/>
      <c r="G182" s="3"/>
      <c r="H182" s="3"/>
      <c r="I182" s="3"/>
      <c r="J182" s="3"/>
    </row>
    <row r="183" spans="5:10" x14ac:dyDescent="0.35">
      <c r="E183" s="3"/>
      <c r="F183" s="3"/>
      <c r="G183" s="3"/>
      <c r="H183" s="3"/>
      <c r="I183" s="3"/>
      <c r="J183" s="3"/>
    </row>
    <row r="184" spans="5:10" x14ac:dyDescent="0.35">
      <c r="E184" s="3"/>
      <c r="F184" s="3"/>
      <c r="G184" s="3"/>
      <c r="H184" s="3"/>
      <c r="I184" s="3"/>
      <c r="J184" s="3"/>
    </row>
    <row r="185" spans="5:10" x14ac:dyDescent="0.35">
      <c r="E185" s="3"/>
      <c r="F185" s="3"/>
      <c r="G185" s="3"/>
      <c r="H185" s="3"/>
      <c r="I185" s="3"/>
      <c r="J185" s="3"/>
    </row>
    <row r="186" spans="5:10" x14ac:dyDescent="0.35">
      <c r="E186" s="3"/>
      <c r="F186" s="3"/>
      <c r="G186" s="3"/>
      <c r="H186" s="3"/>
      <c r="I186" s="3"/>
      <c r="J186" s="3"/>
    </row>
    <row r="187" spans="5:10" x14ac:dyDescent="0.35">
      <c r="E187" s="3"/>
      <c r="F187" s="3"/>
      <c r="G187" s="3"/>
      <c r="H187" s="3"/>
      <c r="I187" s="3"/>
      <c r="J187" s="3"/>
    </row>
    <row r="188" spans="5:10" x14ac:dyDescent="0.35">
      <c r="E188" s="3"/>
      <c r="F188" s="3"/>
      <c r="G188" s="3"/>
      <c r="H188" s="3"/>
      <c r="I188" s="3"/>
      <c r="J188" s="3"/>
    </row>
    <row r="189" spans="5:10" x14ac:dyDescent="0.35">
      <c r="E189" s="3"/>
      <c r="F189" s="3"/>
      <c r="G189" s="3"/>
      <c r="H189" s="3"/>
      <c r="I189" s="3"/>
      <c r="J189" s="3"/>
    </row>
    <row r="190" spans="5:10" x14ac:dyDescent="0.35">
      <c r="E190" s="3"/>
      <c r="F190" s="3"/>
      <c r="G190" s="3"/>
      <c r="H190" s="3"/>
      <c r="I190" s="3"/>
      <c r="J190" s="3"/>
    </row>
    <row r="191" spans="5:10" x14ac:dyDescent="0.35">
      <c r="E191" s="3"/>
      <c r="F191" s="3"/>
      <c r="G191" s="3"/>
      <c r="H191" s="3"/>
      <c r="I191" s="3"/>
      <c r="J191" s="3"/>
    </row>
    <row r="192" spans="5:10" x14ac:dyDescent="0.35">
      <c r="E192" s="3"/>
      <c r="F192" s="3"/>
      <c r="G192" s="3"/>
      <c r="H192" s="3"/>
      <c r="I192" s="3"/>
      <c r="J192" s="3"/>
    </row>
    <row r="193" spans="5:10" x14ac:dyDescent="0.35">
      <c r="E193" s="3"/>
      <c r="F193" s="3"/>
      <c r="G193" s="3"/>
      <c r="H193" s="3"/>
      <c r="I193" s="3"/>
      <c r="J193" s="3"/>
    </row>
    <row r="194" spans="5:10" x14ac:dyDescent="0.35">
      <c r="E194" s="3"/>
      <c r="F194" s="3"/>
      <c r="G194" s="3"/>
      <c r="H194" s="3"/>
      <c r="I194" s="3"/>
      <c r="J194" s="3"/>
    </row>
    <row r="195" spans="5:10" x14ac:dyDescent="0.35">
      <c r="E195" s="3"/>
      <c r="F195" s="3"/>
      <c r="G195" s="3"/>
      <c r="H195" s="3"/>
      <c r="I195" s="3"/>
      <c r="J195" s="3"/>
    </row>
    <row r="196" spans="5:10" x14ac:dyDescent="0.35">
      <c r="E196" s="3"/>
      <c r="F196" s="3"/>
      <c r="G196" s="3"/>
      <c r="H196" s="3"/>
      <c r="I196" s="3"/>
      <c r="J196" s="3"/>
    </row>
    <row r="197" spans="5:10" x14ac:dyDescent="0.35">
      <c r="E197" s="3"/>
      <c r="F197" s="3"/>
      <c r="G197" s="3"/>
      <c r="H197" s="3"/>
      <c r="I197" s="3"/>
      <c r="J197" s="3"/>
    </row>
    <row r="198" spans="5:10" x14ac:dyDescent="0.35">
      <c r="E198" s="3"/>
      <c r="F198" s="3"/>
      <c r="G198" s="3"/>
      <c r="H198" s="3"/>
      <c r="I198" s="3"/>
      <c r="J198" s="3"/>
    </row>
    <row r="199" spans="5:10" x14ac:dyDescent="0.35">
      <c r="E199" s="3"/>
      <c r="F199" s="3"/>
      <c r="G199" s="3"/>
      <c r="H199" s="3"/>
      <c r="I199" s="3"/>
      <c r="J199" s="3"/>
    </row>
    <row r="200" spans="5:10" x14ac:dyDescent="0.35">
      <c r="E200" s="3"/>
      <c r="F200" s="3"/>
      <c r="G200" s="3"/>
      <c r="H200" s="3"/>
      <c r="I200" s="3"/>
      <c r="J200" s="3"/>
    </row>
    <row r="201" spans="5:10" x14ac:dyDescent="0.35">
      <c r="E201" s="3"/>
      <c r="F201" s="3"/>
      <c r="G201" s="3"/>
      <c r="H201" s="3"/>
      <c r="I201" s="3"/>
      <c r="J201" s="3"/>
    </row>
    <row r="202" spans="5:10" x14ac:dyDescent="0.35">
      <c r="E202" s="3"/>
      <c r="F202" s="3"/>
      <c r="G202" s="3"/>
      <c r="H202" s="3"/>
      <c r="I202" s="3"/>
      <c r="J202" s="3"/>
    </row>
    <row r="203" spans="5:10" x14ac:dyDescent="0.35">
      <c r="E203" s="3"/>
      <c r="F203" s="3"/>
      <c r="G203" s="3"/>
      <c r="H203" s="3"/>
      <c r="I203" s="3"/>
      <c r="J203" s="3"/>
    </row>
    <row r="204" spans="5:10" x14ac:dyDescent="0.35">
      <c r="E204" s="3"/>
      <c r="F204" s="3"/>
      <c r="G204" s="3"/>
      <c r="H204" s="3"/>
      <c r="I204" s="3"/>
      <c r="J204" s="3"/>
    </row>
    <row r="205" spans="5:10" x14ac:dyDescent="0.35">
      <c r="E205" s="3"/>
      <c r="F205" s="3"/>
      <c r="G205" s="3"/>
      <c r="H205" s="3"/>
      <c r="I205" s="3"/>
      <c r="J205" s="3"/>
    </row>
    <row r="206" spans="5:10" x14ac:dyDescent="0.35">
      <c r="E206" s="3"/>
      <c r="F206" s="3"/>
      <c r="G206" s="3"/>
      <c r="H206" s="3"/>
      <c r="I206" s="3"/>
      <c r="J206" s="3"/>
    </row>
    <row r="207" spans="5:10" x14ac:dyDescent="0.35">
      <c r="E207" s="3"/>
      <c r="F207" s="3"/>
      <c r="G207" s="3"/>
      <c r="H207" s="3"/>
      <c r="I207" s="3"/>
      <c r="J207" s="3"/>
    </row>
    <row r="208" spans="5:10" x14ac:dyDescent="0.35">
      <c r="E208" s="3"/>
      <c r="F208" s="3"/>
      <c r="G208" s="3"/>
      <c r="H208" s="3"/>
      <c r="I208" s="3"/>
      <c r="J208" s="3"/>
    </row>
    <row r="209" spans="5:10" x14ac:dyDescent="0.35">
      <c r="E209" s="3"/>
      <c r="F209" s="3"/>
      <c r="G209" s="3"/>
      <c r="H209" s="3"/>
      <c r="I209" s="3"/>
      <c r="J209" s="3"/>
    </row>
  </sheetData>
  <mergeCells count="17">
    <mergeCell ref="Q8:S9"/>
    <mergeCell ref="T8:T9"/>
    <mergeCell ref="Q10:S11"/>
    <mergeCell ref="T10:T11"/>
    <mergeCell ref="Q13:S14"/>
    <mergeCell ref="T13:T14"/>
    <mergeCell ref="Q12:T12"/>
    <mergeCell ref="B6:B7"/>
    <mergeCell ref="C6:C7"/>
    <mergeCell ref="D6:D7"/>
    <mergeCell ref="N6:O7"/>
    <mergeCell ref="Q6:T7"/>
    <mergeCell ref="K6:L6"/>
    <mergeCell ref="M6:M7"/>
    <mergeCell ref="E6:F6"/>
    <mergeCell ref="G6:H6"/>
    <mergeCell ref="I6:J6"/>
  </mergeCells>
  <pageMargins left="0.11811023622047245" right="0.11811023622047245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JAN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Michel</cp:lastModifiedBy>
  <cp:lastPrinted>2018-11-09T09:17:40Z</cp:lastPrinted>
  <dcterms:created xsi:type="dcterms:W3CDTF">2018-11-09T07:44:02Z</dcterms:created>
  <dcterms:modified xsi:type="dcterms:W3CDTF">2018-11-10T13:14:44Z</dcterms:modified>
</cp:coreProperties>
</file>