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 tabRatio="875"/>
  </bookViews>
  <sheets>
    <sheet name="Janvier " sheetId="36" r:id="rId1"/>
    <sheet name="Février" sheetId="65" r:id="rId2"/>
    <sheet name="Mars" sheetId="75" r:id="rId3"/>
    <sheet name="Avril" sheetId="74" r:id="rId4"/>
    <sheet name="Mai" sheetId="73" r:id="rId5"/>
    <sheet name="Juin" sheetId="72" r:id="rId6"/>
    <sheet name="Juillet" sheetId="71" r:id="rId7"/>
    <sheet name="Août" sheetId="70" r:id="rId8"/>
    <sheet name="Septembre" sheetId="69" r:id="rId9"/>
    <sheet name="Octobre" sheetId="68" r:id="rId10"/>
    <sheet name="Novembre" sheetId="67" r:id="rId11"/>
    <sheet name="Decembre" sheetId="66" r:id="rId12"/>
    <sheet name="Récap annuel" sheetId="42" r:id="rId13"/>
    <sheet name="Données" sheetId="3" r:id="rId14"/>
  </sheets>
  <definedNames>
    <definedName name="An">'Récap annuel'!$A$1</definedName>
    <definedName name="COULEUR">Données!$B$16:$B$25</definedName>
    <definedName name="Fériés">Données!$C$2:$C$14</definedName>
    <definedName name="_xlnm.Print_Titles" localSheetId="7">Août!$1:$2</definedName>
    <definedName name="_xlnm.Print_Titles" localSheetId="3">Avril!$1:$2</definedName>
    <definedName name="_xlnm.Print_Titles" localSheetId="11">Decembre!$1:$2</definedName>
    <definedName name="_xlnm.Print_Titles" localSheetId="1">Février!$1:$2</definedName>
    <definedName name="_xlnm.Print_Titles" localSheetId="0">'Janvier '!$1:$2</definedName>
    <definedName name="_xlnm.Print_Titles" localSheetId="6">Juillet!$1:$2</definedName>
    <definedName name="_xlnm.Print_Titles" localSheetId="5">Juin!$1:$2</definedName>
    <definedName name="_xlnm.Print_Titles" localSheetId="4">Mai!$1:$2</definedName>
    <definedName name="_xlnm.Print_Titles" localSheetId="2">Mars!$1:$2</definedName>
    <definedName name="_xlnm.Print_Titles" localSheetId="10">Novembre!$1:$2</definedName>
    <definedName name="_xlnm.Print_Titles" localSheetId="9">Octobre!$1:$2</definedName>
    <definedName name="_xlnm.Print_Titles" localSheetId="8">Septembre!$1:$2</definedName>
    <definedName name="Mois">Données!$A$1:$B$12</definedName>
    <definedName name="_xlnm.Print_Area" localSheetId="7">Août!$A$1:$AG$17</definedName>
    <definedName name="_xlnm.Print_Area" localSheetId="3">Avril!$A$1:$AG$17</definedName>
    <definedName name="_xlnm.Print_Area" localSheetId="11">Decembre!$A$1:$AG$17</definedName>
    <definedName name="_xlnm.Print_Area" localSheetId="1">Février!$A$1:$AG$17</definedName>
    <definedName name="_xlnm.Print_Area" localSheetId="0">'Janvier '!$A$1:$AG$17</definedName>
    <definedName name="_xlnm.Print_Area" localSheetId="6">Juillet!$A$1:$AG$17</definedName>
    <definedName name="_xlnm.Print_Area" localSheetId="5">Juin!$A$1:$AG$17</definedName>
    <definedName name="_xlnm.Print_Area" localSheetId="4">Mai!$A$1:$AG$17</definedName>
    <definedName name="_xlnm.Print_Area" localSheetId="2">Mars!$A$1:$AG$17</definedName>
    <definedName name="_xlnm.Print_Area" localSheetId="10">Novembre!$A$1:$AG$17</definedName>
    <definedName name="_xlnm.Print_Area" localSheetId="9">Octobre!$A$1:$AG$17</definedName>
    <definedName name="_xlnm.Print_Area" localSheetId="12">'Récap annuel'!$A$1:$F$21</definedName>
    <definedName name="_xlnm.Print_Area" localSheetId="8">Septembre!$A$1:$AG$17</definedName>
  </definedNames>
  <calcPr calcId="152511"/>
</workbook>
</file>

<file path=xl/calcChain.xml><?xml version="1.0" encoding="utf-8"?>
<calcChain xmlns="http://schemas.openxmlformats.org/spreadsheetml/2006/main">
  <c r="D2" i="66" l="1"/>
  <c r="E2" i="66" s="1"/>
  <c r="F2" i="66" s="1"/>
  <c r="G2" i="66" s="1"/>
  <c r="H2" i="66" s="1"/>
  <c r="I2" i="66" s="1"/>
  <c r="J2" i="66" s="1"/>
  <c r="K2" i="66" s="1"/>
  <c r="L2" i="66" s="1"/>
  <c r="M2" i="66" s="1"/>
  <c r="N2" i="66" s="1"/>
  <c r="O2" i="66" s="1"/>
  <c r="P2" i="66" s="1"/>
  <c r="Q2" i="66" s="1"/>
  <c r="R2" i="66" s="1"/>
  <c r="S2" i="66" s="1"/>
  <c r="T2" i="66" s="1"/>
  <c r="U2" i="66" s="1"/>
  <c r="V2" i="66" s="1"/>
  <c r="W2" i="66" s="1"/>
  <c r="X2" i="66" s="1"/>
  <c r="Y2" i="66" s="1"/>
  <c r="Z2" i="66" s="1"/>
  <c r="AA2" i="66" s="1"/>
  <c r="AB2" i="66" s="1"/>
  <c r="AC2" i="66" s="1"/>
  <c r="AD2" i="66" s="1"/>
  <c r="AE2" i="66" s="1"/>
  <c r="AF2" i="66" s="1"/>
  <c r="AG2" i="66" s="1"/>
  <c r="C2" i="66"/>
  <c r="C2" i="67"/>
  <c r="D2" i="67" s="1"/>
  <c r="E2" i="67" s="1"/>
  <c r="F2" i="67" s="1"/>
  <c r="G2" i="67" s="1"/>
  <c r="H2" i="67" s="1"/>
  <c r="I2" i="67" s="1"/>
  <c r="J2" i="67" s="1"/>
  <c r="K2" i="67" s="1"/>
  <c r="L2" i="67" s="1"/>
  <c r="M2" i="67" s="1"/>
  <c r="N2" i="67" s="1"/>
  <c r="O2" i="67" s="1"/>
  <c r="P2" i="67" s="1"/>
  <c r="Q2" i="67" s="1"/>
  <c r="R2" i="67" s="1"/>
  <c r="S2" i="67" s="1"/>
  <c r="T2" i="67" s="1"/>
  <c r="U2" i="67" s="1"/>
  <c r="V2" i="67" s="1"/>
  <c r="W2" i="67" s="1"/>
  <c r="X2" i="67" s="1"/>
  <c r="Y2" i="67" s="1"/>
  <c r="Z2" i="67" s="1"/>
  <c r="AA2" i="67" s="1"/>
  <c r="AB2" i="67" s="1"/>
  <c r="AC2" i="67" s="1"/>
  <c r="AD2" i="67" s="1"/>
  <c r="AE2" i="67" s="1"/>
  <c r="AF2" i="67" s="1"/>
  <c r="AG2" i="67" s="1"/>
  <c r="D2" i="68"/>
  <c r="E2" i="68" s="1"/>
  <c r="F2" i="68" s="1"/>
  <c r="G2" i="68" s="1"/>
  <c r="H2" i="68" s="1"/>
  <c r="I2" i="68" s="1"/>
  <c r="J2" i="68" s="1"/>
  <c r="K2" i="68" s="1"/>
  <c r="L2" i="68" s="1"/>
  <c r="M2" i="68" s="1"/>
  <c r="N2" i="68" s="1"/>
  <c r="O2" i="68" s="1"/>
  <c r="P2" i="68" s="1"/>
  <c r="Q2" i="68" s="1"/>
  <c r="R2" i="68" s="1"/>
  <c r="S2" i="68" s="1"/>
  <c r="T2" i="68" s="1"/>
  <c r="U2" i="68" s="1"/>
  <c r="V2" i="68" s="1"/>
  <c r="W2" i="68" s="1"/>
  <c r="X2" i="68" s="1"/>
  <c r="Y2" i="68" s="1"/>
  <c r="Z2" i="68" s="1"/>
  <c r="AA2" i="68" s="1"/>
  <c r="AB2" i="68" s="1"/>
  <c r="AC2" i="68" s="1"/>
  <c r="AD2" i="68" s="1"/>
  <c r="AE2" i="68" s="1"/>
  <c r="AF2" i="68" s="1"/>
  <c r="AG2" i="68" s="1"/>
  <c r="C2" i="68"/>
  <c r="D2" i="69"/>
  <c r="E2" i="69" s="1"/>
  <c r="F2" i="69" s="1"/>
  <c r="G2" i="69" s="1"/>
  <c r="H2" i="69" s="1"/>
  <c r="I2" i="69" s="1"/>
  <c r="J2" i="69" s="1"/>
  <c r="K2" i="69" s="1"/>
  <c r="L2" i="69" s="1"/>
  <c r="M2" i="69" s="1"/>
  <c r="N2" i="69" s="1"/>
  <c r="O2" i="69" s="1"/>
  <c r="P2" i="69" s="1"/>
  <c r="Q2" i="69" s="1"/>
  <c r="R2" i="69" s="1"/>
  <c r="S2" i="69" s="1"/>
  <c r="T2" i="69" s="1"/>
  <c r="U2" i="69" s="1"/>
  <c r="V2" i="69" s="1"/>
  <c r="W2" i="69" s="1"/>
  <c r="X2" i="69" s="1"/>
  <c r="Y2" i="69" s="1"/>
  <c r="Z2" i="69" s="1"/>
  <c r="AA2" i="69" s="1"/>
  <c r="AB2" i="69" s="1"/>
  <c r="AC2" i="69" s="1"/>
  <c r="AD2" i="69" s="1"/>
  <c r="AE2" i="69" s="1"/>
  <c r="AF2" i="69" s="1"/>
  <c r="AG2" i="69" s="1"/>
  <c r="C2" i="69"/>
  <c r="D2" i="70"/>
  <c r="E2" i="70" s="1"/>
  <c r="F2" i="70" s="1"/>
  <c r="G2" i="70" s="1"/>
  <c r="H2" i="70" s="1"/>
  <c r="I2" i="70" s="1"/>
  <c r="J2" i="70" s="1"/>
  <c r="K2" i="70" s="1"/>
  <c r="L2" i="70" s="1"/>
  <c r="M2" i="70" s="1"/>
  <c r="N2" i="70" s="1"/>
  <c r="O2" i="70" s="1"/>
  <c r="P2" i="70" s="1"/>
  <c r="Q2" i="70" s="1"/>
  <c r="R2" i="70" s="1"/>
  <c r="S2" i="70" s="1"/>
  <c r="T2" i="70" s="1"/>
  <c r="U2" i="70" s="1"/>
  <c r="V2" i="70" s="1"/>
  <c r="W2" i="70" s="1"/>
  <c r="X2" i="70" s="1"/>
  <c r="Y2" i="70" s="1"/>
  <c r="Z2" i="70" s="1"/>
  <c r="AA2" i="70" s="1"/>
  <c r="AB2" i="70" s="1"/>
  <c r="AC2" i="70" s="1"/>
  <c r="AD2" i="70" s="1"/>
  <c r="AE2" i="70" s="1"/>
  <c r="AF2" i="70" s="1"/>
  <c r="AG2" i="70" s="1"/>
  <c r="C2" i="70"/>
  <c r="C2" i="71"/>
  <c r="D2" i="71" s="1"/>
  <c r="E2" i="71" s="1"/>
  <c r="F2" i="71" s="1"/>
  <c r="G2" i="71" s="1"/>
  <c r="H2" i="71" s="1"/>
  <c r="I2" i="71" s="1"/>
  <c r="J2" i="71" s="1"/>
  <c r="K2" i="71" s="1"/>
  <c r="L2" i="71" s="1"/>
  <c r="M2" i="71" s="1"/>
  <c r="N2" i="71" s="1"/>
  <c r="O2" i="71" s="1"/>
  <c r="P2" i="71" s="1"/>
  <c r="Q2" i="71" s="1"/>
  <c r="R2" i="71" s="1"/>
  <c r="S2" i="71" s="1"/>
  <c r="T2" i="71" s="1"/>
  <c r="U2" i="71" s="1"/>
  <c r="V2" i="71" s="1"/>
  <c r="W2" i="71" s="1"/>
  <c r="X2" i="71" s="1"/>
  <c r="Y2" i="71" s="1"/>
  <c r="Z2" i="71" s="1"/>
  <c r="AA2" i="71" s="1"/>
  <c r="AB2" i="71" s="1"/>
  <c r="AC2" i="71" s="1"/>
  <c r="AD2" i="71" s="1"/>
  <c r="AE2" i="71" s="1"/>
  <c r="AF2" i="71" s="1"/>
  <c r="AG2" i="71" s="1"/>
  <c r="D2" i="72"/>
  <c r="E2" i="72" s="1"/>
  <c r="F2" i="72" s="1"/>
  <c r="G2" i="72" s="1"/>
  <c r="H2" i="72" s="1"/>
  <c r="I2" i="72" s="1"/>
  <c r="J2" i="72" s="1"/>
  <c r="K2" i="72" s="1"/>
  <c r="L2" i="72" s="1"/>
  <c r="M2" i="72" s="1"/>
  <c r="N2" i="72" s="1"/>
  <c r="O2" i="72" s="1"/>
  <c r="P2" i="72" s="1"/>
  <c r="Q2" i="72" s="1"/>
  <c r="R2" i="72" s="1"/>
  <c r="S2" i="72" s="1"/>
  <c r="T2" i="72" s="1"/>
  <c r="U2" i="72" s="1"/>
  <c r="V2" i="72" s="1"/>
  <c r="W2" i="72" s="1"/>
  <c r="X2" i="72" s="1"/>
  <c r="Y2" i="72" s="1"/>
  <c r="Z2" i="72" s="1"/>
  <c r="AA2" i="72" s="1"/>
  <c r="AB2" i="72" s="1"/>
  <c r="AC2" i="72" s="1"/>
  <c r="AD2" i="72" s="1"/>
  <c r="AE2" i="72" s="1"/>
  <c r="AF2" i="72" s="1"/>
  <c r="AG2" i="72" s="1"/>
  <c r="C2" i="72"/>
  <c r="D2" i="73"/>
  <c r="E2" i="73" s="1"/>
  <c r="F2" i="73" s="1"/>
  <c r="G2" i="73" s="1"/>
  <c r="H2" i="73" s="1"/>
  <c r="I2" i="73" s="1"/>
  <c r="J2" i="73" s="1"/>
  <c r="K2" i="73" s="1"/>
  <c r="L2" i="73" s="1"/>
  <c r="M2" i="73" s="1"/>
  <c r="N2" i="73" s="1"/>
  <c r="O2" i="73" s="1"/>
  <c r="P2" i="73" s="1"/>
  <c r="Q2" i="73" s="1"/>
  <c r="R2" i="73" s="1"/>
  <c r="S2" i="73" s="1"/>
  <c r="T2" i="73" s="1"/>
  <c r="U2" i="73" s="1"/>
  <c r="V2" i="73" s="1"/>
  <c r="W2" i="73" s="1"/>
  <c r="X2" i="73" s="1"/>
  <c r="Y2" i="73" s="1"/>
  <c r="Z2" i="73" s="1"/>
  <c r="AA2" i="73" s="1"/>
  <c r="AB2" i="73" s="1"/>
  <c r="AC2" i="73" s="1"/>
  <c r="AD2" i="73" s="1"/>
  <c r="AE2" i="73" s="1"/>
  <c r="AF2" i="73" s="1"/>
  <c r="AG2" i="73" s="1"/>
  <c r="C2" i="73"/>
  <c r="D2" i="74"/>
  <c r="E2" i="74" s="1"/>
  <c r="F2" i="74" s="1"/>
  <c r="G2" i="74" s="1"/>
  <c r="H2" i="74" s="1"/>
  <c r="I2" i="74" s="1"/>
  <c r="J2" i="74" s="1"/>
  <c r="K2" i="74" s="1"/>
  <c r="L2" i="74" s="1"/>
  <c r="M2" i="74" s="1"/>
  <c r="N2" i="74" s="1"/>
  <c r="O2" i="74" s="1"/>
  <c r="P2" i="74" s="1"/>
  <c r="Q2" i="74" s="1"/>
  <c r="R2" i="74" s="1"/>
  <c r="S2" i="74" s="1"/>
  <c r="T2" i="74" s="1"/>
  <c r="U2" i="74" s="1"/>
  <c r="V2" i="74" s="1"/>
  <c r="W2" i="74" s="1"/>
  <c r="X2" i="74" s="1"/>
  <c r="Y2" i="74" s="1"/>
  <c r="Z2" i="74" s="1"/>
  <c r="AA2" i="74" s="1"/>
  <c r="AB2" i="74" s="1"/>
  <c r="AC2" i="74" s="1"/>
  <c r="AD2" i="74" s="1"/>
  <c r="AE2" i="74" s="1"/>
  <c r="AF2" i="74" s="1"/>
  <c r="AG2" i="74" s="1"/>
  <c r="C2" i="74"/>
  <c r="D2" i="75"/>
  <c r="E2" i="75" s="1"/>
  <c r="F2" i="75" s="1"/>
  <c r="G2" i="75" s="1"/>
  <c r="H2" i="75" s="1"/>
  <c r="I2" i="75" s="1"/>
  <c r="J2" i="75" s="1"/>
  <c r="K2" i="75" s="1"/>
  <c r="L2" i="75" s="1"/>
  <c r="M2" i="75" s="1"/>
  <c r="N2" i="75" s="1"/>
  <c r="O2" i="75" s="1"/>
  <c r="P2" i="75" s="1"/>
  <c r="Q2" i="75" s="1"/>
  <c r="R2" i="75" s="1"/>
  <c r="S2" i="75" s="1"/>
  <c r="T2" i="75" s="1"/>
  <c r="U2" i="75" s="1"/>
  <c r="V2" i="75" s="1"/>
  <c r="W2" i="75" s="1"/>
  <c r="X2" i="75" s="1"/>
  <c r="Y2" i="75" s="1"/>
  <c r="Z2" i="75" s="1"/>
  <c r="AA2" i="75" s="1"/>
  <c r="AB2" i="75" s="1"/>
  <c r="AC2" i="75" s="1"/>
  <c r="AD2" i="75" s="1"/>
  <c r="AE2" i="75" s="1"/>
  <c r="AF2" i="75" s="1"/>
  <c r="AG2" i="75" s="1"/>
  <c r="C2" i="75"/>
  <c r="C2" i="65"/>
  <c r="D2" i="65" s="1"/>
  <c r="E2" i="65" s="1"/>
  <c r="F2" i="65" s="1"/>
  <c r="G2" i="65" s="1"/>
  <c r="H2" i="65" s="1"/>
  <c r="I2" i="65" s="1"/>
  <c r="J2" i="65" s="1"/>
  <c r="K2" i="65" s="1"/>
  <c r="L2" i="65" s="1"/>
  <c r="M2" i="65" s="1"/>
  <c r="N2" i="65" s="1"/>
  <c r="O2" i="65" s="1"/>
  <c r="P2" i="65" s="1"/>
  <c r="Q2" i="65" s="1"/>
  <c r="R2" i="65" s="1"/>
  <c r="S2" i="65" s="1"/>
  <c r="T2" i="65" s="1"/>
  <c r="U2" i="65" s="1"/>
  <c r="V2" i="65" s="1"/>
  <c r="W2" i="65" s="1"/>
  <c r="X2" i="65" s="1"/>
  <c r="Y2" i="65" s="1"/>
  <c r="Z2" i="65" s="1"/>
  <c r="AA2" i="65" s="1"/>
  <c r="AB2" i="65" s="1"/>
  <c r="AC2" i="65" s="1"/>
  <c r="AD2" i="65" s="1"/>
  <c r="AE2" i="65" s="1"/>
  <c r="AF2" i="65" s="1"/>
  <c r="AG2" i="65" s="1"/>
  <c r="A1" i="65"/>
  <c r="A1" i="75"/>
  <c r="A1" i="74"/>
  <c r="A1" i="73"/>
  <c r="A1" i="72"/>
  <c r="A1" i="71"/>
  <c r="A1" i="70"/>
  <c r="A1" i="69"/>
  <c r="A1" i="68"/>
  <c r="A1" i="67"/>
  <c r="A1" i="66"/>
  <c r="A1" i="36"/>
  <c r="U13" i="65"/>
  <c r="U13" i="75"/>
  <c r="U13" i="74"/>
  <c r="U13" i="73"/>
  <c r="U13" i="72"/>
  <c r="U13" i="71"/>
  <c r="U13" i="70"/>
  <c r="U13" i="69"/>
  <c r="U13" i="68"/>
  <c r="U13" i="67"/>
  <c r="U13" i="66"/>
  <c r="U13" i="36"/>
  <c r="M15" i="65"/>
  <c r="M15" i="75"/>
  <c r="M15" i="74"/>
  <c r="M15" i="73"/>
  <c r="M15" i="72"/>
  <c r="M15" i="71"/>
  <c r="M15" i="70"/>
  <c r="M15" i="69"/>
  <c r="M15" i="68"/>
  <c r="M15" i="67"/>
  <c r="M15" i="66"/>
  <c r="M15" i="36"/>
  <c r="M13" i="65"/>
  <c r="M13" i="75"/>
  <c r="M13" i="74"/>
  <c r="M13" i="73"/>
  <c r="M13" i="72"/>
  <c r="M13" i="71"/>
  <c r="M13" i="70"/>
  <c r="M13" i="69"/>
  <c r="M13" i="68"/>
  <c r="M13" i="67"/>
  <c r="M13" i="66"/>
  <c r="M13" i="36"/>
  <c r="E17" i="65"/>
  <c r="E17" i="75"/>
  <c r="E17" i="74"/>
  <c r="E17" i="73"/>
  <c r="E17" i="72"/>
  <c r="E17" i="71"/>
  <c r="E17" i="70"/>
  <c r="E17" i="69"/>
  <c r="E17" i="68"/>
  <c r="E17" i="67"/>
  <c r="E17" i="66"/>
  <c r="E17" i="36"/>
  <c r="E15" i="65"/>
  <c r="E15" i="75"/>
  <c r="E15" i="74"/>
  <c r="E15" i="73"/>
  <c r="E15" i="72"/>
  <c r="E15" i="71"/>
  <c r="E15" i="70"/>
  <c r="E15" i="69"/>
  <c r="E15" i="68"/>
  <c r="E15" i="67"/>
  <c r="E15" i="66"/>
  <c r="E15" i="36"/>
  <c r="E13" i="65"/>
  <c r="E13" i="75"/>
  <c r="E13" i="74"/>
  <c r="E13" i="73"/>
  <c r="E13" i="72"/>
  <c r="E13" i="71"/>
  <c r="E13" i="70"/>
  <c r="E13" i="69"/>
  <c r="E13" i="68"/>
  <c r="E13" i="67"/>
  <c r="E13" i="66"/>
  <c r="E13" i="36"/>
  <c r="C1" i="36"/>
  <c r="C2" i="36" s="1"/>
  <c r="D2" i="36" s="1"/>
  <c r="E2" i="36" s="1"/>
  <c r="F2" i="36" s="1"/>
  <c r="G2" i="36" s="1"/>
  <c r="H2" i="36" s="1"/>
  <c r="I2" i="36" s="1"/>
  <c r="J2" i="36" s="1"/>
  <c r="K2" i="36" s="1"/>
  <c r="L2" i="36" s="1"/>
  <c r="M2" i="36" s="1"/>
  <c r="N2" i="36" s="1"/>
  <c r="O2" i="36" s="1"/>
  <c r="P2" i="36" s="1"/>
  <c r="Q2" i="36" s="1"/>
  <c r="R2" i="36" s="1"/>
  <c r="S2" i="36" s="1"/>
  <c r="T2" i="36" s="1"/>
  <c r="U2" i="36" s="1"/>
  <c r="V2" i="36" s="1"/>
  <c r="W2" i="36" s="1"/>
  <c r="X2" i="36" s="1"/>
  <c r="Y2" i="36" s="1"/>
  <c r="Z2" i="36" s="1"/>
  <c r="AA2" i="36" s="1"/>
  <c r="AB2" i="36" s="1"/>
  <c r="AC2" i="36" s="1"/>
  <c r="AD2" i="36" s="1"/>
  <c r="AE2" i="36" s="1"/>
  <c r="AF2" i="36" s="1"/>
  <c r="AG2" i="36" s="1"/>
  <c r="A7" i="42"/>
  <c r="A8" i="42"/>
  <c r="A9" i="42"/>
  <c r="A10" i="42"/>
  <c r="A11" i="42"/>
  <c r="A12" i="42"/>
  <c r="A13" i="42"/>
  <c r="A14" i="42"/>
  <c r="A15" i="42"/>
  <c r="A16" i="42"/>
  <c r="A17" i="42"/>
  <c r="A18" i="42"/>
  <c r="A19" i="42"/>
  <c r="A20" i="42"/>
  <c r="A21" i="42"/>
  <c r="A6" i="42"/>
  <c r="A6" i="74"/>
  <c r="A7" i="74"/>
  <c r="A8" i="74"/>
  <c r="A9" i="74"/>
  <c r="A10" i="74"/>
  <c r="A11" i="74"/>
  <c r="A6" i="73"/>
  <c r="A7" i="73"/>
  <c r="A8" i="73"/>
  <c r="A9" i="73"/>
  <c r="A10" i="73"/>
  <c r="A11" i="73"/>
  <c r="A6" i="72"/>
  <c r="A7" i="72"/>
  <c r="A8" i="72"/>
  <c r="A9" i="72"/>
  <c r="A10" i="72"/>
  <c r="A11" i="72"/>
  <c r="A6" i="71"/>
  <c r="A7" i="71"/>
  <c r="A8" i="71"/>
  <c r="A9" i="71"/>
  <c r="A10" i="71"/>
  <c r="A11" i="71"/>
  <c r="A6" i="70"/>
  <c r="A7" i="70"/>
  <c r="A8" i="70"/>
  <c r="A9" i="70"/>
  <c r="A10" i="70"/>
  <c r="A11" i="70"/>
  <c r="A6" i="69"/>
  <c r="A7" i="69"/>
  <c r="A8" i="69"/>
  <c r="A9" i="69"/>
  <c r="A10" i="69"/>
  <c r="A11" i="69"/>
  <c r="A6" i="68"/>
  <c r="A7" i="68"/>
  <c r="A8" i="68"/>
  <c r="A9" i="68"/>
  <c r="A10" i="68"/>
  <c r="A11" i="68"/>
  <c r="A6" i="67"/>
  <c r="A7" i="67"/>
  <c r="A8" i="67"/>
  <c r="A9" i="67"/>
  <c r="A10" i="67"/>
  <c r="A11" i="67"/>
  <c r="A6" i="66"/>
  <c r="A7" i="66"/>
  <c r="A8" i="66"/>
  <c r="A9" i="66"/>
  <c r="A10" i="66"/>
  <c r="A11" i="66"/>
  <c r="A6" i="75"/>
  <c r="A7" i="75"/>
  <c r="A8" i="75"/>
  <c r="A9" i="75"/>
  <c r="A10" i="75"/>
  <c r="A11" i="75"/>
  <c r="A5" i="74"/>
  <c r="A5" i="73"/>
  <c r="A5" i="72"/>
  <c r="A5" i="71"/>
  <c r="A5" i="70"/>
  <c r="A5" i="69"/>
  <c r="A5" i="68"/>
  <c r="A5" i="67"/>
  <c r="A5" i="66"/>
  <c r="A5" i="75"/>
  <c r="A6" i="65"/>
  <c r="A7" i="65"/>
  <c r="A8" i="65"/>
  <c r="A9" i="65"/>
  <c r="A10" i="65"/>
  <c r="A11" i="65"/>
  <c r="A5" i="65"/>
  <c r="A6" i="36"/>
  <c r="A7" i="36"/>
  <c r="A8" i="36"/>
  <c r="A9" i="36"/>
  <c r="A10" i="36"/>
  <c r="A11" i="36"/>
  <c r="A5" i="36"/>
  <c r="A4" i="42"/>
  <c r="A3" i="42"/>
  <c r="A4" i="75"/>
  <c r="A4" i="74"/>
  <c r="A4" i="73"/>
  <c r="A4" i="72"/>
  <c r="A4" i="71"/>
  <c r="A4" i="70"/>
  <c r="A4" i="69"/>
  <c r="A4" i="68"/>
  <c r="A4" i="67"/>
  <c r="A4" i="66"/>
  <c r="A4" i="65"/>
  <c r="A3" i="75"/>
  <c r="A3" i="74"/>
  <c r="A3" i="73"/>
  <c r="A3" i="72"/>
  <c r="A3" i="71"/>
  <c r="A3" i="70"/>
  <c r="A3" i="69"/>
  <c r="A3" i="68"/>
  <c r="A3" i="67"/>
  <c r="A3" i="66"/>
  <c r="A3" i="65"/>
  <c r="A4" i="36"/>
  <c r="A3" i="36"/>
  <c r="C1" i="66"/>
  <c r="C1" i="67"/>
  <c r="C1" i="68"/>
  <c r="C1" i="69"/>
  <c r="C1" i="70"/>
  <c r="C1" i="71"/>
  <c r="C1" i="72"/>
  <c r="C1" i="73"/>
  <c r="C1" i="74"/>
  <c r="C1" i="75"/>
  <c r="AH3" i="75"/>
  <c r="AH3" i="74"/>
  <c r="AH3" i="73"/>
  <c r="AH3" i="72"/>
  <c r="AH3" i="71"/>
  <c r="AH3" i="70"/>
  <c r="AH3" i="69"/>
  <c r="AH3" i="68"/>
  <c r="AH3" i="67"/>
  <c r="AH3" i="66"/>
  <c r="C1" i="65"/>
  <c r="AH3" i="65"/>
  <c r="AH3" i="36"/>
  <c r="C2" i="3"/>
  <c r="C4" i="3"/>
  <c r="C5" i="3" s="1"/>
  <c r="C7" i="3"/>
  <c r="C10" i="3"/>
  <c r="C11" i="3"/>
  <c r="C12" i="3"/>
  <c r="C13" i="3"/>
  <c r="C14" i="3"/>
  <c r="C8" i="3" l="1"/>
  <c r="C6" i="3"/>
  <c r="C9" i="3"/>
</calcChain>
</file>

<file path=xl/sharedStrings.xml><?xml version="1.0" encoding="utf-8"?>
<sst xmlns="http://schemas.openxmlformats.org/spreadsheetml/2006/main" count="71" uniqueCount="48">
  <si>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</si>
  <si>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</si>
  <si>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</si>
  <si>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</si>
  <si>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</si>
  <si>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</si>
  <si>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</si>
  <si>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</si>
  <si>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</si>
  <si>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</si>
  <si>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</si>
  <si>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</si>
  <si>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Abscences :</t>
  </si>
  <si>
    <t>Congés :</t>
  </si>
  <si>
    <t>Récup</t>
  </si>
  <si>
    <t>c</t>
  </si>
  <si>
    <t>Codes</t>
  </si>
  <si>
    <t>Couleur</t>
  </si>
  <si>
    <t>Fériés de l'année</t>
  </si>
  <si>
    <t>A</t>
  </si>
  <si>
    <t>C</t>
  </si>
  <si>
    <t>A/2</t>
  </si>
  <si>
    <t>C/2</t>
  </si>
  <si>
    <t>R/2</t>
  </si>
  <si>
    <t>Totaux :</t>
  </si>
  <si>
    <t>R</t>
  </si>
  <si>
    <t>EX</t>
  </si>
  <si>
    <t>RT</t>
  </si>
  <si>
    <t>RT2</t>
  </si>
  <si>
    <t>exceptionnel.</t>
  </si>
  <si>
    <t>EX2</t>
  </si>
  <si>
    <t>RTT</t>
  </si>
  <si>
    <t xml:space="preserve">service </t>
  </si>
  <si>
    <t>Personnels :</t>
  </si>
  <si>
    <t>MALADIE</t>
  </si>
  <si>
    <t xml:space="preserve">CONGES </t>
  </si>
  <si>
    <t>RECUP</t>
  </si>
  <si>
    <t>STAGE</t>
  </si>
  <si>
    <t>CONGES PATERNITE</t>
  </si>
  <si>
    <t>CONGES SANS SOLDES</t>
  </si>
  <si>
    <t>Julien</t>
  </si>
  <si>
    <t>Gérard</t>
  </si>
  <si>
    <t>Yannick</t>
  </si>
  <si>
    <t>Gilles</t>
  </si>
  <si>
    <t>Jean paul</t>
  </si>
  <si>
    <t>Anthony</t>
  </si>
  <si>
    <t>Jean chrsitophe</t>
  </si>
  <si>
    <t>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</si>
</sst>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"/>
    <numFmt numFmtId="165" formatCode="mmmm"/>
    <numFmt numFmtId="166" formatCode="[$-F800]dddd\,\ mmmm\ dd\,\ yyyy"/>
    <numFmt numFmtId="167" formatCode="0.0"/>
    <numFmt numFmtId="168" formatCode="#,###.0"/>
    <numFmt numFmtId="169" formatCode="#"/>
  </numFmts>
  <fonts count="21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8"/>
      <name val="Arial"/>
    </font>
    <font>
      <sz val="12"/>
      <color indexed="10"/>
      <name val="Arial"/>
    </font>
    <font>
      <b/>
      <sz val="12"/>
      <name val="Arial"/>
    </font>
    <font>
      <b/>
      <sz val="12"/>
      <color indexed="48"/>
      <name val="Arial"/>
    </font>
    <font>
      <sz val="12"/>
      <name val="Arial"/>
    </font>
    <font>
      <b/>
      <sz val="10"/>
      <name val="Arial"/>
    </font>
    <font>
      <u/>
      <sz val="20"/>
      <name val="Wingdings"/>
      <charset val="2"/>
    </font>
    <font>
      <sz val="10"/>
      <name val="Arial"/>
      <family val="2"/>
    </font>
    <font>
      <sz val="10"/>
      <color indexed="52"/>
      <name val="Arial"/>
    </font>
    <font>
      <sz val="10"/>
      <color indexed="44"/>
      <name val="Arial"/>
    </font>
    <font>
      <sz val="10"/>
      <color indexed="50"/>
      <name val="Arial"/>
    </font>
    <font>
      <sz val="10"/>
      <color indexed="17"/>
      <name val="Arial"/>
      <family val="2"/>
    </font>
    <font>
      <sz val="10"/>
      <color indexed="10"/>
      <name val="Arial"/>
    </font>
    <font>
      <sz val="10"/>
      <color indexed="10"/>
      <name val="Arial"/>
      <family val="2"/>
    </font>
    <font>
      <sz val="10"/>
      <color rgb="FFFF0000"/>
      <name val="Arial"/>
      <family val="2"/>
    </font>
    <font>
      <sz val="10"/>
      <color indexed="52"/>
      <name val="Arial"/>
      <family val="2"/>
    </font>
    <font>
      <sz val="10"/>
      <color indexed="44"/>
      <name val="Arial"/>
      <family val="2"/>
    </font>
    <font>
      <sz val="10"/>
      <color indexed="5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9FF66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4" fillId="7" borderId="1" xfId="0" applyFont="1" applyFill="1" applyBorder="1"/>
    <xf numFmtId="167" fontId="0" fillId="2" borderId="1" xfId="0" applyNumberFormat="1" applyFill="1" applyBorder="1" applyAlignment="1" applyProtection="1">
      <alignment horizontal="center" vertical="center"/>
      <protection hidden="1"/>
    </xf>
    <xf numFmtId="0" fontId="0" fillId="2" borderId="0" xfId="0" applyFill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/>
    </xf>
    <xf numFmtId="168" fontId="8" fillId="0" borderId="1" xfId="0" applyNumberFormat="1" applyFont="1" applyBorder="1" applyAlignment="1">
      <alignment horizontal="center"/>
    </xf>
    <xf numFmtId="168" fontId="8" fillId="4" borderId="1" xfId="0" applyNumberFormat="1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164" fontId="11" fillId="2" borderId="0" xfId="0" applyNumberFormat="1" applyFont="1" applyFill="1" applyBorder="1" applyAlignment="1">
      <alignment horizontal="center" vertical="center"/>
    </xf>
    <xf numFmtId="164" fontId="12" fillId="2" borderId="0" xfId="0" applyNumberFormat="1" applyFont="1" applyFill="1" applyBorder="1" applyAlignment="1">
      <alignment horizontal="center" vertical="center"/>
    </xf>
    <xf numFmtId="164" fontId="13" fillId="2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/>
    <xf numFmtId="0" fontId="2" fillId="0" borderId="8" xfId="0" applyFont="1" applyBorder="1" applyAlignment="1">
      <alignment horizontal="center"/>
    </xf>
    <xf numFmtId="0" fontId="0" fillId="11" borderId="1" xfId="0" applyFill="1" applyBorder="1" applyAlignment="1">
      <alignment horizontal="center" vertical="center" wrapText="1"/>
    </xf>
    <xf numFmtId="0" fontId="0" fillId="11" borderId="0" xfId="0" applyFill="1" applyAlignment="1">
      <alignment horizontal="center" vertical="center" wrapText="1"/>
    </xf>
    <xf numFmtId="0" fontId="1" fillId="6" borderId="0" xfId="0" applyFont="1" applyFill="1" applyAlignment="1" applyProtection="1">
      <alignment horizontal="center"/>
      <protection locked="0"/>
    </xf>
    <xf numFmtId="0" fontId="0" fillId="11" borderId="0" xfId="0" applyFill="1" applyAlignment="1" applyProtection="1">
      <alignment horizontal="center" vertical="center" wrapText="1"/>
      <protection locked="0"/>
    </xf>
    <xf numFmtId="164" fontId="7" fillId="0" borderId="1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167" fontId="0" fillId="2" borderId="13" xfId="0" applyNumberForma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5" fillId="16" borderId="1" xfId="0" applyFont="1" applyFill="1" applyBorder="1" applyAlignment="1" applyProtection="1">
      <alignment horizontal="center" vertical="center"/>
    </xf>
    <xf numFmtId="165" fontId="2" fillId="2" borderId="1" xfId="0" applyNumberFormat="1" applyFont="1" applyFill="1" applyBorder="1" applyAlignment="1" applyProtection="1">
      <alignment horizontal="center" vertical="center"/>
    </xf>
    <xf numFmtId="165" fontId="2" fillId="4" borderId="1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9" fontId="0" fillId="15" borderId="1" xfId="0" applyNumberFormat="1" applyFill="1" applyBorder="1" applyAlignment="1">
      <alignment horizontal="center" vertical="center" wrapText="1"/>
    </xf>
    <xf numFmtId="169" fontId="0" fillId="6" borderId="1" xfId="0" applyNumberFormat="1" applyFill="1" applyBorder="1" applyAlignment="1">
      <alignment horizontal="center" vertical="center" wrapText="1"/>
    </xf>
    <xf numFmtId="169" fontId="0" fillId="10" borderId="1" xfId="0" applyNumberFormat="1" applyFill="1" applyBorder="1" applyAlignment="1">
      <alignment horizontal="center" vertical="center" wrapText="1"/>
    </xf>
    <xf numFmtId="169" fontId="0" fillId="9" borderId="1" xfId="0" applyNumberFormat="1" applyFill="1" applyBorder="1" applyAlignment="1">
      <alignment horizontal="center" vertical="center" wrapText="1"/>
    </xf>
    <xf numFmtId="169" fontId="17" fillId="12" borderId="1" xfId="0" applyNumberFormat="1" applyFont="1" applyFill="1" applyBorder="1" applyAlignment="1">
      <alignment horizontal="center" vertical="center" wrapText="1"/>
    </xf>
    <xf numFmtId="169" fontId="0" fillId="7" borderId="1" xfId="0" applyNumberFormat="1" applyFill="1" applyBorder="1" applyAlignment="1">
      <alignment horizontal="center" vertical="center" wrapText="1"/>
    </xf>
    <xf numFmtId="169" fontId="0" fillId="3" borderId="1" xfId="0" applyNumberFormat="1" applyFill="1" applyBorder="1" applyAlignment="1">
      <alignment horizontal="center" vertical="center" wrapText="1"/>
    </xf>
    <xf numFmtId="169" fontId="0" fillId="13" borderId="1" xfId="0" applyNumberFormat="1" applyFill="1" applyBorder="1" applyAlignment="1">
      <alignment horizontal="center" vertical="center" wrapText="1"/>
    </xf>
    <xf numFmtId="169" fontId="0" fillId="14" borderId="1" xfId="0" applyNumberForma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0" fontId="5" fillId="16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 applyProtection="1">
      <alignment horizontal="center" vertical="center"/>
      <protection locked="0"/>
    </xf>
    <xf numFmtId="0" fontId="4" fillId="0" borderId="13" xfId="0" applyFont="1" applyFill="1" applyBorder="1" applyAlignment="1" applyProtection="1">
      <alignment horizontal="center" vertical="center"/>
      <protection locked="0"/>
    </xf>
    <xf numFmtId="166" fontId="10" fillId="0" borderId="5" xfId="0" applyNumberFormat="1" applyFont="1" applyFill="1" applyBorder="1" applyAlignment="1" applyProtection="1">
      <protection hidden="1"/>
    </xf>
    <xf numFmtId="166" fontId="10" fillId="0" borderId="6" xfId="0" applyNumberFormat="1" applyFont="1" applyFill="1" applyBorder="1" applyAlignment="1" applyProtection="1">
      <protection hidden="1"/>
    </xf>
    <xf numFmtId="0" fontId="10" fillId="0" borderId="0" xfId="0" applyFont="1"/>
    <xf numFmtId="0" fontId="10" fillId="0" borderId="4" xfId="0" applyFont="1" applyBorder="1" applyAlignment="1"/>
    <xf numFmtId="0" fontId="10" fillId="0" borderId="7" xfId="0" applyFont="1" applyBorder="1" applyAlignment="1"/>
    <xf numFmtId="0" fontId="10" fillId="0" borderId="0" xfId="0" applyFont="1" applyBorder="1"/>
    <xf numFmtId="0" fontId="10" fillId="0" borderId="0" xfId="0" applyFont="1" applyFill="1" applyBorder="1" applyAlignment="1"/>
    <xf numFmtId="0" fontId="10" fillId="0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 vertical="center"/>
    </xf>
    <xf numFmtId="0" fontId="10" fillId="0" borderId="2" xfId="0" applyFont="1" applyBorder="1"/>
    <xf numFmtId="0" fontId="10" fillId="0" borderId="3" xfId="0" applyFont="1" applyBorder="1"/>
    <xf numFmtId="0" fontId="10" fillId="0" borderId="0" xfId="0" applyFont="1" applyBorder="1" applyAlignment="1"/>
    <xf numFmtId="0" fontId="18" fillId="3" borderId="1" xfId="0" applyFont="1" applyFill="1" applyBorder="1"/>
    <xf numFmtId="0" fontId="19" fillId="4" borderId="1" xfId="0" applyFont="1" applyFill="1" applyBorder="1"/>
    <xf numFmtId="0" fontId="20" fillId="5" borderId="1" xfId="0" applyFont="1" applyFill="1" applyBorder="1"/>
    <xf numFmtId="0" fontId="16" fillId="2" borderId="1" xfId="0" applyFont="1" applyFill="1" applyBorder="1"/>
    <xf numFmtId="0" fontId="10" fillId="0" borderId="9" xfId="0" applyFont="1" applyBorder="1" applyAlignment="1">
      <alignment horizontal="center"/>
    </xf>
    <xf numFmtId="0" fontId="16" fillId="0" borderId="1" xfId="0" applyFont="1" applyBorder="1"/>
    <xf numFmtId="0" fontId="10" fillId="0" borderId="10" xfId="0" applyFont="1" applyBorder="1" applyAlignment="1">
      <alignment horizontal="center"/>
    </xf>
  </cellXfs>
  <cellStyles count="1">
    <cellStyle name="Normal" xfId="0" builtinId="0"/>
  </cellStyles>
  <dxfs count="154"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indexed="42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indexed="42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indexed="42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indexed="42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indexed="42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indexed="42"/>
        </patternFill>
      </fill>
    </dxf>
    <dxf>
      <fill>
        <patternFill>
          <bgColor indexed="51"/>
        </patternFill>
      </fill>
    </dxf>
    <dxf>
      <fill>
        <patternFill>
          <bgColor indexed="42"/>
        </patternFill>
      </fill>
    </dxf>
    <dxf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ill>
        <patternFill>
          <bgColor indexed="42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10"/>
      </font>
    </dxf>
    <dxf>
      <fill>
        <patternFill>
          <bgColor indexed="42"/>
        </patternFill>
      </fill>
    </dxf>
    <dxf>
      <fill>
        <patternFill>
          <bgColor indexed="51"/>
        </patternFill>
      </fill>
    </dxf>
    <dxf>
      <fill>
        <patternFill>
          <bgColor indexed="42"/>
        </patternFill>
      </fill>
    </dxf>
    <dxf>
      <fill>
        <patternFill>
          <bgColor indexed="51"/>
        </patternFill>
      </fill>
    </dxf>
    <dxf>
      <fill>
        <patternFill>
          <bgColor indexed="42"/>
        </patternFill>
      </fill>
    </dxf>
    <dxf>
      <fill>
        <patternFill>
          <bgColor indexed="51"/>
        </patternFill>
      </fill>
    </dxf>
    <dxf>
      <fill>
        <patternFill>
          <bgColor indexed="42"/>
        </patternFill>
      </fill>
    </dxf>
    <dxf>
      <fill>
        <patternFill>
          <bgColor indexed="51"/>
        </patternFill>
      </fill>
    </dxf>
    <dxf>
      <fill>
        <patternFill>
          <bgColor indexed="42"/>
        </patternFill>
      </fill>
    </dxf>
    <dxf>
      <fill>
        <patternFill>
          <bgColor indexed="51"/>
        </patternFill>
      </fill>
    </dxf>
    <dxf>
      <fill>
        <patternFill>
          <bgColor indexed="42"/>
        </patternFill>
      </fill>
    </dxf>
    <dxf>
      <fill>
        <patternFill>
          <bgColor indexed="51"/>
        </patternFill>
      </fill>
    </dxf>
    <dxf>
      <fill>
        <patternFill>
          <bgColor indexed="42"/>
        </patternFill>
      </fill>
    </dxf>
    <dxf>
      <fill>
        <patternFill>
          <bgColor indexed="51"/>
        </patternFill>
      </fill>
    </dxf>
    <dxf>
      <fill>
        <patternFill>
          <bgColor indexed="42"/>
        </patternFill>
      </fill>
    </dxf>
    <dxf>
      <fill>
        <patternFill>
          <bgColor indexed="51"/>
        </patternFill>
      </fill>
    </dxf>
    <dxf>
      <fill>
        <patternFill>
          <bgColor indexed="42"/>
        </patternFill>
      </fill>
    </dxf>
    <dxf>
      <fill>
        <patternFill>
          <bgColor indexed="51"/>
        </patternFill>
      </fill>
    </dxf>
    <dxf>
      <fill>
        <patternFill>
          <bgColor indexed="42"/>
        </patternFill>
      </fill>
    </dxf>
    <dxf>
      <fill>
        <patternFill>
          <bgColor indexed="51"/>
        </patternFill>
      </fill>
    </dxf>
  </dxfs>
  <tableStyles count="0" defaultTableStyle="TableStyleMedium9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6350</xdr:colOff>
          <xdr:row>11</xdr:row>
          <xdr:rowOff>171450</xdr:rowOff>
        </xdr:from>
        <xdr:to>
          <xdr:col>10</xdr:col>
          <xdr:colOff>6350</xdr:colOff>
          <xdr:row>13</xdr:row>
          <xdr:rowOff>6350</xdr:rowOff>
        </xdr:to>
        <xdr:sp macro="" textlink="">
          <xdr:nvSpPr>
            <xdr:cNvPr id="10363" name="Button 123" hidden="1">
              <a:extLst>
                <a:ext uri="{63B3BB69-23CF-44E3-9099-C40C66FF867C}">
                  <a14:compatExt spid="_x0000_s10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6350</xdr:colOff>
          <xdr:row>14</xdr:row>
          <xdr:rowOff>0</xdr:rowOff>
        </xdr:from>
        <xdr:to>
          <xdr:col>9</xdr:col>
          <xdr:colOff>165100</xdr:colOff>
          <xdr:row>15</xdr:row>
          <xdr:rowOff>6350</xdr:rowOff>
        </xdr:to>
        <xdr:sp macro="" textlink="">
          <xdr:nvSpPr>
            <xdr:cNvPr id="10365" name="Button 125" hidden="1">
              <a:extLst>
                <a:ext uri="{63B3BB69-23CF-44E3-9099-C40C66FF867C}">
                  <a14:compatExt spid="_x0000_s10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6350</xdr:colOff>
          <xdr:row>16</xdr:row>
          <xdr:rowOff>0</xdr:rowOff>
        </xdr:from>
        <xdr:to>
          <xdr:col>9</xdr:col>
          <xdr:colOff>165100</xdr:colOff>
          <xdr:row>17</xdr:row>
          <xdr:rowOff>6350</xdr:rowOff>
        </xdr:to>
        <xdr:sp macro="" textlink="">
          <xdr:nvSpPr>
            <xdr:cNvPr id="10366" name="Button 126" hidden="1">
              <a:extLst>
                <a:ext uri="{63B3BB69-23CF-44E3-9099-C40C66FF867C}">
                  <a14:compatExt spid="_x0000_s10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6350</xdr:colOff>
          <xdr:row>12</xdr:row>
          <xdr:rowOff>0</xdr:rowOff>
        </xdr:from>
        <xdr:to>
          <xdr:col>17</xdr:col>
          <xdr:colOff>165100</xdr:colOff>
          <xdr:row>13</xdr:row>
          <xdr:rowOff>6350</xdr:rowOff>
        </xdr:to>
        <xdr:sp macro="" textlink="">
          <xdr:nvSpPr>
            <xdr:cNvPr id="10367" name="Button 127" hidden="1">
              <a:extLst>
                <a:ext uri="{63B3BB69-23CF-44E3-9099-C40C66FF867C}">
                  <a14:compatExt spid="_x0000_s10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6350</xdr:colOff>
          <xdr:row>14</xdr:row>
          <xdr:rowOff>0</xdr:rowOff>
        </xdr:from>
        <xdr:to>
          <xdr:col>17</xdr:col>
          <xdr:colOff>165100</xdr:colOff>
          <xdr:row>15</xdr:row>
          <xdr:rowOff>6350</xdr:rowOff>
        </xdr:to>
        <xdr:sp macro="" textlink="">
          <xdr:nvSpPr>
            <xdr:cNvPr id="10368" name="Button 128" hidden="1">
              <a:extLst>
                <a:ext uri="{63B3BB69-23CF-44E3-9099-C40C66FF867C}">
                  <a14:compatExt spid="_x0000_s10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12700</xdr:colOff>
          <xdr:row>11</xdr:row>
          <xdr:rowOff>171450</xdr:rowOff>
        </xdr:from>
        <xdr:to>
          <xdr:col>26</xdr:col>
          <xdr:colOff>0</xdr:colOff>
          <xdr:row>13</xdr:row>
          <xdr:rowOff>0</xdr:rowOff>
        </xdr:to>
        <xdr:sp macro="" textlink="">
          <xdr:nvSpPr>
            <xdr:cNvPr id="10369" name="Button 129" hidden="1">
              <a:extLst>
                <a:ext uri="{63B3BB69-23CF-44E3-9099-C40C66FF867C}">
                  <a14:compatExt spid="_x0000_s10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125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552450</xdr:colOff>
      <xdr:row>8</xdr:row>
      <xdr:rowOff>276225</xdr:rowOff>
    </xdr:from>
    <xdr:to>
      <xdr:col>12</xdr:col>
      <xdr:colOff>476250</xdr:colOff>
      <xdr:row>11</xdr:row>
      <xdr:rowOff>104775</xdr:rowOff>
    </xdr:to>
    <xdr:sp macro="[0]!raz" textlink="">
      <xdr:nvSpPr>
        <xdr:cNvPr id="39941" name="Oval 5"/>
        <xdr:cNvSpPr>
          <a:spLocks noChangeArrowheads="1"/>
        </xdr:cNvSpPr>
      </xdr:nvSpPr>
      <xdr:spPr bwMode="auto">
        <a:xfrm>
          <a:off x="7448550" y="2571750"/>
          <a:ext cx="2209800" cy="800100"/>
        </a:xfrm>
        <a:prstGeom prst="ellipse">
          <a:avLst/>
        </a:prstGeom>
        <a:solidFill>
          <a:srgbClr val="CCFFCC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R A Z ANNUEL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6</xdr:row>
      <xdr:rowOff>19050</xdr:rowOff>
    </xdr:from>
    <xdr:to>
      <xdr:col>6</xdr:col>
      <xdr:colOff>171450</xdr:colOff>
      <xdr:row>6</xdr:row>
      <xdr:rowOff>142875</xdr:rowOff>
    </xdr:to>
    <xdr:sp macro="" textlink="">
      <xdr:nvSpPr>
        <xdr:cNvPr id="2" name="Oval 22"/>
        <xdr:cNvSpPr>
          <a:spLocks noChangeArrowheads="1"/>
        </xdr:cNvSpPr>
      </xdr:nvSpPr>
      <xdr:spPr bwMode="auto">
        <a:xfrm>
          <a:off x="809625" y="3905250"/>
          <a:ext cx="123825" cy="12382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47625</xdr:colOff>
      <xdr:row>7</xdr:row>
      <xdr:rowOff>19050</xdr:rowOff>
    </xdr:from>
    <xdr:to>
      <xdr:col>6</xdr:col>
      <xdr:colOff>171450</xdr:colOff>
      <xdr:row>7</xdr:row>
      <xdr:rowOff>142875</xdr:rowOff>
    </xdr:to>
    <xdr:sp macro="" textlink="">
      <xdr:nvSpPr>
        <xdr:cNvPr id="3" name="Oval 23"/>
        <xdr:cNvSpPr>
          <a:spLocks noChangeArrowheads="1"/>
        </xdr:cNvSpPr>
      </xdr:nvSpPr>
      <xdr:spPr bwMode="auto">
        <a:xfrm>
          <a:off x="809625" y="4067175"/>
          <a:ext cx="123825" cy="123825"/>
        </a:xfrm>
        <a:prstGeom prst="ellipse">
          <a:avLst/>
        </a:prstGeom>
        <a:solidFill>
          <a:srgbClr val="FF99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47625</xdr:colOff>
      <xdr:row>8</xdr:row>
      <xdr:rowOff>19050</xdr:rowOff>
    </xdr:from>
    <xdr:to>
      <xdr:col>6</xdr:col>
      <xdr:colOff>171450</xdr:colOff>
      <xdr:row>8</xdr:row>
      <xdr:rowOff>142875</xdr:rowOff>
    </xdr:to>
    <xdr:sp macro="" textlink="">
      <xdr:nvSpPr>
        <xdr:cNvPr id="4" name="Oval 24"/>
        <xdr:cNvSpPr>
          <a:spLocks noChangeArrowheads="1"/>
        </xdr:cNvSpPr>
      </xdr:nvSpPr>
      <xdr:spPr bwMode="auto">
        <a:xfrm>
          <a:off x="809625" y="4229100"/>
          <a:ext cx="123825" cy="12382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47625</xdr:colOff>
      <xdr:row>9</xdr:row>
      <xdr:rowOff>19050</xdr:rowOff>
    </xdr:from>
    <xdr:to>
      <xdr:col>6</xdr:col>
      <xdr:colOff>171450</xdr:colOff>
      <xdr:row>9</xdr:row>
      <xdr:rowOff>142875</xdr:rowOff>
    </xdr:to>
    <xdr:sp macro="" textlink="">
      <xdr:nvSpPr>
        <xdr:cNvPr id="5" name="Oval 25"/>
        <xdr:cNvSpPr>
          <a:spLocks noChangeArrowheads="1"/>
        </xdr:cNvSpPr>
      </xdr:nvSpPr>
      <xdr:spPr bwMode="auto">
        <a:xfrm>
          <a:off x="809625" y="4391025"/>
          <a:ext cx="123825" cy="123825"/>
        </a:xfrm>
        <a:prstGeom prst="ellipse">
          <a:avLst/>
        </a:prstGeom>
        <a:solidFill>
          <a:srgbClr val="00008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47625</xdr:colOff>
      <xdr:row>10</xdr:row>
      <xdr:rowOff>19050</xdr:rowOff>
    </xdr:from>
    <xdr:to>
      <xdr:col>6</xdr:col>
      <xdr:colOff>171450</xdr:colOff>
      <xdr:row>10</xdr:row>
      <xdr:rowOff>142875</xdr:rowOff>
    </xdr:to>
    <xdr:sp macro="" textlink="">
      <xdr:nvSpPr>
        <xdr:cNvPr id="6" name="Oval 26"/>
        <xdr:cNvSpPr>
          <a:spLocks noChangeArrowheads="1"/>
        </xdr:cNvSpPr>
      </xdr:nvSpPr>
      <xdr:spPr bwMode="auto">
        <a:xfrm>
          <a:off x="809625" y="4552950"/>
          <a:ext cx="123825" cy="123825"/>
        </a:xfrm>
        <a:prstGeom prst="ellipse">
          <a:avLst/>
        </a:prstGeom>
        <a:solidFill>
          <a:srgbClr val="00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47625</xdr:colOff>
      <xdr:row>11</xdr:row>
      <xdr:rowOff>19050</xdr:rowOff>
    </xdr:from>
    <xdr:to>
      <xdr:col>6</xdr:col>
      <xdr:colOff>171450</xdr:colOff>
      <xdr:row>11</xdr:row>
      <xdr:rowOff>142875</xdr:rowOff>
    </xdr:to>
    <xdr:sp macro="" textlink="">
      <xdr:nvSpPr>
        <xdr:cNvPr id="7" name="Oval 27"/>
        <xdr:cNvSpPr>
          <a:spLocks noChangeArrowheads="1"/>
        </xdr:cNvSpPr>
      </xdr:nvSpPr>
      <xdr:spPr bwMode="auto">
        <a:xfrm>
          <a:off x="809625" y="4714875"/>
          <a:ext cx="123825" cy="123825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47625</xdr:colOff>
      <xdr:row>12</xdr:row>
      <xdr:rowOff>19050</xdr:rowOff>
    </xdr:from>
    <xdr:to>
      <xdr:col>6</xdr:col>
      <xdr:colOff>171450</xdr:colOff>
      <xdr:row>12</xdr:row>
      <xdr:rowOff>142875</xdr:rowOff>
    </xdr:to>
    <xdr:sp macro="" textlink="">
      <xdr:nvSpPr>
        <xdr:cNvPr id="8" name="Oval 28"/>
        <xdr:cNvSpPr>
          <a:spLocks noChangeArrowheads="1"/>
        </xdr:cNvSpPr>
      </xdr:nvSpPr>
      <xdr:spPr bwMode="auto">
        <a:xfrm>
          <a:off x="809625" y="4876800"/>
          <a:ext cx="123825" cy="123825"/>
        </a:xfrm>
        <a:prstGeom prst="ellipse">
          <a:avLst/>
        </a:prstGeom>
        <a:solidFill>
          <a:srgbClr val="008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47625</xdr:colOff>
      <xdr:row>13</xdr:row>
      <xdr:rowOff>19050</xdr:rowOff>
    </xdr:from>
    <xdr:to>
      <xdr:col>6</xdr:col>
      <xdr:colOff>171450</xdr:colOff>
      <xdr:row>13</xdr:row>
      <xdr:rowOff>142875</xdr:rowOff>
    </xdr:to>
    <xdr:sp macro="" textlink="">
      <xdr:nvSpPr>
        <xdr:cNvPr id="9" name="Oval 29"/>
        <xdr:cNvSpPr>
          <a:spLocks noChangeArrowheads="1"/>
        </xdr:cNvSpPr>
      </xdr:nvSpPr>
      <xdr:spPr bwMode="auto">
        <a:xfrm>
          <a:off x="809625" y="5038725"/>
          <a:ext cx="123825" cy="12382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47625</xdr:colOff>
      <xdr:row>14</xdr:row>
      <xdr:rowOff>19050</xdr:rowOff>
    </xdr:from>
    <xdr:to>
      <xdr:col>6</xdr:col>
      <xdr:colOff>171450</xdr:colOff>
      <xdr:row>14</xdr:row>
      <xdr:rowOff>142875</xdr:rowOff>
    </xdr:to>
    <xdr:sp macro="" textlink="">
      <xdr:nvSpPr>
        <xdr:cNvPr id="10" name="Oval 30"/>
        <xdr:cNvSpPr>
          <a:spLocks noChangeArrowheads="1"/>
        </xdr:cNvSpPr>
      </xdr:nvSpPr>
      <xdr:spPr bwMode="auto">
        <a:xfrm>
          <a:off x="809625" y="5200650"/>
          <a:ext cx="123825" cy="123825"/>
        </a:xfrm>
        <a:prstGeom prst="ellipse">
          <a:avLst/>
        </a:prstGeom>
        <a:solidFill>
          <a:srgbClr val="CC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H37"/>
  <sheetViews>
    <sheetView showGridLines="0" tabSelected="1" zoomScale="85" workbookViewId="0">
      <pane xSplit="2" ySplit="2" topLeftCell="C3" activePane="bottomRight" state="frozen"/>
      <selection activeCell="C3" sqref="C3:AG20"/>
      <selection pane="topRight" activeCell="C3" sqref="C3:AG20"/>
      <selection pane="bottomLeft" activeCell="C3" sqref="C3:AG20"/>
      <selection pane="bottomRight" activeCell="A2" sqref="A2:B2"/>
    </sheetView>
  </sheetViews>
  <sheetFormatPr baseColWidth="10" defaultColWidth="11.453125" defaultRowHeight="12.5" x14ac:dyDescent="0.25"/>
  <cols>
    <col min="1" max="2" width="11.453125" style="1"/>
    <col min="3" max="7" width="3.81640625" style="1" customWidth="1"/>
    <col min="8" max="8" width="4" style="1" customWidth="1"/>
    <col min="9" max="21" width="3.81640625" style="1" customWidth="1"/>
    <col min="22" max="22" width="3.7265625" style="1" customWidth="1"/>
    <col min="23" max="33" width="3.81640625" style="1" customWidth="1"/>
    <col min="34" max="34" width="0" style="1" hidden="1" customWidth="1"/>
    <col min="35" max="16384" width="11.453125" style="1"/>
  </cols>
  <sheetData>
    <row r="1" spans="1:34" ht="21" customHeight="1" x14ac:dyDescent="0.25">
      <c r="A1" s="37">
        <f>An</f>
        <v>2020</v>
      </c>
      <c r="B1" s="38"/>
      <c r="C1" s="41">
        <f>DATE(An,1,1)</f>
        <v>43831</v>
      </c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</row>
    <row r="2" spans="1:34" ht="21" customHeight="1" x14ac:dyDescent="0.25">
      <c r="A2" s="39" t="s">
        <v>32</v>
      </c>
      <c r="B2" s="39"/>
      <c r="C2" s="30">
        <f>C1</f>
        <v>43831</v>
      </c>
      <c r="D2" s="30">
        <f>C2+1</f>
        <v>43832</v>
      </c>
      <c r="E2" s="30">
        <f t="shared" ref="E2:AD2" si="0">D2+1</f>
        <v>43833</v>
      </c>
      <c r="F2" s="30">
        <f t="shared" si="0"/>
        <v>43834</v>
      </c>
      <c r="G2" s="30">
        <f t="shared" si="0"/>
        <v>43835</v>
      </c>
      <c r="H2" s="30">
        <f t="shared" si="0"/>
        <v>43836</v>
      </c>
      <c r="I2" s="30">
        <f t="shared" si="0"/>
        <v>43837</v>
      </c>
      <c r="J2" s="30">
        <f t="shared" si="0"/>
        <v>43838</v>
      </c>
      <c r="K2" s="30">
        <f t="shared" si="0"/>
        <v>43839</v>
      </c>
      <c r="L2" s="30">
        <f t="shared" si="0"/>
        <v>43840</v>
      </c>
      <c r="M2" s="30">
        <f t="shared" si="0"/>
        <v>43841</v>
      </c>
      <c r="N2" s="30">
        <f t="shared" si="0"/>
        <v>43842</v>
      </c>
      <c r="O2" s="30">
        <f t="shared" si="0"/>
        <v>43843</v>
      </c>
      <c r="P2" s="30">
        <f t="shared" si="0"/>
        <v>43844</v>
      </c>
      <c r="Q2" s="30">
        <f t="shared" si="0"/>
        <v>43845</v>
      </c>
      <c r="R2" s="30">
        <f t="shared" si="0"/>
        <v>43846</v>
      </c>
      <c r="S2" s="30">
        <f t="shared" si="0"/>
        <v>43847</v>
      </c>
      <c r="T2" s="30">
        <f t="shared" si="0"/>
        <v>43848</v>
      </c>
      <c r="U2" s="30">
        <f t="shared" si="0"/>
        <v>43849</v>
      </c>
      <c r="V2" s="30">
        <f t="shared" si="0"/>
        <v>43850</v>
      </c>
      <c r="W2" s="30">
        <f t="shared" si="0"/>
        <v>43851</v>
      </c>
      <c r="X2" s="30">
        <f t="shared" si="0"/>
        <v>43852</v>
      </c>
      <c r="Y2" s="30">
        <f t="shared" si="0"/>
        <v>43853</v>
      </c>
      <c r="Z2" s="30">
        <f t="shared" si="0"/>
        <v>43854</v>
      </c>
      <c r="AA2" s="30">
        <f t="shared" si="0"/>
        <v>43855</v>
      </c>
      <c r="AB2" s="30">
        <f t="shared" si="0"/>
        <v>43856</v>
      </c>
      <c r="AC2" s="30">
        <f t="shared" si="0"/>
        <v>43857</v>
      </c>
      <c r="AD2" s="30">
        <f t="shared" si="0"/>
        <v>43858</v>
      </c>
      <c r="AE2" s="30">
        <f>IF(AD2+1&gt;EOMONTH(C1,0),"",AD2+1)</f>
        <v>43859</v>
      </c>
      <c r="AF2" s="30">
        <f>IF(AE2="","",IF(AE2+1&gt;EOMONTH($C$1,0),"",AE2+1))</f>
        <v>43860</v>
      </c>
      <c r="AG2" s="30">
        <f>IF(AF2="","",IF(AF2+1&gt;EOMONTH($C$1,0),"",AF2+1))</f>
        <v>43861</v>
      </c>
    </row>
    <row r="3" spans="1:34" ht="21" customHeight="1" x14ac:dyDescent="0.25">
      <c r="A3" s="40" t="str">
        <f>Données!E15</f>
        <v>Julien</v>
      </c>
      <c r="B3" s="40"/>
      <c r="C3" s="31"/>
      <c r="D3" s="31"/>
      <c r="E3" s="31"/>
      <c r="F3" s="31"/>
      <c r="G3" s="31"/>
      <c r="H3" s="32"/>
      <c r="I3" s="32"/>
      <c r="J3" s="32"/>
      <c r="K3" s="32"/>
      <c r="L3" s="32"/>
      <c r="M3" s="31"/>
      <c r="N3" s="31"/>
      <c r="O3" s="32"/>
      <c r="P3" s="32"/>
      <c r="Q3" s="32"/>
      <c r="R3" s="32"/>
      <c r="S3" s="32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14" t="e">
        <f>IF(COUNTIF(#REF!,"*RT")+(COUNTIF(#REF!,"*RT2")/2)=0,"",COUNTIF(#REF!,"*RT")+(COUNTIF(#REF!,"*RT2")/2))</f>
        <v>#REF!</v>
      </c>
    </row>
    <row r="4" spans="1:34" ht="21" customHeight="1" x14ac:dyDescent="0.25">
      <c r="A4" s="40" t="str">
        <f>Données!E16</f>
        <v>Gérard</v>
      </c>
      <c r="B4" s="40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4" t="s">
        <v>15</v>
      </c>
    </row>
    <row r="5" spans="1:34" ht="21" customHeight="1" x14ac:dyDescent="0.25">
      <c r="A5" s="40" t="str">
        <f>Données!E17</f>
        <v>Yannick</v>
      </c>
      <c r="B5" s="40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</row>
    <row r="6" spans="1:34" ht="21" customHeight="1" x14ac:dyDescent="0.25">
      <c r="A6" s="40" t="str">
        <f>Données!E18</f>
        <v>Gilles</v>
      </c>
      <c r="B6" s="40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</row>
    <row r="7" spans="1:34" ht="21" customHeight="1" x14ac:dyDescent="0.25">
      <c r="A7" s="40" t="str">
        <f>Données!E19</f>
        <v>Jean paul</v>
      </c>
      <c r="B7" s="40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</row>
    <row r="8" spans="1:34" ht="21" customHeight="1" x14ac:dyDescent="0.25">
      <c r="A8" s="40" t="str">
        <f>Données!E20</f>
        <v>Anthony</v>
      </c>
      <c r="B8" s="40"/>
      <c r="C8" s="31"/>
      <c r="D8" s="31"/>
      <c r="E8" s="31"/>
      <c r="F8" s="32"/>
      <c r="G8" s="32"/>
      <c r="H8" s="32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</row>
    <row r="9" spans="1:34" ht="21" customHeight="1" x14ac:dyDescent="0.25">
      <c r="A9" s="40" t="str">
        <f>Données!E21</f>
        <v>Jean chrsitophe</v>
      </c>
      <c r="B9" s="40"/>
      <c r="C9" s="31"/>
      <c r="D9" s="32"/>
      <c r="E9" s="32"/>
      <c r="F9" s="32"/>
      <c r="G9" s="32"/>
      <c r="H9" s="32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</row>
    <row r="10" spans="1:34" ht="21" customHeight="1" x14ac:dyDescent="0.25">
      <c r="A10" s="40" t="str">
        <f>Données!E22</f>
        <v>Eric</v>
      </c>
      <c r="B10" s="4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</row>
    <row r="11" spans="1:34" ht="21" customHeight="1" x14ac:dyDescent="0.25">
      <c r="A11" s="40">
        <f>Données!E23</f>
        <v>0</v>
      </c>
      <c r="B11" s="40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</row>
    <row r="12" spans="1:34" ht="21" customHeight="1" x14ac:dyDescent="0.25">
      <c r="A12" s="43"/>
      <c r="B12" s="43"/>
      <c r="C12" s="21"/>
      <c r="D12" s="21"/>
      <c r="E12" s="22"/>
      <c r="F12" s="22"/>
      <c r="G12" s="23"/>
      <c r="H12" s="23"/>
      <c r="I12" s="2"/>
      <c r="J12" s="2"/>
      <c r="K12" s="29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1:34" ht="13" x14ac:dyDescent="0.25">
      <c r="A13" s="43"/>
      <c r="B13" s="43"/>
      <c r="C13" s="2"/>
      <c r="D13" s="2"/>
      <c r="E13" s="48" t="str">
        <f>Données!H7</f>
        <v>MALADIE</v>
      </c>
      <c r="F13" s="48"/>
      <c r="G13" s="48"/>
      <c r="H13" s="48"/>
      <c r="I13" s="48"/>
      <c r="J13" s="26"/>
      <c r="K13" s="27"/>
      <c r="L13" s="27"/>
      <c r="M13" s="49" t="str">
        <f>Données!H10</f>
        <v>STAGE</v>
      </c>
      <c r="N13" s="49"/>
      <c r="O13" s="49"/>
      <c r="P13" s="49"/>
      <c r="Q13" s="49"/>
      <c r="R13" s="26"/>
      <c r="S13" s="27"/>
      <c r="T13" s="27"/>
      <c r="U13" s="50" t="str">
        <f>Données!H12</f>
        <v>CONGES SANS SOLDES</v>
      </c>
      <c r="V13" s="50"/>
      <c r="W13" s="50"/>
      <c r="X13" s="50"/>
      <c r="Y13" s="50"/>
      <c r="Z13" s="26"/>
      <c r="AA13" s="2"/>
      <c r="AB13" s="2"/>
      <c r="AC13" s="2"/>
      <c r="AD13" s="2"/>
      <c r="AE13" s="2"/>
      <c r="AF13" s="2"/>
      <c r="AG13" s="2"/>
    </row>
    <row r="14" spans="1:34" ht="13" x14ac:dyDescent="0.25">
      <c r="A14" s="43"/>
      <c r="B14" s="43"/>
      <c r="C14" s="2"/>
      <c r="D14" s="2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"/>
      <c r="AB14" s="2"/>
      <c r="AC14" s="2"/>
      <c r="AD14" s="2"/>
      <c r="AE14" s="2"/>
      <c r="AF14" s="2"/>
      <c r="AG14" s="2"/>
    </row>
    <row r="15" spans="1:34" ht="13" x14ac:dyDescent="0.25">
      <c r="A15" s="43"/>
      <c r="B15" s="43"/>
      <c r="C15" s="2"/>
      <c r="D15" s="2"/>
      <c r="E15" s="51" t="str">
        <f>Données!H8</f>
        <v xml:space="preserve">CONGES </v>
      </c>
      <c r="F15" s="51"/>
      <c r="G15" s="51"/>
      <c r="H15" s="51"/>
      <c r="I15" s="51"/>
      <c r="J15" s="26"/>
      <c r="K15" s="27"/>
      <c r="L15" s="27"/>
      <c r="M15" s="52" t="str">
        <f>Données!H11</f>
        <v>CONGES PATERNITE</v>
      </c>
      <c r="N15" s="52"/>
      <c r="O15" s="52"/>
      <c r="P15" s="52"/>
      <c r="Q15" s="52"/>
      <c r="R15" s="26"/>
      <c r="S15" s="27"/>
      <c r="T15" s="27"/>
      <c r="U15" s="53">
        <v>0</v>
      </c>
      <c r="V15" s="53"/>
      <c r="W15" s="53"/>
      <c r="X15" s="53"/>
      <c r="Y15" s="53"/>
      <c r="Z15" s="26"/>
      <c r="AA15" s="2"/>
      <c r="AB15" s="2"/>
      <c r="AC15" s="2"/>
      <c r="AD15" s="2"/>
      <c r="AE15" s="2"/>
      <c r="AF15" s="2"/>
      <c r="AG15" s="2"/>
    </row>
    <row r="16" spans="1:34" ht="13" x14ac:dyDescent="0.25">
      <c r="A16" s="43"/>
      <c r="B16" s="43"/>
      <c r="C16" s="2"/>
      <c r="D16" s="10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"/>
      <c r="AB16" s="2"/>
      <c r="AC16" s="2"/>
      <c r="AD16" s="2"/>
      <c r="AE16" s="2"/>
      <c r="AF16" s="2"/>
      <c r="AG16" s="2"/>
    </row>
    <row r="17" spans="1:33" ht="13" x14ac:dyDescent="0.25">
      <c r="A17" s="43"/>
      <c r="B17" s="43"/>
      <c r="C17" s="2"/>
      <c r="D17" s="2"/>
      <c r="E17" s="45" t="str">
        <f>Données!H9</f>
        <v>RECUP</v>
      </c>
      <c r="F17" s="45"/>
      <c r="G17" s="45"/>
      <c r="H17" s="45"/>
      <c r="I17" s="45"/>
      <c r="J17" s="26"/>
      <c r="K17" s="2"/>
      <c r="L17" s="27"/>
      <c r="M17" s="46"/>
      <c r="N17" s="46"/>
      <c r="O17" s="46"/>
      <c r="P17" s="46"/>
      <c r="Q17" s="46"/>
      <c r="R17" s="26"/>
      <c r="S17" s="27"/>
      <c r="T17" s="27"/>
      <c r="U17" s="47">
        <v>0</v>
      </c>
      <c r="V17" s="47"/>
      <c r="W17" s="47"/>
      <c r="X17" s="47"/>
      <c r="Y17" s="47"/>
      <c r="Z17" s="26"/>
      <c r="AA17" s="2"/>
      <c r="AB17" s="2"/>
      <c r="AC17" s="2"/>
      <c r="AD17" s="2"/>
      <c r="AE17" s="2"/>
      <c r="AF17" s="2"/>
      <c r="AG17" s="2"/>
    </row>
    <row r="18" spans="1:33" ht="13" x14ac:dyDescent="0.25">
      <c r="A18" s="43"/>
      <c r="B18" s="43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10"/>
      <c r="AF18" s="2"/>
      <c r="AG18" s="2"/>
    </row>
    <row r="19" spans="1:33" ht="13" x14ac:dyDescent="0.25">
      <c r="A19" s="44"/>
      <c r="B19" s="44"/>
      <c r="C19" s="2"/>
      <c r="D19" s="2"/>
      <c r="E19" s="2"/>
      <c r="F19" s="2"/>
      <c r="G19" s="2"/>
      <c r="H19" s="2"/>
      <c r="I19" s="10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1:33" ht="13" x14ac:dyDescent="0.25">
      <c r="A20" s="44"/>
      <c r="B20" s="4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</row>
    <row r="21" spans="1:33" ht="13" x14ac:dyDescent="0.25">
      <c r="A21" s="43"/>
      <c r="B21" s="43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</row>
    <row r="22" spans="1:33" ht="13" x14ac:dyDescent="0.25">
      <c r="A22" s="43"/>
      <c r="B22" s="43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3" ht="13" x14ac:dyDescent="0.25">
      <c r="A23" s="43"/>
      <c r="B23" s="43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10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1:33" ht="13" x14ac:dyDescent="0.25">
      <c r="A24" s="43"/>
      <c r="B24" s="43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10"/>
      <c r="AA24" s="2"/>
      <c r="AB24" s="2"/>
      <c r="AC24" s="2"/>
    </row>
    <row r="25" spans="1:33" ht="13" x14ac:dyDescent="0.25">
      <c r="A25" s="43"/>
      <c r="B25" s="43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1:33" ht="13" x14ac:dyDescent="0.25">
      <c r="A26" s="43"/>
      <c r="B26" s="43"/>
      <c r="C26" s="2"/>
      <c r="D26" s="2"/>
      <c r="E26" s="2"/>
      <c r="F26" s="2"/>
      <c r="G26" s="2"/>
      <c r="H26" s="2"/>
      <c r="I26" s="2"/>
      <c r="J26" s="2"/>
      <c r="K26" s="3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1:33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1:33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</row>
    <row r="29" spans="1:33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</row>
    <row r="30" spans="1:33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</row>
    <row r="31" spans="1:33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</row>
    <row r="32" spans="1:33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</row>
    <row r="33" spans="1:29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</row>
    <row r="35" spans="1:29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</row>
    <row r="36" spans="1:29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</row>
    <row r="37" spans="1:29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</sheetData>
  <mergeCells count="36">
    <mergeCell ref="M17:Q17"/>
    <mergeCell ref="U17:Y17"/>
    <mergeCell ref="E13:I13"/>
    <mergeCell ref="M13:Q13"/>
    <mergeCell ref="U13:Y13"/>
    <mergeCell ref="E15:I15"/>
    <mergeCell ref="M15:Q15"/>
    <mergeCell ref="U15:Y15"/>
    <mergeCell ref="A26:B26"/>
    <mergeCell ref="A19:B19"/>
    <mergeCell ref="A20:B20"/>
    <mergeCell ref="A21:B21"/>
    <mergeCell ref="A22:B22"/>
    <mergeCell ref="A24:B24"/>
    <mergeCell ref="A25:B25"/>
    <mergeCell ref="A6:B6"/>
    <mergeCell ref="A7:B7"/>
    <mergeCell ref="C1:AG1"/>
    <mergeCell ref="A23:B23"/>
    <mergeCell ref="A18:B18"/>
    <mergeCell ref="A12:B12"/>
    <mergeCell ref="A14:B14"/>
    <mergeCell ref="A16:B16"/>
    <mergeCell ref="A17:B17"/>
    <mergeCell ref="A8:B8"/>
    <mergeCell ref="A9:B9"/>
    <mergeCell ref="A10:B10"/>
    <mergeCell ref="A11:B11"/>
    <mergeCell ref="A15:B15"/>
    <mergeCell ref="A13:B13"/>
    <mergeCell ref="E17:I17"/>
    <mergeCell ref="A1:B1"/>
    <mergeCell ref="A2:B2"/>
    <mergeCell ref="A3:B3"/>
    <mergeCell ref="A4:B4"/>
    <mergeCell ref="A5:B5"/>
  </mergeCells>
  <phoneticPr fontId="3" type="noConversion"/>
  <conditionalFormatting sqref="C2:AG2">
    <cfRule type="expression" dxfId="51" priority="12" stopIfTrue="1">
      <formula>AND(C$2&lt;&gt;"",COUNTIF(Fériés,C$2)&gt;0)</formula>
    </cfRule>
    <cfRule type="expression" dxfId="53" priority="1">
      <formula>WEEKDAY(C$2,2)&gt;5</formula>
    </cfRule>
  </conditionalFormatting>
  <conditionalFormatting sqref="A3:B11">
    <cfRule type="expression" dxfId="52" priority="14" stopIfTrue="1">
      <formula>CELL("row")=ROW()</formula>
    </cfRule>
  </conditionalFormatting>
  <dataValidations count="1">
    <dataValidation type="custom" allowBlank="1" showInputMessage="1" showErrorMessage="1" sqref="G2:H2 AB2:AC2 C2 U2:V2 N2:O2">
      <formula1>"&gt;0"</formula1>
    </dataValidation>
  </dataValidations>
  <printOptions horizontalCentered="1" verticalCentered="1"/>
  <pageMargins left="0" right="0" top="0" bottom="0" header="0" footer="0"/>
  <pageSetup paperSize="9" fitToHeight="0" orientation="landscape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3" r:id="rId4" name="Button 123">
              <controlPr defaultSize="0" print="0" autoFill="0" autoPict="0" macro="[0]!rouge">
                <anchor moveWithCells="1" sizeWithCells="1">
                  <from>
                    <xdr:col>9</xdr:col>
                    <xdr:colOff>6350</xdr:colOff>
                    <xdr:row>11</xdr:row>
                    <xdr:rowOff>171450</xdr:rowOff>
                  </from>
                  <to>
                    <xdr:col>10</xdr:col>
                    <xdr:colOff>6350</xdr:colOff>
                    <xdr:row>13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5" r:id="rId5" name="Button 125">
              <controlPr defaultSize="0" print="0" autoFill="0" autoPict="0" macro="[0]!orange">
                <anchor moveWithCells="1" sizeWithCells="1">
                  <from>
                    <xdr:col>9</xdr:col>
                    <xdr:colOff>6350</xdr:colOff>
                    <xdr:row>14</xdr:row>
                    <xdr:rowOff>0</xdr:rowOff>
                  </from>
                  <to>
                    <xdr:col>9</xdr:col>
                    <xdr:colOff>165100</xdr:colOff>
                    <xdr:row>15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6" r:id="rId6" name="Button 126">
              <controlPr defaultSize="0" print="0" autoFill="0" autoPict="0" macro="[0]!jaune">
                <anchor moveWithCells="1" sizeWithCells="1">
                  <from>
                    <xdr:col>9</xdr:col>
                    <xdr:colOff>6350</xdr:colOff>
                    <xdr:row>16</xdr:row>
                    <xdr:rowOff>0</xdr:rowOff>
                  </from>
                  <to>
                    <xdr:col>9</xdr:col>
                    <xdr:colOff>165100</xdr:colOff>
                    <xdr:row>17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7" r:id="rId7" name="Button 127">
              <controlPr defaultSize="0" print="0" autoFill="0" autoPict="0" macro="[0]!bleu">
                <anchor moveWithCells="1" sizeWithCells="1">
                  <from>
                    <xdr:col>17</xdr:col>
                    <xdr:colOff>6350</xdr:colOff>
                    <xdr:row>12</xdr:row>
                    <xdr:rowOff>0</xdr:rowOff>
                  </from>
                  <to>
                    <xdr:col>17</xdr:col>
                    <xdr:colOff>165100</xdr:colOff>
                    <xdr:row>13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8" r:id="rId8" name="Button 128">
              <controlPr defaultSize="0" print="0" autoFill="0" autoPict="0" macro="[0]!ciel">
                <anchor moveWithCells="1" sizeWithCells="1">
                  <from>
                    <xdr:col>17</xdr:col>
                    <xdr:colOff>6350</xdr:colOff>
                    <xdr:row>14</xdr:row>
                    <xdr:rowOff>0</xdr:rowOff>
                  </from>
                  <to>
                    <xdr:col>17</xdr:col>
                    <xdr:colOff>165100</xdr:colOff>
                    <xdr:row>15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9" r:id="rId9" name="Button 129">
              <controlPr defaultSize="0" print="0" autoFill="0" autoPict="0" macro="[0]!vert">
                <anchor moveWithCells="1" sizeWithCells="1">
                  <from>
                    <xdr:col>25</xdr:col>
                    <xdr:colOff>12700</xdr:colOff>
                    <xdr:row>11</xdr:row>
                    <xdr:rowOff>171450</xdr:rowOff>
                  </from>
                  <to>
                    <xdr:col>26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H37"/>
  <sheetViews>
    <sheetView showGridLines="0" zoomScale="85" workbookViewId="0">
      <pane xSplit="2" ySplit="2" topLeftCell="C3" activePane="bottomRight" state="frozen"/>
      <selection activeCell="K21" sqref="K21"/>
      <selection pane="topRight" activeCell="K21" sqref="K21"/>
      <selection pane="bottomLeft" activeCell="K21" sqref="K21"/>
      <selection pane="bottomRight" activeCell="A2" sqref="A2:XFD2"/>
    </sheetView>
  </sheetViews>
  <sheetFormatPr baseColWidth="10" defaultColWidth="11.453125" defaultRowHeight="12.5" x14ac:dyDescent="0.25"/>
  <cols>
    <col min="1" max="2" width="11.453125" style="1"/>
    <col min="3" max="7" width="3.81640625" style="1" customWidth="1"/>
    <col min="8" max="8" width="4" style="1" customWidth="1"/>
    <col min="9" max="21" width="3.81640625" style="1" customWidth="1"/>
    <col min="22" max="22" width="3.7265625" style="1" customWidth="1"/>
    <col min="23" max="33" width="3.81640625" style="1" customWidth="1"/>
    <col min="34" max="34" width="0" style="1" hidden="1" customWidth="1"/>
    <col min="35" max="16384" width="11.453125" style="1"/>
  </cols>
  <sheetData>
    <row r="1" spans="1:34" ht="21" customHeight="1" x14ac:dyDescent="0.25">
      <c r="A1" s="57">
        <f>An</f>
        <v>2020</v>
      </c>
      <c r="B1" s="58"/>
      <c r="C1" s="54">
        <f>DATE(An,2,1)</f>
        <v>43862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</row>
    <row r="2" spans="1:34" ht="21" customHeight="1" x14ac:dyDescent="0.25">
      <c r="A2" s="66" t="s">
        <v>32</v>
      </c>
      <c r="B2" s="67"/>
      <c r="C2" s="30">
        <f>C1</f>
        <v>43862</v>
      </c>
      <c r="D2" s="30">
        <f>C2+1</f>
        <v>43863</v>
      </c>
      <c r="E2" s="30">
        <f t="shared" ref="E2:AD2" si="0">D2+1</f>
        <v>43864</v>
      </c>
      <c r="F2" s="30">
        <f t="shared" si="0"/>
        <v>43865</v>
      </c>
      <c r="G2" s="30">
        <f t="shared" si="0"/>
        <v>43866</v>
      </c>
      <c r="H2" s="30">
        <f t="shared" si="0"/>
        <v>43867</v>
      </c>
      <c r="I2" s="30">
        <f t="shared" si="0"/>
        <v>43868</v>
      </c>
      <c r="J2" s="30">
        <f t="shared" si="0"/>
        <v>43869</v>
      </c>
      <c r="K2" s="30">
        <f t="shared" si="0"/>
        <v>43870</v>
      </c>
      <c r="L2" s="30">
        <f t="shared" si="0"/>
        <v>43871</v>
      </c>
      <c r="M2" s="30">
        <f t="shared" si="0"/>
        <v>43872</v>
      </c>
      <c r="N2" s="30">
        <f t="shared" si="0"/>
        <v>43873</v>
      </c>
      <c r="O2" s="30">
        <f t="shared" si="0"/>
        <v>43874</v>
      </c>
      <c r="P2" s="30">
        <f t="shared" si="0"/>
        <v>43875</v>
      </c>
      <c r="Q2" s="30">
        <f t="shared" si="0"/>
        <v>43876</v>
      </c>
      <c r="R2" s="30">
        <f t="shared" si="0"/>
        <v>43877</v>
      </c>
      <c r="S2" s="30">
        <f t="shared" si="0"/>
        <v>43878</v>
      </c>
      <c r="T2" s="30">
        <f t="shared" si="0"/>
        <v>43879</v>
      </c>
      <c r="U2" s="30">
        <f t="shared" si="0"/>
        <v>43880</v>
      </c>
      <c r="V2" s="30">
        <f t="shared" si="0"/>
        <v>43881</v>
      </c>
      <c r="W2" s="30">
        <f t="shared" si="0"/>
        <v>43882</v>
      </c>
      <c r="X2" s="30">
        <f t="shared" si="0"/>
        <v>43883</v>
      </c>
      <c r="Y2" s="30">
        <f t="shared" si="0"/>
        <v>43884</v>
      </c>
      <c r="Z2" s="30">
        <f t="shared" si="0"/>
        <v>43885</v>
      </c>
      <c r="AA2" s="30">
        <f t="shared" si="0"/>
        <v>43886</v>
      </c>
      <c r="AB2" s="30">
        <f t="shared" si="0"/>
        <v>43887</v>
      </c>
      <c r="AC2" s="30">
        <f t="shared" si="0"/>
        <v>43888</v>
      </c>
      <c r="AD2" s="30">
        <f t="shared" si="0"/>
        <v>43889</v>
      </c>
      <c r="AE2" s="30">
        <f>IF(AD2+1&gt;EOMONTH(C1,0),"",AD2+1)</f>
        <v>43890</v>
      </c>
      <c r="AF2" s="30" t="str">
        <f>IF(AE2="","",IF(AE2+1&gt;EOMONTH($C$1,0),"",AE2+1))</f>
        <v/>
      </c>
      <c r="AG2" s="30" t="str">
        <f>IF(AF2="","",IF(AF2+1&gt;EOMONTH($C$1,0),"",AF2+1))</f>
        <v/>
      </c>
    </row>
    <row r="3" spans="1:34" ht="21" customHeight="1" x14ac:dyDescent="0.25">
      <c r="A3" s="56" t="str">
        <f>Données!E15</f>
        <v>Julien</v>
      </c>
      <c r="B3" s="56"/>
      <c r="C3" s="31"/>
      <c r="D3" s="31"/>
      <c r="E3" s="31"/>
      <c r="F3" s="31"/>
      <c r="G3" s="31"/>
      <c r="H3" s="32"/>
      <c r="I3" s="32"/>
      <c r="J3" s="32"/>
      <c r="K3" s="32"/>
      <c r="L3" s="32"/>
      <c r="M3" s="31"/>
      <c r="N3" s="31"/>
      <c r="O3" s="32"/>
      <c r="P3" s="32"/>
      <c r="Q3" s="32"/>
      <c r="R3" s="32"/>
      <c r="S3" s="32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14" t="e">
        <f>IF(COUNTIF(#REF!,"*RT")+(COUNTIF(#REF!,"*RT2")/2)=0,"",COUNTIF(#REF!,"*RT")+(COUNTIF(#REF!,"*RT2")/2))</f>
        <v>#REF!</v>
      </c>
    </row>
    <row r="4" spans="1:34" ht="21" customHeight="1" x14ac:dyDescent="0.25">
      <c r="A4" s="56" t="str">
        <f>Données!E16</f>
        <v>Gérard</v>
      </c>
      <c r="B4" s="56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4" t="s">
        <v>15</v>
      </c>
    </row>
    <row r="5" spans="1:34" ht="21" customHeight="1" x14ac:dyDescent="0.25">
      <c r="A5" s="56" t="str">
        <f>Données!E17</f>
        <v>Yannick</v>
      </c>
      <c r="B5" s="56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</row>
    <row r="6" spans="1:34" ht="21" customHeight="1" x14ac:dyDescent="0.25">
      <c r="A6" s="56" t="str">
        <f>Données!E18</f>
        <v>Gilles</v>
      </c>
      <c r="B6" s="5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</row>
    <row r="7" spans="1:34" ht="21" customHeight="1" x14ac:dyDescent="0.25">
      <c r="A7" s="56" t="str">
        <f>Données!E19</f>
        <v>Jean paul</v>
      </c>
      <c r="B7" s="56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</row>
    <row r="8" spans="1:34" ht="21" customHeight="1" x14ac:dyDescent="0.25">
      <c r="A8" s="56" t="str">
        <f>Données!E20</f>
        <v>Anthony</v>
      </c>
      <c r="B8" s="56"/>
      <c r="C8" s="31"/>
      <c r="D8" s="31"/>
      <c r="E8" s="31"/>
      <c r="F8" s="32"/>
      <c r="G8" s="32"/>
      <c r="H8" s="32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</row>
    <row r="9" spans="1:34" ht="21" customHeight="1" x14ac:dyDescent="0.25">
      <c r="A9" s="56" t="str">
        <f>Données!E21</f>
        <v>Jean chrsitophe</v>
      </c>
      <c r="B9" s="56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</row>
    <row r="10" spans="1:34" ht="21" customHeight="1" x14ac:dyDescent="0.25">
      <c r="A10" s="56" t="str">
        <f>Données!E22</f>
        <v>Eric</v>
      </c>
      <c r="B10" s="56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</row>
    <row r="11" spans="1:34" ht="21" customHeight="1" x14ac:dyDescent="0.25">
      <c r="A11" s="56">
        <f>Données!E23</f>
        <v>0</v>
      </c>
      <c r="B11" s="56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</row>
    <row r="12" spans="1:34" ht="21" customHeight="1" x14ac:dyDescent="0.25">
      <c r="A12" s="43"/>
      <c r="B12" s="43"/>
      <c r="C12" s="21"/>
      <c r="D12" s="21"/>
      <c r="E12" s="22"/>
      <c r="F12" s="22"/>
      <c r="G12" s="23"/>
      <c r="H12" s="23"/>
      <c r="I12" s="2"/>
      <c r="J12" s="2"/>
      <c r="K12" s="10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1:34" ht="13" x14ac:dyDescent="0.25">
      <c r="A13" s="43"/>
      <c r="B13" s="43"/>
      <c r="C13" s="2"/>
      <c r="D13" s="2"/>
      <c r="E13" s="48" t="str">
        <f>Données!H7</f>
        <v>MALADIE</v>
      </c>
      <c r="F13" s="48"/>
      <c r="G13" s="48"/>
      <c r="H13" s="48"/>
      <c r="I13" s="48"/>
      <c r="J13" s="26"/>
      <c r="K13" s="27"/>
      <c r="L13" s="27"/>
      <c r="M13" s="49" t="str">
        <f>Données!H10</f>
        <v>STAGE</v>
      </c>
      <c r="N13" s="49"/>
      <c r="O13" s="49"/>
      <c r="P13" s="49"/>
      <c r="Q13" s="49"/>
      <c r="R13" s="26"/>
      <c r="S13" s="27"/>
      <c r="T13" s="27"/>
      <c r="U13" s="50" t="str">
        <f>Données!H12</f>
        <v>CONGES SANS SOLDES</v>
      </c>
      <c r="V13" s="50"/>
      <c r="W13" s="50"/>
      <c r="X13" s="50"/>
      <c r="Y13" s="50"/>
      <c r="Z13" s="26"/>
      <c r="AA13" s="2"/>
      <c r="AB13" s="2"/>
      <c r="AC13" s="2"/>
      <c r="AD13" s="2"/>
      <c r="AE13" s="2"/>
      <c r="AF13" s="2"/>
      <c r="AG13" s="2"/>
    </row>
    <row r="14" spans="1:34" ht="13" x14ac:dyDescent="0.25">
      <c r="A14" s="43"/>
      <c r="B14" s="43"/>
      <c r="C14" s="2"/>
      <c r="D14" s="2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"/>
      <c r="AB14" s="2"/>
      <c r="AC14" s="2"/>
      <c r="AD14" s="2"/>
      <c r="AE14" s="2"/>
      <c r="AF14" s="2"/>
      <c r="AG14" s="2"/>
    </row>
    <row r="15" spans="1:34" ht="13" x14ac:dyDescent="0.25">
      <c r="A15" s="43"/>
      <c r="B15" s="43"/>
      <c r="C15" s="2"/>
      <c r="D15" s="2"/>
      <c r="E15" s="51" t="str">
        <f>Données!H8</f>
        <v xml:space="preserve">CONGES </v>
      </c>
      <c r="F15" s="51"/>
      <c r="G15" s="51"/>
      <c r="H15" s="51"/>
      <c r="I15" s="51"/>
      <c r="J15" s="26"/>
      <c r="K15" s="27"/>
      <c r="L15" s="27"/>
      <c r="M15" s="52" t="str">
        <f>Données!H11</f>
        <v>CONGES PATERNITE</v>
      </c>
      <c r="N15" s="52"/>
      <c r="O15" s="52"/>
      <c r="P15" s="52"/>
      <c r="Q15" s="52"/>
      <c r="R15" s="26"/>
      <c r="S15" s="27"/>
      <c r="T15" s="27"/>
      <c r="U15" s="53">
        <v>0</v>
      </c>
      <c r="V15" s="53"/>
      <c r="W15" s="53"/>
      <c r="X15" s="53"/>
      <c r="Y15" s="53"/>
      <c r="Z15" s="26"/>
      <c r="AA15" s="2"/>
      <c r="AB15" s="2"/>
      <c r="AC15" s="2"/>
      <c r="AD15" s="2"/>
      <c r="AE15" s="2"/>
      <c r="AF15" s="2"/>
      <c r="AG15" s="2"/>
    </row>
    <row r="16" spans="1:34" ht="13" x14ac:dyDescent="0.25">
      <c r="A16" s="43"/>
      <c r="B16" s="43"/>
      <c r="C16" s="2"/>
      <c r="D16" s="10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"/>
      <c r="AB16" s="2"/>
      <c r="AC16" s="2"/>
      <c r="AD16" s="2"/>
      <c r="AE16" s="2"/>
      <c r="AF16" s="2"/>
      <c r="AG16" s="2"/>
    </row>
    <row r="17" spans="1:33" ht="13" x14ac:dyDescent="0.25">
      <c r="A17" s="43"/>
      <c r="B17" s="43"/>
      <c r="C17" s="2"/>
      <c r="D17" s="2"/>
      <c r="E17" s="45" t="str">
        <f>Données!H9</f>
        <v>RECUP</v>
      </c>
      <c r="F17" s="45"/>
      <c r="G17" s="45"/>
      <c r="H17" s="45"/>
      <c r="I17" s="45"/>
      <c r="J17" s="26"/>
      <c r="K17" s="27"/>
      <c r="L17" s="27"/>
      <c r="M17" s="46"/>
      <c r="N17" s="46"/>
      <c r="O17" s="46"/>
      <c r="P17" s="46"/>
      <c r="Q17" s="46"/>
      <c r="R17" s="26"/>
      <c r="S17" s="27"/>
      <c r="T17" s="27"/>
      <c r="U17" s="47">
        <v>0</v>
      </c>
      <c r="V17" s="47"/>
      <c r="W17" s="47"/>
      <c r="X17" s="47"/>
      <c r="Y17" s="47"/>
      <c r="Z17" s="26"/>
      <c r="AA17" s="2"/>
      <c r="AB17" s="2"/>
      <c r="AC17" s="2"/>
      <c r="AD17" s="2"/>
      <c r="AE17" s="2"/>
      <c r="AF17" s="2"/>
      <c r="AG17" s="2"/>
    </row>
    <row r="18" spans="1:33" ht="13" x14ac:dyDescent="0.25">
      <c r="A18" s="43"/>
      <c r="B18" s="43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10"/>
      <c r="AF18" s="2"/>
      <c r="AG18" s="2"/>
    </row>
    <row r="19" spans="1:33" ht="13" x14ac:dyDescent="0.25">
      <c r="A19" s="44"/>
      <c r="B19" s="44"/>
      <c r="C19" s="2"/>
      <c r="D19" s="2"/>
      <c r="E19" s="2"/>
      <c r="F19" s="2"/>
      <c r="G19" s="2"/>
      <c r="H19" s="2"/>
      <c r="I19" s="10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1:33" ht="13" x14ac:dyDescent="0.25">
      <c r="A20" s="44"/>
      <c r="B20" s="4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</row>
    <row r="21" spans="1:33" ht="13" x14ac:dyDescent="0.25">
      <c r="A21" s="43"/>
      <c r="B21" s="43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</row>
    <row r="22" spans="1:33" ht="13" x14ac:dyDescent="0.25">
      <c r="A22" s="43"/>
      <c r="B22" s="43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3" ht="13" x14ac:dyDescent="0.25">
      <c r="A23" s="43"/>
      <c r="B23" s="43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10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</row>
    <row r="24" spans="1:33" ht="13" x14ac:dyDescent="0.25">
      <c r="A24" s="43"/>
      <c r="B24" s="43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10"/>
      <c r="AA24" s="2"/>
      <c r="AB24" s="2"/>
      <c r="AC24" s="2"/>
      <c r="AD24" s="2"/>
      <c r="AE24" s="2"/>
      <c r="AF24" s="2"/>
      <c r="AG24" s="2"/>
    </row>
    <row r="25" spans="1:33" ht="13" x14ac:dyDescent="0.25">
      <c r="A25" s="43"/>
      <c r="B25" s="43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</row>
    <row r="26" spans="1:33" ht="13" x14ac:dyDescent="0.25">
      <c r="A26" s="43"/>
      <c r="B26" s="4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7" spans="1:33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</sheetData>
  <mergeCells count="36">
    <mergeCell ref="M17:Q17"/>
    <mergeCell ref="U17:Y17"/>
    <mergeCell ref="E13:I13"/>
    <mergeCell ref="M13:Q13"/>
    <mergeCell ref="U13:Y13"/>
    <mergeCell ref="E15:I15"/>
    <mergeCell ref="M15:Q15"/>
    <mergeCell ref="U15:Y15"/>
    <mergeCell ref="A4:B4"/>
    <mergeCell ref="A5:B5"/>
    <mergeCell ref="A10:B10"/>
    <mergeCell ref="A11:B11"/>
    <mergeCell ref="E17:I17"/>
    <mergeCell ref="C1:AG1"/>
    <mergeCell ref="A23:B23"/>
    <mergeCell ref="A18:B18"/>
    <mergeCell ref="A12:B12"/>
    <mergeCell ref="A14:B14"/>
    <mergeCell ref="A16:B16"/>
    <mergeCell ref="A17:B17"/>
    <mergeCell ref="A15:B15"/>
    <mergeCell ref="A13:B13"/>
    <mergeCell ref="A8:B8"/>
    <mergeCell ref="A9:B9"/>
    <mergeCell ref="A6:B6"/>
    <mergeCell ref="A7:B7"/>
    <mergeCell ref="A1:B1"/>
    <mergeCell ref="A2:B2"/>
    <mergeCell ref="A3:B3"/>
    <mergeCell ref="A26:B26"/>
    <mergeCell ref="A19:B19"/>
    <mergeCell ref="A20:B20"/>
    <mergeCell ref="A21:B21"/>
    <mergeCell ref="A22:B22"/>
    <mergeCell ref="A24:B24"/>
    <mergeCell ref="A25:B25"/>
  </mergeCells>
  <phoneticPr fontId="3" type="noConversion"/>
  <conditionalFormatting sqref="A3:B11">
    <cfRule type="expression" dxfId="152" priority="8" stopIfTrue="1">
      <formula>CELL("row")=ROW()</formula>
    </cfRule>
  </conditionalFormatting>
  <conditionalFormatting sqref="C2:AG2">
    <cfRule type="expression" dxfId="46" priority="1">
      <formula>WEEKDAY(C$2,2)&gt;5</formula>
    </cfRule>
    <cfRule type="expression" dxfId="47" priority="2" stopIfTrue="1">
      <formula>AND(C$2&lt;&gt;"",COUNTIF(Fériés,C$2)&gt;0)</formula>
    </cfRule>
  </conditionalFormatting>
  <dataValidations count="1">
    <dataValidation type="custom" allowBlank="1" showInputMessage="1" showErrorMessage="1" sqref="G2:H2 AB2:AC2 C2 U2:V2 N2:O2">
      <formula1>"&gt;0"</formula1>
    </dataValidation>
  </dataValidations>
  <printOptions horizontalCentered="1" verticalCentered="1"/>
  <pageMargins left="0" right="0" top="0" bottom="0" header="0" footer="0"/>
  <pageSetup paperSize="9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pageSetUpPr fitToPage="1"/>
  </sheetPr>
  <dimension ref="A1:AH37"/>
  <sheetViews>
    <sheetView showGridLines="0" zoomScale="85" workbookViewId="0">
      <pane xSplit="2" ySplit="2" topLeftCell="C3" activePane="bottomRight" state="frozen"/>
      <selection activeCell="K21" sqref="K21"/>
      <selection pane="topRight" activeCell="K21" sqref="K21"/>
      <selection pane="bottomLeft" activeCell="K21" sqref="K21"/>
      <selection pane="bottomRight" activeCell="A2" sqref="A2:XFD2"/>
    </sheetView>
  </sheetViews>
  <sheetFormatPr baseColWidth="10" defaultColWidth="11.453125" defaultRowHeight="12.5" x14ac:dyDescent="0.25"/>
  <cols>
    <col min="1" max="2" width="11.453125" style="1"/>
    <col min="3" max="7" width="3.81640625" style="1" customWidth="1"/>
    <col min="8" max="8" width="4" style="1" customWidth="1"/>
    <col min="9" max="21" width="3.81640625" style="1" customWidth="1"/>
    <col min="22" max="22" width="3.7265625" style="1" customWidth="1"/>
    <col min="23" max="33" width="3.81640625" style="1" customWidth="1"/>
    <col min="34" max="34" width="0" style="1" hidden="1" customWidth="1"/>
    <col min="35" max="16384" width="11.453125" style="1"/>
  </cols>
  <sheetData>
    <row r="1" spans="1:34" ht="21" customHeight="1" x14ac:dyDescent="0.25">
      <c r="A1" s="57">
        <f>An</f>
        <v>2020</v>
      </c>
      <c r="B1" s="58"/>
      <c r="C1" s="54">
        <f>DATE(An,3,1)</f>
        <v>43891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</row>
    <row r="2" spans="1:34" ht="21" customHeight="1" x14ac:dyDescent="0.25">
      <c r="A2" s="39" t="s">
        <v>32</v>
      </c>
      <c r="B2" s="39"/>
      <c r="C2" s="30">
        <f>C1</f>
        <v>43891</v>
      </c>
      <c r="D2" s="30">
        <f>C2+1</f>
        <v>43892</v>
      </c>
      <c r="E2" s="30">
        <f t="shared" ref="E2:AD2" si="0">D2+1</f>
        <v>43893</v>
      </c>
      <c r="F2" s="30">
        <f t="shared" si="0"/>
        <v>43894</v>
      </c>
      <c r="G2" s="30">
        <f t="shared" si="0"/>
        <v>43895</v>
      </c>
      <c r="H2" s="30">
        <f t="shared" si="0"/>
        <v>43896</v>
      </c>
      <c r="I2" s="30">
        <f t="shared" si="0"/>
        <v>43897</v>
      </c>
      <c r="J2" s="30">
        <f t="shared" si="0"/>
        <v>43898</v>
      </c>
      <c r="K2" s="30">
        <f t="shared" si="0"/>
        <v>43899</v>
      </c>
      <c r="L2" s="30">
        <f t="shared" si="0"/>
        <v>43900</v>
      </c>
      <c r="M2" s="30">
        <f t="shared" si="0"/>
        <v>43901</v>
      </c>
      <c r="N2" s="30">
        <f t="shared" si="0"/>
        <v>43902</v>
      </c>
      <c r="O2" s="30">
        <f t="shared" si="0"/>
        <v>43903</v>
      </c>
      <c r="P2" s="30">
        <f t="shared" si="0"/>
        <v>43904</v>
      </c>
      <c r="Q2" s="30">
        <f t="shared" si="0"/>
        <v>43905</v>
      </c>
      <c r="R2" s="30">
        <f t="shared" si="0"/>
        <v>43906</v>
      </c>
      <c r="S2" s="30">
        <f t="shared" si="0"/>
        <v>43907</v>
      </c>
      <c r="T2" s="30">
        <f t="shared" si="0"/>
        <v>43908</v>
      </c>
      <c r="U2" s="30">
        <f t="shared" si="0"/>
        <v>43909</v>
      </c>
      <c r="V2" s="30">
        <f t="shared" si="0"/>
        <v>43910</v>
      </c>
      <c r="W2" s="30">
        <f t="shared" si="0"/>
        <v>43911</v>
      </c>
      <c r="X2" s="30">
        <f t="shared" si="0"/>
        <v>43912</v>
      </c>
      <c r="Y2" s="30">
        <f t="shared" si="0"/>
        <v>43913</v>
      </c>
      <c r="Z2" s="30">
        <f t="shared" si="0"/>
        <v>43914</v>
      </c>
      <c r="AA2" s="30">
        <f t="shared" si="0"/>
        <v>43915</v>
      </c>
      <c r="AB2" s="30">
        <f t="shared" si="0"/>
        <v>43916</v>
      </c>
      <c r="AC2" s="30">
        <f t="shared" si="0"/>
        <v>43917</v>
      </c>
      <c r="AD2" s="30">
        <f t="shared" si="0"/>
        <v>43918</v>
      </c>
      <c r="AE2" s="30">
        <f>IF(AD2+1&gt;EOMONTH(C1,0),"",AD2+1)</f>
        <v>43919</v>
      </c>
      <c r="AF2" s="30">
        <f>IF(AE2="","",IF(AE2+1&gt;EOMONTH($C$1,0),"",AE2+1))</f>
        <v>43920</v>
      </c>
      <c r="AG2" s="30">
        <f>IF(AF2="","",IF(AF2+1&gt;EOMONTH($C$1,0),"",AF2+1))</f>
        <v>43921</v>
      </c>
    </row>
    <row r="3" spans="1:34" ht="21" customHeight="1" x14ac:dyDescent="0.25">
      <c r="A3" s="56" t="str">
        <f>Données!E15</f>
        <v>Julien</v>
      </c>
      <c r="B3" s="56"/>
      <c r="C3" s="31"/>
      <c r="D3" s="31"/>
      <c r="E3" s="31"/>
      <c r="F3" s="31"/>
      <c r="G3" s="31"/>
      <c r="H3" s="32"/>
      <c r="I3" s="32"/>
      <c r="J3" s="32"/>
      <c r="K3" s="32"/>
      <c r="L3" s="32"/>
      <c r="M3" s="31"/>
      <c r="N3" s="31"/>
      <c r="O3" s="32"/>
      <c r="P3" s="32"/>
      <c r="Q3" s="32"/>
      <c r="R3" s="32"/>
      <c r="S3" s="32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14" t="e">
        <f>IF(COUNTIF(#REF!,"*RT")+(COUNTIF(#REF!,"*RT2")/2)=0,"",COUNTIF(#REF!,"*RT")+(COUNTIF(#REF!,"*RT2")/2))</f>
        <v>#REF!</v>
      </c>
    </row>
    <row r="4" spans="1:34" ht="21" customHeight="1" x14ac:dyDescent="0.25">
      <c r="A4" s="56" t="str">
        <f>Données!E16</f>
        <v>Gérard</v>
      </c>
      <c r="B4" s="56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4" t="s">
        <v>15</v>
      </c>
    </row>
    <row r="5" spans="1:34" ht="21" customHeight="1" x14ac:dyDescent="0.25">
      <c r="A5" s="56" t="str">
        <f>Données!E17</f>
        <v>Yannick</v>
      </c>
      <c r="B5" s="56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</row>
    <row r="6" spans="1:34" ht="21" customHeight="1" x14ac:dyDescent="0.25">
      <c r="A6" s="56" t="str">
        <f>Données!E18</f>
        <v>Gilles</v>
      </c>
      <c r="B6" s="5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</row>
    <row r="7" spans="1:34" ht="21" customHeight="1" x14ac:dyDescent="0.25">
      <c r="A7" s="56" t="str">
        <f>Données!E19</f>
        <v>Jean paul</v>
      </c>
      <c r="B7" s="56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</row>
    <row r="8" spans="1:34" ht="21" customHeight="1" x14ac:dyDescent="0.25">
      <c r="A8" s="56" t="str">
        <f>Données!E20</f>
        <v>Anthony</v>
      </c>
      <c r="B8" s="56"/>
      <c r="C8" s="31"/>
      <c r="D8" s="31"/>
      <c r="E8" s="31"/>
      <c r="F8" s="32"/>
      <c r="G8" s="32"/>
      <c r="H8" s="32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</row>
    <row r="9" spans="1:34" ht="21" customHeight="1" x14ac:dyDescent="0.25">
      <c r="A9" s="56" t="str">
        <f>Données!E21</f>
        <v>Jean chrsitophe</v>
      </c>
      <c r="B9" s="56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</row>
    <row r="10" spans="1:34" ht="21" customHeight="1" x14ac:dyDescent="0.25">
      <c r="A10" s="56" t="str">
        <f>Données!E22</f>
        <v>Eric</v>
      </c>
      <c r="B10" s="56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</row>
    <row r="11" spans="1:34" ht="21" customHeight="1" x14ac:dyDescent="0.25">
      <c r="A11" s="56">
        <f>Données!E23</f>
        <v>0</v>
      </c>
      <c r="B11" s="56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</row>
    <row r="12" spans="1:34" ht="21" customHeight="1" x14ac:dyDescent="0.25">
      <c r="A12" s="43"/>
      <c r="B12" s="43"/>
      <c r="C12" s="21"/>
      <c r="D12" s="21"/>
      <c r="E12" s="22"/>
      <c r="F12" s="22"/>
      <c r="G12" s="23"/>
      <c r="H12" s="23"/>
      <c r="I12" s="2"/>
      <c r="J12" s="2"/>
      <c r="K12" s="10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1:34" ht="13" x14ac:dyDescent="0.25">
      <c r="A13" s="43"/>
      <c r="B13" s="43"/>
      <c r="C13" s="2"/>
      <c r="D13" s="2"/>
      <c r="E13" s="48" t="str">
        <f>Données!H7</f>
        <v>MALADIE</v>
      </c>
      <c r="F13" s="48"/>
      <c r="G13" s="48"/>
      <c r="H13" s="48"/>
      <c r="I13" s="48"/>
      <c r="J13" s="26"/>
      <c r="K13" s="27"/>
      <c r="L13" s="27"/>
      <c r="M13" s="49" t="str">
        <f>Données!H10</f>
        <v>STAGE</v>
      </c>
      <c r="N13" s="49"/>
      <c r="O13" s="49"/>
      <c r="P13" s="49"/>
      <c r="Q13" s="49"/>
      <c r="R13" s="26"/>
      <c r="S13" s="27"/>
      <c r="T13" s="27"/>
      <c r="U13" s="50" t="str">
        <f>Données!H12</f>
        <v>CONGES SANS SOLDES</v>
      </c>
      <c r="V13" s="50"/>
      <c r="W13" s="50"/>
      <c r="X13" s="50"/>
      <c r="Y13" s="50"/>
      <c r="Z13" s="26"/>
      <c r="AA13" s="2"/>
      <c r="AB13" s="2"/>
      <c r="AC13" s="2"/>
      <c r="AD13" s="2"/>
      <c r="AE13" s="2"/>
      <c r="AF13" s="2"/>
      <c r="AG13" s="2"/>
    </row>
    <row r="14" spans="1:34" ht="13" x14ac:dyDescent="0.25">
      <c r="A14" s="43"/>
      <c r="B14" s="43"/>
      <c r="C14" s="2"/>
      <c r="D14" s="2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"/>
      <c r="AB14" s="2"/>
      <c r="AC14" s="2"/>
      <c r="AD14" s="2"/>
      <c r="AE14" s="2"/>
      <c r="AF14" s="2"/>
      <c r="AG14" s="2"/>
    </row>
    <row r="15" spans="1:34" ht="13" x14ac:dyDescent="0.25">
      <c r="A15" s="43"/>
      <c r="B15" s="43"/>
      <c r="C15" s="2"/>
      <c r="D15" s="2"/>
      <c r="E15" s="51" t="str">
        <f>Données!H8</f>
        <v xml:space="preserve">CONGES </v>
      </c>
      <c r="F15" s="51"/>
      <c r="G15" s="51"/>
      <c r="H15" s="51"/>
      <c r="I15" s="51"/>
      <c r="J15" s="26"/>
      <c r="K15" s="27"/>
      <c r="L15" s="27"/>
      <c r="M15" s="52" t="str">
        <f>Données!H11</f>
        <v>CONGES PATERNITE</v>
      </c>
      <c r="N15" s="52"/>
      <c r="O15" s="52"/>
      <c r="P15" s="52"/>
      <c r="Q15" s="52"/>
      <c r="R15" s="26"/>
      <c r="S15" s="27"/>
      <c r="T15" s="27"/>
      <c r="U15" s="53">
        <v>0</v>
      </c>
      <c r="V15" s="53"/>
      <c r="W15" s="53"/>
      <c r="X15" s="53"/>
      <c r="Y15" s="53"/>
      <c r="Z15" s="26"/>
      <c r="AA15" s="2"/>
      <c r="AB15" s="2"/>
      <c r="AC15" s="2"/>
      <c r="AD15" s="2"/>
      <c r="AE15" s="2"/>
      <c r="AF15" s="2"/>
      <c r="AG15" s="2"/>
    </row>
    <row r="16" spans="1:34" ht="13" x14ac:dyDescent="0.25">
      <c r="A16" s="43"/>
      <c r="B16" s="43"/>
      <c r="C16" s="2"/>
      <c r="D16" s="10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"/>
      <c r="AB16" s="2"/>
      <c r="AC16" s="2"/>
      <c r="AD16" s="2"/>
      <c r="AE16" s="2"/>
      <c r="AF16" s="2"/>
      <c r="AG16" s="2"/>
    </row>
    <row r="17" spans="1:33" ht="13" x14ac:dyDescent="0.25">
      <c r="A17" s="43"/>
      <c r="B17" s="43"/>
      <c r="C17" s="2"/>
      <c r="D17" s="2"/>
      <c r="E17" s="45" t="str">
        <f>Données!H9</f>
        <v>RECUP</v>
      </c>
      <c r="F17" s="45"/>
      <c r="G17" s="45"/>
      <c r="H17" s="45"/>
      <c r="I17" s="45"/>
      <c r="J17" s="26"/>
      <c r="K17" s="27"/>
      <c r="L17" s="27"/>
      <c r="M17" s="46"/>
      <c r="N17" s="46"/>
      <c r="O17" s="46"/>
      <c r="P17" s="46"/>
      <c r="Q17" s="46"/>
      <c r="R17" s="26"/>
      <c r="S17" s="27"/>
      <c r="T17" s="27"/>
      <c r="U17" s="47">
        <v>0</v>
      </c>
      <c r="V17" s="47"/>
      <c r="W17" s="47"/>
      <c r="X17" s="47"/>
      <c r="Y17" s="47"/>
      <c r="Z17" s="26"/>
      <c r="AA17" s="2"/>
      <c r="AB17" s="2"/>
      <c r="AC17" s="2"/>
      <c r="AD17" s="2"/>
      <c r="AE17" s="2"/>
      <c r="AF17" s="2"/>
      <c r="AG17" s="2"/>
    </row>
    <row r="18" spans="1:33" ht="13" x14ac:dyDescent="0.25">
      <c r="A18" s="43"/>
      <c r="B18" s="43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10"/>
      <c r="AF18" s="2"/>
      <c r="AG18" s="2"/>
    </row>
    <row r="19" spans="1:33" ht="13" x14ac:dyDescent="0.25">
      <c r="A19" s="44"/>
      <c r="B19" s="44"/>
      <c r="C19" s="2"/>
      <c r="D19" s="2"/>
      <c r="E19" s="2"/>
      <c r="F19" s="2"/>
      <c r="G19" s="2"/>
      <c r="H19" s="2"/>
      <c r="I19" s="10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1:33" ht="13" x14ac:dyDescent="0.25">
      <c r="A20" s="44"/>
      <c r="B20" s="4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</row>
    <row r="21" spans="1:33" ht="13" x14ac:dyDescent="0.25">
      <c r="A21" s="43"/>
      <c r="B21" s="43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</row>
    <row r="22" spans="1:33" ht="13" x14ac:dyDescent="0.25">
      <c r="A22" s="43"/>
      <c r="B22" s="43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3" ht="13" x14ac:dyDescent="0.25">
      <c r="A23" s="43"/>
      <c r="B23" s="43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10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</row>
    <row r="24" spans="1:33" ht="13" x14ac:dyDescent="0.25">
      <c r="A24" s="43"/>
      <c r="B24" s="43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10"/>
      <c r="AA24" s="2"/>
      <c r="AB24" s="2"/>
      <c r="AC24" s="2"/>
      <c r="AD24" s="2"/>
      <c r="AE24" s="2"/>
      <c r="AF24" s="2"/>
      <c r="AG24" s="2"/>
    </row>
    <row r="25" spans="1:33" ht="13" x14ac:dyDescent="0.25">
      <c r="A25" s="43"/>
      <c r="B25" s="43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</row>
    <row r="26" spans="1:33" ht="13" x14ac:dyDescent="0.25">
      <c r="A26" s="43"/>
      <c r="B26" s="4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7" spans="1:33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</sheetData>
  <mergeCells count="36">
    <mergeCell ref="M17:Q17"/>
    <mergeCell ref="U17:Y17"/>
    <mergeCell ref="E13:I13"/>
    <mergeCell ref="M13:Q13"/>
    <mergeCell ref="U13:Y13"/>
    <mergeCell ref="E15:I15"/>
    <mergeCell ref="M15:Q15"/>
    <mergeCell ref="U15:Y15"/>
    <mergeCell ref="A26:B26"/>
    <mergeCell ref="A19:B19"/>
    <mergeCell ref="A20:B20"/>
    <mergeCell ref="A21:B21"/>
    <mergeCell ref="A22:B22"/>
    <mergeCell ref="A24:B24"/>
    <mergeCell ref="A25:B25"/>
    <mergeCell ref="A6:B6"/>
    <mergeCell ref="A7:B7"/>
    <mergeCell ref="C1:AG1"/>
    <mergeCell ref="A23:B23"/>
    <mergeCell ref="A18:B18"/>
    <mergeCell ref="A12:B12"/>
    <mergeCell ref="A14:B14"/>
    <mergeCell ref="A16:B16"/>
    <mergeCell ref="A17:B17"/>
    <mergeCell ref="A8:B8"/>
    <mergeCell ref="A9:B9"/>
    <mergeCell ref="A10:B10"/>
    <mergeCell ref="A11:B11"/>
    <mergeCell ref="A15:B15"/>
    <mergeCell ref="A13:B13"/>
    <mergeCell ref="E17:I17"/>
    <mergeCell ref="A1:B1"/>
    <mergeCell ref="A2:B2"/>
    <mergeCell ref="A3:B3"/>
    <mergeCell ref="A4:B4"/>
    <mergeCell ref="A5:B5"/>
  </mergeCells>
  <phoneticPr fontId="3" type="noConversion"/>
  <conditionalFormatting sqref="A3:B11">
    <cfRule type="expression" dxfId="150" priority="8" stopIfTrue="1">
      <formula>CELL("row")=ROW()</formula>
    </cfRule>
  </conditionalFormatting>
  <conditionalFormatting sqref="C2:AG2">
    <cfRule type="expression" dxfId="38" priority="1">
      <formula>WEEKDAY(C$2,2)&gt;5</formula>
    </cfRule>
    <cfRule type="expression" dxfId="39" priority="2" stopIfTrue="1">
      <formula>AND(C$2&lt;&gt;"",COUNTIF(Fériés,C$2)&gt;0)</formula>
    </cfRule>
  </conditionalFormatting>
  <dataValidations count="1">
    <dataValidation type="custom" allowBlank="1" showInputMessage="1" showErrorMessage="1" sqref="G2:H2 AB2:AC2 C2 U2:V2 N2:O2">
      <formula1>"&gt;0"</formula1>
    </dataValidation>
  </dataValidations>
  <printOptions horizontalCentered="1" verticalCentered="1"/>
  <pageMargins left="0" right="0" top="0" bottom="0" header="0" footer="0"/>
  <pageSetup paperSize="9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pageSetUpPr fitToPage="1"/>
  </sheetPr>
  <dimension ref="A1:AH37"/>
  <sheetViews>
    <sheetView showGridLines="0" zoomScale="85" workbookViewId="0">
      <pane xSplit="2" ySplit="2" topLeftCell="C3" activePane="bottomRight" state="frozen"/>
      <selection activeCell="K21" sqref="K21"/>
      <selection pane="topRight" activeCell="K21" sqref="K21"/>
      <selection pane="bottomLeft" activeCell="K21" sqref="K21"/>
      <selection pane="bottomRight" activeCell="A2" sqref="A2:XFD2"/>
    </sheetView>
  </sheetViews>
  <sheetFormatPr baseColWidth="10" defaultColWidth="11.453125" defaultRowHeight="12.5" x14ac:dyDescent="0.25"/>
  <cols>
    <col min="1" max="2" width="11.453125" style="1"/>
    <col min="3" max="7" width="3.81640625" style="1" customWidth="1"/>
    <col min="8" max="8" width="4" style="1" customWidth="1"/>
    <col min="9" max="21" width="3.81640625" style="1" customWidth="1"/>
    <col min="22" max="22" width="3.7265625" style="1" customWidth="1"/>
    <col min="23" max="33" width="3.81640625" style="1" customWidth="1"/>
    <col min="34" max="34" width="0" style="1" hidden="1" customWidth="1"/>
    <col min="35" max="16384" width="11.453125" style="1"/>
  </cols>
  <sheetData>
    <row r="1" spans="1:34" ht="21" customHeight="1" x14ac:dyDescent="0.25">
      <c r="A1" s="57">
        <f>An</f>
        <v>2020</v>
      </c>
      <c r="B1" s="58"/>
      <c r="C1" s="54">
        <f>DATE(An,4,1)</f>
        <v>43922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</row>
    <row r="2" spans="1:34" ht="21" customHeight="1" x14ac:dyDescent="0.25">
      <c r="A2" s="39" t="s">
        <v>32</v>
      </c>
      <c r="B2" s="39"/>
      <c r="C2" s="30">
        <f>C1</f>
        <v>43922</v>
      </c>
      <c r="D2" s="30">
        <f>C2+1</f>
        <v>43923</v>
      </c>
      <c r="E2" s="30">
        <f t="shared" ref="E2:AD2" si="0">D2+1</f>
        <v>43924</v>
      </c>
      <c r="F2" s="30">
        <f t="shared" si="0"/>
        <v>43925</v>
      </c>
      <c r="G2" s="30">
        <f t="shared" si="0"/>
        <v>43926</v>
      </c>
      <c r="H2" s="30">
        <f t="shared" si="0"/>
        <v>43927</v>
      </c>
      <c r="I2" s="30">
        <f t="shared" si="0"/>
        <v>43928</v>
      </c>
      <c r="J2" s="30">
        <f t="shared" si="0"/>
        <v>43929</v>
      </c>
      <c r="K2" s="30">
        <f t="shared" si="0"/>
        <v>43930</v>
      </c>
      <c r="L2" s="30">
        <f t="shared" si="0"/>
        <v>43931</v>
      </c>
      <c r="M2" s="30">
        <f t="shared" si="0"/>
        <v>43932</v>
      </c>
      <c r="N2" s="30">
        <f t="shared" si="0"/>
        <v>43933</v>
      </c>
      <c r="O2" s="30">
        <f t="shared" si="0"/>
        <v>43934</v>
      </c>
      <c r="P2" s="30">
        <f t="shared" si="0"/>
        <v>43935</v>
      </c>
      <c r="Q2" s="30">
        <f t="shared" si="0"/>
        <v>43936</v>
      </c>
      <c r="R2" s="30">
        <f t="shared" si="0"/>
        <v>43937</v>
      </c>
      <c r="S2" s="30">
        <f t="shared" si="0"/>
        <v>43938</v>
      </c>
      <c r="T2" s="30">
        <f t="shared" si="0"/>
        <v>43939</v>
      </c>
      <c r="U2" s="30">
        <f t="shared" si="0"/>
        <v>43940</v>
      </c>
      <c r="V2" s="30">
        <f t="shared" si="0"/>
        <v>43941</v>
      </c>
      <c r="W2" s="30">
        <f t="shared" si="0"/>
        <v>43942</v>
      </c>
      <c r="X2" s="30">
        <f t="shared" si="0"/>
        <v>43943</v>
      </c>
      <c r="Y2" s="30">
        <f t="shared" si="0"/>
        <v>43944</v>
      </c>
      <c r="Z2" s="30">
        <f t="shared" si="0"/>
        <v>43945</v>
      </c>
      <c r="AA2" s="30">
        <f t="shared" si="0"/>
        <v>43946</v>
      </c>
      <c r="AB2" s="30">
        <f t="shared" si="0"/>
        <v>43947</v>
      </c>
      <c r="AC2" s="30">
        <f t="shared" si="0"/>
        <v>43948</v>
      </c>
      <c r="AD2" s="30">
        <f t="shared" si="0"/>
        <v>43949</v>
      </c>
      <c r="AE2" s="30">
        <f>IF(AD2+1&gt;EOMONTH(C1,0),"",AD2+1)</f>
        <v>43950</v>
      </c>
      <c r="AF2" s="30">
        <f>IF(AE2="","",IF(AE2+1&gt;EOMONTH($C$1,0),"",AE2+1))</f>
        <v>43951</v>
      </c>
      <c r="AG2" s="30" t="str">
        <f>IF(AF2="","",IF(AF2+1&gt;EOMONTH($C$1,0),"",AF2+1))</f>
        <v/>
      </c>
    </row>
    <row r="3" spans="1:34" ht="21" customHeight="1" x14ac:dyDescent="0.25">
      <c r="A3" s="56" t="str">
        <f>Données!E15</f>
        <v>Julien</v>
      </c>
      <c r="B3" s="56"/>
      <c r="C3" s="31"/>
      <c r="D3" s="31"/>
      <c r="E3" s="31"/>
      <c r="F3" s="31"/>
      <c r="G3" s="31"/>
      <c r="H3" s="32"/>
      <c r="I3" s="32"/>
      <c r="J3" s="32"/>
      <c r="K3" s="32"/>
      <c r="L3" s="32"/>
      <c r="M3" s="31"/>
      <c r="N3" s="31"/>
      <c r="O3" s="32"/>
      <c r="P3" s="32"/>
      <c r="Q3" s="32"/>
      <c r="R3" s="32"/>
      <c r="S3" s="32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14" t="e">
        <f>IF(COUNTIF(#REF!,"*RT")+(COUNTIF(#REF!,"*RT2")/2)=0,"",COUNTIF(#REF!,"*RT")+(COUNTIF(#REF!,"*RT2")/2))</f>
        <v>#REF!</v>
      </c>
    </row>
    <row r="4" spans="1:34" ht="21" customHeight="1" x14ac:dyDescent="0.25">
      <c r="A4" s="56" t="str">
        <f>Données!E16</f>
        <v>Gérard</v>
      </c>
      <c r="B4" s="56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4" t="s">
        <v>15</v>
      </c>
    </row>
    <row r="5" spans="1:34" ht="21" customHeight="1" x14ac:dyDescent="0.25">
      <c r="A5" s="56" t="str">
        <f>Données!E17</f>
        <v>Yannick</v>
      </c>
      <c r="B5" s="56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</row>
    <row r="6" spans="1:34" ht="21" customHeight="1" x14ac:dyDescent="0.25">
      <c r="A6" s="56" t="str">
        <f>Données!E18</f>
        <v>Gilles</v>
      </c>
      <c r="B6" s="5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</row>
    <row r="7" spans="1:34" ht="21" customHeight="1" x14ac:dyDescent="0.25">
      <c r="A7" s="56" t="str">
        <f>Données!E19</f>
        <v>Jean paul</v>
      </c>
      <c r="B7" s="56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</row>
    <row r="8" spans="1:34" ht="21" customHeight="1" x14ac:dyDescent="0.25">
      <c r="A8" s="56" t="str">
        <f>Données!E20</f>
        <v>Anthony</v>
      </c>
      <c r="B8" s="56"/>
      <c r="C8" s="31"/>
      <c r="D8" s="31"/>
      <c r="E8" s="31"/>
      <c r="F8" s="32"/>
      <c r="G8" s="32"/>
      <c r="H8" s="32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</row>
    <row r="9" spans="1:34" ht="21" customHeight="1" x14ac:dyDescent="0.25">
      <c r="A9" s="56" t="str">
        <f>Données!E21</f>
        <v>Jean chrsitophe</v>
      </c>
      <c r="B9" s="56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</row>
    <row r="10" spans="1:34" ht="21" customHeight="1" x14ac:dyDescent="0.25">
      <c r="A10" s="56" t="str">
        <f>Données!E22</f>
        <v>Eric</v>
      </c>
      <c r="B10" s="56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</row>
    <row r="11" spans="1:34" ht="21" customHeight="1" x14ac:dyDescent="0.25">
      <c r="A11" s="56">
        <f>Données!E23</f>
        <v>0</v>
      </c>
      <c r="B11" s="56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</row>
    <row r="12" spans="1:34" ht="21" customHeight="1" x14ac:dyDescent="0.25">
      <c r="A12" s="43"/>
      <c r="B12" s="43"/>
      <c r="C12" s="21"/>
      <c r="D12" s="21"/>
      <c r="E12" s="22"/>
      <c r="F12" s="22"/>
      <c r="G12" s="23"/>
      <c r="H12" s="23"/>
      <c r="I12" s="2"/>
      <c r="J12" s="2"/>
      <c r="K12" s="10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1:34" ht="13" x14ac:dyDescent="0.25">
      <c r="A13" s="43"/>
      <c r="B13" s="43"/>
      <c r="C13" s="2"/>
      <c r="D13" s="2"/>
      <c r="E13" s="48" t="str">
        <f>Données!H7</f>
        <v>MALADIE</v>
      </c>
      <c r="F13" s="48"/>
      <c r="G13" s="48"/>
      <c r="H13" s="48"/>
      <c r="I13" s="48"/>
      <c r="J13" s="26"/>
      <c r="K13" s="27"/>
      <c r="L13" s="27"/>
      <c r="M13" s="49" t="str">
        <f>Données!H10</f>
        <v>STAGE</v>
      </c>
      <c r="N13" s="49"/>
      <c r="O13" s="49"/>
      <c r="P13" s="49"/>
      <c r="Q13" s="49"/>
      <c r="R13" s="26"/>
      <c r="S13" s="27"/>
      <c r="T13" s="27"/>
      <c r="U13" s="50" t="str">
        <f>Données!H12</f>
        <v>CONGES SANS SOLDES</v>
      </c>
      <c r="V13" s="50"/>
      <c r="W13" s="50"/>
      <c r="X13" s="50"/>
      <c r="Y13" s="50"/>
      <c r="Z13" s="26"/>
      <c r="AA13" s="2"/>
      <c r="AB13" s="2"/>
      <c r="AC13" s="2"/>
      <c r="AD13" s="2"/>
      <c r="AE13" s="2"/>
      <c r="AF13" s="2"/>
      <c r="AG13" s="2"/>
    </row>
    <row r="14" spans="1:34" ht="13" x14ac:dyDescent="0.25">
      <c r="A14" s="43"/>
      <c r="B14" s="43"/>
      <c r="C14" s="2"/>
      <c r="D14" s="2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"/>
      <c r="AB14" s="2"/>
      <c r="AC14" s="2"/>
      <c r="AD14" s="2"/>
      <c r="AE14" s="2"/>
      <c r="AF14" s="2"/>
      <c r="AG14" s="2"/>
    </row>
    <row r="15" spans="1:34" ht="13" x14ac:dyDescent="0.25">
      <c r="A15" s="43"/>
      <c r="B15" s="43"/>
      <c r="C15" s="2"/>
      <c r="D15" s="2"/>
      <c r="E15" s="51" t="str">
        <f>Données!H8</f>
        <v xml:space="preserve">CONGES </v>
      </c>
      <c r="F15" s="51"/>
      <c r="G15" s="51"/>
      <c r="H15" s="51"/>
      <c r="I15" s="51"/>
      <c r="J15" s="26"/>
      <c r="K15" s="27"/>
      <c r="L15" s="27"/>
      <c r="M15" s="52" t="str">
        <f>Données!H11</f>
        <v>CONGES PATERNITE</v>
      </c>
      <c r="N15" s="52"/>
      <c r="O15" s="52"/>
      <c r="P15" s="52"/>
      <c r="Q15" s="52"/>
      <c r="R15" s="26"/>
      <c r="S15" s="27"/>
      <c r="T15" s="27"/>
      <c r="U15" s="53">
        <v>0</v>
      </c>
      <c r="V15" s="53"/>
      <c r="W15" s="53"/>
      <c r="X15" s="53"/>
      <c r="Y15" s="53"/>
      <c r="Z15" s="26"/>
      <c r="AA15" s="2"/>
      <c r="AB15" s="2"/>
      <c r="AC15" s="2"/>
      <c r="AD15" s="2"/>
      <c r="AE15" s="2"/>
      <c r="AF15" s="2"/>
      <c r="AG15" s="2"/>
    </row>
    <row r="16" spans="1:34" ht="13" x14ac:dyDescent="0.25">
      <c r="A16" s="43"/>
      <c r="B16" s="43"/>
      <c r="C16" s="2"/>
      <c r="D16" s="10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"/>
      <c r="AB16" s="2"/>
      <c r="AC16" s="2"/>
      <c r="AD16" s="2"/>
      <c r="AE16" s="2"/>
      <c r="AF16" s="2"/>
      <c r="AG16" s="2"/>
    </row>
    <row r="17" spans="1:33" ht="13" x14ac:dyDescent="0.25">
      <c r="A17" s="43"/>
      <c r="B17" s="43"/>
      <c r="C17" s="2"/>
      <c r="D17" s="2"/>
      <c r="E17" s="45" t="str">
        <f>Données!H9</f>
        <v>RECUP</v>
      </c>
      <c r="F17" s="45"/>
      <c r="G17" s="45"/>
      <c r="H17" s="45"/>
      <c r="I17" s="45"/>
      <c r="J17" s="26"/>
      <c r="K17" s="27"/>
      <c r="L17" s="27"/>
      <c r="M17" s="46"/>
      <c r="N17" s="46"/>
      <c r="O17" s="46"/>
      <c r="P17" s="46"/>
      <c r="Q17" s="46"/>
      <c r="R17" s="26"/>
      <c r="S17" s="27"/>
      <c r="T17" s="27"/>
      <c r="U17" s="47">
        <v>0</v>
      </c>
      <c r="V17" s="47"/>
      <c r="W17" s="47"/>
      <c r="X17" s="47"/>
      <c r="Y17" s="47"/>
      <c r="Z17" s="26"/>
      <c r="AA17" s="2"/>
      <c r="AB17" s="2"/>
      <c r="AC17" s="2"/>
      <c r="AD17" s="2"/>
      <c r="AE17" s="2"/>
      <c r="AF17" s="2"/>
      <c r="AG17" s="2"/>
    </row>
    <row r="18" spans="1:33" ht="13" x14ac:dyDescent="0.25">
      <c r="A18" s="43"/>
      <c r="B18" s="43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10"/>
      <c r="AF18" s="2"/>
      <c r="AG18" s="2"/>
    </row>
    <row r="19" spans="1:33" ht="13" x14ac:dyDescent="0.25">
      <c r="A19" s="44"/>
      <c r="B19" s="44"/>
      <c r="C19" s="2"/>
      <c r="D19" s="2"/>
      <c r="E19" s="2"/>
      <c r="F19" s="2"/>
      <c r="G19" s="2"/>
      <c r="H19" s="2"/>
      <c r="I19" s="10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1:33" ht="13" x14ac:dyDescent="0.25">
      <c r="A20" s="44"/>
      <c r="B20" s="4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</row>
    <row r="21" spans="1:33" ht="13" x14ac:dyDescent="0.25">
      <c r="A21" s="43"/>
      <c r="B21" s="43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</row>
    <row r="22" spans="1:33" ht="13" x14ac:dyDescent="0.25">
      <c r="A22" s="43"/>
      <c r="B22" s="43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3" ht="13" x14ac:dyDescent="0.25">
      <c r="A23" s="43"/>
      <c r="B23" s="43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10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</row>
    <row r="24" spans="1:33" ht="13" x14ac:dyDescent="0.25">
      <c r="A24" s="43"/>
      <c r="B24" s="43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10"/>
      <c r="AA24" s="2"/>
      <c r="AB24" s="2"/>
      <c r="AC24" s="2"/>
      <c r="AD24" s="2"/>
      <c r="AE24" s="2"/>
      <c r="AF24" s="2"/>
      <c r="AG24" s="2"/>
    </row>
    <row r="25" spans="1:33" ht="13" x14ac:dyDescent="0.25">
      <c r="A25" s="43"/>
      <c r="B25" s="43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</row>
    <row r="26" spans="1:33" ht="13" x14ac:dyDescent="0.25">
      <c r="A26" s="43"/>
      <c r="B26" s="4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7" spans="1:33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</sheetData>
  <mergeCells count="36">
    <mergeCell ref="M17:Q17"/>
    <mergeCell ref="U17:Y17"/>
    <mergeCell ref="E13:I13"/>
    <mergeCell ref="M13:Q13"/>
    <mergeCell ref="U13:Y13"/>
    <mergeCell ref="E15:I15"/>
    <mergeCell ref="M15:Q15"/>
    <mergeCell ref="U15:Y15"/>
    <mergeCell ref="A4:B4"/>
    <mergeCell ref="A5:B5"/>
    <mergeCell ref="A10:B10"/>
    <mergeCell ref="A11:B11"/>
    <mergeCell ref="E17:I17"/>
    <mergeCell ref="C1:AG1"/>
    <mergeCell ref="A23:B23"/>
    <mergeCell ref="A18:B18"/>
    <mergeCell ref="A12:B12"/>
    <mergeCell ref="A14:B14"/>
    <mergeCell ref="A16:B16"/>
    <mergeCell ref="A17:B17"/>
    <mergeCell ref="A15:B15"/>
    <mergeCell ref="A13:B13"/>
    <mergeCell ref="A8:B8"/>
    <mergeCell ref="A9:B9"/>
    <mergeCell ref="A6:B6"/>
    <mergeCell ref="A7:B7"/>
    <mergeCell ref="A1:B1"/>
    <mergeCell ref="A2:B2"/>
    <mergeCell ref="A3:B3"/>
    <mergeCell ref="A26:B26"/>
    <mergeCell ref="A19:B19"/>
    <mergeCell ref="A20:B20"/>
    <mergeCell ref="A21:B21"/>
    <mergeCell ref="A22:B22"/>
    <mergeCell ref="A24:B24"/>
    <mergeCell ref="A25:B25"/>
  </mergeCells>
  <phoneticPr fontId="3" type="noConversion"/>
  <conditionalFormatting sqref="A3:B11">
    <cfRule type="expression" dxfId="148" priority="8" stopIfTrue="1">
      <formula>CELL("row")=ROW()</formula>
    </cfRule>
  </conditionalFormatting>
  <conditionalFormatting sqref="C2:AG2">
    <cfRule type="expression" dxfId="34" priority="1">
      <formula>WEEKDAY(C$2,2)&gt;5</formula>
    </cfRule>
    <cfRule type="expression" dxfId="35" priority="2" stopIfTrue="1">
      <formula>AND(C$2&lt;&gt;"",COUNTIF(Fériés,C$2)&gt;0)</formula>
    </cfRule>
  </conditionalFormatting>
  <dataValidations count="1">
    <dataValidation type="custom" allowBlank="1" showInputMessage="1" showErrorMessage="1" sqref="G2:H2 AB2:AC2 C2 U2:V2 N2:O2">
      <formula1>"&gt;0"</formula1>
    </dataValidation>
  </dataValidations>
  <printOptions horizontalCentered="1" verticalCentered="1"/>
  <pageMargins left="0" right="0" top="0" bottom="0" header="0" footer="0"/>
  <pageSetup paperSize="9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pageSetUpPr fitToPage="1"/>
  </sheetPr>
  <dimension ref="A1:AH37"/>
  <sheetViews>
    <sheetView showGridLines="0" zoomScale="85" workbookViewId="0">
      <pane xSplit="2" ySplit="2" topLeftCell="C3" activePane="bottomRight" state="frozen"/>
      <selection activeCell="K21" sqref="K21"/>
      <selection pane="topRight" activeCell="K21" sqref="K21"/>
      <selection pane="bottomLeft" activeCell="K21" sqref="K21"/>
      <selection pane="bottomRight" activeCell="A2" sqref="A2:XFD2"/>
    </sheetView>
  </sheetViews>
  <sheetFormatPr baseColWidth="10" defaultColWidth="11.453125" defaultRowHeight="12.5" x14ac:dyDescent="0.25"/>
  <cols>
    <col min="1" max="2" width="11.453125" style="1"/>
    <col min="3" max="7" width="3.81640625" style="1" customWidth="1"/>
    <col min="8" max="8" width="4" style="1" customWidth="1"/>
    <col min="9" max="21" width="3.81640625" style="1" customWidth="1"/>
    <col min="22" max="22" width="3.7265625" style="1" customWidth="1"/>
    <col min="23" max="33" width="3.81640625" style="1" customWidth="1"/>
    <col min="34" max="34" width="0" style="1" hidden="1" customWidth="1"/>
    <col min="35" max="16384" width="11.453125" style="1"/>
  </cols>
  <sheetData>
    <row r="1" spans="1:34" ht="21" customHeight="1" x14ac:dyDescent="0.25">
      <c r="A1" s="57">
        <f>An</f>
        <v>2020</v>
      </c>
      <c r="B1" s="58"/>
      <c r="C1" s="54">
        <f>DATE(An,5,1)</f>
        <v>43952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</row>
    <row r="2" spans="1:34" ht="21" customHeight="1" x14ac:dyDescent="0.25">
      <c r="A2" s="39" t="s">
        <v>32</v>
      </c>
      <c r="B2" s="39"/>
      <c r="C2" s="30">
        <f>C1</f>
        <v>43952</v>
      </c>
      <c r="D2" s="30">
        <f>C2+1</f>
        <v>43953</v>
      </c>
      <c r="E2" s="30">
        <f t="shared" ref="E2:AD2" si="0">D2+1</f>
        <v>43954</v>
      </c>
      <c r="F2" s="30">
        <f t="shared" si="0"/>
        <v>43955</v>
      </c>
      <c r="G2" s="30">
        <f t="shared" si="0"/>
        <v>43956</v>
      </c>
      <c r="H2" s="30">
        <f t="shared" si="0"/>
        <v>43957</v>
      </c>
      <c r="I2" s="30">
        <f t="shared" si="0"/>
        <v>43958</v>
      </c>
      <c r="J2" s="30">
        <f t="shared" si="0"/>
        <v>43959</v>
      </c>
      <c r="K2" s="30">
        <f t="shared" si="0"/>
        <v>43960</v>
      </c>
      <c r="L2" s="30">
        <f t="shared" si="0"/>
        <v>43961</v>
      </c>
      <c r="M2" s="30">
        <f t="shared" si="0"/>
        <v>43962</v>
      </c>
      <c r="N2" s="30">
        <f t="shared" si="0"/>
        <v>43963</v>
      </c>
      <c r="O2" s="30">
        <f t="shared" si="0"/>
        <v>43964</v>
      </c>
      <c r="P2" s="30">
        <f t="shared" si="0"/>
        <v>43965</v>
      </c>
      <c r="Q2" s="30">
        <f t="shared" si="0"/>
        <v>43966</v>
      </c>
      <c r="R2" s="30">
        <f t="shared" si="0"/>
        <v>43967</v>
      </c>
      <c r="S2" s="30">
        <f t="shared" si="0"/>
        <v>43968</v>
      </c>
      <c r="T2" s="30">
        <f t="shared" si="0"/>
        <v>43969</v>
      </c>
      <c r="U2" s="30">
        <f t="shared" si="0"/>
        <v>43970</v>
      </c>
      <c r="V2" s="30">
        <f t="shared" si="0"/>
        <v>43971</v>
      </c>
      <c r="W2" s="30">
        <f t="shared" si="0"/>
        <v>43972</v>
      </c>
      <c r="X2" s="30">
        <f t="shared" si="0"/>
        <v>43973</v>
      </c>
      <c r="Y2" s="30">
        <f t="shared" si="0"/>
        <v>43974</v>
      </c>
      <c r="Z2" s="30">
        <f t="shared" si="0"/>
        <v>43975</v>
      </c>
      <c r="AA2" s="30">
        <f t="shared" si="0"/>
        <v>43976</v>
      </c>
      <c r="AB2" s="30">
        <f t="shared" si="0"/>
        <v>43977</v>
      </c>
      <c r="AC2" s="30">
        <f t="shared" si="0"/>
        <v>43978</v>
      </c>
      <c r="AD2" s="30">
        <f t="shared" si="0"/>
        <v>43979</v>
      </c>
      <c r="AE2" s="30">
        <f>IF(AD2+1&gt;EOMONTH(C1,0),"",AD2+1)</f>
        <v>43980</v>
      </c>
      <c r="AF2" s="30">
        <f>IF(AE2="","",IF(AE2+1&gt;EOMONTH($C$1,0),"",AE2+1))</f>
        <v>43981</v>
      </c>
      <c r="AG2" s="30">
        <f>IF(AF2="","",IF(AF2+1&gt;EOMONTH($C$1,0),"",AF2+1))</f>
        <v>43982</v>
      </c>
    </row>
    <row r="3" spans="1:34" ht="21" customHeight="1" x14ac:dyDescent="0.25">
      <c r="A3" s="56" t="str">
        <f>Données!E15</f>
        <v>Julien</v>
      </c>
      <c r="B3" s="56"/>
      <c r="C3" s="31"/>
      <c r="D3" s="31"/>
      <c r="E3" s="31"/>
      <c r="F3" s="31"/>
      <c r="G3" s="31"/>
      <c r="H3" s="32"/>
      <c r="I3" s="32"/>
      <c r="J3" s="32"/>
      <c r="K3" s="32"/>
      <c r="L3" s="32"/>
      <c r="M3" s="31"/>
      <c r="N3" s="31"/>
      <c r="O3" s="32"/>
      <c r="P3" s="32"/>
      <c r="Q3" s="32"/>
      <c r="R3" s="32"/>
      <c r="S3" s="32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6" t="e">
        <f>IF(COUNTIF(#REF!,"*RT")+(COUNTIF(#REF!,"*RT2")/2)=0,"",COUNTIF(#REF!,"*RT")+(COUNTIF(#REF!,"*RT2")/2))</f>
        <v>#REF!</v>
      </c>
    </row>
    <row r="4" spans="1:34" ht="21" customHeight="1" x14ac:dyDescent="0.25">
      <c r="A4" s="56" t="str">
        <f>Données!E16</f>
        <v>Gérard</v>
      </c>
      <c r="B4" s="56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4" t="s">
        <v>15</v>
      </c>
    </row>
    <row r="5" spans="1:34" ht="21" customHeight="1" x14ac:dyDescent="0.25">
      <c r="A5" s="56" t="str">
        <f>Données!E17</f>
        <v>Yannick</v>
      </c>
      <c r="B5" s="56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</row>
    <row r="6" spans="1:34" ht="21" customHeight="1" x14ac:dyDescent="0.25">
      <c r="A6" s="56" t="str">
        <f>Données!E18</f>
        <v>Gilles</v>
      </c>
      <c r="B6" s="5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</row>
    <row r="7" spans="1:34" ht="21" customHeight="1" x14ac:dyDescent="0.25">
      <c r="A7" s="56" t="str">
        <f>Données!E19</f>
        <v>Jean paul</v>
      </c>
      <c r="B7" s="56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</row>
    <row r="8" spans="1:34" ht="21" customHeight="1" x14ac:dyDescent="0.25">
      <c r="A8" s="56" t="str">
        <f>Données!E20</f>
        <v>Anthony</v>
      </c>
      <c r="B8" s="56"/>
      <c r="C8" s="31"/>
      <c r="D8" s="31"/>
      <c r="E8" s="31"/>
      <c r="F8" s="32"/>
      <c r="G8" s="32"/>
      <c r="H8" s="32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</row>
    <row r="9" spans="1:34" ht="21" customHeight="1" x14ac:dyDescent="0.25">
      <c r="A9" s="56" t="str">
        <f>Données!E21</f>
        <v>Jean chrsitophe</v>
      </c>
      <c r="B9" s="56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</row>
    <row r="10" spans="1:34" ht="21" customHeight="1" x14ac:dyDescent="0.25">
      <c r="A10" s="56" t="str">
        <f>Données!E22</f>
        <v>Eric</v>
      </c>
      <c r="B10" s="56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</row>
    <row r="11" spans="1:34" ht="21" customHeight="1" x14ac:dyDescent="0.25">
      <c r="A11" s="56">
        <f>Données!E23</f>
        <v>0</v>
      </c>
      <c r="B11" s="56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</row>
    <row r="12" spans="1:34" ht="21" customHeight="1" x14ac:dyDescent="0.25">
      <c r="A12" s="43"/>
      <c r="B12" s="43"/>
      <c r="C12" s="21"/>
      <c r="D12" s="21"/>
      <c r="E12" s="22"/>
      <c r="F12" s="22"/>
      <c r="G12" s="23"/>
      <c r="H12" s="23"/>
      <c r="I12" s="2"/>
      <c r="J12" s="2"/>
      <c r="K12" s="10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1:34" ht="13" x14ac:dyDescent="0.25">
      <c r="A13" s="43"/>
      <c r="B13" s="43"/>
      <c r="C13" s="2"/>
      <c r="D13" s="2"/>
      <c r="E13" s="48" t="str">
        <f>Données!H7</f>
        <v>MALADIE</v>
      </c>
      <c r="F13" s="48"/>
      <c r="G13" s="48"/>
      <c r="H13" s="48"/>
      <c r="I13" s="48"/>
      <c r="J13" s="26"/>
      <c r="K13" s="27"/>
      <c r="L13" s="27"/>
      <c r="M13" s="49" t="str">
        <f>Données!H10</f>
        <v>STAGE</v>
      </c>
      <c r="N13" s="49"/>
      <c r="O13" s="49"/>
      <c r="P13" s="49"/>
      <c r="Q13" s="49"/>
      <c r="R13" s="26"/>
      <c r="S13" s="27"/>
      <c r="T13" s="27"/>
      <c r="U13" s="50" t="str">
        <f>Données!H12</f>
        <v>CONGES SANS SOLDES</v>
      </c>
      <c r="V13" s="50"/>
      <c r="W13" s="50"/>
      <c r="X13" s="50"/>
      <c r="Y13" s="50"/>
      <c r="Z13" s="26"/>
      <c r="AA13" s="2"/>
      <c r="AB13" s="2"/>
      <c r="AC13" s="2"/>
      <c r="AD13" s="2"/>
      <c r="AE13" s="2"/>
      <c r="AF13" s="2"/>
      <c r="AG13" s="2"/>
    </row>
    <row r="14" spans="1:34" ht="13" x14ac:dyDescent="0.25">
      <c r="A14" s="43"/>
      <c r="B14" s="43"/>
      <c r="C14" s="2"/>
      <c r="D14" s="2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"/>
      <c r="AB14" s="2"/>
      <c r="AC14" s="2"/>
      <c r="AD14" s="2"/>
      <c r="AE14" s="2"/>
      <c r="AF14" s="2"/>
      <c r="AG14" s="2"/>
    </row>
    <row r="15" spans="1:34" ht="13" x14ac:dyDescent="0.25">
      <c r="A15" s="43"/>
      <c r="B15" s="43"/>
      <c r="C15" s="2"/>
      <c r="D15" s="2"/>
      <c r="E15" s="51" t="str">
        <f>Données!H8</f>
        <v xml:space="preserve">CONGES </v>
      </c>
      <c r="F15" s="51"/>
      <c r="G15" s="51"/>
      <c r="H15" s="51"/>
      <c r="I15" s="51"/>
      <c r="J15" s="26"/>
      <c r="K15" s="27"/>
      <c r="L15" s="27"/>
      <c r="M15" s="52" t="str">
        <f>Données!H11</f>
        <v>CONGES PATERNITE</v>
      </c>
      <c r="N15" s="52"/>
      <c r="O15" s="52"/>
      <c r="P15" s="52"/>
      <c r="Q15" s="52"/>
      <c r="R15" s="26"/>
      <c r="S15" s="27"/>
      <c r="T15" s="27"/>
      <c r="U15" s="53">
        <v>0</v>
      </c>
      <c r="V15" s="53"/>
      <c r="W15" s="53"/>
      <c r="X15" s="53"/>
      <c r="Y15" s="53"/>
      <c r="Z15" s="26"/>
      <c r="AA15" s="2"/>
      <c r="AB15" s="2"/>
      <c r="AC15" s="2"/>
      <c r="AD15" s="2"/>
      <c r="AE15" s="2"/>
      <c r="AF15" s="2"/>
      <c r="AG15" s="2"/>
    </row>
    <row r="16" spans="1:34" ht="13" x14ac:dyDescent="0.25">
      <c r="A16" s="43"/>
      <c r="B16" s="43"/>
      <c r="C16" s="2"/>
      <c r="D16" s="10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"/>
      <c r="AB16" s="2"/>
      <c r="AC16" s="2"/>
      <c r="AD16" s="2"/>
      <c r="AE16" s="2"/>
      <c r="AF16" s="2"/>
      <c r="AG16" s="2"/>
    </row>
    <row r="17" spans="1:33" ht="13" x14ac:dyDescent="0.25">
      <c r="A17" s="43"/>
      <c r="B17" s="43"/>
      <c r="C17" s="2"/>
      <c r="D17" s="2"/>
      <c r="E17" s="45" t="str">
        <f>Données!H9</f>
        <v>RECUP</v>
      </c>
      <c r="F17" s="45"/>
      <c r="G17" s="45"/>
      <c r="H17" s="45"/>
      <c r="I17" s="45"/>
      <c r="J17" s="26"/>
      <c r="K17" s="27"/>
      <c r="L17" s="27"/>
      <c r="M17" s="46"/>
      <c r="N17" s="46"/>
      <c r="O17" s="46"/>
      <c r="P17" s="46"/>
      <c r="Q17" s="46"/>
      <c r="R17" s="26"/>
      <c r="S17" s="27"/>
      <c r="T17" s="27"/>
      <c r="U17" s="47">
        <v>0</v>
      </c>
      <c r="V17" s="47"/>
      <c r="W17" s="47"/>
      <c r="X17" s="47"/>
      <c r="Y17" s="47"/>
      <c r="Z17" s="26"/>
      <c r="AA17" s="2"/>
      <c r="AB17" s="2"/>
      <c r="AC17" s="2"/>
      <c r="AD17" s="2"/>
      <c r="AE17" s="2"/>
      <c r="AF17" s="2"/>
      <c r="AG17" s="2"/>
    </row>
    <row r="18" spans="1:33" ht="13" x14ac:dyDescent="0.25">
      <c r="A18" s="43"/>
      <c r="B18" s="43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10"/>
      <c r="AF18" s="2"/>
      <c r="AG18" s="2"/>
    </row>
    <row r="19" spans="1:33" ht="13" x14ac:dyDescent="0.25">
      <c r="A19" s="44"/>
      <c r="B19" s="44"/>
      <c r="C19" s="2"/>
      <c r="D19" s="2"/>
      <c r="E19" s="2"/>
      <c r="F19" s="2"/>
      <c r="G19" s="2"/>
      <c r="H19" s="2"/>
      <c r="I19" s="10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1:33" ht="13" x14ac:dyDescent="0.25">
      <c r="A20" s="44"/>
      <c r="B20" s="4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</row>
    <row r="21" spans="1:33" ht="13" x14ac:dyDescent="0.25">
      <c r="A21" s="43"/>
      <c r="B21" s="43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</row>
    <row r="22" spans="1:33" ht="13" x14ac:dyDescent="0.25">
      <c r="A22" s="43"/>
      <c r="B22" s="43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3" ht="13" x14ac:dyDescent="0.25">
      <c r="A23" s="43"/>
      <c r="B23" s="43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10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</row>
    <row r="24" spans="1:33" ht="13" x14ac:dyDescent="0.25">
      <c r="A24" s="43"/>
      <c r="B24" s="43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10"/>
      <c r="AA24" s="2"/>
      <c r="AB24" s="2"/>
      <c r="AC24" s="2"/>
      <c r="AD24" s="2"/>
      <c r="AE24" s="2"/>
      <c r="AF24" s="2"/>
      <c r="AG24" s="2"/>
    </row>
    <row r="25" spans="1:33" ht="13" x14ac:dyDescent="0.25">
      <c r="A25" s="43"/>
      <c r="B25" s="43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</row>
    <row r="26" spans="1:33" ht="13" x14ac:dyDescent="0.25">
      <c r="A26" s="43"/>
      <c r="B26" s="4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7" spans="1:33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</sheetData>
  <mergeCells count="36">
    <mergeCell ref="M17:Q17"/>
    <mergeCell ref="U17:Y17"/>
    <mergeCell ref="E13:I13"/>
    <mergeCell ref="M13:Q13"/>
    <mergeCell ref="U13:Y13"/>
    <mergeCell ref="E15:I15"/>
    <mergeCell ref="M15:Q15"/>
    <mergeCell ref="U15:Y15"/>
    <mergeCell ref="A26:B26"/>
    <mergeCell ref="A19:B19"/>
    <mergeCell ref="A20:B20"/>
    <mergeCell ref="A21:B21"/>
    <mergeCell ref="A22:B22"/>
    <mergeCell ref="A24:B24"/>
    <mergeCell ref="A25:B25"/>
    <mergeCell ref="A6:B6"/>
    <mergeCell ref="A7:B7"/>
    <mergeCell ref="C1:AG1"/>
    <mergeCell ref="A23:B23"/>
    <mergeCell ref="A18:B18"/>
    <mergeCell ref="A12:B12"/>
    <mergeCell ref="A14:B14"/>
    <mergeCell ref="A16:B16"/>
    <mergeCell ref="A17:B17"/>
    <mergeCell ref="A8:B8"/>
    <mergeCell ref="A9:B9"/>
    <mergeCell ref="A10:B10"/>
    <mergeCell ref="A11:B11"/>
    <mergeCell ref="A15:B15"/>
    <mergeCell ref="A13:B13"/>
    <mergeCell ref="E17:I17"/>
    <mergeCell ref="A1:B1"/>
    <mergeCell ref="A2:B2"/>
    <mergeCell ref="A3:B3"/>
    <mergeCell ref="A4:B4"/>
    <mergeCell ref="A5:B5"/>
  </mergeCells>
  <phoneticPr fontId="3" type="noConversion"/>
  <conditionalFormatting sqref="A3:B11">
    <cfRule type="expression" dxfId="99" priority="8" stopIfTrue="1">
      <formula>CELL("row")=ROW()</formula>
    </cfRule>
  </conditionalFormatting>
  <conditionalFormatting sqref="C2:AG2">
    <cfRule type="expression" dxfId="30" priority="1">
      <formula>WEEKDAY(C$2,2)&gt;5</formula>
    </cfRule>
    <cfRule type="expression" dxfId="31" priority="2" stopIfTrue="1">
      <formula>AND(C$2&lt;&gt;"",COUNTIF(Fériés,C$2)&gt;0)</formula>
    </cfRule>
  </conditionalFormatting>
  <dataValidations count="1">
    <dataValidation type="custom" allowBlank="1" showInputMessage="1" showErrorMessage="1" sqref="G2:H2 AB2:AC2 C2 U2:V2 N2:O2">
      <formula1>"&gt;0"</formula1>
    </dataValidation>
  </dataValidations>
  <printOptions horizontalCentered="1" verticalCentered="1"/>
  <pageMargins left="0" right="0" top="0" bottom="0" header="0" footer="0"/>
  <pageSetup paperSize="9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pageSetUpPr fitToPage="1"/>
  </sheetPr>
  <dimension ref="A1:AH37"/>
  <sheetViews>
    <sheetView showGridLines="0" zoomScale="85" workbookViewId="0">
      <pane xSplit="2" ySplit="2" topLeftCell="C3" activePane="bottomRight" state="frozen"/>
      <selection activeCell="K21" sqref="K21"/>
      <selection pane="topRight" activeCell="K21" sqref="K21"/>
      <selection pane="bottomLeft" activeCell="K21" sqref="K21"/>
      <selection pane="bottomRight" activeCell="A2" sqref="A2:XFD2"/>
    </sheetView>
  </sheetViews>
  <sheetFormatPr baseColWidth="10" defaultColWidth="11.453125" defaultRowHeight="12.5" x14ac:dyDescent="0.25"/>
  <cols>
    <col min="1" max="2" width="11.453125" style="1"/>
    <col min="3" max="7" width="3.81640625" style="1" customWidth="1"/>
    <col min="8" max="8" width="4" style="1" customWidth="1"/>
    <col min="9" max="21" width="3.81640625" style="1" customWidth="1"/>
    <col min="22" max="22" width="3.7265625" style="1" customWidth="1"/>
    <col min="23" max="33" width="3.81640625" style="1" customWidth="1"/>
    <col min="34" max="34" width="0" style="1" hidden="1" customWidth="1"/>
    <col min="35" max="16384" width="11.453125" style="1"/>
  </cols>
  <sheetData>
    <row r="1" spans="1:34" ht="21" customHeight="1" x14ac:dyDescent="0.25">
      <c r="A1" s="57">
        <f>An</f>
        <v>2020</v>
      </c>
      <c r="B1" s="58"/>
      <c r="C1" s="54">
        <f>DATE(An,6,1)</f>
        <v>43983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</row>
    <row r="2" spans="1:34" ht="21" customHeight="1" x14ac:dyDescent="0.25">
      <c r="A2" s="39" t="s">
        <v>32</v>
      </c>
      <c r="B2" s="39"/>
      <c r="C2" s="30">
        <f>C1</f>
        <v>43983</v>
      </c>
      <c r="D2" s="30">
        <f>C2+1</f>
        <v>43984</v>
      </c>
      <c r="E2" s="30">
        <f t="shared" ref="E2:AD2" si="0">D2+1</f>
        <v>43985</v>
      </c>
      <c r="F2" s="30">
        <f t="shared" si="0"/>
        <v>43986</v>
      </c>
      <c r="G2" s="30">
        <f t="shared" si="0"/>
        <v>43987</v>
      </c>
      <c r="H2" s="30">
        <f t="shared" si="0"/>
        <v>43988</v>
      </c>
      <c r="I2" s="30">
        <f t="shared" si="0"/>
        <v>43989</v>
      </c>
      <c r="J2" s="30">
        <f t="shared" si="0"/>
        <v>43990</v>
      </c>
      <c r="K2" s="30">
        <f t="shared" si="0"/>
        <v>43991</v>
      </c>
      <c r="L2" s="30">
        <f t="shared" si="0"/>
        <v>43992</v>
      </c>
      <c r="M2" s="30">
        <f t="shared" si="0"/>
        <v>43993</v>
      </c>
      <c r="N2" s="30">
        <f t="shared" si="0"/>
        <v>43994</v>
      </c>
      <c r="O2" s="30">
        <f t="shared" si="0"/>
        <v>43995</v>
      </c>
      <c r="P2" s="30">
        <f t="shared" si="0"/>
        <v>43996</v>
      </c>
      <c r="Q2" s="30">
        <f t="shared" si="0"/>
        <v>43997</v>
      </c>
      <c r="R2" s="30">
        <f t="shared" si="0"/>
        <v>43998</v>
      </c>
      <c r="S2" s="30">
        <f t="shared" si="0"/>
        <v>43999</v>
      </c>
      <c r="T2" s="30">
        <f t="shared" si="0"/>
        <v>44000</v>
      </c>
      <c r="U2" s="30">
        <f t="shared" si="0"/>
        <v>44001</v>
      </c>
      <c r="V2" s="30">
        <f t="shared" si="0"/>
        <v>44002</v>
      </c>
      <c r="W2" s="30">
        <f t="shared" si="0"/>
        <v>44003</v>
      </c>
      <c r="X2" s="30">
        <f t="shared" si="0"/>
        <v>44004</v>
      </c>
      <c r="Y2" s="30">
        <f t="shared" si="0"/>
        <v>44005</v>
      </c>
      <c r="Z2" s="30">
        <f t="shared" si="0"/>
        <v>44006</v>
      </c>
      <c r="AA2" s="30">
        <f t="shared" si="0"/>
        <v>44007</v>
      </c>
      <c r="AB2" s="30">
        <f t="shared" si="0"/>
        <v>44008</v>
      </c>
      <c r="AC2" s="30">
        <f t="shared" si="0"/>
        <v>44009</v>
      </c>
      <c r="AD2" s="30">
        <f t="shared" si="0"/>
        <v>44010</v>
      </c>
      <c r="AE2" s="30">
        <f>IF(AD2+1&gt;EOMONTH(C1,0),"",AD2+1)</f>
        <v>44011</v>
      </c>
      <c r="AF2" s="30">
        <f>IF(AE2="","",IF(AE2+1&gt;EOMONTH($C$1,0),"",AE2+1))</f>
        <v>44012</v>
      </c>
      <c r="AG2" s="30" t="str">
        <f>IF(AF2="","",IF(AF2+1&gt;EOMONTH($C$1,0),"",AF2+1))</f>
        <v/>
      </c>
    </row>
    <row r="3" spans="1:34" ht="21" customHeight="1" x14ac:dyDescent="0.25">
      <c r="A3" s="56" t="str">
        <f>Données!E15</f>
        <v>Julien</v>
      </c>
      <c r="B3" s="56"/>
      <c r="C3" s="31"/>
      <c r="D3" s="31"/>
      <c r="E3" s="31"/>
      <c r="F3" s="31"/>
      <c r="G3" s="31"/>
      <c r="H3" s="32"/>
      <c r="I3" s="32"/>
      <c r="J3" s="32"/>
      <c r="K3" s="32"/>
      <c r="L3" s="32"/>
      <c r="M3" s="31"/>
      <c r="N3" s="31"/>
      <c r="O3" s="32"/>
      <c r="P3" s="32"/>
      <c r="Q3" s="32"/>
      <c r="R3" s="32"/>
      <c r="S3" s="32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6" t="e">
        <f>IF(COUNTIF(#REF!,"*RT")+(COUNTIF(#REF!,"*RT2")/2)=0,"",COUNTIF(#REF!,"*RT")+(COUNTIF(#REF!,"*RT2")/2))</f>
        <v>#REF!</v>
      </c>
    </row>
    <row r="4" spans="1:34" ht="21" customHeight="1" x14ac:dyDescent="0.25">
      <c r="A4" s="56" t="str">
        <f>Données!E16</f>
        <v>Gérard</v>
      </c>
      <c r="B4" s="56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4" t="s">
        <v>15</v>
      </c>
    </row>
    <row r="5" spans="1:34" ht="21" customHeight="1" x14ac:dyDescent="0.25">
      <c r="A5" s="56" t="str">
        <f>Données!E17</f>
        <v>Yannick</v>
      </c>
      <c r="B5" s="56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</row>
    <row r="6" spans="1:34" ht="21" customHeight="1" x14ac:dyDescent="0.25">
      <c r="A6" s="56" t="str">
        <f>Données!E18</f>
        <v>Gilles</v>
      </c>
      <c r="B6" s="5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</row>
    <row r="7" spans="1:34" ht="21" customHeight="1" x14ac:dyDescent="0.25">
      <c r="A7" s="56" t="str">
        <f>Données!E19</f>
        <v>Jean paul</v>
      </c>
      <c r="B7" s="56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</row>
    <row r="8" spans="1:34" ht="21" customHeight="1" x14ac:dyDescent="0.25">
      <c r="A8" s="56" t="str">
        <f>Données!E20</f>
        <v>Anthony</v>
      </c>
      <c r="B8" s="56"/>
      <c r="C8" s="31"/>
      <c r="D8" s="31"/>
      <c r="E8" s="31"/>
      <c r="F8" s="32"/>
      <c r="G8" s="32"/>
      <c r="H8" s="32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</row>
    <row r="9" spans="1:34" ht="21" customHeight="1" x14ac:dyDescent="0.25">
      <c r="A9" s="56" t="str">
        <f>Données!E21</f>
        <v>Jean chrsitophe</v>
      </c>
      <c r="B9" s="56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</row>
    <row r="10" spans="1:34" ht="21" customHeight="1" x14ac:dyDescent="0.25">
      <c r="A10" s="56" t="str">
        <f>Données!E22</f>
        <v>Eric</v>
      </c>
      <c r="B10" s="56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</row>
    <row r="11" spans="1:34" ht="21" customHeight="1" x14ac:dyDescent="0.25">
      <c r="A11" s="56">
        <f>Données!E23</f>
        <v>0</v>
      </c>
      <c r="B11" s="56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</row>
    <row r="12" spans="1:34" ht="21" customHeight="1" x14ac:dyDescent="0.25">
      <c r="A12" s="43"/>
      <c r="B12" s="43"/>
      <c r="C12" s="21"/>
      <c r="D12" s="21"/>
      <c r="E12" s="22"/>
      <c r="F12" s="22"/>
      <c r="G12" s="23"/>
      <c r="H12" s="23"/>
      <c r="I12" s="2"/>
      <c r="J12" s="2"/>
      <c r="K12" s="10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1:34" ht="13" x14ac:dyDescent="0.25">
      <c r="A13" s="43"/>
      <c r="B13" s="43"/>
      <c r="C13" s="2"/>
      <c r="D13" s="2"/>
      <c r="E13" s="48" t="str">
        <f>Données!H7</f>
        <v>MALADIE</v>
      </c>
      <c r="F13" s="48"/>
      <c r="G13" s="48"/>
      <c r="H13" s="48"/>
      <c r="I13" s="48"/>
      <c r="J13" s="26"/>
      <c r="K13" s="27"/>
      <c r="L13" s="27"/>
      <c r="M13" s="49" t="str">
        <f>Données!H10</f>
        <v>STAGE</v>
      </c>
      <c r="N13" s="49"/>
      <c r="O13" s="49"/>
      <c r="P13" s="49"/>
      <c r="Q13" s="49"/>
      <c r="R13" s="26"/>
      <c r="S13" s="27"/>
      <c r="T13" s="27"/>
      <c r="U13" s="50" t="str">
        <f>Données!H12</f>
        <v>CONGES SANS SOLDES</v>
      </c>
      <c r="V13" s="50"/>
      <c r="W13" s="50"/>
      <c r="X13" s="50"/>
      <c r="Y13" s="50"/>
      <c r="Z13" s="26"/>
      <c r="AA13" s="2"/>
      <c r="AB13" s="2"/>
      <c r="AC13" s="2"/>
      <c r="AD13" s="2"/>
      <c r="AE13" s="2"/>
      <c r="AF13" s="2"/>
      <c r="AG13" s="2"/>
    </row>
    <row r="14" spans="1:34" ht="13" x14ac:dyDescent="0.25">
      <c r="A14" s="43"/>
      <c r="B14" s="43"/>
      <c r="C14" s="2"/>
      <c r="D14" s="2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"/>
      <c r="AB14" s="2"/>
      <c r="AC14" s="2"/>
      <c r="AD14" s="2"/>
      <c r="AE14" s="2"/>
      <c r="AF14" s="2"/>
      <c r="AG14" s="2"/>
    </row>
    <row r="15" spans="1:34" ht="13" x14ac:dyDescent="0.25">
      <c r="A15" s="43"/>
      <c r="B15" s="43"/>
      <c r="C15" s="2"/>
      <c r="D15" s="2"/>
      <c r="E15" s="51" t="str">
        <f>Données!H8</f>
        <v xml:space="preserve">CONGES </v>
      </c>
      <c r="F15" s="51"/>
      <c r="G15" s="51"/>
      <c r="H15" s="51"/>
      <c r="I15" s="51"/>
      <c r="J15" s="26"/>
      <c r="K15" s="27"/>
      <c r="L15" s="27"/>
      <c r="M15" s="52" t="str">
        <f>Données!H11</f>
        <v>CONGES PATERNITE</v>
      </c>
      <c r="N15" s="52"/>
      <c r="O15" s="52"/>
      <c r="P15" s="52"/>
      <c r="Q15" s="52"/>
      <c r="R15" s="26"/>
      <c r="S15" s="27"/>
      <c r="T15" s="27"/>
      <c r="U15" s="53">
        <v>0</v>
      </c>
      <c r="V15" s="53"/>
      <c r="W15" s="53"/>
      <c r="X15" s="53"/>
      <c r="Y15" s="53"/>
      <c r="Z15" s="26"/>
      <c r="AA15" s="2"/>
      <c r="AB15" s="2"/>
      <c r="AC15" s="2"/>
      <c r="AD15" s="2"/>
      <c r="AE15" s="2"/>
      <c r="AF15" s="2"/>
      <c r="AG15" s="2"/>
    </row>
    <row r="16" spans="1:34" ht="13" x14ac:dyDescent="0.25">
      <c r="A16" s="43"/>
      <c r="B16" s="43"/>
      <c r="C16" s="2"/>
      <c r="D16" s="10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"/>
      <c r="AB16" s="2"/>
      <c r="AC16" s="2"/>
      <c r="AD16" s="2"/>
      <c r="AE16" s="2"/>
      <c r="AF16" s="2"/>
      <c r="AG16" s="2"/>
    </row>
    <row r="17" spans="1:33" ht="13" x14ac:dyDescent="0.25">
      <c r="A17" s="43"/>
      <c r="B17" s="43"/>
      <c r="C17" s="2"/>
      <c r="D17" s="2"/>
      <c r="E17" s="45" t="str">
        <f>Données!H9</f>
        <v>RECUP</v>
      </c>
      <c r="F17" s="45"/>
      <c r="G17" s="45"/>
      <c r="H17" s="45"/>
      <c r="I17" s="45"/>
      <c r="J17" s="26"/>
      <c r="K17" s="27"/>
      <c r="L17" s="27"/>
      <c r="M17" s="46"/>
      <c r="N17" s="46"/>
      <c r="O17" s="46"/>
      <c r="P17" s="46"/>
      <c r="Q17" s="46"/>
      <c r="R17" s="26"/>
      <c r="S17" s="27"/>
      <c r="T17" s="27"/>
      <c r="U17" s="47">
        <v>0</v>
      </c>
      <c r="V17" s="47"/>
      <c r="W17" s="47"/>
      <c r="X17" s="47"/>
      <c r="Y17" s="47"/>
      <c r="Z17" s="26"/>
      <c r="AA17" s="2"/>
      <c r="AB17" s="2"/>
      <c r="AC17" s="2"/>
      <c r="AD17" s="2"/>
      <c r="AE17" s="2"/>
      <c r="AF17" s="2"/>
      <c r="AG17" s="2"/>
    </row>
    <row r="18" spans="1:33" ht="13" x14ac:dyDescent="0.25">
      <c r="A18" s="43"/>
      <c r="B18" s="43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10"/>
      <c r="AF18" s="2"/>
      <c r="AG18" s="2"/>
    </row>
    <row r="19" spans="1:33" ht="13" x14ac:dyDescent="0.25">
      <c r="A19" s="44"/>
      <c r="B19" s="44"/>
      <c r="C19" s="2"/>
      <c r="D19" s="2"/>
      <c r="E19" s="2"/>
      <c r="F19" s="2"/>
      <c r="G19" s="2"/>
      <c r="H19" s="2"/>
      <c r="I19" s="10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1:33" ht="13" x14ac:dyDescent="0.25">
      <c r="A20" s="44"/>
      <c r="B20" s="4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</row>
    <row r="21" spans="1:33" ht="13" x14ac:dyDescent="0.25">
      <c r="A21" s="43"/>
      <c r="B21" s="43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</row>
    <row r="22" spans="1:33" ht="13" x14ac:dyDescent="0.25">
      <c r="A22" s="43"/>
      <c r="B22" s="43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3" ht="13" x14ac:dyDescent="0.25">
      <c r="A23" s="43"/>
      <c r="B23" s="43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10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</row>
    <row r="24" spans="1:33" ht="13" x14ac:dyDescent="0.25">
      <c r="A24" s="43"/>
      <c r="B24" s="43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10"/>
      <c r="AA24" s="2"/>
      <c r="AB24" s="2"/>
      <c r="AC24" s="2"/>
      <c r="AD24" s="2"/>
      <c r="AE24" s="2"/>
      <c r="AF24" s="2"/>
      <c r="AG24" s="2"/>
    </row>
    <row r="25" spans="1:33" ht="13" x14ac:dyDescent="0.25">
      <c r="A25" s="43"/>
      <c r="B25" s="43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</row>
    <row r="26" spans="1:33" ht="13" x14ac:dyDescent="0.25">
      <c r="A26" s="43"/>
      <c r="B26" s="4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7" spans="1:33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</sheetData>
  <mergeCells count="36">
    <mergeCell ref="M17:Q17"/>
    <mergeCell ref="U17:Y17"/>
    <mergeCell ref="E13:I13"/>
    <mergeCell ref="M13:Q13"/>
    <mergeCell ref="U13:Y13"/>
    <mergeCell ref="E15:I15"/>
    <mergeCell ref="M15:Q15"/>
    <mergeCell ref="U15:Y15"/>
    <mergeCell ref="A4:B4"/>
    <mergeCell ref="A5:B5"/>
    <mergeCell ref="A10:B10"/>
    <mergeCell ref="A11:B11"/>
    <mergeCell ref="E17:I17"/>
    <mergeCell ref="C1:AG1"/>
    <mergeCell ref="A23:B23"/>
    <mergeCell ref="A18:B18"/>
    <mergeCell ref="A12:B12"/>
    <mergeCell ref="A14:B14"/>
    <mergeCell ref="A16:B16"/>
    <mergeCell ref="A17:B17"/>
    <mergeCell ref="A15:B15"/>
    <mergeCell ref="A13:B13"/>
    <mergeCell ref="A8:B8"/>
    <mergeCell ref="A9:B9"/>
    <mergeCell ref="A6:B6"/>
    <mergeCell ref="A7:B7"/>
    <mergeCell ref="A1:B1"/>
    <mergeCell ref="A2:B2"/>
    <mergeCell ref="A3:B3"/>
    <mergeCell ref="A26:B26"/>
    <mergeCell ref="A19:B19"/>
    <mergeCell ref="A20:B20"/>
    <mergeCell ref="A21:B21"/>
    <mergeCell ref="A22:B22"/>
    <mergeCell ref="A24:B24"/>
    <mergeCell ref="A25:B25"/>
  </mergeCells>
  <phoneticPr fontId="3" type="noConversion"/>
  <conditionalFormatting sqref="A3:B11">
    <cfRule type="expression" dxfId="146" priority="8" stopIfTrue="1">
      <formula>CELL("row")=ROW()</formula>
    </cfRule>
  </conditionalFormatting>
  <conditionalFormatting sqref="C2:AG2">
    <cfRule type="expression" dxfId="26" priority="1">
      <formula>WEEKDAY(C$2,2)&gt;5</formula>
    </cfRule>
    <cfRule type="expression" dxfId="27" priority="2" stopIfTrue="1">
      <formula>AND(C$2&lt;&gt;"",COUNTIF(Fériés,C$2)&gt;0)</formula>
    </cfRule>
  </conditionalFormatting>
  <dataValidations count="1">
    <dataValidation type="custom" allowBlank="1" showInputMessage="1" showErrorMessage="1" sqref="G2:H2 AB2:AC2 C2 U2:V2 N2:O2">
      <formula1>"&gt;0"</formula1>
    </dataValidation>
  </dataValidations>
  <printOptions horizontalCentered="1" verticalCentered="1"/>
  <pageMargins left="0" right="0" top="0" bottom="0" header="0" footer="0"/>
  <pageSetup paperSize="9" fitToHeight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AH37"/>
  <sheetViews>
    <sheetView showGridLines="0" zoomScale="85" workbookViewId="0">
      <pane xSplit="2" ySplit="2" topLeftCell="C3" activePane="bottomRight" state="frozen"/>
      <selection activeCell="K21" sqref="K21"/>
      <selection pane="topRight" activeCell="K21" sqref="K21"/>
      <selection pane="bottomLeft" activeCell="K21" sqref="K21"/>
      <selection pane="bottomRight" activeCell="A2" sqref="A2:XFD2"/>
    </sheetView>
  </sheetViews>
  <sheetFormatPr baseColWidth="10" defaultColWidth="11.453125" defaultRowHeight="12.5" x14ac:dyDescent="0.25"/>
  <cols>
    <col min="1" max="2" width="11.453125" style="1"/>
    <col min="3" max="7" width="3.81640625" style="1" customWidth="1"/>
    <col min="8" max="8" width="4" style="1" customWidth="1"/>
    <col min="9" max="21" width="3.81640625" style="1" customWidth="1"/>
    <col min="22" max="22" width="3.7265625" style="1" customWidth="1"/>
    <col min="23" max="33" width="3.81640625" style="1" customWidth="1"/>
    <col min="34" max="34" width="0" style="1" hidden="1" customWidth="1"/>
    <col min="35" max="16384" width="11.453125" style="1"/>
  </cols>
  <sheetData>
    <row r="1" spans="1:34" ht="21" customHeight="1" x14ac:dyDescent="0.25">
      <c r="A1" s="57">
        <f>An</f>
        <v>2020</v>
      </c>
      <c r="B1" s="58"/>
      <c r="C1" s="54">
        <f>DATE(An,7,1)</f>
        <v>44013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</row>
    <row r="2" spans="1:34" ht="21" customHeight="1" x14ac:dyDescent="0.25">
      <c r="A2" s="39" t="s">
        <v>32</v>
      </c>
      <c r="B2" s="39"/>
      <c r="C2" s="30">
        <f>C1</f>
        <v>44013</v>
      </c>
      <c r="D2" s="30">
        <f>C2+1</f>
        <v>44014</v>
      </c>
      <c r="E2" s="30">
        <f t="shared" ref="E2:AD2" si="0">D2+1</f>
        <v>44015</v>
      </c>
      <c r="F2" s="30">
        <f t="shared" si="0"/>
        <v>44016</v>
      </c>
      <c r="G2" s="30">
        <f t="shared" si="0"/>
        <v>44017</v>
      </c>
      <c r="H2" s="30">
        <f t="shared" si="0"/>
        <v>44018</v>
      </c>
      <c r="I2" s="30">
        <f t="shared" si="0"/>
        <v>44019</v>
      </c>
      <c r="J2" s="30">
        <f t="shared" si="0"/>
        <v>44020</v>
      </c>
      <c r="K2" s="30">
        <f t="shared" si="0"/>
        <v>44021</v>
      </c>
      <c r="L2" s="30">
        <f t="shared" si="0"/>
        <v>44022</v>
      </c>
      <c r="M2" s="30">
        <f t="shared" si="0"/>
        <v>44023</v>
      </c>
      <c r="N2" s="30">
        <f t="shared" si="0"/>
        <v>44024</v>
      </c>
      <c r="O2" s="30">
        <f t="shared" si="0"/>
        <v>44025</v>
      </c>
      <c r="P2" s="30">
        <f t="shared" si="0"/>
        <v>44026</v>
      </c>
      <c r="Q2" s="30">
        <f t="shared" si="0"/>
        <v>44027</v>
      </c>
      <c r="R2" s="30">
        <f t="shared" si="0"/>
        <v>44028</v>
      </c>
      <c r="S2" s="30">
        <f t="shared" si="0"/>
        <v>44029</v>
      </c>
      <c r="T2" s="30">
        <f t="shared" si="0"/>
        <v>44030</v>
      </c>
      <c r="U2" s="30">
        <f t="shared" si="0"/>
        <v>44031</v>
      </c>
      <c r="V2" s="30">
        <f t="shared" si="0"/>
        <v>44032</v>
      </c>
      <c r="W2" s="30">
        <f t="shared" si="0"/>
        <v>44033</v>
      </c>
      <c r="X2" s="30">
        <f t="shared" si="0"/>
        <v>44034</v>
      </c>
      <c r="Y2" s="30">
        <f t="shared" si="0"/>
        <v>44035</v>
      </c>
      <c r="Z2" s="30">
        <f t="shared" si="0"/>
        <v>44036</v>
      </c>
      <c r="AA2" s="30">
        <f t="shared" si="0"/>
        <v>44037</v>
      </c>
      <c r="AB2" s="30">
        <f t="shared" si="0"/>
        <v>44038</v>
      </c>
      <c r="AC2" s="30">
        <f t="shared" si="0"/>
        <v>44039</v>
      </c>
      <c r="AD2" s="30">
        <f t="shared" si="0"/>
        <v>44040</v>
      </c>
      <c r="AE2" s="30">
        <f>IF(AD2+1&gt;EOMONTH(C1,0),"",AD2+1)</f>
        <v>44041</v>
      </c>
      <c r="AF2" s="30">
        <f>IF(AE2="","",IF(AE2+1&gt;EOMONTH($C$1,0),"",AE2+1))</f>
        <v>44042</v>
      </c>
      <c r="AG2" s="30">
        <f>IF(AF2="","",IF(AF2+1&gt;EOMONTH($C$1,0),"",AF2+1))</f>
        <v>44043</v>
      </c>
    </row>
    <row r="3" spans="1:34" ht="21" customHeight="1" x14ac:dyDescent="0.25">
      <c r="A3" s="56" t="str">
        <f>Données!E15</f>
        <v>Julien</v>
      </c>
      <c r="B3" s="56"/>
      <c r="C3" s="31"/>
      <c r="D3" s="31"/>
      <c r="E3" s="31"/>
      <c r="F3" s="31"/>
      <c r="G3" s="31"/>
      <c r="H3" s="32"/>
      <c r="I3" s="32"/>
      <c r="J3" s="32"/>
      <c r="K3" s="32"/>
      <c r="L3" s="32"/>
      <c r="M3" s="31"/>
      <c r="N3" s="31"/>
      <c r="O3" s="32"/>
      <c r="P3" s="32"/>
      <c r="Q3" s="32"/>
      <c r="R3" s="32"/>
      <c r="S3" s="32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6" t="e">
        <f>IF(COUNTIF(#REF!,"*RT")+(COUNTIF(#REF!,"*RT2")/2)=0,"",COUNTIF(#REF!,"*RT")+(COUNTIF(#REF!,"*RT2")/2))</f>
        <v>#REF!</v>
      </c>
    </row>
    <row r="4" spans="1:34" ht="21" customHeight="1" x14ac:dyDescent="0.25">
      <c r="A4" s="56" t="str">
        <f>Données!E16</f>
        <v>Gérard</v>
      </c>
      <c r="B4" s="56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4" t="s">
        <v>15</v>
      </c>
    </row>
    <row r="5" spans="1:34" ht="21" customHeight="1" x14ac:dyDescent="0.25">
      <c r="A5" s="56" t="str">
        <f>Données!E17</f>
        <v>Yannick</v>
      </c>
      <c r="B5" s="56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</row>
    <row r="6" spans="1:34" ht="21" customHeight="1" x14ac:dyDescent="0.25">
      <c r="A6" s="56" t="str">
        <f>Données!E18</f>
        <v>Gilles</v>
      </c>
      <c r="B6" s="5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</row>
    <row r="7" spans="1:34" ht="21" customHeight="1" x14ac:dyDescent="0.25">
      <c r="A7" s="56" t="str">
        <f>Données!E19</f>
        <v>Jean paul</v>
      </c>
      <c r="B7" s="56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</row>
    <row r="8" spans="1:34" ht="21" customHeight="1" x14ac:dyDescent="0.25">
      <c r="A8" s="56" t="str">
        <f>Données!E20</f>
        <v>Anthony</v>
      </c>
      <c r="B8" s="56"/>
      <c r="C8" s="31"/>
      <c r="D8" s="31"/>
      <c r="E8" s="31"/>
      <c r="F8" s="32"/>
      <c r="G8" s="32"/>
      <c r="H8" s="32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</row>
    <row r="9" spans="1:34" ht="21" customHeight="1" x14ac:dyDescent="0.25">
      <c r="A9" s="56" t="str">
        <f>Données!E21</f>
        <v>Jean chrsitophe</v>
      </c>
      <c r="B9" s="56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</row>
    <row r="10" spans="1:34" ht="21" customHeight="1" x14ac:dyDescent="0.25">
      <c r="A10" s="56" t="str">
        <f>Données!E22</f>
        <v>Eric</v>
      </c>
      <c r="B10" s="56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</row>
    <row r="11" spans="1:34" ht="21" customHeight="1" x14ac:dyDescent="0.25">
      <c r="A11" s="56">
        <f>Données!E23</f>
        <v>0</v>
      </c>
      <c r="B11" s="56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</row>
    <row r="12" spans="1:34" ht="21" customHeight="1" x14ac:dyDescent="0.25">
      <c r="A12" s="43"/>
      <c r="B12" s="43"/>
      <c r="C12" s="21"/>
      <c r="D12" s="21"/>
      <c r="E12" s="22"/>
      <c r="F12" s="22"/>
      <c r="G12" s="23"/>
      <c r="H12" s="23"/>
      <c r="I12" s="2"/>
      <c r="J12" s="2"/>
      <c r="K12" s="10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1:34" ht="13" x14ac:dyDescent="0.25">
      <c r="A13" s="43"/>
      <c r="B13" s="43"/>
      <c r="C13" s="2"/>
      <c r="D13" s="2"/>
      <c r="E13" s="48" t="str">
        <f>Données!H7</f>
        <v>MALADIE</v>
      </c>
      <c r="F13" s="48"/>
      <c r="G13" s="48"/>
      <c r="H13" s="48"/>
      <c r="I13" s="48"/>
      <c r="J13" s="26"/>
      <c r="K13" s="27"/>
      <c r="L13" s="27"/>
      <c r="M13" s="49" t="str">
        <f>Données!H10</f>
        <v>STAGE</v>
      </c>
      <c r="N13" s="49"/>
      <c r="O13" s="49"/>
      <c r="P13" s="49"/>
      <c r="Q13" s="49"/>
      <c r="R13" s="26"/>
      <c r="S13" s="27"/>
      <c r="T13" s="27"/>
      <c r="U13" s="50" t="str">
        <f>Données!H12</f>
        <v>CONGES SANS SOLDES</v>
      </c>
      <c r="V13" s="50"/>
      <c r="W13" s="50"/>
      <c r="X13" s="50"/>
      <c r="Y13" s="50"/>
      <c r="Z13" s="26"/>
      <c r="AA13" s="2"/>
      <c r="AB13" s="2"/>
      <c r="AC13" s="2"/>
      <c r="AD13" s="2"/>
      <c r="AE13" s="2"/>
      <c r="AF13" s="2"/>
      <c r="AG13" s="2"/>
    </row>
    <row r="14" spans="1:34" ht="13" x14ac:dyDescent="0.25">
      <c r="A14" s="43"/>
      <c r="B14" s="43"/>
      <c r="C14" s="2"/>
      <c r="D14" s="2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"/>
      <c r="AB14" s="2"/>
      <c r="AC14" s="2"/>
      <c r="AD14" s="2"/>
      <c r="AE14" s="2"/>
      <c r="AF14" s="2"/>
      <c r="AG14" s="2"/>
    </row>
    <row r="15" spans="1:34" ht="13" x14ac:dyDescent="0.25">
      <c r="A15" s="43"/>
      <c r="B15" s="43"/>
      <c r="C15" s="2"/>
      <c r="D15" s="2"/>
      <c r="E15" s="51" t="str">
        <f>Données!H8</f>
        <v xml:space="preserve">CONGES </v>
      </c>
      <c r="F15" s="51"/>
      <c r="G15" s="51"/>
      <c r="H15" s="51"/>
      <c r="I15" s="51"/>
      <c r="J15" s="26"/>
      <c r="K15" s="27"/>
      <c r="L15" s="27"/>
      <c r="M15" s="52" t="str">
        <f>Données!H11</f>
        <v>CONGES PATERNITE</v>
      </c>
      <c r="N15" s="52"/>
      <c r="O15" s="52"/>
      <c r="P15" s="52"/>
      <c r="Q15" s="52"/>
      <c r="R15" s="26"/>
      <c r="S15" s="27"/>
      <c r="T15" s="27"/>
      <c r="U15" s="53">
        <v>0</v>
      </c>
      <c r="V15" s="53"/>
      <c r="W15" s="53"/>
      <c r="X15" s="53"/>
      <c r="Y15" s="53"/>
      <c r="Z15" s="26"/>
      <c r="AA15" s="2"/>
      <c r="AB15" s="2"/>
      <c r="AC15" s="2"/>
      <c r="AD15" s="2"/>
      <c r="AE15" s="2"/>
      <c r="AF15" s="2"/>
      <c r="AG15" s="2"/>
    </row>
    <row r="16" spans="1:34" ht="13" x14ac:dyDescent="0.25">
      <c r="A16" s="43"/>
      <c r="B16" s="43"/>
      <c r="C16" s="2"/>
      <c r="D16" s="10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"/>
      <c r="AB16" s="2"/>
      <c r="AC16" s="2"/>
      <c r="AD16" s="2"/>
      <c r="AE16" s="2"/>
      <c r="AF16" s="2"/>
      <c r="AG16" s="2"/>
    </row>
    <row r="17" spans="1:33" ht="13" x14ac:dyDescent="0.25">
      <c r="A17" s="43"/>
      <c r="B17" s="43"/>
      <c r="C17" s="2"/>
      <c r="D17" s="2"/>
      <c r="E17" s="45" t="str">
        <f>Données!H9</f>
        <v>RECUP</v>
      </c>
      <c r="F17" s="45"/>
      <c r="G17" s="45"/>
      <c r="H17" s="45"/>
      <c r="I17" s="45"/>
      <c r="J17" s="26"/>
      <c r="K17" s="27"/>
      <c r="L17" s="27"/>
      <c r="M17" s="46"/>
      <c r="N17" s="46"/>
      <c r="O17" s="46"/>
      <c r="P17" s="46"/>
      <c r="Q17" s="46"/>
      <c r="R17" s="26"/>
      <c r="S17" s="27"/>
      <c r="T17" s="27"/>
      <c r="U17" s="47">
        <v>0</v>
      </c>
      <c r="V17" s="47"/>
      <c r="W17" s="47"/>
      <c r="X17" s="47"/>
      <c r="Y17" s="47"/>
      <c r="Z17" s="26"/>
      <c r="AA17" s="2"/>
      <c r="AB17" s="2"/>
      <c r="AC17" s="2"/>
      <c r="AD17" s="2"/>
      <c r="AE17" s="2"/>
      <c r="AF17" s="2"/>
      <c r="AG17" s="2"/>
    </row>
    <row r="18" spans="1:33" ht="13" x14ac:dyDescent="0.25">
      <c r="A18" s="43"/>
      <c r="B18" s="43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10"/>
      <c r="AF18" s="2"/>
      <c r="AG18" s="2"/>
    </row>
    <row r="19" spans="1:33" ht="13" x14ac:dyDescent="0.25">
      <c r="A19" s="44"/>
      <c r="B19" s="44"/>
      <c r="C19" s="2"/>
      <c r="D19" s="2"/>
      <c r="E19" s="2"/>
      <c r="F19" s="2"/>
      <c r="G19" s="2"/>
      <c r="H19" s="2"/>
      <c r="I19" s="10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1:33" ht="13" x14ac:dyDescent="0.25">
      <c r="A20" s="44"/>
      <c r="B20" s="4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</row>
    <row r="21" spans="1:33" ht="13" x14ac:dyDescent="0.25">
      <c r="A21" s="43"/>
      <c r="B21" s="43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</row>
    <row r="22" spans="1:33" ht="13" x14ac:dyDescent="0.25">
      <c r="A22" s="43"/>
      <c r="B22" s="43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3" ht="13" x14ac:dyDescent="0.25">
      <c r="A23" s="43"/>
      <c r="B23" s="43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10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</row>
    <row r="24" spans="1:33" ht="13" x14ac:dyDescent="0.25">
      <c r="A24" s="43"/>
      <c r="B24" s="43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10"/>
      <c r="AA24" s="2"/>
      <c r="AB24" s="2"/>
      <c r="AC24" s="2"/>
      <c r="AD24" s="2"/>
      <c r="AE24" s="2"/>
      <c r="AF24" s="2"/>
      <c r="AG24" s="2"/>
    </row>
    <row r="25" spans="1:33" ht="13" x14ac:dyDescent="0.25">
      <c r="A25" s="43"/>
      <c r="B25" s="43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</row>
    <row r="26" spans="1:33" ht="13" x14ac:dyDescent="0.25">
      <c r="A26" s="43"/>
      <c r="B26" s="4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7" spans="1:33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</sheetData>
  <mergeCells count="36">
    <mergeCell ref="M17:Q17"/>
    <mergeCell ref="U17:Y17"/>
    <mergeCell ref="E13:I13"/>
    <mergeCell ref="M13:Q13"/>
    <mergeCell ref="U13:Y13"/>
    <mergeCell ref="E15:I15"/>
    <mergeCell ref="M15:Q15"/>
    <mergeCell ref="U15:Y15"/>
    <mergeCell ref="A26:B26"/>
    <mergeCell ref="A19:B19"/>
    <mergeCell ref="A20:B20"/>
    <mergeCell ref="A21:B21"/>
    <mergeCell ref="A22:B22"/>
    <mergeCell ref="A24:B24"/>
    <mergeCell ref="A25:B25"/>
    <mergeCell ref="A6:B6"/>
    <mergeCell ref="A7:B7"/>
    <mergeCell ref="C1:AG1"/>
    <mergeCell ref="A23:B23"/>
    <mergeCell ref="A18:B18"/>
    <mergeCell ref="A12:B12"/>
    <mergeCell ref="A14:B14"/>
    <mergeCell ref="A16:B16"/>
    <mergeCell ref="A17:B17"/>
    <mergeCell ref="A8:B8"/>
    <mergeCell ref="A9:B9"/>
    <mergeCell ref="A10:B10"/>
    <mergeCell ref="A11:B11"/>
    <mergeCell ref="A15:B15"/>
    <mergeCell ref="A13:B13"/>
    <mergeCell ref="E17:I17"/>
    <mergeCell ref="A1:B1"/>
    <mergeCell ref="A2:B2"/>
    <mergeCell ref="A3:B3"/>
    <mergeCell ref="A4:B4"/>
    <mergeCell ref="A5:B5"/>
  </mergeCells>
  <phoneticPr fontId="3" type="noConversion"/>
  <conditionalFormatting sqref="A3:B11">
    <cfRule type="expression" dxfId="144" priority="8" stopIfTrue="1">
      <formula>CELL("row")=ROW()</formula>
    </cfRule>
  </conditionalFormatting>
  <conditionalFormatting sqref="C2:AG2">
    <cfRule type="expression" dxfId="22" priority="1">
      <formula>WEEKDAY(C$2,2)&gt;5</formula>
    </cfRule>
    <cfRule type="expression" dxfId="23" priority="2" stopIfTrue="1">
      <formula>AND(C$2&lt;&gt;"",COUNTIF(Fériés,C$2)&gt;0)</formula>
    </cfRule>
  </conditionalFormatting>
  <dataValidations count="1">
    <dataValidation type="custom" allowBlank="1" showInputMessage="1" showErrorMessage="1" sqref="G2:H2 AB2:AC2 C2 U2:V2 N2:O2">
      <formula1>"&gt;0"</formula1>
    </dataValidation>
  </dataValidations>
  <printOptions horizontalCentered="1" verticalCentered="1"/>
  <pageMargins left="0" right="0" top="0" bottom="0" header="0" footer="0"/>
  <pageSetup paperSize="9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A1:AM37"/>
  <sheetViews>
    <sheetView showGridLines="0" zoomScale="85" workbookViewId="0">
      <pane xSplit="2" ySplit="2" topLeftCell="C3" activePane="bottomRight" state="frozen"/>
      <selection activeCell="K21" sqref="K21"/>
      <selection pane="topRight" activeCell="K21" sqref="K21"/>
      <selection pane="bottomLeft" activeCell="K21" sqref="K21"/>
      <selection pane="bottomRight" activeCell="A2" sqref="A2:XFD2"/>
    </sheetView>
  </sheetViews>
  <sheetFormatPr baseColWidth="10" defaultColWidth="11.453125" defaultRowHeight="12.5" x14ac:dyDescent="0.25"/>
  <cols>
    <col min="1" max="2" width="11.453125" style="1"/>
    <col min="3" max="7" width="3.81640625" style="1" customWidth="1"/>
    <col min="8" max="8" width="4" style="1" customWidth="1"/>
    <col min="9" max="21" width="3.81640625" style="1" customWidth="1"/>
    <col min="22" max="22" width="3.7265625" style="1" customWidth="1"/>
    <col min="23" max="33" width="3.81640625" style="1" customWidth="1"/>
    <col min="34" max="34" width="0" style="1" hidden="1" customWidth="1"/>
    <col min="35" max="16384" width="11.453125" style="1"/>
  </cols>
  <sheetData>
    <row r="1" spans="1:39" ht="21" customHeight="1" x14ac:dyDescent="0.25">
      <c r="A1" s="57">
        <f>An</f>
        <v>2020</v>
      </c>
      <c r="B1" s="58"/>
      <c r="C1" s="54">
        <f>DATE(An,8,1)</f>
        <v>44044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</row>
    <row r="2" spans="1:39" ht="21" customHeight="1" x14ac:dyDescent="0.25">
      <c r="A2" s="39" t="s">
        <v>32</v>
      </c>
      <c r="B2" s="39"/>
      <c r="C2" s="30">
        <f>C1</f>
        <v>44044</v>
      </c>
      <c r="D2" s="30">
        <f>C2+1</f>
        <v>44045</v>
      </c>
      <c r="E2" s="30">
        <f t="shared" ref="E2:AD2" si="0">D2+1</f>
        <v>44046</v>
      </c>
      <c r="F2" s="30">
        <f t="shared" si="0"/>
        <v>44047</v>
      </c>
      <c r="G2" s="30">
        <f t="shared" si="0"/>
        <v>44048</v>
      </c>
      <c r="H2" s="30">
        <f t="shared" si="0"/>
        <v>44049</v>
      </c>
      <c r="I2" s="30">
        <f t="shared" si="0"/>
        <v>44050</v>
      </c>
      <c r="J2" s="30">
        <f t="shared" si="0"/>
        <v>44051</v>
      </c>
      <c r="K2" s="30">
        <f t="shared" si="0"/>
        <v>44052</v>
      </c>
      <c r="L2" s="30">
        <f t="shared" si="0"/>
        <v>44053</v>
      </c>
      <c r="M2" s="30">
        <f t="shared" si="0"/>
        <v>44054</v>
      </c>
      <c r="N2" s="30">
        <f t="shared" si="0"/>
        <v>44055</v>
      </c>
      <c r="O2" s="30">
        <f t="shared" si="0"/>
        <v>44056</v>
      </c>
      <c r="P2" s="30">
        <f t="shared" si="0"/>
        <v>44057</v>
      </c>
      <c r="Q2" s="30">
        <f t="shared" si="0"/>
        <v>44058</v>
      </c>
      <c r="R2" s="30">
        <f t="shared" si="0"/>
        <v>44059</v>
      </c>
      <c r="S2" s="30">
        <f t="shared" si="0"/>
        <v>44060</v>
      </c>
      <c r="T2" s="30">
        <f t="shared" si="0"/>
        <v>44061</v>
      </c>
      <c r="U2" s="30">
        <f t="shared" si="0"/>
        <v>44062</v>
      </c>
      <c r="V2" s="30">
        <f t="shared" si="0"/>
        <v>44063</v>
      </c>
      <c r="W2" s="30">
        <f t="shared" si="0"/>
        <v>44064</v>
      </c>
      <c r="X2" s="30">
        <f t="shared" si="0"/>
        <v>44065</v>
      </c>
      <c r="Y2" s="30">
        <f t="shared" si="0"/>
        <v>44066</v>
      </c>
      <c r="Z2" s="30">
        <f t="shared" si="0"/>
        <v>44067</v>
      </c>
      <c r="AA2" s="30">
        <f t="shared" si="0"/>
        <v>44068</v>
      </c>
      <c r="AB2" s="30">
        <f t="shared" si="0"/>
        <v>44069</v>
      </c>
      <c r="AC2" s="30">
        <f t="shared" si="0"/>
        <v>44070</v>
      </c>
      <c r="AD2" s="30">
        <f t="shared" si="0"/>
        <v>44071</v>
      </c>
      <c r="AE2" s="30">
        <f>IF(AD2+1&gt;EOMONTH(C1,0),"",AD2+1)</f>
        <v>44072</v>
      </c>
      <c r="AF2" s="30">
        <f>IF(AE2="","",IF(AE2+1&gt;EOMONTH($C$1,0),"",AE2+1))</f>
        <v>44073</v>
      </c>
      <c r="AG2" s="30">
        <f>IF(AF2="","",IF(AF2+1&gt;EOMONTH($C$1,0),"",AF2+1))</f>
        <v>44074</v>
      </c>
    </row>
    <row r="3" spans="1:39" ht="21" customHeight="1" x14ac:dyDescent="0.25">
      <c r="A3" s="56" t="str">
        <f>Données!E15</f>
        <v>Julien</v>
      </c>
      <c r="B3" s="56"/>
      <c r="C3" s="31"/>
      <c r="D3" s="31"/>
      <c r="E3" s="31"/>
      <c r="F3" s="31"/>
      <c r="G3" s="31"/>
      <c r="H3" s="32"/>
      <c r="I3" s="32"/>
      <c r="J3" s="32"/>
      <c r="K3" s="32"/>
      <c r="L3" s="32"/>
      <c r="M3" s="31"/>
      <c r="N3" s="31"/>
      <c r="O3" s="32"/>
      <c r="P3" s="32"/>
      <c r="Q3" s="32"/>
      <c r="R3" s="32"/>
      <c r="S3" s="32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6" t="e">
        <f>IF(COUNTIF(#REF!,"*RT")+(COUNTIF(#REF!,"*RT2")/2)=0,"",COUNTIF(#REF!,"*RT")+(COUNTIF(#REF!,"*RT2")/2))</f>
        <v>#REF!</v>
      </c>
    </row>
    <row r="4" spans="1:39" ht="21" customHeight="1" x14ac:dyDescent="0.25">
      <c r="A4" s="56" t="str">
        <f>Données!E16</f>
        <v>Gérard</v>
      </c>
      <c r="B4" s="56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4" t="s">
        <v>15</v>
      </c>
    </row>
    <row r="5" spans="1:39" ht="21" customHeight="1" x14ac:dyDescent="0.25">
      <c r="A5" s="56" t="str">
        <f>Données!E17</f>
        <v>Yannick</v>
      </c>
      <c r="B5" s="56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J5" s="15"/>
      <c r="AK5" s="15"/>
    </row>
    <row r="6" spans="1:39" ht="21" customHeight="1" x14ac:dyDescent="0.25">
      <c r="A6" s="56" t="str">
        <f>Données!E18</f>
        <v>Gilles</v>
      </c>
      <c r="B6" s="5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J6" s="15"/>
    </row>
    <row r="7" spans="1:39" ht="21" customHeight="1" x14ac:dyDescent="0.25">
      <c r="A7" s="56" t="str">
        <f>Données!E19</f>
        <v>Jean paul</v>
      </c>
      <c r="B7" s="56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M7" s="11"/>
    </row>
    <row r="8" spans="1:39" ht="21" customHeight="1" x14ac:dyDescent="0.25">
      <c r="A8" s="56" t="str">
        <f>Données!E20</f>
        <v>Anthony</v>
      </c>
      <c r="B8" s="56"/>
      <c r="C8" s="31"/>
      <c r="D8" s="31"/>
      <c r="E8" s="31"/>
      <c r="F8" s="32"/>
      <c r="G8" s="32"/>
      <c r="H8" s="32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</row>
    <row r="9" spans="1:39" ht="21" customHeight="1" x14ac:dyDescent="0.25">
      <c r="A9" s="56" t="str">
        <f>Données!E21</f>
        <v>Jean chrsitophe</v>
      </c>
      <c r="B9" s="56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</row>
    <row r="10" spans="1:39" ht="21" customHeight="1" x14ac:dyDescent="0.25">
      <c r="A10" s="56" t="str">
        <f>Données!E22</f>
        <v>Eric</v>
      </c>
      <c r="B10" s="56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</row>
    <row r="11" spans="1:39" ht="21" customHeight="1" x14ac:dyDescent="0.25">
      <c r="A11" s="56">
        <f>Données!E23</f>
        <v>0</v>
      </c>
      <c r="B11" s="56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</row>
    <row r="12" spans="1:39" ht="21" customHeight="1" x14ac:dyDescent="0.25">
      <c r="A12" s="43"/>
      <c r="B12" s="43"/>
      <c r="C12" s="21"/>
      <c r="D12" s="21"/>
      <c r="E12" s="22"/>
      <c r="F12" s="22"/>
      <c r="G12" s="23"/>
      <c r="H12" s="23"/>
      <c r="I12" s="2"/>
      <c r="J12" s="2"/>
      <c r="K12" s="10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1:39" ht="13" x14ac:dyDescent="0.25">
      <c r="A13" s="43"/>
      <c r="B13" s="43"/>
      <c r="C13" s="2"/>
      <c r="D13" s="2"/>
      <c r="E13" s="48" t="str">
        <f>Données!H7</f>
        <v>MALADIE</v>
      </c>
      <c r="F13" s="48"/>
      <c r="G13" s="48"/>
      <c r="H13" s="48"/>
      <c r="I13" s="48"/>
      <c r="J13" s="26"/>
      <c r="K13" s="27"/>
      <c r="L13" s="27"/>
      <c r="M13" s="49" t="str">
        <f>Données!H10</f>
        <v>STAGE</v>
      </c>
      <c r="N13" s="49"/>
      <c r="O13" s="49"/>
      <c r="P13" s="49"/>
      <c r="Q13" s="49"/>
      <c r="R13" s="26"/>
      <c r="S13" s="27"/>
      <c r="T13" s="27"/>
      <c r="U13" s="50" t="str">
        <f>Données!H12</f>
        <v>CONGES SANS SOLDES</v>
      </c>
      <c r="V13" s="50"/>
      <c r="W13" s="50"/>
      <c r="X13" s="50"/>
      <c r="Y13" s="50"/>
      <c r="Z13" s="26"/>
      <c r="AA13" s="2"/>
      <c r="AB13" s="2"/>
      <c r="AC13" s="2"/>
      <c r="AD13" s="2"/>
      <c r="AE13" s="2"/>
      <c r="AF13" s="2"/>
      <c r="AG13" s="2"/>
    </row>
    <row r="14" spans="1:39" ht="13" x14ac:dyDescent="0.25">
      <c r="A14" s="43"/>
      <c r="B14" s="43"/>
      <c r="C14" s="2"/>
      <c r="D14" s="2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"/>
      <c r="AB14" s="2"/>
      <c r="AC14" s="2"/>
      <c r="AD14" s="2"/>
      <c r="AE14" s="2"/>
      <c r="AF14" s="2"/>
      <c r="AG14" s="2"/>
    </row>
    <row r="15" spans="1:39" ht="13" x14ac:dyDescent="0.25">
      <c r="A15" s="43"/>
      <c r="B15" s="43"/>
      <c r="C15" s="2"/>
      <c r="D15" s="2"/>
      <c r="E15" s="51" t="str">
        <f>Données!H8</f>
        <v xml:space="preserve">CONGES </v>
      </c>
      <c r="F15" s="51"/>
      <c r="G15" s="51"/>
      <c r="H15" s="51"/>
      <c r="I15" s="51"/>
      <c r="J15" s="26"/>
      <c r="K15" s="27"/>
      <c r="L15" s="27"/>
      <c r="M15" s="52" t="str">
        <f>Données!H11</f>
        <v>CONGES PATERNITE</v>
      </c>
      <c r="N15" s="52"/>
      <c r="O15" s="52"/>
      <c r="P15" s="52"/>
      <c r="Q15" s="52"/>
      <c r="R15" s="26"/>
      <c r="S15" s="27"/>
      <c r="T15" s="27"/>
      <c r="U15" s="53">
        <v>0</v>
      </c>
      <c r="V15" s="53"/>
      <c r="W15" s="53"/>
      <c r="X15" s="53"/>
      <c r="Y15" s="53"/>
      <c r="Z15" s="26"/>
      <c r="AA15" s="2"/>
      <c r="AB15" s="2"/>
      <c r="AC15" s="2"/>
      <c r="AD15" s="2"/>
      <c r="AE15" s="2"/>
      <c r="AF15" s="2"/>
      <c r="AG15" s="2"/>
    </row>
    <row r="16" spans="1:39" ht="13" x14ac:dyDescent="0.25">
      <c r="A16" s="43"/>
      <c r="B16" s="43"/>
      <c r="C16" s="2"/>
      <c r="D16" s="10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"/>
      <c r="AB16" s="2"/>
      <c r="AC16" s="2"/>
      <c r="AD16" s="2"/>
      <c r="AE16" s="2"/>
      <c r="AF16" s="2"/>
      <c r="AG16" s="2"/>
    </row>
    <row r="17" spans="1:33" ht="13" x14ac:dyDescent="0.25">
      <c r="A17" s="43"/>
      <c r="B17" s="43"/>
      <c r="C17" s="2"/>
      <c r="D17" s="2"/>
      <c r="E17" s="45" t="str">
        <f>Données!H9</f>
        <v>RECUP</v>
      </c>
      <c r="F17" s="45"/>
      <c r="G17" s="45"/>
      <c r="H17" s="45"/>
      <c r="I17" s="45"/>
      <c r="J17" s="26"/>
      <c r="K17" s="27"/>
      <c r="L17" s="27"/>
      <c r="M17" s="46"/>
      <c r="N17" s="46"/>
      <c r="O17" s="46"/>
      <c r="P17" s="46"/>
      <c r="Q17" s="46"/>
      <c r="R17" s="26"/>
      <c r="S17" s="27"/>
      <c r="T17" s="27"/>
      <c r="U17" s="47">
        <v>0</v>
      </c>
      <c r="V17" s="47"/>
      <c r="W17" s="47"/>
      <c r="X17" s="47"/>
      <c r="Y17" s="47"/>
      <c r="Z17" s="26"/>
      <c r="AA17" s="2"/>
      <c r="AB17" s="2"/>
      <c r="AC17" s="2"/>
      <c r="AD17" s="2"/>
      <c r="AE17" s="2"/>
      <c r="AF17" s="2"/>
      <c r="AG17" s="2"/>
    </row>
    <row r="18" spans="1:33" ht="13" x14ac:dyDescent="0.25">
      <c r="A18" s="43"/>
      <c r="B18" s="43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10"/>
      <c r="AF18" s="2"/>
      <c r="AG18" s="2"/>
    </row>
    <row r="19" spans="1:33" ht="13" x14ac:dyDescent="0.25">
      <c r="A19" s="44"/>
      <c r="B19" s="44"/>
      <c r="C19" s="2"/>
      <c r="D19" s="2"/>
      <c r="E19" s="2"/>
      <c r="F19" s="2"/>
      <c r="G19" s="2"/>
      <c r="H19" s="2"/>
      <c r="I19" s="10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1:33" ht="13" x14ac:dyDescent="0.25">
      <c r="A20" s="44"/>
      <c r="B20" s="4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</row>
    <row r="21" spans="1:33" ht="13" x14ac:dyDescent="0.25">
      <c r="A21" s="43"/>
      <c r="B21" s="43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</row>
    <row r="22" spans="1:33" ht="13" x14ac:dyDescent="0.25">
      <c r="A22" s="43"/>
      <c r="B22" s="43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3" ht="13" x14ac:dyDescent="0.25">
      <c r="A23" s="43"/>
      <c r="B23" s="43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10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</row>
    <row r="24" spans="1:33" ht="13" x14ac:dyDescent="0.25">
      <c r="A24" s="43"/>
      <c r="B24" s="43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10"/>
      <c r="AA24" s="2"/>
      <c r="AB24" s="2"/>
      <c r="AC24" s="2"/>
      <c r="AD24" s="2"/>
      <c r="AE24" s="2"/>
      <c r="AF24" s="2"/>
      <c r="AG24" s="2"/>
    </row>
    <row r="25" spans="1:33" ht="13" x14ac:dyDescent="0.25">
      <c r="A25" s="43"/>
      <c r="B25" s="43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</row>
    <row r="26" spans="1:33" ht="13" x14ac:dyDescent="0.25">
      <c r="A26" s="43"/>
      <c r="B26" s="4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7" spans="1:33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</sheetData>
  <mergeCells count="36">
    <mergeCell ref="M17:Q17"/>
    <mergeCell ref="U17:Y17"/>
    <mergeCell ref="E13:I13"/>
    <mergeCell ref="M13:Q13"/>
    <mergeCell ref="U13:Y13"/>
    <mergeCell ref="E15:I15"/>
    <mergeCell ref="M15:Q15"/>
    <mergeCell ref="U15:Y15"/>
    <mergeCell ref="A4:B4"/>
    <mergeCell ref="A5:B5"/>
    <mergeCell ref="A10:B10"/>
    <mergeCell ref="A11:B11"/>
    <mergeCell ref="E17:I17"/>
    <mergeCell ref="C1:AG1"/>
    <mergeCell ref="A23:B23"/>
    <mergeCell ref="A18:B18"/>
    <mergeCell ref="A12:B12"/>
    <mergeCell ref="A14:B14"/>
    <mergeCell ref="A16:B16"/>
    <mergeCell ref="A17:B17"/>
    <mergeCell ref="A15:B15"/>
    <mergeCell ref="A13:B13"/>
    <mergeCell ref="A8:B8"/>
    <mergeCell ref="A9:B9"/>
    <mergeCell ref="A6:B6"/>
    <mergeCell ref="A7:B7"/>
    <mergeCell ref="A1:B1"/>
    <mergeCell ref="A2:B2"/>
    <mergeCell ref="A3:B3"/>
    <mergeCell ref="A26:B26"/>
    <mergeCell ref="A19:B19"/>
    <mergeCell ref="A20:B20"/>
    <mergeCell ref="A21:B21"/>
    <mergeCell ref="A22:B22"/>
    <mergeCell ref="A24:B24"/>
    <mergeCell ref="A25:B25"/>
  </mergeCells>
  <phoneticPr fontId="3" type="noConversion"/>
  <conditionalFormatting sqref="A3:B11">
    <cfRule type="expression" dxfId="142" priority="8" stopIfTrue="1">
      <formula>CELL("row")=ROW()</formula>
    </cfRule>
  </conditionalFormatting>
  <conditionalFormatting sqref="C2:AG2">
    <cfRule type="expression" dxfId="18" priority="1">
      <formula>WEEKDAY(C$2,2)&gt;5</formula>
    </cfRule>
    <cfRule type="expression" dxfId="19" priority="2" stopIfTrue="1">
      <formula>AND(C$2&lt;&gt;"",COUNTIF(Fériés,C$2)&gt;0)</formula>
    </cfRule>
  </conditionalFormatting>
  <dataValidations count="1">
    <dataValidation type="custom" allowBlank="1" showInputMessage="1" showErrorMessage="1" sqref="G2:H2 AB2:AC2 C2 U2:V2 N2:O2">
      <formula1>"&gt;0"</formula1>
    </dataValidation>
  </dataValidations>
  <printOptions horizontalCentered="1" verticalCentered="1"/>
  <pageMargins left="0" right="0" top="0" bottom="0" header="0" footer="0"/>
  <pageSetup paperSize="9" fitToHeight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:AM37"/>
  <sheetViews>
    <sheetView showGridLines="0" zoomScale="85" workbookViewId="0">
      <pane xSplit="2" ySplit="2" topLeftCell="C3" activePane="bottomRight" state="frozen"/>
      <selection activeCell="K21" sqref="K21"/>
      <selection pane="topRight" activeCell="K21" sqref="K21"/>
      <selection pane="bottomLeft" activeCell="K21" sqref="K21"/>
      <selection pane="bottomRight" activeCell="A2" sqref="A2:XFD2"/>
    </sheetView>
  </sheetViews>
  <sheetFormatPr baseColWidth="10" defaultColWidth="11.453125" defaultRowHeight="12.5" x14ac:dyDescent="0.25"/>
  <cols>
    <col min="1" max="2" width="11.453125" style="1"/>
    <col min="3" max="7" width="3.81640625" style="1" customWidth="1"/>
    <col min="8" max="8" width="4" style="1" customWidth="1"/>
    <col min="9" max="21" width="3.81640625" style="1" customWidth="1"/>
    <col min="22" max="22" width="3.7265625" style="1" customWidth="1"/>
    <col min="23" max="33" width="3.81640625" style="1" customWidth="1"/>
    <col min="34" max="34" width="0" style="1" hidden="1" customWidth="1"/>
    <col min="35" max="16384" width="11.453125" style="1"/>
  </cols>
  <sheetData>
    <row r="1" spans="1:39" ht="21" customHeight="1" x14ac:dyDescent="0.25">
      <c r="A1" s="57">
        <f>An</f>
        <v>2020</v>
      </c>
      <c r="B1" s="58"/>
      <c r="C1" s="54">
        <f>DATE(An,9,1)</f>
        <v>44075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</row>
    <row r="2" spans="1:39" ht="21" customHeight="1" x14ac:dyDescent="0.25">
      <c r="A2" s="39" t="s">
        <v>32</v>
      </c>
      <c r="B2" s="39"/>
      <c r="C2" s="30">
        <f>C1</f>
        <v>44075</v>
      </c>
      <c r="D2" s="30">
        <f>C2+1</f>
        <v>44076</v>
      </c>
      <c r="E2" s="30">
        <f t="shared" ref="E2:AD2" si="0">D2+1</f>
        <v>44077</v>
      </c>
      <c r="F2" s="30">
        <f t="shared" si="0"/>
        <v>44078</v>
      </c>
      <c r="G2" s="30">
        <f t="shared" si="0"/>
        <v>44079</v>
      </c>
      <c r="H2" s="30">
        <f t="shared" si="0"/>
        <v>44080</v>
      </c>
      <c r="I2" s="30">
        <f t="shared" si="0"/>
        <v>44081</v>
      </c>
      <c r="J2" s="30">
        <f t="shared" si="0"/>
        <v>44082</v>
      </c>
      <c r="K2" s="30">
        <f t="shared" si="0"/>
        <v>44083</v>
      </c>
      <c r="L2" s="30">
        <f t="shared" si="0"/>
        <v>44084</v>
      </c>
      <c r="M2" s="30">
        <f t="shared" si="0"/>
        <v>44085</v>
      </c>
      <c r="N2" s="30">
        <f t="shared" si="0"/>
        <v>44086</v>
      </c>
      <c r="O2" s="30">
        <f t="shared" si="0"/>
        <v>44087</v>
      </c>
      <c r="P2" s="30">
        <f t="shared" si="0"/>
        <v>44088</v>
      </c>
      <c r="Q2" s="30">
        <f t="shared" si="0"/>
        <v>44089</v>
      </c>
      <c r="R2" s="30">
        <f t="shared" si="0"/>
        <v>44090</v>
      </c>
      <c r="S2" s="30">
        <f t="shared" si="0"/>
        <v>44091</v>
      </c>
      <c r="T2" s="30">
        <f t="shared" si="0"/>
        <v>44092</v>
      </c>
      <c r="U2" s="30">
        <f t="shared" si="0"/>
        <v>44093</v>
      </c>
      <c r="V2" s="30">
        <f t="shared" si="0"/>
        <v>44094</v>
      </c>
      <c r="W2" s="30">
        <f t="shared" si="0"/>
        <v>44095</v>
      </c>
      <c r="X2" s="30">
        <f t="shared" si="0"/>
        <v>44096</v>
      </c>
      <c r="Y2" s="30">
        <f t="shared" si="0"/>
        <v>44097</v>
      </c>
      <c r="Z2" s="30">
        <f t="shared" si="0"/>
        <v>44098</v>
      </c>
      <c r="AA2" s="30">
        <f t="shared" si="0"/>
        <v>44099</v>
      </c>
      <c r="AB2" s="30">
        <f t="shared" si="0"/>
        <v>44100</v>
      </c>
      <c r="AC2" s="30">
        <f t="shared" si="0"/>
        <v>44101</v>
      </c>
      <c r="AD2" s="30">
        <f t="shared" si="0"/>
        <v>44102</v>
      </c>
      <c r="AE2" s="30">
        <f>IF(AD2+1&gt;EOMONTH(C1,0),"",AD2+1)</f>
        <v>44103</v>
      </c>
      <c r="AF2" s="30">
        <f>IF(AE2="","",IF(AE2+1&gt;EOMONTH($C$1,0),"",AE2+1))</f>
        <v>44104</v>
      </c>
      <c r="AG2" s="30" t="str">
        <f>IF(AF2="","",IF(AF2+1&gt;EOMONTH($C$1,0),"",AF2+1))</f>
        <v/>
      </c>
    </row>
    <row r="3" spans="1:39" ht="21" customHeight="1" x14ac:dyDescent="0.25">
      <c r="A3" s="56" t="str">
        <f>Données!E15</f>
        <v>Julien</v>
      </c>
      <c r="B3" s="56"/>
      <c r="C3" s="31"/>
      <c r="D3" s="31"/>
      <c r="E3" s="31"/>
      <c r="F3" s="31"/>
      <c r="G3" s="31"/>
      <c r="H3" s="32"/>
      <c r="I3" s="32"/>
      <c r="J3" s="32"/>
      <c r="K3" s="32"/>
      <c r="L3" s="32"/>
      <c r="M3" s="31"/>
      <c r="N3" s="31"/>
      <c r="O3" s="32"/>
      <c r="P3" s="32"/>
      <c r="Q3" s="32"/>
      <c r="R3" s="32"/>
      <c r="S3" s="32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6" t="e">
        <f>IF(COUNTIF(#REF!,"*RT")+(COUNTIF(#REF!,"*RT2")/2)=0,"",COUNTIF(#REF!,"*RT")+(COUNTIF(#REF!,"*RT2")/2))</f>
        <v>#REF!</v>
      </c>
    </row>
    <row r="4" spans="1:39" ht="21" customHeight="1" x14ac:dyDescent="0.25">
      <c r="A4" s="56" t="str">
        <f>Données!E16</f>
        <v>Gérard</v>
      </c>
      <c r="B4" s="56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4" t="s">
        <v>15</v>
      </c>
    </row>
    <row r="5" spans="1:39" ht="21" customHeight="1" x14ac:dyDescent="0.25">
      <c r="A5" s="56" t="str">
        <f>Données!E17</f>
        <v>Yannick</v>
      </c>
      <c r="B5" s="56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J5" s="15"/>
      <c r="AK5" s="15"/>
    </row>
    <row r="6" spans="1:39" ht="21" customHeight="1" x14ac:dyDescent="0.25">
      <c r="A6" s="56" t="str">
        <f>Données!E18</f>
        <v>Gilles</v>
      </c>
      <c r="B6" s="5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J6" s="15"/>
    </row>
    <row r="7" spans="1:39" ht="21" customHeight="1" x14ac:dyDescent="0.25">
      <c r="A7" s="56" t="str">
        <f>Données!E19</f>
        <v>Jean paul</v>
      </c>
      <c r="B7" s="56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M7" s="11"/>
    </row>
    <row r="8" spans="1:39" ht="21" customHeight="1" x14ac:dyDescent="0.25">
      <c r="A8" s="56" t="str">
        <f>Données!E20</f>
        <v>Anthony</v>
      </c>
      <c r="B8" s="56"/>
      <c r="C8" s="31"/>
      <c r="D8" s="31"/>
      <c r="E8" s="31"/>
      <c r="F8" s="32"/>
      <c r="G8" s="32"/>
      <c r="H8" s="32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</row>
    <row r="9" spans="1:39" ht="21" customHeight="1" x14ac:dyDescent="0.25">
      <c r="A9" s="56" t="str">
        <f>Données!E21</f>
        <v>Jean chrsitophe</v>
      </c>
      <c r="B9" s="56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</row>
    <row r="10" spans="1:39" ht="21" customHeight="1" x14ac:dyDescent="0.25">
      <c r="A10" s="56" t="str">
        <f>Données!E22</f>
        <v>Eric</v>
      </c>
      <c r="B10" s="56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</row>
    <row r="11" spans="1:39" ht="21" customHeight="1" x14ac:dyDescent="0.25">
      <c r="A11" s="56">
        <f>Données!E23</f>
        <v>0</v>
      </c>
      <c r="B11" s="56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</row>
    <row r="12" spans="1:39" ht="21" customHeight="1" x14ac:dyDescent="0.25">
      <c r="A12" s="43"/>
      <c r="B12" s="43"/>
      <c r="C12" s="21"/>
      <c r="D12" s="21"/>
      <c r="E12" s="22"/>
      <c r="F12" s="22"/>
      <c r="G12" s="23"/>
      <c r="H12" s="23"/>
      <c r="I12" s="2"/>
      <c r="J12" s="2"/>
      <c r="K12" s="10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1:39" ht="13" x14ac:dyDescent="0.25">
      <c r="A13" s="43"/>
      <c r="B13" s="43"/>
      <c r="C13" s="2"/>
      <c r="D13" s="2"/>
      <c r="E13" s="48" t="str">
        <f>Données!H7</f>
        <v>MALADIE</v>
      </c>
      <c r="F13" s="48"/>
      <c r="G13" s="48"/>
      <c r="H13" s="48"/>
      <c r="I13" s="48"/>
      <c r="J13" s="26"/>
      <c r="K13" s="27"/>
      <c r="L13" s="27"/>
      <c r="M13" s="49" t="str">
        <f>Données!H10</f>
        <v>STAGE</v>
      </c>
      <c r="N13" s="49"/>
      <c r="O13" s="49"/>
      <c r="P13" s="49"/>
      <c r="Q13" s="49"/>
      <c r="R13" s="26"/>
      <c r="S13" s="27"/>
      <c r="T13" s="27"/>
      <c r="U13" s="50" t="str">
        <f>Données!H12</f>
        <v>CONGES SANS SOLDES</v>
      </c>
      <c r="V13" s="50"/>
      <c r="W13" s="50"/>
      <c r="X13" s="50"/>
      <c r="Y13" s="50"/>
      <c r="Z13" s="26"/>
      <c r="AA13" s="2"/>
      <c r="AB13" s="2"/>
      <c r="AC13" s="2"/>
      <c r="AD13" s="2"/>
      <c r="AE13" s="2"/>
      <c r="AF13" s="2"/>
      <c r="AG13" s="2"/>
    </row>
    <row r="14" spans="1:39" ht="13" x14ac:dyDescent="0.25">
      <c r="A14" s="43"/>
      <c r="B14" s="43"/>
      <c r="C14" s="2"/>
      <c r="D14" s="2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"/>
      <c r="AB14" s="2"/>
      <c r="AC14" s="2"/>
      <c r="AD14" s="2"/>
      <c r="AE14" s="2"/>
      <c r="AF14" s="2"/>
      <c r="AG14" s="2"/>
    </row>
    <row r="15" spans="1:39" ht="13" x14ac:dyDescent="0.25">
      <c r="A15" s="43"/>
      <c r="B15" s="43"/>
      <c r="C15" s="2"/>
      <c r="D15" s="2"/>
      <c r="E15" s="51" t="str">
        <f>Données!H8</f>
        <v xml:space="preserve">CONGES </v>
      </c>
      <c r="F15" s="51"/>
      <c r="G15" s="51"/>
      <c r="H15" s="51"/>
      <c r="I15" s="51"/>
      <c r="J15" s="26"/>
      <c r="K15" s="27"/>
      <c r="L15" s="27"/>
      <c r="M15" s="52" t="str">
        <f>Données!H11</f>
        <v>CONGES PATERNITE</v>
      </c>
      <c r="N15" s="52"/>
      <c r="O15" s="52"/>
      <c r="P15" s="52"/>
      <c r="Q15" s="52"/>
      <c r="R15" s="26"/>
      <c r="S15" s="27"/>
      <c r="T15" s="27"/>
      <c r="U15" s="53">
        <v>0</v>
      </c>
      <c r="V15" s="53"/>
      <c r="W15" s="53"/>
      <c r="X15" s="53"/>
      <c r="Y15" s="53"/>
      <c r="Z15" s="26"/>
      <c r="AA15" s="2"/>
      <c r="AB15" s="2"/>
      <c r="AC15" s="2"/>
      <c r="AD15" s="2"/>
      <c r="AE15" s="2"/>
      <c r="AF15" s="2"/>
      <c r="AG15" s="2"/>
    </row>
    <row r="16" spans="1:39" ht="13" x14ac:dyDescent="0.25">
      <c r="A16" s="43"/>
      <c r="B16" s="43"/>
      <c r="C16" s="2"/>
      <c r="D16" s="10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"/>
      <c r="AB16" s="2"/>
      <c r="AC16" s="2"/>
      <c r="AD16" s="2"/>
      <c r="AE16" s="2"/>
      <c r="AF16" s="2"/>
      <c r="AG16" s="2"/>
    </row>
    <row r="17" spans="1:33" ht="13" x14ac:dyDescent="0.25">
      <c r="A17" s="43"/>
      <c r="B17" s="43"/>
      <c r="C17" s="2"/>
      <c r="D17" s="2"/>
      <c r="E17" s="45" t="str">
        <f>Données!H9</f>
        <v>RECUP</v>
      </c>
      <c r="F17" s="45"/>
      <c r="G17" s="45"/>
      <c r="H17" s="45"/>
      <c r="I17" s="45"/>
      <c r="J17" s="26"/>
      <c r="K17" s="27"/>
      <c r="L17" s="27"/>
      <c r="M17" s="46"/>
      <c r="N17" s="46"/>
      <c r="O17" s="46"/>
      <c r="P17" s="46"/>
      <c r="Q17" s="46"/>
      <c r="R17" s="26"/>
      <c r="S17" s="27"/>
      <c r="T17" s="27"/>
      <c r="U17" s="47">
        <v>0</v>
      </c>
      <c r="V17" s="47"/>
      <c r="W17" s="47"/>
      <c r="X17" s="47"/>
      <c r="Y17" s="47"/>
      <c r="Z17" s="26"/>
      <c r="AA17" s="2"/>
      <c r="AB17" s="2"/>
      <c r="AC17" s="2"/>
      <c r="AD17" s="2"/>
      <c r="AE17" s="2"/>
      <c r="AF17" s="2"/>
      <c r="AG17" s="2"/>
    </row>
    <row r="18" spans="1:33" ht="13" x14ac:dyDescent="0.25">
      <c r="A18" s="43"/>
      <c r="B18" s="43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10"/>
      <c r="AF18" s="2"/>
      <c r="AG18" s="2"/>
    </row>
    <row r="19" spans="1:33" ht="13" x14ac:dyDescent="0.25">
      <c r="A19" s="44"/>
      <c r="B19" s="44"/>
      <c r="C19" s="2"/>
      <c r="D19" s="2"/>
      <c r="E19" s="2"/>
      <c r="F19" s="2"/>
      <c r="G19" s="2"/>
      <c r="H19" s="2"/>
      <c r="I19" s="10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1:33" ht="13" x14ac:dyDescent="0.25">
      <c r="A20" s="44"/>
      <c r="B20" s="4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</row>
    <row r="21" spans="1:33" ht="13" x14ac:dyDescent="0.25">
      <c r="A21" s="43"/>
      <c r="B21" s="43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</row>
    <row r="22" spans="1:33" ht="13" x14ac:dyDescent="0.25">
      <c r="A22" s="43"/>
      <c r="B22" s="43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3" ht="13" x14ac:dyDescent="0.25">
      <c r="A23" s="43"/>
      <c r="B23" s="43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10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</row>
    <row r="24" spans="1:33" ht="13" x14ac:dyDescent="0.25">
      <c r="A24" s="43"/>
      <c r="B24" s="43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10"/>
      <c r="AA24" s="2"/>
      <c r="AB24" s="2"/>
      <c r="AC24" s="2"/>
      <c r="AD24" s="2"/>
      <c r="AE24" s="2"/>
      <c r="AF24" s="2"/>
      <c r="AG24" s="2"/>
    </row>
    <row r="25" spans="1:33" ht="13" x14ac:dyDescent="0.25">
      <c r="A25" s="43"/>
      <c r="B25" s="43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</row>
    <row r="26" spans="1:33" ht="13" x14ac:dyDescent="0.25">
      <c r="A26" s="43"/>
      <c r="B26" s="4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7" spans="1:33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</sheetData>
  <mergeCells count="36">
    <mergeCell ref="M17:Q17"/>
    <mergeCell ref="U17:Y17"/>
    <mergeCell ref="E13:I13"/>
    <mergeCell ref="M13:Q13"/>
    <mergeCell ref="U13:Y13"/>
    <mergeCell ref="E15:I15"/>
    <mergeCell ref="M15:Q15"/>
    <mergeCell ref="U15:Y15"/>
    <mergeCell ref="A26:B26"/>
    <mergeCell ref="A19:B19"/>
    <mergeCell ref="A20:B20"/>
    <mergeCell ref="A21:B21"/>
    <mergeCell ref="A22:B22"/>
    <mergeCell ref="A24:B24"/>
    <mergeCell ref="A25:B25"/>
    <mergeCell ref="A6:B6"/>
    <mergeCell ref="A7:B7"/>
    <mergeCell ref="C1:AG1"/>
    <mergeCell ref="A23:B23"/>
    <mergeCell ref="A18:B18"/>
    <mergeCell ref="A12:B12"/>
    <mergeCell ref="A14:B14"/>
    <mergeCell ref="A16:B16"/>
    <mergeCell ref="A17:B17"/>
    <mergeCell ref="A8:B8"/>
    <mergeCell ref="A9:B9"/>
    <mergeCell ref="A10:B10"/>
    <mergeCell ref="A11:B11"/>
    <mergeCell ref="A15:B15"/>
    <mergeCell ref="A13:B13"/>
    <mergeCell ref="E17:I17"/>
    <mergeCell ref="A1:B1"/>
    <mergeCell ref="A2:B2"/>
    <mergeCell ref="A3:B3"/>
    <mergeCell ref="A4:B4"/>
    <mergeCell ref="A5:B5"/>
  </mergeCells>
  <phoneticPr fontId="3" type="noConversion"/>
  <conditionalFormatting sqref="A3:B11">
    <cfRule type="expression" dxfId="140" priority="6" stopIfTrue="1">
      <formula>CELL("row")=ROW()</formula>
    </cfRule>
  </conditionalFormatting>
  <conditionalFormatting sqref="C2:AG2">
    <cfRule type="expression" dxfId="14" priority="1">
      <formula>WEEKDAY(C$2,2)&gt;5</formula>
    </cfRule>
    <cfRule type="expression" dxfId="15" priority="2" stopIfTrue="1">
      <formula>AND(C$2&lt;&gt;"",COUNTIF(Fériés,C$2)&gt;0)</formula>
    </cfRule>
  </conditionalFormatting>
  <dataValidations count="1">
    <dataValidation type="custom" allowBlank="1" showInputMessage="1" showErrorMessage="1" sqref="G2:H2 AB2:AC2 C2 U2:V2 N2:O2">
      <formula1>"&gt;0"</formula1>
    </dataValidation>
  </dataValidations>
  <printOptions horizontalCentered="1" verticalCentered="1"/>
  <pageMargins left="0" right="0" top="0" bottom="0" header="0" footer="0"/>
  <pageSetup paperSize="9" fitToHeight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AM37"/>
  <sheetViews>
    <sheetView showGridLines="0" zoomScale="85" workbookViewId="0">
      <pane xSplit="2" ySplit="2" topLeftCell="C3" activePane="bottomRight" state="frozen"/>
      <selection activeCell="K21" sqref="K21"/>
      <selection pane="topRight" activeCell="K21" sqref="K21"/>
      <selection pane="bottomLeft" activeCell="K21" sqref="K21"/>
      <selection pane="bottomRight" activeCell="A2" sqref="A2:XFD2"/>
    </sheetView>
  </sheetViews>
  <sheetFormatPr baseColWidth="10" defaultColWidth="11.453125" defaultRowHeight="12.5" x14ac:dyDescent="0.25"/>
  <cols>
    <col min="1" max="2" width="11.453125" style="1"/>
    <col min="3" max="7" width="3.81640625" style="1" customWidth="1"/>
    <col min="8" max="8" width="4" style="1" customWidth="1"/>
    <col min="9" max="21" width="3.81640625" style="1" customWidth="1"/>
    <col min="22" max="22" width="3.7265625" style="1" customWidth="1"/>
    <col min="23" max="33" width="3.81640625" style="1" customWidth="1"/>
    <col min="34" max="34" width="0" style="1" hidden="1" customWidth="1"/>
    <col min="35" max="16384" width="11.453125" style="1"/>
  </cols>
  <sheetData>
    <row r="1" spans="1:39" ht="21" customHeight="1" x14ac:dyDescent="0.25">
      <c r="A1" s="57">
        <f>An</f>
        <v>2020</v>
      </c>
      <c r="B1" s="58"/>
      <c r="C1" s="54">
        <f>DATE(An,10,1)</f>
        <v>44105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</row>
    <row r="2" spans="1:39" ht="21" customHeight="1" x14ac:dyDescent="0.25">
      <c r="A2" s="39" t="s">
        <v>32</v>
      </c>
      <c r="B2" s="39"/>
      <c r="C2" s="30">
        <f>C1</f>
        <v>44105</v>
      </c>
      <c r="D2" s="30">
        <f>C2+1</f>
        <v>44106</v>
      </c>
      <c r="E2" s="30">
        <f t="shared" ref="E2:AD2" si="0">D2+1</f>
        <v>44107</v>
      </c>
      <c r="F2" s="30">
        <f t="shared" si="0"/>
        <v>44108</v>
      </c>
      <c r="G2" s="30">
        <f t="shared" si="0"/>
        <v>44109</v>
      </c>
      <c r="H2" s="30">
        <f t="shared" si="0"/>
        <v>44110</v>
      </c>
      <c r="I2" s="30">
        <f t="shared" si="0"/>
        <v>44111</v>
      </c>
      <c r="J2" s="30">
        <f t="shared" si="0"/>
        <v>44112</v>
      </c>
      <c r="K2" s="30">
        <f t="shared" si="0"/>
        <v>44113</v>
      </c>
      <c r="L2" s="30">
        <f t="shared" si="0"/>
        <v>44114</v>
      </c>
      <c r="M2" s="30">
        <f t="shared" si="0"/>
        <v>44115</v>
      </c>
      <c r="N2" s="30">
        <f t="shared" si="0"/>
        <v>44116</v>
      </c>
      <c r="O2" s="30">
        <f t="shared" si="0"/>
        <v>44117</v>
      </c>
      <c r="P2" s="30">
        <f t="shared" si="0"/>
        <v>44118</v>
      </c>
      <c r="Q2" s="30">
        <f t="shared" si="0"/>
        <v>44119</v>
      </c>
      <c r="R2" s="30">
        <f t="shared" si="0"/>
        <v>44120</v>
      </c>
      <c r="S2" s="30">
        <f t="shared" si="0"/>
        <v>44121</v>
      </c>
      <c r="T2" s="30">
        <f t="shared" si="0"/>
        <v>44122</v>
      </c>
      <c r="U2" s="30">
        <f t="shared" si="0"/>
        <v>44123</v>
      </c>
      <c r="V2" s="30">
        <f t="shared" si="0"/>
        <v>44124</v>
      </c>
      <c r="W2" s="30">
        <f t="shared" si="0"/>
        <v>44125</v>
      </c>
      <c r="X2" s="30">
        <f t="shared" si="0"/>
        <v>44126</v>
      </c>
      <c r="Y2" s="30">
        <f t="shared" si="0"/>
        <v>44127</v>
      </c>
      <c r="Z2" s="30">
        <f t="shared" si="0"/>
        <v>44128</v>
      </c>
      <c r="AA2" s="30">
        <f t="shared" si="0"/>
        <v>44129</v>
      </c>
      <c r="AB2" s="30">
        <f t="shared" si="0"/>
        <v>44130</v>
      </c>
      <c r="AC2" s="30">
        <f t="shared" si="0"/>
        <v>44131</v>
      </c>
      <c r="AD2" s="30">
        <f t="shared" si="0"/>
        <v>44132</v>
      </c>
      <c r="AE2" s="30">
        <f>IF(AD2+1&gt;EOMONTH(C1,0),"",AD2+1)</f>
        <v>44133</v>
      </c>
      <c r="AF2" s="30">
        <f>IF(AE2="","",IF(AE2+1&gt;EOMONTH($C$1,0),"",AE2+1))</f>
        <v>44134</v>
      </c>
      <c r="AG2" s="30">
        <f>IF(AF2="","",IF(AF2+1&gt;EOMONTH($C$1,0),"",AF2+1))</f>
        <v>44135</v>
      </c>
    </row>
    <row r="3" spans="1:39" ht="21" customHeight="1" x14ac:dyDescent="0.25">
      <c r="A3" s="56" t="str">
        <f>Données!E15</f>
        <v>Julien</v>
      </c>
      <c r="B3" s="56"/>
      <c r="C3" s="31"/>
      <c r="D3" s="31"/>
      <c r="E3" s="31"/>
      <c r="F3" s="31"/>
      <c r="G3" s="31"/>
      <c r="H3" s="32"/>
      <c r="I3" s="32"/>
      <c r="J3" s="32"/>
      <c r="K3" s="32"/>
      <c r="L3" s="32"/>
      <c r="M3" s="31"/>
      <c r="N3" s="31"/>
      <c r="O3" s="32"/>
      <c r="P3" s="32"/>
      <c r="Q3" s="32"/>
      <c r="R3" s="32"/>
      <c r="S3" s="32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6" t="e">
        <f>IF(COUNTIF(#REF!,"*RT")+(COUNTIF(#REF!,"*RT2")/2)=0,"",COUNTIF(#REF!,"*RT")+(COUNTIF(#REF!,"*RT2")/2))</f>
        <v>#REF!</v>
      </c>
    </row>
    <row r="4" spans="1:39" ht="21" customHeight="1" x14ac:dyDescent="0.25">
      <c r="A4" s="56" t="str">
        <f>Données!E16</f>
        <v>Gérard</v>
      </c>
      <c r="B4" s="56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4" t="s">
        <v>15</v>
      </c>
    </row>
    <row r="5" spans="1:39" ht="21" customHeight="1" x14ac:dyDescent="0.25">
      <c r="A5" s="56" t="str">
        <f>Données!E17</f>
        <v>Yannick</v>
      </c>
      <c r="B5" s="56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J5" s="15"/>
      <c r="AK5" s="15"/>
    </row>
    <row r="6" spans="1:39" ht="21" customHeight="1" x14ac:dyDescent="0.25">
      <c r="A6" s="56" t="str">
        <f>Données!E18</f>
        <v>Gilles</v>
      </c>
      <c r="B6" s="5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J6" s="15"/>
    </row>
    <row r="7" spans="1:39" ht="21" customHeight="1" x14ac:dyDescent="0.25">
      <c r="A7" s="56" t="str">
        <f>Données!E19</f>
        <v>Jean paul</v>
      </c>
      <c r="B7" s="56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M7" s="11"/>
    </row>
    <row r="8" spans="1:39" ht="21" customHeight="1" x14ac:dyDescent="0.25">
      <c r="A8" s="56" t="str">
        <f>Données!E20</f>
        <v>Anthony</v>
      </c>
      <c r="B8" s="56"/>
      <c r="C8" s="31"/>
      <c r="D8" s="31"/>
      <c r="E8" s="31"/>
      <c r="F8" s="32"/>
      <c r="G8" s="32"/>
      <c r="H8" s="32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</row>
    <row r="9" spans="1:39" ht="21" customHeight="1" x14ac:dyDescent="0.25">
      <c r="A9" s="56" t="str">
        <f>Données!E21</f>
        <v>Jean chrsitophe</v>
      </c>
      <c r="B9" s="56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</row>
    <row r="10" spans="1:39" ht="21" customHeight="1" x14ac:dyDescent="0.25">
      <c r="A10" s="56" t="str">
        <f>Données!E22</f>
        <v>Eric</v>
      </c>
      <c r="B10" s="56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</row>
    <row r="11" spans="1:39" ht="21" customHeight="1" x14ac:dyDescent="0.25">
      <c r="A11" s="56">
        <f>Données!E23</f>
        <v>0</v>
      </c>
      <c r="B11" s="56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</row>
    <row r="12" spans="1:39" ht="21" customHeight="1" x14ac:dyDescent="0.25">
      <c r="A12" s="43"/>
      <c r="B12" s="43"/>
      <c r="C12" s="21"/>
      <c r="D12" s="21"/>
      <c r="E12" s="22"/>
      <c r="F12" s="22"/>
      <c r="G12" s="23"/>
      <c r="H12" s="23"/>
      <c r="I12" s="2"/>
      <c r="J12" s="2"/>
      <c r="K12" s="10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1:39" ht="13" x14ac:dyDescent="0.25">
      <c r="A13" s="43"/>
      <c r="B13" s="43"/>
      <c r="C13" s="2"/>
      <c r="D13" s="2"/>
      <c r="E13" s="48" t="str">
        <f>Données!H7</f>
        <v>MALADIE</v>
      </c>
      <c r="F13" s="48"/>
      <c r="G13" s="48"/>
      <c r="H13" s="48"/>
      <c r="I13" s="48"/>
      <c r="J13" s="26"/>
      <c r="K13" s="27"/>
      <c r="L13" s="27"/>
      <c r="M13" s="49" t="str">
        <f>Données!H10</f>
        <v>STAGE</v>
      </c>
      <c r="N13" s="49"/>
      <c r="O13" s="49"/>
      <c r="P13" s="49"/>
      <c r="Q13" s="49"/>
      <c r="R13" s="26"/>
      <c r="S13" s="27"/>
      <c r="T13" s="27"/>
      <c r="U13" s="50" t="str">
        <f>Données!H12</f>
        <v>CONGES SANS SOLDES</v>
      </c>
      <c r="V13" s="50"/>
      <c r="W13" s="50"/>
      <c r="X13" s="50"/>
      <c r="Y13" s="50"/>
      <c r="Z13" s="26"/>
      <c r="AA13" s="2"/>
      <c r="AB13" s="2"/>
      <c r="AC13" s="2"/>
      <c r="AD13" s="2"/>
      <c r="AE13" s="2"/>
      <c r="AF13" s="2"/>
      <c r="AG13" s="2"/>
    </row>
    <row r="14" spans="1:39" ht="13" x14ac:dyDescent="0.25">
      <c r="A14" s="43"/>
      <c r="B14" s="43"/>
      <c r="C14" s="2"/>
      <c r="D14" s="2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"/>
      <c r="AB14" s="2"/>
      <c r="AC14" s="2"/>
      <c r="AD14" s="2"/>
      <c r="AE14" s="2"/>
      <c r="AF14" s="2"/>
      <c r="AG14" s="2"/>
    </row>
    <row r="15" spans="1:39" ht="13" x14ac:dyDescent="0.25">
      <c r="A15" s="43"/>
      <c r="B15" s="43"/>
      <c r="C15" s="2"/>
      <c r="D15" s="2"/>
      <c r="E15" s="51" t="str">
        <f>Données!H8</f>
        <v xml:space="preserve">CONGES </v>
      </c>
      <c r="F15" s="51"/>
      <c r="G15" s="51"/>
      <c r="H15" s="51"/>
      <c r="I15" s="51"/>
      <c r="J15" s="26"/>
      <c r="K15" s="27"/>
      <c r="L15" s="27"/>
      <c r="M15" s="52" t="str">
        <f>Données!H11</f>
        <v>CONGES PATERNITE</v>
      </c>
      <c r="N15" s="52"/>
      <c r="O15" s="52"/>
      <c r="P15" s="52"/>
      <c r="Q15" s="52"/>
      <c r="R15" s="26"/>
      <c r="S15" s="27"/>
      <c r="T15" s="27"/>
      <c r="U15" s="53">
        <v>0</v>
      </c>
      <c r="V15" s="53"/>
      <c r="W15" s="53"/>
      <c r="X15" s="53"/>
      <c r="Y15" s="53"/>
      <c r="Z15" s="26"/>
      <c r="AA15" s="2"/>
      <c r="AB15" s="2"/>
      <c r="AC15" s="2"/>
      <c r="AD15" s="2"/>
      <c r="AE15" s="2"/>
      <c r="AF15" s="2"/>
      <c r="AG15" s="2"/>
    </row>
    <row r="16" spans="1:39" ht="13" x14ac:dyDescent="0.25">
      <c r="A16" s="43"/>
      <c r="B16" s="43"/>
      <c r="C16" s="2"/>
      <c r="D16" s="10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"/>
      <c r="AB16" s="2"/>
      <c r="AC16" s="2"/>
      <c r="AD16" s="2"/>
      <c r="AE16" s="2"/>
      <c r="AF16" s="2"/>
      <c r="AG16" s="2"/>
    </row>
    <row r="17" spans="1:33" ht="13" x14ac:dyDescent="0.25">
      <c r="A17" s="43"/>
      <c r="B17" s="43"/>
      <c r="C17" s="2"/>
      <c r="D17" s="2"/>
      <c r="E17" s="45" t="str">
        <f>Données!H9</f>
        <v>RECUP</v>
      </c>
      <c r="F17" s="45"/>
      <c r="G17" s="45"/>
      <c r="H17" s="45"/>
      <c r="I17" s="45"/>
      <c r="J17" s="26"/>
      <c r="K17" s="27"/>
      <c r="L17" s="27"/>
      <c r="M17" s="46"/>
      <c r="N17" s="46"/>
      <c r="O17" s="46"/>
      <c r="P17" s="46"/>
      <c r="Q17" s="46"/>
      <c r="R17" s="26"/>
      <c r="S17" s="27"/>
      <c r="T17" s="27"/>
      <c r="U17" s="47">
        <v>0</v>
      </c>
      <c r="V17" s="47"/>
      <c r="W17" s="47"/>
      <c r="X17" s="47"/>
      <c r="Y17" s="47"/>
      <c r="Z17" s="26"/>
      <c r="AA17" s="2"/>
      <c r="AB17" s="2"/>
      <c r="AC17" s="2"/>
      <c r="AD17" s="2"/>
      <c r="AE17" s="2"/>
      <c r="AF17" s="2"/>
      <c r="AG17" s="2"/>
    </row>
    <row r="18" spans="1:33" ht="13" x14ac:dyDescent="0.25">
      <c r="A18" s="43"/>
      <c r="B18" s="43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10"/>
      <c r="AF18" s="2"/>
      <c r="AG18" s="2"/>
    </row>
    <row r="19" spans="1:33" ht="13" x14ac:dyDescent="0.25">
      <c r="A19" s="44"/>
      <c r="B19" s="44"/>
      <c r="C19" s="2"/>
      <c r="D19" s="2"/>
      <c r="E19" s="2"/>
      <c r="F19" s="2"/>
      <c r="G19" s="2"/>
      <c r="H19" s="2"/>
      <c r="I19" s="10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1:33" ht="13" x14ac:dyDescent="0.25">
      <c r="A20" s="44"/>
      <c r="B20" s="4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</row>
    <row r="21" spans="1:33" ht="13" x14ac:dyDescent="0.25">
      <c r="A21" s="43"/>
      <c r="B21" s="43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</row>
    <row r="22" spans="1:33" ht="13" x14ac:dyDescent="0.25">
      <c r="A22" s="43"/>
      <c r="B22" s="43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3" ht="13" x14ac:dyDescent="0.25">
      <c r="A23" s="43"/>
      <c r="B23" s="43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10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</row>
    <row r="24" spans="1:33" ht="13" x14ac:dyDescent="0.25">
      <c r="A24" s="43"/>
      <c r="B24" s="43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10"/>
      <c r="AA24" s="2"/>
      <c r="AB24" s="2"/>
      <c r="AC24" s="2"/>
      <c r="AD24" s="2"/>
      <c r="AE24" s="2"/>
      <c r="AF24" s="2"/>
      <c r="AG24" s="2"/>
    </row>
    <row r="25" spans="1:33" ht="13" x14ac:dyDescent="0.25">
      <c r="A25" s="43"/>
      <c r="B25" s="43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</row>
    <row r="26" spans="1:33" ht="13" x14ac:dyDescent="0.25">
      <c r="A26" s="43"/>
      <c r="B26" s="4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7" spans="1:33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</sheetData>
  <mergeCells count="36">
    <mergeCell ref="M17:Q17"/>
    <mergeCell ref="U17:Y17"/>
    <mergeCell ref="E13:I13"/>
    <mergeCell ref="M13:Q13"/>
    <mergeCell ref="U13:Y13"/>
    <mergeCell ref="E15:I15"/>
    <mergeCell ref="M15:Q15"/>
    <mergeCell ref="U15:Y15"/>
    <mergeCell ref="A4:B4"/>
    <mergeCell ref="A5:B5"/>
    <mergeCell ref="A10:B10"/>
    <mergeCell ref="A11:B11"/>
    <mergeCell ref="E17:I17"/>
    <mergeCell ref="C1:AG1"/>
    <mergeCell ref="A23:B23"/>
    <mergeCell ref="A18:B18"/>
    <mergeCell ref="A12:B12"/>
    <mergeCell ref="A14:B14"/>
    <mergeCell ref="A16:B16"/>
    <mergeCell ref="A17:B17"/>
    <mergeCell ref="A15:B15"/>
    <mergeCell ref="A13:B13"/>
    <mergeCell ref="A8:B8"/>
    <mergeCell ref="A9:B9"/>
    <mergeCell ref="A6:B6"/>
    <mergeCell ref="A7:B7"/>
    <mergeCell ref="A1:B1"/>
    <mergeCell ref="A2:B2"/>
    <mergeCell ref="A3:B3"/>
    <mergeCell ref="A26:B26"/>
    <mergeCell ref="A19:B19"/>
    <mergeCell ref="A20:B20"/>
    <mergeCell ref="A21:B21"/>
    <mergeCell ref="A22:B22"/>
    <mergeCell ref="A24:B24"/>
    <mergeCell ref="A25:B25"/>
  </mergeCells>
  <phoneticPr fontId="3" type="noConversion"/>
  <conditionalFormatting sqref="A3:B11">
    <cfRule type="expression" dxfId="138" priority="6" stopIfTrue="1">
      <formula>CELL("row")=ROW()</formula>
    </cfRule>
  </conditionalFormatting>
  <conditionalFormatting sqref="C2:AG2">
    <cfRule type="expression" dxfId="10" priority="1">
      <formula>WEEKDAY(C$2,2)&gt;5</formula>
    </cfRule>
    <cfRule type="expression" dxfId="11" priority="2" stopIfTrue="1">
      <formula>AND(C$2&lt;&gt;"",COUNTIF(Fériés,C$2)&gt;0)</formula>
    </cfRule>
  </conditionalFormatting>
  <dataValidations count="1">
    <dataValidation type="custom" allowBlank="1" showInputMessage="1" showErrorMessage="1" sqref="G2:H2 AB2:AC2 C2 U2:V2 N2:O2">
      <formula1>"&gt;0"</formula1>
    </dataValidation>
  </dataValidations>
  <printOptions horizontalCentered="1" verticalCentered="1"/>
  <pageMargins left="0" right="0" top="0" bottom="0" header="0" footer="0"/>
  <pageSetup paperSize="9" fitToHeight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A1:AM37"/>
  <sheetViews>
    <sheetView showGridLines="0" zoomScale="85" workbookViewId="0">
      <pane xSplit="2" ySplit="2" topLeftCell="C3" activePane="bottomRight" state="frozen"/>
      <selection activeCell="K21" sqref="K21"/>
      <selection pane="topRight" activeCell="K21" sqref="K21"/>
      <selection pane="bottomLeft" activeCell="K21" sqref="K21"/>
      <selection pane="bottomRight" activeCell="A2" sqref="A2:XFD2"/>
    </sheetView>
  </sheetViews>
  <sheetFormatPr baseColWidth="10" defaultColWidth="11.453125" defaultRowHeight="12.5" x14ac:dyDescent="0.25"/>
  <cols>
    <col min="1" max="2" width="11.453125" style="1"/>
    <col min="3" max="7" width="3.81640625" style="1" customWidth="1"/>
    <col min="8" max="8" width="4" style="1" customWidth="1"/>
    <col min="9" max="21" width="3.81640625" style="1" customWidth="1"/>
    <col min="22" max="22" width="3.7265625" style="1" customWidth="1"/>
    <col min="23" max="33" width="3.81640625" style="1" customWidth="1"/>
    <col min="34" max="34" width="0" style="1" hidden="1" customWidth="1"/>
    <col min="35" max="16384" width="11.453125" style="1"/>
  </cols>
  <sheetData>
    <row r="1" spans="1:39" ht="21" customHeight="1" x14ac:dyDescent="0.25">
      <c r="A1" s="57">
        <f>An</f>
        <v>2020</v>
      </c>
      <c r="B1" s="58"/>
      <c r="C1" s="54">
        <f>DATE(An,11,1)</f>
        <v>44136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</row>
    <row r="2" spans="1:39" ht="21" customHeight="1" x14ac:dyDescent="0.25">
      <c r="A2" s="39" t="s">
        <v>32</v>
      </c>
      <c r="B2" s="39"/>
      <c r="C2" s="30">
        <f>C1</f>
        <v>44136</v>
      </c>
      <c r="D2" s="30">
        <f>C2+1</f>
        <v>44137</v>
      </c>
      <c r="E2" s="30">
        <f t="shared" ref="E2:AD2" si="0">D2+1</f>
        <v>44138</v>
      </c>
      <c r="F2" s="30">
        <f t="shared" si="0"/>
        <v>44139</v>
      </c>
      <c r="G2" s="30">
        <f t="shared" si="0"/>
        <v>44140</v>
      </c>
      <c r="H2" s="30">
        <f t="shared" si="0"/>
        <v>44141</v>
      </c>
      <c r="I2" s="30">
        <f t="shared" si="0"/>
        <v>44142</v>
      </c>
      <c r="J2" s="30">
        <f t="shared" si="0"/>
        <v>44143</v>
      </c>
      <c r="K2" s="30">
        <f t="shared" si="0"/>
        <v>44144</v>
      </c>
      <c r="L2" s="30">
        <f t="shared" si="0"/>
        <v>44145</v>
      </c>
      <c r="M2" s="30">
        <f t="shared" si="0"/>
        <v>44146</v>
      </c>
      <c r="N2" s="30">
        <f t="shared" si="0"/>
        <v>44147</v>
      </c>
      <c r="O2" s="30">
        <f t="shared" si="0"/>
        <v>44148</v>
      </c>
      <c r="P2" s="30">
        <f t="shared" si="0"/>
        <v>44149</v>
      </c>
      <c r="Q2" s="30">
        <f t="shared" si="0"/>
        <v>44150</v>
      </c>
      <c r="R2" s="30">
        <f t="shared" si="0"/>
        <v>44151</v>
      </c>
      <c r="S2" s="30">
        <f t="shared" si="0"/>
        <v>44152</v>
      </c>
      <c r="T2" s="30">
        <f t="shared" si="0"/>
        <v>44153</v>
      </c>
      <c r="U2" s="30">
        <f t="shared" si="0"/>
        <v>44154</v>
      </c>
      <c r="V2" s="30">
        <f t="shared" si="0"/>
        <v>44155</v>
      </c>
      <c r="W2" s="30">
        <f t="shared" si="0"/>
        <v>44156</v>
      </c>
      <c r="X2" s="30">
        <f t="shared" si="0"/>
        <v>44157</v>
      </c>
      <c r="Y2" s="30">
        <f t="shared" si="0"/>
        <v>44158</v>
      </c>
      <c r="Z2" s="30">
        <f t="shared" si="0"/>
        <v>44159</v>
      </c>
      <c r="AA2" s="30">
        <f t="shared" si="0"/>
        <v>44160</v>
      </c>
      <c r="AB2" s="30">
        <f t="shared" si="0"/>
        <v>44161</v>
      </c>
      <c r="AC2" s="30">
        <f t="shared" si="0"/>
        <v>44162</v>
      </c>
      <c r="AD2" s="30">
        <f t="shared" si="0"/>
        <v>44163</v>
      </c>
      <c r="AE2" s="30">
        <f>IF(AD2+1&gt;EOMONTH(C1,0),"",AD2+1)</f>
        <v>44164</v>
      </c>
      <c r="AF2" s="30">
        <f>IF(AE2="","",IF(AE2+1&gt;EOMONTH($C$1,0),"",AE2+1))</f>
        <v>44165</v>
      </c>
      <c r="AG2" s="30" t="str">
        <f>IF(AF2="","",IF(AF2+1&gt;EOMONTH($C$1,0),"",AF2+1))</f>
        <v/>
      </c>
    </row>
    <row r="3" spans="1:39" ht="21" customHeight="1" x14ac:dyDescent="0.25">
      <c r="A3" s="56" t="str">
        <f>Données!E15</f>
        <v>Julien</v>
      </c>
      <c r="B3" s="56"/>
      <c r="C3" s="31"/>
      <c r="D3" s="31"/>
      <c r="E3" s="31"/>
      <c r="F3" s="31"/>
      <c r="G3" s="31"/>
      <c r="H3" s="32"/>
      <c r="I3" s="32"/>
      <c r="J3" s="32"/>
      <c r="K3" s="32"/>
      <c r="L3" s="32"/>
      <c r="M3" s="31"/>
      <c r="N3" s="31"/>
      <c r="O3" s="32"/>
      <c r="P3" s="32"/>
      <c r="Q3" s="32"/>
      <c r="R3" s="32"/>
      <c r="S3" s="32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6" t="e">
        <f>IF(COUNTIF(#REF!,"*RT")+(COUNTIF(#REF!,"*RT2")/2)=0,"",COUNTIF(#REF!,"*RT")+(COUNTIF(#REF!,"*RT2")/2))</f>
        <v>#REF!</v>
      </c>
    </row>
    <row r="4" spans="1:39" ht="21" customHeight="1" x14ac:dyDescent="0.25">
      <c r="A4" s="56" t="str">
        <f>Données!E16</f>
        <v>Gérard</v>
      </c>
      <c r="B4" s="56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4" t="s">
        <v>15</v>
      </c>
    </row>
    <row r="5" spans="1:39" ht="21" customHeight="1" x14ac:dyDescent="0.25">
      <c r="A5" s="56" t="str">
        <f>Données!E17</f>
        <v>Yannick</v>
      </c>
      <c r="B5" s="56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J5" s="15"/>
      <c r="AK5" s="15"/>
    </row>
    <row r="6" spans="1:39" ht="21" customHeight="1" x14ac:dyDescent="0.25">
      <c r="A6" s="56" t="str">
        <f>Données!E18</f>
        <v>Gilles</v>
      </c>
      <c r="B6" s="5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J6" s="15"/>
    </row>
    <row r="7" spans="1:39" ht="21" customHeight="1" x14ac:dyDescent="0.25">
      <c r="A7" s="56" t="str">
        <f>Données!E19</f>
        <v>Jean paul</v>
      </c>
      <c r="B7" s="56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M7" s="11"/>
    </row>
    <row r="8" spans="1:39" ht="21" customHeight="1" x14ac:dyDescent="0.25">
      <c r="A8" s="56" t="str">
        <f>Données!E20</f>
        <v>Anthony</v>
      </c>
      <c r="B8" s="56"/>
      <c r="C8" s="31"/>
      <c r="D8" s="31"/>
      <c r="E8" s="31"/>
      <c r="F8" s="32"/>
      <c r="G8" s="32"/>
      <c r="H8" s="32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</row>
    <row r="9" spans="1:39" ht="21" customHeight="1" x14ac:dyDescent="0.25">
      <c r="A9" s="56" t="str">
        <f>Données!E21</f>
        <v>Jean chrsitophe</v>
      </c>
      <c r="B9" s="56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</row>
    <row r="10" spans="1:39" ht="21" customHeight="1" x14ac:dyDescent="0.25">
      <c r="A10" s="56" t="str">
        <f>Données!E22</f>
        <v>Eric</v>
      </c>
      <c r="B10" s="56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</row>
    <row r="11" spans="1:39" ht="21" customHeight="1" x14ac:dyDescent="0.25">
      <c r="A11" s="56">
        <f>Données!E23</f>
        <v>0</v>
      </c>
      <c r="B11" s="56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</row>
    <row r="12" spans="1:39" ht="21" customHeight="1" x14ac:dyDescent="0.25">
      <c r="A12" s="43"/>
      <c r="B12" s="43"/>
      <c r="C12" s="21"/>
      <c r="D12" s="21"/>
      <c r="E12" s="22"/>
      <c r="F12" s="22"/>
      <c r="G12" s="23"/>
      <c r="H12" s="23"/>
      <c r="I12" s="2"/>
      <c r="J12" s="2"/>
      <c r="K12" s="10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1:39" ht="13" x14ac:dyDescent="0.25">
      <c r="A13" s="43"/>
      <c r="B13" s="43"/>
      <c r="C13" s="2"/>
      <c r="D13" s="2"/>
      <c r="E13" s="48" t="str">
        <f>Données!H7</f>
        <v>MALADIE</v>
      </c>
      <c r="F13" s="48"/>
      <c r="G13" s="48"/>
      <c r="H13" s="48"/>
      <c r="I13" s="48"/>
      <c r="J13" s="26"/>
      <c r="K13" s="27"/>
      <c r="L13" s="27"/>
      <c r="M13" s="49" t="str">
        <f>Données!H10</f>
        <v>STAGE</v>
      </c>
      <c r="N13" s="49"/>
      <c r="O13" s="49"/>
      <c r="P13" s="49"/>
      <c r="Q13" s="49"/>
      <c r="R13" s="26"/>
      <c r="S13" s="27"/>
      <c r="T13" s="27"/>
      <c r="U13" s="50" t="str">
        <f>Données!H12</f>
        <v>CONGES SANS SOLDES</v>
      </c>
      <c r="V13" s="50"/>
      <c r="W13" s="50"/>
      <c r="X13" s="50"/>
      <c r="Y13" s="50"/>
      <c r="Z13" s="26"/>
      <c r="AA13" s="2"/>
      <c r="AB13" s="2"/>
      <c r="AC13" s="2"/>
      <c r="AD13" s="2"/>
      <c r="AE13" s="2"/>
      <c r="AF13" s="2"/>
      <c r="AG13" s="2"/>
    </row>
    <row r="14" spans="1:39" ht="13" x14ac:dyDescent="0.25">
      <c r="A14" s="43"/>
      <c r="B14" s="43"/>
      <c r="C14" s="2"/>
      <c r="D14" s="2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"/>
      <c r="AB14" s="2"/>
      <c r="AC14" s="2"/>
      <c r="AD14" s="2"/>
      <c r="AE14" s="2"/>
      <c r="AF14" s="2"/>
      <c r="AG14" s="2"/>
    </row>
    <row r="15" spans="1:39" ht="13" x14ac:dyDescent="0.25">
      <c r="A15" s="43"/>
      <c r="B15" s="43"/>
      <c r="C15" s="2"/>
      <c r="D15" s="2"/>
      <c r="E15" s="51" t="str">
        <f>Données!H8</f>
        <v xml:space="preserve">CONGES </v>
      </c>
      <c r="F15" s="51"/>
      <c r="G15" s="51"/>
      <c r="H15" s="51"/>
      <c r="I15" s="51"/>
      <c r="J15" s="26"/>
      <c r="K15" s="27"/>
      <c r="L15" s="27"/>
      <c r="M15" s="52" t="str">
        <f>Données!H11</f>
        <v>CONGES PATERNITE</v>
      </c>
      <c r="N15" s="52"/>
      <c r="O15" s="52"/>
      <c r="P15" s="52"/>
      <c r="Q15" s="52"/>
      <c r="R15" s="26"/>
      <c r="S15" s="27"/>
      <c r="T15" s="27"/>
      <c r="U15" s="53">
        <v>0</v>
      </c>
      <c r="V15" s="53"/>
      <c r="W15" s="53"/>
      <c r="X15" s="53"/>
      <c r="Y15" s="53"/>
      <c r="Z15" s="26"/>
      <c r="AA15" s="2"/>
      <c r="AB15" s="2"/>
      <c r="AC15" s="2"/>
      <c r="AD15" s="2"/>
      <c r="AE15" s="2"/>
      <c r="AF15" s="2"/>
      <c r="AG15" s="2"/>
    </row>
    <row r="16" spans="1:39" ht="13" x14ac:dyDescent="0.25">
      <c r="A16" s="43"/>
      <c r="B16" s="43"/>
      <c r="C16" s="2"/>
      <c r="D16" s="10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"/>
      <c r="AB16" s="2"/>
      <c r="AC16" s="2"/>
      <c r="AD16" s="2"/>
      <c r="AE16" s="2"/>
      <c r="AF16" s="2"/>
      <c r="AG16" s="2"/>
    </row>
    <row r="17" spans="1:33" ht="13" x14ac:dyDescent="0.25">
      <c r="A17" s="43"/>
      <c r="B17" s="43"/>
      <c r="C17" s="2"/>
      <c r="D17" s="2"/>
      <c r="E17" s="45" t="str">
        <f>Données!H9</f>
        <v>RECUP</v>
      </c>
      <c r="F17" s="45"/>
      <c r="G17" s="45"/>
      <c r="H17" s="45"/>
      <c r="I17" s="45"/>
      <c r="J17" s="26"/>
      <c r="K17" s="27"/>
      <c r="L17" s="27"/>
      <c r="M17" s="46"/>
      <c r="N17" s="46"/>
      <c r="O17" s="46"/>
      <c r="P17" s="46"/>
      <c r="Q17" s="46"/>
      <c r="R17" s="26"/>
      <c r="S17" s="27"/>
      <c r="T17" s="27"/>
      <c r="U17" s="47">
        <v>0</v>
      </c>
      <c r="V17" s="47"/>
      <c r="W17" s="47"/>
      <c r="X17" s="47"/>
      <c r="Y17" s="47"/>
      <c r="Z17" s="26"/>
      <c r="AA17" s="2"/>
      <c r="AB17" s="2"/>
      <c r="AC17" s="2"/>
      <c r="AD17" s="2"/>
      <c r="AE17" s="2"/>
      <c r="AF17" s="2"/>
      <c r="AG17" s="2"/>
    </row>
    <row r="18" spans="1:33" ht="13" x14ac:dyDescent="0.25">
      <c r="A18" s="43"/>
      <c r="B18" s="43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10"/>
      <c r="AF18" s="2"/>
      <c r="AG18" s="2"/>
    </row>
    <row r="19" spans="1:33" ht="13" x14ac:dyDescent="0.25">
      <c r="A19" s="44"/>
      <c r="B19" s="44"/>
      <c r="C19" s="2"/>
      <c r="D19" s="2"/>
      <c r="E19" s="2"/>
      <c r="F19" s="2"/>
      <c r="G19" s="2"/>
      <c r="H19" s="2"/>
      <c r="I19" s="10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1:33" ht="13" x14ac:dyDescent="0.25">
      <c r="A20" s="44"/>
      <c r="B20" s="4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</row>
    <row r="21" spans="1:33" ht="13" x14ac:dyDescent="0.25">
      <c r="A21" s="43"/>
      <c r="B21" s="43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</row>
    <row r="22" spans="1:33" ht="13" x14ac:dyDescent="0.25">
      <c r="A22" s="43"/>
      <c r="B22" s="43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3" ht="13" x14ac:dyDescent="0.25">
      <c r="A23" s="43"/>
      <c r="B23" s="43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10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</row>
    <row r="24" spans="1:33" ht="13" x14ac:dyDescent="0.25">
      <c r="A24" s="43"/>
      <c r="B24" s="43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10"/>
      <c r="AA24" s="2"/>
      <c r="AB24" s="2"/>
      <c r="AC24" s="2"/>
      <c r="AD24" s="2"/>
      <c r="AE24" s="2"/>
      <c r="AF24" s="2"/>
      <c r="AG24" s="2"/>
    </row>
    <row r="25" spans="1:33" ht="13" x14ac:dyDescent="0.25">
      <c r="A25" s="43"/>
      <c r="B25" s="43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</row>
    <row r="26" spans="1:33" ht="13" x14ac:dyDescent="0.25">
      <c r="A26" s="43"/>
      <c r="B26" s="4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7" spans="1:33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</sheetData>
  <mergeCells count="36">
    <mergeCell ref="M17:Q17"/>
    <mergeCell ref="U17:Y17"/>
    <mergeCell ref="E13:I13"/>
    <mergeCell ref="M13:Q13"/>
    <mergeCell ref="U13:Y13"/>
    <mergeCell ref="E15:I15"/>
    <mergeCell ref="M15:Q15"/>
    <mergeCell ref="U15:Y15"/>
    <mergeCell ref="A26:B26"/>
    <mergeCell ref="A19:B19"/>
    <mergeCell ref="A20:B20"/>
    <mergeCell ref="A21:B21"/>
    <mergeCell ref="A22:B22"/>
    <mergeCell ref="A24:B24"/>
    <mergeCell ref="A25:B25"/>
    <mergeCell ref="A6:B6"/>
    <mergeCell ref="A7:B7"/>
    <mergeCell ref="C1:AG1"/>
    <mergeCell ref="A23:B23"/>
    <mergeCell ref="A18:B18"/>
    <mergeCell ref="A12:B12"/>
    <mergeCell ref="A14:B14"/>
    <mergeCell ref="A16:B16"/>
    <mergeCell ref="A17:B17"/>
    <mergeCell ref="A8:B8"/>
    <mergeCell ref="A9:B9"/>
    <mergeCell ref="A10:B10"/>
    <mergeCell ref="A11:B11"/>
    <mergeCell ref="A15:B15"/>
    <mergeCell ref="A13:B13"/>
    <mergeCell ref="E17:I17"/>
    <mergeCell ref="A1:B1"/>
    <mergeCell ref="A2:B2"/>
    <mergeCell ref="A3:B3"/>
    <mergeCell ref="A4:B4"/>
    <mergeCell ref="A5:B5"/>
  </mergeCells>
  <phoneticPr fontId="3" type="noConversion"/>
  <conditionalFormatting sqref="A3:B11">
    <cfRule type="expression" dxfId="136" priority="4" stopIfTrue="1">
      <formula>CELL("row")=ROW()</formula>
    </cfRule>
  </conditionalFormatting>
  <conditionalFormatting sqref="C2:AG2">
    <cfRule type="expression" dxfId="6" priority="1">
      <formula>WEEKDAY(C$2,2)&gt;5</formula>
    </cfRule>
    <cfRule type="expression" dxfId="7" priority="2" stopIfTrue="1">
      <formula>AND(C$2&lt;&gt;"",COUNTIF(Fériés,C$2)&gt;0)</formula>
    </cfRule>
  </conditionalFormatting>
  <dataValidations count="1">
    <dataValidation type="custom" allowBlank="1" showInputMessage="1" showErrorMessage="1" sqref="G2:H2 AB2:AC2 C2 U2:V2 N2:O2">
      <formula1>"&gt;0"</formula1>
    </dataValidation>
  </dataValidations>
  <printOptions horizontalCentered="1" verticalCentered="1"/>
  <pageMargins left="0" right="0" top="0" bottom="0" header="0" footer="0"/>
  <pageSetup paperSize="9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AM37"/>
  <sheetViews>
    <sheetView showGridLines="0" zoomScale="85" workbookViewId="0">
      <pane xSplit="2" ySplit="2" topLeftCell="C3" activePane="bottomRight" state="frozen"/>
      <selection activeCell="K21" sqref="K21"/>
      <selection pane="topRight" activeCell="K21" sqref="K21"/>
      <selection pane="bottomLeft" activeCell="K21" sqref="K21"/>
      <selection pane="bottomRight" activeCell="A2" sqref="A2:XFD2"/>
    </sheetView>
  </sheetViews>
  <sheetFormatPr baseColWidth="10" defaultColWidth="11.453125" defaultRowHeight="12.5" x14ac:dyDescent="0.25"/>
  <cols>
    <col min="1" max="2" width="11.453125" style="1"/>
    <col min="3" max="7" width="3.81640625" style="1" customWidth="1"/>
    <col min="8" max="8" width="4" style="1" customWidth="1"/>
    <col min="9" max="21" width="3.81640625" style="1" customWidth="1"/>
    <col min="22" max="22" width="3.7265625" style="1" customWidth="1"/>
    <col min="23" max="33" width="3.81640625" style="1" customWidth="1"/>
    <col min="34" max="34" width="0" style="1" hidden="1" customWidth="1"/>
    <col min="35" max="16384" width="11.453125" style="1"/>
  </cols>
  <sheetData>
    <row r="1" spans="1:39" ht="21" customHeight="1" x14ac:dyDescent="0.25">
      <c r="A1" s="57">
        <f>An</f>
        <v>2020</v>
      </c>
      <c r="B1" s="58"/>
      <c r="C1" s="54">
        <f>DATE(An,12,1)</f>
        <v>44166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</row>
    <row r="2" spans="1:39" ht="21" customHeight="1" x14ac:dyDescent="0.25">
      <c r="A2" s="39" t="s">
        <v>32</v>
      </c>
      <c r="B2" s="39"/>
      <c r="C2" s="30">
        <f>C1</f>
        <v>44166</v>
      </c>
      <c r="D2" s="30">
        <f>C2+1</f>
        <v>44167</v>
      </c>
      <c r="E2" s="30">
        <f t="shared" ref="E2:AD2" si="0">D2+1</f>
        <v>44168</v>
      </c>
      <c r="F2" s="30">
        <f t="shared" si="0"/>
        <v>44169</v>
      </c>
      <c r="G2" s="30">
        <f t="shared" si="0"/>
        <v>44170</v>
      </c>
      <c r="H2" s="30">
        <f t="shared" si="0"/>
        <v>44171</v>
      </c>
      <c r="I2" s="30">
        <f t="shared" si="0"/>
        <v>44172</v>
      </c>
      <c r="J2" s="30">
        <f t="shared" si="0"/>
        <v>44173</v>
      </c>
      <c r="K2" s="30">
        <f t="shared" si="0"/>
        <v>44174</v>
      </c>
      <c r="L2" s="30">
        <f t="shared" si="0"/>
        <v>44175</v>
      </c>
      <c r="M2" s="30">
        <f t="shared" si="0"/>
        <v>44176</v>
      </c>
      <c r="N2" s="30">
        <f t="shared" si="0"/>
        <v>44177</v>
      </c>
      <c r="O2" s="30">
        <f t="shared" si="0"/>
        <v>44178</v>
      </c>
      <c r="P2" s="30">
        <f t="shared" si="0"/>
        <v>44179</v>
      </c>
      <c r="Q2" s="30">
        <f t="shared" si="0"/>
        <v>44180</v>
      </c>
      <c r="R2" s="30">
        <f t="shared" si="0"/>
        <v>44181</v>
      </c>
      <c r="S2" s="30">
        <f t="shared" si="0"/>
        <v>44182</v>
      </c>
      <c r="T2" s="30">
        <f t="shared" si="0"/>
        <v>44183</v>
      </c>
      <c r="U2" s="30">
        <f t="shared" si="0"/>
        <v>44184</v>
      </c>
      <c r="V2" s="30">
        <f t="shared" si="0"/>
        <v>44185</v>
      </c>
      <c r="W2" s="30">
        <f t="shared" si="0"/>
        <v>44186</v>
      </c>
      <c r="X2" s="30">
        <f t="shared" si="0"/>
        <v>44187</v>
      </c>
      <c r="Y2" s="30">
        <f t="shared" si="0"/>
        <v>44188</v>
      </c>
      <c r="Z2" s="30">
        <f t="shared" si="0"/>
        <v>44189</v>
      </c>
      <c r="AA2" s="30">
        <f t="shared" si="0"/>
        <v>44190</v>
      </c>
      <c r="AB2" s="30">
        <f t="shared" si="0"/>
        <v>44191</v>
      </c>
      <c r="AC2" s="30">
        <f t="shared" si="0"/>
        <v>44192</v>
      </c>
      <c r="AD2" s="30">
        <f t="shared" si="0"/>
        <v>44193</v>
      </c>
      <c r="AE2" s="30">
        <f>IF(AD2+1&gt;EOMONTH(C1,0),"",AD2+1)</f>
        <v>44194</v>
      </c>
      <c r="AF2" s="30">
        <f>IF(AE2="","",IF(AE2+1&gt;EOMONTH($C$1,0),"",AE2+1))</f>
        <v>44195</v>
      </c>
      <c r="AG2" s="30">
        <f>IF(AF2="","",IF(AF2+1&gt;EOMONTH($C$1,0),"",AF2+1))</f>
        <v>44196</v>
      </c>
    </row>
    <row r="3" spans="1:39" ht="21" customHeight="1" x14ac:dyDescent="0.25">
      <c r="A3" s="56" t="str">
        <f>Données!E15</f>
        <v>Julien</v>
      </c>
      <c r="B3" s="56"/>
      <c r="C3" s="31"/>
      <c r="D3" s="31"/>
      <c r="E3" s="31"/>
      <c r="F3" s="31"/>
      <c r="G3" s="31"/>
      <c r="H3" s="32"/>
      <c r="I3" s="32"/>
      <c r="J3" s="32"/>
      <c r="K3" s="32"/>
      <c r="L3" s="32"/>
      <c r="M3" s="31"/>
      <c r="N3" s="31"/>
      <c r="O3" s="32"/>
      <c r="P3" s="32"/>
      <c r="Q3" s="32"/>
      <c r="R3" s="32"/>
      <c r="S3" s="32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6" t="e">
        <f>IF(COUNTIF(#REF!,"*RT")+(COUNTIF(#REF!,"*RT2")/2)=0,"",COUNTIF(#REF!,"*RT")+(COUNTIF(#REF!,"*RT2")/2))</f>
        <v>#REF!</v>
      </c>
    </row>
    <row r="4" spans="1:39" ht="21" customHeight="1" x14ac:dyDescent="0.25">
      <c r="A4" s="56" t="str">
        <f>Données!E16</f>
        <v>Gérard</v>
      </c>
      <c r="B4" s="56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4" t="s">
        <v>15</v>
      </c>
    </row>
    <row r="5" spans="1:39" ht="21" customHeight="1" x14ac:dyDescent="0.25">
      <c r="A5" s="56" t="str">
        <f>Données!E17</f>
        <v>Yannick</v>
      </c>
      <c r="B5" s="56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J5" s="15"/>
      <c r="AK5" s="15"/>
    </row>
    <row r="6" spans="1:39" ht="21" customHeight="1" x14ac:dyDescent="0.25">
      <c r="A6" s="56" t="str">
        <f>Données!E18</f>
        <v>Gilles</v>
      </c>
      <c r="B6" s="5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J6" s="15"/>
    </row>
    <row r="7" spans="1:39" ht="21" customHeight="1" x14ac:dyDescent="0.25">
      <c r="A7" s="56" t="str">
        <f>Données!E19</f>
        <v>Jean paul</v>
      </c>
      <c r="B7" s="56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M7" s="11"/>
    </row>
    <row r="8" spans="1:39" ht="21" customHeight="1" x14ac:dyDescent="0.25">
      <c r="A8" s="56" t="str">
        <f>Données!E20</f>
        <v>Anthony</v>
      </c>
      <c r="B8" s="56"/>
      <c r="C8" s="31"/>
      <c r="D8" s="31"/>
      <c r="E8" s="31"/>
      <c r="F8" s="32"/>
      <c r="G8" s="32"/>
      <c r="H8" s="32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</row>
    <row r="9" spans="1:39" ht="21" customHeight="1" x14ac:dyDescent="0.25">
      <c r="A9" s="56" t="str">
        <f>Données!E21</f>
        <v>Jean chrsitophe</v>
      </c>
      <c r="B9" s="56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</row>
    <row r="10" spans="1:39" ht="21" customHeight="1" x14ac:dyDescent="0.25">
      <c r="A10" s="56" t="str">
        <f>Données!E22</f>
        <v>Eric</v>
      </c>
      <c r="B10" s="56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</row>
    <row r="11" spans="1:39" ht="21" customHeight="1" x14ac:dyDescent="0.25">
      <c r="A11" s="56">
        <f>Données!E23</f>
        <v>0</v>
      </c>
      <c r="B11" s="56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</row>
    <row r="12" spans="1:39" ht="21" customHeight="1" x14ac:dyDescent="0.25">
      <c r="A12" s="43"/>
      <c r="B12" s="43"/>
      <c r="C12" s="21"/>
      <c r="D12" s="21"/>
      <c r="E12" s="22"/>
      <c r="F12" s="22"/>
      <c r="G12" s="23"/>
      <c r="H12" s="23"/>
      <c r="I12" s="2"/>
      <c r="J12" s="2"/>
      <c r="K12" s="10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1:39" ht="13" x14ac:dyDescent="0.25">
      <c r="A13" s="43"/>
      <c r="B13" s="43"/>
      <c r="C13" s="2"/>
      <c r="D13" s="2"/>
      <c r="E13" s="48" t="str">
        <f>Données!H7</f>
        <v>MALADIE</v>
      </c>
      <c r="F13" s="48"/>
      <c r="G13" s="48"/>
      <c r="H13" s="48"/>
      <c r="I13" s="48"/>
      <c r="J13" s="26"/>
      <c r="K13" s="27"/>
      <c r="L13" s="27"/>
      <c r="M13" s="49" t="str">
        <f>Données!H10</f>
        <v>STAGE</v>
      </c>
      <c r="N13" s="49"/>
      <c r="O13" s="49"/>
      <c r="P13" s="49"/>
      <c r="Q13" s="49"/>
      <c r="R13" s="26"/>
      <c r="S13" s="27"/>
      <c r="T13" s="27"/>
      <c r="U13" s="50" t="str">
        <f>Données!H12</f>
        <v>CONGES SANS SOLDES</v>
      </c>
      <c r="V13" s="50"/>
      <c r="W13" s="50"/>
      <c r="X13" s="50"/>
      <c r="Y13" s="50"/>
      <c r="Z13" s="26"/>
      <c r="AA13" s="2"/>
      <c r="AB13" s="2"/>
      <c r="AC13" s="2"/>
      <c r="AD13" s="2"/>
      <c r="AE13" s="2"/>
      <c r="AF13" s="2"/>
      <c r="AG13" s="2"/>
    </row>
    <row r="14" spans="1:39" ht="13" x14ac:dyDescent="0.25">
      <c r="A14" s="43"/>
      <c r="B14" s="43"/>
      <c r="C14" s="2"/>
      <c r="D14" s="2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"/>
      <c r="AB14" s="2"/>
      <c r="AC14" s="2"/>
      <c r="AD14" s="2"/>
      <c r="AE14" s="2"/>
      <c r="AF14" s="2"/>
      <c r="AG14" s="2"/>
    </row>
    <row r="15" spans="1:39" ht="13" x14ac:dyDescent="0.25">
      <c r="A15" s="43"/>
      <c r="B15" s="43"/>
      <c r="C15" s="2"/>
      <c r="D15" s="2"/>
      <c r="E15" s="51" t="str">
        <f>Données!H8</f>
        <v xml:space="preserve">CONGES </v>
      </c>
      <c r="F15" s="51"/>
      <c r="G15" s="51"/>
      <c r="H15" s="51"/>
      <c r="I15" s="51"/>
      <c r="J15" s="26"/>
      <c r="K15" s="27"/>
      <c r="L15" s="27"/>
      <c r="M15" s="52" t="str">
        <f>Données!H11</f>
        <v>CONGES PATERNITE</v>
      </c>
      <c r="N15" s="52"/>
      <c r="O15" s="52"/>
      <c r="P15" s="52"/>
      <c r="Q15" s="52"/>
      <c r="R15" s="26"/>
      <c r="S15" s="27"/>
      <c r="T15" s="27"/>
      <c r="U15" s="53">
        <v>0</v>
      </c>
      <c r="V15" s="53"/>
      <c r="W15" s="53"/>
      <c r="X15" s="53"/>
      <c r="Y15" s="53"/>
      <c r="Z15" s="26"/>
      <c r="AA15" s="2"/>
      <c r="AB15" s="2"/>
      <c r="AC15" s="2"/>
      <c r="AD15" s="2"/>
      <c r="AE15" s="2"/>
      <c r="AF15" s="2"/>
      <c r="AG15" s="2"/>
    </row>
    <row r="16" spans="1:39" ht="13" x14ac:dyDescent="0.25">
      <c r="A16" s="43"/>
      <c r="B16" s="43"/>
      <c r="C16" s="2"/>
      <c r="D16" s="10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"/>
      <c r="AB16" s="2"/>
      <c r="AC16" s="2"/>
      <c r="AD16" s="2"/>
      <c r="AE16" s="2"/>
      <c r="AF16" s="2"/>
      <c r="AG16" s="2"/>
    </row>
    <row r="17" spans="1:33" ht="13" x14ac:dyDescent="0.25">
      <c r="A17" s="43"/>
      <c r="B17" s="43"/>
      <c r="C17" s="2"/>
      <c r="D17" s="2"/>
      <c r="E17" s="45" t="str">
        <f>Données!H9</f>
        <v>RECUP</v>
      </c>
      <c r="F17" s="45"/>
      <c r="G17" s="45"/>
      <c r="H17" s="45"/>
      <c r="I17" s="45"/>
      <c r="J17" s="26"/>
      <c r="K17" s="27"/>
      <c r="L17" s="27"/>
      <c r="M17" s="46"/>
      <c r="N17" s="46"/>
      <c r="O17" s="46"/>
      <c r="P17" s="46"/>
      <c r="Q17" s="46"/>
      <c r="R17" s="26"/>
      <c r="S17" s="27"/>
      <c r="T17" s="27"/>
      <c r="U17" s="47">
        <v>0</v>
      </c>
      <c r="V17" s="47"/>
      <c r="W17" s="47"/>
      <c r="X17" s="47"/>
      <c r="Y17" s="47"/>
      <c r="Z17" s="26"/>
      <c r="AA17" s="2"/>
      <c r="AB17" s="2"/>
      <c r="AC17" s="2"/>
      <c r="AD17" s="2"/>
      <c r="AE17" s="2"/>
      <c r="AF17" s="2"/>
      <c r="AG17" s="2"/>
    </row>
    <row r="18" spans="1:33" ht="13" x14ac:dyDescent="0.25">
      <c r="A18" s="43"/>
      <c r="B18" s="43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10"/>
      <c r="AF18" s="2"/>
      <c r="AG18" s="2"/>
    </row>
    <row r="19" spans="1:33" ht="13" x14ac:dyDescent="0.25">
      <c r="A19" s="44"/>
      <c r="B19" s="44"/>
      <c r="C19" s="2"/>
      <c r="D19" s="2"/>
      <c r="E19" s="2"/>
      <c r="F19" s="2"/>
      <c r="G19" s="2"/>
      <c r="H19" s="2"/>
      <c r="I19" s="10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1:33" ht="13" x14ac:dyDescent="0.25">
      <c r="A20" s="44"/>
      <c r="B20" s="4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</row>
    <row r="21" spans="1:33" ht="13" x14ac:dyDescent="0.25">
      <c r="A21" s="43"/>
      <c r="B21" s="43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</row>
    <row r="22" spans="1:33" ht="13" x14ac:dyDescent="0.25">
      <c r="A22" s="43"/>
      <c r="B22" s="43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3" ht="13" x14ac:dyDescent="0.25">
      <c r="A23" s="43"/>
      <c r="B23" s="43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10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</row>
    <row r="24" spans="1:33" ht="13" x14ac:dyDescent="0.25">
      <c r="A24" s="43"/>
      <c r="B24" s="43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10"/>
      <c r="AA24" s="2"/>
      <c r="AB24" s="2"/>
      <c r="AC24" s="2"/>
      <c r="AD24" s="2"/>
      <c r="AE24" s="2"/>
      <c r="AF24" s="2"/>
      <c r="AG24" s="2"/>
    </row>
    <row r="25" spans="1:33" ht="13" x14ac:dyDescent="0.25">
      <c r="A25" s="43"/>
      <c r="B25" s="43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</row>
    <row r="26" spans="1:33" ht="13" x14ac:dyDescent="0.25">
      <c r="A26" s="43"/>
      <c r="B26" s="4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7" spans="1:33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</sheetData>
  <mergeCells count="36">
    <mergeCell ref="M17:Q17"/>
    <mergeCell ref="U17:Y17"/>
    <mergeCell ref="E13:I13"/>
    <mergeCell ref="M13:Q13"/>
    <mergeCell ref="U13:Y13"/>
    <mergeCell ref="E15:I15"/>
    <mergeCell ref="M15:Q15"/>
    <mergeCell ref="U15:Y15"/>
    <mergeCell ref="A4:B4"/>
    <mergeCell ref="A5:B5"/>
    <mergeCell ref="A10:B10"/>
    <mergeCell ref="A11:B11"/>
    <mergeCell ref="E17:I17"/>
    <mergeCell ref="C1:AG1"/>
    <mergeCell ref="A23:B23"/>
    <mergeCell ref="A18:B18"/>
    <mergeCell ref="A12:B12"/>
    <mergeCell ref="A14:B14"/>
    <mergeCell ref="A16:B16"/>
    <mergeCell ref="A17:B17"/>
    <mergeCell ref="A15:B15"/>
    <mergeCell ref="A13:B13"/>
    <mergeCell ref="A8:B8"/>
    <mergeCell ref="A9:B9"/>
    <mergeCell ref="A6:B6"/>
    <mergeCell ref="A7:B7"/>
    <mergeCell ref="A1:B1"/>
    <mergeCell ref="A2:B2"/>
    <mergeCell ref="A3:B3"/>
    <mergeCell ref="A26:B26"/>
    <mergeCell ref="A19:B19"/>
    <mergeCell ref="A20:B20"/>
    <mergeCell ref="A21:B21"/>
    <mergeCell ref="A22:B22"/>
    <mergeCell ref="A24:B24"/>
    <mergeCell ref="A25:B25"/>
  </mergeCells>
  <phoneticPr fontId="3" type="noConversion"/>
  <conditionalFormatting sqref="A3:B11">
    <cfRule type="expression" dxfId="134" priority="4" stopIfTrue="1">
      <formula>CELL("row")=ROW()</formula>
    </cfRule>
  </conditionalFormatting>
  <conditionalFormatting sqref="C2:AG2">
    <cfRule type="expression" dxfId="2" priority="1">
      <formula>WEEKDAY(C$2,2)&gt;5</formula>
    </cfRule>
    <cfRule type="expression" dxfId="3" priority="2" stopIfTrue="1">
      <formula>AND(C$2&lt;&gt;"",COUNTIF(Fériés,C$2)&gt;0)</formula>
    </cfRule>
  </conditionalFormatting>
  <dataValidations count="1">
    <dataValidation type="custom" allowBlank="1" showInputMessage="1" showErrorMessage="1" sqref="G2:H2 AB2:AC2 C2 U2:V2 N2:O2">
      <formula1>"&gt;0"</formula1>
    </dataValidation>
  </dataValidations>
  <printOptions horizontalCentered="1" verticalCentered="1"/>
  <pageMargins left="0" right="0" top="0" bottom="0" header="0" footer="0"/>
  <pageSetup paperSize="9" fitToHeight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44"/>
  </sheetPr>
  <dimension ref="A1:P21"/>
  <sheetViews>
    <sheetView workbookViewId="0">
      <pane ySplit="2" topLeftCell="A3" activePane="bottomLeft" state="frozen"/>
      <selection pane="bottomLeft"/>
    </sheetView>
  </sheetViews>
  <sheetFormatPr baseColWidth="10" defaultColWidth="11.453125" defaultRowHeight="12.5" x14ac:dyDescent="0.25"/>
  <cols>
    <col min="1" max="6" width="11.453125" style="5"/>
    <col min="7" max="7" width="12" style="5" bestFit="1" customWidth="1"/>
    <col min="8" max="14" width="11.453125" style="5"/>
    <col min="15" max="15" width="24.1796875" style="5" bestFit="1" customWidth="1"/>
    <col min="16" max="16384" width="11.453125" style="5"/>
  </cols>
  <sheetData>
    <row r="1" spans="1:16" ht="13" x14ac:dyDescent="0.3">
      <c r="A1" s="28">
        <v>2020</v>
      </c>
      <c r="C1" s="61" t="s">
        <v>24</v>
      </c>
      <c r="D1" s="61"/>
      <c r="E1" s="61"/>
    </row>
    <row r="2" spans="1:16" ht="15.5" x14ac:dyDescent="0.3">
      <c r="A2" s="62" t="s">
        <v>32</v>
      </c>
      <c r="B2" s="62"/>
      <c r="C2" s="6" t="s">
        <v>12</v>
      </c>
      <c r="D2" s="7" t="s">
        <v>13</v>
      </c>
      <c r="E2" s="8" t="s">
        <v>14</v>
      </c>
      <c r="F2" s="17" t="s">
        <v>31</v>
      </c>
      <c r="G2" s="16" t="s">
        <v>29</v>
      </c>
      <c r="H2" s="9"/>
    </row>
    <row r="3" spans="1:16" ht="24.5" x14ac:dyDescent="0.45">
      <c r="A3" s="59" t="str">
        <f>Données!E15</f>
        <v>Julien</v>
      </c>
      <c r="B3" s="60"/>
      <c r="C3" s="18"/>
      <c r="D3" s="18"/>
      <c r="E3" s="18"/>
      <c r="F3" s="18"/>
      <c r="G3" s="18"/>
      <c r="H3" s="12"/>
    </row>
    <row r="4" spans="1:16" ht="24.5" x14ac:dyDescent="0.45">
      <c r="A4" s="59" t="str">
        <f>Données!E16</f>
        <v>Gérard</v>
      </c>
      <c r="B4" s="60"/>
      <c r="C4" s="18"/>
      <c r="D4" s="18"/>
      <c r="E4" s="18"/>
      <c r="F4" s="18"/>
      <c r="G4" s="18"/>
      <c r="H4" s="12"/>
      <c r="N4" s="63"/>
      <c r="O4" s="63"/>
      <c r="P4" s="34"/>
    </row>
    <row r="5" spans="1:16" ht="24.5" x14ac:dyDescent="0.45">
      <c r="A5" s="64"/>
      <c r="B5" s="65"/>
      <c r="C5" s="19"/>
      <c r="D5" s="19"/>
      <c r="E5" s="19"/>
      <c r="F5" s="19"/>
      <c r="G5" s="19"/>
      <c r="H5" s="20"/>
      <c r="N5" s="34"/>
      <c r="O5" s="34"/>
      <c r="P5" s="34"/>
    </row>
    <row r="6" spans="1:16" ht="24.5" x14ac:dyDescent="0.45">
      <c r="A6" s="59" t="str">
        <f>Données!E17</f>
        <v>Yannick</v>
      </c>
      <c r="B6" s="60"/>
      <c r="C6" s="18"/>
      <c r="D6" s="18"/>
      <c r="E6" s="18"/>
      <c r="F6" s="18"/>
      <c r="G6" s="18"/>
      <c r="H6" s="12"/>
      <c r="N6" s="34"/>
      <c r="O6" s="34"/>
      <c r="P6" s="34"/>
    </row>
    <row r="7" spans="1:16" ht="24.5" x14ac:dyDescent="0.45">
      <c r="A7" s="59" t="str">
        <f>Données!E18</f>
        <v>Gilles</v>
      </c>
      <c r="B7" s="60"/>
      <c r="C7" s="18"/>
      <c r="D7" s="18"/>
      <c r="E7" s="18"/>
      <c r="F7" s="18"/>
      <c r="G7" s="18"/>
      <c r="H7" s="12"/>
      <c r="N7" s="34"/>
      <c r="O7" s="34"/>
      <c r="P7" s="34"/>
    </row>
    <row r="8" spans="1:16" ht="24.5" x14ac:dyDescent="0.45">
      <c r="A8" s="59" t="str">
        <f>Données!E19</f>
        <v>Jean paul</v>
      </c>
      <c r="B8" s="60"/>
      <c r="C8" s="18"/>
      <c r="D8" s="18"/>
      <c r="E8" s="18"/>
      <c r="F8" s="18"/>
      <c r="G8" s="18"/>
      <c r="H8" s="12"/>
      <c r="N8" s="34"/>
      <c r="O8" s="34"/>
      <c r="P8" s="34"/>
    </row>
    <row r="9" spans="1:16" ht="24.5" x14ac:dyDescent="0.45">
      <c r="A9" s="59" t="str">
        <f>Données!E20</f>
        <v>Anthony</v>
      </c>
      <c r="B9" s="60"/>
      <c r="C9" s="18"/>
      <c r="D9" s="18"/>
      <c r="E9" s="18"/>
      <c r="F9" s="18"/>
      <c r="G9" s="18"/>
      <c r="H9" s="12"/>
      <c r="N9" s="34"/>
      <c r="O9" s="34"/>
      <c r="P9" s="34"/>
    </row>
    <row r="10" spans="1:16" ht="24.5" x14ac:dyDescent="0.45">
      <c r="A10" s="59" t="str">
        <f>Données!E21</f>
        <v>Jean chrsitophe</v>
      </c>
      <c r="B10" s="60"/>
      <c r="C10" s="18"/>
      <c r="D10" s="18"/>
      <c r="E10" s="18"/>
      <c r="F10" s="18"/>
      <c r="G10" s="18"/>
      <c r="H10" s="12"/>
      <c r="N10" s="34"/>
      <c r="O10" s="34"/>
      <c r="P10" s="34"/>
    </row>
    <row r="11" spans="1:16" ht="24.5" x14ac:dyDescent="0.45">
      <c r="A11" s="59" t="str">
        <f>Données!E22</f>
        <v>Eric</v>
      </c>
      <c r="B11" s="60"/>
      <c r="C11" s="18"/>
      <c r="D11" s="18"/>
      <c r="E11" s="18"/>
      <c r="F11" s="18"/>
      <c r="G11" s="18"/>
      <c r="H11" s="12"/>
      <c r="N11" s="34"/>
      <c r="O11" s="34"/>
      <c r="P11" s="34"/>
    </row>
    <row r="12" spans="1:16" ht="24.5" x14ac:dyDescent="0.45">
      <c r="A12" s="59">
        <f>Données!E23</f>
        <v>0</v>
      </c>
      <c r="B12" s="60"/>
      <c r="C12" s="18"/>
      <c r="D12" s="18"/>
      <c r="E12" s="18"/>
      <c r="F12" s="18"/>
      <c r="G12" s="18"/>
      <c r="H12" s="12"/>
      <c r="N12" s="34"/>
      <c r="O12" s="34"/>
      <c r="P12" s="34"/>
    </row>
    <row r="13" spans="1:16" ht="24.5" x14ac:dyDescent="0.45">
      <c r="A13" s="59">
        <f>Données!E24</f>
        <v>0</v>
      </c>
      <c r="B13" s="60"/>
      <c r="C13" s="18"/>
      <c r="D13" s="18"/>
      <c r="E13" s="18"/>
      <c r="F13" s="18"/>
      <c r="G13" s="18"/>
      <c r="H13" s="12"/>
      <c r="N13" s="35"/>
      <c r="O13" s="35"/>
      <c r="P13" s="34"/>
    </row>
    <row r="14" spans="1:16" ht="24.5" x14ac:dyDescent="0.45">
      <c r="A14" s="59">
        <f>Données!E25</f>
        <v>0</v>
      </c>
      <c r="B14" s="60"/>
      <c r="C14" s="18"/>
      <c r="D14" s="18"/>
      <c r="E14" s="18"/>
      <c r="F14" s="18"/>
      <c r="G14" s="18"/>
      <c r="H14" s="12"/>
      <c r="N14" s="35"/>
      <c r="O14" s="35"/>
      <c r="P14" s="34"/>
    </row>
    <row r="15" spans="1:16" ht="24.5" x14ac:dyDescent="0.45">
      <c r="A15" s="59">
        <f>Données!E26</f>
        <v>0</v>
      </c>
      <c r="B15" s="60"/>
      <c r="C15" s="18"/>
      <c r="D15" s="18"/>
      <c r="E15" s="18"/>
      <c r="F15" s="18"/>
      <c r="G15" s="18"/>
      <c r="H15" s="12"/>
      <c r="N15" s="34"/>
      <c r="O15" s="34"/>
      <c r="P15" s="34"/>
    </row>
    <row r="16" spans="1:16" ht="24.5" x14ac:dyDescent="0.45">
      <c r="A16" s="59">
        <f>Données!E27</f>
        <v>0</v>
      </c>
      <c r="B16" s="60"/>
      <c r="C16" s="18"/>
      <c r="D16" s="18"/>
      <c r="E16" s="18"/>
      <c r="F16" s="18"/>
      <c r="G16" s="18"/>
      <c r="H16" s="12"/>
      <c r="N16" s="63"/>
      <c r="O16" s="63"/>
      <c r="P16" s="63"/>
    </row>
    <row r="17" spans="1:8" ht="24.5" x14ac:dyDescent="0.45">
      <c r="A17" s="59">
        <f>Données!E28</f>
        <v>0</v>
      </c>
      <c r="B17" s="60"/>
      <c r="C17" s="18"/>
      <c r="D17" s="18"/>
      <c r="E17" s="18"/>
      <c r="F17" s="18"/>
      <c r="G17" s="18"/>
      <c r="H17" s="12"/>
    </row>
    <row r="18" spans="1:8" ht="24.5" x14ac:dyDescent="0.45">
      <c r="A18" s="59">
        <f>Données!E29</f>
        <v>0</v>
      </c>
      <c r="B18" s="60"/>
      <c r="C18" s="18"/>
      <c r="D18" s="18"/>
      <c r="E18" s="18"/>
      <c r="F18" s="18"/>
      <c r="G18" s="18"/>
      <c r="H18" s="12"/>
    </row>
    <row r="19" spans="1:8" ht="24.5" x14ac:dyDescent="0.45">
      <c r="A19" s="59">
        <f>Données!E30</f>
        <v>0</v>
      </c>
      <c r="B19" s="60"/>
      <c r="C19" s="18"/>
      <c r="D19" s="18"/>
      <c r="E19" s="18"/>
      <c r="F19" s="18"/>
      <c r="G19" s="18"/>
      <c r="H19" s="12"/>
    </row>
    <row r="20" spans="1:8" ht="24.5" x14ac:dyDescent="0.45">
      <c r="A20" s="59">
        <f>Données!E31</f>
        <v>0</v>
      </c>
      <c r="B20" s="60"/>
      <c r="C20" s="18"/>
      <c r="D20" s="18"/>
      <c r="E20" s="18"/>
      <c r="F20" s="18"/>
      <c r="G20" s="18"/>
      <c r="H20" s="12"/>
    </row>
    <row r="21" spans="1:8" ht="24.5" x14ac:dyDescent="0.45">
      <c r="A21" s="59">
        <f>Données!E32</f>
        <v>0</v>
      </c>
      <c r="B21" s="60"/>
      <c r="C21" s="18"/>
      <c r="D21" s="18"/>
      <c r="E21" s="18"/>
      <c r="F21" s="18"/>
      <c r="G21" s="18"/>
      <c r="H21" s="12"/>
    </row>
  </sheetData>
  <mergeCells count="23">
    <mergeCell ref="N4:O4"/>
    <mergeCell ref="N16:P16"/>
    <mergeCell ref="A3:B3"/>
    <mergeCell ref="A20:B20"/>
    <mergeCell ref="A5:B5"/>
    <mergeCell ref="A13:B13"/>
    <mergeCell ref="A7:B7"/>
    <mergeCell ref="C1:E1"/>
    <mergeCell ref="A18:B18"/>
    <mergeCell ref="A10:B10"/>
    <mergeCell ref="A11:B11"/>
    <mergeCell ref="A12:B12"/>
    <mergeCell ref="A2:B2"/>
    <mergeCell ref="A8:B8"/>
    <mergeCell ref="A4:B4"/>
    <mergeCell ref="A6:B6"/>
    <mergeCell ref="A9:B9"/>
    <mergeCell ref="A21:B21"/>
    <mergeCell ref="A14:B14"/>
    <mergeCell ref="A15:B15"/>
    <mergeCell ref="A16:B16"/>
    <mergeCell ref="A17:B17"/>
    <mergeCell ref="A19:B19"/>
  </mergeCells>
  <phoneticPr fontId="3" type="noConversion"/>
  <conditionalFormatting sqref="E3:G4 C3:C4 C6:C21 E6:G21">
    <cfRule type="cellIs" dxfId="133" priority="1" stopIfTrue="1" operator="greaterThan">
      <formula>14</formula>
    </cfRule>
    <cfRule type="cellIs" dxfId="132" priority="2" stopIfTrue="1" operator="equal">
      <formula>0</formula>
    </cfRule>
  </conditionalFormatting>
  <conditionalFormatting sqref="A3:B4 A6:B21">
    <cfRule type="expression" dxfId="131" priority="5" stopIfTrue="1">
      <formula>CELL("row")=ROW()</formula>
    </cfRule>
  </conditionalFormatting>
  <conditionalFormatting sqref="D3:D4 D6:D21">
    <cfRule type="cellIs" dxfId="130" priority="6" stopIfTrue="1" operator="equal">
      <formula>0</formula>
    </cfRule>
  </conditionalFormatting>
  <dataValidations count="1">
    <dataValidation type="list" allowBlank="1" showInputMessage="1" showErrorMessage="1" sqref="A1">
      <formula1>"2008,2009,2010,2011,2012,2013,2014,2015,2016,2017,2018,2019,2020"</formula1>
    </dataValidation>
  </dataValidations>
  <printOptions horizontalCentered="1" verticalCentered="1"/>
  <pageMargins left="0" right="0" top="0" bottom="0" header="0" footer="0"/>
  <pageSetup paperSize="9" orientation="portrait" horizontalDpi="4294967293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indexed="51"/>
  </sheetPr>
  <dimension ref="A1:J53"/>
  <sheetViews>
    <sheetView workbookViewId="0">
      <selection activeCell="B12" sqref="B12"/>
    </sheetView>
  </sheetViews>
  <sheetFormatPr baseColWidth="10" defaultRowHeight="12.5" x14ac:dyDescent="0.25"/>
  <cols>
    <col min="1" max="2" width="10.90625" style="70"/>
    <col min="3" max="3" width="25.1796875" style="70" bestFit="1" customWidth="1"/>
    <col min="4" max="4" width="10.90625" style="70"/>
    <col min="5" max="5" width="14.54296875" style="70" bestFit="1" customWidth="1"/>
    <col min="6" max="6" width="17.1796875" style="70" bestFit="1" customWidth="1"/>
    <col min="7" max="7" width="10.90625" style="70"/>
    <col min="8" max="10" width="25.7265625" style="70" customWidth="1"/>
    <col min="11" max="16384" width="10.90625" style="70"/>
  </cols>
  <sheetData>
    <row r="1" spans="1:10" x14ac:dyDescent="0.25">
      <c r="A1" s="70" t="s">
        <v>0</v>
      </c>
      <c r="B1" s="70">
        <v>1</v>
      </c>
      <c r="C1" s="71" t="s">
        <v>18</v>
      </c>
      <c r="D1" s="72"/>
      <c r="E1" s="73"/>
      <c r="F1" s="73"/>
    </row>
    <row r="2" spans="1:10" x14ac:dyDescent="0.25">
      <c r="A2" s="70" t="s">
        <v>1</v>
      </c>
      <c r="B2" s="70">
        <v>2</v>
      </c>
      <c r="C2" s="68">
        <f>DATE(An,1,1)</f>
        <v>43831</v>
      </c>
      <c r="D2" s="74"/>
      <c r="F2" s="73"/>
      <c r="H2" s="73"/>
      <c r="I2" s="73"/>
    </row>
    <row r="3" spans="1:10" x14ac:dyDescent="0.25">
      <c r="A3" s="70" t="s">
        <v>2</v>
      </c>
      <c r="B3" s="70">
        <v>3</v>
      </c>
      <c r="C3" s="68"/>
      <c r="D3" s="74"/>
      <c r="F3" s="73"/>
    </row>
    <row r="4" spans="1:10" x14ac:dyDescent="0.25">
      <c r="A4" s="70" t="s">
        <v>3</v>
      </c>
      <c r="B4" s="70">
        <v>4</v>
      </c>
      <c r="C4" s="68">
        <f>FLOOR(DAY(MINUTE(An/38)/2+56)&amp;"/5/"&amp;An,7)-34</f>
        <v>43933</v>
      </c>
      <c r="D4" s="74"/>
      <c r="F4" s="73"/>
    </row>
    <row r="5" spans="1:10" x14ac:dyDescent="0.25">
      <c r="A5" s="70" t="s">
        <v>4</v>
      </c>
      <c r="B5" s="70">
        <v>5</v>
      </c>
      <c r="C5" s="68">
        <f>C4+1</f>
        <v>43934</v>
      </c>
      <c r="D5" s="74"/>
      <c r="F5" s="73"/>
    </row>
    <row r="6" spans="1:10" x14ac:dyDescent="0.25">
      <c r="A6" s="70" t="s">
        <v>5</v>
      </c>
      <c r="B6" s="70">
        <v>6</v>
      </c>
      <c r="C6" s="68">
        <f>C4+39</f>
        <v>43972</v>
      </c>
      <c r="D6" s="74"/>
      <c r="E6" s="73"/>
      <c r="F6" s="73"/>
    </row>
    <row r="7" spans="1:10" x14ac:dyDescent="0.25">
      <c r="A7" s="70" t="s">
        <v>6</v>
      </c>
      <c r="B7" s="70">
        <v>7</v>
      </c>
      <c r="C7" s="68">
        <f>DATE(An,5,8)</f>
        <v>43959</v>
      </c>
      <c r="D7" s="74"/>
      <c r="E7" s="73"/>
      <c r="F7" s="73"/>
      <c r="G7" s="75">
        <v>1</v>
      </c>
      <c r="H7" s="76" t="s">
        <v>34</v>
      </c>
      <c r="I7" s="76"/>
      <c r="J7" s="76"/>
    </row>
    <row r="8" spans="1:10" x14ac:dyDescent="0.25">
      <c r="A8" s="70" t="s">
        <v>7</v>
      </c>
      <c r="B8" s="70">
        <v>8</v>
      </c>
      <c r="C8" s="68">
        <f>C4+49</f>
        <v>43982</v>
      </c>
      <c r="D8" s="74"/>
      <c r="E8" s="73"/>
      <c r="F8" s="73"/>
      <c r="G8" s="75">
        <v>2</v>
      </c>
      <c r="H8" s="77" t="s">
        <v>35</v>
      </c>
      <c r="I8" s="77"/>
      <c r="J8" s="77"/>
    </row>
    <row r="9" spans="1:10" x14ac:dyDescent="0.25">
      <c r="A9" s="70" t="s">
        <v>8</v>
      </c>
      <c r="B9" s="70">
        <v>9</v>
      </c>
      <c r="C9" s="68">
        <f>C4+50</f>
        <v>43983</v>
      </c>
      <c r="D9" s="74"/>
      <c r="E9" s="73"/>
      <c r="F9" s="73"/>
      <c r="G9" s="75">
        <v>3</v>
      </c>
      <c r="H9" s="77" t="s">
        <v>36</v>
      </c>
      <c r="I9" s="77"/>
      <c r="J9" s="77"/>
    </row>
    <row r="10" spans="1:10" x14ac:dyDescent="0.25">
      <c r="A10" s="70" t="s">
        <v>9</v>
      </c>
      <c r="B10" s="70">
        <v>10</v>
      </c>
      <c r="C10" s="68">
        <f>DATE(An,7,14)</f>
        <v>44026</v>
      </c>
      <c r="D10" s="74"/>
      <c r="E10" s="73"/>
      <c r="F10" s="73"/>
      <c r="G10" s="75">
        <v>4</v>
      </c>
      <c r="H10" s="77" t="s">
        <v>37</v>
      </c>
      <c r="I10" s="77"/>
      <c r="J10" s="77"/>
    </row>
    <row r="11" spans="1:10" x14ac:dyDescent="0.25">
      <c r="A11" s="70" t="s">
        <v>10</v>
      </c>
      <c r="B11" s="70">
        <v>11</v>
      </c>
      <c r="C11" s="68">
        <f>DATE(An,8,15)</f>
        <v>44058</v>
      </c>
      <c r="D11" s="74"/>
      <c r="E11" s="73"/>
      <c r="F11" s="73"/>
      <c r="G11" s="75">
        <v>5</v>
      </c>
      <c r="H11" s="77" t="s">
        <v>38</v>
      </c>
      <c r="I11" s="77"/>
      <c r="J11" s="77"/>
    </row>
    <row r="12" spans="1:10" x14ac:dyDescent="0.25">
      <c r="A12" s="70" t="s">
        <v>11</v>
      </c>
      <c r="B12" s="70">
        <v>12</v>
      </c>
      <c r="C12" s="68">
        <f>DATE(An,11,1)</f>
        <v>44136</v>
      </c>
      <c r="D12" s="74"/>
      <c r="E12" s="73"/>
      <c r="F12" s="73"/>
      <c r="G12" s="75">
        <v>6</v>
      </c>
      <c r="H12" s="77" t="s">
        <v>39</v>
      </c>
      <c r="I12" s="77"/>
      <c r="J12" s="77"/>
    </row>
    <row r="13" spans="1:10" ht="13" thickBot="1" x14ac:dyDescent="0.3">
      <c r="C13" s="68">
        <f>DATE(An,11,11)</f>
        <v>44146</v>
      </c>
      <c r="D13" s="74"/>
      <c r="E13" s="73"/>
      <c r="F13" s="73"/>
      <c r="G13" s="75">
        <v>7</v>
      </c>
      <c r="H13" s="77"/>
      <c r="I13" s="77"/>
      <c r="J13" s="77"/>
    </row>
    <row r="14" spans="1:10" ht="13.5" thickBot="1" x14ac:dyDescent="0.35">
      <c r="C14" s="69">
        <f>DATE(An,12,25)</f>
        <v>44190</v>
      </c>
      <c r="D14" s="74"/>
      <c r="E14" s="25" t="s">
        <v>33</v>
      </c>
      <c r="F14" s="24"/>
      <c r="G14" s="75">
        <v>8</v>
      </c>
      <c r="H14" s="77"/>
      <c r="I14" s="77"/>
      <c r="J14" s="77"/>
    </row>
    <row r="15" spans="1:10" x14ac:dyDescent="0.25">
      <c r="A15" s="78" t="s">
        <v>16</v>
      </c>
      <c r="B15" s="79" t="s">
        <v>17</v>
      </c>
      <c r="E15" s="33" t="s">
        <v>40</v>
      </c>
      <c r="F15" s="80"/>
      <c r="G15" s="75">
        <v>9</v>
      </c>
      <c r="H15" s="77"/>
      <c r="I15" s="77"/>
      <c r="J15" s="77"/>
    </row>
    <row r="16" spans="1:10" x14ac:dyDescent="0.25">
      <c r="A16" s="81" t="s">
        <v>19</v>
      </c>
      <c r="B16" s="81"/>
      <c r="E16" s="33" t="s">
        <v>41</v>
      </c>
      <c r="F16" s="80"/>
      <c r="G16" s="73"/>
      <c r="I16" s="70">
        <v>2003</v>
      </c>
    </row>
    <row r="17" spans="1:9" x14ac:dyDescent="0.25">
      <c r="A17" s="81" t="s">
        <v>21</v>
      </c>
      <c r="B17" s="81"/>
      <c r="D17" s="73"/>
      <c r="E17" s="33" t="s">
        <v>42</v>
      </c>
      <c r="F17" s="80"/>
      <c r="G17" s="73"/>
      <c r="I17" s="70">
        <v>2004</v>
      </c>
    </row>
    <row r="18" spans="1:9" x14ac:dyDescent="0.25">
      <c r="A18" s="82" t="s">
        <v>20</v>
      </c>
      <c r="B18" s="82"/>
      <c r="D18" s="73"/>
      <c r="E18" s="33" t="s">
        <v>43</v>
      </c>
      <c r="F18" s="80"/>
      <c r="G18" s="73"/>
      <c r="I18" s="70">
        <v>2005</v>
      </c>
    </row>
    <row r="19" spans="1:9" x14ac:dyDescent="0.25">
      <c r="A19" s="82" t="s">
        <v>22</v>
      </c>
      <c r="B19" s="82"/>
      <c r="D19" s="73"/>
      <c r="E19" s="33" t="s">
        <v>44</v>
      </c>
      <c r="F19" s="80"/>
      <c r="G19" s="73"/>
      <c r="I19" s="70">
        <v>2006</v>
      </c>
    </row>
    <row r="20" spans="1:9" x14ac:dyDescent="0.25">
      <c r="A20" s="83" t="s">
        <v>25</v>
      </c>
      <c r="B20" s="83"/>
      <c r="D20" s="73"/>
      <c r="E20" s="33" t="s">
        <v>45</v>
      </c>
      <c r="F20" s="80"/>
      <c r="G20" s="73"/>
      <c r="I20" s="70">
        <v>2007</v>
      </c>
    </row>
    <row r="21" spans="1:9" x14ac:dyDescent="0.25">
      <c r="A21" s="83" t="s">
        <v>23</v>
      </c>
      <c r="B21" s="83"/>
      <c r="D21" s="73"/>
      <c r="E21" s="33" t="s">
        <v>46</v>
      </c>
      <c r="F21" s="80"/>
      <c r="G21" s="73"/>
      <c r="I21" s="70">
        <v>2008</v>
      </c>
    </row>
    <row r="22" spans="1:9" x14ac:dyDescent="0.25">
      <c r="A22" s="13" t="s">
        <v>27</v>
      </c>
      <c r="B22" s="13"/>
      <c r="D22" s="73"/>
      <c r="E22" s="33" t="s">
        <v>47</v>
      </c>
      <c r="F22" s="80"/>
      <c r="G22" s="73"/>
      <c r="I22" s="70">
        <v>2009</v>
      </c>
    </row>
    <row r="23" spans="1:9" x14ac:dyDescent="0.25">
      <c r="A23" s="13" t="s">
        <v>28</v>
      </c>
      <c r="B23" s="13"/>
      <c r="D23" s="73"/>
      <c r="E23" s="33"/>
      <c r="F23" s="80"/>
      <c r="G23" s="73"/>
      <c r="I23" s="70">
        <v>2010</v>
      </c>
    </row>
    <row r="24" spans="1:9" x14ac:dyDescent="0.25">
      <c r="A24" s="84" t="s">
        <v>26</v>
      </c>
      <c r="B24" s="84"/>
      <c r="D24" s="73"/>
      <c r="E24" s="85"/>
      <c r="F24" s="80"/>
      <c r="I24" s="70">
        <v>2011</v>
      </c>
    </row>
    <row r="25" spans="1:9" x14ac:dyDescent="0.25">
      <c r="A25" s="86" t="s">
        <v>30</v>
      </c>
      <c r="B25" s="86"/>
      <c r="D25" s="73"/>
      <c r="E25" s="85"/>
      <c r="F25" s="80"/>
      <c r="I25" s="70">
        <v>2012</v>
      </c>
    </row>
    <row r="26" spans="1:9" x14ac:dyDescent="0.25">
      <c r="D26" s="73"/>
      <c r="E26" s="85"/>
      <c r="F26" s="80"/>
      <c r="I26" s="70">
        <v>2013</v>
      </c>
    </row>
    <row r="27" spans="1:9" x14ac:dyDescent="0.25">
      <c r="D27" s="73"/>
      <c r="E27" s="85"/>
      <c r="F27" s="80"/>
      <c r="I27" s="70">
        <v>2014</v>
      </c>
    </row>
    <row r="28" spans="1:9" x14ac:dyDescent="0.25">
      <c r="D28" s="73"/>
      <c r="E28" s="85"/>
      <c r="F28" s="80"/>
      <c r="I28" s="70">
        <v>2015</v>
      </c>
    </row>
    <row r="29" spans="1:9" ht="13" thickBot="1" x14ac:dyDescent="0.3">
      <c r="D29" s="73"/>
      <c r="E29" s="87"/>
      <c r="F29" s="80"/>
      <c r="I29" s="70">
        <v>2016</v>
      </c>
    </row>
    <row r="30" spans="1:9" x14ac:dyDescent="0.25">
      <c r="D30" s="73"/>
      <c r="E30" s="80"/>
      <c r="F30" s="80"/>
      <c r="I30" s="70">
        <v>2017</v>
      </c>
    </row>
    <row r="31" spans="1:9" x14ac:dyDescent="0.25">
      <c r="D31" s="73"/>
      <c r="E31" s="80"/>
      <c r="F31" s="80"/>
      <c r="I31" s="70">
        <v>2018</v>
      </c>
    </row>
    <row r="32" spans="1:9" x14ac:dyDescent="0.25">
      <c r="D32" s="73"/>
      <c r="E32" s="80"/>
      <c r="F32" s="80"/>
      <c r="I32" s="70">
        <v>2019</v>
      </c>
    </row>
    <row r="33" spans="4:9" x14ac:dyDescent="0.25">
      <c r="D33" s="73"/>
      <c r="E33" s="80"/>
      <c r="F33" s="80"/>
      <c r="I33" s="70">
        <v>2020</v>
      </c>
    </row>
    <row r="34" spans="4:9" x14ac:dyDescent="0.25">
      <c r="D34" s="73"/>
      <c r="E34" s="73"/>
      <c r="I34" s="70">
        <v>2021</v>
      </c>
    </row>
    <row r="35" spans="4:9" x14ac:dyDescent="0.25">
      <c r="D35" s="73"/>
      <c r="E35" s="73"/>
      <c r="I35" s="70">
        <v>2022</v>
      </c>
    </row>
    <row r="36" spans="4:9" x14ac:dyDescent="0.25">
      <c r="D36" s="73"/>
      <c r="E36" s="73"/>
      <c r="I36" s="70">
        <v>2023</v>
      </c>
    </row>
    <row r="37" spans="4:9" x14ac:dyDescent="0.25">
      <c r="D37" s="73"/>
      <c r="E37" s="73"/>
      <c r="I37" s="70">
        <v>2024</v>
      </c>
    </row>
    <row r="38" spans="4:9" x14ac:dyDescent="0.25">
      <c r="D38" s="73"/>
      <c r="E38" s="73"/>
      <c r="I38" s="70">
        <v>2025</v>
      </c>
    </row>
    <row r="39" spans="4:9" x14ac:dyDescent="0.25">
      <c r="D39" s="73"/>
      <c r="E39" s="73"/>
      <c r="I39" s="70">
        <v>2026</v>
      </c>
    </row>
    <row r="40" spans="4:9" x14ac:dyDescent="0.25">
      <c r="D40" s="73"/>
      <c r="E40" s="73"/>
      <c r="I40" s="70">
        <v>2027</v>
      </c>
    </row>
    <row r="41" spans="4:9" x14ac:dyDescent="0.25">
      <c r="D41" s="73"/>
      <c r="E41" s="73"/>
      <c r="I41" s="70">
        <v>2028</v>
      </c>
    </row>
    <row r="42" spans="4:9" x14ac:dyDescent="0.25">
      <c r="D42" s="73"/>
      <c r="E42" s="73"/>
      <c r="I42" s="70">
        <v>2029</v>
      </c>
    </row>
    <row r="43" spans="4:9" x14ac:dyDescent="0.25">
      <c r="D43" s="73"/>
      <c r="E43" s="73"/>
      <c r="I43" s="70">
        <v>2030</v>
      </c>
    </row>
    <row r="44" spans="4:9" x14ac:dyDescent="0.25">
      <c r="D44" s="73"/>
      <c r="E44" s="73"/>
    </row>
    <row r="45" spans="4:9" x14ac:dyDescent="0.25">
      <c r="D45" s="73"/>
      <c r="E45" s="73"/>
    </row>
    <row r="46" spans="4:9" x14ac:dyDescent="0.25">
      <c r="D46" s="73"/>
      <c r="E46" s="73"/>
    </row>
    <row r="47" spans="4:9" x14ac:dyDescent="0.25">
      <c r="D47" s="73"/>
      <c r="E47" s="73"/>
    </row>
    <row r="48" spans="4:9" x14ac:dyDescent="0.25">
      <c r="D48" s="73"/>
      <c r="E48" s="73"/>
    </row>
    <row r="49" spans="4:5" x14ac:dyDescent="0.25">
      <c r="D49" s="73"/>
      <c r="E49" s="73"/>
    </row>
    <row r="50" spans="4:5" x14ac:dyDescent="0.25">
      <c r="D50" s="73"/>
      <c r="E50" s="73"/>
    </row>
    <row r="51" spans="4:5" x14ac:dyDescent="0.25">
      <c r="D51" s="73"/>
      <c r="E51" s="73"/>
    </row>
    <row r="52" spans="4:5" x14ac:dyDescent="0.25">
      <c r="D52" s="73"/>
      <c r="E52" s="73"/>
    </row>
    <row r="53" spans="4:5" x14ac:dyDescent="0.25">
      <c r="D53" s="73"/>
      <c r="E53" s="73"/>
    </row>
  </sheetData>
  <mergeCells count="9">
    <mergeCell ref="H13:J13"/>
    <mergeCell ref="H14:J14"/>
    <mergeCell ref="H15:J15"/>
    <mergeCell ref="H7:J7"/>
    <mergeCell ref="H8:J8"/>
    <mergeCell ref="H9:J9"/>
    <mergeCell ref="H10:J10"/>
    <mergeCell ref="H11:J11"/>
    <mergeCell ref="H12:J12"/>
  </mergeCells>
  <phoneticPr fontId="3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29</vt:i4>
      </vt:variant>
    </vt:vector>
  </HeadingPairs>
  <TitlesOfParts>
    <vt:vector size="43" baseType="lpstr">
      <vt:lpstr>Janvier 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Decembre</vt:lpstr>
      <vt:lpstr>Récap annuel</vt:lpstr>
      <vt:lpstr>Données</vt:lpstr>
      <vt:lpstr>An</vt:lpstr>
      <vt:lpstr>COULEUR</vt:lpstr>
      <vt:lpstr>Fériés</vt:lpstr>
      <vt:lpstr>Août!Impression_des_titres</vt:lpstr>
      <vt:lpstr>Avril!Impression_des_titres</vt:lpstr>
      <vt:lpstr>Decembre!Impression_des_titres</vt:lpstr>
      <vt:lpstr>Février!Impression_des_titres</vt:lpstr>
      <vt:lpstr>'Janvier '!Impression_des_titres</vt:lpstr>
      <vt:lpstr>Juillet!Impression_des_titres</vt:lpstr>
      <vt:lpstr>Juin!Impression_des_titres</vt:lpstr>
      <vt:lpstr>Mai!Impression_des_titres</vt:lpstr>
      <vt:lpstr>Mars!Impression_des_titres</vt:lpstr>
      <vt:lpstr>Novembre!Impression_des_titres</vt:lpstr>
      <vt:lpstr>Octobre!Impression_des_titres</vt:lpstr>
      <vt:lpstr>Septembre!Impression_des_titres</vt:lpstr>
      <vt:lpstr>Mois</vt:lpstr>
      <vt:lpstr>Août!Zone_d_impression</vt:lpstr>
      <vt:lpstr>Avril!Zone_d_impression</vt:lpstr>
      <vt:lpstr>Decembre!Zone_d_impression</vt:lpstr>
      <vt:lpstr>Février!Zone_d_impression</vt:lpstr>
      <vt:lpstr>'Janvier '!Zone_d_impression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'Récap annuel'!Zone_d_impression</vt:lpstr>
      <vt:lpstr>Septembre!Zone_d_impression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bruno.schotte@wanadoo.fr</dc:creator>
  <dc:description>bruno9442</dc:description>
  <cp:lastModifiedBy>Michel Staelens</cp:lastModifiedBy>
  <cp:lastPrinted>2015-04-21T06:54:24Z</cp:lastPrinted>
  <dcterms:created xsi:type="dcterms:W3CDTF">2006-09-30T17:57:16Z</dcterms:created>
  <dcterms:modified xsi:type="dcterms:W3CDTF">2015-04-21T09:32:49Z</dcterms:modified>
</cp:coreProperties>
</file>