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JF">Feuil2!$C$1:$C$12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" i="1"/>
  <c r="B2" i="1"/>
  <c r="A1" i="2" l="1"/>
  <c r="B36" i="1" l="1"/>
  <c r="C12" i="2"/>
  <c r="C40" i="1" l="1"/>
  <c r="C37" i="1"/>
  <c r="C39" i="1"/>
  <c r="C38" i="1"/>
  <c r="B40" i="1"/>
  <c r="B38" i="1"/>
  <c r="B39" i="1"/>
  <c r="C1" i="2"/>
  <c r="C5" i="2"/>
  <c r="C9" i="2"/>
  <c r="C2" i="2"/>
  <c r="C10" i="2"/>
  <c r="C11" i="2"/>
  <c r="C4" i="2"/>
  <c r="C8" i="2"/>
  <c r="B37" i="1" l="1"/>
  <c r="C6" i="2"/>
  <c r="C7" i="2"/>
  <c r="C3" i="2"/>
</calcChain>
</file>

<file path=xl/sharedStrings.xml><?xml version="1.0" encoding="utf-8"?>
<sst xmlns="http://schemas.openxmlformats.org/spreadsheetml/2006/main" count="26" uniqueCount="18">
  <si>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</si>
  <si>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</si>
  <si>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</si>
  <si>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</si>
  <si>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</si>
  <si>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</si>
  <si>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</si>
  <si>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</si>
  <si>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</si>
  <si>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</si>
  <si>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</si>
  <si>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</si>
  <si>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nb jours fériés en semaine</t>
  </si>
  <si>
    <t>nb samedis</t>
  </si>
  <si>
    <t>nb dimanches</t>
  </si>
  <si>
    <t>nb we entiers dans le mois</t>
  </si>
  <si>
    <t>nb jours du mois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</si>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</sst>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/mm/yyyy"/>
    <numFmt numFmtId="165" formatCode="mmmm\ yyyy"/>
    <numFmt numFmtId="167" formatCode="ddd\ dd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6">
    <dxf>
      <font>
        <color theme="0"/>
      </font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1023056</xdr:colOff>
      <xdr:row>39</xdr:row>
      <xdr:rowOff>105833</xdr:rowOff>
    </xdr:from>
    <xdr:to>
      <xdr:col>4</xdr:col>
      <xdr:colOff>162277</xdr:colOff>
      <xdr:row>41</xdr:row>
      <xdr:rowOff>141112</xdr:rowOff>
    </xdr:to>
    <xdr:sp macro="" textlink="">
      <xdr:nvSpPr>
        <xdr:cNvPr id="2" name="Rectangle à coins arrondis 1"/>
        <xdr:cNvSpPr/>
      </xdr:nvSpPr>
      <xdr:spPr>
        <a:xfrm>
          <a:off x="3654778" y="8410222"/>
          <a:ext cx="1086555" cy="359834"/>
        </a:xfrm>
        <a:prstGeom prst="wedgeRoundRectCallout">
          <a:avLst>
            <a:gd name="adj1" fmla="val -64556"/>
            <a:gd name="adj2" fmla="val -7354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Astreinte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="90" zoomScaleNormal="90" workbookViewId="0">
      <selection activeCell="B1" sqref="B1"/>
    </sheetView>
  </sheetViews>
  <sheetFormatPr baseColWidth="10" defaultColWidth="11.26953125" defaultRowHeight="13" x14ac:dyDescent="0.35"/>
  <cols>
    <col min="1" max="1" width="21.08984375" style="5" bestFit="1" customWidth="1"/>
    <col min="2" max="3" width="16.54296875" style="4" customWidth="1"/>
    <col min="4" max="16384" width="11.26953125" style="5"/>
  </cols>
  <sheetData>
    <row r="1" spans="1:3" ht="26" x14ac:dyDescent="0.35">
      <c r="A1" s="3">
        <v>2017</v>
      </c>
      <c r="B1" s="3">
        <v>9</v>
      </c>
      <c r="C1" s="3" t="s">
        <v>17</v>
      </c>
    </row>
    <row r="2" spans="1:3" ht="17.25" customHeight="1" x14ac:dyDescent="0.35">
      <c r="A2" s="6"/>
      <c r="B2" s="7">
        <f>DATE($A$1,$B$1,1)</f>
        <v>42979</v>
      </c>
    </row>
    <row r="3" spans="1:3" ht="17.25" customHeight="1" x14ac:dyDescent="0.35">
      <c r="A3" s="6"/>
      <c r="B3" s="8">
        <f>IF(MONTH(DATE($A$1,$B$1,ROW()-2))=B$1,DATE($A$1,$B$1,ROW()-2),0)</f>
        <v>42979</v>
      </c>
    </row>
    <row r="4" spans="1:3" ht="17.25" customHeight="1" x14ac:dyDescent="0.35">
      <c r="B4" s="8">
        <f>IF(MONTH(DATE($A$1,$B$1,ROW()-2))=B$1,DATE($A$1,$B$1,ROW()-2),0)</f>
        <v>42980</v>
      </c>
    </row>
    <row r="5" spans="1:3" ht="17.25" customHeight="1" x14ac:dyDescent="0.35">
      <c r="B5" s="8">
        <f>IF(MONTH(DATE($A$1,$B$1,ROW()-2))=B$1,DATE($A$1,$B$1,ROW()-2),0)</f>
        <v>42981</v>
      </c>
    </row>
    <row r="6" spans="1:3" ht="17.25" customHeight="1" x14ac:dyDescent="0.35">
      <c r="B6" s="8">
        <f>IF(MONTH(DATE($A$1,$B$1,ROW()-2))=B$1,DATE($A$1,$B$1,ROW()-2),0)</f>
        <v>42982</v>
      </c>
    </row>
    <row r="7" spans="1:3" ht="17.25" customHeight="1" x14ac:dyDescent="0.35">
      <c r="B7" s="8">
        <f>IF(MONTH(DATE($A$1,$B$1,ROW()-2))=B$1,DATE($A$1,$B$1,ROW()-2),0)</f>
        <v>42983</v>
      </c>
    </row>
    <row r="8" spans="1:3" ht="17.25" customHeight="1" x14ac:dyDescent="0.35">
      <c r="B8" s="8">
        <f>IF(MONTH(DATE($A$1,$B$1,ROW()-2))=B$1,DATE($A$1,$B$1,ROW()-2),0)</f>
        <v>42984</v>
      </c>
    </row>
    <row r="9" spans="1:3" ht="17.25" customHeight="1" x14ac:dyDescent="0.35">
      <c r="B9" s="8">
        <f>IF(MONTH(DATE($A$1,$B$1,ROW()-2))=B$1,DATE($A$1,$B$1,ROW()-2),0)</f>
        <v>42985</v>
      </c>
    </row>
    <row r="10" spans="1:3" ht="17.25" customHeight="1" x14ac:dyDescent="0.35">
      <c r="B10" s="8">
        <f>IF(MONTH(DATE($A$1,$B$1,ROW()-2))=B$1,DATE($A$1,$B$1,ROW()-2),0)</f>
        <v>42986</v>
      </c>
    </row>
    <row r="11" spans="1:3" ht="17.25" customHeight="1" x14ac:dyDescent="0.35">
      <c r="B11" s="8">
        <f>IF(MONTH(DATE($A$1,$B$1,ROW()-2))=B$1,DATE($A$1,$B$1,ROW()-2),0)</f>
        <v>42987</v>
      </c>
    </row>
    <row r="12" spans="1:3" ht="17.25" customHeight="1" x14ac:dyDescent="0.35">
      <c r="B12" s="8">
        <f>IF(MONTH(DATE($A$1,$B$1,ROW()-2))=B$1,DATE($A$1,$B$1,ROW()-2),0)</f>
        <v>42988</v>
      </c>
    </row>
    <row r="13" spans="1:3" ht="17.25" customHeight="1" x14ac:dyDescent="0.35">
      <c r="B13" s="8">
        <f>IF(MONTH(DATE($A$1,$B$1,ROW()-2))=B$1,DATE($A$1,$B$1,ROW()-2),0)</f>
        <v>42989</v>
      </c>
    </row>
    <row r="14" spans="1:3" ht="17.25" customHeight="1" x14ac:dyDescent="0.35">
      <c r="B14" s="8">
        <f>IF(MONTH(DATE($A$1,$B$1,ROW()-2))=B$1,DATE($A$1,$B$1,ROW()-2),0)</f>
        <v>42990</v>
      </c>
    </row>
    <row r="15" spans="1:3" ht="17.25" customHeight="1" x14ac:dyDescent="0.35">
      <c r="B15" s="8">
        <f>IF(MONTH(DATE($A$1,$B$1,ROW()-2))=B$1,DATE($A$1,$B$1,ROW()-2),0)</f>
        <v>42991</v>
      </c>
      <c r="C15" s="4" t="s">
        <v>17</v>
      </c>
    </row>
    <row r="16" spans="1:3" ht="17.25" customHeight="1" x14ac:dyDescent="0.35">
      <c r="B16" s="8">
        <f>IF(MONTH(DATE($A$1,$B$1,ROW()-2))=B$1,DATE($A$1,$B$1,ROW()-2),0)</f>
        <v>42992</v>
      </c>
      <c r="C16" s="4" t="s">
        <v>17</v>
      </c>
    </row>
    <row r="17" spans="2:3" ht="17.25" customHeight="1" x14ac:dyDescent="0.35">
      <c r="B17" s="8">
        <f>IF(MONTH(DATE($A$1,$B$1,ROW()-2))=B$1,DATE($A$1,$B$1,ROW()-2),0)</f>
        <v>42993</v>
      </c>
      <c r="C17" s="4" t="s">
        <v>17</v>
      </c>
    </row>
    <row r="18" spans="2:3" ht="17.25" customHeight="1" x14ac:dyDescent="0.35">
      <c r="B18" s="8">
        <f>IF(MONTH(DATE($A$1,$B$1,ROW()-2))=B$1,DATE($A$1,$B$1,ROW()-2),0)</f>
        <v>42994</v>
      </c>
      <c r="C18" s="4" t="s">
        <v>17</v>
      </c>
    </row>
    <row r="19" spans="2:3" ht="17.25" customHeight="1" x14ac:dyDescent="0.35">
      <c r="B19" s="8">
        <f>IF(MONTH(DATE($A$1,$B$1,ROW()-2))=B$1,DATE($A$1,$B$1,ROW()-2),0)</f>
        <v>42995</v>
      </c>
      <c r="C19" s="4" t="s">
        <v>17</v>
      </c>
    </row>
    <row r="20" spans="2:3" ht="17.25" customHeight="1" x14ac:dyDescent="0.35">
      <c r="B20" s="8">
        <f>IF(MONTH(DATE($A$1,$B$1,ROW()-2))=B$1,DATE($A$1,$B$1,ROW()-2),0)</f>
        <v>42996</v>
      </c>
      <c r="C20" s="4" t="s">
        <v>17</v>
      </c>
    </row>
    <row r="21" spans="2:3" ht="17.25" customHeight="1" x14ac:dyDescent="0.35">
      <c r="B21" s="8">
        <f>IF(MONTH(DATE($A$1,$B$1,ROW()-2))=B$1,DATE($A$1,$B$1,ROW()-2),0)</f>
        <v>42997</v>
      </c>
      <c r="C21" s="4" t="s">
        <v>17</v>
      </c>
    </row>
    <row r="22" spans="2:3" ht="17.25" customHeight="1" x14ac:dyDescent="0.35">
      <c r="B22" s="8">
        <f>IF(MONTH(DATE($A$1,$B$1,ROW()-2))=B$1,DATE($A$1,$B$1,ROW()-2),0)</f>
        <v>42998</v>
      </c>
    </row>
    <row r="23" spans="2:3" ht="17.25" customHeight="1" x14ac:dyDescent="0.35">
      <c r="B23" s="8">
        <f>IF(MONTH(DATE($A$1,$B$1,ROW()-2))=B$1,DATE($A$1,$B$1,ROW()-2),0)</f>
        <v>42999</v>
      </c>
    </row>
    <row r="24" spans="2:3" ht="17.25" customHeight="1" x14ac:dyDescent="0.35">
      <c r="B24" s="8">
        <f>IF(MONTH(DATE($A$1,$B$1,ROW()-2))=B$1,DATE($A$1,$B$1,ROW()-2),0)</f>
        <v>43000</v>
      </c>
      <c r="C24" s="4" t="s">
        <v>17</v>
      </c>
    </row>
    <row r="25" spans="2:3" ht="17.25" customHeight="1" x14ac:dyDescent="0.35">
      <c r="B25" s="8">
        <f>IF(MONTH(DATE($A$1,$B$1,ROW()-2))=B$1,DATE($A$1,$B$1,ROW()-2),0)</f>
        <v>43001</v>
      </c>
    </row>
    <row r="26" spans="2:3" ht="17.25" customHeight="1" x14ac:dyDescent="0.35">
      <c r="B26" s="8">
        <f>IF(MONTH(DATE($A$1,$B$1,ROW()-2))=B$1,DATE($A$1,$B$1,ROW()-2),0)</f>
        <v>43002</v>
      </c>
    </row>
    <row r="27" spans="2:3" ht="17.25" customHeight="1" x14ac:dyDescent="0.35">
      <c r="B27" s="8">
        <f>IF(MONTH(DATE($A$1,$B$1,ROW()-2))=B$1,DATE($A$1,$B$1,ROW()-2),0)</f>
        <v>43003</v>
      </c>
    </row>
    <row r="28" spans="2:3" ht="17.25" customHeight="1" x14ac:dyDescent="0.35">
      <c r="B28" s="8">
        <f>IF(MONTH(DATE($A$1,$B$1,ROW()-2))=B$1,DATE($A$1,$B$1,ROW()-2),0)</f>
        <v>43004</v>
      </c>
    </row>
    <row r="29" spans="2:3" ht="17.25" customHeight="1" x14ac:dyDescent="0.35">
      <c r="B29" s="8">
        <f>IF(MONTH(DATE($A$1,$B$1,ROW()-2))=B$1,DATE($A$1,$B$1,ROW()-2),0)</f>
        <v>43005</v>
      </c>
    </row>
    <row r="30" spans="2:3" ht="17.25" customHeight="1" x14ac:dyDescent="0.35">
      <c r="B30" s="8">
        <f>IF(MONTH(DATE($A$1,$B$1,ROW()-2))=B$1,DATE($A$1,$B$1,ROW()-2),0)</f>
        <v>43006</v>
      </c>
    </row>
    <row r="31" spans="2:3" ht="17.25" customHeight="1" x14ac:dyDescent="0.35">
      <c r="B31" s="8">
        <f>IF(MONTH(DATE($A$1,$B$1,ROW()-2))=B$1,DATE($A$1,$B$1,ROW()-2),0)</f>
        <v>43007</v>
      </c>
    </row>
    <row r="32" spans="2:3" ht="17.25" customHeight="1" x14ac:dyDescent="0.35">
      <c r="B32" s="8">
        <f>IF(MONTH(DATE($A$1,$B$1,ROW()-2))=B$1,DATE($A$1,$B$1,ROW()-2),0)</f>
        <v>43008</v>
      </c>
    </row>
    <row r="33" spans="1:3" ht="17.25" customHeight="1" x14ac:dyDescent="0.35">
      <c r="B33" s="8">
        <f>IF(MONTH(DATE($A$1,$B$1,ROW()-2))=B$1,DATE($A$1,$B$1,ROW()-2),0)</f>
        <v>0</v>
      </c>
    </row>
    <row r="36" spans="1:3" x14ac:dyDescent="0.35">
      <c r="A36" s="5" t="s">
        <v>16</v>
      </c>
      <c r="B36" s="4">
        <f>SUMPRODUCT(N(MONTH(B3:B33)=B1))</f>
        <v>30</v>
      </c>
    </row>
    <row r="37" spans="1:3" x14ac:dyDescent="0.35">
      <c r="A37" s="5" t="s">
        <v>12</v>
      </c>
      <c r="B37" s="4">
        <f t="shared" ref="B37" ca="1" si="0">SUMPRODUCT((WEEKDAY(OFFSET(B3,,,B36),2)&lt;6)*(COUNTIF(JF,OFFSET(B3,,,B36))))</f>
        <v>0</v>
      </c>
      <c r="C37" s="4">
        <f ca="1">SUMPRODUCT((WEEKDAY(OFFSET(B3,,,B36),2)&lt;6)*(COUNTIF(JF,OFFSET(B3,,,B36)))*(OFFSET(C3,,,B36)="A"))</f>
        <v>0</v>
      </c>
    </row>
    <row r="38" spans="1:3" x14ac:dyDescent="0.35">
      <c r="A38" s="5" t="s">
        <v>13</v>
      </c>
      <c r="B38" s="4">
        <f ca="1">SUMPRODUCT(--(WEEKDAY(OFFSET(B3,,,B36),2)=6))</f>
        <v>5</v>
      </c>
      <c r="C38" s="4">
        <f ca="1">SUMPRODUCT(--(WEEKDAY(OFFSET(B3,,,B36),2)=6)*(OFFSET(C3,,,B36)="A"))</f>
        <v>1</v>
      </c>
    </row>
    <row r="39" spans="1:3" x14ac:dyDescent="0.35">
      <c r="A39" s="5" t="s">
        <v>14</v>
      </c>
      <c r="B39" s="4">
        <f ca="1">SUMPRODUCT(--(WEEKDAY(OFFSET(B3,,,B36),2)=7))</f>
        <v>4</v>
      </c>
      <c r="C39" s="4">
        <f ca="1">SUMPRODUCT(--(WEEKDAY(OFFSET(B3,,,B36),2)=7)*(OFFSET(C3,,,B36)="A"))</f>
        <v>1</v>
      </c>
    </row>
    <row r="40" spans="1:3" x14ac:dyDescent="0.35">
      <c r="A40" s="5" t="s">
        <v>15</v>
      </c>
      <c r="B40" s="4">
        <f ca="1">SUMPRODUCT((WEEKDAY(OFFSET(B3,,,B36-1),2)=6)*(WEEKDAY(OFFSET(B4,,,B36-1),2)=7))</f>
        <v>4</v>
      </c>
      <c r="C40" s="4">
        <f ca="1">SUMPRODUCT((WEEKDAY(OFFSET(B3,,,B36-1),2)=6)*(WEEKDAY(OFFSET(B4,,,B36-1),2)=7)*(OFFSET(C3,,,B36-1)="A")*(OFFSET(C4,,,B36-1)="A"))</f>
        <v>1</v>
      </c>
    </row>
  </sheetData>
  <conditionalFormatting sqref="B3:B33">
    <cfRule type="expression" dxfId="5" priority="2">
      <formula>WEEKDAY(B3,2)&gt;5</formula>
    </cfRule>
    <cfRule type="expression" dxfId="4" priority="3">
      <formula>COUNTIF(JF,B3)&gt;0</formula>
    </cfRule>
    <cfRule type="expression" dxfId="3" priority="1">
      <formula>B3=0</formula>
    </cfRule>
  </conditionalFormatting>
  <dataValidations count="1">
    <dataValidation type="list" allowBlank="1" showInputMessage="1" showErrorMessage="1" sqref="B1">
      <formula1>"{1,2,3,4,5,6,7,8,9,10,11,12}"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baseColWidth="10" defaultRowHeight="14.5" x14ac:dyDescent="0.35"/>
  <cols>
    <col min="2" max="2" width="13.26953125" bestFit="1" customWidth="1"/>
    <col min="3" max="3" width="13.08984375" bestFit="1" customWidth="1"/>
  </cols>
  <sheetData>
    <row r="1" spans="1:3" x14ac:dyDescent="0.35">
      <c r="A1" s="9">
        <f>Feuil1!A1</f>
        <v>2017</v>
      </c>
      <c r="B1" s="1" t="s">
        <v>0</v>
      </c>
      <c r="C1" s="2">
        <f>DATE(A1,1,1)</f>
        <v>42736</v>
      </c>
    </row>
    <row r="2" spans="1:3" x14ac:dyDescent="0.35">
      <c r="A2" s="1"/>
      <c r="B2" s="1" t="s">
        <v>1</v>
      </c>
      <c r="C2" s="2">
        <f>ROUND(DATE(A1,4,MOD(234-11*MOD(A1,19),30))/7,0)*7-6</f>
        <v>42841</v>
      </c>
    </row>
    <row r="3" spans="1:3" x14ac:dyDescent="0.35">
      <c r="A3" s="1"/>
      <c r="B3" s="1" t="s">
        <v>2</v>
      </c>
      <c r="C3" s="2">
        <f>C2+1</f>
        <v>42842</v>
      </c>
    </row>
    <row r="4" spans="1:3" x14ac:dyDescent="0.35">
      <c r="A4" s="1"/>
      <c r="B4" s="1" t="s">
        <v>3</v>
      </c>
      <c r="C4" s="2">
        <f>DATE(A1,5,1)</f>
        <v>42856</v>
      </c>
    </row>
    <row r="5" spans="1:3" x14ac:dyDescent="0.35">
      <c r="A5" s="1"/>
      <c r="B5" s="1" t="s">
        <v>4</v>
      </c>
      <c r="C5" s="2">
        <f>DATE(A1,5,8)</f>
        <v>42863</v>
      </c>
    </row>
    <row r="6" spans="1:3" x14ac:dyDescent="0.35">
      <c r="A6" s="1"/>
      <c r="B6" s="1" t="s">
        <v>5</v>
      </c>
      <c r="C6" s="2">
        <f>C2+39</f>
        <v>42880</v>
      </c>
    </row>
    <row r="7" spans="1:3" x14ac:dyDescent="0.35">
      <c r="A7" s="1"/>
      <c r="B7" s="1" t="s">
        <v>6</v>
      </c>
      <c r="C7" s="2">
        <f>C2+50</f>
        <v>42891</v>
      </c>
    </row>
    <row r="8" spans="1:3" x14ac:dyDescent="0.35">
      <c r="A8" s="1"/>
      <c r="B8" s="1" t="s">
        <v>7</v>
      </c>
      <c r="C8" s="2">
        <f>DATE(A1,7,14)</f>
        <v>42930</v>
      </c>
    </row>
    <row r="9" spans="1:3" x14ac:dyDescent="0.35">
      <c r="A9" s="1"/>
      <c r="B9" s="1" t="s">
        <v>8</v>
      </c>
      <c r="C9" s="2">
        <f>DATE(A1,8,15)</f>
        <v>42962</v>
      </c>
    </row>
    <row r="10" spans="1:3" x14ac:dyDescent="0.35">
      <c r="A10" s="1"/>
      <c r="B10" s="1" t="s">
        <v>9</v>
      </c>
      <c r="C10" s="2">
        <f>DATE(A1,11,1)</f>
        <v>43040</v>
      </c>
    </row>
    <row r="11" spans="1:3" x14ac:dyDescent="0.35">
      <c r="A11" s="1"/>
      <c r="B11" s="1" t="s">
        <v>10</v>
      </c>
      <c r="C11" s="2">
        <f>DATE(A1,11,11)</f>
        <v>43050</v>
      </c>
    </row>
    <row r="12" spans="1:3" x14ac:dyDescent="0.35">
      <c r="A12" s="1"/>
      <c r="B12" s="1" t="s">
        <v>11</v>
      </c>
      <c r="C12" s="2">
        <f>DATE(A1,12,25)</f>
        <v>43094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2017-08-05T13:28:34Z</dcterms:created>
  <dcterms:modified xsi:type="dcterms:W3CDTF">2017-08-08T20:20:17Z</dcterms:modified>
</cp:coreProperties>
</file>