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9440" windowHeight="7995"/>
  </bookViews>
  <sheets>
    <sheet name="KPI express" sheetId="4" r:id="rId1"/>
    <sheet name="Express" sheetId="1" r:id="rId2"/>
    <sheet name="KPI avion" sheetId="5" r:id="rId3"/>
    <sheet name="Avion" sheetId="2" r:id="rId4"/>
    <sheet name="KPI bateau" sheetId="6" r:id="rId5"/>
    <sheet name="Bateau" sheetId="3" r:id="rId6"/>
  </sheets>
  <definedNames>
    <definedName name="_xlnm._FilterDatabase" localSheetId="3" hidden="1">Avion!$A$2:$J$14</definedName>
  </definedNames>
  <calcPr calcId="124519"/>
  <pivotCaches>
    <pivotCache cacheId="9" r:id="rId7"/>
    <pivotCache cacheId="12" r:id="rId8"/>
    <pivotCache cacheId="16" r:id="rId9"/>
  </pivotCaches>
</workbook>
</file>

<file path=xl/calcChain.xml><?xml version="1.0" encoding="utf-8"?>
<calcChain xmlns="http://schemas.openxmlformats.org/spreadsheetml/2006/main">
  <c r="L3" i="3"/>
  <c r="L4"/>
  <c r="L5" i="2"/>
  <c r="L6"/>
  <c r="L7"/>
  <c r="L8"/>
  <c r="L9"/>
  <c r="L10"/>
  <c r="L11"/>
  <c r="L12"/>
  <c r="L13"/>
  <c r="L14"/>
  <c r="L3" i="1"/>
  <c r="L4"/>
  <c r="L5"/>
  <c r="L6"/>
  <c r="L7"/>
  <c r="L8"/>
  <c r="K3" i="3"/>
  <c r="K4"/>
  <c r="K5" i="2"/>
  <c r="K6"/>
  <c r="K7"/>
  <c r="K8"/>
  <c r="K9"/>
  <c r="K10"/>
  <c r="K11"/>
  <c r="K12"/>
  <c r="K13"/>
  <c r="K14"/>
  <c r="K3" i="1"/>
  <c r="K4"/>
  <c r="K5"/>
  <c r="K6"/>
  <c r="K7"/>
  <c r="K8"/>
  <c r="H4" i="2" l="1"/>
  <c r="K4" s="1"/>
  <c r="L4" s="1"/>
  <c r="H3"/>
  <c r="K3" s="1"/>
  <c r="L3" s="1"/>
</calcChain>
</file>

<file path=xl/sharedStrings.xml><?xml version="1.0" encoding="utf-8"?>
<sst xmlns="http://schemas.openxmlformats.org/spreadsheetml/2006/main" count="155" uniqueCount="72">
  <si>
    <t>Fournisseurs</t>
  </si>
  <si>
    <t>Mode de Transp</t>
  </si>
  <si>
    <t>Priorité</t>
  </si>
  <si>
    <t>N° Commande JAD</t>
  </si>
  <si>
    <t>N°Facture JAD</t>
  </si>
  <si>
    <t>Date de passation cde</t>
  </si>
  <si>
    <t xml:space="preserve">Date de relachement </t>
  </si>
  <si>
    <t>SULLAIR</t>
  </si>
  <si>
    <t>Express</t>
  </si>
  <si>
    <t xml:space="preserve">COO5058W </t>
  </si>
  <si>
    <t>P056708E</t>
  </si>
  <si>
    <t>HYSTER</t>
  </si>
  <si>
    <t xml:space="preserve">Urgent </t>
  </si>
  <si>
    <t xml:space="preserve"> ABJ5113H</t>
  </si>
  <si>
    <t>P057065N</t>
  </si>
  <si>
    <t>BUCYRUS</t>
  </si>
  <si>
    <t>ABJ5113K</t>
  </si>
  <si>
    <t>P056704E</t>
  </si>
  <si>
    <t>ABJ5113D</t>
  </si>
  <si>
    <t>P057360E</t>
  </si>
  <si>
    <t>PERKINS</t>
  </si>
  <si>
    <t>LFW5050X</t>
  </si>
  <si>
    <t xml:space="preserve">P058259N </t>
  </si>
  <si>
    <t>P058407B</t>
  </si>
  <si>
    <t>Avion</t>
  </si>
  <si>
    <t>Stock</t>
  </si>
  <si>
    <t>COO5058T</t>
  </si>
  <si>
    <t xml:space="preserve"> P056700E</t>
  </si>
  <si>
    <t>LFW5050S</t>
  </si>
  <si>
    <t>P056812E</t>
  </si>
  <si>
    <t>OLYMPIAN</t>
  </si>
  <si>
    <t>COO5058Z</t>
  </si>
  <si>
    <t>P056896E</t>
  </si>
  <si>
    <t>HENKEL</t>
  </si>
  <si>
    <t>ABJ5113P</t>
  </si>
  <si>
    <t xml:space="preserve">P057707E </t>
  </si>
  <si>
    <t>ABJ5117J</t>
  </si>
  <si>
    <t>P057731N</t>
  </si>
  <si>
    <t xml:space="preserve"> COO5120C</t>
  </si>
  <si>
    <t>P057742E</t>
  </si>
  <si>
    <t>P058047B</t>
  </si>
  <si>
    <t>LFW5050W</t>
  </si>
  <si>
    <t xml:space="preserve">P058273N </t>
  </si>
  <si>
    <t xml:space="preserve">ABJ5088I </t>
  </si>
  <si>
    <t>P058406B</t>
  </si>
  <si>
    <t>ABJ5088Q</t>
  </si>
  <si>
    <t xml:space="preserve">P058409N </t>
  </si>
  <si>
    <t>ABJ5113V</t>
  </si>
  <si>
    <t xml:space="preserve">P058410N </t>
  </si>
  <si>
    <t>ABJ5113Z</t>
  </si>
  <si>
    <t xml:space="preserve">P058411N </t>
  </si>
  <si>
    <t>MICHELIN</t>
  </si>
  <si>
    <t>Bateau</t>
  </si>
  <si>
    <t>stock</t>
  </si>
  <si>
    <t>P057078B</t>
  </si>
  <si>
    <t>COO5058V</t>
  </si>
  <si>
    <t xml:space="preserve">P058265B </t>
  </si>
  <si>
    <t>Nbre de ligne</t>
  </si>
  <si>
    <t>Montant total</t>
  </si>
  <si>
    <t xml:space="preserve">Nbre de ligne </t>
  </si>
  <si>
    <t>COO5058N</t>
  </si>
  <si>
    <t>Délai de relachement  réel</t>
  </si>
  <si>
    <t>Délai de relachement estimé par le frs</t>
  </si>
  <si>
    <t>Délai de relachement réel</t>
  </si>
  <si>
    <t>ABJ5133D</t>
  </si>
  <si>
    <t>ABJ5113W</t>
  </si>
  <si>
    <t xml:space="preserve">N°Facture </t>
  </si>
  <si>
    <t xml:space="preserve">N° Commande </t>
  </si>
  <si>
    <t>Étiquettes de lignes</t>
  </si>
  <si>
    <t>Total général</t>
  </si>
  <si>
    <t>Réel - Estimé</t>
  </si>
  <si>
    <t>Moyenne de Réel - Estimé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</si>
</sst>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Border="1"/>
    <xf numFmtId="0" fontId="0" fillId="0" borderId="0" xfId="0" applyFill="1" applyBorder="1"/>
    <xf numFmtId="15" fontId="0" fillId="0" borderId="0" xfId="0" applyNumberFormat="1" applyFill="1" applyBorder="1"/>
    <xf numFmtId="14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 vertical="center" wrapText="1"/>
    </xf>
    <xf numFmtId="0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/>
    <xf numFmtId="14" fontId="0" fillId="0" borderId="0" xfId="0" applyNumberForma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 vertical="center"/>
    </xf>
    <xf numFmtId="2" fontId="0" fillId="0" borderId="0" xfId="0" applyNumberFormat="1"/>
  </cellXfs>
  <cellStyles count="2">
    <cellStyle name="Normal" xfId="0" builtinId="0"/>
    <cellStyle name="Normal 2" xfId="1"/>
  </cellStyles>
  <dxfs count="51">
    <dxf>
      <numFmt numFmtId="2" formatCode="0.00"/>
    </dxf>
    <dxf>
      <numFmt numFmtId="2" formatCode="0.00"/>
    </dxf>
    <dxf>
      <numFmt numFmtId="1" formatCode="0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textRotation="0" indent="0" relativeIndent="0" justifyLastLine="0" shrinkToFit="0" mergeCell="0" readingOrder="0"/>
      <border diagonalUp="0" diagonalDown="0" outline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" formatCode="0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numFmt numFmtId="1" formatCode="0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711.098145717595" createdVersion="3" refreshedVersion="3" minRefreshableVersion="3" recordCount="6">
  <cacheSource type="worksheet">
    <worksheetSource name="Tableau1"/>
  </cacheSource>
  <cacheFields count="12">
    <cacheField name="Fournisseurs" numFmtId="0">
      <sharedItems count="4">
        <s v="SULLAIR"/>
        <s v="HYSTER"/>
        <s v="BUCYRUS"/>
        <s v="PERKINS"/>
      </sharedItems>
    </cacheField>
    <cacheField name="Mode de Transp" numFmtId="0">
      <sharedItems/>
    </cacheField>
    <cacheField name="Priorité" numFmtId="0">
      <sharedItems/>
    </cacheField>
    <cacheField name="N° Commande " numFmtId="0">
      <sharedItems/>
    </cacheField>
    <cacheField name="N°Facture " numFmtId="0">
      <sharedItems/>
    </cacheField>
    <cacheField name="Nbre de ligne" numFmtId="0">
      <sharedItems containsSemiMixedTypes="0" containsString="0" containsNumber="1" containsInteger="1" minValue="1" maxValue="7"/>
    </cacheField>
    <cacheField name="Montant total" numFmtId="0">
      <sharedItems containsSemiMixedTypes="0" containsString="0" containsNumber="1" minValue="6.39" maxValue="2467.52"/>
    </cacheField>
    <cacheField name="Date de passation cde" numFmtId="14">
      <sharedItems containsSemiMixedTypes="0" containsNonDate="0" containsDate="1" containsString="0" minDate="2016-11-07T00:00:00" maxDate="2016-11-29T00:00:00"/>
    </cacheField>
    <cacheField name="Délai de relachement estimé par le frs" numFmtId="1">
      <sharedItems containsSemiMixedTypes="0" containsString="0" containsNumber="1" minValue="5.6168521462639101" maxValue="10.098708487084799"/>
    </cacheField>
    <cacheField name="Date de relachement " numFmtId="14">
      <sharedItems containsSemiMixedTypes="0" containsNonDate="0" containsDate="1" containsString="0" minDate="2016-11-14T00:00:00" maxDate="2016-12-02T00:00:00"/>
    </cacheField>
    <cacheField name="Délai de relachement  réel" numFmtId="0">
      <sharedItems containsSemiMixedTypes="0" containsString="0" containsNumber="1" containsInteger="1" minValue="2" maxValue="12"/>
    </cacheField>
    <cacheField name="Réel - Estimé" numFmtId="1">
      <sharedItems containsSemiMixedTypes="0" containsString="0" containsNumber="1" minValue="-4.0987084870847994" maxValue="5.9841269841269797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2711.09860636574" createdVersion="3" refreshedVersion="3" minRefreshableVersion="3" recordCount="12">
  <cacheSource type="worksheet">
    <worksheetSource name="Tableau2"/>
  </cacheSource>
  <cacheFields count="12">
    <cacheField name="Fournisseurs" numFmtId="0">
      <sharedItems count="5">
        <s v="PERKINS"/>
        <s v="OLYMPIAN"/>
        <s v="HENKEL"/>
        <s v="HYSTER"/>
        <s v="BUCYRUS"/>
      </sharedItems>
    </cacheField>
    <cacheField name="Mode de Transp" numFmtId="0">
      <sharedItems/>
    </cacheField>
    <cacheField name="Priorité" numFmtId="0">
      <sharedItems/>
    </cacheField>
    <cacheField name="N° Commande JAD" numFmtId="0">
      <sharedItems/>
    </cacheField>
    <cacheField name="N°Facture JAD" numFmtId="0">
      <sharedItems/>
    </cacheField>
    <cacheField name="Nbre de ligne " numFmtId="0">
      <sharedItems containsSemiMixedTypes="0" containsString="0" containsNumber="1" containsInteger="1" minValue="1" maxValue="18"/>
    </cacheField>
    <cacheField name="Montant total" numFmtId="0">
      <sharedItems containsSemiMixedTypes="0" containsString="0" containsNumber="1" minValue="27.15" maxValue="4864.5"/>
    </cacheField>
    <cacheField name="Date de passation cde" numFmtId="14">
      <sharedItems containsSemiMixedTypes="0" containsNonDate="0" containsDate="1" containsString="0" minDate="2016-10-28T00:00:00" maxDate="2016-11-26T00:00:00"/>
    </cacheField>
    <cacheField name="Délai de relachement estimé par le frs" numFmtId="0">
      <sharedItems containsSemiMixedTypes="0" containsString="0" containsNumber="1" minValue="3.4918032786885198" maxValue="19.649651972157798"/>
    </cacheField>
    <cacheField name="Date de relachement " numFmtId="14">
      <sharedItems containsSemiMixedTypes="0" containsNonDate="0" containsDate="1" containsString="0" minDate="2016-11-14T00:00:00" maxDate="2016-12-02T00:00:00"/>
    </cacheField>
    <cacheField name="Délai de relachement réel" numFmtId="0">
      <sharedItems containsSemiMixedTypes="0" containsString="0" containsNumber="1" containsInteger="1" minValue="-9" maxValue="34"/>
    </cacheField>
    <cacheField name="Réel - Estimé" numFmtId="1">
      <sharedItems containsSemiMixedTypes="0" containsString="0" containsNumber="1" minValue="-22.0094043887147" maxValue="30.508196721311482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ichel" refreshedDate="42711.099031597223" createdVersion="3" refreshedVersion="3" minRefreshableVersion="3" recordCount="2">
  <cacheSource type="worksheet">
    <worksheetSource name="Tableau3"/>
  </cacheSource>
  <cacheFields count="12">
    <cacheField name="Fournisseurs" numFmtId="0">
      <sharedItems count="1">
        <s v="MICHELIN"/>
      </sharedItems>
    </cacheField>
    <cacheField name="Mode de Transp" numFmtId="0">
      <sharedItems/>
    </cacheField>
    <cacheField name="Priorité" numFmtId="0">
      <sharedItems/>
    </cacheField>
    <cacheField name="N° Commande JAD" numFmtId="0">
      <sharedItems/>
    </cacheField>
    <cacheField name="N°Facture JAD" numFmtId="0">
      <sharedItems/>
    </cacheField>
    <cacheField name="Nbre de ligne" numFmtId="0">
      <sharedItems containsSemiMixedTypes="0" containsString="0" containsNumber="1" containsInteger="1" minValue="1" maxValue="1"/>
    </cacheField>
    <cacheField name="Montant total" numFmtId="0">
      <sharedItems containsSemiMixedTypes="0" containsString="0" containsNumber="1" minValue="26872.799999999999" maxValue="27676"/>
    </cacheField>
    <cacheField name="Date de passation cde" numFmtId="14">
      <sharedItems containsSemiMixedTypes="0" containsNonDate="0" containsDate="1" containsString="0" minDate="2016-10-12T00:00:00" maxDate="2016-11-04T00:00:00"/>
    </cacheField>
    <cacheField name="Délai de relachement estimé par le frs" numFmtId="1">
      <sharedItems containsSemiMixedTypes="0" containsString="0" containsNumber="1" containsInteger="1" minValue="50" maxValue="50"/>
    </cacheField>
    <cacheField name="Date de relachement " numFmtId="14">
      <sharedItems containsSemiMixedTypes="0" containsNonDate="0" containsDate="1" containsString="0" minDate="2016-11-17T00:00:00" maxDate="2016-12-01T00:00:00"/>
    </cacheField>
    <cacheField name="Délai de relachement  réel" numFmtId="0">
      <sharedItems containsSemiMixedTypes="0" containsString="0" containsNumber="1" containsInteger="1" minValue="27" maxValue="36"/>
    </cacheField>
    <cacheField name="Réel - Estimé" numFmtId="0">
      <sharedItems containsSemiMixedTypes="0" containsString="0" containsNumber="1" containsInteger="1" minValue="-23" maxValue="-1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Express"/>
    <s v="Urgent "/>
    <s v="COO5058W "/>
    <s v="P056708E"/>
    <n v="7"/>
    <n v="241.16"/>
    <d v="2016-11-08T00:00:00"/>
    <n v="10.098708487084799"/>
    <d v="2016-11-14T00:00:00"/>
    <n v="6"/>
    <n v="-4.0987084870847994"/>
  </r>
  <r>
    <x v="1"/>
    <s v="Express"/>
    <s v="Urgent "/>
    <s v=" ABJ5113H"/>
    <s v="P057065N"/>
    <n v="1"/>
    <n v="59.5"/>
    <d v="2016-11-07T00:00:00"/>
    <n v="8.0987084870848705"/>
    <d v="2016-11-17T00:00:00"/>
    <n v="10"/>
    <n v="1.9012915129151295"/>
  </r>
  <r>
    <x v="2"/>
    <s v="Express"/>
    <s v="Urgent "/>
    <s v="ABJ5113K"/>
    <s v="P056704E"/>
    <n v="2"/>
    <n v="2467.52"/>
    <d v="2016-11-10T00:00:00"/>
    <n v="6.0158730158730203"/>
    <d v="2016-11-14T00:00:00"/>
    <n v="4"/>
    <n v="-2.0158730158730203"/>
  </r>
  <r>
    <x v="2"/>
    <s v="Express"/>
    <s v="Urgent "/>
    <s v="ABJ5113D"/>
    <s v="P057360E"/>
    <n v="1"/>
    <n v="6.39"/>
    <d v="2016-11-09T00:00:00"/>
    <n v="6.0158730158730203"/>
    <d v="2016-11-21T00:00:00"/>
    <n v="12"/>
    <n v="5.9841269841269797"/>
  </r>
  <r>
    <x v="3"/>
    <s v="Express"/>
    <s v="Urgent "/>
    <s v="LFW5050X"/>
    <s v="P058259N "/>
    <n v="1"/>
    <n v="28.22"/>
    <d v="2016-11-28T00:00:00"/>
    <n v="5.6168521462639101"/>
    <d v="2016-11-30T00:00:00"/>
    <n v="2"/>
    <n v="-3.6168521462639101"/>
  </r>
  <r>
    <x v="2"/>
    <s v="Express"/>
    <s v="Urgent "/>
    <s v="ABJ5133D"/>
    <s v="P058407B"/>
    <n v="1"/>
    <n v="198.34"/>
    <d v="2016-11-28T00:00:00"/>
    <n v="6.0158730158730203"/>
    <d v="2016-12-01T00:00:00"/>
    <n v="3"/>
    <n v="-3.015873015873020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x v="0"/>
    <s v="Avion"/>
    <s v="Stock"/>
    <s v="COO5058T"/>
    <s v=" P056700E"/>
    <n v="4"/>
    <n v="357.7"/>
    <d v="2016-11-18T00:00:00"/>
    <n v="13.0094043887147"/>
    <d v="2016-11-14T00:00:00"/>
    <n v="-4"/>
    <n v="-17.0094043887147"/>
  </r>
  <r>
    <x v="0"/>
    <s v="Avion"/>
    <s v="Stock"/>
    <s v="LFW5050S"/>
    <s v="P056812E"/>
    <n v="5"/>
    <n v="504.44"/>
    <d v="2016-11-24T00:00:00"/>
    <n v="13.0094043887147"/>
    <d v="2016-11-15T00:00:00"/>
    <n v="-9"/>
    <n v="-22.0094043887147"/>
  </r>
  <r>
    <x v="1"/>
    <s v="Avion"/>
    <s v="Stock"/>
    <s v="COO5058Z"/>
    <s v="P056896E"/>
    <n v="2"/>
    <n v="65.259999999999991"/>
    <d v="2016-10-31T00:00:00"/>
    <n v="19.649651972157798"/>
    <d v="2016-11-16T00:00:00"/>
    <n v="16"/>
    <n v="-3.6496519721577982"/>
  </r>
  <r>
    <x v="2"/>
    <s v="Avion"/>
    <s v="Urgent "/>
    <s v="ABJ5113P"/>
    <s v="P057707E "/>
    <n v="1"/>
    <n v="130.35"/>
    <d v="2016-11-17T00:00:00"/>
    <n v="10"/>
    <d v="2016-11-24T00:00:00"/>
    <n v="7"/>
    <n v="-3"/>
  </r>
  <r>
    <x v="3"/>
    <s v="Avion"/>
    <s v="Stock"/>
    <s v="ABJ5117J"/>
    <s v="P057731N"/>
    <n v="18"/>
    <n v="2294.87"/>
    <d v="2016-10-28T00:00:00"/>
    <n v="12.682897862232799"/>
    <d v="2016-11-24T00:00:00"/>
    <n v="27"/>
    <n v="14.317102137767201"/>
  </r>
  <r>
    <x v="1"/>
    <s v="Avion"/>
    <s v="Stock"/>
    <s v=" COO5120C"/>
    <s v="P057742E"/>
    <n v="3"/>
    <n v="1930.8899999999999"/>
    <d v="2016-11-25T00:00:00"/>
    <n v="19.649651972157798"/>
    <d v="2016-11-24T00:00:00"/>
    <n v="-1"/>
    <n v="-20.649651972157798"/>
  </r>
  <r>
    <x v="4"/>
    <s v="Avion"/>
    <s v="Urgent "/>
    <s v="ABJ5113W"/>
    <s v="P058047B"/>
    <n v="1"/>
    <n v="3049.72"/>
    <d v="2016-11-23T00:00:00"/>
    <n v="3.4918032786885198"/>
    <d v="2016-11-28T00:00:00"/>
    <n v="5"/>
    <n v="1.5081967213114802"/>
  </r>
  <r>
    <x v="3"/>
    <s v="Avion"/>
    <s v="Stock"/>
    <s v="LFW5050W"/>
    <s v="P058273N "/>
    <n v="1"/>
    <n v="31.62"/>
    <d v="2016-11-24T00:00:00"/>
    <n v="12.682897862232799"/>
    <d v="2016-11-30T00:00:00"/>
    <n v="6"/>
    <n v="-6.6828978622327995"/>
  </r>
  <r>
    <x v="4"/>
    <s v="Avion"/>
    <s v="Urgent "/>
    <s v="ABJ5088I "/>
    <s v="P058406B"/>
    <n v="1"/>
    <n v="4864.5"/>
    <d v="2016-10-28T00:00:00"/>
    <n v="3.4918032786885198"/>
    <d v="2016-12-01T00:00:00"/>
    <n v="34"/>
    <n v="30.508196721311482"/>
  </r>
  <r>
    <x v="3"/>
    <s v="Avion"/>
    <s v="Urgent "/>
    <s v="ABJ5088Q"/>
    <s v="P058409N "/>
    <n v="1"/>
    <n v="27.15"/>
    <d v="2016-10-31T00:00:00"/>
    <n v="9.4612868047982595"/>
    <d v="2016-11-30T00:00:00"/>
    <n v="30"/>
    <n v="20.538713195201741"/>
  </r>
  <r>
    <x v="3"/>
    <s v="Avion"/>
    <s v="Urgent "/>
    <s v="ABJ5113V"/>
    <s v="P058410N "/>
    <n v="1"/>
    <n v="128.6"/>
    <d v="2016-11-23T00:00:00"/>
    <n v="9.4612868047982595"/>
    <d v="2016-12-01T00:00:00"/>
    <n v="8"/>
    <n v="-1.4612868047982595"/>
  </r>
  <r>
    <x v="3"/>
    <s v="Avion"/>
    <s v="Urgent "/>
    <s v="ABJ5113Z"/>
    <s v="P058411N "/>
    <n v="5"/>
    <n v="804.33"/>
    <d v="2016-11-25T00:00:00"/>
    <n v="9.4612868047982595"/>
    <d v="2016-12-01T00:00:00"/>
    <n v="6"/>
    <n v="-3.461286804798259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">
  <r>
    <x v="0"/>
    <s v="Bateau"/>
    <s v="stock"/>
    <s v="COO5058N"/>
    <s v="P057078B"/>
    <n v="1"/>
    <n v="27676"/>
    <d v="2016-10-12T00:00:00"/>
    <n v="50"/>
    <d v="2016-11-17T00:00:00"/>
    <n v="36"/>
    <n v="-14"/>
  </r>
  <r>
    <x v="0"/>
    <s v="Bateau"/>
    <s v="stock"/>
    <s v="COO5058V"/>
    <s v="P058265B "/>
    <n v="1"/>
    <n v="26872.799999999999"/>
    <d v="2016-11-03T00:00:00"/>
    <n v="50"/>
    <d v="2016-11-30T00:00:00"/>
    <n v="27"/>
    <n v="-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8" firstHeaderRow="1" firstDataRow="1" firstDataCol="1"/>
  <pivotFields count="12">
    <pivotField axis="axisRow" showAll="0" sortType="ascending">
      <items count="5">
        <item x="2"/>
        <item x="1"/>
        <item x="3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numFmtId="14" showAll="0"/>
    <pivotField numFmtId="1" showAll="0"/>
    <pivotField numFmtId="14" showAll="0"/>
    <pivotField showAll="0"/>
    <pivotField dataField="1" numFmtId="1" showAll="0" defaultSubtotal="0"/>
  </pivotFields>
  <rowFields count="1">
    <field x="0"/>
  </rowFields>
  <rowItems count="5">
    <i>
      <x v="3"/>
    </i>
    <i>
      <x v="2"/>
    </i>
    <i>
      <x/>
    </i>
    <i>
      <x v="1"/>
    </i>
    <i t="grand">
      <x/>
    </i>
  </rowItems>
  <colItems count="1">
    <i/>
  </colItems>
  <dataFields count="1">
    <dataField name="Moyenne de Réel - Estimé" fld="11" subtotal="average" baseField="0" baseItem="0" numFmtId="2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9" firstHeaderRow="1" firstDataRow="1" firstDataCol="1"/>
  <pivotFields count="12">
    <pivotField axis="axisRow" showAll="0" sortType="ascending">
      <items count="6">
        <item x="4"/>
        <item x="2"/>
        <item x="3"/>
        <item x="1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numFmtId="14" showAll="0"/>
    <pivotField showAll="0"/>
    <pivotField numFmtId="14" showAll="0"/>
    <pivotField showAll="0"/>
    <pivotField dataField="1" numFmtId="1" showAll="0" defaultSubtotal="0"/>
  </pivotFields>
  <rowFields count="1">
    <field x="0"/>
  </rowFields>
  <rowItems count="6">
    <i>
      <x v="4"/>
    </i>
    <i>
      <x v="3"/>
    </i>
    <i>
      <x v="1"/>
    </i>
    <i>
      <x v="2"/>
    </i>
    <i>
      <x/>
    </i>
    <i t="grand">
      <x/>
    </i>
  </rowItems>
  <colItems count="1">
    <i/>
  </colItems>
  <dataFields count="1">
    <dataField name="Moyenne de Réel - Estimé" fld="11" subtotal="average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1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5" firstHeaderRow="1" firstDataRow="1" firstDataCol="1"/>
  <pivotFields count="12">
    <pivotField axis="axisRow" showAll="0" sortType="a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numFmtId="14" showAll="0"/>
    <pivotField numFmtId="1" showAll="0"/>
    <pivotField numFmtId="14" showAll="0"/>
    <pivotField showAll="0"/>
    <pivotField dataField="1" showAll="0" defaultSubtotal="0"/>
  </pivotFields>
  <rowFields count="1">
    <field x="0"/>
  </rowFields>
  <rowItems count="2">
    <i>
      <x/>
    </i>
    <i t="grand">
      <x/>
    </i>
  </rowItems>
  <colItems count="1">
    <i/>
  </colItems>
  <dataFields count="1">
    <dataField name="Moyenne de Réel - Estimé" fld="11" subtotal="average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L8" totalsRowShown="0" headerRowDxfId="15" dataDxfId="14" tableBorderDxfId="50">
  <autoFilter ref="A2:L8">
    <filterColumn colId="11"/>
  </autoFilter>
  <tableColumns count="12">
    <tableColumn id="1" name="Fournisseurs" dataDxfId="13"/>
    <tableColumn id="2" name="Mode de Transp" dataDxfId="12"/>
    <tableColumn id="3" name="Priorité" dataDxfId="11"/>
    <tableColumn id="4" name="N° Commande " dataDxfId="10"/>
    <tableColumn id="5" name="N°Facture " dataDxfId="9"/>
    <tableColumn id="6" name="Nbre de ligne" dataDxfId="8"/>
    <tableColumn id="7" name="Montant total" dataDxfId="7"/>
    <tableColumn id="8" name="Date de passation cde" dataDxfId="6"/>
    <tableColumn id="9" name="Délai de relachement estimé par le frs" dataDxfId="5"/>
    <tableColumn id="10" name="Date de relachement " dataDxfId="4"/>
    <tableColumn id="11" name="Délai de relachement  réel" dataDxfId="3">
      <calculatedColumnFormula>Tableau1[[#This Row],[Date de relachement ]]-Tableau1[[#This Row],[Date de passation cde]]</calculatedColumnFormula>
    </tableColumn>
    <tableColumn id="12" name="Réel - Estimé" dataDxfId="2">
      <calculatedColumnFormula>Tableau1[[#This Row],[Délai de relachement  réel]]-Tableau1[[#This Row],[Délai de relachement estimé par le frs]]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L14" totalsRowShown="0" headerRowDxfId="41" dataDxfId="40" headerRowBorderDxfId="43" tableBorderDxfId="44" totalsRowBorderDxfId="42">
  <autoFilter ref="A2:L14">
    <filterColumn colId="11"/>
  </autoFilter>
  <tableColumns count="12">
    <tableColumn id="1" name="Fournisseurs" dataDxfId="27"/>
    <tableColumn id="2" name="Mode de Transp" dataDxfId="26"/>
    <tableColumn id="3" name="Priorité" dataDxfId="25"/>
    <tableColumn id="4" name="N° Commande JAD" dataDxfId="24"/>
    <tableColumn id="5" name="N°Facture JAD" dataDxfId="23"/>
    <tableColumn id="6" name="Nbre de ligne " dataDxfId="22"/>
    <tableColumn id="7" name="Montant total" dataDxfId="21"/>
    <tableColumn id="8" name="Date de passation cde" dataDxfId="20"/>
    <tableColumn id="9" name="Délai de relachement estimé par le frs" dataDxfId="19"/>
    <tableColumn id="10" name="Date de relachement " dataDxfId="18"/>
    <tableColumn id="11" name="Délai de relachement réel" dataDxfId="17">
      <calculatedColumnFormula>Tableau2[[#This Row],[Date de relachement ]]-Tableau2[[#This Row],[Date de passation cde]]</calculatedColumnFormula>
    </tableColumn>
    <tableColumn id="12" name="Réel - Estimé" dataDxfId="16">
      <calculatedColumnFormula>Tableau2[[#This Row],[Délai de relachement réel]]-Tableau2[[#This Row],[Délai de relachement estimé par le frs]]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L4" totalsRowShown="0" headerRowDxfId="46" dataDxfId="45" headerRowBorderDxfId="48" tableBorderDxfId="49" totalsRowBorderDxfId="47">
  <autoFilter ref="A2:L4">
    <filterColumn colId="11"/>
  </autoFilter>
  <tableColumns count="12">
    <tableColumn id="1" name="Fournisseurs" dataDxfId="39"/>
    <tableColumn id="2" name="Mode de Transp" dataDxfId="38"/>
    <tableColumn id="3" name="Priorité" dataDxfId="37"/>
    <tableColumn id="4" name="N° Commande JAD" dataDxfId="36"/>
    <tableColumn id="5" name="N°Facture JAD" dataDxfId="35"/>
    <tableColumn id="6" name="Nbre de ligne" dataDxfId="34"/>
    <tableColumn id="7" name="Montant total" dataDxfId="33"/>
    <tableColumn id="8" name="Date de passation cde" dataDxfId="32"/>
    <tableColumn id="9" name="Délai de relachement estimé par le frs" dataDxfId="31"/>
    <tableColumn id="10" name="Date de relachement " dataDxfId="30"/>
    <tableColumn id="11" name="Délai de relachement  réel" dataDxfId="29">
      <calculatedColumnFormula>Tableau3[[#This Row],[Date de relachement ]]-Tableau3[[#This Row],[Date de passation cde]]</calculatedColumnFormula>
    </tableColumn>
    <tableColumn id="12" name="Réel - Estimé" dataDxfId="28">
      <calculatedColumnFormula>Tableau3[[#This Row],[Délai de relachement  réel]]-Tableau3[[#This Row],[Délai de relachement estimé par le frs]]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8"/>
  <sheetViews>
    <sheetView tabSelected="1" workbookViewId="0">
      <selection activeCell="F9" sqref="F9"/>
    </sheetView>
  </sheetViews>
  <sheetFormatPr baseColWidth="10" defaultRowHeight="15"/>
  <cols>
    <col min="1" max="1" width="21" bestFit="1" customWidth="1"/>
    <col min="2" max="2" width="24.5703125" style="15" bestFit="1" customWidth="1"/>
  </cols>
  <sheetData>
    <row r="3" spans="1:2">
      <c r="A3" s="6" t="s">
        <v>68</v>
      </c>
      <c r="B3" s="15" t="s">
        <v>71</v>
      </c>
    </row>
    <row r="4" spans="1:2">
      <c r="A4" s="7" t="s">
        <v>7</v>
      </c>
      <c r="B4" s="15">
        <v>-4.0987084870847994</v>
      </c>
    </row>
    <row r="5" spans="1:2">
      <c r="A5" s="7" t="s">
        <v>20</v>
      </c>
      <c r="B5" s="15">
        <v>-3.6168521462639101</v>
      </c>
    </row>
    <row r="6" spans="1:2">
      <c r="A6" s="7" t="s">
        <v>15</v>
      </c>
      <c r="B6" s="15">
        <v>0.31746031746031306</v>
      </c>
    </row>
    <row r="7" spans="1:2">
      <c r="A7" s="7" t="s">
        <v>11</v>
      </c>
      <c r="B7" s="15">
        <v>1.9012915129151295</v>
      </c>
    </row>
    <row r="8" spans="1:2">
      <c r="A8" s="7" t="s">
        <v>69</v>
      </c>
      <c r="B8" s="15">
        <v>-0.81031469467544015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L8"/>
  <sheetViews>
    <sheetView workbookViewId="0">
      <selection activeCell="H19" sqref="H19"/>
    </sheetView>
  </sheetViews>
  <sheetFormatPr baseColWidth="10" defaultRowHeight="15"/>
  <cols>
    <col min="1" max="1" width="15.28515625" style="2" customWidth="1"/>
    <col min="2" max="2" width="17.28515625" style="2" customWidth="1"/>
    <col min="3" max="3" width="11.42578125" style="2"/>
    <col min="4" max="4" width="16.28515625" style="2" customWidth="1"/>
    <col min="5" max="5" width="12.28515625" style="2" customWidth="1"/>
    <col min="6" max="6" width="11.5703125" style="2" customWidth="1"/>
    <col min="7" max="7" width="11.7109375" style="2" customWidth="1"/>
    <col min="8" max="8" width="17.5703125" style="2" customWidth="1"/>
    <col min="9" max="9" width="21.85546875" style="2" customWidth="1"/>
    <col min="10" max="10" width="17.42578125" style="2" customWidth="1"/>
    <col min="11" max="11" width="18.85546875" style="2" customWidth="1"/>
    <col min="12" max="16384" width="11.42578125" style="2"/>
  </cols>
  <sheetData>
    <row r="2" spans="1:12" ht="30">
      <c r="A2" s="8" t="s">
        <v>0</v>
      </c>
      <c r="B2" s="8" t="s">
        <v>1</v>
      </c>
      <c r="C2" s="8" t="s">
        <v>2</v>
      </c>
      <c r="D2" s="8" t="s">
        <v>67</v>
      </c>
      <c r="E2" s="8" t="s">
        <v>66</v>
      </c>
      <c r="F2" s="8" t="s">
        <v>57</v>
      </c>
      <c r="G2" s="8" t="s">
        <v>58</v>
      </c>
      <c r="H2" s="8" t="s">
        <v>5</v>
      </c>
      <c r="I2" s="8" t="s">
        <v>62</v>
      </c>
      <c r="J2" s="8" t="s">
        <v>6</v>
      </c>
      <c r="K2" s="8" t="s">
        <v>61</v>
      </c>
      <c r="L2" s="8" t="s">
        <v>70</v>
      </c>
    </row>
    <row r="3" spans="1:12">
      <c r="A3" s="2" t="s">
        <v>7</v>
      </c>
      <c r="B3" s="2" t="s">
        <v>8</v>
      </c>
      <c r="C3" s="2" t="s">
        <v>12</v>
      </c>
      <c r="D3" s="10" t="s">
        <v>9</v>
      </c>
      <c r="E3" s="2" t="s">
        <v>10</v>
      </c>
      <c r="F3" s="2">
        <v>7</v>
      </c>
      <c r="G3" s="2">
        <v>241.16</v>
      </c>
      <c r="H3" s="4">
        <v>42682</v>
      </c>
      <c r="I3" s="13">
        <v>10.098708487084799</v>
      </c>
      <c r="J3" s="4">
        <v>42688</v>
      </c>
      <c r="K3" s="9">
        <f>Tableau1[[#This Row],[Date de relachement ]]-Tableau1[[#This Row],[Date de passation cde]]</f>
        <v>6</v>
      </c>
      <c r="L3" s="5">
        <f>Tableau1[[#This Row],[Délai de relachement  réel]]-Tableau1[[#This Row],[Délai de relachement estimé par le frs]]</f>
        <v>-4.0987084870847994</v>
      </c>
    </row>
    <row r="4" spans="1:12">
      <c r="A4" s="2" t="s">
        <v>11</v>
      </c>
      <c r="B4" s="2" t="s">
        <v>8</v>
      </c>
      <c r="C4" s="2" t="s">
        <v>12</v>
      </c>
      <c r="D4" s="14" t="s">
        <v>13</v>
      </c>
      <c r="E4" s="2" t="s">
        <v>14</v>
      </c>
      <c r="F4" s="2">
        <v>1</v>
      </c>
      <c r="G4" s="2">
        <v>59.5</v>
      </c>
      <c r="H4" s="4">
        <v>42681</v>
      </c>
      <c r="I4" s="5">
        <v>8.0987084870848705</v>
      </c>
      <c r="J4" s="4">
        <v>42691</v>
      </c>
      <c r="K4" s="9">
        <f>Tableau1[[#This Row],[Date de relachement ]]-Tableau1[[#This Row],[Date de passation cde]]</f>
        <v>10</v>
      </c>
      <c r="L4" s="5">
        <f>Tableau1[[#This Row],[Délai de relachement  réel]]-Tableau1[[#This Row],[Délai de relachement estimé par le frs]]</f>
        <v>1.9012915129151295</v>
      </c>
    </row>
    <row r="5" spans="1:12">
      <c r="A5" s="2" t="s">
        <v>15</v>
      </c>
      <c r="B5" s="2" t="s">
        <v>8</v>
      </c>
      <c r="C5" s="2" t="s">
        <v>12</v>
      </c>
      <c r="D5" s="2" t="s">
        <v>16</v>
      </c>
      <c r="E5" s="2" t="s">
        <v>17</v>
      </c>
      <c r="F5" s="2">
        <v>2</v>
      </c>
      <c r="G5" s="2">
        <v>2467.52</v>
      </c>
      <c r="H5" s="4">
        <v>42684</v>
      </c>
      <c r="I5" s="5">
        <v>6.0158730158730203</v>
      </c>
      <c r="J5" s="4">
        <v>42688</v>
      </c>
      <c r="K5" s="9">
        <f>Tableau1[[#This Row],[Date de relachement ]]-Tableau1[[#This Row],[Date de passation cde]]</f>
        <v>4</v>
      </c>
      <c r="L5" s="5">
        <f>Tableau1[[#This Row],[Délai de relachement  réel]]-Tableau1[[#This Row],[Délai de relachement estimé par le frs]]</f>
        <v>-2.0158730158730203</v>
      </c>
    </row>
    <row r="6" spans="1:12">
      <c r="A6" s="2" t="s">
        <v>15</v>
      </c>
      <c r="B6" s="2" t="s">
        <v>8</v>
      </c>
      <c r="C6" s="2" t="s">
        <v>12</v>
      </c>
      <c r="D6" s="2" t="s">
        <v>18</v>
      </c>
      <c r="E6" s="2" t="s">
        <v>19</v>
      </c>
      <c r="F6" s="2">
        <v>1</v>
      </c>
      <c r="G6" s="2">
        <v>6.39</v>
      </c>
      <c r="H6" s="4">
        <v>42683</v>
      </c>
      <c r="I6" s="5">
        <v>6.0158730158730203</v>
      </c>
      <c r="J6" s="4">
        <v>42695</v>
      </c>
      <c r="K6" s="9">
        <f>Tableau1[[#This Row],[Date de relachement ]]-Tableau1[[#This Row],[Date de passation cde]]</f>
        <v>12</v>
      </c>
      <c r="L6" s="5">
        <f>Tableau1[[#This Row],[Délai de relachement  réel]]-Tableau1[[#This Row],[Délai de relachement estimé par le frs]]</f>
        <v>5.9841269841269797</v>
      </c>
    </row>
    <row r="7" spans="1:12">
      <c r="A7" s="2" t="s">
        <v>20</v>
      </c>
      <c r="B7" s="2" t="s">
        <v>8</v>
      </c>
      <c r="C7" s="2" t="s">
        <v>12</v>
      </c>
      <c r="D7" s="2" t="s">
        <v>21</v>
      </c>
      <c r="E7" s="2" t="s">
        <v>22</v>
      </c>
      <c r="F7" s="2">
        <v>1</v>
      </c>
      <c r="G7" s="2">
        <v>28.22</v>
      </c>
      <c r="H7" s="4">
        <v>42702</v>
      </c>
      <c r="I7" s="5">
        <v>5.6168521462639101</v>
      </c>
      <c r="J7" s="4">
        <v>42704</v>
      </c>
      <c r="K7" s="9">
        <f>Tableau1[[#This Row],[Date de relachement ]]-Tableau1[[#This Row],[Date de passation cde]]</f>
        <v>2</v>
      </c>
      <c r="L7" s="5">
        <f>Tableau1[[#This Row],[Délai de relachement  réel]]-Tableau1[[#This Row],[Délai de relachement estimé par le frs]]</f>
        <v>-3.6168521462639101</v>
      </c>
    </row>
    <row r="8" spans="1:12">
      <c r="A8" s="2" t="s">
        <v>15</v>
      </c>
      <c r="B8" s="2" t="s">
        <v>8</v>
      </c>
      <c r="C8" s="2" t="s">
        <v>12</v>
      </c>
      <c r="D8" s="2" t="s">
        <v>64</v>
      </c>
      <c r="E8" s="2" t="s">
        <v>23</v>
      </c>
      <c r="F8" s="2">
        <v>1</v>
      </c>
      <c r="G8" s="2">
        <v>198.34</v>
      </c>
      <c r="H8" s="4">
        <v>42702</v>
      </c>
      <c r="I8" s="5">
        <v>6.0158730158730203</v>
      </c>
      <c r="J8" s="12">
        <v>42705</v>
      </c>
      <c r="K8" s="9">
        <f>Tableau1[[#This Row],[Date de relachement ]]-Tableau1[[#This Row],[Date de passation cde]]</f>
        <v>3</v>
      </c>
      <c r="L8" s="5">
        <f>Tableau1[[#This Row],[Délai de relachement  réel]]-Tableau1[[#This Row],[Délai de relachement estimé par le frs]]</f>
        <v>-3.0158730158730203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3:B9"/>
  <sheetViews>
    <sheetView workbookViewId="0">
      <selection activeCell="F9" sqref="F9"/>
    </sheetView>
  </sheetViews>
  <sheetFormatPr baseColWidth="10" defaultRowHeight="15"/>
  <cols>
    <col min="1" max="1" width="21" bestFit="1" customWidth="1"/>
    <col min="2" max="2" width="24.5703125" style="15" bestFit="1" customWidth="1"/>
  </cols>
  <sheetData>
    <row r="3" spans="1:2">
      <c r="A3" s="6" t="s">
        <v>68</v>
      </c>
      <c r="B3" s="15" t="s">
        <v>71</v>
      </c>
    </row>
    <row r="4" spans="1:2">
      <c r="A4" s="7" t="s">
        <v>20</v>
      </c>
      <c r="B4" s="15">
        <v>-19.5094043887147</v>
      </c>
    </row>
    <row r="5" spans="1:2">
      <c r="A5" s="7" t="s">
        <v>30</v>
      </c>
      <c r="B5" s="15">
        <v>-12.149651972157798</v>
      </c>
    </row>
    <row r="6" spans="1:2">
      <c r="A6" s="7" t="s">
        <v>33</v>
      </c>
      <c r="B6" s="15">
        <v>-3</v>
      </c>
    </row>
    <row r="7" spans="1:2">
      <c r="A7" s="7" t="s">
        <v>11</v>
      </c>
      <c r="B7" s="15">
        <v>4.6500687722279244</v>
      </c>
    </row>
    <row r="8" spans="1:2">
      <c r="A8" s="7" t="s">
        <v>15</v>
      </c>
      <c r="B8" s="15">
        <v>16.008196721311482</v>
      </c>
    </row>
    <row r="9" spans="1:2">
      <c r="A9" s="7" t="s">
        <v>69</v>
      </c>
      <c r="B9" s="15">
        <v>-0.92094795149853448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L14"/>
  <sheetViews>
    <sheetView topLeftCell="I1" workbookViewId="0">
      <selection activeCell="H19" sqref="H19"/>
    </sheetView>
  </sheetViews>
  <sheetFormatPr baseColWidth="10" defaultRowHeight="15"/>
  <cols>
    <col min="1" max="1" width="15.5703125" style="1" customWidth="1"/>
    <col min="2" max="2" width="17.28515625" style="1" customWidth="1"/>
    <col min="3" max="3" width="11.42578125" style="1"/>
    <col min="4" max="4" width="19.5703125" style="1" customWidth="1"/>
    <col min="5" max="5" width="15.5703125" style="1" customWidth="1"/>
    <col min="6" max="6" width="11.5703125" style="1" customWidth="1"/>
    <col min="7" max="7" width="11.7109375" style="1" customWidth="1"/>
    <col min="8" max="8" width="17.5703125" style="1" customWidth="1"/>
    <col min="9" max="9" width="21.85546875" style="1" customWidth="1"/>
    <col min="10" max="10" width="17.42578125" style="1" customWidth="1"/>
    <col min="11" max="11" width="18.85546875" style="1" customWidth="1"/>
    <col min="12" max="16384" width="11.42578125" style="1"/>
  </cols>
  <sheetData>
    <row r="2" spans="1:12" ht="30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59</v>
      </c>
      <c r="G2" s="8" t="s">
        <v>58</v>
      </c>
      <c r="H2" s="8" t="s">
        <v>5</v>
      </c>
      <c r="I2" s="8" t="s">
        <v>62</v>
      </c>
      <c r="J2" s="8" t="s">
        <v>6</v>
      </c>
      <c r="K2" s="8" t="s">
        <v>63</v>
      </c>
      <c r="L2" s="8" t="s">
        <v>70</v>
      </c>
    </row>
    <row r="3" spans="1:12">
      <c r="A3" s="2" t="s">
        <v>20</v>
      </c>
      <c r="B3" s="2" t="s">
        <v>24</v>
      </c>
      <c r="C3" s="2" t="s">
        <v>25</v>
      </c>
      <c r="D3" s="10" t="s">
        <v>26</v>
      </c>
      <c r="E3" s="2" t="s">
        <v>27</v>
      </c>
      <c r="F3" s="2">
        <v>4</v>
      </c>
      <c r="G3" s="2">
        <v>357.7</v>
      </c>
      <c r="H3" s="4">
        <f ca="1">RANDBETWEEN(H6,H14)</f>
        <v>42694</v>
      </c>
      <c r="I3" s="5">
        <v>13.0094043887147</v>
      </c>
      <c r="J3" s="4">
        <v>42688</v>
      </c>
      <c r="K3" s="9">
        <f ca="1">Tableau2[[#This Row],[Date de relachement ]]-Tableau2[[#This Row],[Date de passation cde]]</f>
        <v>-6</v>
      </c>
      <c r="L3" s="5">
        <f ca="1">Tableau2[[#This Row],[Délai de relachement réel]]-Tableau2[[#This Row],[Délai de relachement estimé par le frs]]</f>
        <v>-19.0094043887147</v>
      </c>
    </row>
    <row r="4" spans="1:12">
      <c r="A4" s="2" t="s">
        <v>20</v>
      </c>
      <c r="B4" s="2" t="s">
        <v>24</v>
      </c>
      <c r="C4" s="2" t="s">
        <v>25</v>
      </c>
      <c r="D4" s="10" t="s">
        <v>28</v>
      </c>
      <c r="E4" s="2" t="s">
        <v>29</v>
      </c>
      <c r="F4" s="2">
        <v>5</v>
      </c>
      <c r="G4" s="2">
        <v>504.44</v>
      </c>
      <c r="H4" s="4">
        <f ca="1">RANDBETWEEN(H9,H14)</f>
        <v>42699</v>
      </c>
      <c r="I4" s="5">
        <v>13.0094043887147</v>
      </c>
      <c r="J4" s="4">
        <v>42689</v>
      </c>
      <c r="K4" s="9">
        <f ca="1">Tableau2[[#This Row],[Date de relachement ]]-Tableau2[[#This Row],[Date de passation cde]]</f>
        <v>-10</v>
      </c>
      <c r="L4" s="5">
        <f ca="1">Tableau2[[#This Row],[Délai de relachement réel]]-Tableau2[[#This Row],[Délai de relachement estimé par le frs]]</f>
        <v>-23.0094043887147</v>
      </c>
    </row>
    <row r="5" spans="1:12">
      <c r="A5" s="2" t="s">
        <v>30</v>
      </c>
      <c r="B5" s="2" t="s">
        <v>24</v>
      </c>
      <c r="C5" s="2" t="s">
        <v>25</v>
      </c>
      <c r="D5" s="10" t="s">
        <v>31</v>
      </c>
      <c r="E5" s="2" t="s">
        <v>32</v>
      </c>
      <c r="F5" s="2">
        <v>2</v>
      </c>
      <c r="G5" s="2">
        <v>65.259999999999991</v>
      </c>
      <c r="H5" s="4">
        <v>42674</v>
      </c>
      <c r="I5" s="5">
        <v>19.649651972157798</v>
      </c>
      <c r="J5" s="4">
        <v>42690</v>
      </c>
      <c r="K5" s="9">
        <f>Tableau2[[#This Row],[Date de relachement ]]-Tableau2[[#This Row],[Date de passation cde]]</f>
        <v>16</v>
      </c>
      <c r="L5" s="5">
        <f>Tableau2[[#This Row],[Délai de relachement réel]]-Tableau2[[#This Row],[Délai de relachement estimé par le frs]]</f>
        <v>-3.6496519721577982</v>
      </c>
    </row>
    <row r="6" spans="1:12">
      <c r="A6" s="2" t="s">
        <v>33</v>
      </c>
      <c r="B6" s="2" t="s">
        <v>24</v>
      </c>
      <c r="C6" s="2" t="s">
        <v>12</v>
      </c>
      <c r="D6" s="2" t="s">
        <v>34</v>
      </c>
      <c r="E6" s="2" t="s">
        <v>35</v>
      </c>
      <c r="F6" s="2">
        <v>1</v>
      </c>
      <c r="G6" s="2">
        <v>130.35</v>
      </c>
      <c r="H6" s="4">
        <v>42691</v>
      </c>
      <c r="I6" s="2">
        <v>10</v>
      </c>
      <c r="J6" s="4">
        <v>42698</v>
      </c>
      <c r="K6" s="9">
        <f>Tableau2[[#This Row],[Date de relachement ]]-Tableau2[[#This Row],[Date de passation cde]]</f>
        <v>7</v>
      </c>
      <c r="L6" s="5">
        <f>Tableau2[[#This Row],[Délai de relachement réel]]-Tableau2[[#This Row],[Délai de relachement estimé par le frs]]</f>
        <v>-3</v>
      </c>
    </row>
    <row r="7" spans="1:12">
      <c r="A7" s="2" t="s">
        <v>11</v>
      </c>
      <c r="B7" s="2" t="s">
        <v>24</v>
      </c>
      <c r="C7" s="2" t="s">
        <v>25</v>
      </c>
      <c r="D7" s="2" t="s">
        <v>36</v>
      </c>
      <c r="E7" s="2" t="s">
        <v>37</v>
      </c>
      <c r="F7" s="2">
        <v>18</v>
      </c>
      <c r="G7" s="2">
        <v>2294.87</v>
      </c>
      <c r="H7" s="4">
        <v>42671</v>
      </c>
      <c r="I7" s="5">
        <v>12.682897862232799</v>
      </c>
      <c r="J7" s="4">
        <v>42698</v>
      </c>
      <c r="K7" s="9">
        <f>Tableau2[[#This Row],[Date de relachement ]]-Tableau2[[#This Row],[Date de passation cde]]</f>
        <v>27</v>
      </c>
      <c r="L7" s="5">
        <f>Tableau2[[#This Row],[Délai de relachement réel]]-Tableau2[[#This Row],[Délai de relachement estimé par le frs]]</f>
        <v>14.317102137767201</v>
      </c>
    </row>
    <row r="8" spans="1:12">
      <c r="A8" s="2" t="s">
        <v>30</v>
      </c>
      <c r="B8" s="2" t="s">
        <v>24</v>
      </c>
      <c r="C8" s="2" t="s">
        <v>25</v>
      </c>
      <c r="D8" s="11" t="s">
        <v>38</v>
      </c>
      <c r="E8" s="2" t="s">
        <v>39</v>
      </c>
      <c r="F8" s="2">
        <v>3</v>
      </c>
      <c r="G8" s="2">
        <v>1930.8899999999999</v>
      </c>
      <c r="H8" s="4">
        <v>42699</v>
      </c>
      <c r="I8" s="5">
        <v>19.649651972157798</v>
      </c>
      <c r="J8" s="4">
        <v>42698</v>
      </c>
      <c r="K8" s="9">
        <f>Tableau2[[#This Row],[Date de relachement ]]-Tableau2[[#This Row],[Date de passation cde]]</f>
        <v>-1</v>
      </c>
      <c r="L8" s="5">
        <f>Tableau2[[#This Row],[Délai de relachement réel]]-Tableau2[[#This Row],[Délai de relachement estimé par le frs]]</f>
        <v>-20.649651972157798</v>
      </c>
    </row>
    <row r="9" spans="1:12">
      <c r="A9" s="2" t="s">
        <v>15</v>
      </c>
      <c r="B9" s="2" t="s">
        <v>24</v>
      </c>
      <c r="C9" s="2" t="s">
        <v>12</v>
      </c>
      <c r="D9" s="2" t="s">
        <v>65</v>
      </c>
      <c r="E9" s="2" t="s">
        <v>40</v>
      </c>
      <c r="F9" s="2">
        <v>1</v>
      </c>
      <c r="G9" s="2">
        <v>3049.72</v>
      </c>
      <c r="H9" s="4">
        <v>42697</v>
      </c>
      <c r="I9" s="5">
        <v>3.4918032786885198</v>
      </c>
      <c r="J9" s="4">
        <v>42702</v>
      </c>
      <c r="K9" s="9">
        <f>Tableau2[[#This Row],[Date de relachement ]]-Tableau2[[#This Row],[Date de passation cde]]</f>
        <v>5</v>
      </c>
      <c r="L9" s="5">
        <f>Tableau2[[#This Row],[Délai de relachement réel]]-Tableau2[[#This Row],[Délai de relachement estimé par le frs]]</f>
        <v>1.5081967213114802</v>
      </c>
    </row>
    <row r="10" spans="1:12">
      <c r="A10" s="2" t="s">
        <v>11</v>
      </c>
      <c r="B10" s="2" t="s">
        <v>24</v>
      </c>
      <c r="C10" s="2" t="s">
        <v>25</v>
      </c>
      <c r="D10" s="2" t="s">
        <v>41</v>
      </c>
      <c r="E10" s="2" t="s">
        <v>42</v>
      </c>
      <c r="F10" s="2">
        <v>1</v>
      </c>
      <c r="G10" s="2">
        <v>31.62</v>
      </c>
      <c r="H10" s="4">
        <v>42698</v>
      </c>
      <c r="I10" s="5">
        <v>12.682897862232799</v>
      </c>
      <c r="J10" s="4">
        <v>42704</v>
      </c>
      <c r="K10" s="9">
        <f>Tableau2[[#This Row],[Date de relachement ]]-Tableau2[[#This Row],[Date de passation cde]]</f>
        <v>6</v>
      </c>
      <c r="L10" s="5">
        <f>Tableau2[[#This Row],[Délai de relachement réel]]-Tableau2[[#This Row],[Délai de relachement estimé par le frs]]</f>
        <v>-6.6828978622327995</v>
      </c>
    </row>
    <row r="11" spans="1:12">
      <c r="A11" s="2" t="s">
        <v>15</v>
      </c>
      <c r="B11" s="2" t="s">
        <v>24</v>
      </c>
      <c r="C11" s="2" t="s">
        <v>12</v>
      </c>
      <c r="D11" s="2" t="s">
        <v>43</v>
      </c>
      <c r="E11" s="2" t="s">
        <v>44</v>
      </c>
      <c r="F11" s="2">
        <v>1</v>
      </c>
      <c r="G11" s="2">
        <v>4864.5</v>
      </c>
      <c r="H11" s="4">
        <v>42671</v>
      </c>
      <c r="I11" s="5">
        <v>3.4918032786885198</v>
      </c>
      <c r="J11" s="12">
        <v>42705</v>
      </c>
      <c r="K11" s="9">
        <f>Tableau2[[#This Row],[Date de relachement ]]-Tableau2[[#This Row],[Date de passation cde]]</f>
        <v>34</v>
      </c>
      <c r="L11" s="5">
        <f>Tableau2[[#This Row],[Délai de relachement réel]]-Tableau2[[#This Row],[Délai de relachement estimé par le frs]]</f>
        <v>30.508196721311482</v>
      </c>
    </row>
    <row r="12" spans="1:12">
      <c r="A12" s="2" t="s">
        <v>11</v>
      </c>
      <c r="B12" s="2" t="s">
        <v>24</v>
      </c>
      <c r="C12" s="2" t="s">
        <v>12</v>
      </c>
      <c r="D12" s="2" t="s">
        <v>45</v>
      </c>
      <c r="E12" s="2" t="s">
        <v>46</v>
      </c>
      <c r="F12" s="2">
        <v>1</v>
      </c>
      <c r="G12" s="2">
        <v>27.15</v>
      </c>
      <c r="H12" s="4">
        <v>42674</v>
      </c>
      <c r="I12" s="5">
        <v>9.4612868047982595</v>
      </c>
      <c r="J12" s="12">
        <v>42704</v>
      </c>
      <c r="K12" s="9">
        <f>Tableau2[[#This Row],[Date de relachement ]]-Tableau2[[#This Row],[Date de passation cde]]</f>
        <v>30</v>
      </c>
      <c r="L12" s="5">
        <f>Tableau2[[#This Row],[Délai de relachement réel]]-Tableau2[[#This Row],[Délai de relachement estimé par le frs]]</f>
        <v>20.538713195201741</v>
      </c>
    </row>
    <row r="13" spans="1:12">
      <c r="A13" s="2" t="s">
        <v>11</v>
      </c>
      <c r="B13" s="2" t="s">
        <v>24</v>
      </c>
      <c r="C13" s="2" t="s">
        <v>12</v>
      </c>
      <c r="D13" s="2" t="s">
        <v>47</v>
      </c>
      <c r="E13" s="2" t="s">
        <v>48</v>
      </c>
      <c r="F13" s="2">
        <v>1</v>
      </c>
      <c r="G13" s="2">
        <v>128.6</v>
      </c>
      <c r="H13" s="4">
        <v>42697</v>
      </c>
      <c r="I13" s="5">
        <v>9.4612868047982595</v>
      </c>
      <c r="J13" s="12">
        <v>42705</v>
      </c>
      <c r="K13" s="9">
        <f>Tableau2[[#This Row],[Date de relachement ]]-Tableau2[[#This Row],[Date de passation cde]]</f>
        <v>8</v>
      </c>
      <c r="L13" s="5">
        <f>Tableau2[[#This Row],[Délai de relachement réel]]-Tableau2[[#This Row],[Délai de relachement estimé par le frs]]</f>
        <v>-1.4612868047982595</v>
      </c>
    </row>
    <row r="14" spans="1:12">
      <c r="A14" s="2" t="s">
        <v>11</v>
      </c>
      <c r="B14" s="2" t="s">
        <v>24</v>
      </c>
      <c r="C14" s="2" t="s">
        <v>12</v>
      </c>
      <c r="D14" s="2" t="s">
        <v>49</v>
      </c>
      <c r="E14" s="2" t="s">
        <v>50</v>
      </c>
      <c r="F14" s="2">
        <v>5</v>
      </c>
      <c r="G14" s="2">
        <v>804.33</v>
      </c>
      <c r="H14" s="4">
        <v>42699</v>
      </c>
      <c r="I14" s="5">
        <v>9.4612868047982595</v>
      </c>
      <c r="J14" s="12">
        <v>42705</v>
      </c>
      <c r="K14" s="9">
        <f>Tableau2[[#This Row],[Date de relachement ]]-Tableau2[[#This Row],[Date de passation cde]]</f>
        <v>6</v>
      </c>
      <c r="L14" s="5">
        <f>Tableau2[[#This Row],[Délai de relachement réel]]-Tableau2[[#This Row],[Délai de relachement estimé par le frs]]</f>
        <v>-3.4612868047982595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3:B5"/>
  <sheetViews>
    <sheetView workbookViewId="0">
      <selection activeCell="F9" sqref="F9"/>
    </sheetView>
  </sheetViews>
  <sheetFormatPr baseColWidth="10" defaultRowHeight="15"/>
  <cols>
    <col min="1" max="1" width="21" bestFit="1" customWidth="1"/>
    <col min="2" max="2" width="24.5703125" style="15" bestFit="1" customWidth="1"/>
  </cols>
  <sheetData>
    <row r="3" spans="1:2">
      <c r="A3" s="6" t="s">
        <v>68</v>
      </c>
      <c r="B3" s="15" t="s">
        <v>71</v>
      </c>
    </row>
    <row r="4" spans="1:2">
      <c r="A4" s="7" t="s">
        <v>51</v>
      </c>
      <c r="B4" s="15">
        <v>-18.5</v>
      </c>
    </row>
    <row r="5" spans="1:2">
      <c r="A5" s="7" t="s">
        <v>69</v>
      </c>
      <c r="B5" s="15">
        <v>-18.5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L14"/>
  <sheetViews>
    <sheetView topLeftCell="I1" workbookViewId="0">
      <selection activeCell="H19" sqref="H19"/>
    </sheetView>
  </sheetViews>
  <sheetFormatPr baseColWidth="10" defaultRowHeight="15"/>
  <cols>
    <col min="1" max="1" width="14.5703125" style="2" customWidth="1"/>
    <col min="2" max="2" width="17.28515625" style="2" customWidth="1"/>
    <col min="3" max="3" width="11.42578125" style="2"/>
    <col min="4" max="4" width="19.5703125" style="2" customWidth="1"/>
    <col min="5" max="5" width="15.5703125" style="2" customWidth="1"/>
    <col min="6" max="6" width="11.5703125" style="2" customWidth="1"/>
    <col min="7" max="7" width="11.7109375" style="2" customWidth="1"/>
    <col min="8" max="8" width="17.5703125" style="2" customWidth="1"/>
    <col min="9" max="9" width="21.85546875" style="2" customWidth="1"/>
    <col min="10" max="10" width="17.42578125" style="2" customWidth="1"/>
    <col min="11" max="11" width="18.85546875" style="2" customWidth="1"/>
    <col min="12" max="16384" width="11.42578125" style="2"/>
  </cols>
  <sheetData>
    <row r="2" spans="1:12" ht="30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57</v>
      </c>
      <c r="G2" s="8" t="s">
        <v>58</v>
      </c>
      <c r="H2" s="8" t="s">
        <v>5</v>
      </c>
      <c r="I2" s="8" t="s">
        <v>62</v>
      </c>
      <c r="J2" s="8" t="s">
        <v>6</v>
      </c>
      <c r="K2" s="8" t="s">
        <v>61</v>
      </c>
      <c r="L2" s="8" t="s">
        <v>70</v>
      </c>
    </row>
    <row r="3" spans="1:12">
      <c r="A3" s="2" t="s">
        <v>51</v>
      </c>
      <c r="B3" s="2" t="s">
        <v>52</v>
      </c>
      <c r="C3" s="2" t="s">
        <v>53</v>
      </c>
      <c r="D3" s="2" t="s">
        <v>60</v>
      </c>
      <c r="E3" s="2" t="s">
        <v>54</v>
      </c>
      <c r="F3" s="2">
        <v>1</v>
      </c>
      <c r="G3" s="2">
        <v>27676</v>
      </c>
      <c r="H3" s="4">
        <v>42655</v>
      </c>
      <c r="I3" s="5">
        <v>50</v>
      </c>
      <c r="J3" s="4">
        <v>42691</v>
      </c>
      <c r="K3" s="9">
        <f>Tableau3[[#This Row],[Date de relachement ]]-Tableau3[[#This Row],[Date de passation cde]]</f>
        <v>36</v>
      </c>
      <c r="L3" s="9">
        <f>Tableau3[[#This Row],[Délai de relachement  réel]]-Tableau3[[#This Row],[Délai de relachement estimé par le frs]]</f>
        <v>-14</v>
      </c>
    </row>
    <row r="4" spans="1:12">
      <c r="A4" s="2" t="s">
        <v>51</v>
      </c>
      <c r="B4" s="2" t="s">
        <v>52</v>
      </c>
      <c r="C4" s="2" t="s">
        <v>25</v>
      </c>
      <c r="D4" s="2" t="s">
        <v>55</v>
      </c>
      <c r="E4" s="2" t="s">
        <v>56</v>
      </c>
      <c r="F4" s="2">
        <v>1</v>
      </c>
      <c r="G4" s="2">
        <v>26872.799999999999</v>
      </c>
      <c r="H4" s="4">
        <v>42677</v>
      </c>
      <c r="I4" s="5">
        <v>50</v>
      </c>
      <c r="J4" s="4">
        <v>42704</v>
      </c>
      <c r="K4" s="9">
        <f>Tableau3[[#This Row],[Date de relachement ]]-Tableau3[[#This Row],[Date de passation cde]]</f>
        <v>27</v>
      </c>
      <c r="L4" s="9">
        <f>Tableau3[[#This Row],[Délai de relachement  réel]]-Tableau3[[#This Row],[Délai de relachement estimé par le frs]]</f>
        <v>-23</v>
      </c>
    </row>
    <row r="7" spans="1:12">
      <c r="J7" s="3"/>
    </row>
    <row r="8" spans="1:12">
      <c r="F8" s="4"/>
      <c r="G8" s="4"/>
    </row>
    <row r="12" spans="1:12">
      <c r="E12" s="5"/>
      <c r="F12" s="3"/>
    </row>
    <row r="14" spans="1:12">
      <c r="F1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KPI express</vt:lpstr>
      <vt:lpstr>Express</vt:lpstr>
      <vt:lpstr>KPI avion</vt:lpstr>
      <vt:lpstr>Avion</vt:lpstr>
      <vt:lpstr>KPI bateau</vt:lpstr>
      <vt:lpstr>Bateau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AMOUZOUVI</dc:creator>
  <cp:lastModifiedBy>Michel</cp:lastModifiedBy>
  <dcterms:created xsi:type="dcterms:W3CDTF">2016-12-06T09:05:16Z</dcterms:created>
  <dcterms:modified xsi:type="dcterms:W3CDTF">2016-12-07T01:23:20Z</dcterms:modified>
</cp:coreProperties>
</file>