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onnées" sheetId="1" r:id="rId1"/>
    <sheet name="parametres" sheetId="3" r:id="rId2"/>
    <sheet name="JF" sheetId="2" r:id="rId3"/>
  </sheets>
  <definedNames>
    <definedName name="deb_dimJF">parametres!$B$3</definedName>
    <definedName name="deb_nuit">parametres!$B$1</definedName>
    <definedName name="fin_dimJF">parametres!$B$4</definedName>
    <definedName name="fin_nuit">parametres!$B$2</definedName>
    <definedName name="JF">JF!$C$1:$C$12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7" i="1"/>
  <c r="I5" i="1"/>
  <c r="I6" i="1"/>
  <c r="I7" i="1"/>
  <c r="J4" i="1"/>
  <c r="J5" i="1"/>
  <c r="I4" i="1"/>
  <c r="K4" i="1"/>
  <c r="K5" i="1"/>
  <c r="K6" i="1"/>
  <c r="M6" i="1" s="1"/>
  <c r="K7" i="1"/>
  <c r="M7" i="1" s="1"/>
  <c r="L4" i="1"/>
  <c r="L5" i="1"/>
  <c r="L6" i="1"/>
  <c r="L7" i="1"/>
  <c r="M5" i="1" l="1"/>
  <c r="M4" i="1"/>
  <c r="C12" i="2"/>
  <c r="C1" i="2" l="1"/>
  <c r="C5" i="2"/>
  <c r="C9" i="2"/>
  <c r="C2" i="2"/>
  <c r="C10" i="2"/>
  <c r="C11" i="2"/>
  <c r="C4" i="2"/>
  <c r="C8" i="2"/>
  <c r="C7" i="2" l="1"/>
  <c r="C3" i="2"/>
  <c r="C6" i="2"/>
</calcChain>
</file>

<file path=xl/sharedStrings.xml><?xml version="1.0" encoding="utf-8"?>
<sst xmlns="http://schemas.openxmlformats.org/spreadsheetml/2006/main" count="39" uniqueCount="38">
  <si>
    <t>24N</t>
  </si>
  <si>
    <t>27J</t>
  </si>
  <si>
    <t>24J</t>
  </si>
  <si>
    <t>Date</t>
  </si>
  <si>
    <t>Service</t>
  </si>
  <si>
    <t>Horaire</t>
  </si>
  <si>
    <t>début</t>
  </si>
  <si>
    <t>Fin</t>
  </si>
  <si>
    <t>heures jour dimanche</t>
  </si>
  <si>
    <t>heures jour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</si>
  <si>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</si>
  <si>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</si>
  <si>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</si>
  <si>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</si>
  <si>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</si>
  <si>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</si>
  <si>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</si>
  <si>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</si>
  <si>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</si>
  <si>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</si>
  <si>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</si>
  <si>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</si>
  <si>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</si>
  <si>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</si>
  <si>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</si>
  <si>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</si>
  <si>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</si>
  <si>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</si>
  <si>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</si>
  <si>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</si>
  <si>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</si>
  <si>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</si>
  <si>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</si>
  <si>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</si>
  <si>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</si>
  <si>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Non payée (PNP)</t>
  </si>
  <si>
    <t>Payée (PP)</t>
  </si>
  <si>
    <t>Pause (P)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</si>
</sst>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h:mm;@"/>
    <numFmt numFmtId="166" formatCode="ddd\ dd/mm/yyyy"/>
    <numFmt numFmtId="169" formatCode="d\ hh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166" fontId="3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7" xfId="0" applyNumberFormat="1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165" fontId="3" fillId="0" borderId="8" xfId="0" applyNumberFormat="1" applyFont="1" applyBorder="1" applyAlignment="1" applyProtection="1">
      <alignment horizontal="center" vertical="center"/>
      <protection locked="0"/>
    </xf>
    <xf numFmtId="165" fontId="3" fillId="2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9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169" fontId="3" fillId="3" borderId="1" xfId="0" applyNumberFormat="1" applyFont="1" applyFill="1" applyBorder="1" applyAlignment="1" applyProtection="1">
      <alignment horizontal="center" vertical="center"/>
      <protection locked="0"/>
    </xf>
    <xf numFmtId="165" fontId="3" fillId="3" borderId="1" xfId="0" applyNumberFormat="1" applyFont="1" applyFill="1" applyBorder="1" applyAlignment="1" applyProtection="1">
      <alignment horizontal="center" vertical="center"/>
      <protection locked="0"/>
    </xf>
    <xf numFmtId="165" fontId="3" fillId="3" borderId="3" xfId="0" applyNumberFormat="1" applyFont="1" applyFill="1" applyBorder="1" applyAlignment="1" applyProtection="1">
      <alignment horizontal="center" vertical="center"/>
      <protection locked="0"/>
    </xf>
    <xf numFmtId="169" fontId="3" fillId="3" borderId="8" xfId="0" applyNumberFormat="1" applyFont="1" applyFill="1" applyBorder="1" applyAlignment="1" applyProtection="1">
      <alignment horizontal="center" vertical="center"/>
      <protection locked="0"/>
    </xf>
    <xf numFmtId="165" fontId="3" fillId="3" borderId="8" xfId="0" applyNumberFormat="1" applyFont="1" applyFill="1" applyBorder="1" applyAlignment="1" applyProtection="1">
      <alignment horizontal="center" vertical="center"/>
      <protection locked="0"/>
    </xf>
    <xf numFmtId="165" fontId="3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color theme="0"/>
      </font>
    </dxf>
    <dxf>
      <font>
        <color theme="0" tint="-4.9989318521683403E-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241300</xdr:colOff>
      <xdr:row>9</xdr:row>
      <xdr:rowOff>44450</xdr:rowOff>
    </xdr:from>
    <xdr:to>
      <xdr:col>3</xdr:col>
      <xdr:colOff>431800</xdr:colOff>
      <xdr:row>13</xdr:row>
      <xdr:rowOff>139700</xdr:rowOff>
    </xdr:to>
    <xdr:sp macro="" textlink="">
      <xdr:nvSpPr>
        <xdr:cNvPr id="2" name="ZoneTexte 1"/>
        <xdr:cNvSpPr txBox="1"/>
      </xdr:nvSpPr>
      <xdr:spPr>
        <a:xfrm>
          <a:off x="241300" y="1911350"/>
          <a:ext cx="2940050" cy="831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heures totales de présence en centièmes et un majoration 10% des heures de nuit de 23h à 06h et les dimanches de jour entre 06h et 23h00 en centième, ainsi que les jours féries </a:t>
          </a:r>
          <a:endParaRPr lang="fr-FR" sz="1100"/>
        </a:p>
      </xdr:txBody>
    </xdr:sp>
    <xdr:clientData/>
  </xdr:twoCellAnchor>
  <xdr:twoCellAnchor>
    <xdr:from>
      <xdr:col>4</xdr:col>
      <xdr:colOff>19050</xdr:colOff>
      <xdr:row>9</xdr:row>
      <xdr:rowOff>76200</xdr:rowOff>
    </xdr:from>
    <xdr:to>
      <xdr:col>7</xdr:col>
      <xdr:colOff>374650</xdr:colOff>
      <xdr:row>11</xdr:row>
      <xdr:rowOff>38100</xdr:rowOff>
    </xdr:to>
    <xdr:sp macro="" textlink="">
      <xdr:nvSpPr>
        <xdr:cNvPr id="3" name="ZoneTexte 2"/>
        <xdr:cNvSpPr txBox="1"/>
      </xdr:nvSpPr>
      <xdr:spPr>
        <a:xfrm>
          <a:off x="3530600" y="1943100"/>
          <a:ext cx="264160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résultats nuls, désactiver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option</a:t>
          </a:r>
          <a:endParaRPr lang="fr-FR" sz="1100"/>
        </a:p>
      </xdr:txBody>
    </xdr:sp>
    <xdr:clientData/>
  </xdr:twoCellAnchor>
  <xdr:twoCellAnchor>
    <xdr:from>
      <xdr:col>4</xdr:col>
      <xdr:colOff>25400</xdr:colOff>
      <xdr:row>12</xdr:row>
      <xdr:rowOff>107950</xdr:rowOff>
    </xdr:from>
    <xdr:to>
      <xdr:col>7</xdr:col>
      <xdr:colOff>381000</xdr:colOff>
      <xdr:row>17</xdr:row>
      <xdr:rowOff>177800</xdr:rowOff>
    </xdr:to>
    <xdr:sp macro="" textlink="">
      <xdr:nvSpPr>
        <xdr:cNvPr id="4" name="ZoneTexte 3"/>
        <xdr:cNvSpPr txBox="1"/>
      </xdr:nvSpPr>
      <xdr:spPr>
        <a:xfrm>
          <a:off x="3536950" y="2527300"/>
          <a:ext cx="2641600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simplifier le calcul, je suppose que les plages de repos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ne se chevauchent pas et qu'elles ont bien à l'intérieur de l'horaire effectué = je suggère de mettre des MFC pour alerter en cas d'anomalie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Horaires" displayName="Horaires" ref="A3:O7" totalsRowShown="0" headerRowDxfId="10" dataDxfId="14" headerRowBorderDxfId="12" tableBorderDxfId="13" totalsRowBorderDxfId="11">
  <autoFilter ref="A3:O7"/>
  <tableColumns count="15">
    <tableColumn id="1" name="Date" dataDxfId="21"/>
    <tableColumn id="2" name="Service" dataDxfId="20"/>
    <tableColumn id="3" name="début" dataDxfId="19"/>
    <tableColumn id="4" name="Fin" dataDxfId="18"/>
    <tableColumn id="5" name="PP Début" dataDxfId="17"/>
    <tableColumn id="6" name="PP Fin" dataDxfId="16"/>
    <tableColumn id="7" name="PNP Début" dataDxfId="15"/>
    <tableColumn id="8" name="PNP Fin" dataDxfId="7"/>
    <tableColumn id="15" name="PNP Début corrigé" dataDxfId="6">
      <calculatedColumnFormula>IF(Horaires[[#This Row],[PNP Début]]=0,0,IF(Horaires[[#This Row],[PNP Début]]&lt;Horaires[[#This Row],[début]],1,0)+Horaires[[#This Row],[PNP Début]])</calculatedColumnFormula>
    </tableColumn>
    <tableColumn id="16" name="PNP Fin corrigée" dataDxfId="5">
      <calculatedColumnFormula>IF(Horaires[[#This Row],[PNP Fin]]=0,0,IF(Horaires[[#This Row],[PNP Fin]]&lt;Horaires[[#This Row],[début]],1,0)+Horaires[[#This Row],[PNP Fin]])</calculatedColumnFormula>
    </tableColumn>
    <tableColumn id="14" name="Fin corrigée si nuit" dataDxfId="4">
      <calculatedColumnFormula>IF(Horaires[[#This Row],[Fin]]&lt;Horaires[[#This Row],[début]],1,0)+Horaires[[#This Row],[Fin]]</calculatedColumnFormula>
    </tableColumn>
    <tableColumn id="9" name="Heures totales payées" dataDxfId="3">
      <calculatedColumnFormula>MOD(Horaires[[#This Row],[Fin]]-Horaires[[#This Row],[début]],1)-MOD(Horaires[[#This Row],[PNP Fin]]-Horaires[[#This Row],[PNP Début]],1)</calculatedColumnFormula>
    </tableColumn>
    <tableColumn id="17" name="Heures de nuit hors PNP" dataDxfId="1">
      <calculatedColumnFormula>MAX(0,MIN(Horaires[[#This Row],[Fin corrigée si nuit]],fin_nuit)-MAX(Horaires[[#This Row],[début]],deb_nuit))-IF(Horaires[[#This Row],[PNP Début]]=0,0,MIN(Horaires[[#This Row],[PNP Fin corrigée]],fin_nuit)-MAX(Horaires[[#This Row],[PNP Début corrigé]],deb_nuit))</calculatedColumnFormula>
    </tableColumn>
    <tableColumn id="11" name="heures jour dimanche" dataDxfId="0"/>
    <tableColumn id="12" name="heures jour férié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showZeros="0" tabSelected="1" topLeftCell="B1" workbookViewId="0">
      <selection activeCell="M4" sqref="M4"/>
    </sheetView>
  </sheetViews>
  <sheetFormatPr baseColWidth="10" defaultRowHeight="14.5" x14ac:dyDescent="0.35"/>
  <cols>
    <col min="1" max="1" width="17.54296875" customWidth="1"/>
    <col min="7" max="7" width="11.90625" customWidth="1"/>
    <col min="9" max="15" width="10.90625" style="31"/>
    <col min="16" max="19" width="14.453125" customWidth="1"/>
  </cols>
  <sheetData>
    <row r="1" spans="1:15" s="11" customFormat="1" ht="16.75" customHeight="1" x14ac:dyDescent="0.35">
      <c r="E1" s="10" t="s">
        <v>37</v>
      </c>
      <c r="F1" s="10"/>
      <c r="G1" s="10"/>
      <c r="H1" s="10"/>
      <c r="I1" s="23"/>
      <c r="J1" s="23"/>
      <c r="K1" s="23"/>
      <c r="L1" s="30"/>
      <c r="M1" s="30"/>
      <c r="N1" s="30"/>
      <c r="O1" s="30"/>
    </row>
    <row r="2" spans="1:15" s="11" customFormat="1" x14ac:dyDescent="0.35">
      <c r="A2" s="4"/>
      <c r="B2" s="4"/>
      <c r="C2" s="4" t="s">
        <v>5</v>
      </c>
      <c r="D2" s="4"/>
      <c r="E2" s="10" t="s">
        <v>36</v>
      </c>
      <c r="F2" s="10"/>
      <c r="G2" s="10" t="s">
        <v>35</v>
      </c>
      <c r="H2" s="10"/>
      <c r="I2" s="23"/>
      <c r="J2" s="23"/>
      <c r="K2" s="23"/>
      <c r="L2" s="30"/>
      <c r="M2" s="30"/>
      <c r="N2" s="30"/>
      <c r="O2" s="30"/>
    </row>
    <row r="3" spans="1:15" s="20" customFormat="1" ht="43.5" x14ac:dyDescent="0.35">
      <c r="A3" s="19" t="s">
        <v>3</v>
      </c>
      <c r="B3" s="17" t="s">
        <v>4</v>
      </c>
      <c r="C3" s="17" t="s">
        <v>6</v>
      </c>
      <c r="D3" s="17" t="s">
        <v>7</v>
      </c>
      <c r="E3" s="17" t="s">
        <v>22</v>
      </c>
      <c r="F3" s="17" t="s">
        <v>23</v>
      </c>
      <c r="G3" s="17" t="s">
        <v>24</v>
      </c>
      <c r="H3" s="17" t="s">
        <v>25</v>
      </c>
      <c r="I3" s="17" t="s">
        <v>32</v>
      </c>
      <c r="J3" s="17" t="s">
        <v>33</v>
      </c>
      <c r="K3" s="17" t="s">
        <v>31</v>
      </c>
      <c r="L3" s="17" t="s">
        <v>26</v>
      </c>
      <c r="M3" s="17" t="s">
        <v>34</v>
      </c>
      <c r="N3" s="17" t="s">
        <v>8</v>
      </c>
      <c r="O3" s="18" t="s">
        <v>9</v>
      </c>
    </row>
    <row r="4" spans="1:15" x14ac:dyDescent="0.35">
      <c r="A4" s="12">
        <v>42953</v>
      </c>
      <c r="B4" s="1" t="s">
        <v>0</v>
      </c>
      <c r="C4" s="2">
        <v>0.73958333333333337</v>
      </c>
      <c r="D4" s="2">
        <v>0.16666666666666666</v>
      </c>
      <c r="E4" s="3">
        <v>4.1666666666666664E-2</v>
      </c>
      <c r="F4" s="3">
        <v>8.3333333333333329E-2</v>
      </c>
      <c r="G4" s="3">
        <v>8.3333333333333329E-2</v>
      </c>
      <c r="H4" s="3">
        <v>0.125</v>
      </c>
      <c r="I4" s="24">
        <f>IF(Horaires[[#This Row],[PNP Début]]=0,0,IF(Horaires[[#This Row],[PNP Début]]&lt;Horaires[[#This Row],[début]],1,0)+Horaires[[#This Row],[PNP Début]])</f>
        <v>1.0833333333333333</v>
      </c>
      <c r="J4" s="24">
        <f>IF(Horaires[[#This Row],[PNP Fin]]=0,0,IF(Horaires[[#This Row],[PNP Fin]]&lt;Horaires[[#This Row],[début]],1,0)+Horaires[[#This Row],[PNP Fin]])</f>
        <v>1.125</v>
      </c>
      <c r="K4" s="24">
        <f>IF(Horaires[[#This Row],[Fin]]&lt;Horaires[[#This Row],[début]],1,0)+Horaires[[#This Row],[Fin]]</f>
        <v>1.1666666666666667</v>
      </c>
      <c r="L4" s="25">
        <f>MOD(Horaires[[#This Row],[Fin]]-Horaires[[#This Row],[début]],1)-MOD(Horaires[[#This Row],[PNP Fin]]-Horaires[[#This Row],[PNP Début]],1)</f>
        <v>0.38541666666666657</v>
      </c>
      <c r="M4" s="25">
        <f>MAX(0,MIN(Horaires[[#This Row],[Fin corrigée si nuit]],fin_nuit)-MAX(Horaires[[#This Row],[début]],deb_nuit))-IF(Horaires[[#This Row],[PNP Début]]=0,0,MIN(Horaires[[#This Row],[PNP Fin corrigée]],fin_nuit)-MAX(Horaires[[#This Row],[PNP Début corrigé]],deb_nuit))</f>
        <v>0.16666666666666663</v>
      </c>
      <c r="N4" s="25"/>
      <c r="O4" s="26"/>
    </row>
    <row r="5" spans="1:15" x14ac:dyDescent="0.35">
      <c r="A5" s="12">
        <v>42954</v>
      </c>
      <c r="B5" s="1" t="s">
        <v>0</v>
      </c>
      <c r="C5" s="2">
        <v>0.97916666666666663</v>
      </c>
      <c r="D5" s="2">
        <v>0.33333333333333331</v>
      </c>
      <c r="E5" s="3">
        <v>4.1666666666666664E-2</v>
      </c>
      <c r="F5" s="3">
        <v>8.3333333333333329E-2</v>
      </c>
      <c r="G5" s="3">
        <v>8.3333333333333329E-2</v>
      </c>
      <c r="H5" s="3">
        <v>0.125</v>
      </c>
      <c r="I5" s="24">
        <f>IF(Horaires[[#This Row],[PNP Début]]=0,0,IF(Horaires[[#This Row],[PNP Début]]&lt;Horaires[[#This Row],[début]],1,0)+Horaires[[#This Row],[PNP Début]])</f>
        <v>1.0833333333333333</v>
      </c>
      <c r="J5" s="24">
        <f>IF(Horaires[[#This Row],[PNP Fin]]=0,0,IF(Horaires[[#This Row],[PNP Fin]]&lt;Horaires[[#This Row],[début]],1,0)+Horaires[[#This Row],[PNP Fin]])</f>
        <v>1.125</v>
      </c>
      <c r="K5" s="24">
        <f>IF(Horaires[[#This Row],[Fin]]&lt;Horaires[[#This Row],[début]],1,0)+Horaires[[#This Row],[Fin]]</f>
        <v>1.3333333333333333</v>
      </c>
      <c r="L5" s="25">
        <f>MOD(Horaires[[#This Row],[Fin]]-Horaires[[#This Row],[début]],1)-MOD(Horaires[[#This Row],[PNP Fin]]-Horaires[[#This Row],[PNP Début]],1)</f>
        <v>0.31250000000000006</v>
      </c>
      <c r="M5" s="25">
        <f>MAX(0,MIN(Horaires[[#This Row],[Fin corrigée si nuit]],fin_nuit)-MAX(Horaires[[#This Row],[début]],deb_nuit))-IF(Horaires[[#This Row],[PNP Début]]=0,0,MIN(Horaires[[#This Row],[PNP Fin corrigée]],fin_nuit)-MAX(Horaires[[#This Row],[PNP Début corrigé]],deb_nuit))</f>
        <v>0.22916666666666663</v>
      </c>
      <c r="N5" s="25"/>
      <c r="O5" s="26"/>
    </row>
    <row r="6" spans="1:15" x14ac:dyDescent="0.35">
      <c r="A6" s="12">
        <v>42956</v>
      </c>
      <c r="B6" s="1" t="s">
        <v>1</v>
      </c>
      <c r="C6" s="2">
        <v>0.23958333333333334</v>
      </c>
      <c r="D6" s="2">
        <v>0.75</v>
      </c>
      <c r="E6" s="3">
        <v>0.5</v>
      </c>
      <c r="F6" s="3">
        <v>0.54166666666666663</v>
      </c>
      <c r="G6" s="3"/>
      <c r="H6" s="3"/>
      <c r="I6" s="24">
        <f>IF(Horaires[[#This Row],[PNP Début]]=0,0,IF(Horaires[[#This Row],[PNP Début]]&lt;Horaires[[#This Row],[début]],1,0)+Horaires[[#This Row],[PNP Début]])</f>
        <v>0</v>
      </c>
      <c r="J6" s="24">
        <f>IF(Horaires[[#This Row],[PNP Fin]]=0,0,IF(Horaires[[#This Row],[PNP Fin]]&lt;Horaires[[#This Row],[début]],1,0)+Horaires[[#This Row],[PNP Fin]])</f>
        <v>0</v>
      </c>
      <c r="K6" s="24">
        <f>IF(Horaires[[#This Row],[Fin]]&lt;Horaires[[#This Row],[début]],1,0)+Horaires[[#This Row],[Fin]]</f>
        <v>0.75</v>
      </c>
      <c r="L6" s="25">
        <f>MOD(Horaires[[#This Row],[Fin]]-Horaires[[#This Row],[début]],1)-MOD(Horaires[[#This Row],[PNP Fin]]-Horaires[[#This Row],[PNP Début]],1)</f>
        <v>0.51041666666666663</v>
      </c>
      <c r="M6" s="25">
        <f>MAX(0,MIN(Horaires[[#This Row],[Fin corrigée si nuit]],fin_nuit)-MAX(Horaires[[#This Row],[début]],deb_nuit))-IF(Horaires[[#This Row],[PNP Début]]=0,0,MIN(Horaires[[#This Row],[PNP Fin corrigée]],fin_nuit)-MAX(Horaires[[#This Row],[PNP Début corrigé]],deb_nuit))</f>
        <v>0</v>
      </c>
      <c r="N6" s="25"/>
      <c r="O6" s="26"/>
    </row>
    <row r="7" spans="1:15" x14ac:dyDescent="0.35">
      <c r="A7" s="13">
        <v>42959</v>
      </c>
      <c r="B7" s="14" t="s">
        <v>2</v>
      </c>
      <c r="C7" s="15">
        <v>0.23958333333333334</v>
      </c>
      <c r="D7" s="15">
        <v>0.75</v>
      </c>
      <c r="E7" s="16">
        <v>0.5</v>
      </c>
      <c r="F7" s="16">
        <v>0.54166666666666663</v>
      </c>
      <c r="G7" s="16"/>
      <c r="H7" s="16"/>
      <c r="I7" s="24">
        <f>IF(Horaires[[#This Row],[PNP Début]]=0,0,IF(Horaires[[#This Row],[PNP Début]]&lt;Horaires[[#This Row],[début]],1,0)+Horaires[[#This Row],[PNP Début]])</f>
        <v>0</v>
      </c>
      <c r="J7" s="24">
        <f>IF(Horaires[[#This Row],[PNP Fin]]=0,0,IF(Horaires[[#This Row],[PNP Fin]]&lt;Horaires[[#This Row],[début]],1,0)+Horaires[[#This Row],[PNP Fin]])</f>
        <v>0</v>
      </c>
      <c r="K7" s="27">
        <f>IF(Horaires[[#This Row],[Fin]]&lt;Horaires[[#This Row],[début]],1,0)+Horaires[[#This Row],[Fin]]</f>
        <v>0.75</v>
      </c>
      <c r="L7" s="28">
        <f>MOD(Horaires[[#This Row],[Fin]]-Horaires[[#This Row],[début]],1)-MOD(Horaires[[#This Row],[PNP Fin]]-Horaires[[#This Row],[PNP Début]],1)</f>
        <v>0.51041666666666663</v>
      </c>
      <c r="M7" s="28">
        <f>MAX(0,MIN(Horaires[[#This Row],[Fin corrigée si nuit]],fin_nuit)-MAX(Horaires[[#This Row],[début]],deb_nuit))-IF(Horaires[[#This Row],[PNP Début]]=0,0,MIN(Horaires[[#This Row],[PNP Fin corrigée]],fin_nuit)-MAX(Horaires[[#This Row],[PNP Début corrigé]],deb_nuit))</f>
        <v>0</v>
      </c>
      <c r="N7" s="28"/>
      <c r="O7" s="29"/>
    </row>
  </sheetData>
  <mergeCells count="3">
    <mergeCell ref="E1:H1"/>
    <mergeCell ref="E2:F2"/>
    <mergeCell ref="G2:H2"/>
  </mergeCells>
  <dataValidations count="2">
    <dataValidation type="time" allowBlank="1" showInputMessage="1" showErrorMessage="1" error="Tapez les heures sous le format_x000a_00:00" sqref="C4:H7">
      <formula1>0</formula1>
      <formula2>0.999305555555556</formula2>
    </dataValidation>
    <dataValidation allowBlank="1" showInputMessage="1" showErrorMessage="1" error="Tapez les heures sous le format_x000a_00:00" sqref="I1:K1048576"/>
  </dataValidations>
  <pageMargins left="0.7" right="0.7" top="0.75" bottom="0.75" header="0.3" footer="0.3"/>
  <pageSetup paperSize="9" orientation="portrait" horizontalDpi="0" verticalDpi="0" r:id="rId1"/>
  <ignoredErrors>
    <ignoredError sqref="I5:L7 I4:L4 O4 O5:O7 M4:M7" unlockedFormula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2" sqref="B2"/>
    </sheetView>
  </sheetViews>
  <sheetFormatPr baseColWidth="10" defaultRowHeight="14.5" x14ac:dyDescent="0.35"/>
  <cols>
    <col min="1" max="1" width="21.7265625" customWidth="1"/>
  </cols>
  <sheetData>
    <row r="1" spans="1:2" x14ac:dyDescent="0.35">
      <c r="A1" t="s">
        <v>27</v>
      </c>
      <c r="B1" s="21">
        <v>0.95833333333333337</v>
      </c>
    </row>
    <row r="2" spans="1:2" x14ac:dyDescent="0.35">
      <c r="A2" t="s">
        <v>28</v>
      </c>
      <c r="B2" s="22">
        <v>1.25</v>
      </c>
    </row>
    <row r="3" spans="1:2" x14ac:dyDescent="0.35">
      <c r="A3" t="s">
        <v>29</v>
      </c>
      <c r="B3" s="21">
        <v>0.25</v>
      </c>
    </row>
    <row r="4" spans="1:2" x14ac:dyDescent="0.35">
      <c r="A4" t="s">
        <v>30</v>
      </c>
      <c r="B4" s="21">
        <v>0.95833333333333337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1" sqref="C1"/>
    </sheetView>
  </sheetViews>
  <sheetFormatPr baseColWidth="10" defaultRowHeight="14.5" x14ac:dyDescent="0.35"/>
  <cols>
    <col min="1" max="1" width="4.453125" bestFit="1" customWidth="1"/>
    <col min="2" max="2" width="18.6328125" style="8" customWidth="1"/>
    <col min="3" max="3" width="17.08984375" customWidth="1"/>
  </cols>
  <sheetData>
    <row r="1" spans="1:3" x14ac:dyDescent="0.35">
      <c r="A1" s="5">
        <v>2017</v>
      </c>
      <c r="B1" s="7" t="s">
        <v>10</v>
      </c>
      <c r="C1" s="9">
        <f>DATE(A1,1,1)</f>
        <v>42736</v>
      </c>
    </row>
    <row r="2" spans="1:3" x14ac:dyDescent="0.35">
      <c r="A2" s="6"/>
      <c r="B2" s="7" t="s">
        <v>11</v>
      </c>
      <c r="C2" s="9">
        <f>ROUND(DATE(A1,4,MOD(234-11*MOD(A1,19),30))/7,0)*7-6</f>
        <v>42841</v>
      </c>
    </row>
    <row r="3" spans="1:3" x14ac:dyDescent="0.35">
      <c r="A3" s="6"/>
      <c r="B3" s="7" t="s">
        <v>12</v>
      </c>
      <c r="C3" s="9">
        <f>C2+1</f>
        <v>42842</v>
      </c>
    </row>
    <row r="4" spans="1:3" x14ac:dyDescent="0.35">
      <c r="A4" s="6"/>
      <c r="B4" s="7" t="s">
        <v>13</v>
      </c>
      <c r="C4" s="9">
        <f>DATE(A1,5,1)</f>
        <v>42856</v>
      </c>
    </row>
    <row r="5" spans="1:3" x14ac:dyDescent="0.35">
      <c r="A5" s="6"/>
      <c r="B5" s="7" t="s">
        <v>14</v>
      </c>
      <c r="C5" s="9">
        <f>DATE(A1,5,8)</f>
        <v>42863</v>
      </c>
    </row>
    <row r="6" spans="1:3" x14ac:dyDescent="0.35">
      <c r="A6" s="6"/>
      <c r="B6" s="7" t="s">
        <v>15</v>
      </c>
      <c r="C6" s="9">
        <f>C2+39</f>
        <v>42880</v>
      </c>
    </row>
    <row r="7" spans="1:3" x14ac:dyDescent="0.35">
      <c r="A7" s="6"/>
      <c r="B7" s="7" t="s">
        <v>16</v>
      </c>
      <c r="C7" s="9">
        <f>C2+50</f>
        <v>42891</v>
      </c>
    </row>
    <row r="8" spans="1:3" x14ac:dyDescent="0.35">
      <c r="A8" s="6"/>
      <c r="B8" s="7" t="s">
        <v>17</v>
      </c>
      <c r="C8" s="9">
        <f>DATE(A1,7,14)</f>
        <v>42930</v>
      </c>
    </row>
    <row r="9" spans="1:3" x14ac:dyDescent="0.35">
      <c r="A9" s="6"/>
      <c r="B9" s="7" t="s">
        <v>18</v>
      </c>
      <c r="C9" s="9">
        <f>DATE(A1,8,15)</f>
        <v>42962</v>
      </c>
    </row>
    <row r="10" spans="1:3" x14ac:dyDescent="0.35">
      <c r="A10" s="6"/>
      <c r="B10" s="7" t="s">
        <v>19</v>
      </c>
      <c r="C10" s="9">
        <f>DATE(A1,11,1)</f>
        <v>43040</v>
      </c>
    </row>
    <row r="11" spans="1:3" x14ac:dyDescent="0.35">
      <c r="A11" s="6"/>
      <c r="B11" s="7" t="s">
        <v>20</v>
      </c>
      <c r="C11" s="9">
        <f>DATE(A1,11,11)</f>
        <v>43050</v>
      </c>
    </row>
    <row r="12" spans="1:3" x14ac:dyDescent="0.35">
      <c r="A12" s="6"/>
      <c r="B12" s="7" t="s">
        <v>21</v>
      </c>
      <c r="C12" s="9">
        <f>DATE(A1,12,25)</f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données</vt:lpstr>
      <vt:lpstr>parametres</vt:lpstr>
      <vt:lpstr>JF</vt:lpstr>
      <vt:lpstr>deb_dimJF</vt:lpstr>
      <vt:lpstr>deb_nuit</vt:lpstr>
      <vt:lpstr>fin_dimJF</vt:lpstr>
      <vt:lpstr>fin_nuit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2017-09-02T09:30:55Z</dcterms:created>
  <dcterms:modified xsi:type="dcterms:W3CDTF">2017-09-02T11:34:13Z</dcterms:modified>
</cp:coreProperties>
</file>