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3" sheetId="3" r:id="rId1"/>
    <sheet name="Feuil1" sheetId="1" r:id="rId2"/>
  </sheets>
  <calcPr calcId="152511" concurrentCalc="0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8" i="1" l="1"/>
  <c r="S18" i="1"/>
  <c r="N18" i="1"/>
  <c r="R18" i="1"/>
  <c r="M18" i="1"/>
  <c r="Q18" i="1"/>
  <c r="L18" i="1"/>
  <c r="P18" i="1"/>
  <c r="K18" i="1"/>
  <c r="J18" i="1"/>
  <c r="I18" i="1"/>
  <c r="H18" i="1"/>
  <c r="I1" i="1"/>
  <c r="H2" i="1"/>
  <c r="H1" i="1"/>
  <c r="H14" i="1"/>
  <c r="J1" i="1"/>
  <c r="I2" i="1"/>
  <c r="I14" i="1"/>
  <c r="K1" i="1"/>
  <c r="J2" i="1"/>
  <c r="J14" i="1"/>
  <c r="K2" i="1"/>
  <c r="K14" i="1"/>
  <c r="L2" i="1"/>
  <c r="L14" i="1"/>
  <c r="M2" i="1"/>
  <c r="M14" i="1"/>
  <c r="N2" i="1"/>
  <c r="N14" i="1"/>
  <c r="O2" i="1"/>
  <c r="O14" i="1"/>
  <c r="P14" i="1"/>
  <c r="Q14" i="1"/>
  <c r="R14" i="1"/>
  <c r="S14" i="1"/>
  <c r="H15" i="1"/>
  <c r="I15" i="1"/>
  <c r="J15" i="1"/>
  <c r="K15" i="1"/>
  <c r="L15" i="1"/>
  <c r="M15" i="1"/>
  <c r="N15" i="1"/>
  <c r="O15" i="1"/>
  <c r="P15" i="1"/>
  <c r="Q15" i="1"/>
  <c r="R15" i="1"/>
  <c r="S15" i="1"/>
  <c r="H16" i="1"/>
  <c r="I16" i="1"/>
  <c r="J16" i="1"/>
  <c r="K16" i="1"/>
  <c r="L16" i="1"/>
  <c r="M16" i="1"/>
  <c r="N16" i="1"/>
  <c r="O16" i="1"/>
  <c r="P16" i="1"/>
  <c r="Q16" i="1"/>
  <c r="R16" i="1"/>
  <c r="S16" i="1"/>
  <c r="H17" i="1"/>
  <c r="I17" i="1"/>
  <c r="J17" i="1"/>
  <c r="K17" i="1"/>
  <c r="L17" i="1"/>
  <c r="M17" i="1"/>
  <c r="N17" i="1"/>
  <c r="O17" i="1"/>
  <c r="P17" i="1"/>
  <c r="Q17" i="1"/>
  <c r="R17" i="1"/>
  <c r="S17" i="1"/>
  <c r="M4" i="1"/>
  <c r="O4" i="1"/>
  <c r="Q4" i="1"/>
  <c r="N4" i="1"/>
  <c r="R4" i="1"/>
  <c r="S4" i="1"/>
  <c r="M5" i="1"/>
  <c r="O5" i="1"/>
  <c r="Q5" i="1"/>
  <c r="N5" i="1"/>
  <c r="R5" i="1"/>
  <c r="S5" i="1"/>
  <c r="M6" i="1"/>
  <c r="O6" i="1"/>
  <c r="Q6" i="1"/>
  <c r="N6" i="1"/>
  <c r="R6" i="1"/>
  <c r="S6" i="1"/>
  <c r="M7" i="1"/>
  <c r="O7" i="1"/>
  <c r="Q7" i="1"/>
  <c r="N7" i="1"/>
  <c r="R7" i="1"/>
  <c r="S7" i="1"/>
  <c r="M8" i="1"/>
  <c r="O8" i="1"/>
  <c r="Q8" i="1"/>
  <c r="N8" i="1"/>
  <c r="R8" i="1"/>
  <c r="S8" i="1"/>
  <c r="M9" i="1"/>
  <c r="O9" i="1"/>
  <c r="Q9" i="1"/>
  <c r="N9" i="1"/>
  <c r="R9" i="1"/>
  <c r="S9" i="1"/>
  <c r="M10" i="1"/>
  <c r="O10" i="1"/>
  <c r="Q10" i="1"/>
  <c r="N10" i="1"/>
  <c r="R10" i="1"/>
  <c r="S10" i="1"/>
  <c r="M11" i="1"/>
  <c r="O11" i="1"/>
  <c r="Q11" i="1"/>
  <c r="N11" i="1"/>
  <c r="R11" i="1"/>
  <c r="S11" i="1"/>
  <c r="M12" i="1"/>
  <c r="O12" i="1"/>
  <c r="Q12" i="1"/>
  <c r="N12" i="1"/>
  <c r="R12" i="1"/>
  <c r="S12" i="1"/>
  <c r="M13" i="1"/>
  <c r="O13" i="1"/>
  <c r="Q13" i="1"/>
  <c r="N13" i="1"/>
  <c r="R13" i="1"/>
  <c r="S13" i="1"/>
  <c r="L5" i="1"/>
  <c r="P5" i="1"/>
  <c r="L6" i="1"/>
  <c r="P6" i="1"/>
  <c r="L7" i="1"/>
  <c r="P7" i="1"/>
  <c r="L8" i="1"/>
  <c r="P8" i="1"/>
  <c r="L9" i="1"/>
  <c r="P9" i="1"/>
  <c r="L10" i="1"/>
  <c r="P10" i="1"/>
  <c r="L11" i="1"/>
  <c r="P11" i="1"/>
  <c r="L12" i="1"/>
  <c r="P12" i="1"/>
  <c r="L13" i="1"/>
  <c r="P13" i="1"/>
  <c r="L4" i="1"/>
  <c r="P4" i="1"/>
  <c r="M1" i="1"/>
  <c r="N1" i="1"/>
  <c r="O1" i="1"/>
  <c r="L1" i="1"/>
  <c r="P1" i="1"/>
  <c r="Q1" i="1"/>
  <c r="R1" i="1"/>
  <c r="S1" i="1"/>
  <c r="P2" i="1"/>
  <c r="Q2" i="1"/>
  <c r="R2" i="1"/>
  <c r="S2" i="1"/>
  <c r="I4" i="1"/>
  <c r="J4" i="1"/>
  <c r="K4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I11" i="1"/>
  <c r="J11" i="1"/>
  <c r="K11" i="1"/>
  <c r="I12" i="1"/>
  <c r="J12" i="1"/>
  <c r="K12" i="1"/>
  <c r="I13" i="1"/>
  <c r="J13" i="1"/>
  <c r="K13" i="1"/>
  <c r="H5" i="1"/>
  <c r="H6" i="1"/>
  <c r="H7" i="1"/>
  <c r="H8" i="1"/>
  <c r="H9" i="1"/>
  <c r="H10" i="1"/>
  <c r="H11" i="1"/>
  <c r="H12" i="1"/>
  <c r="H13" i="1"/>
  <c r="H4" i="1"/>
</calcChain>
</file>

<file path=xl/sharedStrings.xml><?xml version="1.0" encoding="utf-8"?>
<sst xmlns="http://schemas.openxmlformats.org/spreadsheetml/2006/main" count="74" uniqueCount="50">
  <si>
    <t>ID conducteur</t>
  </si>
  <si>
    <t>Nom conducteur</t>
  </si>
  <si>
    <t>Loulou</t>
  </si>
  <si>
    <t>Tigre</t>
  </si>
  <si>
    <t>Rodolphe</t>
  </si>
  <si>
    <t>Alphonse</t>
  </si>
  <si>
    <t>Toulouse</t>
  </si>
  <si>
    <t>CO2</t>
  </si>
  <si>
    <t>Modèle</t>
  </si>
  <si>
    <t>Petite Citadine</t>
  </si>
  <si>
    <t>Taxe due par trimestre en fonction CO2</t>
  </si>
  <si>
    <t>Date début usage</t>
  </si>
  <si>
    <t>Date fin usage</t>
  </si>
  <si>
    <t>Citadine Clio</t>
  </si>
  <si>
    <t>Citadine 208</t>
  </si>
  <si>
    <t>Familiale Mercedes</t>
  </si>
  <si>
    <t>Familiale Skoda</t>
  </si>
  <si>
    <t>Familiale BMW</t>
  </si>
  <si>
    <t>Sport Porsche</t>
  </si>
  <si>
    <t>De 0 à 30 jours</t>
  </si>
  <si>
    <t>de 31 jours à 90 jours</t>
  </si>
  <si>
    <t>de 91 jours à 180 jours</t>
  </si>
  <si>
    <t>de 181 jours à 270 jours</t>
  </si>
  <si>
    <t>de 271 à 360</t>
  </si>
  <si>
    <t>trim</t>
  </si>
  <si>
    <t>T1</t>
  </si>
  <si>
    <t>T2</t>
  </si>
  <si>
    <t>T3</t>
  </si>
  <si>
    <t>T4</t>
  </si>
  <si>
    <t>du</t>
  </si>
  <si>
    <t>au</t>
  </si>
  <si>
    <t>Total général</t>
  </si>
  <si>
    <t>Valeurs</t>
  </si>
  <si>
    <t>Max de T4</t>
  </si>
  <si>
    <t>Max de T3</t>
  </si>
  <si>
    <t>Max de T2</t>
  </si>
  <si>
    <t>Max de T1</t>
  </si>
  <si>
    <t>Test1</t>
  </si>
  <si>
    <t>Test2</t>
  </si>
  <si>
    <t>Test3</t>
  </si>
  <si>
    <t>Test4</t>
  </si>
  <si>
    <t>A</t>
  </si>
  <si>
    <t>B</t>
  </si>
  <si>
    <t>C</t>
  </si>
  <si>
    <t>D</t>
  </si>
  <si>
    <t>Bentley</t>
  </si>
  <si>
    <t>Durée d'usage cumulée depuis début</t>
  </si>
  <si>
    <t>Durée d'usage dans le trimestre</t>
  </si>
  <si>
    <t>E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</si>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</sst>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232834</xdr:colOff>
      <xdr:row>2</xdr:row>
      <xdr:rowOff>77612</xdr:rowOff>
    </xdr:from>
    <xdr:to>
      <xdr:col>14</xdr:col>
      <xdr:colOff>684390</xdr:colOff>
      <xdr:row>2</xdr:row>
      <xdr:rowOff>359833</xdr:rowOff>
    </xdr:to>
    <xdr:sp macro="" textlink="">
      <xdr:nvSpPr>
        <xdr:cNvPr id="3" name="ZoneTexte 2"/>
        <xdr:cNvSpPr txBox="1"/>
      </xdr:nvSpPr>
      <xdr:spPr>
        <a:xfrm>
          <a:off x="6018390" y="444501"/>
          <a:ext cx="5933722" cy="2822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Attention aux durées d'usage</a:t>
          </a:r>
          <a:r>
            <a:rPr lang="fr-FR" sz="1100" baseline="0">
              <a:solidFill>
                <a:srgbClr val="FF0000"/>
              </a:solidFill>
            </a:rPr>
            <a:t> = je compte le 1er et dernier jour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00.25079849537" createdVersion="5" refreshedVersion="5" minRefreshableVersion="3" recordCount="10">
  <cacheSource type="worksheet">
    <worksheetSource ref="A3:S13" sheet="Feuil1"/>
  </cacheSource>
  <cacheFields count="12">
    <cacheField name="ID conducteur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Nom conducteur" numFmtId="0">
      <sharedItems count="5">
        <s v="Loulou"/>
        <s v="Tigre"/>
        <s v="Rodolphe"/>
        <s v="Alphonse"/>
        <s v="Toulouse"/>
      </sharedItems>
    </cacheField>
    <cacheField name="Modèle" numFmtId="0">
      <sharedItems/>
    </cacheField>
    <cacheField name="CO2" numFmtId="0">
      <sharedItems containsSemiMixedTypes="0" containsString="0" containsNumber="1" containsInteger="1" minValue="100" maxValue="400"/>
    </cacheField>
    <cacheField name="Date début usage" numFmtId="14">
      <sharedItems containsSemiMixedTypes="0" containsNonDate="0" containsDate="1" containsString="0" minDate="2015-01-01T00:00:00" maxDate="2015-10-01T00:00:00"/>
    </cacheField>
    <cacheField name="Date fin usage" numFmtId="14">
      <sharedItems containsSemiMixedTypes="0" containsNonDate="0" containsDate="1" containsString="0" minDate="2015-02-03T00:00:00" maxDate="2016-01-01T00:00:00"/>
    </cacheField>
    <cacheField name="Durée d'usage" numFmtId="1">
      <sharedItems containsSemiMixedTypes="0" containsString="0" containsNumber="1" containsInteger="1" minValue="33" maxValue="277"/>
    </cacheField>
    <cacheField name="Taxe due par trimestre en fonction CO2" numFmtId="0">
      <sharedItems containsSemiMixedTypes="0" containsString="0" containsNumber="1" containsInteger="1" minValue="500" maxValue="2500"/>
    </cacheField>
    <cacheField name="T1" numFmtId="1">
      <sharedItems containsSemiMixedTypes="0" containsString="0" containsNumber="1" containsInteger="1" minValue="0" maxValue="2500"/>
    </cacheField>
    <cacheField name="T2" numFmtId="1">
      <sharedItems containsSemiMixedTypes="0" containsString="0" containsNumber="1" containsInteger="1" minValue="0" maxValue="2500"/>
    </cacheField>
    <cacheField name="T3" numFmtId="1">
      <sharedItems containsSemiMixedTypes="0" containsString="0" containsNumber="1" containsInteger="1" minValue="0" maxValue="1750"/>
    </cacheField>
    <cacheField name="T4" numFmtId="0">
      <sharedItems containsSemiMixedTypes="0" containsString="0" containsNumber="1" containsInteger="1" minValue="0" maxValue="17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s v="Citadine Clio"/>
    <n v="180"/>
    <d v="2015-01-01T00:00:00"/>
    <d v="2015-02-15T00:00:00"/>
    <n v="45"/>
    <n v="1000"/>
    <n v="1000"/>
    <n v="0"/>
    <n v="0"/>
    <n v="0"/>
  </r>
  <r>
    <x v="0"/>
    <x v="0"/>
    <s v="Citadine 208"/>
    <n v="180"/>
    <d v="2015-02-15T00:00:00"/>
    <d v="2015-03-28T00:00:00"/>
    <n v="41"/>
    <n v="1000"/>
    <n v="1000"/>
    <n v="0"/>
    <n v="0"/>
    <n v="0"/>
  </r>
  <r>
    <x v="0"/>
    <x v="0"/>
    <s v="Familiale Mercedes"/>
    <n v="300"/>
    <d v="2015-03-28T00:00:00"/>
    <d v="2015-12-30T00:00:00"/>
    <n v="277"/>
    <n v="1750"/>
    <n v="1750"/>
    <n v="1750"/>
    <n v="1750"/>
    <n v="1750"/>
  </r>
  <r>
    <x v="1"/>
    <x v="1"/>
    <s v="Familiale Skoda"/>
    <n v="200"/>
    <d v="2015-01-01T00:00:00"/>
    <d v="2015-08-15T00:00:00"/>
    <n v="226"/>
    <n v="1050"/>
    <n v="1050"/>
    <n v="1050"/>
    <n v="1050"/>
    <n v="0"/>
  </r>
  <r>
    <x v="1"/>
    <x v="1"/>
    <s v="Familiale BMW"/>
    <n v="250"/>
    <d v="2015-08-15T00:00:00"/>
    <d v="2015-09-30T00:00:00"/>
    <n v="46"/>
    <n v="1200"/>
    <n v="0"/>
    <n v="0"/>
    <n v="1200"/>
    <n v="0"/>
  </r>
  <r>
    <x v="1"/>
    <x v="1"/>
    <s v="Petite Citadine"/>
    <n v="100"/>
    <d v="2015-09-30T00:00:00"/>
    <d v="2015-12-31T00:00:00"/>
    <n v="92"/>
    <n v="500"/>
    <n v="0"/>
    <n v="0"/>
    <n v="500"/>
    <n v="500"/>
  </r>
  <r>
    <x v="2"/>
    <x v="2"/>
    <s v="Sport Porsche"/>
    <n v="400"/>
    <d v="2015-01-01T00:00:00"/>
    <d v="2015-06-30T00:00:00"/>
    <n v="180"/>
    <n v="2500"/>
    <n v="2500"/>
    <n v="2500"/>
    <n v="0"/>
    <n v="0"/>
  </r>
  <r>
    <x v="3"/>
    <x v="3"/>
    <s v="Petite Citadine"/>
    <n v="100"/>
    <d v="2015-01-01T00:00:00"/>
    <d v="2015-08-15T00:00:00"/>
    <n v="226"/>
    <n v="500"/>
    <n v="500"/>
    <n v="500"/>
    <n v="500"/>
    <n v="0"/>
  </r>
  <r>
    <x v="3"/>
    <x v="3"/>
    <s v="Petite Citadine"/>
    <n v="120"/>
    <d v="2015-08-15T00:00:00"/>
    <d v="2015-09-30T00:00:00"/>
    <n v="46"/>
    <n v="600"/>
    <n v="0"/>
    <n v="0"/>
    <n v="600"/>
    <n v="0"/>
  </r>
  <r>
    <x v="4"/>
    <x v="4"/>
    <s v="Petite Citadine"/>
    <n v="100"/>
    <d v="2015-01-01T00:00:00"/>
    <d v="2015-02-03T00:00:00"/>
    <n v="33"/>
    <n v="500"/>
    <n v="50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E10" firstHeaderRow="1" firstDataRow="2" firstDataCol="1"/>
  <pivotFields count="12">
    <pivotField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>
      <items count="6">
        <item x="3"/>
        <item x="0"/>
        <item x="2"/>
        <item x="1"/>
        <item x="4"/>
        <item t="default"/>
      </items>
    </pivotField>
    <pivotField compact="0" outline="0" showAll="0"/>
    <pivotField compact="0" outline="0" showAll="0"/>
    <pivotField compact="0" numFmtId="14" outline="0" showAll="0"/>
    <pivotField compact="0" numFmtId="14" outline="0" showAll="0"/>
    <pivotField compact="0" numFmtId="1" outline="0" showAll="0"/>
    <pivotField compact="0" outline="0" showAll="0"/>
    <pivotField dataField="1" compact="0" numFmtId="1" outline="0" showAll="0"/>
    <pivotField dataField="1" compact="0" numFmtId="1" outline="0" showAll="0"/>
    <pivotField dataField="1" compact="0" numFmtId="1" outline="0" showAll="0"/>
    <pivotField dataField="1"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ax de T1" fld="8" subtotal="max" baseField="1" baseItem="3"/>
    <dataField name="Max de T2" fld="9" subtotal="max" baseField="1" baseItem="3"/>
    <dataField name="Max de T3" fld="10" subtotal="max" baseField="1" baseItem="3"/>
    <dataField name="Max de T4" fld="11" subtotal="max" baseField="1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0"/>
  <sheetViews>
    <sheetView workbookViewId="0">
      <selection activeCell="A6" sqref="A6"/>
    </sheetView>
  </sheetViews>
  <sheetFormatPr baseColWidth="10" defaultRowHeight="14.5" x14ac:dyDescent="0.35"/>
  <cols>
    <col min="1" max="1" width="17.1796875" bestFit="1" customWidth="1"/>
    <col min="2" max="6" width="9.453125" customWidth="1"/>
  </cols>
  <sheetData>
    <row r="3" spans="1:5" x14ac:dyDescent="0.35">
      <c r="B3" s="13" t="s">
        <v>32</v>
      </c>
    </row>
    <row r="4" spans="1:5" x14ac:dyDescent="0.35">
      <c r="A4" s="13" t="s">
        <v>1</v>
      </c>
      <c r="B4" t="s">
        <v>36</v>
      </c>
      <c r="C4" t="s">
        <v>35</v>
      </c>
      <c r="D4" t="s">
        <v>34</v>
      </c>
      <c r="E4" t="s">
        <v>33</v>
      </c>
    </row>
    <row r="5" spans="1:5" x14ac:dyDescent="0.35">
      <c r="A5" t="s">
        <v>5</v>
      </c>
      <c r="B5" s="14">
        <v>500</v>
      </c>
      <c r="C5" s="14">
        <v>500</v>
      </c>
      <c r="D5" s="14">
        <v>600</v>
      </c>
      <c r="E5" s="14">
        <v>0</v>
      </c>
    </row>
    <row r="6" spans="1:5" x14ac:dyDescent="0.35">
      <c r="A6" t="s">
        <v>2</v>
      </c>
      <c r="B6" s="14">
        <v>1750</v>
      </c>
      <c r="C6" s="14">
        <v>1750</v>
      </c>
      <c r="D6" s="14">
        <v>1750</v>
      </c>
      <c r="E6" s="14">
        <v>1750</v>
      </c>
    </row>
    <row r="7" spans="1:5" x14ac:dyDescent="0.35">
      <c r="A7" t="s">
        <v>4</v>
      </c>
      <c r="B7" s="14">
        <v>2500</v>
      </c>
      <c r="C7" s="14">
        <v>2500</v>
      </c>
      <c r="D7" s="14">
        <v>0</v>
      </c>
      <c r="E7" s="14">
        <v>0</v>
      </c>
    </row>
    <row r="8" spans="1:5" x14ac:dyDescent="0.35">
      <c r="A8" t="s">
        <v>3</v>
      </c>
      <c r="B8" s="14">
        <v>1050</v>
      </c>
      <c r="C8" s="14">
        <v>1050</v>
      </c>
      <c r="D8" s="14">
        <v>1200</v>
      </c>
      <c r="E8" s="14">
        <v>500</v>
      </c>
    </row>
    <row r="9" spans="1:5" x14ac:dyDescent="0.35">
      <c r="A9" t="s">
        <v>6</v>
      </c>
      <c r="B9" s="14">
        <v>500</v>
      </c>
      <c r="C9" s="14">
        <v>0</v>
      </c>
      <c r="D9" s="14">
        <v>0</v>
      </c>
      <c r="E9" s="14">
        <v>0</v>
      </c>
    </row>
    <row r="10" spans="1:5" x14ac:dyDescent="0.35">
      <c r="A10" t="s">
        <v>31</v>
      </c>
      <c r="B10" s="14">
        <v>2500</v>
      </c>
      <c r="C10" s="14">
        <v>2500</v>
      </c>
      <c r="D10" s="14">
        <v>1750</v>
      </c>
      <c r="E10" s="14">
        <v>1750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showZeros="0" tabSelected="1" zoomScale="90" zoomScaleNormal="90" zoomScalePageLayoutView="90" workbookViewId="0">
      <selection activeCell="F19" sqref="F19"/>
    </sheetView>
  </sheetViews>
  <sheetFormatPr baseColWidth="10" defaultRowHeight="14.5" x14ac:dyDescent="0.35"/>
  <cols>
    <col min="3" max="3" width="21.26953125" bestFit="1" customWidth="1"/>
    <col min="4" max="4" width="4.453125" bestFit="1" customWidth="1"/>
    <col min="5" max="6" width="10.81640625" customWidth="1"/>
    <col min="7" max="7" width="13.6328125" customWidth="1"/>
    <col min="8" max="15" width="11.1796875" customWidth="1"/>
    <col min="16" max="19" width="13" customWidth="1"/>
  </cols>
  <sheetData>
    <row r="1" spans="1:19" x14ac:dyDescent="0.35">
      <c r="A1">
        <v>2015</v>
      </c>
      <c r="G1" t="s">
        <v>29</v>
      </c>
      <c r="H1" s="12">
        <f>DATE(A1,1,1)</f>
        <v>42005</v>
      </c>
      <c r="I1" s="12">
        <f>DATE(A1,4,1)</f>
        <v>42095</v>
      </c>
      <c r="J1" s="12">
        <f>DATE(A1,7,1)</f>
        <v>42186</v>
      </c>
      <c r="K1" s="12">
        <f>DATE(A1,10,1)</f>
        <v>42278</v>
      </c>
      <c r="L1" s="12">
        <f>H1</f>
        <v>42005</v>
      </c>
      <c r="M1" s="12">
        <f t="shared" ref="M1:S2" si="0">I1</f>
        <v>42095</v>
      </c>
      <c r="N1" s="12">
        <f t="shared" si="0"/>
        <v>42186</v>
      </c>
      <c r="O1" s="12">
        <f t="shared" si="0"/>
        <v>42278</v>
      </c>
      <c r="P1" s="12">
        <f t="shared" si="0"/>
        <v>42005</v>
      </c>
      <c r="Q1" s="12">
        <f t="shared" si="0"/>
        <v>42095</v>
      </c>
      <c r="R1" s="12">
        <f t="shared" si="0"/>
        <v>42186</v>
      </c>
      <c r="S1" s="12">
        <f t="shared" si="0"/>
        <v>42278</v>
      </c>
    </row>
    <row r="2" spans="1:19" x14ac:dyDescent="0.35">
      <c r="G2" t="s">
        <v>30</v>
      </c>
      <c r="H2" s="12">
        <f>I1-1</f>
        <v>42094</v>
      </c>
      <c r="I2" s="12">
        <f t="shared" ref="I2:J2" si="1">J1-1</f>
        <v>42185</v>
      </c>
      <c r="J2" s="12">
        <f t="shared" si="1"/>
        <v>42277</v>
      </c>
      <c r="K2" s="12">
        <f>DATE(A1,12,31)</f>
        <v>42369</v>
      </c>
      <c r="L2" s="12">
        <f>H2</f>
        <v>42094</v>
      </c>
      <c r="M2" s="12">
        <f t="shared" si="0"/>
        <v>42185</v>
      </c>
      <c r="N2" s="12">
        <f t="shared" si="0"/>
        <v>42277</v>
      </c>
      <c r="O2" s="12">
        <f t="shared" si="0"/>
        <v>42369</v>
      </c>
      <c r="P2" s="12">
        <f t="shared" si="0"/>
        <v>42094</v>
      </c>
      <c r="Q2" s="12">
        <f t="shared" si="0"/>
        <v>42185</v>
      </c>
      <c r="R2" s="12">
        <f t="shared" si="0"/>
        <v>42277</v>
      </c>
      <c r="S2" s="12">
        <f t="shared" si="0"/>
        <v>42369</v>
      </c>
    </row>
    <row r="3" spans="1:19" s="17" customFormat="1" ht="101.5" customHeight="1" x14ac:dyDescent="0.35">
      <c r="A3" s="17" t="s">
        <v>0</v>
      </c>
      <c r="B3" s="17" t="s">
        <v>1</v>
      </c>
      <c r="C3" s="17" t="s">
        <v>8</v>
      </c>
      <c r="D3" s="17" t="s">
        <v>7</v>
      </c>
      <c r="E3" s="17" t="s">
        <v>11</v>
      </c>
      <c r="F3" s="17" t="s">
        <v>12</v>
      </c>
      <c r="G3" s="17" t="s">
        <v>10</v>
      </c>
      <c r="H3" s="17" t="s">
        <v>47</v>
      </c>
      <c r="I3" s="17" t="s">
        <v>47</v>
      </c>
      <c r="J3" s="17" t="s">
        <v>47</v>
      </c>
      <c r="K3" s="17" t="s">
        <v>47</v>
      </c>
      <c r="L3" s="17" t="s">
        <v>46</v>
      </c>
      <c r="M3" s="17" t="s">
        <v>46</v>
      </c>
      <c r="N3" s="17" t="s">
        <v>46</v>
      </c>
      <c r="O3" s="17" t="s">
        <v>46</v>
      </c>
      <c r="P3" s="17" t="s">
        <v>25</v>
      </c>
      <c r="Q3" s="17" t="s">
        <v>26</v>
      </c>
      <c r="R3" s="17" t="s">
        <v>27</v>
      </c>
      <c r="S3" s="17" t="s">
        <v>28</v>
      </c>
    </row>
    <row r="4" spans="1:19" x14ac:dyDescent="0.35">
      <c r="A4" s="1">
        <v>1</v>
      </c>
      <c r="B4" s="1" t="s">
        <v>2</v>
      </c>
      <c r="C4" s="1" t="s">
        <v>13</v>
      </c>
      <c r="D4" s="1">
        <v>180</v>
      </c>
      <c r="E4" s="2">
        <v>42005</v>
      </c>
      <c r="F4" s="2">
        <v>42050</v>
      </c>
      <c r="G4" s="1">
        <v>1000</v>
      </c>
      <c r="H4" s="15">
        <f>MAX(MIN(H$2,$F4)-MAX(H$1-1,$E4-1),0)</f>
        <v>46</v>
      </c>
      <c r="I4" s="15">
        <f t="shared" ref="I4:K4" si="2">MAX(MIN(I$2,$F4)-MAX(I$1-1,$E4-1),0)</f>
        <v>0</v>
      </c>
      <c r="J4" s="15">
        <f t="shared" si="2"/>
        <v>0</v>
      </c>
      <c r="K4" s="15">
        <f t="shared" si="2"/>
        <v>0</v>
      </c>
      <c r="L4" s="15">
        <f>MAX(MIN(L$2,$F4)-($E4-1),0)</f>
        <v>46</v>
      </c>
      <c r="M4" s="15">
        <f t="shared" ref="M4:O18" si="3">MAX(MIN(M$2,$F4)-($E4-1),0)</f>
        <v>46</v>
      </c>
      <c r="N4" s="15">
        <f t="shared" si="3"/>
        <v>46</v>
      </c>
      <c r="O4" s="15">
        <f t="shared" si="3"/>
        <v>46</v>
      </c>
      <c r="P4" s="11">
        <f>IF(AND($O4&gt;30,L4&gt;(90*(COLUMN()-COLUMN($P$1)))),$G4,0)</f>
        <v>1000</v>
      </c>
      <c r="Q4" s="11">
        <f t="shared" ref="Q4:S13" si="4">IF(AND($O4&gt;30,M4&gt;(90*(COLUMN()-COLUMN($P$1)))),$G4,0)</f>
        <v>0</v>
      </c>
      <c r="R4" s="11">
        <f t="shared" si="4"/>
        <v>0</v>
      </c>
      <c r="S4" s="11">
        <f t="shared" si="4"/>
        <v>0</v>
      </c>
    </row>
    <row r="5" spans="1:19" x14ac:dyDescent="0.35">
      <c r="A5" s="1">
        <v>1</v>
      </c>
      <c r="B5" s="1" t="s">
        <v>2</v>
      </c>
      <c r="C5" s="1" t="s">
        <v>14</v>
      </c>
      <c r="D5" s="1">
        <v>180</v>
      </c>
      <c r="E5" s="2">
        <v>42050</v>
      </c>
      <c r="F5" s="2">
        <v>42091</v>
      </c>
      <c r="G5" s="1">
        <v>1000</v>
      </c>
      <c r="H5" s="15">
        <f t="shared" ref="H5:K18" si="5">MAX(MIN(H$2,$F5)-MAX(H$1-1,$E5-1),0)</f>
        <v>42</v>
      </c>
      <c r="I5" s="15">
        <f t="shared" si="5"/>
        <v>0</v>
      </c>
      <c r="J5" s="15">
        <f t="shared" si="5"/>
        <v>0</v>
      </c>
      <c r="K5" s="15">
        <f t="shared" si="5"/>
        <v>0</v>
      </c>
      <c r="L5" s="15">
        <f t="shared" ref="L5:L18" si="6">MAX(MIN(L$2,$F5)-($E5-1),0)</f>
        <v>42</v>
      </c>
      <c r="M5" s="15">
        <f t="shared" si="3"/>
        <v>42</v>
      </c>
      <c r="N5" s="15">
        <f t="shared" si="3"/>
        <v>42</v>
      </c>
      <c r="O5" s="15">
        <f t="shared" si="3"/>
        <v>42</v>
      </c>
      <c r="P5" s="11">
        <f t="shared" ref="P5:P13" si="7">IF(AND($O5&gt;30,L5&gt;(90*(COLUMN()-COLUMN($P$1)))),$G5,0)</f>
        <v>1000</v>
      </c>
      <c r="Q5" s="11">
        <f t="shared" si="4"/>
        <v>0</v>
      </c>
      <c r="R5" s="11">
        <f t="shared" si="4"/>
        <v>0</v>
      </c>
      <c r="S5" s="11">
        <f t="shared" si="4"/>
        <v>0</v>
      </c>
    </row>
    <row r="6" spans="1:19" x14ac:dyDescent="0.35">
      <c r="A6" s="1">
        <v>1</v>
      </c>
      <c r="B6" s="1" t="s">
        <v>2</v>
      </c>
      <c r="C6" s="1" t="s">
        <v>15</v>
      </c>
      <c r="D6" s="1">
        <v>300</v>
      </c>
      <c r="E6" s="2">
        <v>42091</v>
      </c>
      <c r="F6" s="2">
        <v>42368</v>
      </c>
      <c r="G6" s="1">
        <v>1750</v>
      </c>
      <c r="H6" s="15">
        <f t="shared" si="5"/>
        <v>4</v>
      </c>
      <c r="I6" s="15">
        <f t="shared" si="5"/>
        <v>91</v>
      </c>
      <c r="J6" s="15">
        <f t="shared" si="5"/>
        <v>92</v>
      </c>
      <c r="K6" s="15">
        <f t="shared" si="5"/>
        <v>91</v>
      </c>
      <c r="L6" s="15">
        <f t="shared" si="6"/>
        <v>4</v>
      </c>
      <c r="M6" s="15">
        <f t="shared" si="3"/>
        <v>95</v>
      </c>
      <c r="N6" s="15">
        <f t="shared" si="3"/>
        <v>187</v>
      </c>
      <c r="O6" s="15">
        <f t="shared" si="3"/>
        <v>278</v>
      </c>
      <c r="P6" s="11">
        <f t="shared" si="7"/>
        <v>1750</v>
      </c>
      <c r="Q6" s="11">
        <f t="shared" si="4"/>
        <v>1750</v>
      </c>
      <c r="R6" s="11">
        <f t="shared" si="4"/>
        <v>1750</v>
      </c>
      <c r="S6" s="11">
        <f t="shared" si="4"/>
        <v>1750</v>
      </c>
    </row>
    <row r="7" spans="1:19" x14ac:dyDescent="0.35">
      <c r="A7" s="9">
        <v>2</v>
      </c>
      <c r="B7" s="9" t="s">
        <v>3</v>
      </c>
      <c r="C7" s="9" t="s">
        <v>16</v>
      </c>
      <c r="D7" s="9">
        <v>200</v>
      </c>
      <c r="E7" s="10">
        <v>42005</v>
      </c>
      <c r="F7" s="10">
        <v>42231</v>
      </c>
      <c r="G7" s="9">
        <v>1050</v>
      </c>
      <c r="H7" s="15">
        <f t="shared" si="5"/>
        <v>90</v>
      </c>
      <c r="I7" s="15">
        <f t="shared" si="5"/>
        <v>91</v>
      </c>
      <c r="J7" s="15">
        <f t="shared" si="5"/>
        <v>46</v>
      </c>
      <c r="K7" s="15">
        <f t="shared" si="5"/>
        <v>0</v>
      </c>
      <c r="L7" s="15">
        <f t="shared" si="6"/>
        <v>90</v>
      </c>
      <c r="M7" s="15">
        <f t="shared" si="3"/>
        <v>181</v>
      </c>
      <c r="N7" s="15">
        <f t="shared" si="3"/>
        <v>227</v>
      </c>
      <c r="O7" s="15">
        <f t="shared" si="3"/>
        <v>227</v>
      </c>
      <c r="P7" s="11">
        <f t="shared" si="7"/>
        <v>1050</v>
      </c>
      <c r="Q7" s="11">
        <f t="shared" si="4"/>
        <v>1050</v>
      </c>
      <c r="R7" s="11">
        <f t="shared" si="4"/>
        <v>1050</v>
      </c>
      <c r="S7" s="11">
        <f t="shared" si="4"/>
        <v>0</v>
      </c>
    </row>
    <row r="8" spans="1:19" x14ac:dyDescent="0.35">
      <c r="A8" s="9">
        <v>2</v>
      </c>
      <c r="B8" s="9" t="s">
        <v>3</v>
      </c>
      <c r="C8" s="9" t="s">
        <v>17</v>
      </c>
      <c r="D8" s="9">
        <v>250</v>
      </c>
      <c r="E8" s="10">
        <v>42231</v>
      </c>
      <c r="F8" s="10">
        <v>42277</v>
      </c>
      <c r="G8" s="9">
        <v>1200</v>
      </c>
      <c r="H8" s="15">
        <f t="shared" si="5"/>
        <v>0</v>
      </c>
      <c r="I8" s="15">
        <f t="shared" si="5"/>
        <v>0</v>
      </c>
      <c r="J8" s="15">
        <f t="shared" si="5"/>
        <v>47</v>
      </c>
      <c r="K8" s="15">
        <f t="shared" si="5"/>
        <v>0</v>
      </c>
      <c r="L8" s="15">
        <f t="shared" si="6"/>
        <v>0</v>
      </c>
      <c r="M8" s="15">
        <f t="shared" si="3"/>
        <v>0</v>
      </c>
      <c r="N8" s="15">
        <f t="shared" si="3"/>
        <v>47</v>
      </c>
      <c r="O8" s="15">
        <f t="shared" si="3"/>
        <v>47</v>
      </c>
      <c r="P8" s="11">
        <f t="shared" si="7"/>
        <v>0</v>
      </c>
      <c r="Q8" s="11">
        <f t="shared" si="4"/>
        <v>0</v>
      </c>
      <c r="R8" s="11">
        <f t="shared" si="4"/>
        <v>0</v>
      </c>
      <c r="S8" s="11">
        <f t="shared" si="4"/>
        <v>0</v>
      </c>
    </row>
    <row r="9" spans="1:19" x14ac:dyDescent="0.35">
      <c r="A9" s="9">
        <v>2</v>
      </c>
      <c r="B9" s="9" t="s">
        <v>3</v>
      </c>
      <c r="C9" s="9" t="s">
        <v>9</v>
      </c>
      <c r="D9" s="9">
        <v>100</v>
      </c>
      <c r="E9" s="10">
        <v>42277</v>
      </c>
      <c r="F9" s="10">
        <v>42369</v>
      </c>
      <c r="G9" s="9">
        <v>500</v>
      </c>
      <c r="H9" s="15">
        <f t="shared" si="5"/>
        <v>0</v>
      </c>
      <c r="I9" s="15">
        <f t="shared" si="5"/>
        <v>0</v>
      </c>
      <c r="J9" s="15">
        <f t="shared" si="5"/>
        <v>1</v>
      </c>
      <c r="K9" s="15">
        <f t="shared" si="5"/>
        <v>92</v>
      </c>
      <c r="L9" s="15">
        <f t="shared" si="6"/>
        <v>0</v>
      </c>
      <c r="M9" s="15">
        <f t="shared" si="3"/>
        <v>0</v>
      </c>
      <c r="N9" s="15">
        <f t="shared" si="3"/>
        <v>1</v>
      </c>
      <c r="O9" s="15">
        <f t="shared" si="3"/>
        <v>93</v>
      </c>
      <c r="P9" s="11">
        <f t="shared" si="7"/>
        <v>0</v>
      </c>
      <c r="Q9" s="11">
        <f t="shared" si="4"/>
        <v>0</v>
      </c>
      <c r="R9" s="11">
        <f t="shared" si="4"/>
        <v>0</v>
      </c>
      <c r="S9" s="11">
        <f t="shared" si="4"/>
        <v>0</v>
      </c>
    </row>
    <row r="10" spans="1:19" x14ac:dyDescent="0.35">
      <c r="A10" s="6">
        <v>3</v>
      </c>
      <c r="B10" s="6" t="s">
        <v>4</v>
      </c>
      <c r="C10" s="6" t="s">
        <v>18</v>
      </c>
      <c r="D10" s="6">
        <v>400</v>
      </c>
      <c r="E10" s="8">
        <v>42005</v>
      </c>
      <c r="F10" s="8">
        <v>42185</v>
      </c>
      <c r="G10" s="6">
        <v>2500</v>
      </c>
      <c r="H10" s="15">
        <f t="shared" si="5"/>
        <v>90</v>
      </c>
      <c r="I10" s="15">
        <f t="shared" si="5"/>
        <v>91</v>
      </c>
      <c r="J10" s="15">
        <f t="shared" si="5"/>
        <v>0</v>
      </c>
      <c r="K10" s="15">
        <f t="shared" si="5"/>
        <v>0</v>
      </c>
      <c r="L10" s="15">
        <f t="shared" si="6"/>
        <v>90</v>
      </c>
      <c r="M10" s="15">
        <f t="shared" si="3"/>
        <v>181</v>
      </c>
      <c r="N10" s="15">
        <f t="shared" si="3"/>
        <v>181</v>
      </c>
      <c r="O10" s="15">
        <f t="shared" si="3"/>
        <v>181</v>
      </c>
      <c r="P10" s="11">
        <f t="shared" si="7"/>
        <v>2500</v>
      </c>
      <c r="Q10" s="11">
        <f t="shared" si="4"/>
        <v>2500</v>
      </c>
      <c r="R10" s="11">
        <f t="shared" si="4"/>
        <v>2500</v>
      </c>
      <c r="S10" s="11">
        <f t="shared" si="4"/>
        <v>0</v>
      </c>
    </row>
    <row r="11" spans="1:19" x14ac:dyDescent="0.35">
      <c r="A11" s="3">
        <v>4</v>
      </c>
      <c r="B11" s="3" t="s">
        <v>5</v>
      </c>
      <c r="C11" s="3" t="s">
        <v>9</v>
      </c>
      <c r="D11" s="3">
        <v>100</v>
      </c>
      <c r="E11" s="4">
        <v>42005</v>
      </c>
      <c r="F11" s="4">
        <v>42231</v>
      </c>
      <c r="G11" s="3">
        <v>500</v>
      </c>
      <c r="H11" s="15">
        <f t="shared" si="5"/>
        <v>90</v>
      </c>
      <c r="I11" s="15">
        <f t="shared" si="5"/>
        <v>91</v>
      </c>
      <c r="J11" s="15">
        <f t="shared" si="5"/>
        <v>46</v>
      </c>
      <c r="K11" s="15">
        <f t="shared" si="5"/>
        <v>0</v>
      </c>
      <c r="L11" s="15">
        <f t="shared" si="6"/>
        <v>90</v>
      </c>
      <c r="M11" s="15">
        <f t="shared" si="3"/>
        <v>181</v>
      </c>
      <c r="N11" s="15">
        <f t="shared" si="3"/>
        <v>227</v>
      </c>
      <c r="O11" s="15">
        <f t="shared" si="3"/>
        <v>227</v>
      </c>
      <c r="P11" s="11">
        <f t="shared" si="7"/>
        <v>500</v>
      </c>
      <c r="Q11" s="11">
        <f t="shared" si="4"/>
        <v>500</v>
      </c>
      <c r="R11" s="11">
        <f t="shared" si="4"/>
        <v>500</v>
      </c>
      <c r="S11" s="11">
        <f t="shared" si="4"/>
        <v>0</v>
      </c>
    </row>
    <row r="12" spans="1:19" x14ac:dyDescent="0.35">
      <c r="A12" s="3">
        <v>4</v>
      </c>
      <c r="B12" s="3" t="s">
        <v>5</v>
      </c>
      <c r="C12" s="3" t="s">
        <v>9</v>
      </c>
      <c r="D12" s="3">
        <v>120</v>
      </c>
      <c r="E12" s="4">
        <v>42231</v>
      </c>
      <c r="F12" s="4">
        <v>42277</v>
      </c>
      <c r="G12" s="3">
        <v>600</v>
      </c>
      <c r="H12" s="15">
        <f t="shared" si="5"/>
        <v>0</v>
      </c>
      <c r="I12" s="15">
        <f t="shared" si="5"/>
        <v>0</v>
      </c>
      <c r="J12" s="15">
        <f t="shared" si="5"/>
        <v>47</v>
      </c>
      <c r="K12" s="15">
        <f t="shared" si="5"/>
        <v>0</v>
      </c>
      <c r="L12" s="15">
        <f t="shared" si="6"/>
        <v>0</v>
      </c>
      <c r="M12" s="15">
        <f t="shared" si="3"/>
        <v>0</v>
      </c>
      <c r="N12" s="15">
        <f t="shared" si="3"/>
        <v>47</v>
      </c>
      <c r="O12" s="15">
        <f t="shared" si="3"/>
        <v>47</v>
      </c>
      <c r="P12" s="11">
        <f t="shared" si="7"/>
        <v>0</v>
      </c>
      <c r="Q12" s="11">
        <f t="shared" si="4"/>
        <v>0</v>
      </c>
      <c r="R12" s="11">
        <f t="shared" si="4"/>
        <v>0</v>
      </c>
      <c r="S12" s="11">
        <f t="shared" si="4"/>
        <v>0</v>
      </c>
    </row>
    <row r="13" spans="1:19" x14ac:dyDescent="0.35">
      <c r="A13" s="5">
        <v>5</v>
      </c>
      <c r="B13" s="5" t="s">
        <v>6</v>
      </c>
      <c r="C13" s="5" t="s">
        <v>9</v>
      </c>
      <c r="D13" s="5">
        <v>100</v>
      </c>
      <c r="E13" s="7">
        <v>42019</v>
      </c>
      <c r="F13" s="7">
        <v>42284</v>
      </c>
      <c r="G13" s="5">
        <v>500</v>
      </c>
      <c r="H13" s="15">
        <f t="shared" si="5"/>
        <v>76</v>
      </c>
      <c r="I13" s="15">
        <f t="shared" si="5"/>
        <v>91</v>
      </c>
      <c r="J13" s="15">
        <f t="shared" si="5"/>
        <v>92</v>
      </c>
      <c r="K13" s="15">
        <f t="shared" si="5"/>
        <v>7</v>
      </c>
      <c r="L13" s="15">
        <f t="shared" si="6"/>
        <v>76</v>
      </c>
      <c r="M13" s="15">
        <f t="shared" si="3"/>
        <v>167</v>
      </c>
      <c r="N13" s="15">
        <f t="shared" si="3"/>
        <v>259</v>
      </c>
      <c r="O13" s="15">
        <f t="shared" si="3"/>
        <v>266</v>
      </c>
      <c r="P13" s="11">
        <f t="shared" si="7"/>
        <v>500</v>
      </c>
      <c r="Q13" s="11">
        <f t="shared" si="4"/>
        <v>500</v>
      </c>
      <c r="R13" s="11">
        <f t="shared" si="4"/>
        <v>500</v>
      </c>
      <c r="S13" s="11">
        <f t="shared" si="4"/>
        <v>0</v>
      </c>
    </row>
    <row r="14" spans="1:19" x14ac:dyDescent="0.35">
      <c r="A14" s="16" t="s">
        <v>41</v>
      </c>
      <c r="B14" s="16" t="s">
        <v>37</v>
      </c>
      <c r="C14" s="16" t="s">
        <v>45</v>
      </c>
      <c r="D14" s="16">
        <v>400</v>
      </c>
      <c r="E14" s="18">
        <v>42078</v>
      </c>
      <c r="F14" s="18">
        <v>42097</v>
      </c>
      <c r="G14" s="16">
        <v>2500</v>
      </c>
      <c r="H14" s="15">
        <f t="shared" si="5"/>
        <v>17</v>
      </c>
      <c r="I14" s="15">
        <f t="shared" si="5"/>
        <v>3</v>
      </c>
      <c r="J14" s="15">
        <f t="shared" si="5"/>
        <v>0</v>
      </c>
      <c r="K14" s="15">
        <f t="shared" si="5"/>
        <v>0</v>
      </c>
      <c r="L14" s="15">
        <f t="shared" si="6"/>
        <v>17</v>
      </c>
      <c r="M14" s="15">
        <f t="shared" si="3"/>
        <v>20</v>
      </c>
      <c r="N14" s="15">
        <f t="shared" si="3"/>
        <v>20</v>
      </c>
      <c r="O14" s="15">
        <f t="shared" si="3"/>
        <v>20</v>
      </c>
      <c r="P14" s="11">
        <f t="shared" ref="P14:P17" si="8">IF(AND($O14&gt;30,L14&gt;(90*(COLUMN()-COLUMN($P$1)))),$G14,0)</f>
        <v>0</v>
      </c>
      <c r="Q14" s="11">
        <f t="shared" ref="Q14:Q17" si="9">IF(AND($O14&gt;30,M14&gt;(90*(COLUMN()-COLUMN($P$1)))),$G14,0)</f>
        <v>0</v>
      </c>
      <c r="R14" s="11">
        <f t="shared" ref="R14:R17" si="10">IF(AND($O14&gt;30,N14&gt;(90*(COLUMN()-COLUMN($P$1)))),$G14,0)</f>
        <v>0</v>
      </c>
      <c r="S14" s="11">
        <f t="shared" ref="S14:S17" si="11">IF(AND($O14&gt;30,O14&gt;(90*(COLUMN()-COLUMN($P$1)))),$G14,0)</f>
        <v>0</v>
      </c>
    </row>
    <row r="15" spans="1:19" x14ac:dyDescent="0.35">
      <c r="A15" s="16" t="s">
        <v>42</v>
      </c>
      <c r="B15" s="16" t="s">
        <v>38</v>
      </c>
      <c r="C15" s="16" t="s">
        <v>45</v>
      </c>
      <c r="D15" s="16">
        <v>400</v>
      </c>
      <c r="E15" s="18">
        <v>42078</v>
      </c>
      <c r="F15" s="18">
        <v>42158</v>
      </c>
      <c r="G15" s="16">
        <v>2500</v>
      </c>
      <c r="H15" s="15">
        <f t="shared" si="5"/>
        <v>17</v>
      </c>
      <c r="I15" s="15">
        <f t="shared" si="5"/>
        <v>64</v>
      </c>
      <c r="J15" s="15">
        <f t="shared" si="5"/>
        <v>0</v>
      </c>
      <c r="K15" s="15">
        <f t="shared" si="5"/>
        <v>0</v>
      </c>
      <c r="L15" s="15">
        <f t="shared" si="6"/>
        <v>17</v>
      </c>
      <c r="M15" s="15">
        <f t="shared" si="3"/>
        <v>81</v>
      </c>
      <c r="N15" s="15">
        <f t="shared" si="3"/>
        <v>81</v>
      </c>
      <c r="O15" s="15">
        <f t="shared" si="3"/>
        <v>81</v>
      </c>
      <c r="P15" s="11">
        <f t="shared" si="8"/>
        <v>2500</v>
      </c>
      <c r="Q15" s="11">
        <f t="shared" si="9"/>
        <v>0</v>
      </c>
      <c r="R15" s="11">
        <f t="shared" si="10"/>
        <v>0</v>
      </c>
      <c r="S15" s="11">
        <f t="shared" si="11"/>
        <v>0</v>
      </c>
    </row>
    <row r="16" spans="1:19" x14ac:dyDescent="0.35">
      <c r="A16" s="16" t="s">
        <v>43</v>
      </c>
      <c r="B16" s="16" t="s">
        <v>39</v>
      </c>
      <c r="C16" s="16" t="s">
        <v>45</v>
      </c>
      <c r="D16" s="16">
        <v>400</v>
      </c>
      <c r="E16" s="18">
        <v>42078</v>
      </c>
      <c r="F16" s="18">
        <v>42188</v>
      </c>
      <c r="G16" s="16">
        <v>2500</v>
      </c>
      <c r="H16" s="15">
        <f t="shared" si="5"/>
        <v>17</v>
      </c>
      <c r="I16" s="15">
        <f t="shared" si="5"/>
        <v>91</v>
      </c>
      <c r="J16" s="15">
        <f t="shared" si="5"/>
        <v>3</v>
      </c>
      <c r="K16" s="15">
        <f t="shared" si="5"/>
        <v>0</v>
      </c>
      <c r="L16" s="15">
        <f t="shared" si="6"/>
        <v>17</v>
      </c>
      <c r="M16" s="15">
        <f t="shared" si="3"/>
        <v>108</v>
      </c>
      <c r="N16" s="15">
        <f t="shared" si="3"/>
        <v>111</v>
      </c>
      <c r="O16" s="15">
        <f t="shared" si="3"/>
        <v>111</v>
      </c>
      <c r="P16" s="11">
        <f t="shared" si="8"/>
        <v>2500</v>
      </c>
      <c r="Q16" s="11">
        <f t="shared" si="9"/>
        <v>2500</v>
      </c>
      <c r="R16" s="11">
        <f t="shared" si="10"/>
        <v>0</v>
      </c>
      <c r="S16" s="11">
        <f t="shared" si="11"/>
        <v>0</v>
      </c>
    </row>
    <row r="17" spans="1:19" x14ac:dyDescent="0.35">
      <c r="A17" s="16" t="s">
        <v>44</v>
      </c>
      <c r="B17" s="16" t="s">
        <v>40</v>
      </c>
      <c r="C17" s="16" t="s">
        <v>45</v>
      </c>
      <c r="D17" s="16">
        <v>400</v>
      </c>
      <c r="E17" s="18">
        <v>42078</v>
      </c>
      <c r="F17" s="18">
        <v>42341</v>
      </c>
      <c r="G17" s="16">
        <v>2500</v>
      </c>
      <c r="H17" s="15">
        <f t="shared" si="5"/>
        <v>17</v>
      </c>
      <c r="I17" s="15">
        <f t="shared" si="5"/>
        <v>91</v>
      </c>
      <c r="J17" s="15">
        <f t="shared" si="5"/>
        <v>92</v>
      </c>
      <c r="K17" s="15">
        <f t="shared" si="5"/>
        <v>64</v>
      </c>
      <c r="L17" s="15">
        <f t="shared" si="6"/>
        <v>17</v>
      </c>
      <c r="M17" s="15">
        <f t="shared" si="3"/>
        <v>108</v>
      </c>
      <c r="N17" s="15">
        <f t="shared" si="3"/>
        <v>200</v>
      </c>
      <c r="O17" s="15">
        <f t="shared" si="3"/>
        <v>264</v>
      </c>
      <c r="P17" s="11">
        <f t="shared" si="8"/>
        <v>2500</v>
      </c>
      <c r="Q17" s="11">
        <f t="shared" si="9"/>
        <v>2500</v>
      </c>
      <c r="R17" s="11">
        <f t="shared" si="10"/>
        <v>2500</v>
      </c>
      <c r="S17" s="11">
        <f t="shared" si="11"/>
        <v>0</v>
      </c>
    </row>
    <row r="18" spans="1:19" x14ac:dyDescent="0.35">
      <c r="A18" s="16" t="s">
        <v>48</v>
      </c>
      <c r="B18" s="16" t="s">
        <v>49</v>
      </c>
      <c r="C18" s="16" t="s">
        <v>45</v>
      </c>
      <c r="D18" s="16">
        <v>400</v>
      </c>
      <c r="E18" s="18">
        <v>42078</v>
      </c>
      <c r="F18" s="18">
        <v>42361</v>
      </c>
      <c r="G18" s="16">
        <v>2500</v>
      </c>
      <c r="H18" s="15">
        <f t="shared" si="5"/>
        <v>17</v>
      </c>
      <c r="I18" s="15">
        <f t="shared" si="5"/>
        <v>91</v>
      </c>
      <c r="J18" s="15">
        <f t="shared" si="5"/>
        <v>92</v>
      </c>
      <c r="K18" s="15">
        <f t="shared" si="5"/>
        <v>84</v>
      </c>
      <c r="L18" s="15">
        <f t="shared" si="6"/>
        <v>17</v>
      </c>
      <c r="M18" s="15">
        <f t="shared" si="3"/>
        <v>108</v>
      </c>
      <c r="N18" s="15">
        <f t="shared" si="3"/>
        <v>200</v>
      </c>
      <c r="O18" s="15">
        <f t="shared" si="3"/>
        <v>284</v>
      </c>
      <c r="P18" s="11">
        <f t="shared" ref="P18" si="12">IF(AND($O18&gt;30,L18&gt;(90*(COLUMN()-COLUMN($P$1)))),$G18,0)</f>
        <v>2500</v>
      </c>
      <c r="Q18" s="11">
        <f t="shared" ref="Q18" si="13">IF(AND($O18&gt;30,M18&gt;(90*(COLUMN()-COLUMN($P$1)))),$G18,0)</f>
        <v>2500</v>
      </c>
      <c r="R18" s="11">
        <f t="shared" ref="R18" si="14">IF(AND($O18&gt;30,N18&gt;(90*(COLUMN()-COLUMN($P$1)))),$G18,0)</f>
        <v>2500</v>
      </c>
      <c r="S18" s="11">
        <f t="shared" ref="S18" si="15">IF(AND($O18&gt;30,O18&gt;(90*(COLUMN()-COLUMN($P$1)))),$G18,0)</f>
        <v>2500</v>
      </c>
    </row>
    <row r="27" spans="1:19" x14ac:dyDescent="0.35">
      <c r="D27" t="s">
        <v>24</v>
      </c>
    </row>
    <row r="28" spans="1:19" x14ac:dyDescent="0.35">
      <c r="C28" t="s">
        <v>19</v>
      </c>
      <c r="D28">
        <v>0</v>
      </c>
    </row>
    <row r="29" spans="1:19" x14ac:dyDescent="0.35">
      <c r="C29" t="s">
        <v>20</v>
      </c>
      <c r="D29">
        <v>1</v>
      </c>
    </row>
    <row r="30" spans="1:19" x14ac:dyDescent="0.35">
      <c r="C30" t="s">
        <v>21</v>
      </c>
      <c r="D30">
        <v>2</v>
      </c>
    </row>
    <row r="31" spans="1:19" x14ac:dyDescent="0.35">
      <c r="C31" t="s">
        <v>22</v>
      </c>
      <c r="D31">
        <v>3</v>
      </c>
    </row>
    <row r="32" spans="1:19" x14ac:dyDescent="0.35">
      <c r="C32" t="s">
        <v>23</v>
      </c>
      <c r="D32">
        <v>4</v>
      </c>
    </row>
  </sheetData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Melchior, Lionel</dc:creator>
  <cp:lastModifiedBy>Michel</cp:lastModifiedBy>
  <dcterms:created xsi:type="dcterms:W3CDTF">2016-11-25T15:44:48Z</dcterms:created>
  <dcterms:modified xsi:type="dcterms:W3CDTF">2016-11-27T05:14:03Z</dcterms:modified>
</cp:coreProperties>
</file>