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autoCompressPictures="0"/>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160" tabRatio="500"/>
  </bookViews>
  <sheets>
    <sheet name="Prix" sheetId="1" r:id="rId1"/>
    <sheet name="_JF" sheetId="3" r:id="rId2"/>
    <sheet name="Paramètres" sheetId="2" r:id="rId3"/>
  </sheets>
  <externalReferences>
    <externalReference r:id="rId4"/>
  </externalReferences>
  <definedNames>
    <definedName name="_du">Prix!$D$12</definedName>
    <definedName name="d.durée">Prix[Durée]</definedName>
    <definedName name="d.matériel">Matériel[Matériel]</definedName>
    <definedName name="d.quantité">Quantité[Quantité]</definedName>
    <definedName name="listeduree">[1]Feuil1!$K$1:$K$33</definedName>
    <definedName name="réduction">Paramètres!$E$27:$E$29</definedName>
    <definedName name="remises">Paramètres!$E$25:$E$29</definedName>
  </definedNames>
  <calcPr calcId="152511" concurrentCalc="0"/>
  <extLs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3" i="3" l="1"/>
  <c r="A25" i="3"/>
  <c r="A37" i="3"/>
  <c r="A49" i="3"/>
  <c r="C60" i="3"/>
  <c r="D60" i="3"/>
  <c r="C59" i="3"/>
  <c r="D59" i="3"/>
  <c r="C58" i="3"/>
  <c r="D58" i="3"/>
  <c r="C57" i="3"/>
  <c r="D57" i="3"/>
  <c r="C56" i="3"/>
  <c r="D56" i="3"/>
  <c r="C50" i="3"/>
  <c r="C55" i="3"/>
  <c r="D55" i="3"/>
  <c r="C54" i="3"/>
  <c r="D54" i="3"/>
  <c r="C53" i="3"/>
  <c r="D53" i="3"/>
  <c r="C52" i="3"/>
  <c r="D52" i="3"/>
  <c r="C51" i="3"/>
  <c r="D51" i="3"/>
  <c r="D50" i="3"/>
  <c r="C49" i="3"/>
  <c r="D49" i="3"/>
  <c r="C48" i="3"/>
  <c r="D48" i="3"/>
  <c r="C47" i="3"/>
  <c r="D47" i="3"/>
  <c r="C46" i="3"/>
  <c r="D46" i="3"/>
  <c r="C45" i="3"/>
  <c r="D45" i="3"/>
  <c r="C44" i="3"/>
  <c r="D44" i="3"/>
  <c r="C38" i="3"/>
  <c r="C43" i="3"/>
  <c r="D43" i="3"/>
  <c r="C42" i="3"/>
  <c r="D42" i="3"/>
  <c r="C41" i="3"/>
  <c r="D41" i="3"/>
  <c r="C40" i="3"/>
  <c r="D40" i="3"/>
  <c r="C39" i="3"/>
  <c r="D39" i="3"/>
  <c r="D38" i="3"/>
  <c r="C37" i="3"/>
  <c r="D37" i="3"/>
  <c r="C36" i="3"/>
  <c r="D36" i="3"/>
  <c r="C35" i="3"/>
  <c r="D35" i="3"/>
  <c r="C34" i="3"/>
  <c r="D34" i="3"/>
  <c r="C33" i="3"/>
  <c r="D33" i="3"/>
  <c r="C32" i="3"/>
  <c r="D32" i="3"/>
  <c r="C26" i="3"/>
  <c r="C31" i="3"/>
  <c r="D31" i="3"/>
  <c r="C30" i="3"/>
  <c r="D30" i="3"/>
  <c r="C29" i="3"/>
  <c r="D29" i="3"/>
  <c r="C28" i="3"/>
  <c r="D28" i="3"/>
  <c r="C27" i="3"/>
  <c r="D27" i="3"/>
  <c r="D26" i="3"/>
  <c r="C25" i="3"/>
  <c r="D25" i="3"/>
  <c r="C24" i="3"/>
  <c r="D24" i="3"/>
  <c r="C23" i="3"/>
  <c r="D23" i="3"/>
  <c r="C22" i="3"/>
  <c r="D22" i="3"/>
  <c r="C21" i="3"/>
  <c r="D21" i="3"/>
  <c r="C20" i="3"/>
  <c r="D20" i="3"/>
  <c r="C14" i="3"/>
  <c r="C19" i="3"/>
  <c r="D19" i="3"/>
  <c r="C18" i="3"/>
  <c r="D18" i="3"/>
  <c r="C17" i="3"/>
  <c r="D17" i="3"/>
  <c r="C16" i="3"/>
  <c r="D16" i="3"/>
  <c r="C15" i="3"/>
  <c r="D15" i="3"/>
  <c r="D14" i="3"/>
  <c r="C13" i="3"/>
  <c r="D13" i="3"/>
  <c r="C12" i="3"/>
  <c r="D12" i="3"/>
  <c r="C11" i="3"/>
  <c r="D11" i="3"/>
  <c r="C10" i="3"/>
  <c r="D10" i="3"/>
  <c r="C9" i="3"/>
  <c r="D9" i="3"/>
  <c r="C8" i="3"/>
  <c r="D8" i="3"/>
  <c r="C2" i="3"/>
  <c r="C7" i="3"/>
  <c r="D7" i="3"/>
  <c r="C6" i="3"/>
  <c r="D6" i="3"/>
  <c r="C5" i="3"/>
  <c r="D5" i="3"/>
  <c r="C4" i="3"/>
  <c r="D4" i="3"/>
  <c r="C3" i="3"/>
  <c r="D3" i="3"/>
  <c r="D2" i="3"/>
  <c r="C1" i="3"/>
  <c r="D1" i="3"/>
  <c r="F27" i="1"/>
  <c r="F15" i="1"/>
  <c r="F16" i="1"/>
  <c r="F17" i="1"/>
  <c r="F26" i="1"/>
  <c r="F18" i="1"/>
  <c r="F19" i="1"/>
  <c r="F20" i="1"/>
  <c r="F21" i="1"/>
  <c r="F22" i="1"/>
  <c r="F23" i="1"/>
  <c r="F24" i="1"/>
  <c r="A2" i="1"/>
</calcChain>
</file>

<file path=xl/sharedStrings.xml><?xml version="1.0" encoding="utf-8"?>
<sst xmlns="http://schemas.openxmlformats.org/spreadsheetml/2006/main" count="182" uniqueCount="92">
  <si>
    <t>Quantité</t>
  </si>
  <si>
    <t>Durée</t>
  </si>
  <si>
    <t>Prix</t>
  </si>
  <si>
    <t>Assurance</t>
  </si>
  <si>
    <t>Classique vitesse</t>
  </si>
  <si>
    <t>Beach Cruiser</t>
  </si>
  <si>
    <t>VTC</t>
  </si>
  <si>
    <t>VTT</t>
  </si>
  <si>
    <t>Tandem</t>
  </si>
  <si>
    <t>VTC électrique</t>
  </si>
  <si>
    <t>Remorque</t>
  </si>
  <si>
    <t xml:space="preserve">Remorque chien </t>
  </si>
  <si>
    <t>24"</t>
  </si>
  <si>
    <t>20"</t>
  </si>
  <si>
    <t>16"</t>
  </si>
  <si>
    <t>12"</t>
  </si>
  <si>
    <t>Siège enfant</t>
  </si>
  <si>
    <t>Panier</t>
  </si>
  <si>
    <t>2 à 5h</t>
  </si>
  <si>
    <t>Journée</t>
  </si>
  <si>
    <t>24 heures</t>
  </si>
  <si>
    <t>2 jours</t>
  </si>
  <si>
    <t>3 jours</t>
  </si>
  <si>
    <t>4 jours</t>
  </si>
  <si>
    <t>5 jours</t>
  </si>
  <si>
    <t>6 jours</t>
  </si>
  <si>
    <t>7 jours</t>
  </si>
  <si>
    <t>8 jours</t>
  </si>
  <si>
    <t>9 jours</t>
  </si>
  <si>
    <t>10 jours </t>
  </si>
  <si>
    <t>11 jours</t>
  </si>
  <si>
    <t>12 jours</t>
  </si>
  <si>
    <t>13 jours</t>
  </si>
  <si>
    <t>14 jours</t>
  </si>
  <si>
    <t>15 jours </t>
  </si>
  <si>
    <t>16 Jours</t>
  </si>
  <si>
    <t>17 Jours </t>
  </si>
  <si>
    <t>18 jours </t>
  </si>
  <si>
    <t>19 Jours</t>
  </si>
  <si>
    <t>20 Jours</t>
  </si>
  <si>
    <t>21 Jours</t>
  </si>
  <si>
    <t>22 Jours</t>
  </si>
  <si>
    <t>23 Jours</t>
  </si>
  <si>
    <t>24 Jours</t>
  </si>
  <si>
    <t>25 Jours</t>
  </si>
  <si>
    <t>26 Jours</t>
  </si>
  <si>
    <t>27 Jours</t>
  </si>
  <si>
    <t>28 Jours</t>
  </si>
  <si>
    <t>29 Jours</t>
  </si>
  <si>
    <t>30 Jours</t>
  </si>
  <si>
    <t>31 Jours</t>
  </si>
  <si>
    <t>Matériel</t>
  </si>
  <si>
    <t>Remise</t>
  </si>
  <si>
    <t xml:space="preserve">Contrat de Location </t>
  </si>
  <si>
    <t>Nom :</t>
  </si>
  <si>
    <t>Prénom :</t>
  </si>
  <si>
    <t>Tel :</t>
  </si>
  <si>
    <t>Adresse vac :</t>
  </si>
  <si>
    <t>Mail:</t>
  </si>
  <si>
    <t>Durée de location :</t>
  </si>
  <si>
    <t>Du :</t>
  </si>
  <si>
    <t>Au :</t>
  </si>
  <si>
    <t>Tendeurs :</t>
  </si>
  <si>
    <t>BAC :</t>
  </si>
  <si>
    <t>Total :</t>
  </si>
  <si>
    <t>Colonne1</t>
  </si>
  <si>
    <t>Caution</t>
  </si>
  <si>
    <t>Total caution :</t>
  </si>
  <si>
    <t>CONDITIONS GENERALES DE VENTE :</t>
  </si>
  <si>
    <t>Accéssoire fournis</t>
  </si>
  <si>
    <t>Signature la Cyclerie :</t>
  </si>
  <si>
    <t>Signature du loueur :</t>
  </si>
  <si>
    <t>Casques :</t>
  </si>
  <si>
    <t>Colonne2</t>
  </si>
  <si>
    <t>Colonne3</t>
  </si>
  <si>
    <t>Cadenas :</t>
  </si>
  <si>
    <r>
      <rPr>
        <b/>
        <sz val="9"/>
        <color theme="1"/>
        <rFont val="Calibri"/>
        <scheme val="minor"/>
      </rPr>
      <t xml:space="preserve">Préambule : </t>
    </r>
    <r>
      <rPr>
        <sz val="9"/>
        <color theme="1"/>
        <rFont val="Calibri"/>
        <scheme val="minor"/>
      </rPr>
      <t>Les conditions générales figurant sur ce contrat sont</t>
    </r>
    <r>
      <rPr>
        <b/>
        <sz val="9"/>
        <color theme="1"/>
        <rFont val="Calibri"/>
        <scheme val="minor"/>
      </rPr>
      <t xml:space="preserve"> un résumé</t>
    </r>
    <r>
      <rPr>
        <sz val="9"/>
        <color theme="1"/>
        <rFont val="Calibri"/>
        <scheme val="minor"/>
      </rPr>
      <t xml:space="preserve"> des conditions générales de La Cyclerie. Par souçis de lisibilité nous vous avons récapitulé les clauses et obligations </t>
    </r>
    <r>
      <rPr>
        <b/>
        <sz val="9"/>
        <color theme="1"/>
        <rFont val="Calibri"/>
        <scheme val="minor"/>
      </rPr>
      <t>parraissant</t>
    </r>
    <r>
      <rPr>
        <sz val="9"/>
        <color theme="1"/>
        <rFont val="Calibri"/>
        <scheme val="minor"/>
      </rPr>
      <t xml:space="preserve"> les </t>
    </r>
    <r>
      <rPr>
        <b/>
        <sz val="9"/>
        <color theme="1"/>
        <rFont val="Calibri"/>
        <scheme val="minor"/>
      </rPr>
      <t>plus importantes</t>
    </r>
    <r>
      <rPr>
        <sz val="9"/>
        <color theme="1"/>
        <rFont val="Calibri"/>
        <scheme val="minor"/>
      </rPr>
      <t xml:space="preserve"> pour votre expèrience de location. </t>
    </r>
    <r>
      <rPr>
        <b/>
        <sz val="9"/>
        <color theme="1"/>
        <rFont val="Calibri"/>
        <scheme val="minor"/>
      </rPr>
      <t>L'intégralité de ces conditions</t>
    </r>
    <r>
      <rPr>
        <sz val="9"/>
        <color theme="1"/>
        <rFont val="Calibri"/>
        <scheme val="minor"/>
      </rPr>
      <t xml:space="preserve"> est disponible au </t>
    </r>
    <r>
      <rPr>
        <b/>
        <sz val="9"/>
        <color theme="1"/>
        <rFont val="Calibri"/>
        <scheme val="minor"/>
      </rPr>
      <t>magasin</t>
    </r>
    <r>
      <rPr>
        <sz val="9"/>
        <color theme="1"/>
        <rFont val="Calibri"/>
        <scheme val="minor"/>
      </rPr>
      <t xml:space="preserve"> ou sur</t>
    </r>
    <r>
      <rPr>
        <b/>
        <sz val="9"/>
        <color theme="1"/>
        <rFont val="Calibri"/>
        <scheme val="minor"/>
      </rPr>
      <t xml:space="preserve"> internet</t>
    </r>
    <r>
      <rPr>
        <sz val="9"/>
        <color theme="1"/>
        <rFont val="Calibri"/>
        <scheme val="minor"/>
      </rPr>
      <t xml:space="preserve"> à https://lacyclerie-leon.fr/cgv/. En signant ce contrat vous acceptez</t>
    </r>
    <r>
      <rPr>
        <b/>
        <sz val="9"/>
        <color theme="1"/>
        <rFont val="Calibri"/>
        <scheme val="minor"/>
      </rPr>
      <t xml:space="preserve"> l'intégralité</t>
    </r>
    <r>
      <rPr>
        <sz val="9"/>
        <color theme="1"/>
        <rFont val="Calibri"/>
        <scheme val="minor"/>
      </rPr>
      <t xml:space="preserve"> des conditions mentionné ci-dessous </t>
    </r>
    <r>
      <rPr>
        <b/>
        <sz val="9"/>
        <color theme="1"/>
        <rFont val="Calibri"/>
        <scheme val="minor"/>
      </rPr>
      <t>ainsi que</t>
    </r>
    <r>
      <rPr>
        <sz val="9"/>
        <color theme="1"/>
        <rFont val="Calibri"/>
        <scheme val="minor"/>
      </rPr>
      <t xml:space="preserve"> celles disponibles dans votre magasin de location.                                                                                                                                                                                                                                                                                                                                                                                                                                                        .                                                                                                                                                                                                                                                                           -  L’utilisateur du vélo déclare être </t>
    </r>
    <r>
      <rPr>
        <b/>
        <sz val="9"/>
        <color theme="1"/>
        <rFont val="Calibri"/>
        <scheme val="minor"/>
      </rPr>
      <t>apte à la pratique du vélo</t>
    </r>
    <r>
      <rPr>
        <sz val="9"/>
        <color theme="1"/>
        <rFont val="Calibri"/>
        <scheme val="minor"/>
      </rPr>
      <t xml:space="preserve"> et n’avoir connaissance d’aucune contre-indication médicale. Les </t>
    </r>
    <r>
      <rPr>
        <b/>
        <sz val="9"/>
        <color theme="1"/>
        <rFont val="Calibri"/>
        <scheme val="minor"/>
      </rPr>
      <t>personnes mineures</t>
    </r>
    <r>
      <rPr>
        <sz val="9"/>
        <color theme="1"/>
        <rFont val="Calibri"/>
        <scheme val="minor"/>
      </rPr>
      <t xml:space="preserve"> doivent fournir une </t>
    </r>
    <r>
      <rPr>
        <b/>
        <sz val="9"/>
        <color theme="1"/>
        <rFont val="Calibri"/>
        <scheme val="minor"/>
      </rPr>
      <t>autorisation signée par leur représentant léga</t>
    </r>
    <r>
      <rPr>
        <sz val="9"/>
        <color theme="1"/>
        <rFont val="Calibri"/>
        <scheme val="minor"/>
      </rPr>
      <t xml:space="preserve">l leur permettant de louer un vélo.                                                                        
-  Les vélos, équipements et accessoires sont réputés être </t>
    </r>
    <r>
      <rPr>
        <b/>
        <sz val="9"/>
        <color theme="1"/>
        <rFont val="Calibri"/>
        <scheme val="minor"/>
      </rPr>
      <t>conformes à la réglementation en vigueur</t>
    </r>
    <r>
      <rPr>
        <sz val="9"/>
        <color theme="1"/>
        <rFont val="Calibri"/>
        <scheme val="minor"/>
      </rPr>
      <t xml:space="preserve"> lors de leur location et en </t>
    </r>
    <r>
      <rPr>
        <b/>
        <sz val="9"/>
        <color theme="1"/>
        <rFont val="Calibri"/>
        <scheme val="minor"/>
      </rPr>
      <t>bon état de fonctionnement.</t>
    </r>
    <r>
      <rPr>
        <sz val="9"/>
        <color theme="1"/>
        <rFont val="Calibri"/>
        <scheme val="minor"/>
      </rPr>
      <t xml:space="preserve">                                                                                                                                                                                                                                              -  L’utilisateur doit être </t>
    </r>
    <r>
      <rPr>
        <b/>
        <sz val="9"/>
        <color theme="1"/>
        <rFont val="Calibri"/>
        <scheme val="minor"/>
      </rPr>
      <t>couvert par une assurance en responsabilité civile</t>
    </r>
    <r>
      <rPr>
        <sz val="9"/>
        <color theme="1"/>
        <rFont val="Calibri"/>
        <scheme val="minor"/>
      </rPr>
      <t>.</t>
    </r>
    <r>
      <rPr>
        <b/>
        <sz val="9"/>
        <color theme="1"/>
        <rFont val="Calibri"/>
        <scheme val="minor"/>
      </rPr>
      <t xml:space="preserve"> Il dégage le loueur</t>
    </r>
    <r>
      <rPr>
        <sz val="9"/>
        <color theme="1"/>
        <rFont val="Calibri"/>
        <scheme val="minor"/>
      </rPr>
      <t xml:space="preserve"> La Cyclerie de toute responsabilité découlant de l’utilisation du matériel loué. L’utilisateur s ‘engage aussi à utiliser le matériel </t>
    </r>
    <r>
      <rPr>
        <b/>
        <sz val="9"/>
        <color theme="1"/>
        <rFont val="Calibri"/>
        <scheme val="minor"/>
      </rPr>
      <t>avec soin</t>
    </r>
    <r>
      <rPr>
        <sz val="9"/>
        <color theme="1"/>
        <rFont val="Calibri"/>
        <scheme val="minor"/>
      </rPr>
      <t xml:space="preserve">. Il s’engage à restituer le vélo dans son </t>
    </r>
    <r>
      <rPr>
        <b/>
        <sz val="9"/>
        <color theme="1"/>
        <rFont val="Calibri"/>
        <scheme val="minor"/>
      </rPr>
      <t>état d’origine aux dates convenu au contrat.</t>
    </r>
    <r>
      <rPr>
        <sz val="9"/>
        <color theme="1"/>
        <rFont val="Calibri"/>
        <scheme val="minor"/>
      </rPr>
      <t xml:space="preserve">                                                                                                                                                                                                                              - Afin de souscrire un contrat de location, l’utilisateur devra présenter </t>
    </r>
    <r>
      <rPr>
        <b/>
        <sz val="9"/>
        <color theme="1"/>
        <rFont val="Calibri"/>
        <scheme val="minor"/>
      </rPr>
      <t>un justificatif d’identité</t>
    </r>
    <r>
      <rPr>
        <sz val="9"/>
        <color theme="1"/>
        <rFont val="Calibri"/>
        <scheme val="minor"/>
      </rPr>
      <t xml:space="preserve"> (Carte d’identité, permis de conduire, passeport). </t>
    </r>
    <r>
      <rPr>
        <b/>
        <sz val="9"/>
        <color theme="1"/>
        <rFont val="Calibri"/>
        <scheme val="minor"/>
      </rPr>
      <t>Une caution par vélo</t>
    </r>
    <r>
      <rPr>
        <sz val="9"/>
        <color theme="1"/>
        <rFont val="Calibri"/>
        <scheme val="minor"/>
      </rPr>
      <t xml:space="preserve"> lui sera aussi demandée. Les cautions sont affichés au magasin.                                                                                                                                                                                                   -  Toute location, qu’elle qu’en soit la durée choisi lors de la souscription du contrat, </t>
    </r>
    <r>
      <rPr>
        <b/>
        <sz val="9"/>
        <color theme="1"/>
        <rFont val="Calibri"/>
        <scheme val="minor"/>
      </rPr>
      <t>est due dans son intégralité</t>
    </r>
    <r>
      <rPr>
        <sz val="9"/>
        <color theme="1"/>
        <rFont val="Calibri"/>
        <scheme val="minor"/>
      </rPr>
      <t xml:space="preserve">. Toute location contractée </t>
    </r>
    <r>
      <rPr>
        <b/>
        <sz val="9"/>
        <color theme="1"/>
        <rFont val="Calibri"/>
        <scheme val="minor"/>
      </rPr>
      <t>n'est pas remboursée</t>
    </r>
    <r>
      <rPr>
        <sz val="9"/>
        <color theme="1"/>
        <rFont val="Calibri"/>
        <scheme val="minor"/>
      </rPr>
      <t xml:space="preserve">. Un bon d'achat peut être demandé.                                                                                                                                                                                    -  </t>
    </r>
    <r>
      <rPr>
        <b/>
        <sz val="9"/>
        <color theme="1"/>
        <rFont val="Calibri"/>
        <scheme val="minor"/>
      </rPr>
      <t xml:space="preserve">Assurance </t>
    </r>
    <r>
      <rPr>
        <sz val="9"/>
        <color theme="1"/>
        <rFont val="Calibri"/>
        <scheme val="minor"/>
      </rPr>
      <t xml:space="preserve">: Cette option permet au client d’être </t>
    </r>
    <r>
      <rPr>
        <b/>
        <sz val="9"/>
        <color theme="1"/>
        <rFont val="Calibri"/>
        <scheme val="minor"/>
      </rPr>
      <t>exonéré de l’obligation de remboursement</t>
    </r>
    <r>
      <rPr>
        <sz val="9"/>
        <color theme="1"/>
        <rFont val="Calibri"/>
        <scheme val="minor"/>
      </rPr>
      <t xml:space="preserve"> en cas de dégradation du matériel loué. Cette exonération acquise reste </t>
    </r>
    <r>
      <rPr>
        <b/>
        <sz val="9"/>
        <color theme="1"/>
        <rFont val="Calibri"/>
        <scheme val="minor"/>
      </rPr>
      <t>toujours assortie d’une franchise</t>
    </r>
    <r>
      <rPr>
        <sz val="9"/>
        <color theme="1"/>
        <rFont val="Calibri"/>
        <scheme val="minor"/>
      </rPr>
      <t xml:space="preserve"> (voir les conditions affichées en magasin)                                                                                       - </t>
    </r>
    <r>
      <rPr>
        <b/>
        <sz val="9"/>
        <color theme="1"/>
        <rFont val="Calibri"/>
        <scheme val="minor"/>
      </rPr>
      <t>En cas de vol</t>
    </r>
    <r>
      <rPr>
        <sz val="9"/>
        <color theme="1"/>
        <rFont val="Calibri"/>
        <scheme val="minor"/>
      </rPr>
      <t xml:space="preserve">, l’utilisateur doit justifier auprès du loueur, dans un délai de 24 heures après le vol, d’un </t>
    </r>
    <r>
      <rPr>
        <b/>
        <sz val="9"/>
        <color theme="1"/>
        <rFont val="Calibri"/>
        <scheme val="minor"/>
      </rPr>
      <t>dépôt de plainte</t>
    </r>
    <r>
      <rPr>
        <sz val="9"/>
        <color theme="1"/>
        <rFont val="Calibri"/>
        <scheme val="minor"/>
      </rPr>
      <t xml:space="preserve"> auprès d’un commissariat de police ou de gendarmerie. Il pourra lui être fourni, sur demande une attestation d’encaissement si l’utilisateur souhaite se faire rembourser la caution par son assurance. Si le vélo volé </t>
    </r>
    <r>
      <rPr>
        <b/>
        <sz val="9"/>
        <color theme="1"/>
        <rFont val="Calibri"/>
        <scheme val="minor"/>
      </rPr>
      <t>est restitué au loueur</t>
    </r>
    <r>
      <rPr>
        <sz val="9"/>
        <color theme="1"/>
        <rFont val="Calibri"/>
        <scheme val="minor"/>
      </rPr>
      <t xml:space="preserve">, l’utilisateur ayant respecté la procédure ci-dessus </t>
    </r>
    <r>
      <rPr>
        <b/>
        <sz val="9"/>
        <color theme="1"/>
        <rFont val="Calibri"/>
        <scheme val="minor"/>
      </rPr>
      <t>sera remboursé</t>
    </r>
    <r>
      <rPr>
        <sz val="9"/>
        <color theme="1"/>
        <rFont val="Calibri"/>
        <scheme val="minor"/>
      </rPr>
      <t xml:space="preserve"> du montant de la caution encaissée, déduction faite des éventuels frais de remise en état du vélo. Si l’utilisateur </t>
    </r>
    <r>
      <rPr>
        <b/>
        <sz val="9"/>
        <color theme="1"/>
        <rFont val="Calibri"/>
        <scheme val="minor"/>
      </rPr>
      <t>ne justifie pas d’un dépôt de plainte</t>
    </r>
    <r>
      <rPr>
        <sz val="9"/>
        <color theme="1"/>
        <rFont val="Calibri"/>
        <scheme val="minor"/>
      </rPr>
      <t xml:space="preserve">, le règlement de </t>
    </r>
    <r>
      <rPr>
        <b/>
        <sz val="9"/>
        <color theme="1"/>
        <rFont val="Calibri"/>
        <scheme val="minor"/>
      </rPr>
      <t>la valeur du vélo neuf</t>
    </r>
    <r>
      <rPr>
        <sz val="9"/>
        <color theme="1"/>
        <rFont val="Calibri"/>
        <scheme val="minor"/>
      </rPr>
      <t xml:space="preserve"> sera exigible immédiatement.</t>
    </r>
  </si>
  <si>
    <t>-</t>
  </si>
  <si>
    <t xml:space="preserve">Vélo Suiveur </t>
  </si>
  <si>
    <t>Vélo suiveur</t>
  </si>
  <si>
    <t>Premier de l'AN</t>
  </si>
  <si>
    <t>Pâques</t>
  </si>
  <si>
    <t>Lundi de Pâques</t>
  </si>
  <si>
    <t>Fête du travail</t>
  </si>
  <si>
    <t>Victoire de 1945</t>
  </si>
  <si>
    <t>Ascension</t>
  </si>
  <si>
    <t>Pentecôte</t>
  </si>
  <si>
    <t>Fête nationale</t>
  </si>
  <si>
    <t>Assomption</t>
  </si>
  <si>
    <t>Toussaint</t>
  </si>
  <si>
    <t>Armistice</t>
  </si>
  <si>
    <t>Noël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</si>
</sst>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quot;€&quot;"/>
    <numFmt numFmtId="165" formatCode="ddd\ dd/mm/yyyy"/>
  </numFmts>
  <fonts count="12" x14ac:knownFonts="1">
    <font>
      <sz val="12"/>
      <color theme="1"/>
      <name val="Calibri"/>
      <family val="2"/>
      <scheme val="minor"/>
    </font>
    <font>
      <sz val="12"/>
      <color theme="1"/>
      <name val="Calibri"/>
      <family val="2"/>
      <scheme val="minor"/>
    </font>
    <font>
      <b/>
      <sz val="12"/>
      <color theme="0"/>
      <name val="Calibri"/>
      <family val="2"/>
      <scheme val="minor"/>
    </font>
    <font>
      <b/>
      <sz val="12"/>
      <color theme="1"/>
      <name val="Calibri"/>
      <family val="2"/>
      <scheme val="minor"/>
    </font>
    <font>
      <sz val="8"/>
      <name val="Calibri"/>
      <family val="2"/>
      <scheme val="minor"/>
    </font>
    <font>
      <u/>
      <sz val="12"/>
      <color theme="10"/>
      <name val="Calibri"/>
      <family val="2"/>
      <scheme val="minor"/>
    </font>
    <font>
      <u/>
      <sz val="12"/>
      <color theme="11"/>
      <name val="Calibri"/>
      <family val="2"/>
      <scheme val="minor"/>
    </font>
    <font>
      <b/>
      <sz val="9"/>
      <color theme="1"/>
      <name val="Calibri"/>
      <scheme val="minor"/>
    </font>
    <font>
      <sz val="9"/>
      <color theme="1"/>
      <name val="Calibri"/>
      <scheme val="minor"/>
    </font>
    <font>
      <b/>
      <u/>
      <sz val="12"/>
      <color theme="1"/>
      <name val="Calibri"/>
      <scheme val="minor"/>
    </font>
    <font>
      <b/>
      <sz val="10"/>
      <name val="Calibri"/>
      <family val="2"/>
      <scheme val="minor"/>
    </font>
    <font>
      <sz val="10"/>
      <color theme="1"/>
      <name val="Calibri"/>
      <family val="2"/>
      <scheme val="minor"/>
    </font>
  </fonts>
  <fills count="5">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0"/>
        <bgColor indexed="64"/>
      </patternFill>
    </fill>
  </fills>
  <borders count="14">
    <border>
      <left/>
      <right/>
      <top/>
      <bottom/>
      <diagonal/>
    </border>
    <border>
      <left/>
      <right/>
      <top style="thin">
        <color theme="5"/>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theme="5"/>
      </right>
      <top style="thin">
        <color theme="5"/>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top style="thin">
        <color auto="1"/>
      </top>
      <bottom style="thin">
        <color auto="1"/>
      </bottom>
      <diagonal/>
    </border>
  </borders>
  <cellStyleXfs count="24">
    <xf numFmtId="0" fontId="0" fillId="0" borderId="0"/>
    <xf numFmtId="9" fontId="1" fillId="0" borderId="0" applyFon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53">
    <xf numFmtId="0" fontId="0" fillId="0" borderId="0" xfId="0"/>
    <xf numFmtId="0" fontId="0" fillId="0" borderId="0" xfId="1" applyNumberFormat="1" applyFont="1"/>
    <xf numFmtId="0" fontId="3" fillId="0" borderId="0" xfId="0" applyFont="1" applyAlignment="1"/>
    <xf numFmtId="14" fontId="0" fillId="0" borderId="0" xfId="0" applyNumberFormat="1" applyAlignment="1"/>
    <xf numFmtId="0" fontId="0" fillId="0" borderId="0" xfId="0" applyBorder="1" applyAlignment="1">
      <alignment horizontal="center"/>
    </xf>
    <xf numFmtId="0" fontId="3" fillId="0" borderId="0" xfId="0" applyFont="1" applyFill="1" applyBorder="1" applyAlignment="1">
      <alignment horizontal="left"/>
    </xf>
    <xf numFmtId="0" fontId="3" fillId="0" borderId="2" xfId="0" applyFont="1" applyBorder="1" applyAlignment="1">
      <alignment horizontal="left" vertical="center"/>
    </xf>
    <xf numFmtId="0" fontId="3" fillId="0" borderId="5" xfId="0" applyFont="1" applyBorder="1" applyAlignment="1">
      <alignment horizontal="left" vertical="center"/>
    </xf>
    <xf numFmtId="0" fontId="3" fillId="0" borderId="7" xfId="0" applyFont="1" applyBorder="1" applyAlignment="1">
      <alignment horizontal="left" vertical="center"/>
    </xf>
    <xf numFmtId="0" fontId="3" fillId="0" borderId="0" xfId="0" applyFont="1" applyAlignment="1">
      <alignment horizontal="right"/>
    </xf>
    <xf numFmtId="0" fontId="3" fillId="0" borderId="0" xfId="0" applyFont="1"/>
    <xf numFmtId="0" fontId="0" fillId="0" borderId="0" xfId="0" applyFont="1" applyBorder="1"/>
    <xf numFmtId="10" fontId="0" fillId="0" borderId="1" xfId="0" applyNumberFormat="1" applyFont="1" applyBorder="1" applyAlignment="1">
      <alignment horizontal="center"/>
    </xf>
    <xf numFmtId="10" fontId="0" fillId="0" borderId="0" xfId="0" applyNumberFormat="1" applyFont="1" applyBorder="1" applyAlignment="1">
      <alignment horizontal="center"/>
    </xf>
    <xf numFmtId="0" fontId="0" fillId="0" borderId="0" xfId="0" applyFont="1" applyBorder="1" applyAlignment="1">
      <alignment horizontal="center"/>
    </xf>
    <xf numFmtId="22" fontId="0" fillId="0" borderId="0" xfId="0" applyNumberFormat="1"/>
    <xf numFmtId="0" fontId="3" fillId="0" borderId="0" xfId="0" applyFont="1" applyAlignment="1">
      <alignment vertical="top"/>
    </xf>
    <xf numFmtId="49" fontId="0" fillId="0" borderId="0" xfId="0" applyNumberFormat="1" applyFont="1" applyAlignment="1">
      <alignment horizontal="left" vertical="top" wrapText="1"/>
    </xf>
    <xf numFmtId="49" fontId="3" fillId="0" borderId="0" xfId="0" applyNumberFormat="1" applyFont="1" applyAlignment="1">
      <alignment horizontal="left" vertical="top"/>
    </xf>
    <xf numFmtId="49" fontId="3" fillId="0" borderId="0" xfId="0" applyNumberFormat="1" applyFont="1" applyAlignment="1">
      <alignment horizontal="left" vertical="top" wrapText="1"/>
    </xf>
    <xf numFmtId="0" fontId="9" fillId="0" borderId="0" xfId="0" applyFont="1"/>
    <xf numFmtId="0" fontId="0" fillId="0" borderId="0" xfId="0" applyFont="1" applyAlignment="1">
      <alignment horizontal="right"/>
    </xf>
    <xf numFmtId="0" fontId="0" fillId="0" borderId="0" xfId="0" applyFont="1"/>
    <xf numFmtId="10" fontId="0" fillId="0" borderId="0" xfId="0" applyNumberFormat="1"/>
    <xf numFmtId="0" fontId="0" fillId="3" borderId="10" xfId="0" applyFont="1" applyFill="1" applyBorder="1" applyAlignment="1">
      <alignment horizontal="center"/>
    </xf>
    <xf numFmtId="0" fontId="2" fillId="2" borderId="11" xfId="0" applyFont="1" applyFill="1" applyBorder="1"/>
    <xf numFmtId="49" fontId="0" fillId="0" borderId="0" xfId="0" applyNumberFormat="1" applyFont="1" applyAlignment="1">
      <alignment vertical="top" wrapText="1"/>
    </xf>
    <xf numFmtId="0" fontId="0" fillId="3" borderId="12" xfId="0" applyFont="1" applyFill="1" applyBorder="1" applyAlignment="1">
      <alignment horizontal="center"/>
    </xf>
    <xf numFmtId="0" fontId="0" fillId="0" borderId="0" xfId="0" applyNumberFormat="1"/>
    <xf numFmtId="0" fontId="0" fillId="0" borderId="8" xfId="0" applyBorder="1"/>
    <xf numFmtId="0" fontId="2" fillId="2" borderId="8" xfId="0" applyFont="1" applyFill="1" applyBorder="1"/>
    <xf numFmtId="0" fontId="0" fillId="4" borderId="13" xfId="0" applyFill="1" applyBorder="1"/>
    <xf numFmtId="0" fontId="0" fillId="4" borderId="13" xfId="0" applyFont="1" applyFill="1" applyBorder="1"/>
    <xf numFmtId="0" fontId="0" fillId="4" borderId="3" xfId="0" applyFill="1" applyBorder="1"/>
    <xf numFmtId="0" fontId="0" fillId="4" borderId="3" xfId="0" applyFont="1" applyFill="1" applyBorder="1"/>
    <xf numFmtId="164" fontId="3" fillId="0" borderId="0" xfId="0" applyNumberFormat="1" applyFont="1"/>
    <xf numFmtId="164" fontId="0" fillId="0" borderId="0" xfId="0" applyNumberFormat="1"/>
    <xf numFmtId="49" fontId="3" fillId="0" borderId="0" xfId="0" applyNumberFormat="1" applyFont="1" applyAlignment="1">
      <alignment horizontal="center" vertical="center" wrapText="1" shrinkToFit="1"/>
    </xf>
    <xf numFmtId="49" fontId="0" fillId="0" borderId="0" xfId="0" applyNumberFormat="1" applyFont="1" applyAlignment="1">
      <alignment horizontal="left" vertical="top"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10" fillId="0" borderId="0" xfId="0" applyFont="1" applyFill="1" applyBorder="1" applyAlignment="1">
      <alignment horizontal="center"/>
    </xf>
    <xf numFmtId="0" fontId="11" fillId="0" borderId="0" xfId="0" applyFont="1" applyBorder="1" applyAlignment="1">
      <alignment horizontal="right" indent="1"/>
    </xf>
    <xf numFmtId="165" fontId="11" fillId="0" borderId="0" xfId="0" applyNumberFormat="1" applyFont="1" applyFill="1" applyBorder="1" applyAlignment="1">
      <alignment horizontal="center"/>
    </xf>
    <xf numFmtId="0" fontId="0" fillId="0" borderId="0" xfId="0" applyNumberFormat="1" applyAlignment="1">
      <alignment vertical="center"/>
    </xf>
    <xf numFmtId="0" fontId="11" fillId="0" borderId="0" xfId="0" applyFont="1" applyBorder="1" applyAlignment="1">
      <alignment horizontal="center"/>
    </xf>
  </cellXfs>
  <cellStyles count="24">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Normal" xfId="0" builtinId="0"/>
    <cellStyle name="Pourcentage" xfId="1" builtinId="5"/>
  </cellStyles>
  <dxfs count="13">
    <dxf>
      <font>
        <b val="0"/>
        <i val="0"/>
        <strike val="0"/>
        <condense val="0"/>
        <extend val="0"/>
        <outline val="0"/>
        <shadow val="0"/>
        <u val="none"/>
        <vertAlign val="baseline"/>
        <sz val="12"/>
        <color theme="1"/>
        <name val="Calibri"/>
        <scheme val="minor"/>
      </font>
      <fill>
        <patternFill patternType="solid">
          <fgColor indexed="64"/>
          <bgColor theme="0"/>
        </patternFill>
      </fill>
      <border diagonalUp="0" diagonalDown="0">
        <left/>
        <right/>
        <top style="thin">
          <color auto="1"/>
        </top>
        <bottom style="thin">
          <color auto="1"/>
        </bottom>
        <vertical/>
        <horizontal style="thin">
          <color auto="1"/>
        </horizontal>
      </border>
    </dxf>
    <dxf>
      <fill>
        <patternFill patternType="solid">
          <fgColor indexed="64"/>
          <bgColor theme="0"/>
        </patternFill>
      </fill>
      <border diagonalUp="0" diagonalDown="0">
        <left/>
        <right/>
        <top style="thin">
          <color auto="1"/>
        </top>
        <bottom style="thin">
          <color auto="1"/>
        </bottom>
        <vertical/>
        <horizontal style="thin">
          <color auto="1"/>
        </horizontal>
      </border>
    </dxf>
    <dxf>
      <border>
        <top style="thin">
          <color auto="1"/>
        </top>
      </border>
    </dxf>
    <dxf>
      <border diagonalUp="0" diagonalDown="0">
        <left style="thin">
          <color auto="1"/>
        </left>
        <right style="thin">
          <color auto="1"/>
        </right>
        <top style="thin">
          <color auto="1"/>
        </top>
        <bottom style="thin">
          <color auto="1"/>
        </bottom>
      </border>
    </dxf>
    <dxf>
      <font>
        <b val="0"/>
        <i val="0"/>
        <strike val="0"/>
        <condense val="0"/>
        <extend val="0"/>
        <outline val="0"/>
        <shadow val="0"/>
        <u val="none"/>
        <vertAlign val="baseline"/>
        <sz val="12"/>
        <color theme="1"/>
        <name val="Calibri"/>
        <scheme val="minor"/>
      </font>
      <fill>
        <patternFill patternType="solid">
          <fgColor indexed="64"/>
          <bgColor theme="0"/>
        </patternFill>
      </fill>
    </dxf>
    <dxf>
      <border>
        <bottom style="thin">
          <color auto="1"/>
        </bottom>
      </border>
    </dxf>
    <dxf>
      <font>
        <b/>
        <i val="0"/>
        <strike val="0"/>
        <condense val="0"/>
        <extend val="0"/>
        <outline val="0"/>
        <shadow val="0"/>
        <u val="none"/>
        <vertAlign val="baseline"/>
        <sz val="12"/>
        <color theme="0"/>
        <name val="Calibri"/>
        <scheme val="minor"/>
      </font>
      <fill>
        <patternFill patternType="solid">
          <fgColor theme="4"/>
          <bgColor theme="4"/>
        </patternFill>
      </fill>
    </dxf>
    <dxf>
      <numFmt numFmtId="0" formatCode="General"/>
    </dxf>
    <dxf>
      <numFmt numFmtId="0" formatCode="General"/>
      <alignment horizontal="center" vertical="bottom" textRotation="0" wrapText="0" indent="0" justifyLastLine="0" shrinkToFit="0" readingOrder="0"/>
      <border diagonalUp="0" diagonalDown="0" outline="0">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2"/>
        <color theme="1"/>
        <name val="Calibri"/>
        <scheme val="minor"/>
      </font>
      <numFmt numFmtId="14" formatCode="0.00%"/>
      <alignment horizontal="center" vertical="bottom" textRotation="0" wrapText="0" indent="0" justifyLastLine="0" shrinkToFit="0"/>
    </dxf>
    <dxf>
      <font>
        <b val="0"/>
        <i val="0"/>
        <strike val="0"/>
        <condense val="0"/>
        <extend val="0"/>
        <outline val="0"/>
        <shadow val="0"/>
        <u val="none"/>
        <vertAlign val="baseline"/>
        <sz val="12"/>
        <color theme="1"/>
        <name val="Calibri"/>
        <scheme val="minor"/>
      </font>
      <numFmt numFmtId="14" formatCode="0.00%"/>
    </dxf>
    <dxf>
      <alignment horizontal="center" vertical="bottom" textRotation="0" wrapText="0" indent="0" justifyLastLine="0" shrinkToFit="0"/>
    </dxf>
    <dxf>
      <alignment horizontal="center" vertical="bottom" textRotation="0" wrapText="0" indent="0" justifyLastLine="0" shrinkToFit="0"/>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RUDY/Library/Application%20Support/Microsoft/Office/Office%202011%20AutoRecovery/contrat%20cyclerie%20(version%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base de prix"/>
    </sheetNames>
    <sheetDataSet>
      <sheetData sheetId="0">
        <row r="1">
          <cell r="K1" t="str">
            <v>2 à 5h</v>
          </cell>
        </row>
        <row r="2">
          <cell r="K2" t="str">
            <v>Journée</v>
          </cell>
        </row>
        <row r="3">
          <cell r="K3" t="str">
            <v>24 heures</v>
          </cell>
        </row>
        <row r="4">
          <cell r="K4" t="str">
            <v>2 jours</v>
          </cell>
        </row>
        <row r="5">
          <cell r="K5" t="str">
            <v>3 jours</v>
          </cell>
        </row>
        <row r="6">
          <cell r="K6" t="str">
            <v>4 jours</v>
          </cell>
        </row>
        <row r="7">
          <cell r="K7" t="str">
            <v>5 jours</v>
          </cell>
        </row>
        <row r="8">
          <cell r="K8" t="str">
            <v>6 jours</v>
          </cell>
        </row>
        <row r="9">
          <cell r="K9" t="str">
            <v>7 jours</v>
          </cell>
        </row>
        <row r="10">
          <cell r="K10" t="str">
            <v>8 jours</v>
          </cell>
        </row>
        <row r="11">
          <cell r="K11" t="str">
            <v>9 jours</v>
          </cell>
        </row>
        <row r="12">
          <cell r="K12" t="str">
            <v>10 jours </v>
          </cell>
        </row>
        <row r="13">
          <cell r="K13" t="str">
            <v>11 jours</v>
          </cell>
        </row>
        <row r="14">
          <cell r="K14" t="str">
            <v>12 jours</v>
          </cell>
        </row>
        <row r="15">
          <cell r="K15" t="str">
            <v>13 jours</v>
          </cell>
        </row>
        <row r="16">
          <cell r="K16" t="str">
            <v>14 jours</v>
          </cell>
        </row>
        <row r="17">
          <cell r="K17" t="str">
            <v>15 jours </v>
          </cell>
        </row>
        <row r="18">
          <cell r="K18">
            <v>16</v>
          </cell>
        </row>
        <row r="19">
          <cell r="K19">
            <v>17</v>
          </cell>
        </row>
        <row r="20">
          <cell r="K20" t="str">
            <v>18 jours </v>
          </cell>
        </row>
        <row r="21">
          <cell r="K21" t="str">
            <v>19 Jours</v>
          </cell>
        </row>
        <row r="22">
          <cell r="K22" t="str">
            <v>20 Jours</v>
          </cell>
        </row>
        <row r="23">
          <cell r="K23" t="str">
            <v>21 Jours</v>
          </cell>
        </row>
        <row r="24">
          <cell r="K24" t="str">
            <v>22 Jours</v>
          </cell>
        </row>
        <row r="25">
          <cell r="K25" t="str">
            <v>23 Jours</v>
          </cell>
        </row>
        <row r="26">
          <cell r="K26" t="str">
            <v>24 Jours</v>
          </cell>
        </row>
        <row r="27">
          <cell r="K27" t="str">
            <v>25 Jours</v>
          </cell>
        </row>
        <row r="28">
          <cell r="K28" t="str">
            <v>26 Jours</v>
          </cell>
        </row>
        <row r="29">
          <cell r="K29" t="str">
            <v>27 Jours</v>
          </cell>
        </row>
        <row r="30">
          <cell r="K30" t="str">
            <v>28 Jours</v>
          </cell>
        </row>
        <row r="31">
          <cell r="K31" t="str">
            <v>29 Jours</v>
          </cell>
        </row>
        <row r="32">
          <cell r="K32" t="str">
            <v>30 Jours</v>
          </cell>
        </row>
        <row r="33">
          <cell r="K33" t="str">
            <v>31 Jours</v>
          </cell>
        </row>
      </sheetData>
      <sheetData sheetId="1"/>
    </sheetDataSet>
  </externalBook>
</externalLink>
</file>

<file path=xl/tables/table1.xml><?xml version="1.0" encoding="utf-8"?>
<table xmlns="http://schemas.openxmlformats.org/spreadsheetml/2006/main" id="4" name="Calculs" displayName="Calculs" ref="A14:F24" totalsRowShown="0">
  <autoFilter ref="A14:F24"/>
  <tableColumns count="6">
    <tableColumn id="1" name="Matériel"/>
    <tableColumn id="2" name="Quantité" dataDxfId="12"/>
    <tableColumn id="3" name="Durée" dataDxfId="11"/>
    <tableColumn id="6" name="Remise" dataDxfId="10"/>
    <tableColumn id="7" name="Caution" dataDxfId="9"/>
    <tableColumn id="4" name="Prix" dataDxfId="8">
      <calculatedColumnFormula>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1" name="Matériel" displayName="Matériel" ref="B1:B21" totalsRowShown="0">
  <autoFilter ref="B1:B21">
    <filterColumn colId="0" hiddenButton="1"/>
  </autoFilter>
  <tableColumns count="1">
    <tableColumn id="1" name="Matériel"/>
  </tableColumns>
  <tableStyleInfo name="TableStyleLight9" showFirstColumn="0" showLastColumn="0" showRowStripes="1" showColumnStripes="0"/>
</table>
</file>

<file path=xl/tables/table3.xml><?xml version="1.0" encoding="utf-8"?>
<table xmlns="http://schemas.openxmlformats.org/spreadsheetml/2006/main" id="2" name="Quantité" displayName="Quantité" ref="D1:E22" totalsRowShown="0">
  <autoFilter ref="D1:E22">
    <filterColumn colId="0" hiddenButton="1"/>
    <filterColumn colId="1" hiddenButton="1"/>
  </autoFilter>
  <tableColumns count="2">
    <tableColumn id="1" name="Quantité"/>
    <tableColumn id="2" name="Remise" dataDxfId="7"/>
  </tableColumns>
  <tableStyleInfo name="TableStyleLight9" showFirstColumn="0" showLastColumn="0" showRowStripes="1" showColumnStripes="0"/>
</table>
</file>

<file path=xl/tables/table4.xml><?xml version="1.0" encoding="utf-8"?>
<table xmlns="http://schemas.openxmlformats.org/spreadsheetml/2006/main" id="3" name="Prix" displayName="Prix" ref="G1:AA34" totalsRowShown="0">
  <autoFilter ref="G1:AA3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name="Durée"/>
    <tableColumn id="2" name="Classique vitesse"/>
    <tableColumn id="3" name="Beach Cruiser"/>
    <tableColumn id="4" name="VTC"/>
    <tableColumn id="5" name="VTT"/>
    <tableColumn id="6" name="Tandem"/>
    <tableColumn id="7" name="VTC électrique"/>
    <tableColumn id="8" name="Remorque"/>
    <tableColumn id="9" name="Remorque chien "/>
    <tableColumn id="10" name="24&quot;"/>
    <tableColumn id="11" name="20&quot;"/>
    <tableColumn id="12" name="16&quot;"/>
    <tableColumn id="13" name="12&quot;"/>
    <tableColumn id="14" name="Siège enfant"/>
    <tableColumn id="15" name="Panier"/>
    <tableColumn id="16" name="Assurance"/>
    <tableColumn id="17" name="-"/>
    <tableColumn id="18" name="Vélo Suiveur "/>
    <tableColumn id="19" name="Colonne3"/>
    <tableColumn id="20" name="Colonne2"/>
    <tableColumn id="21" name="Colonne1"/>
  </tableColumns>
  <tableStyleInfo name="TableStyleLight9" showFirstColumn="0" showLastColumn="0" showRowStripes="1" showColumnStripes="0"/>
</table>
</file>

<file path=xl/tables/table5.xml><?xml version="1.0" encoding="utf-8"?>
<table xmlns="http://schemas.openxmlformats.org/spreadsheetml/2006/main" id="5" name="Table5" displayName="Table5" ref="AC1:AD21" totalsRowShown="0" headerRowDxfId="6" dataDxfId="4" headerRowBorderDxfId="5" tableBorderDxfId="3" totalsRowBorderDxfId="2">
  <autoFilter ref="AC1:AD21"/>
  <tableColumns count="2">
    <tableColumn id="1" name="Matériel" dataDxfId="1"/>
    <tableColumn id="2" name="Caution"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 Id="rId4"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51"/>
  <sheetViews>
    <sheetView tabSelected="1" view="pageLayout" topLeftCell="A9" zoomScale="130" zoomScalePageLayoutView="130" workbookViewId="0">
      <selection activeCell="D12" sqref="D12"/>
    </sheetView>
  </sheetViews>
  <sheetFormatPr baseColWidth="10" defaultColWidth="11" defaultRowHeight="15.5" x14ac:dyDescent="0.35"/>
  <cols>
    <col min="1" max="1" width="18" bestFit="1" customWidth="1"/>
    <col min="2" max="2" width="11.33203125" bestFit="1" customWidth="1"/>
    <col min="3" max="3" width="9" bestFit="1" customWidth="1"/>
    <col min="4" max="4" width="10.33203125" bestFit="1" customWidth="1"/>
    <col min="5" max="5" width="12.83203125" bestFit="1" customWidth="1"/>
    <col min="7" max="7" width="5.33203125" customWidth="1"/>
    <col min="11" max="11" width="13.83203125" bestFit="1" customWidth="1"/>
  </cols>
  <sheetData>
    <row r="1" spans="1:8" x14ac:dyDescent="0.35">
      <c r="A1" s="2" t="s">
        <v>53</v>
      </c>
    </row>
    <row r="2" spans="1:8" x14ac:dyDescent="0.35">
      <c r="A2" s="15">
        <f ca="1">NOW()</f>
        <v>43909.529943981484</v>
      </c>
      <c r="B2" s="9"/>
      <c r="C2" s="10"/>
      <c r="D2" s="16"/>
    </row>
    <row r="6" spans="1:8" x14ac:dyDescent="0.35">
      <c r="A6" s="6" t="s">
        <v>54</v>
      </c>
      <c r="B6" s="39"/>
      <c r="C6" s="40"/>
      <c r="D6" s="41"/>
    </row>
    <row r="7" spans="1:8" x14ac:dyDescent="0.35">
      <c r="A7" s="7" t="s">
        <v>55</v>
      </c>
      <c r="B7" s="42"/>
      <c r="C7" s="43"/>
      <c r="D7" s="44"/>
      <c r="E7" s="4"/>
      <c r="F7" s="37"/>
      <c r="G7" s="37"/>
      <c r="H7" s="37"/>
    </row>
    <row r="8" spans="1:8" x14ac:dyDescent="0.35">
      <c r="A8" s="7" t="s">
        <v>56</v>
      </c>
      <c r="B8" s="42"/>
      <c r="C8" s="43"/>
      <c r="D8" s="44"/>
      <c r="E8" s="4"/>
      <c r="F8" s="37"/>
      <c r="G8" s="37"/>
      <c r="H8" s="37"/>
    </row>
    <row r="9" spans="1:8" x14ac:dyDescent="0.35">
      <c r="A9" s="7" t="s">
        <v>57</v>
      </c>
      <c r="B9" s="42"/>
      <c r="C9" s="43"/>
      <c r="D9" s="44"/>
      <c r="E9" s="4"/>
      <c r="F9" s="37"/>
      <c r="G9" s="37"/>
      <c r="H9" s="37"/>
    </row>
    <row r="10" spans="1:8" x14ac:dyDescent="0.35">
      <c r="A10" s="8" t="s">
        <v>58</v>
      </c>
      <c r="B10" s="45"/>
      <c r="C10" s="46"/>
      <c r="D10" s="47"/>
      <c r="E10" s="4"/>
      <c r="F10" s="37"/>
      <c r="G10" s="37"/>
      <c r="H10" s="37"/>
    </row>
    <row r="12" spans="1:8" x14ac:dyDescent="0.35">
      <c r="A12" s="5" t="s">
        <v>59</v>
      </c>
      <c r="B12" s="27"/>
      <c r="C12" s="9" t="s">
        <v>60</v>
      </c>
      <c r="D12" s="3">
        <v>43898</v>
      </c>
      <c r="E12" s="9" t="s">
        <v>61</v>
      </c>
      <c r="G12" s="9"/>
    </row>
    <row r="14" spans="1:8" x14ac:dyDescent="0.35">
      <c r="A14" t="s">
        <v>51</v>
      </c>
      <c r="B14" t="s">
        <v>0</v>
      </c>
      <c r="C14" t="s">
        <v>1</v>
      </c>
      <c r="D14" t="s">
        <v>52</v>
      </c>
      <c r="E14" t="s">
        <v>66</v>
      </c>
      <c r="F14" s="25" t="s">
        <v>2</v>
      </c>
    </row>
    <row r="15" spans="1:8" x14ac:dyDescent="0.35">
      <c r="A15" s="11" t="s">
        <v>4</v>
      </c>
      <c r="B15" s="14">
        <v>2</v>
      </c>
      <c r="C15" s="14" t="s">
        <v>19</v>
      </c>
      <c r="D15" s="13">
        <v>0.1</v>
      </c>
      <c r="E15" s="12"/>
      <c r="F15" s="24">
        <f>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f>
        <v>16.2</v>
      </c>
    </row>
    <row r="16" spans="1:8" x14ac:dyDescent="0.35">
      <c r="A16" s="11" t="s">
        <v>4</v>
      </c>
      <c r="B16" s="14">
        <v>1</v>
      </c>
      <c r="C16" s="14" t="s">
        <v>19</v>
      </c>
      <c r="D16" s="13"/>
      <c r="E16" s="13"/>
      <c r="F16" s="24">
        <f>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f>
        <v>9</v>
      </c>
    </row>
    <row r="17" spans="1:9" x14ac:dyDescent="0.35">
      <c r="A17" s="11"/>
      <c r="B17" s="14"/>
      <c r="C17" s="14"/>
      <c r="D17" s="13"/>
      <c r="E17" s="13"/>
      <c r="F17" s="24" t="e">
        <f>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f>
        <v>#N/A</v>
      </c>
    </row>
    <row r="18" spans="1:9" x14ac:dyDescent="0.35">
      <c r="A18" s="11"/>
      <c r="B18" s="14"/>
      <c r="C18" s="14"/>
      <c r="D18" s="13"/>
      <c r="E18" s="13"/>
      <c r="F18" s="24" t="e">
        <f>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f>
        <v>#N/A</v>
      </c>
    </row>
    <row r="19" spans="1:9" x14ac:dyDescent="0.35">
      <c r="A19" s="11"/>
      <c r="B19" s="14"/>
      <c r="C19" s="14"/>
      <c r="D19" s="13"/>
      <c r="E19" s="13"/>
      <c r="F19" s="24" t="e">
        <f>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f>
        <v>#N/A</v>
      </c>
    </row>
    <row r="20" spans="1:9" x14ac:dyDescent="0.35">
      <c r="A20" s="11"/>
      <c r="B20" s="14"/>
      <c r="C20" s="14"/>
      <c r="D20" s="13"/>
      <c r="E20" s="13"/>
      <c r="F20" s="24" t="e">
        <f>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f>
        <v>#N/A</v>
      </c>
    </row>
    <row r="21" spans="1:9" x14ac:dyDescent="0.35">
      <c r="A21" s="11"/>
      <c r="B21" s="14"/>
      <c r="C21" s="14"/>
      <c r="D21" s="13"/>
      <c r="E21" s="13"/>
      <c r="F21" s="24" t="e">
        <f>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f>
        <v>#N/A</v>
      </c>
    </row>
    <row r="22" spans="1:9" x14ac:dyDescent="0.35">
      <c r="A22" s="11"/>
      <c r="B22" s="14"/>
      <c r="C22" s="14"/>
      <c r="D22" s="13"/>
      <c r="E22" s="13"/>
      <c r="F22" s="24" t="e">
        <f>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f>
        <v>#N/A</v>
      </c>
    </row>
    <row r="23" spans="1:9" x14ac:dyDescent="0.35">
      <c r="A23" s="11"/>
      <c r="B23" s="14"/>
      <c r="C23" s="14"/>
      <c r="D23" s="13"/>
      <c r="E23" s="13"/>
      <c r="F23" s="24" t="e">
        <f>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f>
        <v>#N/A</v>
      </c>
    </row>
    <row r="24" spans="1:9" x14ac:dyDescent="0.35">
      <c r="A24" s="11"/>
      <c r="B24" s="14"/>
      <c r="C24" s="14"/>
      <c r="D24" s="13"/>
      <c r="E24" s="13"/>
      <c r="F24" s="24" t="e">
        <f>INDEX(Prix[],MATCH(Calculs[[#This Row],[Durée]],Prix[Durée],0),MATCH(Calculs[[#This Row],[Matériel]],Prix[#Headers],0))*(INDEX(Quantité[Remise],MATCH(Calculs[[#This Row],[Quantité]],Quantité[Quantité],0)))-INDEX(Prix[],MATCH(Calculs[[#This Row],[Durée]],Prix[Durée],0),MATCH(Calculs[[#This Row],[Matériel]],Prix[#Headers],0))*(INDEX(Quantité[Remise],MATCH(Calculs[[#This Row],[Quantité]],Quantité[Quantité],0)))*Calculs[[#This Row],[Remise]]</f>
        <v>#N/A</v>
      </c>
    </row>
    <row r="25" spans="1:9" x14ac:dyDescent="0.35">
      <c r="A25" s="20" t="s">
        <v>69</v>
      </c>
      <c r="E25" s="10"/>
    </row>
    <row r="26" spans="1:9" x14ac:dyDescent="0.35">
      <c r="A26" s="21" t="s">
        <v>72</v>
      </c>
      <c r="B26" s="22"/>
      <c r="C26" s="21" t="s">
        <v>62</v>
      </c>
      <c r="E26" s="10" t="s">
        <v>64</v>
      </c>
      <c r="F26" s="36" t="e">
        <f>SUM(Calculs[Prix])</f>
        <v>#N/A</v>
      </c>
      <c r="H26" s="10"/>
      <c r="I26" s="10"/>
    </row>
    <row r="27" spans="1:9" x14ac:dyDescent="0.35">
      <c r="A27" s="21" t="s">
        <v>75</v>
      </c>
      <c r="B27" s="22"/>
      <c r="C27" s="21" t="s">
        <v>63</v>
      </c>
      <c r="E27" s="10" t="s">
        <v>67</v>
      </c>
      <c r="F27" s="35">
        <f>SUM(Calculs[Caution])</f>
        <v>0</v>
      </c>
      <c r="G27" s="10"/>
      <c r="H27" s="10"/>
    </row>
    <row r="29" spans="1:9" x14ac:dyDescent="0.35">
      <c r="A29" s="10" t="s">
        <v>68</v>
      </c>
    </row>
    <row r="30" spans="1:9" x14ac:dyDescent="0.35">
      <c r="E30" s="10"/>
    </row>
    <row r="31" spans="1:9" ht="15" customHeight="1" x14ac:dyDescent="0.35">
      <c r="A31" s="38" t="s">
        <v>76</v>
      </c>
      <c r="B31" s="38"/>
      <c r="C31" s="38"/>
      <c r="D31" s="38"/>
      <c r="E31" s="38"/>
      <c r="F31" s="38"/>
      <c r="G31" s="38"/>
      <c r="H31" s="38"/>
    </row>
    <row r="32" spans="1:9" x14ac:dyDescent="0.35">
      <c r="A32" s="38"/>
      <c r="B32" s="38"/>
      <c r="C32" s="38"/>
      <c r="D32" s="38"/>
      <c r="E32" s="38"/>
      <c r="F32" s="38"/>
      <c r="G32" s="38"/>
      <c r="H32" s="38"/>
    </row>
    <row r="33" spans="1:10" x14ac:dyDescent="0.35">
      <c r="A33" s="38"/>
      <c r="B33" s="38"/>
      <c r="C33" s="38"/>
      <c r="D33" s="38"/>
      <c r="E33" s="38"/>
      <c r="F33" s="38"/>
      <c r="G33" s="38"/>
      <c r="H33" s="38"/>
    </row>
    <row r="34" spans="1:10" ht="15" customHeight="1" x14ac:dyDescent="0.35">
      <c r="A34" s="38"/>
      <c r="B34" s="38"/>
      <c r="C34" s="38"/>
      <c r="D34" s="38"/>
      <c r="E34" s="38"/>
      <c r="F34" s="38"/>
      <c r="G34" s="38"/>
      <c r="H34" s="38"/>
      <c r="I34" s="17"/>
      <c r="J34" s="17"/>
    </row>
    <row r="35" spans="1:10" x14ac:dyDescent="0.35">
      <c r="A35" s="38"/>
      <c r="B35" s="38"/>
      <c r="C35" s="38"/>
      <c r="D35" s="38"/>
      <c r="E35" s="38"/>
      <c r="F35" s="38"/>
      <c r="G35" s="38"/>
      <c r="H35" s="38"/>
      <c r="I35" s="17"/>
      <c r="J35" s="17"/>
    </row>
    <row r="36" spans="1:10" x14ac:dyDescent="0.35">
      <c r="A36" s="38"/>
      <c r="B36" s="38"/>
      <c r="C36" s="38"/>
      <c r="D36" s="38"/>
      <c r="E36" s="38"/>
      <c r="F36" s="38"/>
      <c r="G36" s="38"/>
      <c r="H36" s="38"/>
      <c r="I36" s="17"/>
      <c r="J36" s="17"/>
    </row>
    <row r="37" spans="1:10" x14ac:dyDescent="0.35">
      <c r="A37" s="38"/>
      <c r="B37" s="38"/>
      <c r="C37" s="38"/>
      <c r="D37" s="38"/>
      <c r="E37" s="38"/>
      <c r="F37" s="38"/>
      <c r="G37" s="38"/>
      <c r="H37" s="38"/>
      <c r="I37" s="17"/>
      <c r="J37" s="17"/>
    </row>
    <row r="38" spans="1:10" x14ac:dyDescent="0.35">
      <c r="A38" s="38"/>
      <c r="B38" s="38"/>
      <c r="C38" s="38"/>
      <c r="D38" s="38"/>
      <c r="E38" s="38"/>
      <c r="F38" s="38"/>
      <c r="G38" s="38"/>
      <c r="H38" s="38"/>
      <c r="I38" s="17"/>
      <c r="J38" s="17"/>
    </row>
    <row r="39" spans="1:10" x14ac:dyDescent="0.35">
      <c r="A39" s="38"/>
      <c r="B39" s="38"/>
      <c r="C39" s="38"/>
      <c r="D39" s="38"/>
      <c r="E39" s="38"/>
      <c r="F39" s="38"/>
      <c r="G39" s="38"/>
      <c r="H39" s="38"/>
      <c r="I39" s="17"/>
      <c r="J39" s="17"/>
    </row>
    <row r="40" spans="1:10" x14ac:dyDescent="0.35">
      <c r="A40" s="38"/>
      <c r="B40" s="38"/>
      <c r="C40" s="38"/>
      <c r="D40" s="38"/>
      <c r="E40" s="38"/>
      <c r="F40" s="38"/>
      <c r="G40" s="38"/>
      <c r="H40" s="38"/>
      <c r="I40" s="17"/>
      <c r="J40" s="17"/>
    </row>
    <row r="41" spans="1:10" x14ac:dyDescent="0.35">
      <c r="A41" s="38"/>
      <c r="B41" s="38"/>
      <c r="C41" s="38"/>
      <c r="D41" s="38"/>
      <c r="E41" s="38"/>
      <c r="F41" s="38"/>
      <c r="G41" s="38"/>
      <c r="H41" s="38"/>
      <c r="I41" s="17"/>
      <c r="J41" s="17"/>
    </row>
    <row r="42" spans="1:10" x14ac:dyDescent="0.35">
      <c r="A42" s="38"/>
      <c r="B42" s="38"/>
      <c r="C42" s="38"/>
      <c r="D42" s="38"/>
      <c r="E42" s="38"/>
      <c r="F42" s="38"/>
      <c r="G42" s="38"/>
      <c r="H42" s="38"/>
      <c r="I42" s="17"/>
      <c r="J42" s="17"/>
    </row>
    <row r="43" spans="1:10" x14ac:dyDescent="0.35">
      <c r="A43" s="38"/>
      <c r="B43" s="38"/>
      <c r="C43" s="38"/>
      <c r="D43" s="38"/>
      <c r="E43" s="38"/>
      <c r="F43" s="38"/>
      <c r="G43" s="38"/>
      <c r="H43" s="38"/>
      <c r="I43" s="17"/>
      <c r="J43" s="17"/>
    </row>
    <row r="44" spans="1:10" x14ac:dyDescent="0.35">
      <c r="A44" s="38"/>
      <c r="B44" s="38"/>
      <c r="C44" s="38"/>
      <c r="D44" s="38"/>
      <c r="E44" s="38"/>
      <c r="F44" s="38"/>
      <c r="G44" s="38"/>
      <c r="H44" s="38"/>
      <c r="I44" s="17"/>
      <c r="J44" s="17"/>
    </row>
    <row r="45" spans="1:10" x14ac:dyDescent="0.35">
      <c r="A45" s="38"/>
      <c r="B45" s="38"/>
      <c r="C45" s="38"/>
      <c r="D45" s="38"/>
      <c r="E45" s="38"/>
      <c r="F45" s="38"/>
      <c r="G45" s="38"/>
      <c r="H45" s="38"/>
      <c r="I45" s="17"/>
      <c r="J45" s="17"/>
    </row>
    <row r="46" spans="1:10" x14ac:dyDescent="0.35">
      <c r="A46" s="38"/>
      <c r="B46" s="38"/>
      <c r="C46" s="38"/>
      <c r="D46" s="38"/>
      <c r="E46" s="38"/>
      <c r="F46" s="38"/>
      <c r="G46" s="38"/>
      <c r="H46" s="38"/>
      <c r="I46" s="17"/>
      <c r="J46" s="17"/>
    </row>
    <row r="47" spans="1:10" x14ac:dyDescent="0.35">
      <c r="A47" s="38"/>
      <c r="B47" s="38"/>
      <c r="C47" s="38"/>
      <c r="D47" s="38"/>
      <c r="E47" s="38"/>
      <c r="F47" s="38"/>
      <c r="G47" s="38"/>
      <c r="H47" s="38"/>
      <c r="I47" s="17"/>
      <c r="J47" s="17"/>
    </row>
    <row r="48" spans="1:10" x14ac:dyDescent="0.35">
      <c r="A48" s="38"/>
      <c r="B48" s="38"/>
      <c r="C48" s="38"/>
      <c r="D48" s="38"/>
      <c r="E48" s="38"/>
      <c r="F48" s="38"/>
      <c r="G48" s="38"/>
      <c r="H48" s="38"/>
      <c r="I48" s="17"/>
      <c r="J48" s="17"/>
    </row>
    <row r="49" spans="1:10" x14ac:dyDescent="0.35">
      <c r="A49" s="26"/>
      <c r="B49" s="26"/>
      <c r="C49" s="26"/>
      <c r="D49" s="26"/>
      <c r="E49" s="26"/>
      <c r="F49" s="26"/>
      <c r="G49" s="26"/>
      <c r="H49" s="26"/>
      <c r="I49" s="17"/>
      <c r="J49" s="17"/>
    </row>
    <row r="50" spans="1:10" x14ac:dyDescent="0.35">
      <c r="A50" s="18" t="s">
        <v>70</v>
      </c>
      <c r="B50" s="26"/>
      <c r="C50" s="26"/>
      <c r="D50" s="26"/>
      <c r="E50" s="26"/>
      <c r="F50" s="18" t="s">
        <v>71</v>
      </c>
      <c r="G50" s="26"/>
      <c r="H50" s="26"/>
      <c r="I50" s="17"/>
      <c r="J50" s="17"/>
    </row>
    <row r="51" spans="1:10" x14ac:dyDescent="0.35">
      <c r="B51" s="19"/>
      <c r="C51" s="19"/>
      <c r="D51" s="19"/>
      <c r="E51" s="19"/>
      <c r="G51" s="17"/>
      <c r="H51" s="17"/>
      <c r="I51" s="17"/>
      <c r="J51" s="17"/>
    </row>
  </sheetData>
  <mergeCells count="7">
    <mergeCell ref="F7:H10"/>
    <mergeCell ref="A31:H48"/>
    <mergeCell ref="B6:D6"/>
    <mergeCell ref="B7:D7"/>
    <mergeCell ref="B8:D8"/>
    <mergeCell ref="B9:D9"/>
    <mergeCell ref="B10:D10"/>
  </mergeCells>
  <phoneticPr fontId="4" type="noConversion"/>
  <dataValidations count="5">
    <dataValidation type="list" allowBlank="1" showInputMessage="1" showErrorMessage="1" sqref="A15:A24">
      <formula1>d.matériel</formula1>
    </dataValidation>
    <dataValidation type="list" allowBlank="1" showInputMessage="1" showErrorMessage="1" sqref="B15:B24">
      <formula1>d.quantité</formula1>
    </dataValidation>
    <dataValidation type="list" allowBlank="1" showInputMessage="1" showErrorMessage="1" sqref="C15:C24 E15:E24 B12">
      <formula1>d.durée</formula1>
    </dataValidation>
    <dataValidation type="date" allowBlank="1" showInputMessage="1" showErrorMessage="1" sqref="D12">
      <formula1>43466</formula1>
      <formula2>55153</formula2>
    </dataValidation>
    <dataValidation type="list" allowBlank="1" showInputMessage="1" showErrorMessage="1" sqref="D15:D24">
      <formula1>remises</formula1>
    </dataValidation>
  </dataValidations>
  <pageMargins left="0.39370078740157483" right="0.39370078740157483" top="0.2" bottom="0.2" header="0.5" footer="0.5"/>
  <pageSetup paperSize="9" orientation="portrait" horizontalDpi="4294967292" verticalDpi="4294967292" r:id="rId1"/>
  <tableParts count="1">
    <tablePart r:id="rId2"/>
  </tableParts>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60"/>
  <sheetViews>
    <sheetView workbookViewId="0">
      <selection sqref="A1:D60"/>
    </sheetView>
  </sheetViews>
  <sheetFormatPr baseColWidth="10" defaultRowHeight="15.5" x14ac:dyDescent="0.35"/>
  <cols>
    <col min="3" max="3" width="12" bestFit="1" customWidth="1"/>
  </cols>
  <sheetData>
    <row r="1" spans="1:4" x14ac:dyDescent="0.35">
      <c r="A1" s="48">
        <v>2020</v>
      </c>
      <c r="B1" s="49" t="s">
        <v>80</v>
      </c>
      <c r="C1" s="50">
        <f>DATE(A1,1,1)</f>
        <v>43831</v>
      </c>
      <c r="D1" s="51">
        <f>C1</f>
        <v>43831</v>
      </c>
    </row>
    <row r="2" spans="1:4" x14ac:dyDescent="0.35">
      <c r="A2" s="52"/>
      <c r="B2" s="49" t="s">
        <v>81</v>
      </c>
      <c r="C2" s="50">
        <f>ROUND(DATE(A1,4,MOD(234-11*MOD(A1,19),30))/7,0)*7-6</f>
        <v>43933</v>
      </c>
      <c r="D2" s="51">
        <f t="shared" ref="D2:D60" si="0">C2</f>
        <v>43933</v>
      </c>
    </row>
    <row r="3" spans="1:4" x14ac:dyDescent="0.35">
      <c r="A3" s="52"/>
      <c r="B3" s="49" t="s">
        <v>82</v>
      </c>
      <c r="C3" s="50">
        <f>C2+1</f>
        <v>43934</v>
      </c>
      <c r="D3" s="51">
        <f t="shared" si="0"/>
        <v>43934</v>
      </c>
    </row>
    <row r="4" spans="1:4" x14ac:dyDescent="0.35">
      <c r="A4" s="52"/>
      <c r="B4" s="49" t="s">
        <v>83</v>
      </c>
      <c r="C4" s="50">
        <f>DATE(A1,5,1)</f>
        <v>43952</v>
      </c>
      <c r="D4" s="51">
        <f t="shared" si="0"/>
        <v>43952</v>
      </c>
    </row>
    <row r="5" spans="1:4" x14ac:dyDescent="0.35">
      <c r="A5" s="52"/>
      <c r="B5" s="49" t="s">
        <v>84</v>
      </c>
      <c r="C5" s="50">
        <f>DATE(A1,5,8)</f>
        <v>43959</v>
      </c>
      <c r="D5" s="51">
        <f t="shared" si="0"/>
        <v>43959</v>
      </c>
    </row>
    <row r="6" spans="1:4" x14ac:dyDescent="0.35">
      <c r="A6" s="52"/>
      <c r="B6" s="49" t="s">
        <v>85</v>
      </c>
      <c r="C6" s="50">
        <f>C2+39</f>
        <v>43972</v>
      </c>
      <c r="D6" s="51">
        <f t="shared" si="0"/>
        <v>43972</v>
      </c>
    </row>
    <row r="7" spans="1:4" x14ac:dyDescent="0.35">
      <c r="A7" s="52"/>
      <c r="B7" s="49" t="s">
        <v>86</v>
      </c>
      <c r="C7" s="50">
        <f>C2+50</f>
        <v>43983</v>
      </c>
      <c r="D7" s="51">
        <f t="shared" si="0"/>
        <v>43983</v>
      </c>
    </row>
    <row r="8" spans="1:4" x14ac:dyDescent="0.35">
      <c r="A8" s="52"/>
      <c r="B8" s="49" t="s">
        <v>87</v>
      </c>
      <c r="C8" s="50">
        <f>DATE(A1,7,14)</f>
        <v>44026</v>
      </c>
      <c r="D8" s="51">
        <f t="shared" si="0"/>
        <v>44026</v>
      </c>
    </row>
    <row r="9" spans="1:4" x14ac:dyDescent="0.35">
      <c r="A9" s="52"/>
      <c r="B9" s="49" t="s">
        <v>88</v>
      </c>
      <c r="C9" s="50">
        <f>DATE(A1,8,15)</f>
        <v>44058</v>
      </c>
      <c r="D9" s="51">
        <f t="shared" si="0"/>
        <v>44058</v>
      </c>
    </row>
    <row r="10" spans="1:4" x14ac:dyDescent="0.35">
      <c r="A10" s="52"/>
      <c r="B10" s="49" t="s">
        <v>89</v>
      </c>
      <c r="C10" s="50">
        <f>DATE(A1,11,1)</f>
        <v>44136</v>
      </c>
      <c r="D10" s="51">
        <f t="shared" si="0"/>
        <v>44136</v>
      </c>
    </row>
    <row r="11" spans="1:4" x14ac:dyDescent="0.35">
      <c r="A11" s="52"/>
      <c r="B11" s="49" t="s">
        <v>90</v>
      </c>
      <c r="C11" s="50">
        <f>DATE(A1,11,11)</f>
        <v>44146</v>
      </c>
      <c r="D11" s="51">
        <f t="shared" si="0"/>
        <v>44146</v>
      </c>
    </row>
    <row r="12" spans="1:4" x14ac:dyDescent="0.35">
      <c r="A12" s="52"/>
      <c r="B12" s="49" t="s">
        <v>91</v>
      </c>
      <c r="C12" s="50">
        <f>DATE(A1,12,25)</f>
        <v>44190</v>
      </c>
      <c r="D12" s="51">
        <f t="shared" si="0"/>
        <v>44190</v>
      </c>
    </row>
    <row r="13" spans="1:4" x14ac:dyDescent="0.35">
      <c r="A13" s="48">
        <f>A1+1</f>
        <v>2021</v>
      </c>
      <c r="B13" s="49" t="s">
        <v>80</v>
      </c>
      <c r="C13" s="50">
        <f>DATE(A13,1,1)</f>
        <v>44197</v>
      </c>
      <c r="D13" s="51">
        <f t="shared" si="0"/>
        <v>44197</v>
      </c>
    </row>
    <row r="14" spans="1:4" x14ac:dyDescent="0.35">
      <c r="A14" s="52"/>
      <c r="B14" s="49" t="s">
        <v>81</v>
      </c>
      <c r="C14" s="50">
        <f>ROUND(DATE(A13,4,MOD(234-11*MOD(A13,19),30))/7,0)*7-6</f>
        <v>44290</v>
      </c>
      <c r="D14" s="51">
        <f t="shared" si="0"/>
        <v>44290</v>
      </c>
    </row>
    <row r="15" spans="1:4" x14ac:dyDescent="0.35">
      <c r="A15" s="52"/>
      <c r="B15" s="49" t="s">
        <v>82</v>
      </c>
      <c r="C15" s="50">
        <f>C14+1</f>
        <v>44291</v>
      </c>
      <c r="D15" s="51">
        <f t="shared" si="0"/>
        <v>44291</v>
      </c>
    </row>
    <row r="16" spans="1:4" x14ac:dyDescent="0.35">
      <c r="A16" s="52"/>
      <c r="B16" s="49" t="s">
        <v>83</v>
      </c>
      <c r="C16" s="50">
        <f>DATE(A13,5,1)</f>
        <v>44317</v>
      </c>
      <c r="D16" s="51">
        <f t="shared" si="0"/>
        <v>44317</v>
      </c>
    </row>
    <row r="17" spans="1:4" x14ac:dyDescent="0.35">
      <c r="A17" s="52"/>
      <c r="B17" s="49" t="s">
        <v>84</v>
      </c>
      <c r="C17" s="50">
        <f>DATE(A13,5,8)</f>
        <v>44324</v>
      </c>
      <c r="D17" s="51">
        <f t="shared" si="0"/>
        <v>44324</v>
      </c>
    </row>
    <row r="18" spans="1:4" x14ac:dyDescent="0.35">
      <c r="A18" s="52"/>
      <c r="B18" s="49" t="s">
        <v>85</v>
      </c>
      <c r="C18" s="50">
        <f>C14+39</f>
        <v>44329</v>
      </c>
      <c r="D18" s="51">
        <f t="shared" si="0"/>
        <v>44329</v>
      </c>
    </row>
    <row r="19" spans="1:4" x14ac:dyDescent="0.35">
      <c r="A19" s="52"/>
      <c r="B19" s="49" t="s">
        <v>86</v>
      </c>
      <c r="C19" s="50">
        <f>C14+50</f>
        <v>44340</v>
      </c>
      <c r="D19" s="51">
        <f t="shared" si="0"/>
        <v>44340</v>
      </c>
    </row>
    <row r="20" spans="1:4" x14ac:dyDescent="0.35">
      <c r="A20" s="52"/>
      <c r="B20" s="49" t="s">
        <v>87</v>
      </c>
      <c r="C20" s="50">
        <f>DATE(A13,7,14)</f>
        <v>44391</v>
      </c>
      <c r="D20" s="51">
        <f t="shared" si="0"/>
        <v>44391</v>
      </c>
    </row>
    <row r="21" spans="1:4" x14ac:dyDescent="0.35">
      <c r="A21" s="52"/>
      <c r="B21" s="49" t="s">
        <v>88</v>
      </c>
      <c r="C21" s="50">
        <f>DATE(A13,8,15)</f>
        <v>44423</v>
      </c>
      <c r="D21" s="51">
        <f t="shared" si="0"/>
        <v>44423</v>
      </c>
    </row>
    <row r="22" spans="1:4" x14ac:dyDescent="0.35">
      <c r="A22" s="52"/>
      <c r="B22" s="49" t="s">
        <v>89</v>
      </c>
      <c r="C22" s="50">
        <f>DATE(A13,11,1)</f>
        <v>44501</v>
      </c>
      <c r="D22" s="51">
        <f t="shared" si="0"/>
        <v>44501</v>
      </c>
    </row>
    <row r="23" spans="1:4" x14ac:dyDescent="0.35">
      <c r="A23" s="52"/>
      <c r="B23" s="49" t="s">
        <v>90</v>
      </c>
      <c r="C23" s="50">
        <f>DATE(A13,11,11)</f>
        <v>44511</v>
      </c>
      <c r="D23" s="51">
        <f t="shared" si="0"/>
        <v>44511</v>
      </c>
    </row>
    <row r="24" spans="1:4" x14ac:dyDescent="0.35">
      <c r="A24" s="52"/>
      <c r="B24" s="49" t="s">
        <v>91</v>
      </c>
      <c r="C24" s="50">
        <f>DATE(A13,12,25)</f>
        <v>44555</v>
      </c>
      <c r="D24" s="51">
        <f t="shared" si="0"/>
        <v>44555</v>
      </c>
    </row>
    <row r="25" spans="1:4" x14ac:dyDescent="0.35">
      <c r="A25" s="48">
        <f>A13+1</f>
        <v>2022</v>
      </c>
      <c r="B25" s="49" t="s">
        <v>80</v>
      </c>
      <c r="C25" s="50">
        <f>DATE(A25,1,1)</f>
        <v>44562</v>
      </c>
      <c r="D25" s="51">
        <f t="shared" si="0"/>
        <v>44562</v>
      </c>
    </row>
    <row r="26" spans="1:4" x14ac:dyDescent="0.35">
      <c r="A26" s="52"/>
      <c r="B26" s="49" t="s">
        <v>81</v>
      </c>
      <c r="C26" s="50">
        <f>ROUND(DATE(A25,4,MOD(234-11*MOD(A25,19),30))/7,0)*7-6</f>
        <v>44668</v>
      </c>
      <c r="D26" s="51">
        <f t="shared" si="0"/>
        <v>44668</v>
      </c>
    </row>
    <row r="27" spans="1:4" x14ac:dyDescent="0.35">
      <c r="A27" s="52"/>
      <c r="B27" s="49" t="s">
        <v>82</v>
      </c>
      <c r="C27" s="50">
        <f>C26+1</f>
        <v>44669</v>
      </c>
      <c r="D27" s="51">
        <f t="shared" si="0"/>
        <v>44669</v>
      </c>
    </row>
    <row r="28" spans="1:4" x14ac:dyDescent="0.35">
      <c r="A28" s="52"/>
      <c r="B28" s="49" t="s">
        <v>83</v>
      </c>
      <c r="C28" s="50">
        <f>DATE(A25,5,1)</f>
        <v>44682</v>
      </c>
      <c r="D28" s="51">
        <f t="shared" si="0"/>
        <v>44682</v>
      </c>
    </row>
    <row r="29" spans="1:4" x14ac:dyDescent="0.35">
      <c r="A29" s="52"/>
      <c r="B29" s="49" t="s">
        <v>84</v>
      </c>
      <c r="C29" s="50">
        <f>DATE(A25,5,8)</f>
        <v>44689</v>
      </c>
      <c r="D29" s="51">
        <f t="shared" si="0"/>
        <v>44689</v>
      </c>
    </row>
    <row r="30" spans="1:4" x14ac:dyDescent="0.35">
      <c r="A30" s="52"/>
      <c r="B30" s="49" t="s">
        <v>85</v>
      </c>
      <c r="C30" s="50">
        <f>C26+39</f>
        <v>44707</v>
      </c>
      <c r="D30" s="51">
        <f t="shared" si="0"/>
        <v>44707</v>
      </c>
    </row>
    <row r="31" spans="1:4" x14ac:dyDescent="0.35">
      <c r="A31" s="52"/>
      <c r="B31" s="49" t="s">
        <v>86</v>
      </c>
      <c r="C31" s="50">
        <f>C26+50</f>
        <v>44718</v>
      </c>
      <c r="D31" s="51">
        <f t="shared" si="0"/>
        <v>44718</v>
      </c>
    </row>
    <row r="32" spans="1:4" x14ac:dyDescent="0.35">
      <c r="A32" s="52"/>
      <c r="B32" s="49" t="s">
        <v>87</v>
      </c>
      <c r="C32" s="50">
        <f>DATE(A25,7,14)</f>
        <v>44756</v>
      </c>
      <c r="D32" s="51">
        <f t="shared" si="0"/>
        <v>44756</v>
      </c>
    </row>
    <row r="33" spans="1:4" x14ac:dyDescent="0.35">
      <c r="A33" s="52"/>
      <c r="B33" s="49" t="s">
        <v>88</v>
      </c>
      <c r="C33" s="50">
        <f>DATE(A25,8,15)</f>
        <v>44788</v>
      </c>
      <c r="D33" s="51">
        <f t="shared" si="0"/>
        <v>44788</v>
      </c>
    </row>
    <row r="34" spans="1:4" x14ac:dyDescent="0.35">
      <c r="A34" s="52"/>
      <c r="B34" s="49" t="s">
        <v>89</v>
      </c>
      <c r="C34" s="50">
        <f>DATE(A25,11,1)</f>
        <v>44866</v>
      </c>
      <c r="D34" s="51">
        <f t="shared" si="0"/>
        <v>44866</v>
      </c>
    </row>
    <row r="35" spans="1:4" x14ac:dyDescent="0.35">
      <c r="A35" s="52"/>
      <c r="B35" s="49" t="s">
        <v>90</v>
      </c>
      <c r="C35" s="50">
        <f>DATE(A25,11,11)</f>
        <v>44876</v>
      </c>
      <c r="D35" s="51">
        <f t="shared" si="0"/>
        <v>44876</v>
      </c>
    </row>
    <row r="36" spans="1:4" x14ac:dyDescent="0.35">
      <c r="A36" s="52"/>
      <c r="B36" s="49" t="s">
        <v>91</v>
      </c>
      <c r="C36" s="50">
        <f>DATE(A25,12,25)</f>
        <v>44920</v>
      </c>
      <c r="D36" s="51">
        <f t="shared" si="0"/>
        <v>44920</v>
      </c>
    </row>
    <row r="37" spans="1:4" x14ac:dyDescent="0.35">
      <c r="A37" s="48">
        <f>A25+1</f>
        <v>2023</v>
      </c>
      <c r="B37" s="49" t="s">
        <v>80</v>
      </c>
      <c r="C37" s="50">
        <f>DATE(A37,1,1)</f>
        <v>44927</v>
      </c>
      <c r="D37" s="51">
        <f t="shared" si="0"/>
        <v>44927</v>
      </c>
    </row>
    <row r="38" spans="1:4" x14ac:dyDescent="0.35">
      <c r="A38" s="52"/>
      <c r="B38" s="49" t="s">
        <v>81</v>
      </c>
      <c r="C38" s="50">
        <f>ROUND(DATE(A37,4,MOD(234-11*MOD(A37,19),30))/7,0)*7-6</f>
        <v>45025</v>
      </c>
      <c r="D38" s="51">
        <f t="shared" si="0"/>
        <v>45025</v>
      </c>
    </row>
    <row r="39" spans="1:4" x14ac:dyDescent="0.35">
      <c r="A39" s="52"/>
      <c r="B39" s="49" t="s">
        <v>82</v>
      </c>
      <c r="C39" s="50">
        <f>C38+1</f>
        <v>45026</v>
      </c>
      <c r="D39" s="51">
        <f t="shared" si="0"/>
        <v>45026</v>
      </c>
    </row>
    <row r="40" spans="1:4" x14ac:dyDescent="0.35">
      <c r="A40" s="52"/>
      <c r="B40" s="49" t="s">
        <v>83</v>
      </c>
      <c r="C40" s="50">
        <f>DATE(A37,5,1)</f>
        <v>45047</v>
      </c>
      <c r="D40" s="51">
        <f t="shared" si="0"/>
        <v>45047</v>
      </c>
    </row>
    <row r="41" spans="1:4" x14ac:dyDescent="0.35">
      <c r="A41" s="52"/>
      <c r="B41" s="49" t="s">
        <v>84</v>
      </c>
      <c r="C41" s="50">
        <f>DATE(A37,5,8)</f>
        <v>45054</v>
      </c>
      <c r="D41" s="51">
        <f t="shared" si="0"/>
        <v>45054</v>
      </c>
    </row>
    <row r="42" spans="1:4" x14ac:dyDescent="0.35">
      <c r="A42" s="52"/>
      <c r="B42" s="49" t="s">
        <v>85</v>
      </c>
      <c r="C42" s="50">
        <f>C38+39</f>
        <v>45064</v>
      </c>
      <c r="D42" s="51">
        <f t="shared" si="0"/>
        <v>45064</v>
      </c>
    </row>
    <row r="43" spans="1:4" x14ac:dyDescent="0.35">
      <c r="A43" s="52"/>
      <c r="B43" s="49" t="s">
        <v>86</v>
      </c>
      <c r="C43" s="50">
        <f>C38+50</f>
        <v>45075</v>
      </c>
      <c r="D43" s="51">
        <f t="shared" si="0"/>
        <v>45075</v>
      </c>
    </row>
    <row r="44" spans="1:4" x14ac:dyDescent="0.35">
      <c r="A44" s="52"/>
      <c r="B44" s="49" t="s">
        <v>87</v>
      </c>
      <c r="C44" s="50">
        <f>DATE(A37,7,14)</f>
        <v>45121</v>
      </c>
      <c r="D44" s="51">
        <f t="shared" si="0"/>
        <v>45121</v>
      </c>
    </row>
    <row r="45" spans="1:4" x14ac:dyDescent="0.35">
      <c r="A45" s="52"/>
      <c r="B45" s="49" t="s">
        <v>88</v>
      </c>
      <c r="C45" s="50">
        <f>DATE(A37,8,15)</f>
        <v>45153</v>
      </c>
      <c r="D45" s="51">
        <f t="shared" si="0"/>
        <v>45153</v>
      </c>
    </row>
    <row r="46" spans="1:4" x14ac:dyDescent="0.35">
      <c r="A46" s="52"/>
      <c r="B46" s="49" t="s">
        <v>89</v>
      </c>
      <c r="C46" s="50">
        <f>DATE(A37,11,1)</f>
        <v>45231</v>
      </c>
      <c r="D46" s="51">
        <f t="shared" si="0"/>
        <v>45231</v>
      </c>
    </row>
    <row r="47" spans="1:4" x14ac:dyDescent="0.35">
      <c r="A47" s="52"/>
      <c r="B47" s="49" t="s">
        <v>90</v>
      </c>
      <c r="C47" s="50">
        <f>DATE(A37,11,11)</f>
        <v>45241</v>
      </c>
      <c r="D47" s="51">
        <f t="shared" si="0"/>
        <v>45241</v>
      </c>
    </row>
    <row r="48" spans="1:4" x14ac:dyDescent="0.35">
      <c r="A48" s="52"/>
      <c r="B48" s="49" t="s">
        <v>91</v>
      </c>
      <c r="C48" s="50">
        <f>DATE(A37,12,25)</f>
        <v>45285</v>
      </c>
      <c r="D48" s="51">
        <f t="shared" si="0"/>
        <v>45285</v>
      </c>
    </row>
    <row r="49" spans="1:4" x14ac:dyDescent="0.35">
      <c r="A49" s="48">
        <f>A37+1</f>
        <v>2024</v>
      </c>
      <c r="B49" s="49" t="s">
        <v>80</v>
      </c>
      <c r="C49" s="50">
        <f>DATE(A49,1,1)</f>
        <v>45292</v>
      </c>
      <c r="D49" s="51">
        <f t="shared" si="0"/>
        <v>45292</v>
      </c>
    </row>
    <row r="50" spans="1:4" x14ac:dyDescent="0.35">
      <c r="A50" s="52"/>
      <c r="B50" s="49" t="s">
        <v>81</v>
      </c>
      <c r="C50" s="50">
        <f>ROUND(DATE(A49,4,MOD(234-11*MOD(A49,19),30))/7,0)*7-6</f>
        <v>45382</v>
      </c>
      <c r="D50" s="51">
        <f t="shared" si="0"/>
        <v>45382</v>
      </c>
    </row>
    <row r="51" spans="1:4" x14ac:dyDescent="0.35">
      <c r="A51" s="52"/>
      <c r="B51" s="49" t="s">
        <v>82</v>
      </c>
      <c r="C51" s="50">
        <f>C50+1</f>
        <v>45383</v>
      </c>
      <c r="D51" s="51">
        <f t="shared" si="0"/>
        <v>45383</v>
      </c>
    </row>
    <row r="52" spans="1:4" x14ac:dyDescent="0.35">
      <c r="A52" s="52"/>
      <c r="B52" s="49" t="s">
        <v>83</v>
      </c>
      <c r="C52" s="50">
        <f>DATE(A49,5,1)</f>
        <v>45413</v>
      </c>
      <c r="D52" s="51">
        <f t="shared" si="0"/>
        <v>45413</v>
      </c>
    </row>
    <row r="53" spans="1:4" x14ac:dyDescent="0.35">
      <c r="A53" s="52"/>
      <c r="B53" s="49" t="s">
        <v>84</v>
      </c>
      <c r="C53" s="50">
        <f>DATE(A49,5,8)</f>
        <v>45420</v>
      </c>
      <c r="D53" s="51">
        <f t="shared" si="0"/>
        <v>45420</v>
      </c>
    </row>
    <row r="54" spans="1:4" x14ac:dyDescent="0.35">
      <c r="A54" s="52"/>
      <c r="B54" s="49" t="s">
        <v>85</v>
      </c>
      <c r="C54" s="50">
        <f>C50+39</f>
        <v>45421</v>
      </c>
      <c r="D54" s="51">
        <f t="shared" si="0"/>
        <v>45421</v>
      </c>
    </row>
    <row r="55" spans="1:4" x14ac:dyDescent="0.35">
      <c r="A55" s="52"/>
      <c r="B55" s="49" t="s">
        <v>86</v>
      </c>
      <c r="C55" s="50">
        <f>C50+50</f>
        <v>45432</v>
      </c>
      <c r="D55" s="51">
        <f t="shared" si="0"/>
        <v>45432</v>
      </c>
    </row>
    <row r="56" spans="1:4" x14ac:dyDescent="0.35">
      <c r="A56" s="52"/>
      <c r="B56" s="49" t="s">
        <v>87</v>
      </c>
      <c r="C56" s="50">
        <f>DATE(A49,7,14)</f>
        <v>45487</v>
      </c>
      <c r="D56" s="51">
        <f t="shared" si="0"/>
        <v>45487</v>
      </c>
    </row>
    <row r="57" spans="1:4" x14ac:dyDescent="0.35">
      <c r="A57" s="52"/>
      <c r="B57" s="49" t="s">
        <v>88</v>
      </c>
      <c r="C57" s="50">
        <f>DATE(A49,8,15)</f>
        <v>45519</v>
      </c>
      <c r="D57" s="51">
        <f t="shared" si="0"/>
        <v>45519</v>
      </c>
    </row>
    <row r="58" spans="1:4" x14ac:dyDescent="0.35">
      <c r="A58" s="52"/>
      <c r="B58" s="49" t="s">
        <v>89</v>
      </c>
      <c r="C58" s="50">
        <f>DATE(A49,11,1)</f>
        <v>45597</v>
      </c>
      <c r="D58" s="51">
        <f t="shared" si="0"/>
        <v>45597</v>
      </c>
    </row>
    <row r="59" spans="1:4" x14ac:dyDescent="0.35">
      <c r="A59" s="52"/>
      <c r="B59" s="49" t="s">
        <v>90</v>
      </c>
      <c r="C59" s="50">
        <f>DATE(A49,11,11)</f>
        <v>45607</v>
      </c>
      <c r="D59" s="51">
        <f t="shared" si="0"/>
        <v>45607</v>
      </c>
    </row>
    <row r="60" spans="1:4" x14ac:dyDescent="0.35">
      <c r="A60" s="52"/>
      <c r="B60" s="49" t="s">
        <v>91</v>
      </c>
      <c r="C60" s="50">
        <f>DATE(A49,12,25)</f>
        <v>45651</v>
      </c>
      <c r="D60" s="51">
        <f t="shared" si="0"/>
        <v>45651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AD34"/>
  <sheetViews>
    <sheetView showGridLines="0" workbookViewId="0">
      <selection activeCell="B19" sqref="B19"/>
    </sheetView>
  </sheetViews>
  <sheetFormatPr baseColWidth="10" defaultColWidth="8.83203125" defaultRowHeight="15.5" x14ac:dyDescent="0.35"/>
  <cols>
    <col min="1" max="1" width="1.6640625" customWidth="1"/>
    <col min="2" max="2" width="14.33203125" bestFit="1" customWidth="1"/>
    <col min="3" max="3" width="1.6640625" customWidth="1"/>
    <col min="4" max="4" width="12.6640625" bestFit="1" customWidth="1"/>
    <col min="5" max="5" width="12.6640625" customWidth="1"/>
    <col min="6" max="6" width="1.6640625" customWidth="1"/>
    <col min="7" max="7" width="10.1640625" bestFit="1" customWidth="1"/>
    <col min="8" max="8" width="16.83203125" customWidth="1"/>
    <col min="9" max="9" width="14" customWidth="1"/>
    <col min="12" max="12" width="9.1640625" customWidth="1"/>
    <col min="13" max="13" width="14.6640625" customWidth="1"/>
    <col min="14" max="14" width="11" customWidth="1"/>
    <col min="15" max="15" width="16.33203125" customWidth="1"/>
    <col min="20" max="20" width="12.83203125" customWidth="1"/>
    <col min="22" max="22" width="11.1640625" customWidth="1"/>
    <col min="24" max="24" width="14.83203125" bestFit="1" customWidth="1"/>
    <col min="26" max="26" width="9.33203125" customWidth="1"/>
    <col min="27" max="27" width="11.6640625" customWidth="1"/>
    <col min="28" max="28" width="2.33203125" customWidth="1"/>
    <col min="29" max="29" width="16.1640625" customWidth="1"/>
    <col min="30" max="30" width="17.6640625" customWidth="1"/>
    <col min="31" max="31" width="15" customWidth="1"/>
    <col min="34" max="34" width="10.5" customWidth="1"/>
    <col min="35" max="35" width="15.83203125" customWidth="1"/>
    <col min="36" max="36" width="12.5" customWidth="1"/>
    <col min="37" max="37" width="17.83203125" customWidth="1"/>
    <col min="39" max="41" width="8.83203125" customWidth="1"/>
    <col min="42" max="42" width="16.83203125" customWidth="1"/>
  </cols>
  <sheetData>
    <row r="1" spans="2:30" x14ac:dyDescent="0.35">
      <c r="B1" t="s">
        <v>51</v>
      </c>
      <c r="D1" t="s">
        <v>0</v>
      </c>
      <c r="E1" t="s">
        <v>52</v>
      </c>
      <c r="G1" t="s">
        <v>1</v>
      </c>
      <c r="H1" t="s">
        <v>4</v>
      </c>
      <c r="I1" t="s">
        <v>5</v>
      </c>
      <c r="J1" t="s">
        <v>6</v>
      </c>
      <c r="K1" t="s">
        <v>7</v>
      </c>
      <c r="L1" t="s">
        <v>8</v>
      </c>
      <c r="M1" t="s">
        <v>9</v>
      </c>
      <c r="N1" t="s">
        <v>10</v>
      </c>
      <c r="O1" t="s">
        <v>11</v>
      </c>
      <c r="P1" t="s">
        <v>12</v>
      </c>
      <c r="Q1" t="s">
        <v>13</v>
      </c>
      <c r="R1" t="s">
        <v>14</v>
      </c>
      <c r="S1" t="s">
        <v>15</v>
      </c>
      <c r="T1" t="s">
        <v>16</v>
      </c>
      <c r="U1" t="s">
        <v>17</v>
      </c>
      <c r="V1" t="s">
        <v>3</v>
      </c>
      <c r="W1" t="s">
        <v>77</v>
      </c>
      <c r="X1" t="s">
        <v>78</v>
      </c>
      <c r="Y1" t="s">
        <v>74</v>
      </c>
      <c r="Z1" t="s">
        <v>73</v>
      </c>
      <c r="AA1" t="s">
        <v>65</v>
      </c>
      <c r="AC1" s="29" t="s">
        <v>51</v>
      </c>
      <c r="AD1" s="30" t="s">
        <v>66</v>
      </c>
    </row>
    <row r="2" spans="2:30" x14ac:dyDescent="0.35">
      <c r="B2" t="s">
        <v>4</v>
      </c>
      <c r="D2">
        <v>0</v>
      </c>
      <c r="E2" s="28">
        <v>0</v>
      </c>
      <c r="G2" t="s">
        <v>18</v>
      </c>
      <c r="H2">
        <v>7</v>
      </c>
      <c r="I2">
        <v>8</v>
      </c>
      <c r="J2">
        <v>9</v>
      </c>
      <c r="K2">
        <v>9</v>
      </c>
      <c r="L2">
        <v>13</v>
      </c>
      <c r="M2">
        <v>18</v>
      </c>
      <c r="N2">
        <v>7</v>
      </c>
      <c r="O2">
        <v>5</v>
      </c>
      <c r="P2">
        <v>7</v>
      </c>
      <c r="Q2">
        <v>7</v>
      </c>
      <c r="R2">
        <v>5</v>
      </c>
      <c r="S2">
        <v>5</v>
      </c>
      <c r="T2">
        <v>2</v>
      </c>
      <c r="U2">
        <v>1</v>
      </c>
      <c r="V2">
        <v>1</v>
      </c>
      <c r="W2">
        <v>0</v>
      </c>
      <c r="X2">
        <v>7</v>
      </c>
      <c r="AC2" s="31" t="s">
        <v>4</v>
      </c>
      <c r="AD2" s="32">
        <v>250</v>
      </c>
    </row>
    <row r="3" spans="2:30" x14ac:dyDescent="0.35">
      <c r="B3" t="s">
        <v>5</v>
      </c>
      <c r="D3">
        <v>1</v>
      </c>
      <c r="E3" s="1">
        <v>1</v>
      </c>
      <c r="G3" t="s">
        <v>19</v>
      </c>
      <c r="H3">
        <v>9</v>
      </c>
      <c r="I3">
        <v>10</v>
      </c>
      <c r="J3">
        <v>11</v>
      </c>
      <c r="K3">
        <v>11</v>
      </c>
      <c r="L3">
        <v>18</v>
      </c>
      <c r="M3">
        <v>29</v>
      </c>
      <c r="N3">
        <v>9</v>
      </c>
      <c r="O3">
        <v>6</v>
      </c>
      <c r="P3">
        <v>9</v>
      </c>
      <c r="Q3">
        <v>9</v>
      </c>
      <c r="R3">
        <v>6</v>
      </c>
      <c r="S3">
        <v>6</v>
      </c>
      <c r="T3">
        <v>3</v>
      </c>
      <c r="U3">
        <v>1</v>
      </c>
      <c r="V3">
        <v>1</v>
      </c>
      <c r="W3">
        <v>0</v>
      </c>
      <c r="X3">
        <v>9</v>
      </c>
      <c r="AC3" s="31" t="s">
        <v>5</v>
      </c>
      <c r="AD3" s="32">
        <v>350</v>
      </c>
    </row>
    <row r="4" spans="2:30" x14ac:dyDescent="0.35">
      <c r="B4" t="s">
        <v>6</v>
      </c>
      <c r="D4">
        <v>2</v>
      </c>
      <c r="E4" s="1">
        <v>2</v>
      </c>
      <c r="G4" t="s">
        <v>20</v>
      </c>
      <c r="H4">
        <v>10</v>
      </c>
      <c r="I4">
        <v>11</v>
      </c>
      <c r="J4">
        <v>13</v>
      </c>
      <c r="K4">
        <v>13</v>
      </c>
      <c r="L4">
        <v>19</v>
      </c>
      <c r="M4">
        <v>31</v>
      </c>
      <c r="N4">
        <v>10</v>
      </c>
      <c r="O4">
        <v>8</v>
      </c>
      <c r="P4">
        <v>10</v>
      </c>
      <c r="Q4">
        <v>10</v>
      </c>
      <c r="R4">
        <v>8</v>
      </c>
      <c r="S4">
        <v>8</v>
      </c>
      <c r="T4">
        <v>3</v>
      </c>
      <c r="U4">
        <v>1</v>
      </c>
      <c r="V4">
        <v>2</v>
      </c>
      <c r="W4">
        <v>0</v>
      </c>
      <c r="X4">
        <v>10</v>
      </c>
      <c r="AC4" s="31" t="s">
        <v>6</v>
      </c>
      <c r="AD4" s="32">
        <v>350</v>
      </c>
    </row>
    <row r="5" spans="2:30" x14ac:dyDescent="0.35">
      <c r="B5" t="s">
        <v>7</v>
      </c>
      <c r="D5">
        <v>3</v>
      </c>
      <c r="E5" s="1">
        <v>3</v>
      </c>
      <c r="G5" t="s">
        <v>21</v>
      </c>
      <c r="H5">
        <v>19</v>
      </c>
      <c r="I5">
        <v>21</v>
      </c>
      <c r="J5">
        <v>23</v>
      </c>
      <c r="K5">
        <v>23</v>
      </c>
      <c r="L5">
        <v>35</v>
      </c>
      <c r="M5">
        <v>57</v>
      </c>
      <c r="N5">
        <v>19</v>
      </c>
      <c r="O5">
        <v>14</v>
      </c>
      <c r="P5">
        <v>19</v>
      </c>
      <c r="Q5">
        <v>19</v>
      </c>
      <c r="R5">
        <v>14</v>
      </c>
      <c r="S5">
        <v>14</v>
      </c>
      <c r="T5">
        <v>4</v>
      </c>
      <c r="U5">
        <v>1</v>
      </c>
      <c r="V5">
        <v>2</v>
      </c>
      <c r="W5">
        <v>0</v>
      </c>
      <c r="X5">
        <v>19</v>
      </c>
      <c r="AC5" s="31" t="s">
        <v>7</v>
      </c>
      <c r="AD5" s="32">
        <v>350</v>
      </c>
    </row>
    <row r="6" spans="2:30" x14ac:dyDescent="0.35">
      <c r="B6" t="s">
        <v>8</v>
      </c>
      <c r="D6">
        <v>4</v>
      </c>
      <c r="E6" s="1">
        <v>4</v>
      </c>
      <c r="G6" t="s">
        <v>22</v>
      </c>
      <c r="H6">
        <v>27</v>
      </c>
      <c r="I6">
        <v>29</v>
      </c>
      <c r="J6">
        <v>32</v>
      </c>
      <c r="K6">
        <v>32</v>
      </c>
      <c r="L6">
        <v>45</v>
      </c>
      <c r="M6">
        <v>77</v>
      </c>
      <c r="N6">
        <v>27</v>
      </c>
      <c r="O6">
        <v>20</v>
      </c>
      <c r="P6">
        <v>27</v>
      </c>
      <c r="Q6">
        <v>27</v>
      </c>
      <c r="R6">
        <v>20</v>
      </c>
      <c r="S6">
        <v>20</v>
      </c>
      <c r="T6">
        <v>4</v>
      </c>
      <c r="U6">
        <v>1</v>
      </c>
      <c r="V6">
        <v>3</v>
      </c>
      <c r="W6">
        <v>0</v>
      </c>
      <c r="X6">
        <v>27</v>
      </c>
      <c r="AC6" s="31" t="s">
        <v>8</v>
      </c>
      <c r="AD6" s="32">
        <v>1000</v>
      </c>
    </row>
    <row r="7" spans="2:30" x14ac:dyDescent="0.35">
      <c r="B7" t="s">
        <v>9</v>
      </c>
      <c r="D7">
        <v>5</v>
      </c>
      <c r="E7" s="1">
        <v>5</v>
      </c>
      <c r="G7" t="s">
        <v>23</v>
      </c>
      <c r="H7">
        <v>31</v>
      </c>
      <c r="I7">
        <v>35</v>
      </c>
      <c r="J7">
        <v>39</v>
      </c>
      <c r="K7">
        <v>39</v>
      </c>
      <c r="L7">
        <v>58</v>
      </c>
      <c r="M7">
        <v>82</v>
      </c>
      <c r="N7">
        <v>31</v>
      </c>
      <c r="O7">
        <v>24</v>
      </c>
      <c r="P7">
        <v>31</v>
      </c>
      <c r="Q7">
        <v>31</v>
      </c>
      <c r="R7">
        <v>24</v>
      </c>
      <c r="S7">
        <v>24</v>
      </c>
      <c r="T7">
        <v>5</v>
      </c>
      <c r="U7">
        <v>1</v>
      </c>
      <c r="V7">
        <v>4</v>
      </c>
      <c r="W7">
        <v>0</v>
      </c>
      <c r="X7">
        <v>31</v>
      </c>
      <c r="AC7" s="31" t="s">
        <v>9</v>
      </c>
      <c r="AD7" s="32">
        <v>1000</v>
      </c>
    </row>
    <row r="8" spans="2:30" x14ac:dyDescent="0.35">
      <c r="B8" t="s">
        <v>10</v>
      </c>
      <c r="D8">
        <v>6</v>
      </c>
      <c r="E8" s="1">
        <v>6</v>
      </c>
      <c r="G8" t="s">
        <v>24</v>
      </c>
      <c r="H8">
        <v>36</v>
      </c>
      <c r="I8">
        <v>42</v>
      </c>
      <c r="J8">
        <v>45</v>
      </c>
      <c r="K8">
        <v>45</v>
      </c>
      <c r="L8">
        <v>66</v>
      </c>
      <c r="M8">
        <v>98</v>
      </c>
      <c r="N8">
        <v>36</v>
      </c>
      <c r="O8">
        <v>26</v>
      </c>
      <c r="P8">
        <v>36</v>
      </c>
      <c r="Q8">
        <v>36</v>
      </c>
      <c r="R8">
        <v>26</v>
      </c>
      <c r="S8">
        <v>26</v>
      </c>
      <c r="T8">
        <v>6</v>
      </c>
      <c r="U8">
        <v>1</v>
      </c>
      <c r="V8">
        <v>5</v>
      </c>
      <c r="W8">
        <v>0</v>
      </c>
      <c r="X8">
        <v>36</v>
      </c>
      <c r="AC8" s="31" t="s">
        <v>10</v>
      </c>
      <c r="AD8" s="32">
        <v>200</v>
      </c>
    </row>
    <row r="9" spans="2:30" x14ac:dyDescent="0.35">
      <c r="B9" t="s">
        <v>11</v>
      </c>
      <c r="D9">
        <v>7</v>
      </c>
      <c r="E9" s="1">
        <v>7</v>
      </c>
      <c r="G9" t="s">
        <v>25</v>
      </c>
      <c r="H9">
        <v>39</v>
      </c>
      <c r="I9">
        <v>47</v>
      </c>
      <c r="J9">
        <v>50</v>
      </c>
      <c r="K9">
        <v>50</v>
      </c>
      <c r="L9">
        <v>75</v>
      </c>
      <c r="M9">
        <v>108</v>
      </c>
      <c r="N9">
        <v>39</v>
      </c>
      <c r="O9">
        <v>30</v>
      </c>
      <c r="P9">
        <v>39</v>
      </c>
      <c r="Q9">
        <v>39</v>
      </c>
      <c r="R9">
        <v>30</v>
      </c>
      <c r="S9">
        <v>30</v>
      </c>
      <c r="T9">
        <v>7</v>
      </c>
      <c r="U9">
        <v>1</v>
      </c>
      <c r="V9">
        <v>6</v>
      </c>
      <c r="W9">
        <v>0</v>
      </c>
      <c r="X9">
        <v>39</v>
      </c>
      <c r="AC9" s="31" t="s">
        <v>11</v>
      </c>
      <c r="AD9" s="32">
        <v>200</v>
      </c>
    </row>
    <row r="10" spans="2:30" x14ac:dyDescent="0.35">
      <c r="B10" t="s">
        <v>12</v>
      </c>
      <c r="D10">
        <v>8</v>
      </c>
      <c r="E10" s="1">
        <v>8</v>
      </c>
      <c r="G10" t="s">
        <v>26</v>
      </c>
      <c r="H10">
        <v>41</v>
      </c>
      <c r="I10">
        <v>49</v>
      </c>
      <c r="J10">
        <v>52</v>
      </c>
      <c r="K10">
        <v>52</v>
      </c>
      <c r="L10">
        <v>77</v>
      </c>
      <c r="M10">
        <v>118</v>
      </c>
      <c r="N10">
        <v>41</v>
      </c>
      <c r="O10">
        <v>32</v>
      </c>
      <c r="P10">
        <v>41</v>
      </c>
      <c r="Q10">
        <v>41</v>
      </c>
      <c r="R10">
        <v>32</v>
      </c>
      <c r="S10">
        <v>32</v>
      </c>
      <c r="T10">
        <v>8</v>
      </c>
      <c r="U10">
        <v>1</v>
      </c>
      <c r="V10">
        <v>7</v>
      </c>
      <c r="W10">
        <v>0</v>
      </c>
      <c r="X10">
        <v>41</v>
      </c>
      <c r="AC10" s="31" t="s">
        <v>12</v>
      </c>
      <c r="AD10" s="32">
        <v>250</v>
      </c>
    </row>
    <row r="11" spans="2:30" x14ac:dyDescent="0.35">
      <c r="B11" t="s">
        <v>13</v>
      </c>
      <c r="D11">
        <v>9</v>
      </c>
      <c r="E11" s="1">
        <v>9</v>
      </c>
      <c r="G11" t="s">
        <v>27</v>
      </c>
      <c r="H11">
        <v>44</v>
      </c>
      <c r="I11">
        <v>5</v>
      </c>
      <c r="J11">
        <v>56</v>
      </c>
      <c r="K11">
        <v>56</v>
      </c>
      <c r="L11">
        <v>83</v>
      </c>
      <c r="M11">
        <v>121</v>
      </c>
      <c r="N11">
        <v>44</v>
      </c>
      <c r="O11">
        <v>35</v>
      </c>
      <c r="P11">
        <v>44</v>
      </c>
      <c r="Q11">
        <v>44</v>
      </c>
      <c r="R11">
        <v>35</v>
      </c>
      <c r="S11">
        <v>35</v>
      </c>
      <c r="T11">
        <v>8</v>
      </c>
      <c r="U11">
        <v>1</v>
      </c>
      <c r="V11">
        <v>7</v>
      </c>
      <c r="W11">
        <v>0</v>
      </c>
      <c r="X11">
        <v>44</v>
      </c>
      <c r="AC11" s="31" t="s">
        <v>13</v>
      </c>
      <c r="AD11" s="32">
        <v>250</v>
      </c>
    </row>
    <row r="12" spans="2:30" x14ac:dyDescent="0.35">
      <c r="B12" t="s">
        <v>14</v>
      </c>
      <c r="D12">
        <v>10</v>
      </c>
      <c r="E12" s="1">
        <v>10</v>
      </c>
      <c r="G12" t="s">
        <v>28</v>
      </c>
      <c r="H12">
        <v>47</v>
      </c>
      <c r="I12">
        <v>54</v>
      </c>
      <c r="J12">
        <v>61</v>
      </c>
      <c r="K12">
        <v>61</v>
      </c>
      <c r="L12">
        <v>92</v>
      </c>
      <c r="M12">
        <v>130</v>
      </c>
      <c r="N12">
        <v>47</v>
      </c>
      <c r="O12">
        <v>39</v>
      </c>
      <c r="P12">
        <v>47</v>
      </c>
      <c r="Q12">
        <v>47</v>
      </c>
      <c r="R12">
        <v>39</v>
      </c>
      <c r="S12">
        <v>39</v>
      </c>
      <c r="T12">
        <v>9</v>
      </c>
      <c r="U12">
        <v>1</v>
      </c>
      <c r="V12">
        <v>7</v>
      </c>
      <c r="W12">
        <v>0</v>
      </c>
      <c r="X12">
        <v>47</v>
      </c>
      <c r="AC12" s="31" t="s">
        <v>14</v>
      </c>
      <c r="AD12" s="32">
        <v>100</v>
      </c>
    </row>
    <row r="13" spans="2:30" x14ac:dyDescent="0.35">
      <c r="B13" t="s">
        <v>15</v>
      </c>
      <c r="D13">
        <v>11</v>
      </c>
      <c r="E13" s="1">
        <v>11</v>
      </c>
      <c r="G13" t="s">
        <v>29</v>
      </c>
      <c r="H13">
        <v>49</v>
      </c>
      <c r="I13">
        <v>57</v>
      </c>
      <c r="J13">
        <v>66</v>
      </c>
      <c r="K13">
        <v>66</v>
      </c>
      <c r="L13">
        <v>99</v>
      </c>
      <c r="M13">
        <v>142</v>
      </c>
      <c r="N13">
        <v>49</v>
      </c>
      <c r="O13">
        <v>44</v>
      </c>
      <c r="P13">
        <v>49</v>
      </c>
      <c r="Q13">
        <v>49</v>
      </c>
      <c r="R13">
        <v>44</v>
      </c>
      <c r="S13">
        <v>44</v>
      </c>
      <c r="T13">
        <v>9</v>
      </c>
      <c r="U13">
        <v>1</v>
      </c>
      <c r="V13">
        <v>7</v>
      </c>
      <c r="W13">
        <v>0</v>
      </c>
      <c r="X13">
        <v>49</v>
      </c>
      <c r="AC13" s="31" t="s">
        <v>15</v>
      </c>
      <c r="AD13" s="32">
        <v>100</v>
      </c>
    </row>
    <row r="14" spans="2:30" x14ac:dyDescent="0.35">
      <c r="B14" t="s">
        <v>16</v>
      </c>
      <c r="D14">
        <v>12</v>
      </c>
      <c r="E14" s="1">
        <v>12</v>
      </c>
      <c r="G14" t="s">
        <v>30</v>
      </c>
      <c r="H14">
        <v>53</v>
      </c>
      <c r="I14">
        <v>62</v>
      </c>
      <c r="J14">
        <v>71</v>
      </c>
      <c r="K14">
        <v>71</v>
      </c>
      <c r="L14">
        <v>106</v>
      </c>
      <c r="M14">
        <v>155</v>
      </c>
      <c r="N14">
        <v>53</v>
      </c>
      <c r="O14">
        <v>47</v>
      </c>
      <c r="P14">
        <v>53</v>
      </c>
      <c r="Q14">
        <v>53</v>
      </c>
      <c r="R14">
        <v>47</v>
      </c>
      <c r="S14">
        <v>47</v>
      </c>
      <c r="T14">
        <v>9</v>
      </c>
      <c r="U14">
        <v>1</v>
      </c>
      <c r="V14">
        <v>7</v>
      </c>
      <c r="W14">
        <v>0</v>
      </c>
      <c r="X14">
        <v>53</v>
      </c>
      <c r="AC14" s="31" t="s">
        <v>16</v>
      </c>
      <c r="AD14" s="32">
        <v>50</v>
      </c>
    </row>
    <row r="15" spans="2:30" x14ac:dyDescent="0.35">
      <c r="B15" t="s">
        <v>17</v>
      </c>
      <c r="D15">
        <v>13</v>
      </c>
      <c r="E15" s="1">
        <v>13</v>
      </c>
      <c r="G15" t="s">
        <v>31</v>
      </c>
      <c r="H15">
        <v>56</v>
      </c>
      <c r="I15">
        <v>66</v>
      </c>
      <c r="J15">
        <v>75</v>
      </c>
      <c r="K15">
        <v>75</v>
      </c>
      <c r="L15">
        <v>111</v>
      </c>
      <c r="M15">
        <v>168</v>
      </c>
      <c r="N15">
        <v>56</v>
      </c>
      <c r="O15">
        <v>50</v>
      </c>
      <c r="P15">
        <v>56</v>
      </c>
      <c r="Q15">
        <v>56</v>
      </c>
      <c r="R15">
        <v>50</v>
      </c>
      <c r="S15">
        <v>50</v>
      </c>
      <c r="T15">
        <v>9</v>
      </c>
      <c r="U15">
        <v>1</v>
      </c>
      <c r="V15">
        <v>7</v>
      </c>
      <c r="W15">
        <v>0</v>
      </c>
      <c r="X15">
        <v>56</v>
      </c>
      <c r="AC15" s="31" t="s">
        <v>17</v>
      </c>
      <c r="AD15" s="32"/>
    </row>
    <row r="16" spans="2:30" x14ac:dyDescent="0.35">
      <c r="B16" t="s">
        <v>3</v>
      </c>
      <c r="D16">
        <v>14</v>
      </c>
      <c r="E16" s="1">
        <v>14</v>
      </c>
      <c r="G16" t="s">
        <v>32</v>
      </c>
      <c r="H16">
        <v>59</v>
      </c>
      <c r="I16">
        <v>68</v>
      </c>
      <c r="J16">
        <v>79</v>
      </c>
      <c r="K16">
        <v>79</v>
      </c>
      <c r="L16">
        <v>115</v>
      </c>
      <c r="M16">
        <v>178</v>
      </c>
      <c r="N16">
        <v>59</v>
      </c>
      <c r="O16">
        <v>53</v>
      </c>
      <c r="P16">
        <v>59</v>
      </c>
      <c r="Q16">
        <v>59</v>
      </c>
      <c r="R16">
        <v>53</v>
      </c>
      <c r="S16">
        <v>53</v>
      </c>
      <c r="T16">
        <v>9</v>
      </c>
      <c r="U16">
        <v>1</v>
      </c>
      <c r="V16">
        <v>7</v>
      </c>
      <c r="W16">
        <v>0</v>
      </c>
      <c r="X16">
        <v>59</v>
      </c>
      <c r="AC16" s="31" t="s">
        <v>3</v>
      </c>
      <c r="AD16" s="32"/>
    </row>
    <row r="17" spans="2:30" x14ac:dyDescent="0.35">
      <c r="B17" t="s">
        <v>79</v>
      </c>
      <c r="D17">
        <v>15</v>
      </c>
      <c r="E17" s="1">
        <v>15</v>
      </c>
      <c r="G17" t="s">
        <v>33</v>
      </c>
      <c r="H17">
        <v>61</v>
      </c>
      <c r="I17">
        <v>70</v>
      </c>
      <c r="J17">
        <v>80</v>
      </c>
      <c r="K17">
        <v>80</v>
      </c>
      <c r="L17">
        <v>118</v>
      </c>
      <c r="M17">
        <v>185</v>
      </c>
      <c r="N17">
        <v>61</v>
      </c>
      <c r="O17">
        <v>55</v>
      </c>
      <c r="P17">
        <v>61</v>
      </c>
      <c r="Q17">
        <v>61</v>
      </c>
      <c r="R17">
        <v>55</v>
      </c>
      <c r="S17">
        <v>55</v>
      </c>
      <c r="T17">
        <v>10</v>
      </c>
      <c r="U17">
        <v>1</v>
      </c>
      <c r="V17">
        <v>7</v>
      </c>
      <c r="W17">
        <v>0</v>
      </c>
      <c r="X17">
        <v>61</v>
      </c>
      <c r="AC17" s="31" t="s">
        <v>77</v>
      </c>
      <c r="AD17" s="32"/>
    </row>
    <row r="18" spans="2:30" x14ac:dyDescent="0.35">
      <c r="B18" t="s">
        <v>77</v>
      </c>
      <c r="D18">
        <v>16</v>
      </c>
      <c r="E18" s="1">
        <v>16</v>
      </c>
      <c r="G18" t="s">
        <v>34</v>
      </c>
      <c r="U18">
        <v>1</v>
      </c>
      <c r="V18">
        <v>7</v>
      </c>
      <c r="W18">
        <v>0</v>
      </c>
      <c r="AC18" s="31"/>
      <c r="AD18" s="32"/>
    </row>
    <row r="19" spans="2:30" x14ac:dyDescent="0.35">
      <c r="D19">
        <v>17</v>
      </c>
      <c r="E19" s="1">
        <v>17</v>
      </c>
      <c r="G19" t="s">
        <v>35</v>
      </c>
      <c r="U19">
        <v>1</v>
      </c>
      <c r="V19">
        <v>7</v>
      </c>
      <c r="W19">
        <v>0</v>
      </c>
      <c r="AC19" s="31"/>
      <c r="AD19" s="32"/>
    </row>
    <row r="20" spans="2:30" x14ac:dyDescent="0.35">
      <c r="D20">
        <v>18</v>
      </c>
      <c r="E20" s="1">
        <v>18</v>
      </c>
      <c r="G20" t="s">
        <v>36</v>
      </c>
      <c r="U20">
        <v>1</v>
      </c>
      <c r="V20">
        <v>7</v>
      </c>
      <c r="W20">
        <v>0</v>
      </c>
      <c r="AC20" s="31"/>
      <c r="AD20" s="32"/>
    </row>
    <row r="21" spans="2:30" x14ac:dyDescent="0.35">
      <c r="D21">
        <v>19</v>
      </c>
      <c r="E21" s="1">
        <v>19</v>
      </c>
      <c r="G21" t="s">
        <v>37</v>
      </c>
      <c r="U21">
        <v>1</v>
      </c>
      <c r="V21">
        <v>7</v>
      </c>
      <c r="W21">
        <v>0</v>
      </c>
      <c r="AC21" s="33"/>
      <c r="AD21" s="34"/>
    </row>
    <row r="22" spans="2:30" x14ac:dyDescent="0.35">
      <c r="D22">
        <v>20</v>
      </c>
      <c r="E22" s="1">
        <v>20</v>
      </c>
      <c r="G22" t="s">
        <v>38</v>
      </c>
      <c r="U22">
        <v>1</v>
      </c>
      <c r="V22">
        <v>7</v>
      </c>
      <c r="W22">
        <v>0</v>
      </c>
    </row>
    <row r="23" spans="2:30" x14ac:dyDescent="0.35">
      <c r="G23" t="s">
        <v>39</v>
      </c>
      <c r="U23">
        <v>1</v>
      </c>
      <c r="V23">
        <v>7</v>
      </c>
      <c r="W23">
        <v>0</v>
      </c>
    </row>
    <row r="24" spans="2:30" x14ac:dyDescent="0.35">
      <c r="G24" t="s">
        <v>40</v>
      </c>
      <c r="U24">
        <v>1</v>
      </c>
      <c r="V24">
        <v>7</v>
      </c>
      <c r="W24">
        <v>0</v>
      </c>
    </row>
    <row r="25" spans="2:30" x14ac:dyDescent="0.35">
      <c r="E25" s="23">
        <v>0</v>
      </c>
      <c r="G25" t="s">
        <v>41</v>
      </c>
      <c r="U25">
        <v>1</v>
      </c>
      <c r="V25">
        <v>7</v>
      </c>
      <c r="W25">
        <v>0</v>
      </c>
    </row>
    <row r="26" spans="2:30" x14ac:dyDescent="0.35">
      <c r="E26" s="23">
        <v>0.05</v>
      </c>
      <c r="G26" t="s">
        <v>42</v>
      </c>
      <c r="U26">
        <v>1</v>
      </c>
      <c r="V26">
        <v>7</v>
      </c>
      <c r="W26">
        <v>0</v>
      </c>
    </row>
    <row r="27" spans="2:30" x14ac:dyDescent="0.35">
      <c r="E27" s="23">
        <v>0.1</v>
      </c>
      <c r="G27" t="s">
        <v>43</v>
      </c>
      <c r="U27">
        <v>1</v>
      </c>
      <c r="V27">
        <v>7</v>
      </c>
      <c r="W27">
        <v>0</v>
      </c>
    </row>
    <row r="28" spans="2:30" x14ac:dyDescent="0.35">
      <c r="E28" s="23">
        <v>0.15</v>
      </c>
      <c r="G28" t="s">
        <v>44</v>
      </c>
      <c r="U28">
        <v>1</v>
      </c>
      <c r="V28">
        <v>7</v>
      </c>
      <c r="W28">
        <v>0</v>
      </c>
    </row>
    <row r="29" spans="2:30" x14ac:dyDescent="0.35">
      <c r="E29" s="23">
        <v>0.2</v>
      </c>
      <c r="G29" t="s">
        <v>45</v>
      </c>
      <c r="U29">
        <v>1</v>
      </c>
      <c r="V29">
        <v>7</v>
      </c>
      <c r="W29">
        <v>0</v>
      </c>
    </row>
    <row r="30" spans="2:30" x14ac:dyDescent="0.35">
      <c r="G30" t="s">
        <v>46</v>
      </c>
      <c r="U30">
        <v>1</v>
      </c>
      <c r="V30">
        <v>7</v>
      </c>
      <c r="W30">
        <v>0</v>
      </c>
    </row>
    <row r="31" spans="2:30" x14ac:dyDescent="0.35">
      <c r="G31" t="s">
        <v>47</v>
      </c>
      <c r="U31">
        <v>1</v>
      </c>
      <c r="V31">
        <v>7</v>
      </c>
      <c r="W31">
        <v>0</v>
      </c>
    </row>
    <row r="32" spans="2:30" x14ac:dyDescent="0.35">
      <c r="G32" t="s">
        <v>48</v>
      </c>
      <c r="U32">
        <v>1</v>
      </c>
      <c r="V32">
        <v>7</v>
      </c>
      <c r="W32">
        <v>0</v>
      </c>
    </row>
    <row r="33" spans="7:23" x14ac:dyDescent="0.35">
      <c r="G33" t="s">
        <v>49</v>
      </c>
      <c r="U33">
        <v>1</v>
      </c>
      <c r="V33">
        <v>7</v>
      </c>
      <c r="W33">
        <v>0</v>
      </c>
    </row>
    <row r="34" spans="7:23" x14ac:dyDescent="0.35">
      <c r="G34" t="s">
        <v>50</v>
      </c>
      <c r="U34">
        <v>1</v>
      </c>
      <c r="V34">
        <v>7</v>
      </c>
      <c r="W34">
        <v>0</v>
      </c>
    </row>
  </sheetData>
  <pageMargins left="0.7" right="0.7" top="0.75" bottom="0.75" header="0.3" footer="0.3"/>
  <pageSetup paperSize="9" orientation="portrait" horizontalDpi="4294967292" verticalDpi="4294967292"/>
  <tableParts count="4">
    <tablePart r:id="rId1"/>
    <tablePart r:id="rId2"/>
    <tablePart r:id="rId3"/>
    <tablePart r:id="rId4"/>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Prix</vt:lpstr>
      <vt:lpstr>_JF</vt:lpstr>
      <vt:lpstr>Paramètres</vt:lpstr>
      <vt:lpstr>_du</vt:lpstr>
      <vt:lpstr>d.durée</vt:lpstr>
      <vt:lpstr>d.matériel</vt:lpstr>
      <vt:lpstr>d.quantité</vt:lpstr>
      <vt:lpstr>réduction</vt:lpstr>
      <vt:lpstr>remises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COLLETTE Claire</dc:creator>
  <cp:lastModifiedBy>Michel</cp:lastModifiedBy>
  <cp:lastPrinted>2020-02-10T13:29:00Z</cp:lastPrinted>
  <dcterms:created xsi:type="dcterms:W3CDTF">2020-01-16T15:53:15Z</dcterms:created>
  <dcterms:modified xsi:type="dcterms:W3CDTF">2020-03-19T11:43:13Z</dcterms:modified>
</cp:coreProperties>
</file>