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Economie" sheetId="1" r:id="rId1"/>
    <sheet name="BDD" sheetId="3" r:id="rId2"/>
  </sheets>
  <definedNames>
    <definedName name="_xlnm._FilterDatabase" localSheetId="1" hidden="1">BDD!$A$3:$CS$7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0" i="1" l="1"/>
  <c r="I9" i="1"/>
  <c r="G6" i="1"/>
  <c r="F6" i="1"/>
  <c r="C9" i="1" l="1"/>
  <c r="G10" i="1" l="1"/>
  <c r="G9" i="1"/>
  <c r="F10" i="1"/>
  <c r="F9" i="1"/>
  <c r="E10" i="1"/>
  <c r="E9" i="1"/>
  <c r="D10" i="1"/>
  <c r="D9" i="1"/>
  <c r="C10" i="1"/>
</calcChain>
</file>

<file path=xl/sharedStrings.xml><?xml version="1.0" encoding="utf-8"?>
<sst xmlns="http://schemas.openxmlformats.org/spreadsheetml/2006/main" count="146" uniqueCount="136">
  <si>
    <t>Material Code</t>
  </si>
  <si>
    <t>Materia Description</t>
  </si>
  <si>
    <t>Vendor Code</t>
  </si>
  <si>
    <t>Vendor Name</t>
  </si>
  <si>
    <t>Currency</t>
  </si>
  <si>
    <t>Project Starting date</t>
  </si>
  <si>
    <t>Buyer</t>
  </si>
  <si>
    <t>Plant Code Material</t>
  </si>
  <si>
    <t>Material</t>
  </si>
  <si>
    <t>Material Name</t>
  </si>
  <si>
    <t>Vendor code</t>
  </si>
  <si>
    <t>Vendor name</t>
  </si>
  <si>
    <t>F20 P1 Outlook Price</t>
  </si>
  <si>
    <t>F20 P2 Outlook Price</t>
  </si>
  <si>
    <t>F20 P3 Outlook Price</t>
  </si>
  <si>
    <t>F20 P4 Outlook Price</t>
  </si>
  <si>
    <t>F20 P5 Outlook Price</t>
  </si>
  <si>
    <t>F20 P6 Outlook Price</t>
  </si>
  <si>
    <t>F20 P7 Outlook Price</t>
  </si>
  <si>
    <t>F20 P8 Outlook Price</t>
  </si>
  <si>
    <t>F20 P9 Outlook Price</t>
  </si>
  <si>
    <t>F20 P10 Outlook Price</t>
  </si>
  <si>
    <t>F20 P11 Outlook Price</t>
  </si>
  <si>
    <t>F20 P12 Outlook Price</t>
  </si>
  <si>
    <t>SP21 P1 price</t>
  </si>
  <si>
    <t>SP21 P2 price</t>
  </si>
  <si>
    <t>SP21 P3 price</t>
  </si>
  <si>
    <t>SP21 P4 price</t>
  </si>
  <si>
    <t>SP21 P5 price</t>
  </si>
  <si>
    <t>SP21 P6 price</t>
  </si>
  <si>
    <t>SP21 P7 price</t>
  </si>
  <si>
    <t>SP21 P8 price</t>
  </si>
  <si>
    <t>SP21 P9 price</t>
  </si>
  <si>
    <t>SP21 P10 price</t>
  </si>
  <si>
    <t>SP21 P11 price</t>
  </si>
  <si>
    <t>SP21 P12 price</t>
  </si>
  <si>
    <t>EUR</t>
  </si>
  <si>
    <t>FRUITPREP</t>
  </si>
  <si>
    <t>FLEX-LAMI</t>
  </si>
  <si>
    <t>CHEMICALS</t>
  </si>
  <si>
    <t>PAPERBOAR</t>
  </si>
  <si>
    <t>MISC</t>
  </si>
  <si>
    <t>FRP3 707-2002040</t>
  </si>
  <si>
    <t>707-2002040</t>
  </si>
  <si>
    <t>ES15 700-8406054</t>
  </si>
  <si>
    <t>700-8406054</t>
  </si>
  <si>
    <t>ES15 700-8400278</t>
  </si>
  <si>
    <t>700-8400278</t>
  </si>
  <si>
    <t>Starting Date:</t>
  </si>
  <si>
    <t>*Enter Data in White cells only</t>
  </si>
  <si>
    <t>Material Sub Group</t>
  </si>
  <si>
    <t>Plant</t>
  </si>
  <si>
    <t>Plant Name</t>
  </si>
  <si>
    <t>Country</t>
  </si>
  <si>
    <t>Base UOM</t>
  </si>
  <si>
    <t>Pillar</t>
  </si>
  <si>
    <t>MARA Mat Type</t>
  </si>
  <si>
    <t>MARA MATL GRP</t>
  </si>
  <si>
    <t>Brand</t>
  </si>
  <si>
    <t>F20 Total Outlook Qty</t>
  </si>
  <si>
    <t>Total F20 Spend</t>
  </si>
  <si>
    <t>Total F20 PPV</t>
  </si>
  <si>
    <t>Avg Price Past 12 months</t>
  </si>
  <si>
    <t>F19 Standard Price</t>
  </si>
  <si>
    <t>F20 Standard price</t>
  </si>
  <si>
    <t>F19 P1 Price</t>
  </si>
  <si>
    <t>F19 P2 Price</t>
  </si>
  <si>
    <t>F19 P3 Price</t>
  </si>
  <si>
    <t>F19 P4 Price</t>
  </si>
  <si>
    <t>F19 P5 Price</t>
  </si>
  <si>
    <t>F19 P6 Price</t>
  </si>
  <si>
    <t>F19 P7 Price</t>
  </si>
  <si>
    <t>F19 P8 Price</t>
  </si>
  <si>
    <t>F19 P9 Price</t>
  </si>
  <si>
    <t>F19 P10 Price</t>
  </si>
  <si>
    <t>F19 P11 Price</t>
  </si>
  <si>
    <t>F19 P12 Price</t>
  </si>
  <si>
    <t>F19 P1 Qty</t>
  </si>
  <si>
    <t>F19 P2 Qty</t>
  </si>
  <si>
    <t>F19 P3 Qty</t>
  </si>
  <si>
    <t>F19 P4 Qty</t>
  </si>
  <si>
    <t>F19 P5 Qty</t>
  </si>
  <si>
    <t>F19 P6 Qty</t>
  </si>
  <si>
    <t>F19 P7 Qty</t>
  </si>
  <si>
    <t>F19 P8 Qty</t>
  </si>
  <si>
    <t>F19 P9 Qty</t>
  </si>
  <si>
    <t>F19 P10 Qty</t>
  </si>
  <si>
    <t>F19 P11 Qty</t>
  </si>
  <si>
    <t>F19 P12 Qty</t>
  </si>
  <si>
    <t>F20 P1 Outlook Qty</t>
  </si>
  <si>
    <t>F20 P2 Outlook Qty</t>
  </si>
  <si>
    <t>F20 P3 Outlook Qty</t>
  </si>
  <si>
    <t>F20 P4 Outlook Qty</t>
  </si>
  <si>
    <t>F20 P5 Outlook Qty</t>
  </si>
  <si>
    <t>F20 P6 Outlook Qty</t>
  </si>
  <si>
    <t>F20 P7 Outlook Qty</t>
  </si>
  <si>
    <t>F20 P8 Outlook Qty</t>
  </si>
  <si>
    <t>F20 P9 Outlook Qty</t>
  </si>
  <si>
    <t>F20 P10 Outlook Qty</t>
  </si>
  <si>
    <t>F20 P11 Outlook Qty</t>
  </si>
  <si>
    <t>F20 P12 Outlook Qty</t>
  </si>
  <si>
    <t>France</t>
  </si>
  <si>
    <t>ZROH</t>
  </si>
  <si>
    <t>ROH</t>
  </si>
  <si>
    <t>Spain</t>
  </si>
  <si>
    <t>YPZI22</t>
  </si>
  <si>
    <t>WIF120</t>
  </si>
  <si>
    <t>PEACH</t>
  </si>
  <si>
    <t>DOCON/IMP</t>
  </si>
  <si>
    <t>CCNB</t>
  </si>
  <si>
    <t>FRP2 707-2000982</t>
  </si>
  <si>
    <t>707-2000982</t>
  </si>
  <si>
    <t>YPZE62E7</t>
  </si>
  <si>
    <t>SAUFOIL8</t>
  </si>
  <si>
    <t>SP21 P1 Qty</t>
  </si>
  <si>
    <t>SP21 P2 Qty</t>
  </si>
  <si>
    <t>SP21 P3 Qty</t>
  </si>
  <si>
    <t>SP21 P4 Qty</t>
  </si>
  <si>
    <t>SP21 P5 Qty</t>
  </si>
  <si>
    <t>SP21 P6 Qty</t>
  </si>
  <si>
    <t>SP21 P7 Qty</t>
  </si>
  <si>
    <t>SP21 P8 Qty</t>
  </si>
  <si>
    <t>SP21 P9 Qty</t>
  </si>
  <si>
    <t>SP21 P10 Qty</t>
  </si>
  <si>
    <t>SP21 P11 Qty</t>
  </si>
  <si>
    <t>SP21 P12 Qty</t>
  </si>
  <si>
    <t>Total F21 Quantity</t>
  </si>
  <si>
    <t>F21 Standard price</t>
  </si>
  <si>
    <t>New Negotiated Price</t>
  </si>
  <si>
    <t>Total:</t>
  </si>
  <si>
    <t>Peche</t>
  </si>
  <si>
    <t>Citron</t>
  </si>
  <si>
    <t>Fleur</t>
  </si>
  <si>
    <t>Orange</t>
  </si>
  <si>
    <t>Par exemple: la date est le 01/12/2020, la moyenne pondérée doit se calculer avec les prix du 01/12/2019 jusquàa 01/11/2020 pondérée avec les quantités de la même période, si je change la date ceci doit changer les ranges de la somme prod</t>
  </si>
  <si>
    <t>Past 12 Months Average 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</si>
</sst>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;\-#,##0.000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0"/>
      <name val="Calibri"/>
      <family val="2"/>
    </font>
    <font>
      <b/>
      <sz val="14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4" borderId="0" xfId="0" applyFill="1"/>
    <xf numFmtId="14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5" fillId="2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8" fillId="0" borderId="0" xfId="0" applyFont="1"/>
    <xf numFmtId="164" fontId="1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4" fillId="6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right"/>
    </xf>
    <xf numFmtId="14" fontId="9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1"/>
  <sheetViews>
    <sheetView showGridLines="0" tabSelected="1" zoomScale="70" zoomScaleNormal="70" workbookViewId="0">
      <selection activeCell="I9" sqref="I9"/>
    </sheetView>
  </sheetViews>
  <sheetFormatPr baseColWidth="10" defaultRowHeight="14.5" x14ac:dyDescent="0.35"/>
  <cols>
    <col min="1" max="1" width="4.453125" customWidth="1"/>
    <col min="2" max="2" width="14.26953125" bestFit="1" customWidth="1"/>
    <col min="3" max="3" width="37.54296875" bestFit="1" customWidth="1"/>
    <col min="4" max="4" width="10.36328125" customWidth="1"/>
    <col min="5" max="5" width="7.90625" customWidth="1"/>
    <col min="6" max="6" width="28.453125" customWidth="1"/>
    <col min="7" max="7" width="14.453125" customWidth="1"/>
    <col min="8" max="8" width="12.90625" customWidth="1"/>
    <col min="9" max="9" width="16.81640625" customWidth="1"/>
  </cols>
  <sheetData>
    <row r="2" spans="1:29" ht="41.5" customHeight="1" x14ac:dyDescent="0.35">
      <c r="B2" s="19"/>
      <c r="C2" s="19"/>
      <c r="D2" s="19"/>
      <c r="E2" s="19"/>
      <c r="F2" s="19"/>
      <c r="G2" s="19"/>
      <c r="H2" s="19"/>
      <c r="I2" s="19"/>
    </row>
    <row r="4" spans="1:29" x14ac:dyDescent="0.35">
      <c r="B4" s="18" t="s">
        <v>49</v>
      </c>
      <c r="C4" s="18"/>
      <c r="D4" s="1"/>
      <c r="E4" s="1"/>
    </row>
    <row r="5" spans="1:29" x14ac:dyDescent="0.35">
      <c r="C5" s="1"/>
      <c r="D5" s="1"/>
      <c r="E5" s="1"/>
    </row>
    <row r="6" spans="1:29" ht="17" customHeight="1" x14ac:dyDescent="0.45">
      <c r="B6" s="12" t="s">
        <v>48</v>
      </c>
      <c r="C6" s="9">
        <v>44166</v>
      </c>
      <c r="D6" s="1"/>
      <c r="E6" s="1"/>
      <c r="F6" s="21">
        <f>EOMONTH(C6,-13)</f>
        <v>43799</v>
      </c>
      <c r="G6" s="21">
        <f>EOMONTH(C6,-1)</f>
        <v>44165</v>
      </c>
      <c r="AC6">
        <v>3</v>
      </c>
    </row>
    <row r="7" spans="1:29" ht="28.5" customHeight="1" x14ac:dyDescent="0.35"/>
    <row r="8" spans="1:29" ht="51.5" customHeight="1" x14ac:dyDescent="0.35">
      <c r="B8" s="11" t="s">
        <v>0</v>
      </c>
      <c r="C8" s="11" t="s">
        <v>1</v>
      </c>
      <c r="D8" s="11" t="s">
        <v>4</v>
      </c>
      <c r="E8" s="11" t="s">
        <v>2</v>
      </c>
      <c r="F8" s="11" t="s">
        <v>3</v>
      </c>
      <c r="G8" s="11" t="s">
        <v>5</v>
      </c>
      <c r="H8" s="11" t="s">
        <v>128</v>
      </c>
      <c r="I8" s="14" t="s">
        <v>135</v>
      </c>
    </row>
    <row r="9" spans="1:29" ht="27" customHeight="1" x14ac:dyDescent="0.5">
      <c r="A9" s="4">
        <v>1</v>
      </c>
      <c r="B9" s="2" t="s">
        <v>43</v>
      </c>
      <c r="C9" s="15" t="str">
        <f>IFERROR(VLOOKUP($B9,BDD!D:E,2,FALSE),"")</f>
        <v>Peche</v>
      </c>
      <c r="D9" s="15" t="str">
        <f>IFERROR(VLOOKUP(Economie!B9,BDD!D:L,9,FALSE),"")</f>
        <v>EUR</v>
      </c>
      <c r="E9" s="15">
        <f>IFERROR(VLOOKUP($B9,BDD!D:I,6,FALSE),"")</f>
        <v>0</v>
      </c>
      <c r="F9" s="15">
        <f>IFERROR(VLOOKUP($B9,BDD!D:J,7,FALSE),"")</f>
        <v>0</v>
      </c>
      <c r="G9" s="3">
        <f>$C$6</f>
        <v>44166</v>
      </c>
      <c r="H9" s="13">
        <v>5</v>
      </c>
      <c r="I9" s="17">
        <f>SUMPRODUCT((BDD!$D$4:$D$7=B9)*(BDD!$Y$1:$BH$1&gt;EOMONTH($C$6,-13))*(BDD!$Y$1:$BH$1&lt;=EOMONTH($C$6,-1))*(BDD!$Y$2:$BH$2)*(BDD!$Y$4:$BH$7))/SUMPRODUCT((BDD!$D$4:$D$7=B9)*(BDD!$Y$1:$BH$1&gt;EOMONTH($C$6,-13))*(BDD!$Y$1:$BH$1&lt;=EOMONTH($C$6,-1))*(BDD!$Y$2:$BH$2))</f>
        <v>1.3849494949494952</v>
      </c>
      <c r="J9" s="16" t="s">
        <v>134</v>
      </c>
    </row>
    <row r="10" spans="1:29" ht="27" customHeight="1" x14ac:dyDescent="0.35">
      <c r="A10" s="4">
        <v>2</v>
      </c>
      <c r="B10" s="2" t="s">
        <v>111</v>
      </c>
      <c r="C10" s="15" t="str">
        <f>IFERROR(VLOOKUP($B10,BDD!D:E,2,FALSE),"")</f>
        <v>Citron</v>
      </c>
      <c r="D10" s="15" t="str">
        <f>IFERROR(VLOOKUP(Economie!B10,BDD!D:L,9,FALSE),"")</f>
        <v>EUR</v>
      </c>
      <c r="E10" s="15">
        <f>IFERROR(VLOOKUP($B10,BDD!D:I,6,FALSE),"")</f>
        <v>0</v>
      </c>
      <c r="F10" s="15">
        <f>IFERROR(VLOOKUP($B10,BDD!D:J,7,FALSE),"")</f>
        <v>0</v>
      </c>
      <c r="G10" s="3">
        <f>$C$6</f>
        <v>44166</v>
      </c>
      <c r="H10" s="13">
        <v>3</v>
      </c>
      <c r="I10" s="17">
        <f>SUMPRODUCT((BDD!$D$4:$D$7=B10)*(BDD!$Y$1:$BH$1&gt;EOMONTH($C$6,-13))*(BDD!$Y$1:$BH$1&lt;=EOMONTH($C$6,-1))*(BDD!$Y$2:$BH$2)*(BDD!$Y$4:$BH$7))/SUMPRODUCT((BDD!$D$4:$D$7=B10)*(BDD!$Y$1:$BH$1&gt;EOMONTH($C$6,-13))*(BDD!$Y$1:$BH$1&lt;=EOMONTH($C$6,-1))*(BDD!$Y$2:$BH$2))</f>
        <v>0</v>
      </c>
    </row>
    <row r="11" spans="1:29" ht="28.5" customHeight="1" x14ac:dyDescent="0.45">
      <c r="B11" s="20" t="s">
        <v>129</v>
      </c>
      <c r="C11" s="20"/>
      <c r="D11" s="20"/>
      <c r="E11" s="20"/>
      <c r="F11" s="20"/>
      <c r="G11" s="20"/>
      <c r="H11" s="20"/>
      <c r="I11" s="20"/>
    </row>
  </sheetData>
  <mergeCells count="3">
    <mergeCell ref="B4:C4"/>
    <mergeCell ref="B2:I2"/>
    <mergeCell ref="B11:I11"/>
  </mergeCells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S7"/>
  <sheetViews>
    <sheetView workbookViewId="0">
      <selection activeCell="AC1" sqref="A1:XFD1"/>
    </sheetView>
  </sheetViews>
  <sheetFormatPr baseColWidth="10" defaultRowHeight="14.5" x14ac:dyDescent="0.35"/>
  <cols>
    <col min="1" max="1" width="19.54296875" bestFit="1" customWidth="1"/>
    <col min="2" max="2" width="10.81640625" bestFit="1" customWidth="1"/>
    <col min="3" max="3" width="19.453125" bestFit="1" customWidth="1"/>
    <col min="4" max="4" width="11.453125" bestFit="1" customWidth="1"/>
    <col min="5" max="5" width="15.453125" bestFit="1" customWidth="1"/>
    <col min="6" max="6" width="7.26953125" bestFit="1" customWidth="1"/>
    <col min="7" max="7" width="12.6328125" bestFit="1" customWidth="1"/>
    <col min="8" max="8" width="9.7265625" bestFit="1" customWidth="1"/>
    <col min="9" max="9" width="13.6328125" bestFit="1" customWidth="1"/>
    <col min="10" max="10" width="14.36328125" bestFit="1" customWidth="1"/>
    <col min="11" max="11" width="11.81640625" bestFit="1" customWidth="1"/>
    <col min="12" max="12" width="10.54296875" bestFit="1" customWidth="1"/>
    <col min="13" max="13" width="7.1796875" bestFit="1" customWidth="1"/>
    <col min="14" max="14" width="7.90625" bestFit="1" customWidth="1"/>
    <col min="15" max="15" width="16.54296875" bestFit="1" customWidth="1"/>
    <col min="16" max="16" width="17.26953125" bestFit="1" customWidth="1"/>
    <col min="17" max="17" width="8.08984375" bestFit="1" customWidth="1"/>
    <col min="18" max="18" width="21.1796875" bestFit="1" customWidth="1"/>
    <col min="19" max="19" width="16.26953125" bestFit="1" customWidth="1"/>
    <col min="20" max="20" width="14.1796875" bestFit="1" customWidth="1"/>
    <col min="21" max="21" width="23.90625" bestFit="1" customWidth="1"/>
    <col min="22" max="22" width="18.54296875" bestFit="1" customWidth="1"/>
    <col min="23" max="24" width="18.6328125" bestFit="1" customWidth="1"/>
    <col min="25" max="33" width="12.90625" bestFit="1" customWidth="1"/>
    <col min="34" max="36" width="13.90625" bestFit="1" customWidth="1"/>
    <col min="37" max="45" width="20.08984375" bestFit="1" customWidth="1"/>
    <col min="46" max="48" width="21.08984375" bestFit="1" customWidth="1"/>
    <col min="49" max="57" width="14" bestFit="1" customWidth="1"/>
    <col min="58" max="60" width="15" bestFit="1" customWidth="1"/>
    <col min="61" max="69" width="11.81640625" bestFit="1" customWidth="1"/>
    <col min="70" max="72" width="12.81640625" bestFit="1" customWidth="1"/>
    <col min="73" max="81" width="19" bestFit="1" customWidth="1"/>
    <col min="82" max="84" width="20" bestFit="1" customWidth="1"/>
    <col min="85" max="93" width="12.81640625" bestFit="1" customWidth="1"/>
    <col min="94" max="96" width="13.81640625" bestFit="1" customWidth="1"/>
    <col min="97" max="97" width="18.36328125" bestFit="1" customWidth="1"/>
  </cols>
  <sheetData>
    <row r="1" spans="1:97" x14ac:dyDescent="0.35">
      <c r="Y1" s="5">
        <v>43252</v>
      </c>
      <c r="Z1" s="5">
        <v>43282</v>
      </c>
      <c r="AA1" s="5">
        <v>43313</v>
      </c>
      <c r="AB1" s="5">
        <v>43344</v>
      </c>
      <c r="AC1" s="5">
        <v>43374</v>
      </c>
      <c r="AD1" s="5">
        <v>43405</v>
      </c>
      <c r="AE1" s="5">
        <v>43435</v>
      </c>
      <c r="AF1" s="5">
        <v>43466</v>
      </c>
      <c r="AG1" s="5">
        <v>43497</v>
      </c>
      <c r="AH1" s="5">
        <v>43525</v>
      </c>
      <c r="AI1" s="5">
        <v>43556</v>
      </c>
      <c r="AJ1" s="5">
        <v>43586</v>
      </c>
      <c r="AK1" s="5">
        <v>43617</v>
      </c>
      <c r="AL1" s="5">
        <v>43647</v>
      </c>
      <c r="AM1" s="5">
        <v>43678</v>
      </c>
      <c r="AN1" s="5">
        <v>43709</v>
      </c>
      <c r="AO1" s="5">
        <v>43739</v>
      </c>
      <c r="AP1" s="5">
        <v>43770</v>
      </c>
      <c r="AQ1" s="5">
        <v>43800</v>
      </c>
      <c r="AR1" s="5">
        <v>43831</v>
      </c>
      <c r="AS1" s="5">
        <v>43862</v>
      </c>
      <c r="AT1" s="5">
        <v>43891</v>
      </c>
      <c r="AU1" s="5">
        <v>43922</v>
      </c>
      <c r="AV1" s="5">
        <v>43952</v>
      </c>
      <c r="AW1" s="5">
        <v>43983</v>
      </c>
      <c r="AX1" s="5">
        <v>44013</v>
      </c>
      <c r="AY1" s="5">
        <v>44044</v>
      </c>
      <c r="AZ1" s="5">
        <v>44075</v>
      </c>
      <c r="BA1" s="5">
        <v>44105</v>
      </c>
      <c r="BB1" s="5">
        <v>44136</v>
      </c>
      <c r="BC1" s="5">
        <v>44166</v>
      </c>
      <c r="BD1" s="5">
        <v>44197</v>
      </c>
      <c r="BE1" s="5">
        <v>44228</v>
      </c>
      <c r="BF1" s="5">
        <v>44256</v>
      </c>
      <c r="BG1" s="5">
        <v>44287</v>
      </c>
      <c r="BH1" s="5">
        <v>44317</v>
      </c>
    </row>
    <row r="2" spans="1:97" x14ac:dyDescent="0.35">
      <c r="AW2">
        <v>14</v>
      </c>
      <c r="AX2">
        <v>15</v>
      </c>
      <c r="AY2">
        <v>16</v>
      </c>
      <c r="AZ2">
        <v>17</v>
      </c>
      <c r="BA2">
        <v>18</v>
      </c>
      <c r="BB2">
        <v>19</v>
      </c>
      <c r="BC2">
        <v>20</v>
      </c>
      <c r="BD2">
        <v>21</v>
      </c>
      <c r="BE2">
        <v>22</v>
      </c>
      <c r="BF2">
        <v>23</v>
      </c>
      <c r="BG2">
        <v>24</v>
      </c>
      <c r="BH2">
        <v>25</v>
      </c>
      <c r="CG2">
        <v>26</v>
      </c>
      <c r="CH2">
        <v>27</v>
      </c>
      <c r="CI2">
        <v>28</v>
      </c>
      <c r="CJ2">
        <v>29</v>
      </c>
      <c r="CK2">
        <v>30</v>
      </c>
      <c r="CL2">
        <v>31</v>
      </c>
      <c r="CM2">
        <v>32</v>
      </c>
      <c r="CN2">
        <v>33</v>
      </c>
      <c r="CO2">
        <v>34</v>
      </c>
      <c r="CP2">
        <v>35</v>
      </c>
      <c r="CQ2">
        <v>36</v>
      </c>
      <c r="CR2">
        <v>37</v>
      </c>
    </row>
    <row r="3" spans="1:97" x14ac:dyDescent="0.35">
      <c r="A3" t="s">
        <v>7</v>
      </c>
      <c r="C3" t="s">
        <v>50</v>
      </c>
      <c r="D3" t="s">
        <v>8</v>
      </c>
      <c r="E3" t="s">
        <v>9</v>
      </c>
      <c r="F3" t="s">
        <v>51</v>
      </c>
      <c r="G3" t="s">
        <v>52</v>
      </c>
      <c r="H3" t="s">
        <v>53</v>
      </c>
      <c r="I3" t="s">
        <v>10</v>
      </c>
      <c r="J3" t="s">
        <v>11</v>
      </c>
      <c r="K3" t="s">
        <v>54</v>
      </c>
      <c r="L3" t="s">
        <v>4</v>
      </c>
      <c r="M3" t="s">
        <v>55</v>
      </c>
      <c r="N3" t="s">
        <v>6</v>
      </c>
      <c r="O3" t="s">
        <v>56</v>
      </c>
      <c r="P3" t="s">
        <v>57</v>
      </c>
      <c r="Q3" t="s">
        <v>58</v>
      </c>
      <c r="R3" t="s">
        <v>59</v>
      </c>
      <c r="S3" t="s">
        <v>60</v>
      </c>
      <c r="T3" t="s">
        <v>61</v>
      </c>
      <c r="U3" t="s">
        <v>62</v>
      </c>
      <c r="V3" t="s">
        <v>63</v>
      </c>
      <c r="W3" t="s">
        <v>64</v>
      </c>
      <c r="X3" s="10" t="s">
        <v>127</v>
      </c>
      <c r="Y3" t="s">
        <v>65</v>
      </c>
      <c r="Z3" t="s">
        <v>66</v>
      </c>
      <c r="AA3" t="s">
        <v>67</v>
      </c>
      <c r="AB3" t="s">
        <v>68</v>
      </c>
      <c r="AC3" t="s">
        <v>69</v>
      </c>
      <c r="AD3" t="s">
        <v>70</v>
      </c>
      <c r="AE3" t="s">
        <v>71</v>
      </c>
      <c r="AF3" t="s">
        <v>72</v>
      </c>
      <c r="AG3" t="s">
        <v>73</v>
      </c>
      <c r="AH3" t="s">
        <v>74</v>
      </c>
      <c r="AI3" t="s">
        <v>75</v>
      </c>
      <c r="AJ3" t="s">
        <v>76</v>
      </c>
      <c r="AK3" t="s">
        <v>12</v>
      </c>
      <c r="AL3" t="s">
        <v>13</v>
      </c>
      <c r="AM3" t="s">
        <v>14</v>
      </c>
      <c r="AN3" t="s">
        <v>15</v>
      </c>
      <c r="AO3" t="s">
        <v>16</v>
      </c>
      <c r="AP3" t="s">
        <v>17</v>
      </c>
      <c r="AQ3" t="s">
        <v>18</v>
      </c>
      <c r="AR3" t="s">
        <v>19</v>
      </c>
      <c r="AS3" t="s">
        <v>20</v>
      </c>
      <c r="AT3" t="s">
        <v>21</v>
      </c>
      <c r="AU3" t="s">
        <v>22</v>
      </c>
      <c r="AV3" t="s">
        <v>23</v>
      </c>
      <c r="AW3" s="8" t="s">
        <v>24</v>
      </c>
      <c r="AX3" s="8" t="s">
        <v>25</v>
      </c>
      <c r="AY3" s="8" t="s">
        <v>26</v>
      </c>
      <c r="AZ3" s="8" t="s">
        <v>27</v>
      </c>
      <c r="BA3" s="8" t="s">
        <v>28</v>
      </c>
      <c r="BB3" s="8" t="s">
        <v>29</v>
      </c>
      <c r="BC3" s="8" t="s">
        <v>30</v>
      </c>
      <c r="BD3" s="8" t="s">
        <v>31</v>
      </c>
      <c r="BE3" s="8" t="s">
        <v>32</v>
      </c>
      <c r="BF3" s="8" t="s">
        <v>33</v>
      </c>
      <c r="BG3" s="8" t="s">
        <v>34</v>
      </c>
      <c r="BH3" s="8" t="s">
        <v>35</v>
      </c>
      <c r="BI3" t="s">
        <v>77</v>
      </c>
      <c r="BJ3" t="s">
        <v>78</v>
      </c>
      <c r="BK3" t="s">
        <v>79</v>
      </c>
      <c r="BL3" t="s">
        <v>80</v>
      </c>
      <c r="BM3" t="s">
        <v>81</v>
      </c>
      <c r="BN3" t="s">
        <v>82</v>
      </c>
      <c r="BO3" t="s">
        <v>83</v>
      </c>
      <c r="BP3" t="s">
        <v>84</v>
      </c>
      <c r="BQ3" t="s">
        <v>85</v>
      </c>
      <c r="BR3" t="s">
        <v>86</v>
      </c>
      <c r="BS3" t="s">
        <v>87</v>
      </c>
      <c r="BT3" t="s">
        <v>88</v>
      </c>
      <c r="BU3" t="s">
        <v>89</v>
      </c>
      <c r="BV3" t="s">
        <v>90</v>
      </c>
      <c r="BW3" t="s">
        <v>91</v>
      </c>
      <c r="BX3" t="s">
        <v>92</v>
      </c>
      <c r="BY3" t="s">
        <v>93</v>
      </c>
      <c r="BZ3" t="s">
        <v>94</v>
      </c>
      <c r="CA3" t="s">
        <v>95</v>
      </c>
      <c r="CB3" t="s">
        <v>96</v>
      </c>
      <c r="CC3" t="s">
        <v>97</v>
      </c>
      <c r="CD3" t="s">
        <v>98</v>
      </c>
      <c r="CE3" t="s">
        <v>99</v>
      </c>
      <c r="CF3" t="s">
        <v>100</v>
      </c>
      <c r="CG3" s="8" t="s">
        <v>114</v>
      </c>
      <c r="CH3" s="8" t="s">
        <v>115</v>
      </c>
      <c r="CI3" s="8" t="s">
        <v>116</v>
      </c>
      <c r="CJ3" s="8" t="s">
        <v>117</v>
      </c>
      <c r="CK3" s="8" t="s">
        <v>118</v>
      </c>
      <c r="CL3" s="8" t="s">
        <v>119</v>
      </c>
      <c r="CM3" s="8" t="s">
        <v>120</v>
      </c>
      <c r="CN3" s="8" t="s">
        <v>121</v>
      </c>
      <c r="CO3" s="8" t="s">
        <v>122</v>
      </c>
      <c r="CP3" s="8" t="s">
        <v>123</v>
      </c>
      <c r="CQ3" s="8" t="s">
        <v>124</v>
      </c>
      <c r="CR3" s="8" t="s">
        <v>125</v>
      </c>
      <c r="CS3" s="8" t="s">
        <v>126</v>
      </c>
    </row>
    <row r="4" spans="1:97" x14ac:dyDescent="0.35">
      <c r="A4" t="s">
        <v>42</v>
      </c>
      <c r="B4" t="s">
        <v>37</v>
      </c>
      <c r="C4" t="s">
        <v>107</v>
      </c>
      <c r="D4" t="s">
        <v>43</v>
      </c>
      <c r="E4" t="s">
        <v>130</v>
      </c>
      <c r="H4" t="s">
        <v>101</v>
      </c>
      <c r="L4" t="s">
        <v>36</v>
      </c>
      <c r="O4" t="s">
        <v>102</v>
      </c>
      <c r="P4" t="s">
        <v>105</v>
      </c>
      <c r="R4" s="7"/>
      <c r="X4" s="10"/>
      <c r="Y4">
        <v>1.5780000000000001</v>
      </c>
      <c r="Z4">
        <v>1.5780000000000001</v>
      </c>
      <c r="AA4">
        <v>1.5780000000000001</v>
      </c>
      <c r="AB4">
        <v>1.5780000000000001</v>
      </c>
      <c r="AC4">
        <v>1.502</v>
      </c>
      <c r="AD4">
        <v>1.4830000000000001</v>
      </c>
      <c r="AE4">
        <v>1.476</v>
      </c>
      <c r="AF4">
        <v>1.4730000000000001</v>
      </c>
      <c r="AG4">
        <v>1.4722999999999999</v>
      </c>
      <c r="AH4">
        <v>1.4721</v>
      </c>
      <c r="AI4">
        <v>1.472</v>
      </c>
      <c r="AJ4">
        <v>1.472</v>
      </c>
      <c r="AK4">
        <v>1.4710877190635001</v>
      </c>
      <c r="AL4">
        <v>1.4911578870319999</v>
      </c>
      <c r="AM4">
        <v>1.4607831243027001</v>
      </c>
      <c r="AN4">
        <v>1.3970792249999999</v>
      </c>
      <c r="AO4">
        <v>1.4200023748027</v>
      </c>
      <c r="AP4">
        <v>1.3982925114324001</v>
      </c>
      <c r="AQ4">
        <v>1.3710586471329</v>
      </c>
      <c r="AR4">
        <v>1.3676701755414999</v>
      </c>
      <c r="AS4">
        <v>1.3708108284528999</v>
      </c>
      <c r="AT4">
        <v>1.371717823577</v>
      </c>
      <c r="AU4">
        <v>1.373</v>
      </c>
      <c r="AV4">
        <v>1.373</v>
      </c>
      <c r="AW4">
        <v>1.37</v>
      </c>
      <c r="AX4">
        <v>1.37</v>
      </c>
      <c r="AY4">
        <v>1.37</v>
      </c>
      <c r="AZ4">
        <v>1.37</v>
      </c>
      <c r="BA4">
        <v>1.41</v>
      </c>
      <c r="BB4">
        <v>1.41</v>
      </c>
      <c r="BC4">
        <v>1.41</v>
      </c>
      <c r="BD4">
        <v>1.41</v>
      </c>
      <c r="BE4">
        <v>1.41</v>
      </c>
      <c r="BF4">
        <v>1.41</v>
      </c>
      <c r="BG4">
        <v>1.41</v>
      </c>
      <c r="BH4">
        <v>1.41</v>
      </c>
      <c r="BI4" s="7">
        <v>11426</v>
      </c>
      <c r="BJ4" s="7">
        <v>7789</v>
      </c>
      <c r="BK4" s="7">
        <v>6433</v>
      </c>
      <c r="BL4" s="7">
        <v>8559</v>
      </c>
      <c r="BM4" s="7">
        <v>9073</v>
      </c>
      <c r="BN4" s="7">
        <v>8483</v>
      </c>
      <c r="BO4" s="7">
        <v>10255</v>
      </c>
      <c r="BP4" s="7">
        <v>13875</v>
      </c>
      <c r="BQ4" s="6">
        <v>6758.0743000000002</v>
      </c>
      <c r="BR4" s="6">
        <v>12635.9257</v>
      </c>
      <c r="BS4" s="7">
        <v>8720</v>
      </c>
      <c r="BT4" s="7">
        <v>8687</v>
      </c>
      <c r="BU4" s="7">
        <v>8611</v>
      </c>
      <c r="BV4" s="7">
        <v>4618</v>
      </c>
      <c r="BW4" s="7">
        <v>7666</v>
      </c>
      <c r="BX4" s="7">
        <v>7838</v>
      </c>
      <c r="BY4" s="7">
        <v>10192</v>
      </c>
      <c r="BZ4" s="7">
        <v>7004</v>
      </c>
      <c r="CA4" s="7">
        <v>13429</v>
      </c>
      <c r="CB4" s="7">
        <v>7107</v>
      </c>
      <c r="CC4" s="7">
        <v>11689</v>
      </c>
      <c r="CD4" s="7">
        <v>10911</v>
      </c>
      <c r="CE4" s="7">
        <v>11060</v>
      </c>
      <c r="CF4" s="7">
        <v>3950</v>
      </c>
      <c r="CG4">
        <v>7906.2359999999999</v>
      </c>
      <c r="CH4">
        <v>6790.69128</v>
      </c>
      <c r="CI4">
        <v>5695.9072800000004</v>
      </c>
      <c r="CJ4">
        <v>10762.843440000001</v>
      </c>
      <c r="CK4">
        <v>12144.944159999999</v>
      </c>
      <c r="CL4">
        <v>6586.2587999999996</v>
      </c>
      <c r="CM4">
        <v>10068.430319999999</v>
      </c>
      <c r="CN4">
        <v>11013.92304</v>
      </c>
      <c r="CO4">
        <v>7025.3752800000002</v>
      </c>
      <c r="CP4">
        <v>6200.6918400000004</v>
      </c>
      <c r="CQ4">
        <v>7857.4948800000002</v>
      </c>
      <c r="CR4">
        <v>10340.5836</v>
      </c>
      <c r="CS4">
        <v>102393.37991999999</v>
      </c>
    </row>
    <row r="5" spans="1:97" x14ac:dyDescent="0.35">
      <c r="A5" t="s">
        <v>110</v>
      </c>
      <c r="B5" t="s">
        <v>40</v>
      </c>
      <c r="C5" t="s">
        <v>109</v>
      </c>
      <c r="D5" t="s">
        <v>111</v>
      </c>
      <c r="E5" t="s">
        <v>131</v>
      </c>
      <c r="H5" t="s">
        <v>101</v>
      </c>
      <c r="L5" t="s">
        <v>36</v>
      </c>
      <c r="O5" t="s">
        <v>102</v>
      </c>
      <c r="P5" t="s">
        <v>112</v>
      </c>
      <c r="R5" s="7"/>
      <c r="X5" s="10"/>
      <c r="AQ5">
        <v>5.357E-2</v>
      </c>
      <c r="AR5">
        <v>2.5745507425743001E-2</v>
      </c>
      <c r="AS5">
        <v>2.6260184388726002E-2</v>
      </c>
      <c r="AT5">
        <v>2.477524493641E-2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CA5" s="7">
        <v>480000</v>
      </c>
      <c r="CB5" s="7">
        <v>484800</v>
      </c>
      <c r="CC5" s="7">
        <v>874240</v>
      </c>
      <c r="CD5" s="7">
        <v>1528560</v>
      </c>
      <c r="CE5" s="7">
        <v>940800</v>
      </c>
      <c r="CF5" s="7">
        <v>768000</v>
      </c>
      <c r="CG5">
        <v>0</v>
      </c>
      <c r="CH5">
        <v>0</v>
      </c>
      <c r="CI5">
        <v>0</v>
      </c>
      <c r="CJ5">
        <v>0</v>
      </c>
      <c r="CK5">
        <v>0</v>
      </c>
      <c r="CL5">
        <v>0</v>
      </c>
      <c r="CM5">
        <v>0</v>
      </c>
      <c r="CN5">
        <v>0</v>
      </c>
      <c r="CO5">
        <v>0</v>
      </c>
      <c r="CP5">
        <v>0</v>
      </c>
      <c r="CQ5">
        <v>0</v>
      </c>
      <c r="CR5">
        <v>0</v>
      </c>
      <c r="CS5">
        <v>0</v>
      </c>
    </row>
    <row r="6" spans="1:97" x14ac:dyDescent="0.35">
      <c r="A6" t="s">
        <v>44</v>
      </c>
      <c r="B6" t="s">
        <v>38</v>
      </c>
      <c r="C6" t="s">
        <v>41</v>
      </c>
      <c r="D6" t="s">
        <v>45</v>
      </c>
      <c r="E6" t="s">
        <v>132</v>
      </c>
      <c r="H6" t="s">
        <v>104</v>
      </c>
      <c r="L6" t="s">
        <v>36</v>
      </c>
      <c r="O6" t="s">
        <v>103</v>
      </c>
      <c r="P6" t="s">
        <v>113</v>
      </c>
      <c r="R6" s="7"/>
      <c r="X6" s="10"/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0.36499999999999999</v>
      </c>
      <c r="AH6">
        <v>0.36499999999999999</v>
      </c>
      <c r="AI6">
        <v>0.36499999999999999</v>
      </c>
      <c r="AJ6">
        <v>0.36499999999999999</v>
      </c>
      <c r="AK6">
        <v>0.36499999999999999</v>
      </c>
      <c r="AL6">
        <v>0.36499996199735002</v>
      </c>
      <c r="AM6">
        <v>0.36499971052632002</v>
      </c>
      <c r="AN6">
        <v>0.36499998500000003</v>
      </c>
      <c r="AO6">
        <v>0.36499992056309999</v>
      </c>
      <c r="AP6">
        <v>0.36500005128204999</v>
      </c>
      <c r="AQ6">
        <v>0.36500009833668001</v>
      </c>
      <c r="AR6">
        <v>0.36499987499999997</v>
      </c>
      <c r="AS6">
        <v>0.36500008657048</v>
      </c>
      <c r="AT6">
        <v>0.36499987499999997</v>
      </c>
      <c r="AU6">
        <v>0.37959994939497999</v>
      </c>
      <c r="AV6">
        <v>0.37959994939497999</v>
      </c>
      <c r="AW6">
        <v>0.37006177869313001</v>
      </c>
      <c r="AX6">
        <v>0.37006177869313001</v>
      </c>
      <c r="AY6">
        <v>0.37006177869313001</v>
      </c>
      <c r="AZ6">
        <v>0.37006177869313001</v>
      </c>
      <c r="BA6">
        <v>0.37006177869313001</v>
      </c>
      <c r="BB6">
        <v>0.37006177869313001</v>
      </c>
      <c r="BC6">
        <v>0.37006177869313001</v>
      </c>
      <c r="BD6">
        <v>0.37006177869313001</v>
      </c>
      <c r="BE6">
        <v>0.37006177869313001</v>
      </c>
      <c r="BF6">
        <v>0.37006177869313001</v>
      </c>
      <c r="BG6">
        <v>0.37006177869313001</v>
      </c>
      <c r="BH6">
        <v>0.37006177869313001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 s="7">
        <v>32000</v>
      </c>
      <c r="BR6" s="7">
        <v>7200</v>
      </c>
      <c r="BS6" s="7">
        <v>31800</v>
      </c>
      <c r="BT6" s="7">
        <v>20600</v>
      </c>
      <c r="BU6" s="7">
        <v>42690</v>
      </c>
      <c r="BV6" s="7">
        <v>56575</v>
      </c>
      <c r="BW6" s="7">
        <v>15200</v>
      </c>
      <c r="BX6" s="7">
        <v>65500</v>
      </c>
      <c r="BY6" s="7">
        <v>39780</v>
      </c>
      <c r="BZ6" s="7">
        <v>39000</v>
      </c>
      <c r="CA6" s="7">
        <v>54710</v>
      </c>
      <c r="CB6" s="7">
        <v>32000</v>
      </c>
      <c r="CC6" s="7">
        <v>36040</v>
      </c>
      <c r="CD6" s="7">
        <v>16000</v>
      </c>
      <c r="CE6">
        <v>0</v>
      </c>
      <c r="CF6">
        <v>0</v>
      </c>
      <c r="CG6">
        <v>33757.203478474003</v>
      </c>
      <c r="CH6">
        <v>21800.89710649</v>
      </c>
      <c r="CI6">
        <v>28635.595668048001</v>
      </c>
      <c r="CJ6">
        <v>20533.198000298999</v>
      </c>
      <c r="CK6">
        <v>35582.187514944002</v>
      </c>
      <c r="CL6">
        <v>33690.667362284003</v>
      </c>
      <c r="CM6">
        <v>34213.244555147001</v>
      </c>
      <c r="CN6">
        <v>24905.225743006999</v>
      </c>
      <c r="CO6">
        <v>33072.484222197003</v>
      </c>
      <c r="CP6">
        <v>29956.288846915999</v>
      </c>
      <c r="CQ6">
        <v>30094.582536850001</v>
      </c>
      <c r="CR6">
        <v>27896.743194285002</v>
      </c>
      <c r="CS6">
        <v>354138.31822894106</v>
      </c>
    </row>
    <row r="7" spans="1:97" x14ac:dyDescent="0.35">
      <c r="A7" t="s">
        <v>46</v>
      </c>
      <c r="B7" t="s">
        <v>39</v>
      </c>
      <c r="C7" t="s">
        <v>108</v>
      </c>
      <c r="D7" t="s">
        <v>47</v>
      </c>
      <c r="E7" t="s">
        <v>133</v>
      </c>
      <c r="H7" t="s">
        <v>104</v>
      </c>
      <c r="L7" t="s">
        <v>36</v>
      </c>
      <c r="O7" t="s">
        <v>103</v>
      </c>
      <c r="P7" t="s">
        <v>106</v>
      </c>
      <c r="R7" s="7"/>
      <c r="X7" s="10"/>
      <c r="Y7">
        <v>0</v>
      </c>
      <c r="Z7">
        <v>0</v>
      </c>
      <c r="AA7">
        <v>0</v>
      </c>
      <c r="AB7">
        <v>0</v>
      </c>
      <c r="AC7">
        <v>0</v>
      </c>
      <c r="AD7">
        <v>107.69</v>
      </c>
      <c r="AE7">
        <v>0</v>
      </c>
      <c r="AF7">
        <v>0</v>
      </c>
      <c r="AG7">
        <v>107.69</v>
      </c>
      <c r="AH7">
        <v>0</v>
      </c>
      <c r="AI7">
        <v>107.69</v>
      </c>
      <c r="AJ7">
        <v>0</v>
      </c>
      <c r="AK7">
        <v>107.69</v>
      </c>
      <c r="AL7">
        <v>108.26333333333</v>
      </c>
      <c r="AM7">
        <v>107.69</v>
      </c>
      <c r="AN7">
        <v>0</v>
      </c>
      <c r="AO7">
        <v>0</v>
      </c>
      <c r="AP7">
        <v>0</v>
      </c>
      <c r="AQ7">
        <v>0</v>
      </c>
      <c r="AR7">
        <v>107.69</v>
      </c>
      <c r="AS7">
        <v>0</v>
      </c>
      <c r="AT7">
        <v>0</v>
      </c>
      <c r="AU7">
        <v>107.69</v>
      </c>
      <c r="AV7">
        <v>107.69</v>
      </c>
      <c r="AW7">
        <v>109.06</v>
      </c>
      <c r="AX7">
        <v>109.06</v>
      </c>
      <c r="AY7">
        <v>109.06</v>
      </c>
      <c r="AZ7">
        <v>109.06</v>
      </c>
      <c r="BA7">
        <v>109.06</v>
      </c>
      <c r="BB7">
        <v>109.06</v>
      </c>
      <c r="BC7">
        <v>109.06</v>
      </c>
      <c r="BD7">
        <v>110.37</v>
      </c>
      <c r="BE7">
        <v>110.37</v>
      </c>
      <c r="BF7">
        <v>110.37</v>
      </c>
      <c r="BG7">
        <v>110.37</v>
      </c>
      <c r="BH7">
        <v>110.37</v>
      </c>
      <c r="BI7">
        <v>0</v>
      </c>
      <c r="BJ7">
        <v>0</v>
      </c>
      <c r="BK7">
        <v>0</v>
      </c>
      <c r="BL7">
        <v>0</v>
      </c>
      <c r="BM7">
        <v>0</v>
      </c>
      <c r="BN7">
        <v>500</v>
      </c>
      <c r="BO7">
        <v>0</v>
      </c>
      <c r="BP7">
        <v>0</v>
      </c>
      <c r="BQ7">
        <v>200</v>
      </c>
      <c r="BR7">
        <v>0</v>
      </c>
      <c r="BS7">
        <v>200</v>
      </c>
      <c r="BT7">
        <v>0</v>
      </c>
      <c r="BU7">
        <v>440</v>
      </c>
      <c r="BV7">
        <v>440</v>
      </c>
      <c r="BW7">
        <v>160</v>
      </c>
      <c r="BX7">
        <v>0</v>
      </c>
      <c r="BY7">
        <v>0</v>
      </c>
      <c r="BZ7">
        <v>0</v>
      </c>
      <c r="CA7">
        <v>0</v>
      </c>
      <c r="CB7">
        <v>300</v>
      </c>
      <c r="CC7">
        <v>0</v>
      </c>
      <c r="CD7">
        <v>0</v>
      </c>
      <c r="CE7">
        <v>0</v>
      </c>
      <c r="CF7">
        <v>0</v>
      </c>
      <c r="CG7">
        <v>42.214366460119997</v>
      </c>
      <c r="CH7">
        <v>103.61217389391</v>
      </c>
      <c r="CI7">
        <v>88.221762224303006</v>
      </c>
      <c r="CJ7">
        <v>124.1875123106</v>
      </c>
      <c r="CK7">
        <v>18.480661958692998</v>
      </c>
      <c r="CL7">
        <v>7.8154685795710002</v>
      </c>
      <c r="CM7">
        <v>99.000268366072007</v>
      </c>
      <c r="CN7">
        <v>80.946298992070993</v>
      </c>
      <c r="CO7">
        <v>43.367426182251997</v>
      </c>
      <c r="CP7">
        <v>81.531902705516998</v>
      </c>
      <c r="CQ7">
        <v>46.19646976832</v>
      </c>
      <c r="CR7">
        <v>93.167771828957001</v>
      </c>
      <c r="CS7">
        <v>828.74208327038605</v>
      </c>
    </row>
  </sheetData>
  <autoFilter ref="A3:CS7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5876813CEA3FF48B836809D972124DB" ma:contentTypeVersion="16" ma:contentTypeDescription="Create a new document." ma:contentTypeScope="" ma:versionID="c28cdbe0b9f96f5a3c2351ba0b9ada0b">
  <xsd:schema xmlns:xsd="http://www.w3.org/2001/XMLSchema" xmlns:xs="http://www.w3.org/2001/XMLSchema" xmlns:p="http://schemas.microsoft.com/office/2006/metadata/properties" xmlns:ns3="dd27c909-83da-430a-9f08-007bc15dddfb" xmlns:ns4="83d93933-a21f-433b-91d2-4062dd822e61" targetNamespace="http://schemas.microsoft.com/office/2006/metadata/properties" ma:root="true" ma:fieldsID="121f52ad8b1319e2bfaac779d07e9bfb" ns3:_="" ns4:_="">
    <xsd:import namespace="dd27c909-83da-430a-9f08-007bc15dddfb"/>
    <xsd:import namespace="83d93933-a21f-433b-91d2-4062dd822e6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27c909-83da-430a-9f08-007bc15dddf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d93933-a21f-433b-91d2-4062dd822e6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SharedContentType xmlns="Microsoft.SharePoint.Taxonomy.ContentTypeSync" SourceId="43ba04b7-a742-4691-b569-1022787fdd07" ContentTypeId="0x01" PreviousValue="false"/>
</file>

<file path=customXml/itemProps1.xml><?xml version="1.0" encoding="utf-8"?>
<ds:datastoreItem xmlns:ds="http://schemas.openxmlformats.org/officeDocument/2006/customXml" ds:itemID="{F3883A89-5540-4C8B-BC49-D54A834C459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40DD31F-B198-4BA2-B730-FCFC9B6C2BEC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F810F66-593A-4976-8296-3B11FED1CAD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27c909-83da-430a-9f08-007bc15dddfb"/>
    <ds:schemaRef ds:uri="83d93933-a21f-433b-91d2-4062dd822e6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AC229730-188E-41CF-BA57-0BFA9AE78EA2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Economie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Michel</cp:lastModifiedBy>
  <dcterms:created xsi:type="dcterms:W3CDTF">2020-03-27T09:14:34Z</dcterms:created>
  <dcterms:modified xsi:type="dcterms:W3CDTF">2020-04-07T09:11:43Z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0x01010075876813CEA3FF48B836809D972124DB</vt:lpwstr>
  </property>
</Properties>
</file>