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2" i="1" l="1"/>
  <c r="K3" i="1"/>
  <c r="K4" i="1"/>
  <c r="K5" i="1"/>
  <c r="L3" i="1" l="1"/>
  <c r="L4" i="1"/>
  <c r="O3" i="1"/>
  <c r="O4" i="1"/>
  <c r="O5" i="1"/>
  <c r="M3" i="1"/>
  <c r="M4" i="1"/>
  <c r="M5" i="1"/>
  <c r="N2" i="1"/>
  <c r="M2" i="1"/>
  <c r="B4" i="1"/>
  <c r="N4" i="1"/>
  <c r="P4" i="1"/>
  <c r="B5" i="1"/>
  <c r="N5" i="1"/>
  <c r="J5" i="1" s="1"/>
  <c r="L5" i="1" s="1"/>
  <c r="P5" i="1"/>
  <c r="P3" i="1"/>
  <c r="N3" i="1"/>
  <c r="J3" i="1"/>
  <c r="B2" i="1"/>
  <c r="B3" i="1"/>
  <c r="P2" i="1"/>
  <c r="O2" i="1"/>
  <c r="J2" i="1"/>
  <c r="J4" i="1" l="1"/>
  <c r="L2" i="1"/>
</calcChain>
</file>

<file path=xl/sharedStrings.xml><?xml version="1.0" encoding="utf-8"?>
<sst xmlns="http://schemas.openxmlformats.org/spreadsheetml/2006/main" count="23" uniqueCount="21">
  <si>
    <t>ID</t>
  </si>
  <si>
    <t>Date</t>
  </si>
  <si>
    <t>Nom</t>
  </si>
  <si>
    <t>Type</t>
  </si>
  <si>
    <t>Temps start</t>
  </si>
  <si>
    <t>Temps stop</t>
  </si>
  <si>
    <t>pause start</t>
  </si>
  <si>
    <t>pause stop</t>
  </si>
  <si>
    <t>résultat</t>
  </si>
  <si>
    <t>solde</t>
  </si>
  <si>
    <t>négatif</t>
  </si>
  <si>
    <t>Week end</t>
  </si>
  <si>
    <t xml:space="preserve">Fériés </t>
  </si>
  <si>
    <t xml:space="preserve">Mois </t>
  </si>
  <si>
    <t>Année</t>
  </si>
  <si>
    <t>max</t>
  </si>
  <si>
    <t>T</t>
  </si>
  <si>
    <t>omb</t>
  </si>
  <si>
    <t>t</t>
  </si>
  <si>
    <t>chr</t>
  </si>
  <si>
    <t>jud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</si>
</sst>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-[h]:mm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theme="1"/>
      </patternFill>
    </fill>
  </fills>
  <borders count="4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14" fontId="0" fillId="0" borderId="0" xfId="0" applyNumberFormat="1"/>
    <xf numFmtId="20" fontId="0" fillId="0" borderId="0" xfId="0" applyNumberFormat="1"/>
    <xf numFmtId="164" fontId="0" fillId="0" borderId="0" xfId="0" applyNumberFormat="1"/>
    <xf numFmtId="2" fontId="1" fillId="2" borderId="2" xfId="0" applyNumberFormat="1" applyFont="1" applyFill="1" applyBorder="1" applyAlignment="1">
      <alignment horizontal="center" vertical="top" wrapText="1"/>
    </xf>
    <xf numFmtId="2" fontId="0" fillId="0" borderId="0" xfId="0" applyNumberFormat="1" applyAlignment="1">
      <alignment horizontal="center" vertical="center"/>
    </xf>
    <xf numFmtId="2" fontId="0" fillId="0" borderId="0" xfId="0" applyNumberFormat="1"/>
  </cellXfs>
  <cellStyles count="1">
    <cellStyle name="Normal" xfId="0" builtinId="0"/>
  </cellStyles>
  <dxfs count="5">
    <dxf>
      <numFmt numFmtId="2" formatCode="0.00"/>
      <alignment horizontal="center" vertical="center" textRotation="0" wrapText="0" indent="0" justifyLastLine="0" shrinkToFit="0" readingOrder="0"/>
    </dxf>
    <dxf>
      <numFmt numFmtId="164" formatCode="\-[h]:mm"/>
    </dxf>
    <dxf>
      <numFmt numFmtId="0" formatCode="General"/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1"/>
          <bgColor theme="1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B1:P5" totalsRowShown="0" headerRowDxfId="4" headerRowBorderDxfId="3">
  <autoFilter ref="B1:P5"/>
  <tableColumns count="15">
    <tableColumn id="1" name="ID" dataDxfId="2">
      <calculatedColumnFormula>ROW(B6)-3</calculatedColumnFormula>
    </tableColumn>
    <tableColumn id="2" name="Date"/>
    <tableColumn id="3" name="Nom"/>
    <tableColumn id="4" name="Type"/>
    <tableColumn id="5" name="Temps start"/>
    <tableColumn id="6" name="Temps stop"/>
    <tableColumn id="7" name="pause start"/>
    <tableColumn id="8" name="pause stop"/>
    <tableColumn id="9" name="résultat">
      <calculatedColumnFormula>IF(E2&lt;&gt;"T",IF(OR(N2=1,M2=1),"",E2),IF(OR(H2="",I2 = ""),G2-F2,(H2-F2)+(G2-I2)))</calculatedColumnFormula>
    </tableColumn>
    <tableColumn id="10" name="solde" dataDxfId="0">
      <calculatedColumnFormula>IFERROR(IF(Tableau1[[#This Row],[Type]]="T",Tableau1[[#This Row],[résultat]]*24-IF(WEEKDAY(Tableau1[[#This Row],[Date]],2)=5,6,8),IF(Tableau1[[#This Row],[Type]]="R",-IF(WEEKDAY(Tableau1[[#This Row],[Date]],2)=5,6,8),"")),"")</calculatedColumnFormula>
    </tableColumn>
    <tableColumn id="11" name="négatif" dataDxfId="1">
      <calculatedColumnFormula>IF(AND(E2="t",J2&lt;(8/24)),(8/24)-J2,"")</calculatedColumnFormula>
    </tableColumn>
    <tableColumn id="12" name="Week end">
      <calculatedColumnFormula>IF(OR(WEEKDAY(C2)=1,WEEKDAY(C2)=7),1,"")</calculatedColumnFormula>
    </tableColumn>
    <tableColumn id="13" name="Fériés ">
      <calculatedColumnFormula>IFERROR(IF(MATCH(C4,fériés,0),1,""),"")</calculatedColumnFormula>
    </tableColumn>
    <tableColumn id="14" name="Mois ">
      <calculatedColumnFormula>MONTH(C2)</calculatedColumnFormula>
    </tableColumn>
    <tableColumn id="15" name="Année">
      <calculatedColumnFormula>YEAR(C2)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P5"/>
  <sheetViews>
    <sheetView tabSelected="1" workbookViewId="0">
      <selection activeCell="K2" sqref="K2"/>
    </sheetView>
  </sheetViews>
  <sheetFormatPr baseColWidth="10" defaultRowHeight="14.5" x14ac:dyDescent="0.35"/>
  <cols>
    <col min="6" max="6" width="13.453125" customWidth="1"/>
    <col min="7" max="7" width="13.26953125" customWidth="1"/>
    <col min="8" max="8" width="12.81640625" customWidth="1"/>
    <col min="9" max="9" width="12.7265625" customWidth="1"/>
    <col min="11" max="11" width="10.90625" style="9"/>
    <col min="13" max="13" width="12.26953125" customWidth="1"/>
  </cols>
  <sheetData>
    <row r="1" spans="2:16" ht="15" thickBot="1" x14ac:dyDescent="0.4">
      <c r="B1" s="1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7" t="s">
        <v>9</v>
      </c>
      <c r="L1" s="2" t="s">
        <v>10</v>
      </c>
      <c r="M1" s="2" t="s">
        <v>11</v>
      </c>
      <c r="N1" s="2" t="s">
        <v>12</v>
      </c>
      <c r="O1" s="2" t="s">
        <v>13</v>
      </c>
      <c r="P1" s="3" t="s">
        <v>14</v>
      </c>
    </row>
    <row r="2" spans="2:16" ht="15" thickTop="1" x14ac:dyDescent="0.35">
      <c r="B2">
        <f>ROW(B2)-1</f>
        <v>1</v>
      </c>
      <c r="C2" s="4">
        <v>43542</v>
      </c>
      <c r="D2" t="s">
        <v>15</v>
      </c>
      <c r="E2" t="s">
        <v>16</v>
      </c>
      <c r="F2" s="5">
        <v>0.33333333333333331</v>
      </c>
      <c r="G2" s="5">
        <v>0.70833333333333337</v>
      </c>
      <c r="H2" s="5">
        <v>0</v>
      </c>
      <c r="I2" s="5">
        <v>0</v>
      </c>
      <c r="J2" s="5">
        <f>IF(E2&lt;&gt;"T",IF(OR(N2=1,M2=1),"",E2),IF(OR(H2="",I2 = ""),G2-F2,(H2-F2)+(G2-I2)))</f>
        <v>0.37500000000000006</v>
      </c>
      <c r="K2" s="8">
        <f>IFERROR(IF(Tableau1[[#This Row],[Type]]="T",Tableau1[[#This Row],[résultat]]*24-IF(WEEKDAY(Tableau1[[#This Row],[Date]],2)=5,6,8),IF(Tableau1[[#This Row],[Type]]="R",-IF(WEEKDAY(Tableau1[[#This Row],[Date]],2)=5,6,8),"")),"")</f>
        <v>1.0000000000000018</v>
      </c>
      <c r="L2" s="6" t="str">
        <f>IF(AND(E2="t",J2&lt;(8/24)),(8/24)-J2,"")</f>
        <v/>
      </c>
      <c r="M2" t="str">
        <f>IF(OR(WEEKDAY(C2)=1,WEEKDAY(C2)=7),1,"")</f>
        <v/>
      </c>
      <c r="N2" t="str">
        <f>IFERROR(IF(MATCH(C2,fériés,0),1,""),"")</f>
        <v/>
      </c>
      <c r="O2">
        <f>MONTH(C2)</f>
        <v>3</v>
      </c>
      <c r="P2">
        <f>YEAR(C2)</f>
        <v>2019</v>
      </c>
    </row>
    <row r="3" spans="2:16" x14ac:dyDescent="0.35">
      <c r="B3">
        <f>ROW(B7)-3</f>
        <v>4</v>
      </c>
      <c r="C3" s="4">
        <v>43542</v>
      </c>
      <c r="D3" t="s">
        <v>17</v>
      </c>
      <c r="E3" t="s">
        <v>18</v>
      </c>
      <c r="F3" s="5">
        <v>0.33333333333333331</v>
      </c>
      <c r="G3" s="5">
        <v>0.70833333333333337</v>
      </c>
      <c r="H3" s="5">
        <v>0.5</v>
      </c>
      <c r="I3" s="5">
        <v>0.54166666666666663</v>
      </c>
      <c r="J3" s="5">
        <f t="shared" ref="J3:J5" si="0">IF(E3&lt;&gt;"T",IF(OR(N3=1,M3=1),"",E3),IF(OR(H3="",I3 = ""),G3-F3,(H3-F3)+(G3-I3)))</f>
        <v>0.33333333333333343</v>
      </c>
      <c r="K3" s="8">
        <f>IFERROR(IF(Tableau1[[#This Row],[Type]]="T",Tableau1[[#This Row],[résultat]]*24-IF(WEEKDAY(Tableau1[[#This Row],[Date]],2)=5,6,8),IF(Tableau1[[#This Row],[Type]]="R",-IF(WEEKDAY(Tableau1[[#This Row],[Date]],2)=5,6,8),"")),"")</f>
        <v>1.7763568394002505E-15</v>
      </c>
      <c r="L3" s="6" t="str">
        <f t="shared" ref="L3:L5" si="1">IF(AND(E3="t",J3&lt;(8/24)),(8/24)-J3,"")</f>
        <v/>
      </c>
      <c r="M3" t="str">
        <f t="shared" ref="M3:M5" si="2">IF(OR(WEEKDAY(C3)=1,WEEKDAY(C3)=7),1,"")</f>
        <v/>
      </c>
      <c r="N3" t="str">
        <f>IFERROR(IF(MATCH(C5,fériés,0),1,""),"")</f>
        <v/>
      </c>
      <c r="O3">
        <f t="shared" ref="O3:O5" si="3">MONTH(C3)</f>
        <v>3</v>
      </c>
      <c r="P3">
        <f t="shared" ref="P3:P5" si="4">YEAR(C3)</f>
        <v>2019</v>
      </c>
    </row>
    <row r="4" spans="2:16" x14ac:dyDescent="0.35">
      <c r="B4">
        <f t="shared" ref="B4:B5" si="5">ROW(B8)-3</f>
        <v>5</v>
      </c>
      <c r="C4" s="4">
        <v>43542</v>
      </c>
      <c r="D4" t="s">
        <v>19</v>
      </c>
      <c r="E4" t="s">
        <v>18</v>
      </c>
      <c r="F4" s="5">
        <v>0.33333333333333331</v>
      </c>
      <c r="G4" s="5">
        <v>0.70833333333333337</v>
      </c>
      <c r="H4" s="5">
        <v>0.5</v>
      </c>
      <c r="I4" s="5">
        <v>0.54166666666666663</v>
      </c>
      <c r="J4" s="5">
        <f t="shared" si="0"/>
        <v>0.33333333333333343</v>
      </c>
      <c r="K4" s="8">
        <f>IFERROR(IF(Tableau1[[#This Row],[Type]]="T",Tableau1[[#This Row],[résultat]]*24-IF(WEEKDAY(Tableau1[[#This Row],[Date]],2)=5,6,8),IF(Tableau1[[#This Row],[Type]]="R",-IF(WEEKDAY(Tableau1[[#This Row],[Date]],2)=5,6,8),"")),"")</f>
        <v>1.7763568394002505E-15</v>
      </c>
      <c r="L4" s="6" t="str">
        <f t="shared" si="1"/>
        <v/>
      </c>
      <c r="M4" t="str">
        <f t="shared" si="2"/>
        <v/>
      </c>
      <c r="N4" t="str">
        <f>IFERROR(IF(MATCH(C6,fériés,0),1,""),"")</f>
        <v/>
      </c>
      <c r="O4">
        <f t="shared" si="3"/>
        <v>3</v>
      </c>
      <c r="P4">
        <f t="shared" si="4"/>
        <v>2019</v>
      </c>
    </row>
    <row r="5" spans="2:16" x14ac:dyDescent="0.35">
      <c r="B5">
        <f t="shared" si="5"/>
        <v>6</v>
      </c>
      <c r="C5" s="4">
        <v>43542</v>
      </c>
      <c r="D5" t="s">
        <v>20</v>
      </c>
      <c r="E5" t="s">
        <v>18</v>
      </c>
      <c r="F5" s="5">
        <v>0.33333333333333331</v>
      </c>
      <c r="G5" s="5">
        <v>0.66666666666666663</v>
      </c>
      <c r="H5" s="5">
        <v>0.5</v>
      </c>
      <c r="I5" s="5">
        <v>0.54166666666666663</v>
      </c>
      <c r="J5" s="5">
        <f t="shared" si="0"/>
        <v>0.29166666666666669</v>
      </c>
      <c r="K5" s="8">
        <f>IFERROR(IF(Tableau1[[#This Row],[Type]]="T",Tableau1[[#This Row],[résultat]]*24-IF(WEEKDAY(Tableau1[[#This Row],[Date]],2)=5,6,8),IF(Tableau1[[#This Row],[Type]]="R",-IF(WEEKDAY(Tableau1[[#This Row],[Date]],2)=5,6,8),"")),"")</f>
        <v>-1</v>
      </c>
      <c r="L5" s="6">
        <f t="shared" si="1"/>
        <v>4.166666666666663E-2</v>
      </c>
      <c r="M5" t="str">
        <f t="shared" si="2"/>
        <v/>
      </c>
      <c r="N5" t="str">
        <f>IFERROR(IF(MATCH(C7,fériés,0),1,""),"")</f>
        <v/>
      </c>
      <c r="O5">
        <f t="shared" si="3"/>
        <v>3</v>
      </c>
      <c r="P5">
        <f t="shared" si="4"/>
        <v>2019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PENDERS</dc:creator>
  <cp:lastModifiedBy>Michel</cp:lastModifiedBy>
  <dcterms:created xsi:type="dcterms:W3CDTF">2019-03-18T14:54:54Z</dcterms:created>
  <dcterms:modified xsi:type="dcterms:W3CDTF">2019-03-20T10:48:02Z</dcterms:modified>
</cp:coreProperties>
</file>