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8610"/>
  </bookViews>
  <sheets>
    <sheet name="Feuil1" sheetId="1" r:id="rId1"/>
    <sheet name="Ferie" sheetId="2" r:id="rId2"/>
  </sheets>
  <externalReferences>
    <externalReference r:id="rId3"/>
  </externalReferences>
  <definedNames>
    <definedName name="AN">Feuil1!$B$3</definedName>
    <definedName name="dbn">Ferie!$B$17</definedName>
    <definedName name="fdn">Ferie!$B$18</definedName>
    <definedName name="ferie">Ferie!$A$4:$A$14</definedName>
    <definedName name="JF">[1]Férié!$A$4:$A$14</definedName>
    <definedName name="MOIS">Feuil1!$B$4</definedName>
  </definedNames>
  <calcPr calcId="152511"/>
</workbook>
</file>

<file path=xl/calcChain.xml><?xml version="1.0" encoding="utf-8"?>
<calcChain xmlns="http://schemas.openxmlformats.org/spreadsheetml/2006/main">
  <c r="M12" i="1" l="1"/>
  <c r="N12" i="1"/>
  <c r="M13" i="1"/>
  <c r="N13" i="1"/>
  <c r="M14" i="1"/>
  <c r="N14" i="1"/>
  <c r="M22" i="1"/>
  <c r="K22" i="1" s="1"/>
  <c r="N22" i="1"/>
  <c r="L22" i="1" s="1"/>
  <c r="M23" i="1"/>
  <c r="K23" i="1" s="1"/>
  <c r="N23" i="1"/>
  <c r="J23" i="1" s="1"/>
  <c r="M24" i="1"/>
  <c r="K24" i="1" s="1"/>
  <c r="N24" i="1"/>
  <c r="L24" i="1" s="1"/>
  <c r="M25" i="1"/>
  <c r="K25" i="1" s="1"/>
  <c r="N25" i="1"/>
  <c r="L25" i="1" s="1"/>
  <c r="M26" i="1"/>
  <c r="K26" i="1" s="1"/>
  <c r="N26" i="1"/>
  <c r="L26" i="1" s="1"/>
  <c r="M27" i="1"/>
  <c r="K27" i="1" s="1"/>
  <c r="N27" i="1"/>
  <c r="L27" i="1" s="1"/>
  <c r="M28" i="1"/>
  <c r="K28" i="1" s="1"/>
  <c r="N28" i="1"/>
  <c r="J28" i="1" s="1"/>
  <c r="M29" i="1"/>
  <c r="K29" i="1" s="1"/>
  <c r="N29" i="1"/>
  <c r="J29" i="1" s="1"/>
  <c r="M30" i="1"/>
  <c r="K30" i="1" s="1"/>
  <c r="N30" i="1"/>
  <c r="L30" i="1" s="1"/>
  <c r="M31" i="1"/>
  <c r="K31" i="1" s="1"/>
  <c r="N31" i="1"/>
  <c r="L31" i="1" s="1"/>
  <c r="M32" i="1"/>
  <c r="K32" i="1" s="1"/>
  <c r="N32" i="1"/>
  <c r="J32" i="1" s="1"/>
  <c r="M33" i="1"/>
  <c r="K33" i="1" s="1"/>
  <c r="N33" i="1"/>
  <c r="L33" i="1" s="1"/>
  <c r="M34" i="1"/>
  <c r="K34" i="1" s="1"/>
  <c r="N34" i="1"/>
  <c r="L34" i="1" s="1"/>
  <c r="M35" i="1"/>
  <c r="K35" i="1" s="1"/>
  <c r="N35" i="1"/>
  <c r="J35" i="1" s="1"/>
  <c r="M36" i="1"/>
  <c r="K36" i="1" s="1"/>
  <c r="N36" i="1"/>
  <c r="L36" i="1" s="1"/>
  <c r="M37" i="1"/>
  <c r="K37" i="1" s="1"/>
  <c r="N37" i="1"/>
  <c r="L37" i="1" s="1"/>
  <c r="M38" i="1"/>
  <c r="K38" i="1" s="1"/>
  <c r="N38" i="1"/>
  <c r="J38" i="1" s="1"/>
  <c r="M39" i="1"/>
  <c r="K39" i="1" s="1"/>
  <c r="N39" i="1"/>
  <c r="L39" i="1" s="1"/>
  <c r="M40" i="1"/>
  <c r="K40" i="1" s="1"/>
  <c r="N40" i="1"/>
  <c r="L40" i="1" s="1"/>
  <c r="V22" i="1"/>
  <c r="V23" i="1"/>
  <c r="T23" i="1" s="1"/>
  <c r="V24" i="1"/>
  <c r="V25" i="1"/>
  <c r="V26" i="1"/>
  <c r="V27" i="1"/>
  <c r="T27" i="1" s="1"/>
  <c r="V28" i="1"/>
  <c r="V29" i="1"/>
  <c r="V30" i="1"/>
  <c r="V31" i="1"/>
  <c r="T31" i="1" s="1"/>
  <c r="V32" i="1"/>
  <c r="V33" i="1"/>
  <c r="V34" i="1"/>
  <c r="V35" i="1"/>
  <c r="T35" i="1" s="1"/>
  <c r="V36" i="1"/>
  <c r="V37" i="1"/>
  <c r="V38" i="1"/>
  <c r="V39" i="1"/>
  <c r="T39" i="1" s="1"/>
  <c r="V40" i="1"/>
  <c r="T22" i="1"/>
  <c r="T24" i="1"/>
  <c r="T25" i="1"/>
  <c r="T26" i="1"/>
  <c r="T28" i="1"/>
  <c r="T29" i="1"/>
  <c r="T30" i="1"/>
  <c r="T32" i="1"/>
  <c r="T33" i="1"/>
  <c r="T34" i="1"/>
  <c r="T36" i="1"/>
  <c r="T37" i="1"/>
  <c r="T38" i="1"/>
  <c r="T40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H23" i="1" l="1"/>
  <c r="J40" i="1"/>
  <c r="H40" i="1" s="1"/>
  <c r="J37" i="1"/>
  <c r="H37" i="1" s="1"/>
  <c r="J34" i="1"/>
  <c r="H34" i="1" s="1"/>
  <c r="J31" i="1"/>
  <c r="H31" i="1" s="1"/>
  <c r="J26" i="1"/>
  <c r="H26" i="1" s="1"/>
  <c r="J25" i="1"/>
  <c r="H25" i="1" s="1"/>
  <c r="J22" i="1"/>
  <c r="H22" i="1" s="1"/>
  <c r="J13" i="1"/>
  <c r="I36" i="1"/>
  <c r="G36" i="1" s="1"/>
  <c r="I35" i="1"/>
  <c r="G35" i="1" s="1"/>
  <c r="I29" i="1"/>
  <c r="G29" i="1" s="1"/>
  <c r="I28" i="1"/>
  <c r="G28" i="1" s="1"/>
  <c r="I27" i="1"/>
  <c r="G27" i="1" s="1"/>
  <c r="I24" i="1"/>
  <c r="G24" i="1" s="1"/>
  <c r="I23" i="1"/>
  <c r="G23" i="1" s="1"/>
  <c r="I22" i="1"/>
  <c r="G22" i="1" s="1"/>
  <c r="I14" i="1"/>
  <c r="I13" i="1"/>
  <c r="I12" i="1"/>
  <c r="J39" i="1"/>
  <c r="H39" i="1" s="1"/>
  <c r="J36" i="1"/>
  <c r="H36" i="1" s="1"/>
  <c r="J33" i="1"/>
  <c r="H33" i="1" s="1"/>
  <c r="J30" i="1"/>
  <c r="H30" i="1" s="1"/>
  <c r="J27" i="1"/>
  <c r="H27" i="1" s="1"/>
  <c r="J24" i="1"/>
  <c r="H24" i="1" s="1"/>
  <c r="J14" i="1"/>
  <c r="J12" i="1"/>
  <c r="I39" i="1"/>
  <c r="G39" i="1" s="1"/>
  <c r="I38" i="1"/>
  <c r="G38" i="1" s="1"/>
  <c r="I31" i="1"/>
  <c r="G31" i="1" s="1"/>
  <c r="I30" i="1"/>
  <c r="G30" i="1" s="1"/>
  <c r="L38" i="1"/>
  <c r="H38" i="1" s="1"/>
  <c r="L35" i="1"/>
  <c r="H35" i="1" s="1"/>
  <c r="L32" i="1"/>
  <c r="H32" i="1" s="1"/>
  <c r="L29" i="1"/>
  <c r="H29" i="1" s="1"/>
  <c r="L28" i="1"/>
  <c r="H28" i="1" s="1"/>
  <c r="L23" i="1"/>
  <c r="I40" i="1"/>
  <c r="G40" i="1" s="1"/>
  <c r="I37" i="1"/>
  <c r="G37" i="1" s="1"/>
  <c r="I34" i="1"/>
  <c r="G34" i="1" s="1"/>
  <c r="I33" i="1"/>
  <c r="G33" i="1" s="1"/>
  <c r="I32" i="1"/>
  <c r="G32" i="1" s="1"/>
  <c r="I26" i="1"/>
  <c r="G26" i="1" s="1"/>
  <c r="I25" i="1"/>
  <c r="G25" i="1" s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Z22" i="1" s="1"/>
  <c r="S23" i="1"/>
  <c r="S24" i="1"/>
  <c r="S25" i="1"/>
  <c r="S26" i="1"/>
  <c r="Z26" i="1" s="1"/>
  <c r="S27" i="1"/>
  <c r="S28" i="1"/>
  <c r="S29" i="1"/>
  <c r="S30" i="1"/>
  <c r="Z30" i="1" s="1"/>
  <c r="S31" i="1"/>
  <c r="S32" i="1"/>
  <c r="S33" i="1"/>
  <c r="Z33" i="1" s="1"/>
  <c r="S34" i="1"/>
  <c r="Z34" i="1" s="1"/>
  <c r="S35" i="1"/>
  <c r="S36" i="1"/>
  <c r="S37" i="1"/>
  <c r="S38" i="1"/>
  <c r="Z38" i="1" s="1"/>
  <c r="S39" i="1"/>
  <c r="S40" i="1"/>
  <c r="V21" i="1" l="1"/>
  <c r="U21" i="1"/>
  <c r="T21" i="1" s="1"/>
  <c r="V20" i="1"/>
  <c r="U20" i="1"/>
  <c r="T20" i="1" s="1"/>
  <c r="V11" i="1"/>
  <c r="U11" i="1"/>
  <c r="Z9" i="1"/>
  <c r="Y9" i="1" s="1"/>
  <c r="U9" i="1"/>
  <c r="T9" i="1" s="1"/>
  <c r="V9" i="1"/>
  <c r="Z10" i="1"/>
  <c r="U10" i="1"/>
  <c r="V10" i="1"/>
  <c r="U13" i="1"/>
  <c r="T13" i="1" s="1"/>
  <c r="V13" i="1"/>
  <c r="V12" i="1"/>
  <c r="U12" i="1"/>
  <c r="T12" i="1" s="1"/>
  <c r="Z8" i="1"/>
  <c r="Y8" i="1" s="1"/>
  <c r="V8" i="1"/>
  <c r="U8" i="1"/>
  <c r="U19" i="1"/>
  <c r="V19" i="1"/>
  <c r="U15" i="1"/>
  <c r="V15" i="1"/>
  <c r="V18" i="1"/>
  <c r="U18" i="1"/>
  <c r="V17" i="1"/>
  <c r="U17" i="1"/>
  <c r="U16" i="1"/>
  <c r="V16" i="1"/>
  <c r="V14" i="1"/>
  <c r="U14" i="1"/>
  <c r="Z18" i="1"/>
  <c r="Z14" i="1"/>
  <c r="L14" i="1" s="1"/>
  <c r="Z25" i="1"/>
  <c r="Z17" i="1"/>
  <c r="Z40" i="1"/>
  <c r="Y40" i="1" s="1"/>
  <c r="Z32" i="1"/>
  <c r="Z24" i="1"/>
  <c r="Y24" i="1" s="1"/>
  <c r="Z16" i="1"/>
  <c r="Y33" i="1"/>
  <c r="Z37" i="1"/>
  <c r="Z29" i="1"/>
  <c r="Z21" i="1"/>
  <c r="Y21" i="1" s="1"/>
  <c r="Z13" i="1"/>
  <c r="Z36" i="1"/>
  <c r="Z28" i="1"/>
  <c r="Y28" i="1" s="1"/>
  <c r="Z20" i="1"/>
  <c r="Y20" i="1" s="1"/>
  <c r="Z12" i="1"/>
  <c r="L12" i="1" s="1"/>
  <c r="Y34" i="1"/>
  <c r="Y26" i="1"/>
  <c r="Y37" i="1"/>
  <c r="Y29" i="1"/>
  <c r="Z39" i="1"/>
  <c r="Y39" i="1" s="1"/>
  <c r="Z35" i="1"/>
  <c r="Y35" i="1" s="1"/>
  <c r="Z31" i="1"/>
  <c r="Y31" i="1" s="1"/>
  <c r="Z27" i="1"/>
  <c r="Y27" i="1" s="1"/>
  <c r="Z23" i="1"/>
  <c r="Y23" i="1" s="1"/>
  <c r="Z19" i="1"/>
  <c r="Z15" i="1"/>
  <c r="Z11" i="1"/>
  <c r="Y11" i="1" s="1"/>
  <c r="Y32" i="1"/>
  <c r="Y38" i="1"/>
  <c r="Y30" i="1"/>
  <c r="Y22" i="1"/>
  <c r="Y10" i="1"/>
  <c r="S7" i="1"/>
  <c r="T18" i="1" l="1"/>
  <c r="T19" i="1"/>
  <c r="T16" i="1"/>
  <c r="T17" i="1"/>
  <c r="T15" i="1"/>
  <c r="T11" i="1"/>
  <c r="Y12" i="1"/>
  <c r="Y14" i="1"/>
  <c r="K14" i="1" s="1"/>
  <c r="H14" i="1"/>
  <c r="T8" i="1"/>
  <c r="T10" i="1"/>
  <c r="V7" i="1"/>
  <c r="U7" i="1"/>
  <c r="T7" i="1" s="1"/>
  <c r="Y13" i="1"/>
  <c r="K13" i="1" s="1"/>
  <c r="L13" i="1"/>
  <c r="H13" i="1"/>
  <c r="H12" i="1"/>
  <c r="Y18" i="1"/>
  <c r="Y15" i="1"/>
  <c r="Y19" i="1"/>
  <c r="Y17" i="1"/>
  <c r="T14" i="1"/>
  <c r="G14" i="1" s="1"/>
  <c r="Y25" i="1"/>
  <c r="Y16" i="1"/>
  <c r="Y36" i="1"/>
  <c r="Z7" i="1"/>
  <c r="A14" i="2"/>
  <c r="A13" i="2"/>
  <c r="A12" i="2"/>
  <c r="A11" i="2"/>
  <c r="A10" i="2"/>
  <c r="A7" i="2"/>
  <c r="A6" i="2"/>
  <c r="A5" i="2"/>
  <c r="A4" i="2"/>
  <c r="K12" i="1" l="1"/>
  <c r="G12" i="1" s="1"/>
  <c r="G13" i="1"/>
  <c r="Y7" i="1"/>
  <c r="A20" i="1" l="1"/>
  <c r="R20" i="1" s="1"/>
  <c r="A21" i="1"/>
  <c r="R21" i="1" s="1"/>
  <c r="A23" i="1"/>
  <c r="R23" i="1" s="1"/>
  <c r="A25" i="1"/>
  <c r="R25" i="1" s="1"/>
  <c r="A26" i="1"/>
  <c r="R26" i="1" s="1"/>
  <c r="A27" i="1"/>
  <c r="R27" i="1" s="1"/>
  <c r="A28" i="1"/>
  <c r="R28" i="1" s="1"/>
  <c r="A29" i="1"/>
  <c r="R29" i="1" s="1"/>
  <c r="A30" i="1"/>
  <c r="R30" i="1" s="1"/>
  <c r="A31" i="1"/>
  <c r="R31" i="1" s="1"/>
  <c r="A32" i="1"/>
  <c r="R32" i="1" s="1"/>
  <c r="A33" i="1"/>
  <c r="R33" i="1" s="1"/>
  <c r="A34" i="1"/>
  <c r="R34" i="1" s="1"/>
  <c r="A35" i="1"/>
  <c r="R35" i="1" s="1"/>
  <c r="A36" i="1"/>
  <c r="R36" i="1" s="1"/>
  <c r="A37" i="1"/>
  <c r="R37" i="1" s="1"/>
  <c r="A38" i="1"/>
  <c r="R38" i="1" s="1"/>
  <c r="A39" i="1"/>
  <c r="R39" i="1" s="1"/>
  <c r="A40" i="1"/>
  <c r="R40" i="1" s="1"/>
  <c r="A8" i="2"/>
  <c r="AA39" i="1" l="1"/>
  <c r="AA16" i="1"/>
  <c r="AA18" i="1"/>
  <c r="W15" i="1"/>
  <c r="AA35" i="1"/>
  <c r="AA17" i="1"/>
  <c r="AA9" i="1"/>
  <c r="AA20" i="1"/>
  <c r="AA30" i="1"/>
  <c r="W19" i="1"/>
  <c r="AA34" i="1"/>
  <c r="AA15" i="1"/>
  <c r="AA22" i="1"/>
  <c r="W18" i="1"/>
  <c r="AA29" i="1"/>
  <c r="W16" i="1"/>
  <c r="AA33" i="1"/>
  <c r="A18" i="1"/>
  <c r="R18" i="1" s="1"/>
  <c r="A9" i="2"/>
  <c r="A16" i="1" s="1"/>
  <c r="R16" i="1" s="1"/>
  <c r="M16" i="1" l="1"/>
  <c r="N16" i="1"/>
  <c r="M15" i="1"/>
  <c r="N15" i="1"/>
  <c r="M18" i="1"/>
  <c r="N18" i="1"/>
  <c r="A14" i="1"/>
  <c r="R14" i="1" s="1"/>
  <c r="W38" i="1"/>
  <c r="W39" i="1"/>
  <c r="AA13" i="1"/>
  <c r="AA40" i="1"/>
  <c r="W25" i="1"/>
  <c r="W11" i="1"/>
  <c r="AA19" i="1"/>
  <c r="N19" i="1" s="1"/>
  <c r="AA7" i="1"/>
  <c r="W30" i="1"/>
  <c r="W20" i="1"/>
  <c r="AA27" i="1"/>
  <c r="W22" i="1"/>
  <c r="W36" i="1"/>
  <c r="AA37" i="1"/>
  <c r="W26" i="1"/>
  <c r="W9" i="1"/>
  <c r="AA23" i="1"/>
  <c r="W24" i="1"/>
  <c r="W23" i="1"/>
  <c r="AA38" i="1"/>
  <c r="AA24" i="1"/>
  <c r="AA10" i="1"/>
  <c r="W12" i="1"/>
  <c r="AA8" i="1"/>
  <c r="AA25" i="1"/>
  <c r="W14" i="1"/>
  <c r="W37" i="1"/>
  <c r="AA11" i="1"/>
  <c r="AA28" i="1"/>
  <c r="AA26" i="1"/>
  <c r="AA21" i="1"/>
  <c r="W10" i="1"/>
  <c r="W33" i="1"/>
  <c r="A11" i="1"/>
  <c r="R11" i="1" s="1"/>
  <c r="AA12" i="1"/>
  <c r="A13" i="1"/>
  <c r="R13" i="1" s="1"/>
  <c r="W27" i="1"/>
  <c r="W13" i="1"/>
  <c r="W8" i="1"/>
  <c r="W34" i="1"/>
  <c r="W32" i="1"/>
  <c r="AA31" i="1"/>
  <c r="W7" i="1"/>
  <c r="W35" i="1"/>
  <c r="W40" i="1"/>
  <c r="AA36" i="1"/>
  <c r="W21" i="1"/>
  <c r="AA14" i="1"/>
  <c r="W29" i="1"/>
  <c r="W31" i="1"/>
  <c r="W28" i="1"/>
  <c r="AA32" i="1"/>
  <c r="W17" i="1"/>
  <c r="A7" i="1"/>
  <c r="A24" i="1"/>
  <c r="R24" i="1" s="1"/>
  <c r="A22" i="1"/>
  <c r="R22" i="1" s="1"/>
  <c r="A17" i="1"/>
  <c r="R17" i="1" s="1"/>
  <c r="A8" i="1"/>
  <c r="R8" i="1" s="1"/>
  <c r="A12" i="1"/>
  <c r="R12" i="1" s="1"/>
  <c r="A15" i="1"/>
  <c r="R15" i="1" s="1"/>
  <c r="A19" i="1"/>
  <c r="R19" i="1" s="1"/>
  <c r="A10" i="1"/>
  <c r="R10" i="1" s="1"/>
  <c r="A9" i="1"/>
  <c r="R9" i="1" s="1"/>
  <c r="N21" i="1" l="1"/>
  <c r="M21" i="1"/>
  <c r="N20" i="1"/>
  <c r="M20" i="1"/>
  <c r="J19" i="1"/>
  <c r="L19" i="1"/>
  <c r="H19" i="1" s="1"/>
  <c r="M19" i="1"/>
  <c r="J15" i="1"/>
  <c r="L15" i="1"/>
  <c r="I15" i="1"/>
  <c r="K15" i="1"/>
  <c r="M17" i="1"/>
  <c r="N17" i="1"/>
  <c r="J18" i="1"/>
  <c r="L18" i="1"/>
  <c r="J16" i="1"/>
  <c r="H16" i="1" s="1"/>
  <c r="L16" i="1"/>
  <c r="I18" i="1"/>
  <c r="K18" i="1"/>
  <c r="I16" i="1"/>
  <c r="G16" i="1" s="1"/>
  <c r="K16" i="1"/>
  <c r="M8" i="1"/>
  <c r="K8" i="1" s="1"/>
  <c r="N8" i="1"/>
  <c r="L8" i="1" s="1"/>
  <c r="M11" i="1"/>
  <c r="K11" i="1" s="1"/>
  <c r="N11" i="1"/>
  <c r="L11" i="1" s="1"/>
  <c r="M10" i="1"/>
  <c r="K10" i="1" s="1"/>
  <c r="N10" i="1"/>
  <c r="L10" i="1" s="1"/>
  <c r="M9" i="1"/>
  <c r="K9" i="1" s="1"/>
  <c r="N9" i="1"/>
  <c r="N7" i="1"/>
  <c r="L7" i="1" s="1"/>
  <c r="M7" i="1"/>
  <c r="R2" i="1"/>
  <c r="H18" i="1" l="1"/>
  <c r="L20" i="1"/>
  <c r="J20" i="1"/>
  <c r="H20" i="1" s="1"/>
  <c r="K21" i="1"/>
  <c r="I21" i="1"/>
  <c r="K20" i="1"/>
  <c r="I20" i="1"/>
  <c r="G20" i="1" s="1"/>
  <c r="L21" i="1"/>
  <c r="J21" i="1"/>
  <c r="I17" i="1"/>
  <c r="K17" i="1"/>
  <c r="I19" i="1"/>
  <c r="K19" i="1"/>
  <c r="G18" i="1"/>
  <c r="G15" i="1"/>
  <c r="J17" i="1"/>
  <c r="L17" i="1"/>
  <c r="H15" i="1"/>
  <c r="I10" i="1"/>
  <c r="G10" i="1" s="1"/>
  <c r="I11" i="1"/>
  <c r="G11" i="1" s="1"/>
  <c r="J8" i="1"/>
  <c r="H8" i="1" s="1"/>
  <c r="J9" i="1"/>
  <c r="L9" i="1"/>
  <c r="I9" i="1"/>
  <c r="G9" i="1" s="1"/>
  <c r="J10" i="1"/>
  <c r="H10" i="1" s="1"/>
  <c r="O10" i="1" s="1"/>
  <c r="Q10" i="1" s="1"/>
  <c r="J11" i="1"/>
  <c r="H11" i="1" s="1"/>
  <c r="I8" i="1"/>
  <c r="G8" i="1" s="1"/>
  <c r="J7" i="1"/>
  <c r="H7" i="1" s="1"/>
  <c r="M2" i="1"/>
  <c r="K7" i="1"/>
  <c r="N2" i="1"/>
  <c r="O15" i="1"/>
  <c r="Q15" i="1" s="1"/>
  <c r="O18" i="1"/>
  <c r="Q18" i="1" s="1"/>
  <c r="I7" i="1"/>
  <c r="O16" i="1"/>
  <c r="Q16" i="1" s="1"/>
  <c r="H17" i="1" l="1"/>
  <c r="G19" i="1"/>
  <c r="O19" i="1" s="1"/>
  <c r="Q19" i="1" s="1"/>
  <c r="H21" i="1"/>
  <c r="G21" i="1"/>
  <c r="O21" i="1" s="1"/>
  <c r="Q21" i="1" s="1"/>
  <c r="G17" i="1"/>
  <c r="H9" i="1"/>
  <c r="O35" i="1"/>
  <c r="Q35" i="1" s="1"/>
  <c r="O12" i="1"/>
  <c r="Q12" i="1" s="1"/>
  <c r="O27" i="1"/>
  <c r="Q27" i="1" s="1"/>
  <c r="O24" i="1"/>
  <c r="Q24" i="1" s="1"/>
  <c r="O8" i="1"/>
  <c r="Q8" i="1" s="1"/>
  <c r="O37" i="1"/>
  <c r="Q37" i="1" s="1"/>
  <c r="I2" i="1"/>
  <c r="G7" i="1"/>
  <c r="K2" i="1"/>
  <c r="O11" i="1"/>
  <c r="Q11" i="1" s="1"/>
  <c r="O9" i="1"/>
  <c r="Q9" i="1" s="1"/>
  <c r="O17" i="1"/>
  <c r="Q17" i="1" s="1"/>
  <c r="J2" i="1"/>
  <c r="O13" i="1"/>
  <c r="Q13" i="1" s="1"/>
  <c r="O29" i="1"/>
  <c r="Q29" i="1" s="1"/>
  <c r="O31" i="1"/>
  <c r="Q31" i="1" s="1"/>
  <c r="O40" i="1"/>
  <c r="Q40" i="1" s="1"/>
  <c r="O26" i="1"/>
  <c r="Q26" i="1" s="1"/>
  <c r="O33" i="1"/>
  <c r="Q33" i="1" s="1"/>
  <c r="O23" i="1"/>
  <c r="Q23" i="1" s="1"/>
  <c r="O39" i="1"/>
  <c r="Q39" i="1" s="1"/>
  <c r="O38" i="1"/>
  <c r="Q38" i="1" s="1"/>
  <c r="O36" i="1"/>
  <c r="Q36" i="1" s="1"/>
  <c r="O34" i="1"/>
  <c r="Q34" i="1" s="1"/>
  <c r="O32" i="1"/>
  <c r="Q32" i="1" s="1"/>
  <c r="O14" i="1"/>
  <c r="Q14" i="1" s="1"/>
  <c r="O22" i="1"/>
  <c r="Q22" i="1" s="1"/>
  <c r="O30" i="1"/>
  <c r="Q30" i="1" s="1"/>
  <c r="O20" i="1"/>
  <c r="Q20" i="1" s="1"/>
  <c r="O25" i="1"/>
  <c r="Q25" i="1" s="1"/>
  <c r="L2" i="1"/>
  <c r="O28" i="1"/>
  <c r="Q28" i="1" s="1"/>
  <c r="Q2" i="1" l="1"/>
  <c r="O7" i="1"/>
  <c r="O2" i="1" s="1"/>
  <c r="P2" i="1" s="1"/>
  <c r="G2" i="1"/>
  <c r="H2" i="1"/>
</calcChain>
</file>

<file path=xl/comments1.xml><?xml version="1.0" encoding="utf-8"?>
<comments xmlns="http://schemas.openxmlformats.org/spreadsheetml/2006/main">
  <authors>
    <author>Auteur</author>
  </authors>
  <commentList>
    <comment ref="S6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signifie le lendemain</t>
        </r>
      </text>
    </comment>
  </commentList>
</comments>
</file>

<file path=xl/sharedStrings.xml><?xml version="1.0" encoding="utf-8"?>
<sst xmlns="http://schemas.openxmlformats.org/spreadsheetml/2006/main" count="70" uniqueCount="64">
  <si>
    <t>CONTRAT H</t>
  </si>
  <si>
    <t>ANNEE</t>
  </si>
  <si>
    <t>MOIS</t>
  </si>
  <si>
    <t>TAUX</t>
  </si>
  <si>
    <t>T H JOUR</t>
  </si>
  <si>
    <t>T H NUIT</t>
  </si>
  <si>
    <t>T FERIE JOUR</t>
  </si>
  <si>
    <t>T FERIE NUIT</t>
  </si>
  <si>
    <t>T DIM JOUR</t>
  </si>
  <si>
    <t>T DIM NUIT</t>
  </si>
  <si>
    <t>T DIM FERIE JOUR</t>
  </si>
  <si>
    <t>T DIM FERIE NUIT</t>
  </si>
  <si>
    <t>T H MOIS</t>
  </si>
  <si>
    <t>T PANIER</t>
  </si>
  <si>
    <t>T BANQUE H</t>
  </si>
  <si>
    <t>T CP</t>
  </si>
  <si>
    <t>CODE</t>
  </si>
  <si>
    <t>DATE</t>
  </si>
  <si>
    <t>POSTE</t>
  </si>
  <si>
    <t>H DEBUT</t>
  </si>
  <si>
    <t>H FIN</t>
  </si>
  <si>
    <t>H JOUR</t>
  </si>
  <si>
    <t>H NUIT</t>
  </si>
  <si>
    <t>H FERIE JOUR</t>
  </si>
  <si>
    <t>H FERIE NUIT</t>
  </si>
  <si>
    <t>H DIM JOUR</t>
  </si>
  <si>
    <t>H DIM NUIT</t>
  </si>
  <si>
    <t>H DIM FERIE JOUR</t>
  </si>
  <si>
    <t>H DIM FERIE NUIT</t>
  </si>
  <si>
    <t>Fériés</t>
  </si>
  <si>
    <t>1er janvier</t>
  </si>
  <si>
    <t>Le 1er mai</t>
  </si>
  <si>
    <t>Le 8 mai 45</t>
  </si>
  <si>
    <t>Le lundi de pâques</t>
  </si>
  <si>
    <t>change chaque année</t>
  </si>
  <si>
    <t>retirer +1 si problème</t>
  </si>
  <si>
    <t>Le Jeudi deL'ascension</t>
  </si>
  <si>
    <t>mettre +39 si problème</t>
  </si>
  <si>
    <t>Le lundi de pentecôte</t>
  </si>
  <si>
    <t>mettre +50 si problème</t>
  </si>
  <si>
    <t>Le 14 Juillet</t>
  </si>
  <si>
    <t>L'assomption</t>
  </si>
  <si>
    <t>La Toussaint</t>
  </si>
  <si>
    <t>Le 11 Novembre</t>
  </si>
  <si>
    <t>Noel</t>
  </si>
  <si>
    <t>TOTAL H</t>
  </si>
  <si>
    <t>Début nuit</t>
  </si>
  <si>
    <t>Fin de nuit</t>
  </si>
  <si>
    <t>AGENT</t>
  </si>
  <si>
    <t>SOCIETE</t>
  </si>
  <si>
    <t>H FIN si Nuit</t>
  </si>
  <si>
    <t>JOUR1</t>
  </si>
  <si>
    <t>JOUR2</t>
  </si>
  <si>
    <t>NUIT2</t>
  </si>
  <si>
    <t>JF1</t>
  </si>
  <si>
    <t>JF2</t>
  </si>
  <si>
    <t>NUIT1.1</t>
  </si>
  <si>
    <t>NUIT1.2</t>
  </si>
  <si>
    <t>nuit dim férié après 21:00</t>
  </si>
  <si>
    <t>nuit dim férié après 00:00</t>
  </si>
  <si>
    <t>nuit dimanche après 21:00</t>
  </si>
  <si>
    <t>nuit dimanche après 00:00</t>
  </si>
  <si>
    <t>nuit semaine après 21:00</t>
  </si>
  <si>
    <t>nuit semaine après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</si>
</sst>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d\ hh:mm"/>
    <numFmt numFmtId="166" formatCode="ddd* dd/mm/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2" fontId="0" fillId="0" borderId="1" xfId="0" applyNumberFormat="1" applyBorder="1"/>
    <xf numFmtId="164" fontId="0" fillId="0" borderId="1" xfId="0" applyNumberFormat="1" applyBorder="1"/>
    <xf numFmtId="20" fontId="1" fillId="0" borderId="1" xfId="0" applyNumberFormat="1" applyFont="1" applyBorder="1"/>
    <xf numFmtId="2" fontId="0" fillId="0" borderId="1" xfId="0" applyNumberFormat="1" applyBorder="1" applyAlignment="1"/>
    <xf numFmtId="49" fontId="0" fillId="0" borderId="1" xfId="0" applyNumberFormat="1" applyBorder="1"/>
    <xf numFmtId="2" fontId="1" fillId="0" borderId="1" xfId="0" applyNumberFormat="1" applyFont="1" applyBorder="1"/>
    <xf numFmtId="0" fontId="2" fillId="3" borderId="1" xfId="0" applyFont="1" applyFill="1" applyBorder="1" applyAlignment="1">
      <alignment horizontal="center" vertical="center" wrapText="1"/>
    </xf>
    <xf numFmtId="2" fontId="0" fillId="3" borderId="1" xfId="0" applyNumberFormat="1" applyFill="1" applyBorder="1"/>
    <xf numFmtId="2" fontId="0" fillId="4" borderId="1" xfId="0" applyNumberFormat="1" applyFill="1" applyBorder="1"/>
    <xf numFmtId="2" fontId="0" fillId="5" borderId="1" xfId="0" applyNumberFormat="1" applyFill="1" applyBorder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5" fontId="3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66" fontId="0" fillId="0" borderId="1" xfId="0" applyNumberFormat="1" applyBorder="1"/>
  </cellXfs>
  <cellStyles count="1">
    <cellStyle name="Normal" xfId="0" builtinId="0"/>
  </cellStyles>
  <dxfs count="2"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socie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érié"/>
      <sheetName val="Nuit"/>
      <sheetName val="JANVIER"/>
    </sheetNames>
    <sheetDataSet>
      <sheetData sheetId="0" refreshError="1">
        <row r="4">
          <cell r="A4">
            <v>43101</v>
          </cell>
        </row>
        <row r="5">
          <cell r="A5">
            <v>43221</v>
          </cell>
        </row>
        <row r="6">
          <cell r="A6">
            <v>43228</v>
          </cell>
        </row>
        <row r="7">
          <cell r="A7">
            <v>43192</v>
          </cell>
        </row>
        <row r="8">
          <cell r="A8">
            <v>43230</v>
          </cell>
        </row>
        <row r="9">
          <cell r="A9">
            <v>43241</v>
          </cell>
        </row>
        <row r="10">
          <cell r="A10">
            <v>43295</v>
          </cell>
        </row>
        <row r="11">
          <cell r="A11">
            <v>43327</v>
          </cell>
        </row>
        <row r="12">
          <cell r="A12">
            <v>43405</v>
          </cell>
        </row>
        <row r="13">
          <cell r="A13">
            <v>43415</v>
          </cell>
        </row>
        <row r="14">
          <cell r="A14">
            <v>43459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40"/>
  <sheetViews>
    <sheetView showZeros="0" tabSelected="1" topLeftCell="B1" workbookViewId="0">
      <pane ySplit="6" topLeftCell="A7" activePane="bottomLeft" state="frozen"/>
      <selection pane="bottomLeft" activeCell="B16" sqref="B16:E21"/>
    </sheetView>
  </sheetViews>
  <sheetFormatPr baseColWidth="10" defaultColWidth="9.1796875" defaultRowHeight="14.5" x14ac:dyDescent="0.35"/>
  <cols>
    <col min="1" max="1" width="9.1796875" customWidth="1"/>
    <col min="2" max="2" width="13.90625" bestFit="1" customWidth="1"/>
    <col min="3" max="3" width="27.453125" customWidth="1"/>
    <col min="7" max="14" width="9.1796875" customWidth="1"/>
    <col min="18" max="18" width="9.54296875" bestFit="1" customWidth="1"/>
    <col min="19" max="19" width="11.54296875" style="20" hidden="1" customWidth="1"/>
    <col min="20" max="28" width="9.1796875" style="20" hidden="1" customWidth="1"/>
  </cols>
  <sheetData>
    <row r="1" spans="1:28" s="1" customFormat="1" ht="40" customHeight="1" x14ac:dyDescent="0.35">
      <c r="A1" s="2" t="s">
        <v>49</v>
      </c>
      <c r="C1" s="2" t="s">
        <v>48</v>
      </c>
      <c r="E1" s="2" t="s">
        <v>0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5" t="s">
        <v>9</v>
      </c>
      <c r="M1" s="15" t="s">
        <v>10</v>
      </c>
      <c r="N1" s="15" t="s">
        <v>11</v>
      </c>
      <c r="O1" s="15" t="s">
        <v>12</v>
      </c>
      <c r="P1" s="15" t="s">
        <v>14</v>
      </c>
      <c r="Q1" s="15" t="s">
        <v>13</v>
      </c>
      <c r="R1" s="15" t="s">
        <v>15</v>
      </c>
    </row>
    <row r="2" spans="1:28" x14ac:dyDescent="0.35">
      <c r="E2" s="14">
        <v>151.66999999999999</v>
      </c>
      <c r="G2" s="16">
        <f t="shared" ref="G2:O2" si="0">SUM(G7:G40)</f>
        <v>43.25</v>
      </c>
      <c r="H2" s="16">
        <f t="shared" si="0"/>
        <v>23.75</v>
      </c>
      <c r="I2" s="16">
        <f t="shared" si="0"/>
        <v>0</v>
      </c>
      <c r="J2" s="16">
        <f t="shared" si="0"/>
        <v>0</v>
      </c>
      <c r="K2" s="16">
        <f t="shared" si="0"/>
        <v>19.25</v>
      </c>
      <c r="L2" s="16">
        <f t="shared" si="0"/>
        <v>31.75</v>
      </c>
      <c r="M2" s="16">
        <f t="shared" si="0"/>
        <v>1.2499999999999996</v>
      </c>
      <c r="N2" s="16">
        <f t="shared" si="0"/>
        <v>2.7500000000000009</v>
      </c>
      <c r="O2" s="16">
        <f t="shared" si="0"/>
        <v>122</v>
      </c>
      <c r="P2" s="17">
        <f>O2-E2</f>
        <v>-29.669999999999987</v>
      </c>
      <c r="Q2" s="16">
        <f>SUM(Q7:Q40)</f>
        <v>6</v>
      </c>
      <c r="R2" s="16">
        <f>SUM(R7:R40)</f>
        <v>0</v>
      </c>
    </row>
    <row r="3" spans="1:28" x14ac:dyDescent="0.35">
      <c r="A3" s="4" t="s">
        <v>1</v>
      </c>
      <c r="B3" s="4">
        <v>2018</v>
      </c>
      <c r="E3" s="4" t="s">
        <v>3</v>
      </c>
    </row>
    <row r="4" spans="1:28" x14ac:dyDescent="0.35">
      <c r="A4" s="4" t="s">
        <v>2</v>
      </c>
      <c r="B4" s="4">
        <v>1</v>
      </c>
      <c r="E4" s="4">
        <v>10.050000000000001</v>
      </c>
    </row>
    <row r="6" spans="1:28" ht="43.5" x14ac:dyDescent="0.35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7"/>
      <c r="G6" s="5" t="s">
        <v>21</v>
      </c>
      <c r="H6" s="5" t="s">
        <v>22</v>
      </c>
      <c r="I6" s="5" t="s">
        <v>23</v>
      </c>
      <c r="J6" s="5" t="s">
        <v>24</v>
      </c>
      <c r="K6" s="5" t="s">
        <v>25</v>
      </c>
      <c r="L6" s="5" t="s">
        <v>26</v>
      </c>
      <c r="M6" s="5" t="s">
        <v>27</v>
      </c>
      <c r="N6" s="5" t="s">
        <v>28</v>
      </c>
      <c r="O6" s="5" t="s">
        <v>45</v>
      </c>
      <c r="P6" s="7"/>
      <c r="Q6" s="5" t="s">
        <v>13</v>
      </c>
      <c r="R6" s="5" t="s">
        <v>15</v>
      </c>
      <c r="S6" s="19" t="s">
        <v>50</v>
      </c>
      <c r="T6" s="19" t="s">
        <v>51</v>
      </c>
      <c r="U6" s="19" t="s">
        <v>56</v>
      </c>
      <c r="V6" s="19" t="s">
        <v>57</v>
      </c>
      <c r="W6" s="19" t="s">
        <v>54</v>
      </c>
      <c r="X6" s="19" t="s">
        <v>51</v>
      </c>
      <c r="Y6" s="19" t="s">
        <v>52</v>
      </c>
      <c r="Z6" s="19" t="s">
        <v>53</v>
      </c>
      <c r="AA6" s="19" t="s">
        <v>55</v>
      </c>
      <c r="AB6" s="19" t="s">
        <v>52</v>
      </c>
    </row>
    <row r="7" spans="1:28" x14ac:dyDescent="0.35">
      <c r="A7" s="3" t="str">
        <f t="shared" ref="A7:A40" si="1">IF(B7="","",IF(COUNTIF(ferie,B7)&gt;0,"Férié",IF(WEEKDAY(B7,2)&lt;=6,"Semaine","Dimanche")))</f>
        <v>Semaine</v>
      </c>
      <c r="B7" s="24">
        <v>43225</v>
      </c>
      <c r="C7" s="13"/>
      <c r="D7" s="10">
        <v>0</v>
      </c>
      <c r="E7" s="10">
        <v>0.20833333333333334</v>
      </c>
      <c r="F7" s="8"/>
      <c r="G7" s="9">
        <f>T7+Y7-I7-K7-M7</f>
        <v>0</v>
      </c>
      <c r="H7" s="9">
        <f>(U7+V7)+Z7-J7-L7-N7</f>
        <v>5</v>
      </c>
      <c r="I7" s="9">
        <f>IF(AND(W7),T7,0)+IF(AND(AA7),Y7,0)-M7</f>
        <v>0</v>
      </c>
      <c r="J7" s="9">
        <f>IF(AND(W7),(U7+V7),0)+IF(AND(AA7),Z7,0)-N7</f>
        <v>0</v>
      </c>
      <c r="K7" s="9">
        <f>IF(AND(X7=7),T7,0)+IF(AND(AB7=7),Y7,0)-M7</f>
        <v>0</v>
      </c>
      <c r="L7" s="9">
        <f>IF(AND(X7=7),(U7+V7),0)+IF(AND(AB7=7),Z7,0)-N7</f>
        <v>0</v>
      </c>
      <c r="M7" s="9">
        <f t="shared" ref="M7" si="2">IF(AND(W7,X7=7),T7,0)+IF(AND(AA7,AB7=7),Y7,0)</f>
        <v>0</v>
      </c>
      <c r="N7" s="9">
        <f>IF(AND(W7,X7=7),(U7+V7),0)+IF(AND(AA7,AB7=7),Z7,0)</f>
        <v>0</v>
      </c>
      <c r="O7" s="18">
        <f t="shared" ref="O7" si="3">SUM(G7:N7)</f>
        <v>5</v>
      </c>
      <c r="P7" s="8"/>
      <c r="Q7" s="12"/>
      <c r="R7" s="9"/>
      <c r="S7" s="21">
        <f t="shared" ref="S7:S40" si="4">IF(E7&lt;D7,1+E7,E7)</f>
        <v>0.20833333333333334</v>
      </c>
      <c r="T7" s="22">
        <f>(MIN(1,$S7)-$D7)*24-U7-V7</f>
        <v>0</v>
      </c>
      <c r="U7" s="22">
        <f t="shared" ref="U7:U40" si="5">IF(E7="",0,(
MIN(fdn,MIN(1,S7))-MIN(fdn,D7)
)*24)</f>
        <v>5</v>
      </c>
      <c r="V7" s="22">
        <f t="shared" ref="V7:V40" si="6">(MAX(0,(MIN(1,S7)-dbn))-MAX(0,(D7-dbn)))*24</f>
        <v>0</v>
      </c>
      <c r="W7" s="23" t="b">
        <f t="shared" ref="W7:W40" si="7">COUNTIF(ferie,$B7)=1</f>
        <v>0</v>
      </c>
      <c r="X7" s="23">
        <f>WEEKDAY($B7,2)</f>
        <v>6</v>
      </c>
      <c r="Y7" s="22">
        <f>MAX(0,$S7-1)*24-Z7</f>
        <v>0</v>
      </c>
      <c r="Z7" s="22">
        <f t="shared" ref="Z7:Z40" si="8">MAX(0,MIN($S7,1+fdn)-1)*24</f>
        <v>0</v>
      </c>
      <c r="AA7" s="23" t="b">
        <f t="shared" ref="AA7:AA40" si="9">COUNTIF(ferie,$B7+1)=1</f>
        <v>0</v>
      </c>
      <c r="AB7" s="23">
        <f>WEEKDAY($B7+1,2)</f>
        <v>7</v>
      </c>
    </row>
    <row r="8" spans="1:28" x14ac:dyDescent="0.35">
      <c r="A8" s="3" t="str">
        <f t="shared" si="1"/>
        <v>Semaine</v>
      </c>
      <c r="B8" s="24">
        <v>43225</v>
      </c>
      <c r="C8" s="13"/>
      <c r="D8" s="10">
        <v>0.16666666666666666</v>
      </c>
      <c r="E8" s="10">
        <v>0.5</v>
      </c>
      <c r="F8" s="8"/>
      <c r="G8" s="9">
        <f t="shared" ref="G8:G40" si="10">T8+Y8-I8-K8-M8</f>
        <v>6</v>
      </c>
      <c r="H8" s="9">
        <f t="shared" ref="H8:H40" si="11">(U8+V8)+Z8-J8-L8-N8</f>
        <v>2</v>
      </c>
      <c r="I8" s="9">
        <f t="shared" ref="I8:I40" si="12">IF(AND(W8),T8,0)+IF(AND(AA8),Y8,0)-M8</f>
        <v>0</v>
      </c>
      <c r="J8" s="9">
        <f t="shared" ref="J8:J40" si="13">IF(AND(W8),(U8+V8),0)+IF(AND(AA8),Z8,0)-N8</f>
        <v>0</v>
      </c>
      <c r="K8" s="9">
        <f t="shared" ref="K8:K40" si="14">IF(AND(X8=7),T8,0)+IF(AND(AB8=7),Y8,0)-M8</f>
        <v>0</v>
      </c>
      <c r="L8" s="9">
        <f t="shared" ref="L8:L40" si="15">IF(AND(X8=7),(U8+V8),0)+IF(AND(AB8=7),Z8,0)-N8</f>
        <v>0</v>
      </c>
      <c r="M8" s="9">
        <f t="shared" ref="M8:M40" si="16">IF(AND(W8,X8=7),T8,0)+IF(AND(AA8,AB8=7),Y8,0)</f>
        <v>0</v>
      </c>
      <c r="N8" s="9">
        <f t="shared" ref="N8:N40" si="17">IF(AND(W8,X8=7),(U8+V8),0)+IF(AND(AA8,AB8=7),Z8,0)</f>
        <v>0</v>
      </c>
      <c r="O8" s="18">
        <f t="shared" ref="O8:O40" si="18">SUM(G8:N8)</f>
        <v>8</v>
      </c>
      <c r="P8" s="8"/>
      <c r="Q8" s="12">
        <f t="shared" ref="Q8:Q40" si="19">IF(O8&gt;=7,1,0)</f>
        <v>1</v>
      </c>
      <c r="R8" s="9">
        <f t="shared" ref="R8:R40" si="20">IF(A8="Férié",0,IF(A8="Dimanche",0,IF(C8="CONGES PAYES",5.83,0)))</f>
        <v>0</v>
      </c>
      <c r="S8" s="21">
        <f t="shared" si="4"/>
        <v>0.5</v>
      </c>
      <c r="T8" s="22">
        <f t="shared" ref="T8:T40" si="21">(MIN(1,$S8)-$D8)*24-U8-V8</f>
        <v>6</v>
      </c>
      <c r="U8" s="22">
        <f t="shared" si="5"/>
        <v>2</v>
      </c>
      <c r="V8" s="22">
        <f t="shared" si="6"/>
        <v>0</v>
      </c>
      <c r="W8" s="23" t="b">
        <f t="shared" si="7"/>
        <v>0</v>
      </c>
      <c r="X8" s="23">
        <f t="shared" ref="X8:X40" si="22">WEEKDAY($B8,2)</f>
        <v>6</v>
      </c>
      <c r="Y8" s="22">
        <f t="shared" ref="Y8:Y40" si="23">MAX(0,$S8-1)*24-Z8</f>
        <v>0</v>
      </c>
      <c r="Z8" s="22">
        <f t="shared" si="8"/>
        <v>0</v>
      </c>
      <c r="AA8" s="23" t="b">
        <f t="shared" si="9"/>
        <v>0</v>
      </c>
      <c r="AB8" s="23">
        <f t="shared" ref="AB8:AB40" si="24">WEEKDAY($B8+1,2)</f>
        <v>7</v>
      </c>
    </row>
    <row r="9" spans="1:28" x14ac:dyDescent="0.35">
      <c r="A9" s="3" t="str">
        <f t="shared" si="1"/>
        <v>Semaine</v>
      </c>
      <c r="B9" s="24">
        <v>43225</v>
      </c>
      <c r="C9" s="13"/>
      <c r="D9" s="10">
        <v>0.16666666666666666</v>
      </c>
      <c r="E9" s="10">
        <v>0.125</v>
      </c>
      <c r="F9" s="8"/>
      <c r="G9" s="9">
        <f t="shared" si="10"/>
        <v>15</v>
      </c>
      <c r="H9" s="9">
        <f t="shared" si="11"/>
        <v>5</v>
      </c>
      <c r="I9" s="9">
        <f t="shared" si="12"/>
        <v>0</v>
      </c>
      <c r="J9" s="9">
        <f t="shared" si="13"/>
        <v>0</v>
      </c>
      <c r="K9" s="9">
        <f t="shared" si="14"/>
        <v>0</v>
      </c>
      <c r="L9" s="9">
        <f t="shared" si="15"/>
        <v>3</v>
      </c>
      <c r="M9" s="9">
        <f t="shared" si="16"/>
        <v>0</v>
      </c>
      <c r="N9" s="9">
        <f t="shared" si="17"/>
        <v>0</v>
      </c>
      <c r="O9" s="18">
        <f t="shared" si="18"/>
        <v>23</v>
      </c>
      <c r="P9" s="8"/>
      <c r="Q9" s="12">
        <f t="shared" si="19"/>
        <v>1</v>
      </c>
      <c r="R9" s="9">
        <f t="shared" si="20"/>
        <v>0</v>
      </c>
      <c r="S9" s="21">
        <f t="shared" si="4"/>
        <v>1.125</v>
      </c>
      <c r="T9" s="22">
        <f t="shared" si="21"/>
        <v>15</v>
      </c>
      <c r="U9" s="22">
        <f t="shared" si="5"/>
        <v>2</v>
      </c>
      <c r="V9" s="22">
        <f t="shared" si="6"/>
        <v>3</v>
      </c>
      <c r="W9" s="23" t="b">
        <f t="shared" si="7"/>
        <v>0</v>
      </c>
      <c r="X9" s="23">
        <f t="shared" si="22"/>
        <v>6</v>
      </c>
      <c r="Y9" s="22">
        <f t="shared" si="23"/>
        <v>0</v>
      </c>
      <c r="Z9" s="22">
        <f t="shared" si="8"/>
        <v>3</v>
      </c>
      <c r="AA9" s="23" t="b">
        <f t="shared" si="9"/>
        <v>0</v>
      </c>
      <c r="AB9" s="23">
        <f t="shared" si="24"/>
        <v>7</v>
      </c>
    </row>
    <row r="10" spans="1:28" x14ac:dyDescent="0.35">
      <c r="A10" s="3" t="str">
        <f t="shared" si="1"/>
        <v>Semaine</v>
      </c>
      <c r="B10" s="24">
        <v>43225</v>
      </c>
      <c r="C10" s="13"/>
      <c r="D10" s="10">
        <v>0.5</v>
      </c>
      <c r="E10" s="10">
        <v>0.625</v>
      </c>
      <c r="F10" s="8"/>
      <c r="G10" s="9">
        <f t="shared" si="10"/>
        <v>3</v>
      </c>
      <c r="H10" s="9">
        <f t="shared" si="11"/>
        <v>0</v>
      </c>
      <c r="I10" s="9">
        <f t="shared" si="12"/>
        <v>0</v>
      </c>
      <c r="J10" s="9">
        <f t="shared" si="13"/>
        <v>0</v>
      </c>
      <c r="K10" s="9">
        <f t="shared" si="14"/>
        <v>0</v>
      </c>
      <c r="L10" s="9">
        <f t="shared" si="15"/>
        <v>0</v>
      </c>
      <c r="M10" s="9">
        <f t="shared" si="16"/>
        <v>0</v>
      </c>
      <c r="N10" s="9">
        <f t="shared" si="17"/>
        <v>0</v>
      </c>
      <c r="O10" s="18">
        <f t="shared" si="18"/>
        <v>3</v>
      </c>
      <c r="P10" s="8"/>
      <c r="Q10" s="12">
        <f t="shared" si="19"/>
        <v>0</v>
      </c>
      <c r="R10" s="9">
        <f t="shared" si="20"/>
        <v>0</v>
      </c>
      <c r="S10" s="21">
        <f t="shared" si="4"/>
        <v>0.625</v>
      </c>
      <c r="T10" s="22">
        <f t="shared" si="21"/>
        <v>3</v>
      </c>
      <c r="U10" s="22">
        <f t="shared" si="5"/>
        <v>0</v>
      </c>
      <c r="V10" s="22">
        <f t="shared" si="6"/>
        <v>0</v>
      </c>
      <c r="W10" s="23" t="b">
        <f t="shared" si="7"/>
        <v>0</v>
      </c>
      <c r="X10" s="23">
        <f t="shared" si="22"/>
        <v>6</v>
      </c>
      <c r="Y10" s="22">
        <f t="shared" si="23"/>
        <v>0</v>
      </c>
      <c r="Z10" s="22">
        <f t="shared" si="8"/>
        <v>0</v>
      </c>
      <c r="AA10" s="23" t="b">
        <f t="shared" si="9"/>
        <v>0</v>
      </c>
      <c r="AB10" s="23">
        <f t="shared" si="24"/>
        <v>7</v>
      </c>
    </row>
    <row r="11" spans="1:28" x14ac:dyDescent="0.35">
      <c r="A11" s="3" t="str">
        <f t="shared" si="1"/>
        <v>Semaine</v>
      </c>
      <c r="B11" s="24">
        <v>43225</v>
      </c>
      <c r="C11" s="13"/>
      <c r="D11" s="10">
        <v>0.5</v>
      </c>
      <c r="E11" s="10">
        <v>0.125</v>
      </c>
      <c r="F11" s="8"/>
      <c r="G11" s="9">
        <f t="shared" si="10"/>
        <v>9</v>
      </c>
      <c r="H11" s="9">
        <f t="shared" si="11"/>
        <v>3</v>
      </c>
      <c r="I11" s="9">
        <f t="shared" si="12"/>
        <v>0</v>
      </c>
      <c r="J11" s="9">
        <f t="shared" si="13"/>
        <v>0</v>
      </c>
      <c r="K11" s="9">
        <f t="shared" si="14"/>
        <v>0</v>
      </c>
      <c r="L11" s="9">
        <f t="shared" si="15"/>
        <v>3</v>
      </c>
      <c r="M11" s="9">
        <f t="shared" si="16"/>
        <v>0</v>
      </c>
      <c r="N11" s="9">
        <f t="shared" si="17"/>
        <v>0</v>
      </c>
      <c r="O11" s="18">
        <f t="shared" si="18"/>
        <v>15</v>
      </c>
      <c r="P11" s="8"/>
      <c r="Q11" s="12">
        <f t="shared" si="19"/>
        <v>1</v>
      </c>
      <c r="R11" s="9">
        <f t="shared" si="20"/>
        <v>0</v>
      </c>
      <c r="S11" s="21">
        <f t="shared" si="4"/>
        <v>1.125</v>
      </c>
      <c r="T11" s="22">
        <f t="shared" si="21"/>
        <v>9</v>
      </c>
      <c r="U11" s="22">
        <f t="shared" si="5"/>
        <v>0</v>
      </c>
      <c r="V11" s="22">
        <f t="shared" si="6"/>
        <v>3</v>
      </c>
      <c r="W11" s="23" t="b">
        <f t="shared" si="7"/>
        <v>0</v>
      </c>
      <c r="X11" s="23">
        <f t="shared" si="22"/>
        <v>6</v>
      </c>
      <c r="Y11" s="22">
        <f t="shared" si="23"/>
        <v>0</v>
      </c>
      <c r="Z11" s="22">
        <f t="shared" si="8"/>
        <v>3</v>
      </c>
      <c r="AA11" s="23" t="b">
        <f t="shared" si="9"/>
        <v>0</v>
      </c>
      <c r="AB11" s="23">
        <f t="shared" si="24"/>
        <v>7</v>
      </c>
    </row>
    <row r="12" spans="1:28" x14ac:dyDescent="0.35">
      <c r="A12" s="3" t="str">
        <f t="shared" si="1"/>
        <v>Semaine</v>
      </c>
      <c r="B12" s="24">
        <v>43225</v>
      </c>
      <c r="C12" s="13"/>
      <c r="D12" s="10">
        <v>0.5</v>
      </c>
      <c r="E12" s="10">
        <v>0.29166666666666669</v>
      </c>
      <c r="F12" s="8"/>
      <c r="G12" s="9">
        <f t="shared" si="10"/>
        <v>9</v>
      </c>
      <c r="H12" s="9">
        <f t="shared" si="11"/>
        <v>3</v>
      </c>
      <c r="I12" s="9">
        <f t="shared" si="12"/>
        <v>0</v>
      </c>
      <c r="J12" s="9">
        <f t="shared" si="13"/>
        <v>0</v>
      </c>
      <c r="K12" s="9">
        <f t="shared" si="14"/>
        <v>1.0000000000000018</v>
      </c>
      <c r="L12" s="9">
        <f t="shared" si="15"/>
        <v>6</v>
      </c>
      <c r="M12" s="9">
        <f t="shared" si="16"/>
        <v>0</v>
      </c>
      <c r="N12" s="9">
        <f t="shared" si="17"/>
        <v>0</v>
      </c>
      <c r="O12" s="18">
        <f t="shared" si="18"/>
        <v>19</v>
      </c>
      <c r="P12" s="8"/>
      <c r="Q12" s="12">
        <f t="shared" si="19"/>
        <v>1</v>
      </c>
      <c r="R12" s="9">
        <f t="shared" si="20"/>
        <v>0</v>
      </c>
      <c r="S12" s="21">
        <f t="shared" si="4"/>
        <v>1.2916666666666667</v>
      </c>
      <c r="T12" s="22">
        <f t="shared" si="21"/>
        <v>9</v>
      </c>
      <c r="U12" s="22">
        <f t="shared" si="5"/>
        <v>0</v>
      </c>
      <c r="V12" s="22">
        <f t="shared" si="6"/>
        <v>3</v>
      </c>
      <c r="W12" s="23" t="b">
        <f t="shared" si="7"/>
        <v>0</v>
      </c>
      <c r="X12" s="23">
        <f t="shared" si="22"/>
        <v>6</v>
      </c>
      <c r="Y12" s="22">
        <f t="shared" si="23"/>
        <v>1.0000000000000018</v>
      </c>
      <c r="Z12" s="22">
        <f t="shared" si="8"/>
        <v>6</v>
      </c>
      <c r="AA12" s="23" t="b">
        <f t="shared" si="9"/>
        <v>0</v>
      </c>
      <c r="AB12" s="23">
        <f t="shared" si="24"/>
        <v>7</v>
      </c>
    </row>
    <row r="13" spans="1:28" x14ac:dyDescent="0.35">
      <c r="A13" s="3" t="str">
        <f t="shared" si="1"/>
        <v>Semaine</v>
      </c>
      <c r="B13" s="24">
        <v>43225</v>
      </c>
      <c r="C13" s="13"/>
      <c r="D13" s="10">
        <v>0.95833333333333337</v>
      </c>
      <c r="E13" s="10">
        <v>0.20833333333333334</v>
      </c>
      <c r="F13" s="8"/>
      <c r="G13" s="9">
        <f t="shared" si="10"/>
        <v>0</v>
      </c>
      <c r="H13" s="9">
        <f t="shared" si="11"/>
        <v>0.99999999999999911</v>
      </c>
      <c r="I13" s="9">
        <f t="shared" si="12"/>
        <v>0</v>
      </c>
      <c r="J13" s="9">
        <f t="shared" si="13"/>
        <v>0</v>
      </c>
      <c r="K13" s="9">
        <f t="shared" si="14"/>
        <v>0</v>
      </c>
      <c r="L13" s="9">
        <f t="shared" si="15"/>
        <v>4.9999999999999982</v>
      </c>
      <c r="M13" s="9">
        <f t="shared" si="16"/>
        <v>0</v>
      </c>
      <c r="N13" s="9">
        <f t="shared" si="17"/>
        <v>0</v>
      </c>
      <c r="O13" s="18">
        <f t="shared" si="18"/>
        <v>5.9999999999999973</v>
      </c>
      <c r="P13" s="8"/>
      <c r="Q13" s="12">
        <f t="shared" si="19"/>
        <v>0</v>
      </c>
      <c r="R13" s="9">
        <f t="shared" si="20"/>
        <v>0</v>
      </c>
      <c r="S13" s="21">
        <f t="shared" si="4"/>
        <v>1.2083333333333333</v>
      </c>
      <c r="T13" s="22">
        <f t="shared" si="21"/>
        <v>0</v>
      </c>
      <c r="U13" s="22">
        <f t="shared" si="5"/>
        <v>0</v>
      </c>
      <c r="V13" s="22">
        <f t="shared" si="6"/>
        <v>0.99999999999999911</v>
      </c>
      <c r="W13" s="23" t="b">
        <f t="shared" si="7"/>
        <v>0</v>
      </c>
      <c r="X13" s="23">
        <f t="shared" si="22"/>
        <v>6</v>
      </c>
      <c r="Y13" s="22">
        <f t="shared" si="23"/>
        <v>0</v>
      </c>
      <c r="Z13" s="22">
        <f t="shared" si="8"/>
        <v>4.9999999999999982</v>
      </c>
      <c r="AA13" s="23" t="b">
        <f t="shared" si="9"/>
        <v>0</v>
      </c>
      <c r="AB13" s="23">
        <f t="shared" si="24"/>
        <v>7</v>
      </c>
    </row>
    <row r="14" spans="1:28" x14ac:dyDescent="0.35">
      <c r="A14" s="3" t="str">
        <f t="shared" si="1"/>
        <v>Semaine</v>
      </c>
      <c r="B14" s="24">
        <v>43225</v>
      </c>
      <c r="C14" s="13"/>
      <c r="D14" s="10">
        <v>0.95833333333333337</v>
      </c>
      <c r="E14" s="10">
        <v>0.29166666666666669</v>
      </c>
      <c r="F14" s="8"/>
      <c r="G14" s="9">
        <f t="shared" si="10"/>
        <v>0</v>
      </c>
      <c r="H14" s="9">
        <f t="shared" si="11"/>
        <v>0.99999999999999911</v>
      </c>
      <c r="I14" s="9">
        <f t="shared" si="12"/>
        <v>0</v>
      </c>
      <c r="J14" s="9">
        <f t="shared" si="13"/>
        <v>0</v>
      </c>
      <c r="K14" s="9">
        <f t="shared" si="14"/>
        <v>1.0000000000000018</v>
      </c>
      <c r="L14" s="9">
        <f t="shared" si="15"/>
        <v>6</v>
      </c>
      <c r="M14" s="9">
        <f t="shared" si="16"/>
        <v>0</v>
      </c>
      <c r="N14" s="9">
        <f t="shared" si="17"/>
        <v>0</v>
      </c>
      <c r="O14" s="18">
        <f t="shared" si="18"/>
        <v>8</v>
      </c>
      <c r="P14" s="8"/>
      <c r="Q14" s="12">
        <f t="shared" si="19"/>
        <v>1</v>
      </c>
      <c r="R14" s="9">
        <f t="shared" si="20"/>
        <v>0</v>
      </c>
      <c r="S14" s="21">
        <f t="shared" si="4"/>
        <v>1.2916666666666667</v>
      </c>
      <c r="T14" s="22">
        <f t="shared" si="21"/>
        <v>0</v>
      </c>
      <c r="U14" s="22">
        <f t="shared" si="5"/>
        <v>0</v>
      </c>
      <c r="V14" s="22">
        <f t="shared" si="6"/>
        <v>0.99999999999999911</v>
      </c>
      <c r="W14" s="23" t="b">
        <f t="shared" si="7"/>
        <v>0</v>
      </c>
      <c r="X14" s="23">
        <f t="shared" si="22"/>
        <v>6</v>
      </c>
      <c r="Y14" s="22">
        <f t="shared" si="23"/>
        <v>1.0000000000000018</v>
      </c>
      <c r="Z14" s="22">
        <f t="shared" si="8"/>
        <v>6</v>
      </c>
      <c r="AA14" s="23" t="b">
        <f t="shared" si="9"/>
        <v>0</v>
      </c>
      <c r="AB14" s="23">
        <f t="shared" si="24"/>
        <v>7</v>
      </c>
    </row>
    <row r="15" spans="1:28" x14ac:dyDescent="0.35">
      <c r="A15" s="3" t="str">
        <f t="shared" si="1"/>
        <v>Semaine</v>
      </c>
      <c r="B15" s="24">
        <v>43225</v>
      </c>
      <c r="C15" s="13"/>
      <c r="D15" s="10">
        <v>0.95833333333333337</v>
      </c>
      <c r="E15" s="10">
        <v>0.91666666666666663</v>
      </c>
      <c r="F15" s="8"/>
      <c r="G15" s="9">
        <f t="shared" si="10"/>
        <v>0</v>
      </c>
      <c r="H15" s="9">
        <f t="shared" si="11"/>
        <v>0.99999999999999911</v>
      </c>
      <c r="I15" s="9">
        <f t="shared" si="12"/>
        <v>0</v>
      </c>
      <c r="J15" s="9">
        <f t="shared" si="13"/>
        <v>0</v>
      </c>
      <c r="K15" s="9">
        <f t="shared" si="14"/>
        <v>15.999999999999996</v>
      </c>
      <c r="L15" s="9">
        <f t="shared" si="15"/>
        <v>6</v>
      </c>
      <c r="M15" s="9">
        <f t="shared" si="16"/>
        <v>0</v>
      </c>
      <c r="N15" s="9">
        <f t="shared" si="17"/>
        <v>0</v>
      </c>
      <c r="O15" s="18">
        <f t="shared" si="18"/>
        <v>22.999999999999996</v>
      </c>
      <c r="P15" s="8"/>
      <c r="Q15" s="12">
        <f t="shared" si="19"/>
        <v>1</v>
      </c>
      <c r="R15" s="9">
        <f t="shared" si="20"/>
        <v>0</v>
      </c>
      <c r="S15" s="21">
        <f t="shared" si="4"/>
        <v>1.9166666666666665</v>
      </c>
      <c r="T15" s="22">
        <f t="shared" si="21"/>
        <v>0</v>
      </c>
      <c r="U15" s="22">
        <f t="shared" si="5"/>
        <v>0</v>
      </c>
      <c r="V15" s="22">
        <f t="shared" si="6"/>
        <v>0.99999999999999911</v>
      </c>
      <c r="W15" s="23" t="b">
        <f t="shared" si="7"/>
        <v>0</v>
      </c>
      <c r="X15" s="23">
        <f t="shared" si="22"/>
        <v>6</v>
      </c>
      <c r="Y15" s="22">
        <f t="shared" si="23"/>
        <v>15.999999999999996</v>
      </c>
      <c r="Z15" s="22">
        <f t="shared" si="8"/>
        <v>6</v>
      </c>
      <c r="AA15" s="23" t="b">
        <f t="shared" si="9"/>
        <v>0</v>
      </c>
      <c r="AB15" s="23">
        <f t="shared" si="24"/>
        <v>7</v>
      </c>
    </row>
    <row r="16" spans="1:28" x14ac:dyDescent="0.35">
      <c r="A16" s="3" t="str">
        <f t="shared" si="1"/>
        <v>Férié</v>
      </c>
      <c r="B16" s="24">
        <v>43415</v>
      </c>
      <c r="C16" s="13" t="s">
        <v>58</v>
      </c>
      <c r="D16" s="10">
        <v>0.88541666666666663</v>
      </c>
      <c r="E16" s="10">
        <v>0.96875</v>
      </c>
      <c r="F16" s="8"/>
      <c r="G16" s="9">
        <f t="shared" si="10"/>
        <v>0</v>
      </c>
      <c r="H16" s="9">
        <f t="shared" si="11"/>
        <v>0</v>
      </c>
      <c r="I16" s="9">
        <f t="shared" si="12"/>
        <v>0</v>
      </c>
      <c r="J16" s="9">
        <f t="shared" si="13"/>
        <v>0</v>
      </c>
      <c r="K16" s="9">
        <f t="shared" si="14"/>
        <v>0</v>
      </c>
      <c r="L16" s="9">
        <f t="shared" si="15"/>
        <v>0</v>
      </c>
      <c r="M16" s="9">
        <f t="shared" si="16"/>
        <v>0</v>
      </c>
      <c r="N16" s="9">
        <f t="shared" si="17"/>
        <v>2.0000000000000009</v>
      </c>
      <c r="O16" s="18">
        <f t="shared" si="18"/>
        <v>2.0000000000000009</v>
      </c>
      <c r="P16" s="8"/>
      <c r="Q16" s="12">
        <f t="shared" si="19"/>
        <v>0</v>
      </c>
      <c r="R16" s="9">
        <f t="shared" si="20"/>
        <v>0</v>
      </c>
      <c r="S16" s="21">
        <f t="shared" si="4"/>
        <v>0.96875</v>
      </c>
      <c r="T16" s="22">
        <f t="shared" si="21"/>
        <v>0</v>
      </c>
      <c r="U16" s="22">
        <f t="shared" si="5"/>
        <v>0</v>
      </c>
      <c r="V16" s="22">
        <f t="shared" si="6"/>
        <v>2.0000000000000009</v>
      </c>
      <c r="W16" s="23" t="b">
        <f t="shared" si="7"/>
        <v>1</v>
      </c>
      <c r="X16" s="23">
        <f t="shared" si="22"/>
        <v>7</v>
      </c>
      <c r="Y16" s="22">
        <f t="shared" si="23"/>
        <v>0</v>
      </c>
      <c r="Z16" s="22">
        <f t="shared" si="8"/>
        <v>0</v>
      </c>
      <c r="AA16" s="23" t="b">
        <f t="shared" si="9"/>
        <v>0</v>
      </c>
      <c r="AB16" s="23">
        <f t="shared" si="24"/>
        <v>1</v>
      </c>
    </row>
    <row r="17" spans="1:28" x14ac:dyDescent="0.35">
      <c r="A17" s="3" t="str">
        <f t="shared" si="1"/>
        <v>Férié</v>
      </c>
      <c r="B17" s="24">
        <v>43415</v>
      </c>
      <c r="C17" s="13" t="s">
        <v>59</v>
      </c>
      <c r="D17" s="10">
        <v>0.21875</v>
      </c>
      <c r="E17" s="10">
        <v>0.30208333333333331</v>
      </c>
      <c r="F17" s="8"/>
      <c r="G17" s="9">
        <f t="shared" si="10"/>
        <v>0</v>
      </c>
      <c r="H17" s="9">
        <f t="shared" si="11"/>
        <v>0</v>
      </c>
      <c r="I17" s="9">
        <f t="shared" si="12"/>
        <v>0</v>
      </c>
      <c r="J17" s="9">
        <f t="shared" si="13"/>
        <v>0</v>
      </c>
      <c r="K17" s="9">
        <f t="shared" si="14"/>
        <v>0</v>
      </c>
      <c r="L17" s="9">
        <f t="shared" si="15"/>
        <v>0</v>
      </c>
      <c r="M17" s="9">
        <f t="shared" si="16"/>
        <v>1.2499999999999996</v>
      </c>
      <c r="N17" s="9">
        <f t="shared" si="17"/>
        <v>0.75</v>
      </c>
      <c r="O17" s="18">
        <f t="shared" si="18"/>
        <v>1.9999999999999996</v>
      </c>
      <c r="P17" s="8"/>
      <c r="Q17" s="12">
        <f t="shared" si="19"/>
        <v>0</v>
      </c>
      <c r="R17" s="9">
        <f t="shared" si="20"/>
        <v>0</v>
      </c>
      <c r="S17" s="21">
        <f t="shared" si="4"/>
        <v>0.30208333333333331</v>
      </c>
      <c r="T17" s="22">
        <f t="shared" si="21"/>
        <v>1.2499999999999996</v>
      </c>
      <c r="U17" s="22">
        <f t="shared" si="5"/>
        <v>0.75</v>
      </c>
      <c r="V17" s="22">
        <f t="shared" si="6"/>
        <v>0</v>
      </c>
      <c r="W17" s="23" t="b">
        <f t="shared" si="7"/>
        <v>1</v>
      </c>
      <c r="X17" s="23">
        <f t="shared" si="22"/>
        <v>7</v>
      </c>
      <c r="Y17" s="22">
        <f t="shared" si="23"/>
        <v>0</v>
      </c>
      <c r="Z17" s="22">
        <f t="shared" si="8"/>
        <v>0</v>
      </c>
      <c r="AA17" s="23" t="b">
        <f t="shared" si="9"/>
        <v>0</v>
      </c>
      <c r="AB17" s="23">
        <f t="shared" si="24"/>
        <v>1</v>
      </c>
    </row>
    <row r="18" spans="1:28" x14ac:dyDescent="0.35">
      <c r="A18" s="3" t="str">
        <f t="shared" si="1"/>
        <v>Dimanche</v>
      </c>
      <c r="B18" s="24">
        <v>43107</v>
      </c>
      <c r="C18" s="13" t="s">
        <v>60</v>
      </c>
      <c r="D18" s="10">
        <v>0.88541666666666663</v>
      </c>
      <c r="E18" s="10">
        <v>0.96875</v>
      </c>
      <c r="F18" s="8"/>
      <c r="G18" s="9">
        <f t="shared" si="10"/>
        <v>0</v>
      </c>
      <c r="H18" s="9">
        <f t="shared" si="11"/>
        <v>0</v>
      </c>
      <c r="I18" s="9">
        <f t="shared" si="12"/>
        <v>0</v>
      </c>
      <c r="J18" s="9">
        <f t="shared" si="13"/>
        <v>0</v>
      </c>
      <c r="K18" s="9">
        <f t="shared" si="14"/>
        <v>0</v>
      </c>
      <c r="L18" s="9">
        <f t="shared" si="15"/>
        <v>2.0000000000000009</v>
      </c>
      <c r="M18" s="9">
        <f t="shared" si="16"/>
        <v>0</v>
      </c>
      <c r="N18" s="9">
        <f t="shared" si="17"/>
        <v>0</v>
      </c>
      <c r="O18" s="18">
        <f t="shared" si="18"/>
        <v>2.0000000000000009</v>
      </c>
      <c r="P18" s="8"/>
      <c r="Q18" s="12">
        <f t="shared" si="19"/>
        <v>0</v>
      </c>
      <c r="R18" s="9">
        <f t="shared" si="20"/>
        <v>0</v>
      </c>
      <c r="S18" s="21">
        <f t="shared" si="4"/>
        <v>0.96875</v>
      </c>
      <c r="T18" s="22">
        <f t="shared" si="21"/>
        <v>0</v>
      </c>
      <c r="U18" s="22">
        <f t="shared" si="5"/>
        <v>0</v>
      </c>
      <c r="V18" s="22">
        <f t="shared" si="6"/>
        <v>2.0000000000000009</v>
      </c>
      <c r="W18" s="23" t="b">
        <f t="shared" si="7"/>
        <v>0</v>
      </c>
      <c r="X18" s="23">
        <f t="shared" si="22"/>
        <v>7</v>
      </c>
      <c r="Y18" s="22">
        <f t="shared" si="23"/>
        <v>0</v>
      </c>
      <c r="Z18" s="22">
        <f t="shared" si="8"/>
        <v>0</v>
      </c>
      <c r="AA18" s="23" t="b">
        <f t="shared" si="9"/>
        <v>0</v>
      </c>
      <c r="AB18" s="23">
        <f t="shared" si="24"/>
        <v>1</v>
      </c>
    </row>
    <row r="19" spans="1:28" x14ac:dyDescent="0.35">
      <c r="A19" s="3" t="str">
        <f t="shared" si="1"/>
        <v>Dimanche</v>
      </c>
      <c r="B19" s="24">
        <v>43107</v>
      </c>
      <c r="C19" s="13" t="s">
        <v>61</v>
      </c>
      <c r="D19" s="10">
        <v>0.21875</v>
      </c>
      <c r="E19" s="10">
        <v>0.30208333333333331</v>
      </c>
      <c r="F19" s="8"/>
      <c r="G19" s="9">
        <f t="shared" si="10"/>
        <v>0</v>
      </c>
      <c r="H19" s="9">
        <f t="shared" si="11"/>
        <v>0</v>
      </c>
      <c r="I19" s="9">
        <f t="shared" si="12"/>
        <v>0</v>
      </c>
      <c r="J19" s="9">
        <f t="shared" si="13"/>
        <v>0</v>
      </c>
      <c r="K19" s="9">
        <f t="shared" si="14"/>
        <v>1.2499999999999996</v>
      </c>
      <c r="L19" s="9">
        <f t="shared" si="15"/>
        <v>0.75</v>
      </c>
      <c r="M19" s="9">
        <f t="shared" si="16"/>
        <v>0</v>
      </c>
      <c r="N19" s="9">
        <f t="shared" si="17"/>
        <v>0</v>
      </c>
      <c r="O19" s="18">
        <f t="shared" si="18"/>
        <v>1.9999999999999996</v>
      </c>
      <c r="P19" s="8"/>
      <c r="Q19" s="12">
        <f t="shared" si="19"/>
        <v>0</v>
      </c>
      <c r="R19" s="9">
        <f t="shared" si="20"/>
        <v>0</v>
      </c>
      <c r="S19" s="21">
        <f t="shared" si="4"/>
        <v>0.30208333333333331</v>
      </c>
      <c r="T19" s="22">
        <f t="shared" si="21"/>
        <v>1.2499999999999996</v>
      </c>
      <c r="U19" s="22">
        <f t="shared" si="5"/>
        <v>0.75</v>
      </c>
      <c r="V19" s="22">
        <f t="shared" si="6"/>
        <v>0</v>
      </c>
      <c r="W19" s="23" t="b">
        <f t="shared" si="7"/>
        <v>0</v>
      </c>
      <c r="X19" s="23">
        <f t="shared" si="22"/>
        <v>7</v>
      </c>
      <c r="Y19" s="22">
        <f t="shared" si="23"/>
        <v>0</v>
      </c>
      <c r="Z19" s="22">
        <f t="shared" si="8"/>
        <v>0</v>
      </c>
      <c r="AA19" s="23" t="b">
        <f t="shared" si="9"/>
        <v>0</v>
      </c>
      <c r="AB19" s="23">
        <f t="shared" si="24"/>
        <v>1</v>
      </c>
    </row>
    <row r="20" spans="1:28" x14ac:dyDescent="0.35">
      <c r="A20" s="3" t="str">
        <f t="shared" si="1"/>
        <v>Semaine</v>
      </c>
      <c r="B20" s="24">
        <v>43103</v>
      </c>
      <c r="C20" s="13" t="s">
        <v>62</v>
      </c>
      <c r="D20" s="10">
        <v>0.88541666666666663</v>
      </c>
      <c r="E20" s="10">
        <v>0.96875</v>
      </c>
      <c r="F20" s="8"/>
      <c r="G20" s="9">
        <f t="shared" si="10"/>
        <v>0</v>
      </c>
      <c r="H20" s="9">
        <f t="shared" si="11"/>
        <v>2.0000000000000009</v>
      </c>
      <c r="I20" s="9">
        <f t="shared" si="12"/>
        <v>0</v>
      </c>
      <c r="J20" s="9">
        <f t="shared" si="13"/>
        <v>0</v>
      </c>
      <c r="K20" s="9">
        <f t="shared" si="14"/>
        <v>0</v>
      </c>
      <c r="L20" s="9">
        <f t="shared" si="15"/>
        <v>0</v>
      </c>
      <c r="M20" s="9">
        <f t="shared" si="16"/>
        <v>0</v>
      </c>
      <c r="N20" s="9">
        <f t="shared" si="17"/>
        <v>0</v>
      </c>
      <c r="O20" s="18">
        <f t="shared" si="18"/>
        <v>2.0000000000000009</v>
      </c>
      <c r="P20" s="8"/>
      <c r="Q20" s="12">
        <f t="shared" si="19"/>
        <v>0</v>
      </c>
      <c r="R20" s="9">
        <f t="shared" si="20"/>
        <v>0</v>
      </c>
      <c r="S20" s="21">
        <f t="shared" si="4"/>
        <v>0.96875</v>
      </c>
      <c r="T20" s="22">
        <f t="shared" si="21"/>
        <v>0</v>
      </c>
      <c r="U20" s="22">
        <f t="shared" si="5"/>
        <v>0</v>
      </c>
      <c r="V20" s="22">
        <f t="shared" si="6"/>
        <v>2.0000000000000009</v>
      </c>
      <c r="W20" s="23" t="b">
        <f t="shared" si="7"/>
        <v>0</v>
      </c>
      <c r="X20" s="23">
        <f t="shared" si="22"/>
        <v>3</v>
      </c>
      <c r="Y20" s="22">
        <f t="shared" si="23"/>
        <v>0</v>
      </c>
      <c r="Z20" s="22">
        <f t="shared" si="8"/>
        <v>0</v>
      </c>
      <c r="AA20" s="23" t="b">
        <f t="shared" si="9"/>
        <v>0</v>
      </c>
      <c r="AB20" s="23">
        <f t="shared" si="24"/>
        <v>4</v>
      </c>
    </row>
    <row r="21" spans="1:28" x14ac:dyDescent="0.35">
      <c r="A21" s="3" t="str">
        <f t="shared" si="1"/>
        <v>Semaine</v>
      </c>
      <c r="B21" s="24">
        <v>43104</v>
      </c>
      <c r="C21" s="13" t="s">
        <v>63</v>
      </c>
      <c r="D21" s="10">
        <v>0.21875</v>
      </c>
      <c r="E21" s="10">
        <v>0.30208333333333331</v>
      </c>
      <c r="F21" s="8"/>
      <c r="G21" s="9">
        <f t="shared" si="10"/>
        <v>1.2499999999999996</v>
      </c>
      <c r="H21" s="9">
        <f t="shared" si="11"/>
        <v>0.75</v>
      </c>
      <c r="I21" s="9">
        <f t="shared" si="12"/>
        <v>0</v>
      </c>
      <c r="J21" s="9">
        <f t="shared" si="13"/>
        <v>0</v>
      </c>
      <c r="K21" s="9">
        <f t="shared" si="14"/>
        <v>0</v>
      </c>
      <c r="L21" s="9">
        <f t="shared" si="15"/>
        <v>0</v>
      </c>
      <c r="M21" s="9">
        <f t="shared" si="16"/>
        <v>0</v>
      </c>
      <c r="N21" s="9">
        <f t="shared" si="17"/>
        <v>0</v>
      </c>
      <c r="O21" s="18">
        <f t="shared" si="18"/>
        <v>1.9999999999999996</v>
      </c>
      <c r="P21" s="8"/>
      <c r="Q21" s="12">
        <f t="shared" si="19"/>
        <v>0</v>
      </c>
      <c r="R21" s="9">
        <f t="shared" si="20"/>
        <v>0</v>
      </c>
      <c r="S21" s="21">
        <f t="shared" si="4"/>
        <v>0.30208333333333331</v>
      </c>
      <c r="T21" s="22">
        <f t="shared" si="21"/>
        <v>1.2499999999999996</v>
      </c>
      <c r="U21" s="22">
        <f t="shared" si="5"/>
        <v>0.75</v>
      </c>
      <c r="V21" s="22">
        <f t="shared" si="6"/>
        <v>0</v>
      </c>
      <c r="W21" s="23" t="b">
        <f t="shared" si="7"/>
        <v>0</v>
      </c>
      <c r="X21" s="23">
        <f t="shared" si="22"/>
        <v>4</v>
      </c>
      <c r="Y21" s="22">
        <f t="shared" si="23"/>
        <v>0</v>
      </c>
      <c r="Z21" s="22">
        <f t="shared" si="8"/>
        <v>0</v>
      </c>
      <c r="AA21" s="23" t="b">
        <f t="shared" si="9"/>
        <v>0</v>
      </c>
      <c r="AB21" s="23">
        <f t="shared" si="24"/>
        <v>5</v>
      </c>
    </row>
    <row r="22" spans="1:28" x14ac:dyDescent="0.35">
      <c r="A22" s="3" t="str">
        <f t="shared" si="1"/>
        <v/>
      </c>
      <c r="B22" s="24"/>
      <c r="C22" s="13"/>
      <c r="D22" s="10"/>
      <c r="E22" s="10"/>
      <c r="F22" s="8"/>
      <c r="G22" s="9">
        <f t="shared" si="10"/>
        <v>0</v>
      </c>
      <c r="H22" s="9">
        <f t="shared" si="11"/>
        <v>0</v>
      </c>
      <c r="I22" s="9">
        <f t="shared" si="12"/>
        <v>0</v>
      </c>
      <c r="J22" s="9">
        <f t="shared" si="13"/>
        <v>0</v>
      </c>
      <c r="K22" s="9">
        <f t="shared" si="14"/>
        <v>0</v>
      </c>
      <c r="L22" s="9">
        <f t="shared" si="15"/>
        <v>0</v>
      </c>
      <c r="M22" s="9">
        <f t="shared" si="16"/>
        <v>0</v>
      </c>
      <c r="N22" s="9">
        <f t="shared" si="17"/>
        <v>0</v>
      </c>
      <c r="O22" s="18">
        <f t="shared" si="18"/>
        <v>0</v>
      </c>
      <c r="P22" s="8"/>
      <c r="Q22" s="12">
        <f t="shared" si="19"/>
        <v>0</v>
      </c>
      <c r="R22" s="9">
        <f t="shared" si="20"/>
        <v>0</v>
      </c>
      <c r="S22" s="21">
        <f t="shared" si="4"/>
        <v>0</v>
      </c>
      <c r="T22" s="22">
        <f t="shared" si="21"/>
        <v>0</v>
      </c>
      <c r="U22" s="22">
        <f t="shared" si="5"/>
        <v>0</v>
      </c>
      <c r="V22" s="22">
        <f t="shared" si="6"/>
        <v>0</v>
      </c>
      <c r="W22" s="23" t="b">
        <f t="shared" si="7"/>
        <v>0</v>
      </c>
      <c r="X22" s="23">
        <f t="shared" si="22"/>
        <v>6</v>
      </c>
      <c r="Y22" s="22">
        <f t="shared" si="23"/>
        <v>0</v>
      </c>
      <c r="Z22" s="22">
        <f t="shared" si="8"/>
        <v>0</v>
      </c>
      <c r="AA22" s="23" t="b">
        <f t="shared" si="9"/>
        <v>0</v>
      </c>
      <c r="AB22" s="23">
        <f t="shared" si="24"/>
        <v>7</v>
      </c>
    </row>
    <row r="23" spans="1:28" x14ac:dyDescent="0.35">
      <c r="A23" s="3" t="str">
        <f t="shared" si="1"/>
        <v/>
      </c>
      <c r="B23" s="24"/>
      <c r="C23" s="13"/>
      <c r="D23" s="10"/>
      <c r="E23" s="10"/>
      <c r="F23" s="8"/>
      <c r="G23" s="9">
        <f t="shared" si="10"/>
        <v>0</v>
      </c>
      <c r="H23" s="9">
        <f t="shared" si="11"/>
        <v>0</v>
      </c>
      <c r="I23" s="9">
        <f t="shared" si="12"/>
        <v>0</v>
      </c>
      <c r="J23" s="9">
        <f t="shared" si="13"/>
        <v>0</v>
      </c>
      <c r="K23" s="9">
        <f t="shared" si="14"/>
        <v>0</v>
      </c>
      <c r="L23" s="9">
        <f t="shared" si="15"/>
        <v>0</v>
      </c>
      <c r="M23" s="9">
        <f t="shared" si="16"/>
        <v>0</v>
      </c>
      <c r="N23" s="9">
        <f t="shared" si="17"/>
        <v>0</v>
      </c>
      <c r="O23" s="18">
        <f t="shared" si="18"/>
        <v>0</v>
      </c>
      <c r="P23" s="8"/>
      <c r="Q23" s="12">
        <f t="shared" si="19"/>
        <v>0</v>
      </c>
      <c r="R23" s="9">
        <f t="shared" si="20"/>
        <v>0</v>
      </c>
      <c r="S23" s="21">
        <f t="shared" si="4"/>
        <v>0</v>
      </c>
      <c r="T23" s="22">
        <f t="shared" si="21"/>
        <v>0</v>
      </c>
      <c r="U23" s="22">
        <f t="shared" si="5"/>
        <v>0</v>
      </c>
      <c r="V23" s="22">
        <f t="shared" si="6"/>
        <v>0</v>
      </c>
      <c r="W23" s="23" t="b">
        <f t="shared" si="7"/>
        <v>0</v>
      </c>
      <c r="X23" s="23">
        <f t="shared" si="22"/>
        <v>6</v>
      </c>
      <c r="Y23" s="22">
        <f t="shared" si="23"/>
        <v>0</v>
      </c>
      <c r="Z23" s="22">
        <f t="shared" si="8"/>
        <v>0</v>
      </c>
      <c r="AA23" s="23" t="b">
        <f t="shared" si="9"/>
        <v>0</v>
      </c>
      <c r="AB23" s="23">
        <f t="shared" si="24"/>
        <v>7</v>
      </c>
    </row>
    <row r="24" spans="1:28" x14ac:dyDescent="0.35">
      <c r="A24" s="3" t="str">
        <f t="shared" si="1"/>
        <v/>
      </c>
      <c r="B24" s="24"/>
      <c r="C24" s="13"/>
      <c r="D24" s="10"/>
      <c r="E24" s="10"/>
      <c r="F24" s="8"/>
      <c r="G24" s="9">
        <f t="shared" si="10"/>
        <v>0</v>
      </c>
      <c r="H24" s="9">
        <f t="shared" si="11"/>
        <v>0</v>
      </c>
      <c r="I24" s="9">
        <f t="shared" si="12"/>
        <v>0</v>
      </c>
      <c r="J24" s="9">
        <f t="shared" si="13"/>
        <v>0</v>
      </c>
      <c r="K24" s="9">
        <f t="shared" si="14"/>
        <v>0</v>
      </c>
      <c r="L24" s="9">
        <f t="shared" si="15"/>
        <v>0</v>
      </c>
      <c r="M24" s="9">
        <f t="shared" si="16"/>
        <v>0</v>
      </c>
      <c r="N24" s="9">
        <f t="shared" si="17"/>
        <v>0</v>
      </c>
      <c r="O24" s="18">
        <f t="shared" si="18"/>
        <v>0</v>
      </c>
      <c r="P24" s="8"/>
      <c r="Q24" s="12">
        <f t="shared" si="19"/>
        <v>0</v>
      </c>
      <c r="R24" s="9">
        <f t="shared" si="20"/>
        <v>0</v>
      </c>
      <c r="S24" s="21">
        <f t="shared" si="4"/>
        <v>0</v>
      </c>
      <c r="T24" s="22">
        <f t="shared" si="21"/>
        <v>0</v>
      </c>
      <c r="U24" s="22">
        <f t="shared" si="5"/>
        <v>0</v>
      </c>
      <c r="V24" s="22">
        <f t="shared" si="6"/>
        <v>0</v>
      </c>
      <c r="W24" s="23" t="b">
        <f t="shared" si="7"/>
        <v>0</v>
      </c>
      <c r="X24" s="23">
        <f t="shared" si="22"/>
        <v>6</v>
      </c>
      <c r="Y24" s="22">
        <f t="shared" si="23"/>
        <v>0</v>
      </c>
      <c r="Z24" s="22">
        <f t="shared" si="8"/>
        <v>0</v>
      </c>
      <c r="AA24" s="23" t="b">
        <f t="shared" si="9"/>
        <v>0</v>
      </c>
      <c r="AB24" s="23">
        <f t="shared" si="24"/>
        <v>7</v>
      </c>
    </row>
    <row r="25" spans="1:28" x14ac:dyDescent="0.35">
      <c r="A25" s="3" t="str">
        <f t="shared" si="1"/>
        <v/>
      </c>
      <c r="B25" s="24"/>
      <c r="C25" s="13"/>
      <c r="D25" s="10"/>
      <c r="E25" s="10"/>
      <c r="F25" s="8"/>
      <c r="G25" s="9">
        <f t="shared" si="10"/>
        <v>0</v>
      </c>
      <c r="H25" s="9">
        <f t="shared" si="11"/>
        <v>0</v>
      </c>
      <c r="I25" s="9">
        <f t="shared" si="12"/>
        <v>0</v>
      </c>
      <c r="J25" s="9">
        <f t="shared" si="13"/>
        <v>0</v>
      </c>
      <c r="K25" s="9">
        <f t="shared" si="14"/>
        <v>0</v>
      </c>
      <c r="L25" s="9">
        <f t="shared" si="15"/>
        <v>0</v>
      </c>
      <c r="M25" s="9">
        <f t="shared" si="16"/>
        <v>0</v>
      </c>
      <c r="N25" s="9">
        <f t="shared" si="17"/>
        <v>0</v>
      </c>
      <c r="O25" s="18">
        <f t="shared" si="18"/>
        <v>0</v>
      </c>
      <c r="P25" s="8"/>
      <c r="Q25" s="12">
        <f t="shared" si="19"/>
        <v>0</v>
      </c>
      <c r="R25" s="9">
        <f t="shared" si="20"/>
        <v>0</v>
      </c>
      <c r="S25" s="21">
        <f t="shared" si="4"/>
        <v>0</v>
      </c>
      <c r="T25" s="22">
        <f t="shared" si="21"/>
        <v>0</v>
      </c>
      <c r="U25" s="22">
        <f t="shared" si="5"/>
        <v>0</v>
      </c>
      <c r="V25" s="22">
        <f t="shared" si="6"/>
        <v>0</v>
      </c>
      <c r="W25" s="23" t="b">
        <f t="shared" si="7"/>
        <v>0</v>
      </c>
      <c r="X25" s="23">
        <f t="shared" si="22"/>
        <v>6</v>
      </c>
      <c r="Y25" s="22">
        <f t="shared" si="23"/>
        <v>0</v>
      </c>
      <c r="Z25" s="22">
        <f t="shared" si="8"/>
        <v>0</v>
      </c>
      <c r="AA25" s="23" t="b">
        <f t="shared" si="9"/>
        <v>0</v>
      </c>
      <c r="AB25" s="23">
        <f t="shared" si="24"/>
        <v>7</v>
      </c>
    </row>
    <row r="26" spans="1:28" x14ac:dyDescent="0.35">
      <c r="A26" s="3" t="str">
        <f t="shared" si="1"/>
        <v/>
      </c>
      <c r="B26" s="24"/>
      <c r="C26" s="13"/>
      <c r="D26" s="10"/>
      <c r="E26" s="10"/>
      <c r="F26" s="8"/>
      <c r="G26" s="9">
        <f t="shared" si="10"/>
        <v>0</v>
      </c>
      <c r="H26" s="9">
        <f t="shared" si="11"/>
        <v>0</v>
      </c>
      <c r="I26" s="9">
        <f t="shared" si="12"/>
        <v>0</v>
      </c>
      <c r="J26" s="9">
        <f t="shared" si="13"/>
        <v>0</v>
      </c>
      <c r="K26" s="9">
        <f t="shared" si="14"/>
        <v>0</v>
      </c>
      <c r="L26" s="9">
        <f t="shared" si="15"/>
        <v>0</v>
      </c>
      <c r="M26" s="9">
        <f t="shared" si="16"/>
        <v>0</v>
      </c>
      <c r="N26" s="9">
        <f t="shared" si="17"/>
        <v>0</v>
      </c>
      <c r="O26" s="18">
        <f t="shared" si="18"/>
        <v>0</v>
      </c>
      <c r="P26" s="8"/>
      <c r="Q26" s="12">
        <f t="shared" si="19"/>
        <v>0</v>
      </c>
      <c r="R26" s="9">
        <f t="shared" si="20"/>
        <v>0</v>
      </c>
      <c r="S26" s="21">
        <f t="shared" si="4"/>
        <v>0</v>
      </c>
      <c r="T26" s="22">
        <f t="shared" si="21"/>
        <v>0</v>
      </c>
      <c r="U26" s="22">
        <f t="shared" si="5"/>
        <v>0</v>
      </c>
      <c r="V26" s="22">
        <f t="shared" si="6"/>
        <v>0</v>
      </c>
      <c r="W26" s="23" t="b">
        <f t="shared" si="7"/>
        <v>0</v>
      </c>
      <c r="X26" s="23">
        <f t="shared" si="22"/>
        <v>6</v>
      </c>
      <c r="Y26" s="22">
        <f t="shared" si="23"/>
        <v>0</v>
      </c>
      <c r="Z26" s="22">
        <f t="shared" si="8"/>
        <v>0</v>
      </c>
      <c r="AA26" s="23" t="b">
        <f t="shared" si="9"/>
        <v>0</v>
      </c>
      <c r="AB26" s="23">
        <f t="shared" si="24"/>
        <v>7</v>
      </c>
    </row>
    <row r="27" spans="1:28" x14ac:dyDescent="0.35">
      <c r="A27" s="3" t="str">
        <f t="shared" si="1"/>
        <v/>
      </c>
      <c r="B27" s="24"/>
      <c r="C27" s="13"/>
      <c r="D27" s="10"/>
      <c r="E27" s="10"/>
      <c r="F27" s="8"/>
      <c r="G27" s="9">
        <f t="shared" si="10"/>
        <v>0</v>
      </c>
      <c r="H27" s="9">
        <f t="shared" si="11"/>
        <v>0</v>
      </c>
      <c r="I27" s="9">
        <f t="shared" si="12"/>
        <v>0</v>
      </c>
      <c r="J27" s="9">
        <f t="shared" si="13"/>
        <v>0</v>
      </c>
      <c r="K27" s="9">
        <f t="shared" si="14"/>
        <v>0</v>
      </c>
      <c r="L27" s="9">
        <f t="shared" si="15"/>
        <v>0</v>
      </c>
      <c r="M27" s="9">
        <f t="shared" si="16"/>
        <v>0</v>
      </c>
      <c r="N27" s="9">
        <f t="shared" si="17"/>
        <v>0</v>
      </c>
      <c r="O27" s="18">
        <f t="shared" si="18"/>
        <v>0</v>
      </c>
      <c r="P27" s="8"/>
      <c r="Q27" s="12">
        <f t="shared" si="19"/>
        <v>0</v>
      </c>
      <c r="R27" s="9">
        <f t="shared" si="20"/>
        <v>0</v>
      </c>
      <c r="S27" s="21">
        <f t="shared" si="4"/>
        <v>0</v>
      </c>
      <c r="T27" s="22">
        <f t="shared" si="21"/>
        <v>0</v>
      </c>
      <c r="U27" s="22">
        <f t="shared" si="5"/>
        <v>0</v>
      </c>
      <c r="V27" s="22">
        <f t="shared" si="6"/>
        <v>0</v>
      </c>
      <c r="W27" s="23" t="b">
        <f t="shared" si="7"/>
        <v>0</v>
      </c>
      <c r="X27" s="23">
        <f t="shared" si="22"/>
        <v>6</v>
      </c>
      <c r="Y27" s="22">
        <f t="shared" si="23"/>
        <v>0</v>
      </c>
      <c r="Z27" s="22">
        <f t="shared" si="8"/>
        <v>0</v>
      </c>
      <c r="AA27" s="23" t="b">
        <f t="shared" si="9"/>
        <v>0</v>
      </c>
      <c r="AB27" s="23">
        <f t="shared" si="24"/>
        <v>7</v>
      </c>
    </row>
    <row r="28" spans="1:28" x14ac:dyDescent="0.35">
      <c r="A28" s="3" t="str">
        <f t="shared" si="1"/>
        <v/>
      </c>
      <c r="B28" s="24"/>
      <c r="C28" s="13"/>
      <c r="D28" s="10"/>
      <c r="E28" s="10"/>
      <c r="F28" s="8"/>
      <c r="G28" s="9">
        <f t="shared" si="10"/>
        <v>0</v>
      </c>
      <c r="H28" s="9">
        <f t="shared" si="11"/>
        <v>0</v>
      </c>
      <c r="I28" s="9">
        <f t="shared" si="12"/>
        <v>0</v>
      </c>
      <c r="J28" s="9">
        <f t="shared" si="13"/>
        <v>0</v>
      </c>
      <c r="K28" s="9">
        <f t="shared" si="14"/>
        <v>0</v>
      </c>
      <c r="L28" s="9">
        <f t="shared" si="15"/>
        <v>0</v>
      </c>
      <c r="M28" s="9">
        <f t="shared" si="16"/>
        <v>0</v>
      </c>
      <c r="N28" s="9">
        <f t="shared" si="17"/>
        <v>0</v>
      </c>
      <c r="O28" s="18">
        <f t="shared" si="18"/>
        <v>0</v>
      </c>
      <c r="P28" s="8"/>
      <c r="Q28" s="12">
        <f t="shared" si="19"/>
        <v>0</v>
      </c>
      <c r="R28" s="9">
        <f t="shared" si="20"/>
        <v>0</v>
      </c>
      <c r="S28" s="21">
        <f t="shared" si="4"/>
        <v>0</v>
      </c>
      <c r="T28" s="22">
        <f t="shared" si="21"/>
        <v>0</v>
      </c>
      <c r="U28" s="22">
        <f t="shared" si="5"/>
        <v>0</v>
      </c>
      <c r="V28" s="22">
        <f t="shared" si="6"/>
        <v>0</v>
      </c>
      <c r="W28" s="23" t="b">
        <f t="shared" si="7"/>
        <v>0</v>
      </c>
      <c r="X28" s="23">
        <f t="shared" si="22"/>
        <v>6</v>
      </c>
      <c r="Y28" s="22">
        <f t="shared" si="23"/>
        <v>0</v>
      </c>
      <c r="Z28" s="22">
        <f t="shared" si="8"/>
        <v>0</v>
      </c>
      <c r="AA28" s="23" t="b">
        <f t="shared" si="9"/>
        <v>0</v>
      </c>
      <c r="AB28" s="23">
        <f t="shared" si="24"/>
        <v>7</v>
      </c>
    </row>
    <row r="29" spans="1:28" x14ac:dyDescent="0.35">
      <c r="A29" s="3" t="str">
        <f t="shared" si="1"/>
        <v/>
      </c>
      <c r="B29" s="24"/>
      <c r="C29" s="13"/>
      <c r="D29" s="10"/>
      <c r="E29" s="10"/>
      <c r="F29" s="8"/>
      <c r="G29" s="9">
        <f t="shared" si="10"/>
        <v>0</v>
      </c>
      <c r="H29" s="9">
        <f t="shared" si="11"/>
        <v>0</v>
      </c>
      <c r="I29" s="9">
        <f t="shared" si="12"/>
        <v>0</v>
      </c>
      <c r="J29" s="9">
        <f t="shared" si="13"/>
        <v>0</v>
      </c>
      <c r="K29" s="9">
        <f t="shared" si="14"/>
        <v>0</v>
      </c>
      <c r="L29" s="9">
        <f t="shared" si="15"/>
        <v>0</v>
      </c>
      <c r="M29" s="9">
        <f t="shared" si="16"/>
        <v>0</v>
      </c>
      <c r="N29" s="9">
        <f t="shared" si="17"/>
        <v>0</v>
      </c>
      <c r="O29" s="18">
        <f t="shared" si="18"/>
        <v>0</v>
      </c>
      <c r="P29" s="8"/>
      <c r="Q29" s="12">
        <f t="shared" si="19"/>
        <v>0</v>
      </c>
      <c r="R29" s="9">
        <f t="shared" si="20"/>
        <v>0</v>
      </c>
      <c r="S29" s="21">
        <f t="shared" si="4"/>
        <v>0</v>
      </c>
      <c r="T29" s="22">
        <f t="shared" si="21"/>
        <v>0</v>
      </c>
      <c r="U29" s="22">
        <f t="shared" si="5"/>
        <v>0</v>
      </c>
      <c r="V29" s="22">
        <f t="shared" si="6"/>
        <v>0</v>
      </c>
      <c r="W29" s="23" t="b">
        <f t="shared" si="7"/>
        <v>0</v>
      </c>
      <c r="X29" s="23">
        <f t="shared" si="22"/>
        <v>6</v>
      </c>
      <c r="Y29" s="22">
        <f t="shared" si="23"/>
        <v>0</v>
      </c>
      <c r="Z29" s="22">
        <f t="shared" si="8"/>
        <v>0</v>
      </c>
      <c r="AA29" s="23" t="b">
        <f t="shared" si="9"/>
        <v>0</v>
      </c>
      <c r="AB29" s="23">
        <f t="shared" si="24"/>
        <v>7</v>
      </c>
    </row>
    <row r="30" spans="1:28" x14ac:dyDescent="0.35">
      <c r="A30" s="3" t="str">
        <f t="shared" si="1"/>
        <v/>
      </c>
      <c r="B30" s="24"/>
      <c r="C30" s="13"/>
      <c r="D30" s="10"/>
      <c r="E30" s="10"/>
      <c r="F30" s="8"/>
      <c r="G30" s="9">
        <f t="shared" si="10"/>
        <v>0</v>
      </c>
      <c r="H30" s="9">
        <f t="shared" si="11"/>
        <v>0</v>
      </c>
      <c r="I30" s="9">
        <f t="shared" si="12"/>
        <v>0</v>
      </c>
      <c r="J30" s="9">
        <f t="shared" si="13"/>
        <v>0</v>
      </c>
      <c r="K30" s="9">
        <f t="shared" si="14"/>
        <v>0</v>
      </c>
      <c r="L30" s="9">
        <f t="shared" si="15"/>
        <v>0</v>
      </c>
      <c r="M30" s="9">
        <f t="shared" si="16"/>
        <v>0</v>
      </c>
      <c r="N30" s="9">
        <f t="shared" si="17"/>
        <v>0</v>
      </c>
      <c r="O30" s="18">
        <f t="shared" si="18"/>
        <v>0</v>
      </c>
      <c r="P30" s="8"/>
      <c r="Q30" s="12">
        <f t="shared" si="19"/>
        <v>0</v>
      </c>
      <c r="R30" s="9">
        <f t="shared" si="20"/>
        <v>0</v>
      </c>
      <c r="S30" s="21">
        <f t="shared" si="4"/>
        <v>0</v>
      </c>
      <c r="T30" s="22">
        <f t="shared" si="21"/>
        <v>0</v>
      </c>
      <c r="U30" s="22">
        <f t="shared" si="5"/>
        <v>0</v>
      </c>
      <c r="V30" s="22">
        <f t="shared" si="6"/>
        <v>0</v>
      </c>
      <c r="W30" s="23" t="b">
        <f t="shared" si="7"/>
        <v>0</v>
      </c>
      <c r="X30" s="23">
        <f t="shared" si="22"/>
        <v>6</v>
      </c>
      <c r="Y30" s="22">
        <f t="shared" si="23"/>
        <v>0</v>
      </c>
      <c r="Z30" s="22">
        <f t="shared" si="8"/>
        <v>0</v>
      </c>
      <c r="AA30" s="23" t="b">
        <f t="shared" si="9"/>
        <v>0</v>
      </c>
      <c r="AB30" s="23">
        <f t="shared" si="24"/>
        <v>7</v>
      </c>
    </row>
    <row r="31" spans="1:28" x14ac:dyDescent="0.35">
      <c r="A31" s="3" t="str">
        <f t="shared" si="1"/>
        <v/>
      </c>
      <c r="B31" s="24"/>
      <c r="C31" s="13"/>
      <c r="D31" s="10"/>
      <c r="E31" s="10"/>
      <c r="F31" s="8"/>
      <c r="G31" s="9">
        <f t="shared" si="10"/>
        <v>0</v>
      </c>
      <c r="H31" s="9">
        <f t="shared" si="11"/>
        <v>0</v>
      </c>
      <c r="I31" s="9">
        <f t="shared" si="12"/>
        <v>0</v>
      </c>
      <c r="J31" s="9">
        <f t="shared" si="13"/>
        <v>0</v>
      </c>
      <c r="K31" s="9">
        <f t="shared" si="14"/>
        <v>0</v>
      </c>
      <c r="L31" s="9">
        <f t="shared" si="15"/>
        <v>0</v>
      </c>
      <c r="M31" s="9">
        <f t="shared" si="16"/>
        <v>0</v>
      </c>
      <c r="N31" s="9">
        <f t="shared" si="17"/>
        <v>0</v>
      </c>
      <c r="O31" s="18">
        <f t="shared" si="18"/>
        <v>0</v>
      </c>
      <c r="P31" s="8"/>
      <c r="Q31" s="12">
        <f t="shared" si="19"/>
        <v>0</v>
      </c>
      <c r="R31" s="9">
        <f t="shared" si="20"/>
        <v>0</v>
      </c>
      <c r="S31" s="21">
        <f t="shared" si="4"/>
        <v>0</v>
      </c>
      <c r="T31" s="22">
        <f t="shared" si="21"/>
        <v>0</v>
      </c>
      <c r="U31" s="22">
        <f t="shared" si="5"/>
        <v>0</v>
      </c>
      <c r="V31" s="22">
        <f t="shared" si="6"/>
        <v>0</v>
      </c>
      <c r="W31" s="23" t="b">
        <f t="shared" si="7"/>
        <v>0</v>
      </c>
      <c r="X31" s="23">
        <f t="shared" si="22"/>
        <v>6</v>
      </c>
      <c r="Y31" s="22">
        <f t="shared" si="23"/>
        <v>0</v>
      </c>
      <c r="Z31" s="22">
        <f t="shared" si="8"/>
        <v>0</v>
      </c>
      <c r="AA31" s="23" t="b">
        <f t="shared" si="9"/>
        <v>0</v>
      </c>
      <c r="AB31" s="23">
        <f t="shared" si="24"/>
        <v>7</v>
      </c>
    </row>
    <row r="32" spans="1:28" x14ac:dyDescent="0.35">
      <c r="A32" s="3" t="str">
        <f t="shared" si="1"/>
        <v/>
      </c>
      <c r="B32" s="24"/>
      <c r="C32" s="13"/>
      <c r="D32" s="10"/>
      <c r="E32" s="10"/>
      <c r="F32" s="8"/>
      <c r="G32" s="9">
        <f t="shared" si="10"/>
        <v>0</v>
      </c>
      <c r="H32" s="9">
        <f t="shared" si="11"/>
        <v>0</v>
      </c>
      <c r="I32" s="9">
        <f t="shared" si="12"/>
        <v>0</v>
      </c>
      <c r="J32" s="9">
        <f t="shared" si="13"/>
        <v>0</v>
      </c>
      <c r="K32" s="9">
        <f t="shared" si="14"/>
        <v>0</v>
      </c>
      <c r="L32" s="9">
        <f t="shared" si="15"/>
        <v>0</v>
      </c>
      <c r="M32" s="9">
        <f t="shared" si="16"/>
        <v>0</v>
      </c>
      <c r="N32" s="9">
        <f t="shared" si="17"/>
        <v>0</v>
      </c>
      <c r="O32" s="18">
        <f t="shared" si="18"/>
        <v>0</v>
      </c>
      <c r="P32" s="8"/>
      <c r="Q32" s="12">
        <f t="shared" si="19"/>
        <v>0</v>
      </c>
      <c r="R32" s="9">
        <f t="shared" si="20"/>
        <v>0</v>
      </c>
      <c r="S32" s="21">
        <f t="shared" si="4"/>
        <v>0</v>
      </c>
      <c r="T32" s="22">
        <f t="shared" si="21"/>
        <v>0</v>
      </c>
      <c r="U32" s="22">
        <f t="shared" si="5"/>
        <v>0</v>
      </c>
      <c r="V32" s="22">
        <f t="shared" si="6"/>
        <v>0</v>
      </c>
      <c r="W32" s="23" t="b">
        <f t="shared" si="7"/>
        <v>0</v>
      </c>
      <c r="X32" s="23">
        <f t="shared" si="22"/>
        <v>6</v>
      </c>
      <c r="Y32" s="22">
        <f t="shared" si="23"/>
        <v>0</v>
      </c>
      <c r="Z32" s="22">
        <f t="shared" si="8"/>
        <v>0</v>
      </c>
      <c r="AA32" s="23" t="b">
        <f t="shared" si="9"/>
        <v>0</v>
      </c>
      <c r="AB32" s="23">
        <f t="shared" si="24"/>
        <v>7</v>
      </c>
    </row>
    <row r="33" spans="1:28" x14ac:dyDescent="0.35">
      <c r="A33" s="3" t="str">
        <f t="shared" si="1"/>
        <v/>
      </c>
      <c r="B33" s="24"/>
      <c r="C33" s="13"/>
      <c r="D33" s="10"/>
      <c r="E33" s="10"/>
      <c r="F33" s="8"/>
      <c r="G33" s="9">
        <f t="shared" si="10"/>
        <v>0</v>
      </c>
      <c r="H33" s="9">
        <f t="shared" si="11"/>
        <v>0</v>
      </c>
      <c r="I33" s="9">
        <f t="shared" si="12"/>
        <v>0</v>
      </c>
      <c r="J33" s="9">
        <f t="shared" si="13"/>
        <v>0</v>
      </c>
      <c r="K33" s="9">
        <f t="shared" si="14"/>
        <v>0</v>
      </c>
      <c r="L33" s="9">
        <f t="shared" si="15"/>
        <v>0</v>
      </c>
      <c r="M33" s="9">
        <f t="shared" si="16"/>
        <v>0</v>
      </c>
      <c r="N33" s="9">
        <f t="shared" si="17"/>
        <v>0</v>
      </c>
      <c r="O33" s="18">
        <f t="shared" si="18"/>
        <v>0</v>
      </c>
      <c r="P33" s="8"/>
      <c r="Q33" s="12">
        <f t="shared" si="19"/>
        <v>0</v>
      </c>
      <c r="R33" s="9">
        <f t="shared" si="20"/>
        <v>0</v>
      </c>
      <c r="S33" s="21">
        <f t="shared" si="4"/>
        <v>0</v>
      </c>
      <c r="T33" s="22">
        <f t="shared" si="21"/>
        <v>0</v>
      </c>
      <c r="U33" s="22">
        <f t="shared" si="5"/>
        <v>0</v>
      </c>
      <c r="V33" s="22">
        <f t="shared" si="6"/>
        <v>0</v>
      </c>
      <c r="W33" s="23" t="b">
        <f t="shared" si="7"/>
        <v>0</v>
      </c>
      <c r="X33" s="23">
        <f t="shared" si="22"/>
        <v>6</v>
      </c>
      <c r="Y33" s="22">
        <f t="shared" si="23"/>
        <v>0</v>
      </c>
      <c r="Z33" s="22">
        <f t="shared" si="8"/>
        <v>0</v>
      </c>
      <c r="AA33" s="23" t="b">
        <f t="shared" si="9"/>
        <v>0</v>
      </c>
      <c r="AB33" s="23">
        <f t="shared" si="24"/>
        <v>7</v>
      </c>
    </row>
    <row r="34" spans="1:28" x14ac:dyDescent="0.35">
      <c r="A34" s="3" t="str">
        <f t="shared" si="1"/>
        <v/>
      </c>
      <c r="B34" s="24"/>
      <c r="C34" s="13"/>
      <c r="D34" s="10"/>
      <c r="E34" s="10"/>
      <c r="F34" s="8"/>
      <c r="G34" s="9">
        <f t="shared" si="10"/>
        <v>0</v>
      </c>
      <c r="H34" s="9">
        <f t="shared" si="11"/>
        <v>0</v>
      </c>
      <c r="I34" s="9">
        <f t="shared" si="12"/>
        <v>0</v>
      </c>
      <c r="J34" s="9">
        <f t="shared" si="13"/>
        <v>0</v>
      </c>
      <c r="K34" s="9">
        <f t="shared" si="14"/>
        <v>0</v>
      </c>
      <c r="L34" s="9">
        <f t="shared" si="15"/>
        <v>0</v>
      </c>
      <c r="M34" s="9">
        <f t="shared" si="16"/>
        <v>0</v>
      </c>
      <c r="N34" s="9">
        <f t="shared" si="17"/>
        <v>0</v>
      </c>
      <c r="O34" s="18">
        <f t="shared" si="18"/>
        <v>0</v>
      </c>
      <c r="P34" s="8"/>
      <c r="Q34" s="12">
        <f t="shared" si="19"/>
        <v>0</v>
      </c>
      <c r="R34" s="9">
        <f t="shared" si="20"/>
        <v>0</v>
      </c>
      <c r="S34" s="21">
        <f t="shared" si="4"/>
        <v>0</v>
      </c>
      <c r="T34" s="22">
        <f t="shared" si="21"/>
        <v>0</v>
      </c>
      <c r="U34" s="22">
        <f t="shared" si="5"/>
        <v>0</v>
      </c>
      <c r="V34" s="22">
        <f t="shared" si="6"/>
        <v>0</v>
      </c>
      <c r="W34" s="23" t="b">
        <f t="shared" si="7"/>
        <v>0</v>
      </c>
      <c r="X34" s="23">
        <f t="shared" si="22"/>
        <v>6</v>
      </c>
      <c r="Y34" s="22">
        <f t="shared" si="23"/>
        <v>0</v>
      </c>
      <c r="Z34" s="22">
        <f t="shared" si="8"/>
        <v>0</v>
      </c>
      <c r="AA34" s="23" t="b">
        <f t="shared" si="9"/>
        <v>0</v>
      </c>
      <c r="AB34" s="23">
        <f t="shared" si="24"/>
        <v>7</v>
      </c>
    </row>
    <row r="35" spans="1:28" x14ac:dyDescent="0.35">
      <c r="A35" s="3" t="str">
        <f t="shared" si="1"/>
        <v/>
      </c>
      <c r="B35" s="24"/>
      <c r="C35" s="13"/>
      <c r="D35" s="10"/>
      <c r="E35" s="10"/>
      <c r="F35" s="8"/>
      <c r="G35" s="9">
        <f t="shared" si="10"/>
        <v>0</v>
      </c>
      <c r="H35" s="9">
        <f t="shared" si="11"/>
        <v>0</v>
      </c>
      <c r="I35" s="9">
        <f t="shared" si="12"/>
        <v>0</v>
      </c>
      <c r="J35" s="9">
        <f t="shared" si="13"/>
        <v>0</v>
      </c>
      <c r="K35" s="9">
        <f t="shared" si="14"/>
        <v>0</v>
      </c>
      <c r="L35" s="9">
        <f t="shared" si="15"/>
        <v>0</v>
      </c>
      <c r="M35" s="9">
        <f t="shared" si="16"/>
        <v>0</v>
      </c>
      <c r="N35" s="9">
        <f t="shared" si="17"/>
        <v>0</v>
      </c>
      <c r="O35" s="18">
        <f t="shared" si="18"/>
        <v>0</v>
      </c>
      <c r="P35" s="8"/>
      <c r="Q35" s="12">
        <f t="shared" si="19"/>
        <v>0</v>
      </c>
      <c r="R35" s="9">
        <f t="shared" si="20"/>
        <v>0</v>
      </c>
      <c r="S35" s="21">
        <f t="shared" si="4"/>
        <v>0</v>
      </c>
      <c r="T35" s="22">
        <f t="shared" si="21"/>
        <v>0</v>
      </c>
      <c r="U35" s="22">
        <f t="shared" si="5"/>
        <v>0</v>
      </c>
      <c r="V35" s="22">
        <f t="shared" si="6"/>
        <v>0</v>
      </c>
      <c r="W35" s="23" t="b">
        <f t="shared" si="7"/>
        <v>0</v>
      </c>
      <c r="X35" s="23">
        <f t="shared" si="22"/>
        <v>6</v>
      </c>
      <c r="Y35" s="22">
        <f t="shared" si="23"/>
        <v>0</v>
      </c>
      <c r="Z35" s="22">
        <f t="shared" si="8"/>
        <v>0</v>
      </c>
      <c r="AA35" s="23" t="b">
        <f t="shared" si="9"/>
        <v>0</v>
      </c>
      <c r="AB35" s="23">
        <f t="shared" si="24"/>
        <v>7</v>
      </c>
    </row>
    <row r="36" spans="1:28" x14ac:dyDescent="0.35">
      <c r="A36" s="3" t="str">
        <f t="shared" si="1"/>
        <v/>
      </c>
      <c r="B36" s="24"/>
      <c r="C36" s="13"/>
      <c r="D36" s="10"/>
      <c r="E36" s="10"/>
      <c r="F36" s="8"/>
      <c r="G36" s="9">
        <f t="shared" si="10"/>
        <v>0</v>
      </c>
      <c r="H36" s="9">
        <f t="shared" si="11"/>
        <v>0</v>
      </c>
      <c r="I36" s="9">
        <f t="shared" si="12"/>
        <v>0</v>
      </c>
      <c r="J36" s="9">
        <f t="shared" si="13"/>
        <v>0</v>
      </c>
      <c r="K36" s="9">
        <f t="shared" si="14"/>
        <v>0</v>
      </c>
      <c r="L36" s="9">
        <f t="shared" si="15"/>
        <v>0</v>
      </c>
      <c r="M36" s="9">
        <f t="shared" si="16"/>
        <v>0</v>
      </c>
      <c r="N36" s="9">
        <f t="shared" si="17"/>
        <v>0</v>
      </c>
      <c r="O36" s="18">
        <f t="shared" si="18"/>
        <v>0</v>
      </c>
      <c r="P36" s="8"/>
      <c r="Q36" s="12">
        <f t="shared" si="19"/>
        <v>0</v>
      </c>
      <c r="R36" s="9">
        <f t="shared" si="20"/>
        <v>0</v>
      </c>
      <c r="S36" s="21">
        <f t="shared" si="4"/>
        <v>0</v>
      </c>
      <c r="T36" s="22">
        <f t="shared" si="21"/>
        <v>0</v>
      </c>
      <c r="U36" s="22">
        <f t="shared" si="5"/>
        <v>0</v>
      </c>
      <c r="V36" s="22">
        <f t="shared" si="6"/>
        <v>0</v>
      </c>
      <c r="W36" s="23" t="b">
        <f t="shared" si="7"/>
        <v>0</v>
      </c>
      <c r="X36" s="23">
        <f t="shared" si="22"/>
        <v>6</v>
      </c>
      <c r="Y36" s="22">
        <f t="shared" si="23"/>
        <v>0</v>
      </c>
      <c r="Z36" s="22">
        <f t="shared" si="8"/>
        <v>0</v>
      </c>
      <c r="AA36" s="23" t="b">
        <f t="shared" si="9"/>
        <v>0</v>
      </c>
      <c r="AB36" s="23">
        <f t="shared" si="24"/>
        <v>7</v>
      </c>
    </row>
    <row r="37" spans="1:28" x14ac:dyDescent="0.35">
      <c r="A37" s="3" t="str">
        <f t="shared" si="1"/>
        <v/>
      </c>
      <c r="B37" s="24"/>
      <c r="C37" s="13"/>
      <c r="D37" s="10"/>
      <c r="E37" s="10"/>
      <c r="F37" s="8"/>
      <c r="G37" s="9">
        <f t="shared" si="10"/>
        <v>0</v>
      </c>
      <c r="H37" s="9">
        <f t="shared" si="11"/>
        <v>0</v>
      </c>
      <c r="I37" s="9">
        <f t="shared" si="12"/>
        <v>0</v>
      </c>
      <c r="J37" s="9">
        <f t="shared" si="13"/>
        <v>0</v>
      </c>
      <c r="K37" s="9">
        <f t="shared" si="14"/>
        <v>0</v>
      </c>
      <c r="L37" s="9">
        <f t="shared" si="15"/>
        <v>0</v>
      </c>
      <c r="M37" s="9">
        <f t="shared" si="16"/>
        <v>0</v>
      </c>
      <c r="N37" s="9">
        <f t="shared" si="17"/>
        <v>0</v>
      </c>
      <c r="O37" s="18">
        <f t="shared" si="18"/>
        <v>0</v>
      </c>
      <c r="P37" s="8"/>
      <c r="Q37" s="12">
        <f t="shared" si="19"/>
        <v>0</v>
      </c>
      <c r="R37" s="9">
        <f t="shared" si="20"/>
        <v>0</v>
      </c>
      <c r="S37" s="21">
        <f t="shared" si="4"/>
        <v>0</v>
      </c>
      <c r="T37" s="22">
        <f t="shared" si="21"/>
        <v>0</v>
      </c>
      <c r="U37" s="22">
        <f t="shared" si="5"/>
        <v>0</v>
      </c>
      <c r="V37" s="22">
        <f t="shared" si="6"/>
        <v>0</v>
      </c>
      <c r="W37" s="23" t="b">
        <f t="shared" si="7"/>
        <v>0</v>
      </c>
      <c r="X37" s="23">
        <f t="shared" si="22"/>
        <v>6</v>
      </c>
      <c r="Y37" s="22">
        <f t="shared" si="23"/>
        <v>0</v>
      </c>
      <c r="Z37" s="22">
        <f t="shared" si="8"/>
        <v>0</v>
      </c>
      <c r="AA37" s="23" t="b">
        <f t="shared" si="9"/>
        <v>0</v>
      </c>
      <c r="AB37" s="23">
        <f t="shared" si="24"/>
        <v>7</v>
      </c>
    </row>
    <row r="38" spans="1:28" x14ac:dyDescent="0.35">
      <c r="A38" s="3" t="str">
        <f t="shared" si="1"/>
        <v/>
      </c>
      <c r="B38" s="24"/>
      <c r="C38" s="13"/>
      <c r="D38" s="10"/>
      <c r="E38" s="10"/>
      <c r="F38" s="8"/>
      <c r="G38" s="9">
        <f t="shared" si="10"/>
        <v>0</v>
      </c>
      <c r="H38" s="9">
        <f t="shared" si="11"/>
        <v>0</v>
      </c>
      <c r="I38" s="9">
        <f t="shared" si="12"/>
        <v>0</v>
      </c>
      <c r="J38" s="9">
        <f t="shared" si="13"/>
        <v>0</v>
      </c>
      <c r="K38" s="9">
        <f t="shared" si="14"/>
        <v>0</v>
      </c>
      <c r="L38" s="9">
        <f t="shared" si="15"/>
        <v>0</v>
      </c>
      <c r="M38" s="9">
        <f t="shared" si="16"/>
        <v>0</v>
      </c>
      <c r="N38" s="9">
        <f t="shared" si="17"/>
        <v>0</v>
      </c>
      <c r="O38" s="18">
        <f t="shared" si="18"/>
        <v>0</v>
      </c>
      <c r="P38" s="8"/>
      <c r="Q38" s="12">
        <f t="shared" si="19"/>
        <v>0</v>
      </c>
      <c r="R38" s="9">
        <f t="shared" si="20"/>
        <v>0</v>
      </c>
      <c r="S38" s="21">
        <f t="shared" si="4"/>
        <v>0</v>
      </c>
      <c r="T38" s="22">
        <f t="shared" si="21"/>
        <v>0</v>
      </c>
      <c r="U38" s="22">
        <f t="shared" si="5"/>
        <v>0</v>
      </c>
      <c r="V38" s="22">
        <f t="shared" si="6"/>
        <v>0</v>
      </c>
      <c r="W38" s="23" t="b">
        <f t="shared" si="7"/>
        <v>0</v>
      </c>
      <c r="X38" s="23">
        <f t="shared" si="22"/>
        <v>6</v>
      </c>
      <c r="Y38" s="22">
        <f t="shared" si="23"/>
        <v>0</v>
      </c>
      <c r="Z38" s="22">
        <f t="shared" si="8"/>
        <v>0</v>
      </c>
      <c r="AA38" s="23" t="b">
        <f t="shared" si="9"/>
        <v>0</v>
      </c>
      <c r="AB38" s="23">
        <f t="shared" si="24"/>
        <v>7</v>
      </c>
    </row>
    <row r="39" spans="1:28" x14ac:dyDescent="0.35">
      <c r="A39" s="3" t="str">
        <f t="shared" si="1"/>
        <v/>
      </c>
      <c r="B39" s="24"/>
      <c r="C39" s="13"/>
      <c r="D39" s="10"/>
      <c r="E39" s="10"/>
      <c r="F39" s="8"/>
      <c r="G39" s="9">
        <f t="shared" si="10"/>
        <v>0</v>
      </c>
      <c r="H39" s="9">
        <f t="shared" si="11"/>
        <v>0</v>
      </c>
      <c r="I39" s="9">
        <f t="shared" si="12"/>
        <v>0</v>
      </c>
      <c r="J39" s="9">
        <f t="shared" si="13"/>
        <v>0</v>
      </c>
      <c r="K39" s="9">
        <f t="shared" si="14"/>
        <v>0</v>
      </c>
      <c r="L39" s="9">
        <f t="shared" si="15"/>
        <v>0</v>
      </c>
      <c r="M39" s="9">
        <f t="shared" si="16"/>
        <v>0</v>
      </c>
      <c r="N39" s="9">
        <f t="shared" si="17"/>
        <v>0</v>
      </c>
      <c r="O39" s="18">
        <f t="shared" si="18"/>
        <v>0</v>
      </c>
      <c r="P39" s="8"/>
      <c r="Q39" s="12">
        <f t="shared" si="19"/>
        <v>0</v>
      </c>
      <c r="R39" s="9">
        <f t="shared" si="20"/>
        <v>0</v>
      </c>
      <c r="S39" s="21">
        <f t="shared" si="4"/>
        <v>0</v>
      </c>
      <c r="T39" s="22">
        <f t="shared" si="21"/>
        <v>0</v>
      </c>
      <c r="U39" s="22">
        <f t="shared" si="5"/>
        <v>0</v>
      </c>
      <c r="V39" s="22">
        <f t="shared" si="6"/>
        <v>0</v>
      </c>
      <c r="W39" s="23" t="b">
        <f t="shared" si="7"/>
        <v>0</v>
      </c>
      <c r="X39" s="23">
        <f t="shared" si="22"/>
        <v>6</v>
      </c>
      <c r="Y39" s="22">
        <f t="shared" si="23"/>
        <v>0</v>
      </c>
      <c r="Z39" s="22">
        <f t="shared" si="8"/>
        <v>0</v>
      </c>
      <c r="AA39" s="23" t="b">
        <f t="shared" si="9"/>
        <v>0</v>
      </c>
      <c r="AB39" s="23">
        <f t="shared" si="24"/>
        <v>7</v>
      </c>
    </row>
    <row r="40" spans="1:28" x14ac:dyDescent="0.35">
      <c r="A40" s="3" t="str">
        <f t="shared" si="1"/>
        <v/>
      </c>
      <c r="B40" s="24"/>
      <c r="C40" s="13"/>
      <c r="D40" s="10"/>
      <c r="E40" s="10"/>
      <c r="F40" s="8"/>
      <c r="G40" s="9">
        <f t="shared" si="10"/>
        <v>0</v>
      </c>
      <c r="H40" s="9">
        <f t="shared" si="11"/>
        <v>0</v>
      </c>
      <c r="I40" s="9">
        <f t="shared" si="12"/>
        <v>0</v>
      </c>
      <c r="J40" s="9">
        <f t="shared" si="13"/>
        <v>0</v>
      </c>
      <c r="K40" s="9">
        <f t="shared" si="14"/>
        <v>0</v>
      </c>
      <c r="L40" s="9">
        <f t="shared" si="15"/>
        <v>0</v>
      </c>
      <c r="M40" s="9">
        <f t="shared" si="16"/>
        <v>0</v>
      </c>
      <c r="N40" s="9">
        <f t="shared" si="17"/>
        <v>0</v>
      </c>
      <c r="O40" s="18">
        <f t="shared" si="18"/>
        <v>0</v>
      </c>
      <c r="P40" s="8"/>
      <c r="Q40" s="12">
        <f t="shared" si="19"/>
        <v>0</v>
      </c>
      <c r="R40" s="9">
        <f t="shared" si="20"/>
        <v>0</v>
      </c>
      <c r="S40" s="21">
        <f t="shared" si="4"/>
        <v>0</v>
      </c>
      <c r="T40" s="22">
        <f t="shared" si="21"/>
        <v>0</v>
      </c>
      <c r="U40" s="22">
        <f t="shared" si="5"/>
        <v>0</v>
      </c>
      <c r="V40" s="22">
        <f t="shared" si="6"/>
        <v>0</v>
      </c>
      <c r="W40" s="23" t="b">
        <f t="shared" si="7"/>
        <v>0</v>
      </c>
      <c r="X40" s="23">
        <f t="shared" si="22"/>
        <v>6</v>
      </c>
      <c r="Y40" s="22">
        <f t="shared" si="23"/>
        <v>0</v>
      </c>
      <c r="Z40" s="22">
        <f t="shared" si="8"/>
        <v>0</v>
      </c>
      <c r="AA40" s="23" t="b">
        <f t="shared" si="9"/>
        <v>0</v>
      </c>
      <c r="AB40" s="23">
        <f t="shared" si="24"/>
        <v>7</v>
      </c>
    </row>
  </sheetData>
  <conditionalFormatting sqref="W7:W40 AA7:AA40">
    <cfRule type="expression" dxfId="1" priority="2">
      <formula>W7</formula>
    </cfRule>
  </conditionalFormatting>
  <conditionalFormatting sqref="X7:X40 AB7:AB40">
    <cfRule type="expression" dxfId="0" priority="1">
      <formula>X7=7</formula>
    </cfRule>
  </conditionalFormatting>
  <pageMargins left="0.7" right="0.7" top="0.75" bottom="0.75" header="0.3" footer="0.3"/>
  <pageSetup paperSize="9" orientation="portrait" r:id="rId1"/>
  <ignoredErrors>
    <ignoredError sqref="P2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workbookViewId="0">
      <selection activeCell="A4" sqref="A4:A14"/>
    </sheetView>
  </sheetViews>
  <sheetFormatPr baseColWidth="10" defaultRowHeight="14.5" x14ac:dyDescent="0.35"/>
  <cols>
    <col min="1" max="1" width="12.1796875" customWidth="1"/>
    <col min="2" max="3" width="22.81640625" customWidth="1"/>
    <col min="4" max="4" width="22.7265625" customWidth="1"/>
  </cols>
  <sheetData>
    <row r="2" spans="1:4" x14ac:dyDescent="0.35">
      <c r="A2" t="s">
        <v>29</v>
      </c>
    </row>
    <row r="4" spans="1:4" x14ac:dyDescent="0.35">
      <c r="A4" s="6">
        <f>DATE(AN,1,1)</f>
        <v>43101</v>
      </c>
      <c r="B4" t="s">
        <v>30</v>
      </c>
    </row>
    <row r="5" spans="1:4" x14ac:dyDescent="0.35">
      <c r="A5" s="6">
        <f>DATE(AN,5,1)</f>
        <v>43221</v>
      </c>
      <c r="B5" t="s">
        <v>31</v>
      </c>
    </row>
    <row r="6" spans="1:4" x14ac:dyDescent="0.35">
      <c r="A6" s="6">
        <f>DATE(AN,5,8)</f>
        <v>43228</v>
      </c>
      <c r="B6" t="s">
        <v>32</v>
      </c>
    </row>
    <row r="7" spans="1:4" x14ac:dyDescent="0.35">
      <c r="A7" s="6">
        <f>DATE(AN,3,29.56+0.979*MOD(204-11*MOD(AN,19),30)-WEEKDAY(DATE(AN,3,28.56+0.979*MOD(204-11*MOD(AN,19),30))))+1</f>
        <v>43192</v>
      </c>
      <c r="B7" t="s">
        <v>33</v>
      </c>
      <c r="C7" t="s">
        <v>34</v>
      </c>
      <c r="D7" t="s">
        <v>35</v>
      </c>
    </row>
    <row r="8" spans="1:4" x14ac:dyDescent="0.35">
      <c r="A8" s="6">
        <f>A7+38</f>
        <v>43230</v>
      </c>
      <c r="B8" t="s">
        <v>36</v>
      </c>
      <c r="C8" t="s">
        <v>34</v>
      </c>
      <c r="D8" t="s">
        <v>37</v>
      </c>
    </row>
    <row r="9" spans="1:4" x14ac:dyDescent="0.35">
      <c r="A9" s="6">
        <f>A7+49</f>
        <v>43241</v>
      </c>
      <c r="B9" t="s">
        <v>38</v>
      </c>
      <c r="C9" t="s">
        <v>34</v>
      </c>
      <c r="D9" t="s">
        <v>39</v>
      </c>
    </row>
    <row r="10" spans="1:4" x14ac:dyDescent="0.35">
      <c r="A10" s="6">
        <f>DATE(AN,7,14)</f>
        <v>43295</v>
      </c>
      <c r="B10" t="s">
        <v>40</v>
      </c>
    </row>
    <row r="11" spans="1:4" x14ac:dyDescent="0.35">
      <c r="A11" s="6">
        <f>DATE(AN,8,15)</f>
        <v>43327</v>
      </c>
      <c r="B11" t="s">
        <v>41</v>
      </c>
    </row>
    <row r="12" spans="1:4" x14ac:dyDescent="0.35">
      <c r="A12" s="6">
        <f>DATE(AN,11,1)</f>
        <v>43405</v>
      </c>
      <c r="B12" t="s">
        <v>42</v>
      </c>
    </row>
    <row r="13" spans="1:4" x14ac:dyDescent="0.35">
      <c r="A13" s="6">
        <f>DATE(AN,11,11)</f>
        <v>43415</v>
      </c>
      <c r="B13" t="s">
        <v>43</v>
      </c>
    </row>
    <row r="14" spans="1:4" x14ac:dyDescent="0.35">
      <c r="A14" s="6">
        <f>DATE(AN,12,25)</f>
        <v>43459</v>
      </c>
      <c r="B14" t="s">
        <v>44</v>
      </c>
    </row>
    <row r="17" spans="1:2" x14ac:dyDescent="0.35">
      <c r="A17" s="4" t="s">
        <v>46</v>
      </c>
      <c r="B17" s="11">
        <v>0.875</v>
      </c>
    </row>
    <row r="18" spans="1:2" x14ac:dyDescent="0.35">
      <c r="A18" s="4" t="s">
        <v>47</v>
      </c>
      <c r="B18" s="11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Ferie</vt:lpstr>
      <vt:lpstr>AN</vt:lpstr>
      <vt:lpstr>dbn</vt:lpstr>
      <vt:lpstr>fdn</vt:lpstr>
      <vt:lpstr>ferie</vt:lpstr>
      <vt:lpstr>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2018-05-03T06:16:10Z</dcterms:modified>
</cp:coreProperties>
</file>