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B" sheetId="4" r:id="rId1"/>
    <sheet name="ComRef" sheetId="2" r:id="rId2"/>
  </sheets>
  <externalReferences>
    <externalReference r:id="rId3"/>
    <externalReference r:id="rId4"/>
  </externalReferences>
  <definedNames>
    <definedName name="_xlnm._FilterDatabase" localSheetId="0" hidden="1">DB!$A$1:$E$16</definedName>
    <definedName name="Partenaire">'[1]Menus Déroulants'!$S$2:$S$35</definedName>
  </definedNames>
  <calcPr calcId="152511"/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  <c r="D9" i="2"/>
  <c r="Q3" i="4" l="1"/>
  <c r="Q4" i="4"/>
  <c r="Q5" i="4"/>
  <c r="Q6" i="4"/>
  <c r="Q7" i="4"/>
  <c r="Q8" i="4"/>
  <c r="Q9" i="4"/>
  <c r="Q10" i="4"/>
  <c r="Q11" i="4"/>
  <c r="Q12" i="4"/>
  <c r="Q13" i="4"/>
  <c r="Q14" i="4"/>
  <c r="Q15" i="4"/>
  <c r="Q16" i="4"/>
  <c r="Q2" i="4"/>
  <c r="P3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2" i="4"/>
  <c r="R12" i="4" a="1"/>
  <c r="R12" i="4" s="1"/>
  <c r="M12" i="4"/>
  <c r="L12" i="4"/>
  <c r="K12" i="4"/>
  <c r="J12" i="4"/>
  <c r="I12" i="4"/>
  <c r="R16" i="4" a="1"/>
  <c r="R16" i="4" s="1"/>
  <c r="M16" i="4"/>
  <c r="L16" i="4"/>
  <c r="K16" i="4"/>
  <c r="J16" i="4"/>
  <c r="I16" i="4"/>
  <c r="R15" i="4" a="1"/>
  <c r="R15" i="4" s="1"/>
  <c r="M15" i="4"/>
  <c r="L15" i="4"/>
  <c r="K15" i="4"/>
  <c r="J15" i="4"/>
  <c r="I15" i="4"/>
  <c r="R14" i="4" a="1"/>
  <c r="R14" i="4" s="1"/>
  <c r="M14" i="4"/>
  <c r="L14" i="4"/>
  <c r="K14" i="4"/>
  <c r="J14" i="4"/>
  <c r="I14" i="4"/>
  <c r="R13" i="4" a="1"/>
  <c r="R13" i="4" s="1"/>
  <c r="M13" i="4"/>
  <c r="L13" i="4"/>
  <c r="K13" i="4"/>
  <c r="J13" i="4"/>
  <c r="I13" i="4"/>
  <c r="R11" i="4" a="1"/>
  <c r="R11" i="4" s="1"/>
  <c r="M11" i="4"/>
  <c r="L11" i="4"/>
  <c r="K11" i="4"/>
  <c r="J11" i="4"/>
  <c r="I11" i="4"/>
  <c r="R10" i="4" a="1"/>
  <c r="R10" i="4" s="1"/>
  <c r="N10" i="4"/>
  <c r="M10" i="4"/>
  <c r="L10" i="4"/>
  <c r="K10" i="4"/>
  <c r="J10" i="4"/>
  <c r="I10" i="4"/>
  <c r="R9" i="4" a="1"/>
  <c r="R9" i="4" s="1"/>
  <c r="N9" i="4"/>
  <c r="M9" i="4"/>
  <c r="L9" i="4"/>
  <c r="K9" i="4"/>
  <c r="J9" i="4"/>
  <c r="I9" i="4"/>
  <c r="O9" i="4" s="1"/>
  <c r="R8" i="4" a="1"/>
  <c r="R8" i="4" s="1"/>
  <c r="M8" i="4"/>
  <c r="L8" i="4"/>
  <c r="K8" i="4"/>
  <c r="J8" i="4"/>
  <c r="I8" i="4"/>
  <c r="R7" i="4" a="1"/>
  <c r="R7" i="4" s="1"/>
  <c r="M7" i="4"/>
  <c r="L7" i="4"/>
  <c r="K7" i="4"/>
  <c r="J7" i="4"/>
  <c r="I7" i="4"/>
  <c r="R6" i="4" a="1"/>
  <c r="R6" i="4" s="1"/>
  <c r="M6" i="4"/>
  <c r="L6" i="4"/>
  <c r="K6" i="4"/>
  <c r="J6" i="4"/>
  <c r="I6" i="4"/>
  <c r="R5" i="4" a="1"/>
  <c r="R5" i="4" s="1"/>
  <c r="M5" i="4"/>
  <c r="L5" i="4"/>
  <c r="N5" i="4" s="1"/>
  <c r="K5" i="4"/>
  <c r="J5" i="4"/>
  <c r="I5" i="4"/>
  <c r="O5" i="4" s="1"/>
  <c r="M2" i="4"/>
  <c r="M3" i="4"/>
  <c r="M4" i="4"/>
  <c r="L2" i="4"/>
  <c r="L3" i="4"/>
  <c r="L4" i="4"/>
  <c r="J2" i="4"/>
  <c r="J3" i="4"/>
  <c r="J4" i="4"/>
  <c r="I2" i="4"/>
  <c r="I3" i="4"/>
  <c r="I4" i="4"/>
  <c r="R4" i="4" a="1"/>
  <c r="R4" i="4" s="1"/>
  <c r="K4" i="4"/>
  <c r="K2" i="4"/>
  <c r="K3" i="4"/>
  <c r="O12" i="4" l="1"/>
  <c r="O8" i="4"/>
  <c r="N13" i="4"/>
  <c r="O14" i="4"/>
  <c r="O13" i="4"/>
  <c r="O3" i="4"/>
  <c r="O10" i="4"/>
  <c r="N3" i="4"/>
  <c r="N16" i="4"/>
  <c r="O16" i="4" s="1"/>
  <c r="N12" i="4"/>
  <c r="N15" i="4"/>
  <c r="O15" i="4" s="1"/>
  <c r="N6" i="4"/>
  <c r="O6" i="4" s="1"/>
  <c r="N11" i="4"/>
  <c r="O11" i="4" s="1"/>
  <c r="N14" i="4"/>
  <c r="N2" i="4"/>
  <c r="O2" i="4" s="1"/>
  <c r="N8" i="4"/>
  <c r="N7" i="4"/>
  <c r="O7" i="4" s="1"/>
  <c r="N4" i="4"/>
  <c r="O4" i="4" s="1"/>
  <c r="R3" i="4" l="1" a="1"/>
  <c r="R3" i="4" s="1"/>
  <c r="R2" i="4" a="1"/>
  <c r="R2" i="4" s="1"/>
</calcChain>
</file>

<file path=xl/sharedStrings.xml><?xml version="1.0" encoding="utf-8"?>
<sst xmlns="http://schemas.openxmlformats.org/spreadsheetml/2006/main" count="184" uniqueCount="55">
  <si>
    <t>Type</t>
  </si>
  <si>
    <t>Nbr</t>
  </si>
  <si>
    <t>Com</t>
  </si>
  <si>
    <t>Referentie contract</t>
  </si>
  <si>
    <t>Selected Payment Method</t>
  </si>
  <si>
    <t>Product Target Segment</t>
  </si>
  <si>
    <t>Mois</t>
  </si>
  <si>
    <t>001846803208</t>
  </si>
  <si>
    <t>541448820044782120</t>
  </si>
  <si>
    <t>0355538039</t>
  </si>
  <si>
    <t>Direct Debit</t>
  </si>
  <si>
    <t>Residential</t>
  </si>
  <si>
    <t>001898332537</t>
  </si>
  <si>
    <t>541448860013832463</t>
  </si>
  <si>
    <t>0355403451</t>
  </si>
  <si>
    <t>Bank Transfer</t>
  </si>
  <si>
    <t>Headpoint: NAE</t>
  </si>
  <si>
    <t>A: K</t>
  </si>
  <si>
    <t>Business</t>
  </si>
  <si>
    <t>Who 1</t>
  </si>
  <si>
    <t>Who 2</t>
  </si>
  <si>
    <t>A</t>
  </si>
  <si>
    <t>Recherche Com Who 1</t>
  </si>
  <si>
    <t>Recherche Com Who 2</t>
  </si>
  <si>
    <t>Dom</t>
  </si>
  <si>
    <t>SANS</t>
  </si>
  <si>
    <t>AVEC</t>
  </si>
  <si>
    <t>&lt;=5</t>
  </si>
  <si>
    <t>&gt;5</t>
  </si>
  <si>
    <t>&lt;=2</t>
  </si>
  <si>
    <t>&gt;2</t>
  </si>
  <si>
    <t>Tabeau nommé "TabComRefA"</t>
  </si>
  <si>
    <t>Tableau nommé "TabComRefP"</t>
  </si>
  <si>
    <t>Nbr Product Target Segment identique pour même mois pour Who 1</t>
  </si>
  <si>
    <t>Nbr Resi pour même mois pour Who 1</t>
  </si>
  <si>
    <t>Nbr de Direct Debit/mois RESI pour Who 1</t>
  </si>
  <si>
    <t>Nbr Business pour même mois pour Who 1</t>
  </si>
  <si>
    <t>Nbre De Ligne Mois suivant Target Segment identique pour Who 1</t>
  </si>
  <si>
    <t>Pourcentage Par mois Dom pour Même tproduct Segment pour Who 1</t>
  </si>
  <si>
    <t>Pourcent Dom</t>
  </si>
  <si>
    <t>Janvier 17: 3X Residential avec 66,67% DOM et 1X Business avec 100% DOM</t>
  </si>
  <si>
    <t>Février 17: 4X Residentiel avec 50% DOM et 1X Business avec 0% Dom</t>
  </si>
  <si>
    <t>PAR1</t>
  </si>
  <si>
    <t>PAR2</t>
  </si>
  <si>
    <t>PAR3</t>
  </si>
  <si>
    <t>Nbr Res/Bus pour même mois suivant Who 2</t>
  </si>
  <si>
    <t>Nbr DOM suivant RES/Buss pour même mois suivant Who 2</t>
  </si>
  <si>
    <t>PAR4</t>
  </si>
  <si>
    <t>Résultat désiré pour Recherche Com Who 2</t>
  </si>
  <si>
    <t>&lt;--35</t>
  </si>
  <si>
    <t>&lt;--60</t>
  </si>
  <si>
    <t>&lt;--30</t>
  </si>
  <si>
    <t>&lt;-50</t>
  </si>
  <si>
    <t>&lt;-60</t>
  </si>
  <si>
    <t>Critere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</si>
</sst>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6" formatCode="_-* #,##0.000\ _€_-;\-* #,##0.000\ _€_-;_-* &quot;-&quot;??\ _€_-;_-@_-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0" borderId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0" xfId="1" applyFont="1" applyFill="1" applyAlignment="1">
      <alignment horizontal="left" vertical="top" wrapText="1"/>
    </xf>
    <xf numFmtId="0" fontId="4" fillId="2" borderId="0" xfId="1" applyFont="1" applyFill="1" applyAlignment="1">
      <alignment horizontal="left" vertical="top" wrapText="1"/>
    </xf>
    <xf numFmtId="0" fontId="2" fillId="2" borderId="0" xfId="1" applyFont="1" applyFill="1" applyAlignment="1">
      <alignment horizontal="left" vertical="top"/>
    </xf>
    <xf numFmtId="49" fontId="3" fillId="0" borderId="0" xfId="1" applyNumberFormat="1" applyAlignment="1">
      <alignment wrapText="1"/>
    </xf>
    <xf numFmtId="17" fontId="3" fillId="0" borderId="0" xfId="1" applyNumberFormat="1"/>
    <xf numFmtId="0" fontId="3" fillId="0" borderId="0" xfId="1"/>
    <xf numFmtId="10" fontId="3" fillId="0" borderId="0" xfId="1" applyNumberFormat="1"/>
    <xf numFmtId="0" fontId="3" fillId="0" borderId="0" xfId="1" applyNumberFormat="1"/>
    <xf numFmtId="0" fontId="3" fillId="0" borderId="0" xfId="1" applyNumberFormat="1" applyFill="1"/>
    <xf numFmtId="9" fontId="0" fillId="0" borderId="0" xfId="0" applyNumberFormat="1"/>
    <xf numFmtId="166" fontId="0" fillId="0" borderId="0" xfId="2" applyNumberFormat="1" applyFont="1"/>
  </cellXfs>
  <cellStyles count="3">
    <cellStyle name="Milliers" xfId="2" builtinId="3"/>
    <cellStyle name="Normal" xfId="0" builtinId="0"/>
    <cellStyle name="Normal 2" xfId="1"/>
  </cellStyles>
  <dxfs count="20">
    <dxf>
      <numFmt numFmtId="0" formatCode="General"/>
    </dxf>
    <dxf>
      <numFmt numFmtId="166" formatCode="_-* #,##0.000\ _€_-;\-* #,##0.000\ _€_-;_-* &quot;-&quot;??\ _€_-;_-@_-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4" formatCode="mmm/yy"/>
    </dxf>
    <dxf>
      <numFmt numFmtId="164" formatCode="mmm/yy"/>
      <alignment horizontal="right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numFmt numFmtId="30" formatCode="@"/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FF0066"/>
        </patternFill>
      </fill>
      <alignment horizontal="left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698500</xdr:colOff>
      <xdr:row>3</xdr:row>
      <xdr:rowOff>39688</xdr:rowOff>
    </xdr:from>
    <xdr:to>
      <xdr:col>13</xdr:col>
      <xdr:colOff>285751</xdr:colOff>
      <xdr:row>4</xdr:row>
      <xdr:rowOff>254001</xdr:rowOff>
    </xdr:to>
    <xdr:sp macro="" textlink="">
      <xdr:nvSpPr>
        <xdr:cNvPr id="2" name="ZoneTexte 1"/>
        <xdr:cNvSpPr txBox="1"/>
      </xdr:nvSpPr>
      <xdr:spPr>
        <a:xfrm>
          <a:off x="10453688" y="2119313"/>
          <a:ext cx="4357688" cy="611188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O ("Recherche Com Who 1") doit afficher le résultat du tableau TabComRefA suivant critères de G E D F. </a:t>
          </a:r>
          <a:endParaRPr lang="fr-FR" sz="1100"/>
        </a:p>
      </xdr:txBody>
    </xdr:sp>
    <xdr:clientData/>
  </xdr:twoCellAnchor>
  <xdr:twoCellAnchor>
    <xdr:from>
      <xdr:col>8</xdr:col>
      <xdr:colOff>247650</xdr:colOff>
      <xdr:row>5</xdr:row>
      <xdr:rowOff>65088</xdr:rowOff>
    </xdr:from>
    <xdr:to>
      <xdr:col>13</xdr:col>
      <xdr:colOff>596901</xdr:colOff>
      <xdr:row>6</xdr:row>
      <xdr:rowOff>279401</xdr:rowOff>
    </xdr:to>
    <xdr:sp macro="" textlink="">
      <xdr:nvSpPr>
        <xdr:cNvPr id="3" name="ZoneTexte 2"/>
        <xdr:cNvSpPr txBox="1"/>
      </xdr:nvSpPr>
      <xdr:spPr>
        <a:xfrm>
          <a:off x="10764838" y="2938463"/>
          <a:ext cx="4357688" cy="6111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colonne S ("Recherche Com Who 2") doit afficher le résultat du tableau TabComRefP suivant critères de G E D H.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Energ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0%2017%20Datalijst%20FWS%201000%20Luminus%20TEST%20FORMUL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gie"/>
      <sheetName val="Menus Déroulants"/>
      <sheetName val="Résumé en Cours"/>
    </sheetNames>
    <sheetDataSet>
      <sheetData sheetId="0"/>
      <sheetData sheetId="1">
        <row r="2">
          <cell r="S2" t="str">
            <v xml:space="preserve"> Choose Partner</v>
          </cell>
        </row>
        <row r="3">
          <cell r="S3" t="str">
            <v>ADC Distri</v>
          </cell>
        </row>
        <row r="4">
          <cell r="S4" t="str">
            <v>Alta</v>
          </cell>
        </row>
        <row r="5">
          <cell r="S5" t="str">
            <v>Alta/Toussaint</v>
          </cell>
        </row>
        <row r="6">
          <cell r="S6" t="str">
            <v>AML Telecom</v>
          </cell>
        </row>
        <row r="7">
          <cell r="S7" t="str">
            <v>Amm</v>
          </cell>
        </row>
        <row r="8">
          <cell r="S8" t="str">
            <v>Anago</v>
          </cell>
        </row>
        <row r="9">
          <cell r="S9" t="str">
            <v>Computer Company</v>
          </cell>
        </row>
        <row r="10">
          <cell r="S10" t="str">
            <v>Connect You</v>
          </cell>
        </row>
        <row r="11">
          <cell r="S11" t="str">
            <v>CRC Belgium</v>
          </cell>
        </row>
        <row r="12">
          <cell r="S12" t="str">
            <v>Data Inc</v>
          </cell>
        </row>
        <row r="13">
          <cell r="S13" t="str">
            <v>Douillez Fabrice</v>
          </cell>
        </row>
        <row r="14">
          <cell r="S14" t="str">
            <v>Esda 16</v>
          </cell>
        </row>
        <row r="15">
          <cell r="S15" t="str">
            <v>Hascom</v>
          </cell>
        </row>
        <row r="16">
          <cell r="S16" t="str">
            <v>Hifi José Wilmet</v>
          </cell>
        </row>
        <row r="17">
          <cell r="S17" t="str">
            <v>Holitec Service</v>
          </cell>
        </row>
        <row r="18">
          <cell r="S18" t="str">
            <v>ICM Labarque</v>
          </cell>
        </row>
        <row r="19">
          <cell r="S19" t="str">
            <v>Ita Relocation</v>
          </cell>
        </row>
        <row r="20">
          <cell r="S20" t="str">
            <v>IT-Systemes</v>
          </cell>
        </row>
        <row r="21">
          <cell r="S21" t="str">
            <v>Le Comptoir de l'Immobilier</v>
          </cell>
        </row>
        <row r="22">
          <cell r="S22" t="str">
            <v>Luwi Informatique</v>
          </cell>
        </row>
        <row r="23">
          <cell r="S23" t="str">
            <v>MaxSystem</v>
          </cell>
        </row>
        <row r="24">
          <cell r="S24" t="str">
            <v>MicroLab</v>
          </cell>
        </row>
        <row r="25">
          <cell r="S25" t="str">
            <v>Office Equipment</v>
          </cell>
        </row>
        <row r="26">
          <cell r="S26" t="str">
            <v>Pinny</v>
          </cell>
        </row>
        <row r="27">
          <cell r="S27" t="str">
            <v>Pompilii</v>
          </cell>
        </row>
        <row r="28">
          <cell r="S28" t="str">
            <v>Rsi Computer</v>
          </cell>
        </row>
        <row r="29">
          <cell r="S29" t="str">
            <v>S Computer Club</v>
          </cell>
        </row>
        <row r="30">
          <cell r="S30" t="str">
            <v>Storegames</v>
          </cell>
        </row>
        <row r="31">
          <cell r="S31" t="str">
            <v>Symtec</v>
          </cell>
        </row>
        <row r="32">
          <cell r="S32" t="str">
            <v>Televideo</v>
          </cell>
        </row>
        <row r="33">
          <cell r="S33" t="str">
            <v>TJS Gestion</v>
          </cell>
        </row>
        <row r="34">
          <cell r="S34" t="str">
            <v>Wellcom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"/>
      <sheetName val="Commissions"/>
      <sheetName val="10 17 Datalijst FWS 1000 Luminu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2" name="TabCom" displayName="TabCom" ref="A1:S16" totalsRowShown="0" headerRowDxfId="19">
  <autoFilter ref="A1:S16"/>
  <tableColumns count="19">
    <tableColumn id="13" name="Referentie contract" dataDxfId="18"/>
    <tableColumn id="14" name="Headpoint: NAE" dataDxfId="17"/>
    <tableColumn id="15" name="A: K" dataDxfId="16"/>
    <tableColumn id="36" name="Selected Payment Method" dataDxfId="15"/>
    <tableColumn id="46" name="Product Target Segment" dataDxfId="14"/>
    <tableColumn id="73" name="Who 1" dataDxfId="13" dataCellStyle="Normal 2"/>
    <tableColumn id="60" name="Mois"/>
    <tableColumn id="74" name="Who 2" dataDxfId="12" dataCellStyle="Normal 2"/>
    <tableColumn id="61" name="Nbr Product Target Segment identique pour même mois pour Who 1" dataDxfId="11">
      <calculatedColumnFormula>COUNTIFS(TabCom[[#All],[Product Target Segment]],TabCom[[#This Row],[Product Target Segment]],TabCom[[#All],[Mois]],TabCom[[#This Row],[Mois]],TabCom[[#All],[Who 1]],TabCom[[#This Row],[Who 1]])</calculatedColumnFormula>
    </tableColumn>
    <tableColumn id="76" name="Nbr Resi pour même mois pour Who 1" dataDxfId="10" dataCellStyle="Normal 2">
      <calculatedColumnFormula>COUNTIFS(TabCom[[#All],[Product Target Segment]],"Residential",TabCom[[#All],[Mois]],TabCom[[#This Row],[Mois]],TabCom[[#All],[Who 1]],TabCom[[#This Row],[Who 1]])</calculatedColumnFormula>
    </tableColumn>
    <tableColumn id="65" name="Nbr Business pour même mois pour Who 1" dataDxfId="9">
      <calculatedColumnFormula>COUNTIFS(TabCom[[#All],[Product Target Segment]],"Business",TabCom[[#All],[Mois]],TabCom[[#This Row],[Mois]],TabCom[[#All],[Who 1]],TabCom[[#This Row],[Who 1]])</calculatedColumnFormula>
    </tableColumn>
    <tableColumn id="66" name="Nbr de Direct Debit/mois RESI pour Who 1" dataDxfId="8">
      <calculatedColumnFormula>COUNTIFS(TabCom[[#All],[Product Target Segment]],"Residential",TabCom[[#All],[Selected Payment Method]],"Direct Debit",TabCom[[#All],[Mois]],TabCom[[#This Row],[Mois]],TabCom[[#All],[Who 1]],TabCom[[#This Row],[Who 1]])</calculatedColumnFormula>
    </tableColumn>
    <tableColumn id="62" name="Nbre De Ligne Mois suivant Target Segment identique pour Who 1" dataDxfId="7">
      <calculatedColumnFormula>COUNTIFS(TabCom[[#All],[Product Target Segment]],TabCom[[#This Row],[Product Target Segment]],TabCom[[#All],[Mois]],G2,TabCom[[#All],[Who 1]],TabCom[[#This Row],[Who 1]])</calculatedColumnFormula>
    </tableColumn>
    <tableColumn id="63" name="Pourcentage Par mois Dom pour Même tproduct Segment pour Who 1" dataDxfId="6">
      <calculatedColumnFormula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calculatedColumnFormula>
    </tableColumn>
    <tableColumn id="67" name="Recherche Com Who 1" dataDxfId="0">
      <calculatedColumnFormula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calculatedColumnFormula>
    </tableColumn>
    <tableColumn id="77" name="Nbr Res/Bus pour même mois suivant Who 2" dataDxfId="5" dataCellStyle="Normal 2">
      <calculatedColumnFormula>COUNTIFS(TabCom[[#All],[Mois]],TabCom[[#This Row],[Mois]],TabCom[[#All],[Who 2]],TabCom[[#This Row],[Who 2]],TabCom[[#All],[Product Target Segment]],TabCom[[#This Row],[Product Target Segment]])</calculatedColumnFormula>
    </tableColumn>
    <tableColumn id="78" name="Nbr DOM suivant RES/Buss pour même mois suivant Who 2" dataDxfId="4" dataCellStyle="Normal 2">
      <calculatedColumnFormula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calculatedColumnFormula>
    </tableColumn>
    <tableColumn id="68" name="Recherche Com Who 2" dataDxfId="3">
      <calculatedColumnFormula array="1">MATCH(1,([2]!TabComRef[[#All],[Type]]="Residential")*([2]!TabComRef[[#All],[Nbr]]&lt;199)*([2]!TabComRef[[#All],[Pourcentage Dom]]&lt;60%),-1)</calculatedColumnFormula>
    </tableColumn>
    <tableColumn id="80" name="Résultat désiré pour Recherche Com Who 2" dataDxfId="2" dataCellStyle="Normal 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ComRefA" displayName="TabComRefA" ref="A1:E9" totalsRowShown="0">
  <autoFilter ref="A1:E9"/>
  <tableColumns count="5">
    <tableColumn id="1" name="Type"/>
    <tableColumn id="2" name="Nbr"/>
    <tableColumn id="3" name="Pourcent Dom"/>
    <tableColumn id="5" name="Critere" dataDxfId="1" dataCellStyle="Milliers">
      <calculatedColumnFormula>MATCH(TabComRefA[[#This Row],[Type]],{"Residential";"Business"},0)*10+TabComRefA[[#This Row],[Nbr]]+TabComRefA[[#This Row],[Pourcent Dom]]/10</calculatedColumnFormula>
    </tableColumn>
    <tableColumn id="4" name="Com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ComRefP" displayName="TabComRefP" ref="I1:L9" totalsRowShown="0">
  <autoFilter ref="I1:L9"/>
  <tableColumns count="4">
    <tableColumn id="1" name="Type"/>
    <tableColumn id="2" name="Nbr"/>
    <tableColumn id="3" name="Dom"/>
    <tableColumn id="4" name="Com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D1" zoomScale="80" zoomScaleNormal="80" workbookViewId="0">
      <pane ySplit="1" topLeftCell="A2" activePane="bottomLeft" state="frozen"/>
      <selection pane="bottomLeft" activeCell="O2" sqref="O2"/>
    </sheetView>
  </sheetViews>
  <sheetFormatPr baseColWidth="10" defaultColWidth="11.453125" defaultRowHeight="15.5" x14ac:dyDescent="0.35"/>
  <cols>
    <col min="1" max="1" width="20.26953125" style="6" customWidth="1"/>
    <col min="2" max="2" width="17.1796875" style="6" customWidth="1"/>
    <col min="3" max="3" width="28.26953125" style="6" customWidth="1"/>
    <col min="4" max="4" width="9.81640625" style="6" customWidth="1"/>
    <col min="5" max="5" width="12.1796875" style="6" customWidth="1"/>
    <col min="6" max="7" width="9.81640625" style="6" customWidth="1"/>
    <col min="8" max="8" width="10.90625"/>
    <col min="9" max="18" width="11.453125" style="6"/>
    <col min="19" max="19" width="10.90625" customWidth="1"/>
    <col min="20" max="16384" width="11.453125" style="6"/>
  </cols>
  <sheetData>
    <row r="1" spans="1:20" s="3" customFormat="1" ht="101.5" x14ac:dyDescent="0.35">
      <c r="A1" s="1" t="s">
        <v>3</v>
      </c>
      <c r="B1" s="1" t="s">
        <v>16</v>
      </c>
      <c r="C1" s="1" t="s">
        <v>17</v>
      </c>
      <c r="D1" s="1" t="s">
        <v>4</v>
      </c>
      <c r="E1" s="1" t="s">
        <v>5</v>
      </c>
      <c r="F1" s="2" t="s">
        <v>19</v>
      </c>
      <c r="G1" s="2" t="s">
        <v>6</v>
      </c>
      <c r="H1" s="2" t="s">
        <v>20</v>
      </c>
      <c r="I1" s="2" t="s">
        <v>33</v>
      </c>
      <c r="J1" s="2" t="s">
        <v>34</v>
      </c>
      <c r="K1" s="2" t="s">
        <v>36</v>
      </c>
      <c r="L1" s="2" t="s">
        <v>35</v>
      </c>
      <c r="M1" s="2" t="s">
        <v>37</v>
      </c>
      <c r="N1" s="2" t="s">
        <v>38</v>
      </c>
      <c r="O1" s="1" t="s">
        <v>22</v>
      </c>
      <c r="P1" s="2" t="s">
        <v>45</v>
      </c>
      <c r="Q1" s="2" t="s">
        <v>46</v>
      </c>
      <c r="R1" s="2" t="s">
        <v>23</v>
      </c>
      <c r="S1" s="2" t="s">
        <v>48</v>
      </c>
    </row>
    <row r="2" spans="1:20" ht="31" x14ac:dyDescent="0.35">
      <c r="A2" s="4" t="s">
        <v>7</v>
      </c>
      <c r="B2" s="4" t="s">
        <v>8</v>
      </c>
      <c r="C2" s="4" t="s">
        <v>9</v>
      </c>
      <c r="D2" s="4" t="s">
        <v>10</v>
      </c>
      <c r="E2" s="4" t="s">
        <v>11</v>
      </c>
      <c r="F2" s="5" t="s">
        <v>21</v>
      </c>
      <c r="G2" s="5">
        <v>42736</v>
      </c>
      <c r="H2" s="6" t="s">
        <v>42</v>
      </c>
      <c r="I2" s="6">
        <f>COUNTIFS(TabCom[[#All],[Product Target Segment]],TabCom[[#This Row],[Product Target Segment]],TabCom[[#All],[Mois]],TabCom[[#This Row],[Mois]],TabCom[[#All],[Who 1]],TabCom[[#This Row],[Who 1]])</f>
        <v>3</v>
      </c>
      <c r="J2" s="6">
        <f>COUNTIFS(TabCom[[#All],[Product Target Segment]],"Residential",TabCom[[#All],[Mois]],TabCom[[#This Row],[Mois]],TabCom[[#All],[Who 1]],TabCom[[#This Row],[Who 1]])</f>
        <v>3</v>
      </c>
      <c r="K2" s="6">
        <f>COUNTIFS(TabCom[[#All],[Product Target Segment]],"Business",TabCom[[#All],[Mois]],TabCom[[#This Row],[Mois]],TabCom[[#All],[Who 1]],TabCom[[#This Row],[Who 1]])</f>
        <v>1</v>
      </c>
      <c r="L2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2" s="6">
        <f>COUNTIFS(TabCom[[#All],[Product Target Segment]],TabCom[[#This Row],[Product Target Segment]],TabCom[[#All],[Mois]],G2,TabCom[[#All],[Who 1]],TabCom[[#This Row],[Who 1]])</f>
        <v>3</v>
      </c>
      <c r="N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2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40</v>
      </c>
      <c r="P2" s="8">
        <f>COUNTIFS(TabCom[[#All],[Mois]],TabCom[[#This Row],[Mois]],TabCom[[#All],[Who 2]],TabCom[[#This Row],[Who 2]],TabCom[[#All],[Product Target Segment]],TabCom[[#This Row],[Product Target Segment]])</f>
        <v>1</v>
      </c>
      <c r="Q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2" s="8" t="e">
        <f t="array" ref="R2">MATCH(1,([2]!TabComRef[[#All],[Type]]="Residential")*([2]!TabComRef[[#All],[Nbr]]&lt;199)*([2]!TabComRef[[#All],[Pourcentage Dom]]&lt;60%),-1)</f>
        <v>#REF!</v>
      </c>
      <c r="S2" s="9" t="s">
        <v>49</v>
      </c>
      <c r="T2" s="6" t="s">
        <v>40</v>
      </c>
    </row>
    <row r="3" spans="1:20" ht="31" x14ac:dyDescent="0.35">
      <c r="A3" s="4" t="s">
        <v>12</v>
      </c>
      <c r="B3" s="4" t="s">
        <v>13</v>
      </c>
      <c r="C3" s="4" t="s">
        <v>14</v>
      </c>
      <c r="D3" s="4" t="s">
        <v>10</v>
      </c>
      <c r="E3" s="4" t="s">
        <v>18</v>
      </c>
      <c r="F3" s="5" t="s">
        <v>21</v>
      </c>
      <c r="G3" s="5">
        <v>42736</v>
      </c>
      <c r="H3" s="5" t="s">
        <v>42</v>
      </c>
      <c r="I3" s="6">
        <f>COUNTIFS(TabCom[[#All],[Product Target Segment]],TabCom[[#This Row],[Product Target Segment]],TabCom[[#All],[Mois]],TabCom[[#This Row],[Mois]],TabCom[[#All],[Who 1]],TabCom[[#This Row],[Who 1]])</f>
        <v>1</v>
      </c>
      <c r="J3" s="6">
        <f>COUNTIFS(TabCom[[#All],[Product Target Segment]],"Residential",TabCom[[#All],[Mois]],TabCom[[#This Row],[Mois]],TabCom[[#All],[Who 1]],TabCom[[#This Row],[Who 1]])</f>
        <v>3</v>
      </c>
      <c r="K3" s="6">
        <f>COUNTIFS(TabCom[[#All],[Product Target Segment]],"Business",TabCom[[#All],[Mois]],TabCom[[#This Row],[Mois]],TabCom[[#All],[Who 1]],TabCom[[#This Row],[Who 1]])</f>
        <v>1</v>
      </c>
      <c r="L3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3" s="6">
        <f>COUNTIFS(TabCom[[#All],[Product Target Segment]],TabCom[[#This Row],[Product Target Segment]],TabCom[[#All],[Mois]],G3,TabCom[[#All],[Who 1]],TabCom[[#This Row],[Who 1]])</f>
        <v>1</v>
      </c>
      <c r="N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3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70</v>
      </c>
      <c r="P3" s="8">
        <f>COUNTIFS(TabCom[[#All],[Mois]],TabCom[[#This Row],[Mois]],TabCom[[#All],[Who 2]],TabCom[[#This Row],[Who 2]],TabCom[[#All],[Product Target Segment]],TabCom[[#This Row],[Product Target Segment]])</f>
        <v>1</v>
      </c>
      <c r="Q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3" s="8" t="e">
        <f t="array" ref="R3">MATCH(1,([2]!TabComRef[[#All],[Type]]="Residential")*([2]!TabComRef[[#All],[Nbr]]&lt;199)*([2]!TabComRef[[#All],[Pourcentage Dom]]&lt;60%),-1)</f>
        <v>#REF!</v>
      </c>
      <c r="S3" s="9" t="s">
        <v>50</v>
      </c>
    </row>
    <row r="4" spans="1:20" ht="31" x14ac:dyDescent="0.35">
      <c r="A4" s="4" t="s">
        <v>12</v>
      </c>
      <c r="B4" s="4" t="s">
        <v>13</v>
      </c>
      <c r="C4" s="4" t="s">
        <v>14</v>
      </c>
      <c r="D4" s="4" t="s">
        <v>10</v>
      </c>
      <c r="E4" s="4" t="s">
        <v>11</v>
      </c>
      <c r="F4" s="5" t="s">
        <v>21</v>
      </c>
      <c r="G4" s="5">
        <v>42736</v>
      </c>
      <c r="H4" s="5" t="s">
        <v>43</v>
      </c>
      <c r="I4" s="6">
        <f>COUNTIFS(TabCom[[#All],[Product Target Segment]],TabCom[[#This Row],[Product Target Segment]],TabCom[[#All],[Mois]],TabCom[[#This Row],[Mois]],TabCom[[#All],[Who 1]],TabCom[[#This Row],[Who 1]])</f>
        <v>3</v>
      </c>
      <c r="J4" s="6">
        <f>COUNTIFS(TabCom[[#All],[Product Target Segment]],"Residential",TabCom[[#All],[Mois]],TabCom[[#This Row],[Mois]],TabCom[[#All],[Who 1]],TabCom[[#This Row],[Who 1]])</f>
        <v>3</v>
      </c>
      <c r="K4" s="6">
        <f>COUNTIFS(TabCom[[#All],[Product Target Segment]],"Business",TabCom[[#All],[Mois]],TabCom[[#This Row],[Mois]],TabCom[[#All],[Who 1]],TabCom[[#This Row],[Who 1]])</f>
        <v>1</v>
      </c>
      <c r="L4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4" s="6">
        <f>COUNTIFS(TabCom[[#All],[Product Target Segment]],TabCom[[#This Row],[Product Target Segment]],TabCom[[#All],[Mois]],G4,TabCom[[#All],[Who 1]],TabCom[[#This Row],[Who 1]])</f>
        <v>3</v>
      </c>
      <c r="N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0.66666666666666663</v>
      </c>
      <c r="O4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40</v>
      </c>
      <c r="P4" s="8">
        <f>COUNTIFS(TabCom[[#All],[Mois]],TabCom[[#This Row],[Mois]],TabCom[[#All],[Who 2]],TabCom[[#This Row],[Who 2]],TabCom[[#All],[Product Target Segment]],TabCom[[#This Row],[Product Target Segment]])</f>
        <v>1</v>
      </c>
      <c r="Q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4" s="8" t="e">
        <f t="array" ref="R4">MATCH(1,([2]!TabComRef[[#All],[Type]]="Residential")*([2]!TabComRef[[#All],[Nbr]]&lt;199)*([2]!TabComRef[[#All],[Pourcentage Dom]]&lt;60%),-1)</f>
        <v>#REF!</v>
      </c>
      <c r="S4" s="9" t="s">
        <v>49</v>
      </c>
    </row>
    <row r="5" spans="1:20" ht="31" x14ac:dyDescent="0.35">
      <c r="A5" s="4" t="s">
        <v>12</v>
      </c>
      <c r="B5" s="4" t="s">
        <v>13</v>
      </c>
      <c r="C5" s="4" t="s">
        <v>14</v>
      </c>
      <c r="D5" s="4" t="s">
        <v>15</v>
      </c>
      <c r="E5" s="4" t="s">
        <v>11</v>
      </c>
      <c r="F5" s="5" t="s">
        <v>21</v>
      </c>
      <c r="G5" s="5">
        <v>42736</v>
      </c>
      <c r="H5" s="5" t="s">
        <v>44</v>
      </c>
      <c r="I5" s="6">
        <f>COUNTIFS(TabCom[[#All],[Product Target Segment]],TabCom[[#This Row],[Product Target Segment]],TabCom[[#All],[Mois]],TabCom[[#This Row],[Mois]],TabCom[[#All],[Who 1]],TabCom[[#This Row],[Who 1]])</f>
        <v>3</v>
      </c>
      <c r="J5" s="6">
        <f>COUNTIFS(TabCom[[#All],[Product Target Segment]],"Residential",TabCom[[#All],[Mois]],TabCom[[#This Row],[Mois]],TabCom[[#All],[Who 1]],TabCom[[#This Row],[Who 1]])</f>
        <v>3</v>
      </c>
      <c r="K5" s="6">
        <f>COUNTIFS(TabCom[[#All],[Product Target Segment]],"Business",TabCom[[#All],[Mois]],TabCom[[#This Row],[Mois]],TabCom[[#All],[Who 1]],TabCom[[#This Row],[Who 1]])</f>
        <v>1</v>
      </c>
      <c r="L5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5" s="6">
        <f>COUNTIFS(TabCom[[#All],[Product Target Segment]],TabCom[[#This Row],[Product Target Segment]],TabCom[[#All],[Mois]],G5,TabCom[[#All],[Who 1]],TabCom[[#This Row],[Who 1]])</f>
        <v>3</v>
      </c>
      <c r="N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5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40</v>
      </c>
      <c r="P5" s="8">
        <f>COUNTIFS(TabCom[[#All],[Mois]],TabCom[[#This Row],[Mois]],TabCom[[#All],[Who 2]],TabCom[[#This Row],[Who 2]],TabCom[[#All],[Product Target Segment]],TabCom[[#This Row],[Product Target Segment]])</f>
        <v>1</v>
      </c>
      <c r="Q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5" s="8" t="e">
        <f t="array" ref="R5">MATCH(1,([2]!TabComRef[[#All],[Type]]="Residential")*([2]!TabComRef[[#All],[Nbr]]&lt;199)*([2]!TabComRef[[#All],[Pourcentage Dom]]&lt;60%),-1)</f>
        <v>#REF!</v>
      </c>
      <c r="S5" s="9" t="s">
        <v>51</v>
      </c>
    </row>
    <row r="6" spans="1:20" ht="31" x14ac:dyDescent="0.35">
      <c r="A6" s="4" t="s">
        <v>7</v>
      </c>
      <c r="B6" s="4" t="s">
        <v>8</v>
      </c>
      <c r="C6" s="4" t="s">
        <v>9</v>
      </c>
      <c r="D6" s="4" t="s">
        <v>10</v>
      </c>
      <c r="E6" s="4" t="s">
        <v>11</v>
      </c>
      <c r="F6" s="5" t="s">
        <v>21</v>
      </c>
      <c r="G6" s="5">
        <v>42767</v>
      </c>
      <c r="H6" s="6" t="s">
        <v>42</v>
      </c>
      <c r="I6" s="6">
        <f>COUNTIFS(TabCom[[#All],[Product Target Segment]],TabCom[[#This Row],[Product Target Segment]],TabCom[[#All],[Mois]],TabCom[[#This Row],[Mois]],TabCom[[#All],[Who 1]],TabCom[[#This Row],[Who 1]])</f>
        <v>4</v>
      </c>
      <c r="J6" s="6">
        <f>COUNTIFS(TabCom[[#All],[Product Target Segment]],"Residential",TabCom[[#All],[Mois]],TabCom[[#This Row],[Mois]],TabCom[[#All],[Who 1]],TabCom[[#This Row],[Who 1]])</f>
        <v>4</v>
      </c>
      <c r="K6" s="6">
        <f>COUNTIFS(TabCom[[#All],[Product Target Segment]],"Business",TabCom[[#All],[Mois]],TabCom[[#This Row],[Mois]],TabCom[[#All],[Who 1]],TabCom[[#This Row],[Who 1]])</f>
        <v>1</v>
      </c>
      <c r="L6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6" s="6">
        <f>COUNTIFS(TabCom[[#All],[Product Target Segment]],TabCom[[#This Row],[Product Target Segment]],TabCom[[#All],[Mois]],G6,TabCom[[#All],[Who 1]],TabCom[[#This Row],[Who 1]])</f>
        <v>4</v>
      </c>
      <c r="N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6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6" s="8">
        <f>COUNTIFS(TabCom[[#All],[Mois]],TabCom[[#This Row],[Mois]],TabCom[[#All],[Who 2]],TabCom[[#This Row],[Who 2]],TabCom[[#All],[Product Target Segment]],TabCom[[#This Row],[Product Target Segment]])</f>
        <v>4</v>
      </c>
      <c r="Q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R6" s="8" t="e">
        <f t="array" ref="R6">MATCH(1,([2]!TabComRef[[#All],[Type]]="Residential")*([2]!TabComRef[[#All],[Nbr]]&lt;199)*([2]!TabComRef[[#All],[Pourcentage Dom]]&lt;60%),-1)</f>
        <v>#REF!</v>
      </c>
      <c r="S6" s="9" t="s">
        <v>49</v>
      </c>
      <c r="T6" s="6" t="s">
        <v>41</v>
      </c>
    </row>
    <row r="7" spans="1:20" ht="31" x14ac:dyDescent="0.35">
      <c r="A7" s="4" t="s">
        <v>12</v>
      </c>
      <c r="B7" s="4" t="s">
        <v>13</v>
      </c>
      <c r="C7" s="4" t="s">
        <v>14</v>
      </c>
      <c r="D7" s="4" t="s">
        <v>15</v>
      </c>
      <c r="E7" s="4" t="s">
        <v>18</v>
      </c>
      <c r="F7" s="5" t="s">
        <v>21</v>
      </c>
      <c r="G7" s="5">
        <v>42767</v>
      </c>
      <c r="H7" s="5" t="s">
        <v>42</v>
      </c>
      <c r="I7" s="6">
        <f>COUNTIFS(TabCom[[#All],[Product Target Segment]],TabCom[[#This Row],[Product Target Segment]],TabCom[[#All],[Mois]],TabCom[[#This Row],[Mois]],TabCom[[#All],[Who 1]],TabCom[[#This Row],[Who 1]])</f>
        <v>1</v>
      </c>
      <c r="J7" s="6">
        <f>COUNTIFS(TabCom[[#All],[Product Target Segment]],"Residential",TabCom[[#All],[Mois]],TabCom[[#This Row],[Mois]],TabCom[[#All],[Who 1]],TabCom[[#This Row],[Who 1]])</f>
        <v>4</v>
      </c>
      <c r="K7" s="6">
        <f>COUNTIFS(TabCom[[#All],[Product Target Segment]],"Business",TabCom[[#All],[Mois]],TabCom[[#This Row],[Mois]],TabCom[[#All],[Who 1]],TabCom[[#This Row],[Who 1]])</f>
        <v>1</v>
      </c>
      <c r="L7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7" s="6">
        <f>COUNTIFS(TabCom[[#All],[Product Target Segment]],TabCom[[#This Row],[Product Target Segment]],TabCom[[#All],[Mois]],G7,TabCom[[#All],[Who 1]],TabCom[[#This Row],[Who 1]])</f>
        <v>1</v>
      </c>
      <c r="N7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7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70</v>
      </c>
      <c r="P7" s="8">
        <f>COUNTIFS(TabCom[[#All],[Mois]],TabCom[[#This Row],[Mois]],TabCom[[#All],[Who 2]],TabCom[[#This Row],[Who 2]],TabCom[[#All],[Product Target Segment]],TabCom[[#This Row],[Product Target Segment]])</f>
        <v>1</v>
      </c>
      <c r="Q7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7" s="8" t="e">
        <f t="array" ref="R7">MATCH(1,([2]!TabComRef[[#All],[Type]]="Residential")*([2]!TabComRef[[#All],[Nbr]]&lt;199)*([2]!TabComRef[[#All],[Pourcentage Dom]]&lt;60%),-1)</f>
        <v>#REF!</v>
      </c>
      <c r="S7" s="9" t="s">
        <v>52</v>
      </c>
    </row>
    <row r="8" spans="1:20" ht="31" x14ac:dyDescent="0.35">
      <c r="A8" s="4" t="s">
        <v>12</v>
      </c>
      <c r="B8" s="4" t="s">
        <v>13</v>
      </c>
      <c r="C8" s="4" t="s">
        <v>14</v>
      </c>
      <c r="D8" s="4" t="s">
        <v>10</v>
      </c>
      <c r="E8" s="4" t="s">
        <v>11</v>
      </c>
      <c r="F8" s="5" t="s">
        <v>21</v>
      </c>
      <c r="G8" s="5">
        <v>42767</v>
      </c>
      <c r="H8" s="5" t="s">
        <v>42</v>
      </c>
      <c r="I8" s="6">
        <f>COUNTIFS(TabCom[[#All],[Product Target Segment]],TabCom[[#This Row],[Product Target Segment]],TabCom[[#All],[Mois]],TabCom[[#This Row],[Mois]],TabCom[[#All],[Who 1]],TabCom[[#This Row],[Who 1]])</f>
        <v>4</v>
      </c>
      <c r="J8" s="6">
        <f>COUNTIFS(TabCom[[#All],[Product Target Segment]],"Residential",TabCom[[#All],[Mois]],TabCom[[#This Row],[Mois]],TabCom[[#All],[Who 1]],TabCom[[#This Row],[Who 1]])</f>
        <v>4</v>
      </c>
      <c r="K8" s="6">
        <f>COUNTIFS(TabCom[[#All],[Product Target Segment]],"Business",TabCom[[#All],[Mois]],TabCom[[#This Row],[Mois]],TabCom[[#All],[Who 1]],TabCom[[#This Row],[Who 1]])</f>
        <v>1</v>
      </c>
      <c r="L8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8" s="6">
        <f>COUNTIFS(TabCom[[#All],[Product Target Segment]],TabCom[[#This Row],[Product Target Segment]],TabCom[[#All],[Mois]],G8,TabCom[[#All],[Who 1]],TabCom[[#This Row],[Who 1]])</f>
        <v>4</v>
      </c>
      <c r="N8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0.5</v>
      </c>
      <c r="O8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8" s="8">
        <f>COUNTIFS(TabCom[[#All],[Mois]],TabCom[[#This Row],[Mois]],TabCom[[#All],[Who 2]],TabCom[[#This Row],[Who 2]],TabCom[[#All],[Product Target Segment]],TabCom[[#This Row],[Product Target Segment]])</f>
        <v>4</v>
      </c>
      <c r="Q8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R8" s="8" t="e">
        <f t="array" ref="R8">MATCH(1,([2]!TabComRef[[#All],[Type]]="Residential")*([2]!TabComRef[[#All],[Nbr]]&lt;199)*([2]!TabComRef[[#All],[Pourcentage Dom]]&lt;60%),-1)</f>
        <v>#REF!</v>
      </c>
      <c r="S8" s="9" t="s">
        <v>49</v>
      </c>
    </row>
    <row r="9" spans="1:20" ht="31" x14ac:dyDescent="0.35">
      <c r="A9" s="4" t="s">
        <v>12</v>
      </c>
      <c r="B9" s="4" t="s">
        <v>13</v>
      </c>
      <c r="C9" s="4" t="s">
        <v>14</v>
      </c>
      <c r="D9" s="4" t="s">
        <v>15</v>
      </c>
      <c r="E9" s="4" t="s">
        <v>11</v>
      </c>
      <c r="F9" s="5" t="s">
        <v>21</v>
      </c>
      <c r="G9" s="5">
        <v>42767</v>
      </c>
      <c r="H9" s="5" t="s">
        <v>42</v>
      </c>
      <c r="I9" s="6">
        <f>COUNTIFS(TabCom[[#All],[Product Target Segment]],TabCom[[#This Row],[Product Target Segment]],TabCom[[#All],[Mois]],TabCom[[#This Row],[Mois]],TabCom[[#All],[Who 1]],TabCom[[#This Row],[Who 1]])</f>
        <v>4</v>
      </c>
      <c r="J9" s="6">
        <f>COUNTIFS(TabCom[[#All],[Product Target Segment]],"Residential",TabCom[[#All],[Mois]],TabCom[[#This Row],[Mois]],TabCom[[#All],[Who 1]],TabCom[[#This Row],[Who 1]])</f>
        <v>4</v>
      </c>
      <c r="K9" s="6">
        <f>COUNTIFS(TabCom[[#All],[Product Target Segment]],"Business",TabCom[[#All],[Mois]],TabCom[[#This Row],[Mois]],TabCom[[#All],[Who 1]],TabCom[[#This Row],[Who 1]])</f>
        <v>1</v>
      </c>
      <c r="L9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9" s="6">
        <f>COUNTIFS(TabCom[[#All],[Product Target Segment]],TabCom[[#This Row],[Product Target Segment]],TabCom[[#All],[Mois]],G9,TabCom[[#All],[Who 1]],TabCom[[#This Row],[Who 1]])</f>
        <v>4</v>
      </c>
      <c r="N9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9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9" s="8">
        <f>COUNTIFS(TabCom[[#All],[Mois]],TabCom[[#This Row],[Mois]],TabCom[[#All],[Who 2]],TabCom[[#This Row],[Who 2]],TabCom[[#All],[Product Target Segment]],TabCom[[#This Row],[Product Target Segment]])</f>
        <v>4</v>
      </c>
      <c r="Q9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R9" s="8" t="e">
        <f t="array" ref="R9">MATCH(1,([2]!TabComRef[[#All],[Type]]="Residential")*([2]!TabComRef[[#All],[Nbr]]&lt;199)*([2]!TabComRef[[#All],[Pourcentage Dom]]&lt;60%),-1)</f>
        <v>#REF!</v>
      </c>
      <c r="S9" s="9" t="s">
        <v>51</v>
      </c>
    </row>
    <row r="10" spans="1:20" ht="31" x14ac:dyDescent="0.35">
      <c r="A10" s="4" t="s">
        <v>12</v>
      </c>
      <c r="B10" s="4" t="s">
        <v>13</v>
      </c>
      <c r="C10" s="4" t="s">
        <v>14</v>
      </c>
      <c r="D10" s="4" t="s">
        <v>15</v>
      </c>
      <c r="E10" s="4" t="s">
        <v>11</v>
      </c>
      <c r="F10" s="5" t="s">
        <v>21</v>
      </c>
      <c r="G10" s="5">
        <v>42767</v>
      </c>
      <c r="H10" s="5" t="s">
        <v>42</v>
      </c>
      <c r="I10" s="6">
        <f>COUNTIFS(TabCom[[#All],[Product Target Segment]],TabCom[[#This Row],[Product Target Segment]],TabCom[[#All],[Mois]],TabCom[[#This Row],[Mois]],TabCom[[#All],[Who 1]],TabCom[[#This Row],[Who 1]])</f>
        <v>4</v>
      </c>
      <c r="J10" s="6">
        <f>COUNTIFS(TabCom[[#All],[Product Target Segment]],"Residential",TabCom[[#All],[Mois]],TabCom[[#This Row],[Mois]],TabCom[[#All],[Who 1]],TabCom[[#This Row],[Who 1]])</f>
        <v>4</v>
      </c>
      <c r="K10" s="6">
        <f>COUNTIFS(TabCom[[#All],[Product Target Segment]],"Business",TabCom[[#All],[Mois]],TabCom[[#This Row],[Mois]],TabCom[[#All],[Who 1]],TabCom[[#This Row],[Who 1]])</f>
        <v>1</v>
      </c>
      <c r="L10" s="6">
        <f>COUNTIFS(TabCom[[#All],[Product Target Segment]],"Residential",TabCom[[#All],[Selected Payment Method]],"Direct Debit",TabCom[[#All],[Mois]],TabCom[[#This Row],[Mois]],TabCom[[#All],[Who 1]],TabCom[[#This Row],[Who 1]])</f>
        <v>2</v>
      </c>
      <c r="M10" s="6">
        <f>COUNTIFS(TabCom[[#All],[Product Target Segment]],TabCom[[#This Row],[Product Target Segment]],TabCom[[#All],[Mois]],G10,TabCom[[#All],[Who 1]],TabCom[[#This Row],[Who 1]])</f>
        <v>4</v>
      </c>
      <c r="N10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0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42</v>
      </c>
      <c r="P10" s="8">
        <f>COUNTIFS(TabCom[[#All],[Mois]],TabCom[[#This Row],[Mois]],TabCom[[#All],[Who 2]],TabCom[[#This Row],[Who 2]],TabCom[[#All],[Product Target Segment]],TabCom[[#This Row],[Product Target Segment]])</f>
        <v>4</v>
      </c>
      <c r="Q10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R10" s="8" t="e">
        <f t="array" ref="R10">MATCH(1,([2]!TabComRef[[#All],[Type]]="Residential")*([2]!TabComRef[[#All],[Nbr]]&lt;199)*([2]!TabComRef[[#All],[Pourcentage Dom]]&lt;60%),-1)</f>
        <v>#REF!</v>
      </c>
      <c r="S10" s="9" t="s">
        <v>51</v>
      </c>
    </row>
    <row r="11" spans="1:20" ht="31" x14ac:dyDescent="0.35">
      <c r="A11" s="4" t="s">
        <v>7</v>
      </c>
      <c r="B11" s="4" t="s">
        <v>8</v>
      </c>
      <c r="C11" s="4" t="s">
        <v>9</v>
      </c>
      <c r="D11" s="4" t="s">
        <v>15</v>
      </c>
      <c r="E11" s="4" t="s">
        <v>11</v>
      </c>
      <c r="F11" s="5" t="s">
        <v>21</v>
      </c>
      <c r="G11" s="5">
        <v>42795</v>
      </c>
      <c r="H11" s="6" t="s">
        <v>43</v>
      </c>
      <c r="I11" s="6">
        <f>COUNTIFS(TabCom[[#All],[Product Target Segment]],TabCom[[#This Row],[Product Target Segment]],TabCom[[#All],[Mois]],TabCom[[#This Row],[Mois]],TabCom[[#All],[Who 1]],TabCom[[#This Row],[Who 1]])</f>
        <v>5</v>
      </c>
      <c r="J11" s="6">
        <f>COUNTIFS(TabCom[[#All],[Product Target Segment]],"Residential",TabCom[[#All],[Mois]],TabCom[[#This Row],[Mois]],TabCom[[#All],[Who 1]],TabCom[[#This Row],[Who 1]])</f>
        <v>5</v>
      </c>
      <c r="K11" s="6">
        <f>COUNTIFS(TabCom[[#All],[Product Target Segment]],"Business",TabCom[[#All],[Mois]],TabCom[[#This Row],[Mois]],TabCom[[#All],[Who 1]],TabCom[[#This Row],[Who 1]])</f>
        <v>1</v>
      </c>
      <c r="L11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1" s="6">
        <f>COUNTIFS(TabCom[[#All],[Product Target Segment]],TabCom[[#This Row],[Product Target Segment]],TabCom[[#All],[Mois]],G11,TabCom[[#All],[Who 1]],TabCom[[#This Row],[Who 1]])</f>
        <v>5</v>
      </c>
      <c r="N11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</v>
      </c>
      <c r="O11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1" s="8">
        <f>COUNTIFS(TabCom[[#All],[Mois]],TabCom[[#This Row],[Mois]],TabCom[[#All],[Who 2]],TabCom[[#This Row],[Who 2]],TabCom[[#All],[Product Target Segment]],TabCom[[#This Row],[Product Target Segment]])</f>
        <v>3</v>
      </c>
      <c r="Q11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11" s="8" t="e">
        <f t="array" ref="R11">MATCH(1,([2]!TabComRef[[#All],[Type]]="Residential")*([2]!TabComRef[[#All],[Nbr]]&lt;199)*([2]!TabComRef[[#All],[Pourcentage Dom]]&lt;60%),-1)</f>
        <v>#REF!</v>
      </c>
      <c r="S11" s="9" t="s">
        <v>51</v>
      </c>
    </row>
    <row r="12" spans="1:20" ht="31" x14ac:dyDescent="0.35">
      <c r="A12" s="4" t="s">
        <v>7</v>
      </c>
      <c r="B12" s="4" t="s">
        <v>8</v>
      </c>
      <c r="C12" s="4" t="s">
        <v>9</v>
      </c>
      <c r="D12" s="4" t="s">
        <v>10</v>
      </c>
      <c r="E12" s="4" t="s">
        <v>11</v>
      </c>
      <c r="F12" s="5" t="s">
        <v>21</v>
      </c>
      <c r="G12" s="5">
        <v>42795</v>
      </c>
      <c r="H12" s="6" t="s">
        <v>43</v>
      </c>
      <c r="I12" s="6">
        <f>COUNTIFS(TabCom[[#All],[Product Target Segment]],TabCom[[#This Row],[Product Target Segment]],TabCom[[#All],[Mois]],TabCom[[#This Row],[Mois]],TabCom[[#All],[Who 1]],TabCom[[#This Row],[Who 1]])</f>
        <v>5</v>
      </c>
      <c r="J12" s="6">
        <f>COUNTIFS(TabCom[[#All],[Product Target Segment]],"Residential",TabCom[[#All],[Mois]],TabCom[[#This Row],[Mois]],TabCom[[#All],[Who 1]],TabCom[[#This Row],[Who 1]])</f>
        <v>5</v>
      </c>
      <c r="K12" s="6">
        <f>COUNTIFS(TabCom[[#All],[Product Target Segment]],"Business",TabCom[[#All],[Mois]],TabCom[[#This Row],[Mois]],TabCom[[#All],[Who 1]],TabCom[[#This Row],[Who 1]])</f>
        <v>1</v>
      </c>
      <c r="L12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2" s="6">
        <f>COUNTIFS(TabCom[[#All],[Product Target Segment]],TabCom[[#This Row],[Product Target Segment]],TabCom[[#All],[Mois]],G12,TabCom[[#All],[Who 1]],TabCom[[#This Row],[Who 1]])</f>
        <v>5</v>
      </c>
      <c r="N12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2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2" s="8">
        <f>COUNTIFS(TabCom[[#All],[Mois]],TabCom[[#This Row],[Mois]],TabCom[[#All],[Who 2]],TabCom[[#This Row],[Who 2]],TabCom[[#All],[Product Target Segment]],TabCom[[#This Row],[Product Target Segment]])</f>
        <v>3</v>
      </c>
      <c r="Q12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R12" s="8" t="e">
        <f t="array" ref="R12">MATCH(1,([2]!TabComRef[[#All],[Type]]="Residential")*([2]!TabComRef[[#All],[Nbr]]&lt;199)*([2]!TabComRef[[#All],[Pourcentage Dom]]&lt;60%),-1)</f>
        <v>#REF!</v>
      </c>
      <c r="S12" s="9" t="s">
        <v>49</v>
      </c>
    </row>
    <row r="13" spans="1:20" ht="31" x14ac:dyDescent="0.35">
      <c r="A13" s="4" t="s">
        <v>12</v>
      </c>
      <c r="B13" s="4" t="s">
        <v>13</v>
      </c>
      <c r="C13" s="4" t="s">
        <v>14</v>
      </c>
      <c r="D13" s="4" t="s">
        <v>10</v>
      </c>
      <c r="E13" s="4" t="s">
        <v>18</v>
      </c>
      <c r="F13" s="5" t="s">
        <v>21</v>
      </c>
      <c r="G13" s="5">
        <v>42795</v>
      </c>
      <c r="H13" s="5" t="s">
        <v>44</v>
      </c>
      <c r="I13" s="6">
        <f>COUNTIFS(TabCom[[#All],[Product Target Segment]],TabCom[[#This Row],[Product Target Segment]],TabCom[[#All],[Mois]],TabCom[[#This Row],[Mois]],TabCom[[#All],[Who 1]],TabCom[[#This Row],[Who 1]])</f>
        <v>1</v>
      </c>
      <c r="J13" s="6">
        <f>COUNTIFS(TabCom[[#All],[Product Target Segment]],"Residential",TabCom[[#All],[Mois]],TabCom[[#This Row],[Mois]],TabCom[[#All],[Who 1]],TabCom[[#This Row],[Who 1]])</f>
        <v>5</v>
      </c>
      <c r="K13" s="6">
        <f>COUNTIFS(TabCom[[#All],[Product Target Segment]],"Business",TabCom[[#All],[Mois]],TabCom[[#This Row],[Mois]],TabCom[[#All],[Who 1]],TabCom[[#This Row],[Who 1]])</f>
        <v>1</v>
      </c>
      <c r="L13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3" s="6">
        <f>COUNTIFS(TabCom[[#All],[Product Target Segment]],TabCom[[#This Row],[Product Target Segment]],TabCom[[#All],[Mois]],G13,TabCom[[#All],[Who 1]],TabCom[[#This Row],[Who 1]])</f>
        <v>1</v>
      </c>
      <c r="N13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1</v>
      </c>
      <c r="O13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70</v>
      </c>
      <c r="P13" s="8">
        <f>COUNTIFS(TabCom[[#All],[Mois]],TabCom[[#This Row],[Mois]],TabCom[[#All],[Who 2]],TabCom[[#This Row],[Who 2]],TabCom[[#All],[Product Target Segment]],TabCom[[#This Row],[Product Target Segment]])</f>
        <v>1</v>
      </c>
      <c r="Q13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13" s="8" t="e">
        <f t="array" ref="R13">MATCH(1,([2]!TabComRef[[#All],[Type]]="Residential")*([2]!TabComRef[[#All],[Nbr]]&lt;199)*([2]!TabComRef[[#All],[Pourcentage Dom]]&lt;60%),-1)</f>
        <v>#REF!</v>
      </c>
      <c r="S13" s="9" t="s">
        <v>53</v>
      </c>
    </row>
    <row r="14" spans="1:20" ht="31" x14ac:dyDescent="0.35">
      <c r="A14" s="4" t="s">
        <v>12</v>
      </c>
      <c r="B14" s="4" t="s">
        <v>13</v>
      </c>
      <c r="C14" s="4" t="s">
        <v>14</v>
      </c>
      <c r="D14" s="4" t="s">
        <v>10</v>
      </c>
      <c r="E14" s="4" t="s">
        <v>11</v>
      </c>
      <c r="F14" s="5" t="s">
        <v>21</v>
      </c>
      <c r="G14" s="5">
        <v>42795</v>
      </c>
      <c r="H14" s="5" t="s">
        <v>43</v>
      </c>
      <c r="I14" s="6">
        <f>COUNTIFS(TabCom[[#All],[Product Target Segment]],TabCom[[#This Row],[Product Target Segment]],TabCom[[#All],[Mois]],TabCom[[#This Row],[Mois]],TabCom[[#All],[Who 1]],TabCom[[#This Row],[Who 1]])</f>
        <v>5</v>
      </c>
      <c r="J14" s="6">
        <f>COUNTIFS(TabCom[[#All],[Product Target Segment]],"Residential",TabCom[[#All],[Mois]],TabCom[[#This Row],[Mois]],TabCom[[#All],[Who 1]],TabCom[[#This Row],[Who 1]])</f>
        <v>5</v>
      </c>
      <c r="K14" s="6">
        <f>COUNTIFS(TabCom[[#All],[Product Target Segment]],"Business",TabCom[[#All],[Mois]],TabCom[[#This Row],[Mois]],TabCom[[#All],[Who 1]],TabCom[[#This Row],[Who 1]])</f>
        <v>1</v>
      </c>
      <c r="L14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4" s="6">
        <f>COUNTIFS(TabCom[[#All],[Product Target Segment]],TabCom[[#This Row],[Product Target Segment]],TabCom[[#All],[Mois]],G14,TabCom[[#All],[Who 1]],TabCom[[#This Row],[Who 1]])</f>
        <v>5</v>
      </c>
      <c r="N14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4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4" s="8">
        <f>COUNTIFS(TabCom[[#All],[Mois]],TabCom[[#This Row],[Mois]],TabCom[[#All],[Who 2]],TabCom[[#This Row],[Who 2]],TabCom[[#All],[Product Target Segment]],TabCom[[#This Row],[Product Target Segment]])</f>
        <v>3</v>
      </c>
      <c r="Q14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2</v>
      </c>
      <c r="R14" s="8" t="e">
        <f t="array" ref="R14">MATCH(1,([2]!TabComRef[[#All],[Type]]="Residential")*([2]!TabComRef[[#All],[Nbr]]&lt;199)*([2]!TabComRef[[#All],[Pourcentage Dom]]&lt;60%),-1)</f>
        <v>#REF!</v>
      </c>
      <c r="S14" s="9" t="s">
        <v>49</v>
      </c>
    </row>
    <row r="15" spans="1:20" ht="31" x14ac:dyDescent="0.35">
      <c r="A15" s="4" t="s">
        <v>12</v>
      </c>
      <c r="B15" s="4" t="s">
        <v>13</v>
      </c>
      <c r="C15" s="4" t="s">
        <v>14</v>
      </c>
      <c r="D15" s="4" t="s">
        <v>10</v>
      </c>
      <c r="E15" s="4" t="s">
        <v>11</v>
      </c>
      <c r="F15" s="5" t="s">
        <v>21</v>
      </c>
      <c r="G15" s="5">
        <v>42795</v>
      </c>
      <c r="H15" s="5" t="s">
        <v>44</v>
      </c>
      <c r="I15" s="6">
        <f>COUNTIFS(TabCom[[#All],[Product Target Segment]],TabCom[[#This Row],[Product Target Segment]],TabCom[[#All],[Mois]],TabCom[[#This Row],[Mois]],TabCom[[#All],[Who 1]],TabCom[[#This Row],[Who 1]])</f>
        <v>5</v>
      </c>
      <c r="J15" s="6">
        <f>COUNTIFS(TabCom[[#All],[Product Target Segment]],"Residential",TabCom[[#All],[Mois]],TabCom[[#This Row],[Mois]],TabCom[[#All],[Who 1]],TabCom[[#This Row],[Who 1]])</f>
        <v>5</v>
      </c>
      <c r="K15" s="6">
        <f>COUNTIFS(TabCom[[#All],[Product Target Segment]],"Business",TabCom[[#All],[Mois]],TabCom[[#This Row],[Mois]],TabCom[[#All],[Who 1]],TabCom[[#This Row],[Who 1]])</f>
        <v>1</v>
      </c>
      <c r="L15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5" s="6">
        <f>COUNTIFS(TabCom[[#All],[Product Target Segment]],TabCom[[#This Row],[Product Target Segment]],TabCom[[#All],[Mois]],G15,TabCom[[#All],[Who 1]],TabCom[[#This Row],[Who 1]])</f>
        <v>5</v>
      </c>
      <c r="N15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5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5" s="8">
        <f>COUNTIFS(TabCom[[#All],[Mois]],TabCom[[#This Row],[Mois]],TabCom[[#All],[Who 2]],TabCom[[#This Row],[Who 2]],TabCom[[#All],[Product Target Segment]],TabCom[[#This Row],[Product Target Segment]])</f>
        <v>1</v>
      </c>
      <c r="Q15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15" s="8" t="e">
        <f t="array" ref="R15">MATCH(1,([2]!TabComRef[[#All],[Type]]="Residential")*([2]!TabComRef[[#All],[Nbr]]&lt;199)*([2]!TabComRef[[#All],[Pourcentage Dom]]&lt;60%),-1)</f>
        <v>#REF!</v>
      </c>
      <c r="S15" s="9" t="s">
        <v>49</v>
      </c>
    </row>
    <row r="16" spans="1:20" ht="31" x14ac:dyDescent="0.35">
      <c r="A16" s="4" t="s">
        <v>12</v>
      </c>
      <c r="B16" s="4" t="s">
        <v>13</v>
      </c>
      <c r="C16" s="4" t="s">
        <v>14</v>
      </c>
      <c r="D16" s="4" t="s">
        <v>10</v>
      </c>
      <c r="E16" s="4" t="s">
        <v>11</v>
      </c>
      <c r="F16" s="5" t="s">
        <v>21</v>
      </c>
      <c r="G16" s="5">
        <v>42795</v>
      </c>
      <c r="H16" s="5" t="s">
        <v>47</v>
      </c>
      <c r="I16" s="6">
        <f>COUNTIFS(TabCom[[#All],[Product Target Segment]],TabCom[[#This Row],[Product Target Segment]],TabCom[[#All],[Mois]],TabCom[[#This Row],[Mois]],TabCom[[#All],[Who 1]],TabCom[[#This Row],[Who 1]])</f>
        <v>5</v>
      </c>
      <c r="J16" s="6">
        <f>COUNTIFS(TabCom[[#All],[Product Target Segment]],"Residential",TabCom[[#All],[Mois]],TabCom[[#This Row],[Mois]],TabCom[[#All],[Who 1]],TabCom[[#This Row],[Who 1]])</f>
        <v>5</v>
      </c>
      <c r="K16" s="6">
        <f>COUNTIFS(TabCom[[#All],[Product Target Segment]],"Business",TabCom[[#All],[Mois]],TabCom[[#This Row],[Mois]],TabCom[[#All],[Who 1]],TabCom[[#This Row],[Who 1]])</f>
        <v>1</v>
      </c>
      <c r="L16" s="6">
        <f>COUNTIFS(TabCom[[#All],[Product Target Segment]],"Residential",TabCom[[#All],[Selected Payment Method]],"Direct Debit",TabCom[[#All],[Mois]],TabCom[[#This Row],[Mois]],TabCom[[#All],[Who 1]],TabCom[[#This Row],[Who 1]])</f>
        <v>4</v>
      </c>
      <c r="M16" s="6">
        <f>COUNTIFS(TabCom[[#All],[Product Target Segment]],TabCom[[#This Row],[Product Target Segment]],TabCom[[#All],[Mois]],G16,TabCom[[#All],[Who 1]],TabCom[[#This Row],[Who 1]])</f>
        <v>5</v>
      </c>
      <c r="N16" s="7">
        <f>IF(TabCom[[#This Row],[Selected Payment Method]]="Bank Transfer",0,IF(TabCom[[#This Row],[Product Target Segment]]="Residential",TabCom[[#This Row],[Nbr de Direct Debit/mois RESI pour Who 1]]/TabCom[[#This Row],[Nbre De Ligne Mois suivant Target Segment identique pour Who 1]],TabCom[[#This Row],[Nbr Business pour même mois pour Who 1]]/TabCom[[#This Row],[Nbre De Ligne Mois suivant Target Segment identique pour Who 1]]))</f>
        <v>0.8</v>
      </c>
      <c r="O16" s="8">
        <f>VLOOKUP(MATCH(TabCom[[#This Row],[Product Target Segment]],{"Residential";"Business"},0)*10+TabCom[[#This Row],[Nbr Product Target Segment identique pour même mois pour Who 1]]+TabCom[[#This Row],[Pourcentage Par mois Dom pour Même tproduct Segment pour Who 1]]/10,TabComRefA[[#All],[Critere]:[Com]],2,TRUE)</f>
        <v>45</v>
      </c>
      <c r="P16" s="8">
        <f>COUNTIFS(TabCom[[#All],[Mois]],TabCom[[#This Row],[Mois]],TabCom[[#All],[Who 2]],TabCom[[#This Row],[Who 2]],TabCom[[#All],[Product Target Segment]],TabCom[[#This Row],[Product Target Segment]])</f>
        <v>1</v>
      </c>
      <c r="Q16" s="8">
        <f>COUNTIFS(TabCom[[#All],[Mois]],TabCom[[#This Row],[Mois]],TabCom[[#All],[Who 2]],TabCom[[#This Row],[Who 2]],TabCom[[#All],[Selected Payment Method]],TabCom[[#This Row],[Selected Payment Method]],TabCom[[#All],[Product Target Segment]],TabCom[[#This Row],[Product Target Segment]])</f>
        <v>1</v>
      </c>
      <c r="R16" s="8" t="e">
        <f t="array" ref="R16">MATCH(1,([2]!TabComRef[[#All],[Type]]="Residential")*([2]!TabComRef[[#All],[Nbr]]&lt;199)*([2]!TabComRef[[#All],[Pourcentage Dom]]&lt;60%),-1)</f>
        <v>#REF!</v>
      </c>
      <c r="S16" s="9" t="s">
        <v>49</v>
      </c>
    </row>
  </sheetData>
  <pageMargins left="0.75" right="0.75" top="1" bottom="1" header="0.5" footer="0.5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workbookViewId="0">
      <selection activeCell="D2" sqref="D2"/>
    </sheetView>
  </sheetViews>
  <sheetFormatPr baseColWidth="10" defaultRowHeight="14.5" x14ac:dyDescent="0.35"/>
  <cols>
    <col min="1" max="3" width="12.453125" customWidth="1"/>
    <col min="4" max="4" width="12.453125" style="11" customWidth="1"/>
    <col min="5" max="5" width="12.453125" customWidth="1"/>
    <col min="6" max="6" width="19.26953125" customWidth="1"/>
  </cols>
  <sheetData>
    <row r="1" spans="1:12" x14ac:dyDescent="0.35">
      <c r="A1" t="s">
        <v>0</v>
      </c>
      <c r="B1" t="s">
        <v>1</v>
      </c>
      <c r="C1" t="s">
        <v>39</v>
      </c>
      <c r="D1" s="11" t="s">
        <v>54</v>
      </c>
      <c r="E1" t="s">
        <v>2</v>
      </c>
      <c r="I1" t="s">
        <v>0</v>
      </c>
      <c r="J1" t="s">
        <v>1</v>
      </c>
      <c r="K1" t="s">
        <v>24</v>
      </c>
      <c r="L1" t="s">
        <v>2</v>
      </c>
    </row>
    <row r="2" spans="1:12" x14ac:dyDescent="0.35">
      <c r="A2" t="s">
        <v>11</v>
      </c>
      <c r="B2">
        <v>0</v>
      </c>
      <c r="C2">
        <v>0</v>
      </c>
      <c r="D2" s="11">
        <f>MATCH(TabComRefA[[#This Row],[Type]],{"Residential";"Business"},0)*10+TabComRefA[[#This Row],[Nbr]]+TabComRefA[[#This Row],[Pourcent Dom]]/10</f>
        <v>10</v>
      </c>
      <c r="E2">
        <v>35</v>
      </c>
      <c r="I2" t="s">
        <v>11</v>
      </c>
      <c r="J2" t="s">
        <v>27</v>
      </c>
      <c r="K2" t="s">
        <v>25</v>
      </c>
      <c r="L2">
        <v>30</v>
      </c>
    </row>
    <row r="3" spans="1:12" x14ac:dyDescent="0.35">
      <c r="A3" t="s">
        <v>11</v>
      </c>
      <c r="B3">
        <v>0</v>
      </c>
      <c r="C3" s="10">
        <v>0.6</v>
      </c>
      <c r="D3" s="11">
        <f>MATCH(TabComRefA[[#This Row],[Type]],{"Residential";"Business"},0)*10+TabComRefA[[#This Row],[Nbr]]+TabComRefA[[#This Row],[Pourcent Dom]]/10</f>
        <v>10.06</v>
      </c>
      <c r="E3">
        <v>40</v>
      </c>
      <c r="I3" t="s">
        <v>11</v>
      </c>
      <c r="J3" t="s">
        <v>27</v>
      </c>
      <c r="K3" t="s">
        <v>26</v>
      </c>
      <c r="L3">
        <v>35</v>
      </c>
    </row>
    <row r="4" spans="1:12" x14ac:dyDescent="0.35">
      <c r="A4" t="s">
        <v>11</v>
      </c>
      <c r="B4">
        <v>4</v>
      </c>
      <c r="C4">
        <v>0</v>
      </c>
      <c r="D4" s="11">
        <f>MATCH(TabComRefA[[#This Row],[Type]],{"Residential";"Business"},0)*10+TabComRefA[[#This Row],[Nbr]]+TabComRefA[[#This Row],[Pourcent Dom]]/10</f>
        <v>14</v>
      </c>
      <c r="E4">
        <v>42</v>
      </c>
      <c r="I4" t="s">
        <v>11</v>
      </c>
      <c r="J4" t="s">
        <v>28</v>
      </c>
      <c r="K4" t="s">
        <v>25</v>
      </c>
      <c r="L4">
        <v>35</v>
      </c>
    </row>
    <row r="5" spans="1:12" x14ac:dyDescent="0.35">
      <c r="A5" t="s">
        <v>11</v>
      </c>
      <c r="B5">
        <v>4</v>
      </c>
      <c r="C5" s="10">
        <v>0.6</v>
      </c>
      <c r="D5" s="11">
        <f>MATCH(TabComRefA[[#This Row],[Type]],{"Residential";"Business"},0)*10+TabComRefA[[#This Row],[Nbr]]+TabComRefA[[#This Row],[Pourcent Dom]]/10</f>
        <v>14.06</v>
      </c>
      <c r="E5">
        <v>45</v>
      </c>
      <c r="I5" t="s">
        <v>11</v>
      </c>
      <c r="J5" t="s">
        <v>28</v>
      </c>
      <c r="K5" t="s">
        <v>26</v>
      </c>
      <c r="L5">
        <v>40</v>
      </c>
    </row>
    <row r="6" spans="1:12" x14ac:dyDescent="0.35">
      <c r="A6" t="s">
        <v>18</v>
      </c>
      <c r="B6">
        <v>0</v>
      </c>
      <c r="C6">
        <v>0</v>
      </c>
      <c r="D6" s="11">
        <f>MATCH(TabComRefA[[#This Row],[Type]],{"Residential";"Business"},0)*10+TabComRefA[[#This Row],[Nbr]]+TabComRefA[[#This Row],[Pourcent Dom]]/10</f>
        <v>20</v>
      </c>
      <c r="E6">
        <v>65</v>
      </c>
      <c r="I6" t="s">
        <v>18</v>
      </c>
      <c r="J6" t="s">
        <v>29</v>
      </c>
      <c r="K6" t="s">
        <v>25</v>
      </c>
      <c r="L6">
        <v>50</v>
      </c>
    </row>
    <row r="7" spans="1:12" x14ac:dyDescent="0.35">
      <c r="A7" t="s">
        <v>18</v>
      </c>
      <c r="B7">
        <v>0</v>
      </c>
      <c r="C7" s="10">
        <v>0.6</v>
      </c>
      <c r="D7" s="11">
        <f>MATCH(TabComRefA[[#This Row],[Type]],{"Residential";"Business"},0)*10+TabComRefA[[#This Row],[Nbr]]+TabComRefA[[#This Row],[Pourcent Dom]]/10</f>
        <v>20.059999999999999</v>
      </c>
      <c r="E7">
        <v>70</v>
      </c>
      <c r="I7" t="s">
        <v>18</v>
      </c>
      <c r="J7" t="s">
        <v>29</v>
      </c>
      <c r="K7" t="s">
        <v>26</v>
      </c>
      <c r="L7">
        <v>60</v>
      </c>
    </row>
    <row r="8" spans="1:12" x14ac:dyDescent="0.35">
      <c r="A8" t="s">
        <v>18</v>
      </c>
      <c r="B8">
        <v>4</v>
      </c>
      <c r="C8">
        <v>0</v>
      </c>
      <c r="D8" s="11">
        <f>MATCH(TabComRefA[[#This Row],[Type]],{"Residential";"Business"},0)*10+TabComRefA[[#This Row],[Nbr]]+TabComRefA[[#This Row],[Pourcent Dom]]/10</f>
        <v>24</v>
      </c>
      <c r="E8">
        <v>85</v>
      </c>
      <c r="I8" t="s">
        <v>18</v>
      </c>
      <c r="J8" t="s">
        <v>30</v>
      </c>
      <c r="K8" t="s">
        <v>25</v>
      </c>
      <c r="L8">
        <v>60</v>
      </c>
    </row>
    <row r="9" spans="1:12" x14ac:dyDescent="0.35">
      <c r="A9" t="s">
        <v>18</v>
      </c>
      <c r="B9">
        <v>4</v>
      </c>
      <c r="C9" s="10">
        <v>0.6</v>
      </c>
      <c r="D9" s="11">
        <f>MATCH(TabComRefA[[#This Row],[Type]],{"Residential";"Business"},0)*10+TabComRefA[[#This Row],[Nbr]]+TabComRefA[[#This Row],[Pourcent Dom]]/10</f>
        <v>24.06</v>
      </c>
      <c r="E9">
        <v>90</v>
      </c>
      <c r="I9" t="s">
        <v>18</v>
      </c>
      <c r="J9" t="s">
        <v>30</v>
      </c>
      <c r="K9" t="s">
        <v>26</v>
      </c>
      <c r="L9">
        <v>70</v>
      </c>
    </row>
    <row r="11" spans="1:12" x14ac:dyDescent="0.35">
      <c r="C11" t="s">
        <v>31</v>
      </c>
      <c r="K11" t="s">
        <v>32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DB</vt:lpstr>
      <vt:lpstr>ComRef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Michel</cp:lastModifiedBy>
  <dcterms:created xsi:type="dcterms:W3CDTF">2017-12-12T10:21:40Z</dcterms:created>
  <dcterms:modified xsi:type="dcterms:W3CDTF">2017-12-12T14:39:35Z</dcterms:modified>
</cp:coreProperties>
</file>