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Feuil1" sheetId="1" r:id="rId1"/>
  </sheets>
  <functionGroups builtInGroupCount="18"/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D2" i="1" l="1"/>
  <c r="D7" i="1"/>
  <c r="D3" i="1"/>
  <c r="D4" i="1"/>
  <c r="D8" i="1"/>
  <c r="D5" i="1"/>
  <c r="D6" i="1"/>
  <c r="E6" i="1" l="1"/>
  <c r="E5" i="1"/>
  <c r="E8" i="1"/>
  <c r="E4" i="1"/>
  <c r="E3" i="1"/>
  <c r="E7" i="1"/>
  <c r="E2" i="1"/>
  <c r="BP8" i="1"/>
  <c r="BP7" i="1"/>
  <c r="BP6" i="1"/>
  <c r="BP5" i="1"/>
  <c r="BP4" i="1"/>
  <c r="BP3" i="1"/>
  <c r="BP2" i="1"/>
  <c r="BM8" i="1"/>
  <c r="BM7" i="1"/>
  <c r="BM6" i="1"/>
  <c r="BM5" i="1"/>
  <c r="BM4" i="1"/>
  <c r="BM3" i="1"/>
  <c r="BM2" i="1"/>
  <c r="BJ8" i="1"/>
  <c r="BJ7" i="1"/>
  <c r="BJ6" i="1"/>
  <c r="BJ5" i="1"/>
  <c r="BJ4" i="1"/>
  <c r="BJ3" i="1"/>
  <c r="BJ2" i="1"/>
  <c r="BG8" i="1"/>
  <c r="BG7" i="1"/>
  <c r="BG6" i="1"/>
  <c r="BG5" i="1"/>
  <c r="BG4" i="1"/>
  <c r="BG3" i="1"/>
  <c r="BG2" i="1"/>
  <c r="BD8" i="1"/>
  <c r="BD7" i="1"/>
  <c r="BD6" i="1"/>
  <c r="BD5" i="1"/>
  <c r="BD4" i="1"/>
  <c r="BD3" i="1"/>
  <c r="BD2" i="1"/>
  <c r="BA8" i="1"/>
  <c r="BA7" i="1"/>
  <c r="BA6" i="1"/>
  <c r="BA5" i="1"/>
  <c r="BA4" i="1"/>
  <c r="BA3" i="1"/>
  <c r="BA2" i="1"/>
  <c r="AX8" i="1"/>
  <c r="AX7" i="1"/>
  <c r="AX6" i="1"/>
  <c r="AX5" i="1"/>
  <c r="AX4" i="1"/>
  <c r="AX3" i="1"/>
  <c r="AX2" i="1"/>
  <c r="AU8" i="1"/>
  <c r="AU7" i="1"/>
  <c r="AU6" i="1"/>
  <c r="AU5" i="1"/>
  <c r="AU4" i="1"/>
  <c r="AU3" i="1"/>
  <c r="AU2" i="1"/>
  <c r="AR8" i="1"/>
  <c r="AR7" i="1"/>
  <c r="AR6" i="1"/>
  <c r="AR5" i="1"/>
  <c r="AR4" i="1"/>
  <c r="AR3" i="1"/>
  <c r="AR2" i="1"/>
  <c r="AO8" i="1"/>
  <c r="AO7" i="1"/>
  <c r="AO6" i="1"/>
  <c r="AO5" i="1"/>
  <c r="AO4" i="1"/>
  <c r="AO3" i="1"/>
  <c r="AO2" i="1"/>
  <c r="AL8" i="1"/>
  <c r="AL7" i="1"/>
  <c r="AL6" i="1"/>
  <c r="AL5" i="1"/>
  <c r="AL4" i="1"/>
  <c r="AL3" i="1"/>
  <c r="AL2" i="1"/>
  <c r="AI8" i="1"/>
  <c r="AI7" i="1"/>
  <c r="AI6" i="1"/>
  <c r="AI5" i="1"/>
  <c r="AI4" i="1"/>
  <c r="AI3" i="1"/>
  <c r="AI2" i="1"/>
  <c r="AF8" i="1"/>
  <c r="AF7" i="1"/>
  <c r="AF6" i="1"/>
  <c r="AF5" i="1"/>
  <c r="AF4" i="1"/>
  <c r="AF3" i="1"/>
  <c r="AF2" i="1"/>
  <c r="AC8" i="1"/>
  <c r="AC7" i="1"/>
  <c r="AC6" i="1"/>
  <c r="AC5" i="1"/>
  <c r="AC4" i="1"/>
  <c r="AC3" i="1"/>
  <c r="AC2" i="1"/>
  <c r="Z8" i="1"/>
  <c r="Z7" i="1"/>
  <c r="Z6" i="1"/>
  <c r="Z5" i="1"/>
  <c r="Z4" i="1"/>
  <c r="Z3" i="1"/>
  <c r="Z2" i="1"/>
  <c r="W8" i="1"/>
  <c r="W7" i="1"/>
  <c r="W6" i="1"/>
  <c r="W5" i="1"/>
  <c r="W4" i="1"/>
  <c r="W3" i="1"/>
  <c r="W2" i="1"/>
  <c r="T8" i="1"/>
  <c r="T7" i="1"/>
  <c r="T6" i="1"/>
  <c r="T5" i="1"/>
  <c r="T4" i="1"/>
  <c r="T3" i="1"/>
  <c r="T2" i="1"/>
  <c r="Q8" i="1"/>
  <c r="Q7" i="1"/>
  <c r="Q6" i="1"/>
  <c r="Q5" i="1"/>
  <c r="Q4" i="1"/>
  <c r="Q3" i="1"/>
  <c r="Q2" i="1"/>
  <c r="N8" i="1"/>
  <c r="N7" i="1"/>
  <c r="N6" i="1"/>
  <c r="N5" i="1"/>
  <c r="N4" i="1"/>
  <c r="N3" i="1"/>
  <c r="N2" i="1"/>
  <c r="K8" i="1"/>
  <c r="K7" i="1"/>
  <c r="K6" i="1"/>
  <c r="K5" i="1"/>
  <c r="K4" i="1"/>
  <c r="K3" i="1"/>
  <c r="K2" i="1"/>
  <c r="F7" i="1"/>
  <c r="F3" i="1"/>
  <c r="F5" i="1"/>
  <c r="F4" i="1"/>
  <c r="F6" i="1"/>
  <c r="F2" i="1"/>
  <c r="F8" i="1"/>
  <c r="G6" i="1"/>
  <c r="G7" i="1"/>
  <c r="G3" i="1"/>
  <c r="G5" i="1"/>
  <c r="G8" i="1"/>
  <c r="G4" i="1"/>
  <c r="G2" i="1"/>
  <c r="H2" i="1" l="1"/>
  <c r="H4" i="1"/>
  <c r="H8" i="1"/>
  <c r="H5" i="1"/>
  <c r="H3" i="1"/>
  <c r="H7" i="1"/>
  <c r="H6" i="1"/>
</calcChain>
</file>

<file path=xl/sharedStrings.xml><?xml version="1.0" encoding="utf-8"?>
<sst xmlns="http://schemas.openxmlformats.org/spreadsheetml/2006/main" count="75" uniqueCount="74">
  <si>
    <t>Besoin Exprimé</t>
  </si>
  <si>
    <t>Tranche 1</t>
  </si>
  <si>
    <t>Prix révisé 1</t>
  </si>
  <si>
    <t>Tranche 2</t>
  </si>
  <si>
    <t>Prix révisé 2</t>
  </si>
  <si>
    <t>Tranche 3</t>
  </si>
  <si>
    <t>Prix révisé 3</t>
  </si>
  <si>
    <t>Tranche 4</t>
  </si>
  <si>
    <t>Prix révisé 4</t>
  </si>
  <si>
    <t>Tranche 5</t>
  </si>
  <si>
    <t>Prix révisé 5</t>
  </si>
  <si>
    <t>Tranche 6</t>
  </si>
  <si>
    <t>Prix révisé 6</t>
  </si>
  <si>
    <t>Tranche 7</t>
  </si>
  <si>
    <t>Prix révisé 7</t>
  </si>
  <si>
    <t>Tranche 8</t>
  </si>
  <si>
    <t>Prix révisé 8</t>
  </si>
  <si>
    <t>Tranche 9</t>
  </si>
  <si>
    <t>Prix révisé 9</t>
  </si>
  <si>
    <t>Tranche 10</t>
  </si>
  <si>
    <t>Prix révisé 10</t>
  </si>
  <si>
    <t>Tranche 11</t>
  </si>
  <si>
    <t>Prix révisé 11</t>
  </si>
  <si>
    <t>Tranche 12</t>
  </si>
  <si>
    <t>Prix révisé 12</t>
  </si>
  <si>
    <t>Tranche 13</t>
  </si>
  <si>
    <t>Prix révisé 13</t>
  </si>
  <si>
    <t>Tranche 14</t>
  </si>
  <si>
    <t>Prix révisé 14</t>
  </si>
  <si>
    <t>Tranche 15</t>
  </si>
  <si>
    <t>Prix révisé 15</t>
  </si>
  <si>
    <t>Tranche 16</t>
  </si>
  <si>
    <t>Prix révisé 16</t>
  </si>
  <si>
    <t>Tranche 17</t>
  </si>
  <si>
    <t>Prix révisé 17</t>
  </si>
  <si>
    <t>Tranche 18</t>
  </si>
  <si>
    <t>Prix révisé 18</t>
  </si>
  <si>
    <t>Tranche 19</t>
  </si>
  <si>
    <t>Prix révisé 19</t>
  </si>
  <si>
    <t>Tranche 20</t>
  </si>
  <si>
    <t>Prix révisé 20</t>
  </si>
  <si>
    <t>1001105</t>
  </si>
  <si>
    <t>0701099</t>
  </si>
  <si>
    <t>1701087</t>
  </si>
  <si>
    <t>1801056</t>
  </si>
  <si>
    <t>1601109</t>
  </si>
  <si>
    <t>1601143</t>
  </si>
  <si>
    <t>Prix</t>
  </si>
  <si>
    <t>Total tranche 1</t>
  </si>
  <si>
    <t>Total tranche 4</t>
  </si>
  <si>
    <t>Total tranche 7</t>
  </si>
  <si>
    <t>Total tranche 10</t>
  </si>
  <si>
    <t>Total tranche 13</t>
  </si>
  <si>
    <t>Total tranche 16</t>
  </si>
  <si>
    <t>Total tranche 19</t>
  </si>
  <si>
    <t>Total</t>
  </si>
  <si>
    <t>Total tranche 2</t>
  </si>
  <si>
    <t>Total tranche 3</t>
  </si>
  <si>
    <t>Total tranche 5</t>
  </si>
  <si>
    <t>Total tranche 6</t>
  </si>
  <si>
    <t>Total tranche 8</t>
  </si>
  <si>
    <t>Total tranche 9</t>
  </si>
  <si>
    <t>Total tranche 11</t>
  </si>
  <si>
    <t>Total tranche 12</t>
  </si>
  <si>
    <t>Total tranche 14</t>
  </si>
  <si>
    <t>Total tranche 15</t>
  </si>
  <si>
    <t>Total tranche 17</t>
  </si>
  <si>
    <t>Total tranche 18</t>
  </si>
  <si>
    <t>Total tranche 20</t>
  </si>
  <si>
    <t>Besoin optimisé</t>
  </si>
  <si>
    <t>Total optimisé</t>
  </si>
  <si>
    <t>Prix optimisé</t>
  </si>
  <si>
    <t>Article</t>
  </si>
  <si>
    <t xml:space="preserve">Numéro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</si>
</sst>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FF0000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vertical="center"/>
    </xf>
    <xf numFmtId="0" fontId="0" fillId="0" borderId="0" xfId="0" applyAlignment="1"/>
    <xf numFmtId="0" fontId="0" fillId="2" borderId="0" xfId="0" applyFill="1" applyAlignment="1"/>
    <xf numFmtId="0" fontId="0" fillId="0" borderId="0" xfId="0" applyAlignment="1">
      <alignment horizontal="right"/>
    </xf>
    <xf numFmtId="0" fontId="1" fillId="0" borderId="0" xfId="0" applyFont="1" applyAlignment="1">
      <alignment wrapText="1"/>
    </xf>
    <xf numFmtId="0" fontId="1" fillId="2" borderId="0" xfId="0" applyFont="1" applyFill="1" applyAlignment="1">
      <alignment wrapText="1"/>
    </xf>
    <xf numFmtId="0" fontId="2" fillId="0" borderId="0" xfId="0" applyFont="1" applyAlignment="1">
      <alignment horizontal="left" wrapText="1"/>
    </xf>
    <xf numFmtId="0" fontId="0" fillId="0" borderId="0" xfId="0" applyAlignment="1">
      <alignment wrapText="1"/>
    </xf>
  </cellXfs>
  <cellStyles count="1">
    <cellStyle name="Normal" xfId="0" builtinId="0"/>
  </cellStyles>
  <dxfs count="68"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numFmt numFmtId="0" formatCode="General"/>
      <alignment horizontal="right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numFmt numFmtId="0" formatCode="General"/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bottom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numFmt numFmtId="0" formatCode="General"/>
      <fill>
        <patternFill patternType="solid">
          <fgColor indexed="64"/>
          <bgColor rgb="FFFFFF00"/>
        </patternFill>
      </fill>
      <alignment horizontal="general" vertical="bottom" textRotation="0" wrapText="0" indent="0" justifyLastLine="0" shrinkToFit="0" readingOrder="0"/>
    </dxf>
    <dxf>
      <fill>
        <patternFill patternType="solid">
          <fgColor indexed="64"/>
          <bgColor rgb="FFFFFF00"/>
        </patternFill>
      </fill>
      <alignment horizontal="general" textRotation="0" wrapText="0" indent="0" justifyLastLine="0" shrinkToFit="0" readingOrder="0"/>
    </dxf>
    <dxf>
      <alignment horizontal="right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rgb="FFFF0000"/>
        <name val="Calibri"/>
        <scheme val="minor"/>
      </font>
      <alignment horizontal="left" vertical="bottom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ables/table1.xml><?xml version="1.0" encoding="utf-8"?>
<table xmlns="http://schemas.openxmlformats.org/spreadsheetml/2006/main" id="1" name="Tableau1" displayName="Tableau1" ref="A1:BP8" totalsRowShown="0" headerRowDxfId="67" dataDxfId="66">
  <autoFilter ref="A1:BP8"/>
  <tableColumns count="68">
    <tableColumn id="1" name="Article"/>
    <tableColumn id="2" name="Numéro "/>
    <tableColumn id="3" name="Besoin Exprimé" dataDxfId="65"/>
    <tableColumn id="44" name="Prix" dataDxfId="2">
      <calculatedColumnFormula>prix(IF(Tableau1[[#This Row],[Besoin Exprimé]]&lt;Tableau1[[#This Row],[Tranche 1]],Tableau1[[#This Row],[Tranche 1]],Tableau1[[#This Row],[Besoin Exprimé]]))</calculatedColumnFormula>
    </tableColumn>
    <tableColumn id="65" name="Total" dataDxfId="1">
      <calculatedColumnFormula>(IF(Tableau1[[#This Row],[Besoin Exprimé]]&lt;Tableau1[[#This Row],[Tranche 1]],Tableau1[[#This Row],[Tranche 1]],Tableau1[[#This Row],[Besoin Exprimé]]))*Tableau1[[#This Row],[Prix]]</calculatedColumnFormula>
    </tableColumn>
    <tableColumn id="67" name="Besoin optimisé" dataDxfId="0">
      <calculatedColumnFormula>OPTIMUM(IF(Tableau1[[#This Row],[Besoin Exprimé]]&lt;Tableau1[[#This Row],[Tranche 1]],Tableau1[[#This Row],[Tranche 1]],Tableau1[[#This Row],[Besoin Exprimé]]))</calculatedColumnFormula>
    </tableColumn>
    <tableColumn id="68" name="Prix optimisé" dataDxfId="64">
      <calculatedColumnFormula>prix(Tableau1[[#This Row],[Besoin optimisé]])</calculatedColumnFormula>
    </tableColumn>
    <tableColumn id="69" name="Total optimisé" dataDxfId="63">
      <calculatedColumnFormula>Tableau1[[#This Row],[Prix optimisé]]*Tableau1[[#This Row],[Besoin optimisé]]</calculatedColumnFormula>
    </tableColumn>
    <tableColumn id="4" name="Tranche 1" dataDxfId="62"/>
    <tableColumn id="5" name="Prix révisé 1" dataDxfId="61"/>
    <tableColumn id="45" name="Total tranche 1" dataDxfId="60">
      <calculatedColumnFormula>Tableau1[[#This Row],[Tranche 1]]*Tableau1[[#This Row],[Prix révisé 1]]</calculatedColumnFormula>
    </tableColumn>
    <tableColumn id="6" name="Tranche 2" dataDxfId="59"/>
    <tableColumn id="7" name="Prix révisé 2" dataDxfId="58"/>
    <tableColumn id="46" name="Total tranche 2" dataDxfId="57"/>
    <tableColumn id="8" name="Tranche 3" dataDxfId="56"/>
    <tableColumn id="9" name="Prix révisé 3" dataDxfId="55"/>
    <tableColumn id="47" name="Total tranche 3" dataDxfId="54"/>
    <tableColumn id="10" name="Tranche 4" dataDxfId="53"/>
    <tableColumn id="11" name="Prix révisé 4" dataDxfId="52"/>
    <tableColumn id="48" name="Total tranche 4" dataDxfId="51"/>
    <tableColumn id="12" name="Tranche 5" dataDxfId="50"/>
    <tableColumn id="13" name="Prix révisé 5" dataDxfId="49"/>
    <tableColumn id="49" name="Total tranche 5" dataDxfId="48"/>
    <tableColumn id="14" name="Tranche 6" dataDxfId="47"/>
    <tableColumn id="15" name="Prix révisé 6" dataDxfId="46"/>
    <tableColumn id="50" name="Total tranche 6" dataDxfId="45"/>
    <tableColumn id="16" name="Tranche 7" dataDxfId="44"/>
    <tableColumn id="17" name="Prix révisé 7" dataDxfId="43"/>
    <tableColumn id="51" name="Total tranche 7" dataDxfId="42"/>
    <tableColumn id="18" name="Tranche 8" dataDxfId="41"/>
    <tableColumn id="19" name="Prix révisé 8" dataDxfId="40"/>
    <tableColumn id="52" name="Total tranche 8" dataDxfId="39"/>
    <tableColumn id="20" name="Tranche 9" dataDxfId="38"/>
    <tableColumn id="21" name="Prix révisé 9" dataDxfId="37"/>
    <tableColumn id="53" name="Total tranche 9" dataDxfId="36"/>
    <tableColumn id="22" name="Tranche 10" dataDxfId="35"/>
    <tableColumn id="23" name="Prix révisé 10" dataDxfId="34"/>
    <tableColumn id="54" name="Total tranche 10" dataDxfId="33"/>
    <tableColumn id="24" name="Tranche 11" dataDxfId="32"/>
    <tableColumn id="25" name="Prix révisé 11" dataDxfId="31"/>
    <tableColumn id="55" name="Total tranche 11" dataDxfId="30"/>
    <tableColumn id="26" name="Tranche 12" dataDxfId="29"/>
    <tableColumn id="27" name="Prix révisé 12" dataDxfId="28"/>
    <tableColumn id="56" name="Total tranche 12" dataDxfId="27"/>
    <tableColumn id="28" name="Tranche 13" dataDxfId="26"/>
    <tableColumn id="29" name="Prix révisé 13" dataDxfId="25"/>
    <tableColumn id="57" name="Total tranche 13" dataDxfId="24"/>
    <tableColumn id="30" name="Tranche 14" dataDxfId="23"/>
    <tableColumn id="31" name="Prix révisé 14" dataDxfId="22"/>
    <tableColumn id="58" name="Total tranche 14" dataDxfId="21">
      <calculatedColumnFormula>Tableau1[[#This Row],[Tranche 14]]*Tableau1[[#This Row],[Prix révisé 14]]</calculatedColumnFormula>
    </tableColumn>
    <tableColumn id="32" name="Tranche 15" dataDxfId="20"/>
    <tableColumn id="33" name="Prix révisé 15" dataDxfId="19"/>
    <tableColumn id="59" name="Total tranche 15" dataDxfId="18">
      <calculatedColumnFormula>Tableau1[[#This Row],[Tranche 15]]*Tableau1[[#This Row],[Prix révisé 15]]</calculatedColumnFormula>
    </tableColumn>
    <tableColumn id="34" name="Tranche 16" dataDxfId="17"/>
    <tableColumn id="35" name="Prix révisé 16" dataDxfId="16"/>
    <tableColumn id="60" name="Total tranche 16" dataDxfId="15">
      <calculatedColumnFormula>Tableau1[[#This Row],[Tranche 16]]*Tableau1[[#This Row],[Prix révisé 16]]</calculatedColumnFormula>
    </tableColumn>
    <tableColumn id="36" name="Tranche 17" dataDxfId="14"/>
    <tableColumn id="37" name="Prix révisé 17" dataDxfId="13"/>
    <tableColumn id="61" name="Total tranche 17" dataDxfId="12">
      <calculatedColumnFormula>Tableau1[[#This Row],[Tranche 17]]*Tableau1[[#This Row],[Prix révisé 17]]</calculatedColumnFormula>
    </tableColumn>
    <tableColumn id="38" name="Tranche 18" dataDxfId="11"/>
    <tableColumn id="39" name="Prix révisé 18" dataDxfId="10"/>
    <tableColumn id="62" name="Total tranche 18" dataDxfId="9">
      <calculatedColumnFormula>Tableau1[[#This Row],[Tranche 18]]*Tableau1[[#This Row],[Prix révisé 18]]</calculatedColumnFormula>
    </tableColumn>
    <tableColumn id="40" name="Tranche 19" dataDxfId="8"/>
    <tableColumn id="41" name="Prix révisé 19" dataDxfId="7"/>
    <tableColumn id="63" name="Total tranche 19" dataDxfId="6">
      <calculatedColumnFormula>Tableau1[[#This Row],[Tranche 19]]*Tableau1[[#This Row],[Prix révisé 19]]</calculatedColumnFormula>
    </tableColumn>
    <tableColumn id="42" name="Tranche 20" dataDxfId="5"/>
    <tableColumn id="43" name="Prix révisé 20" dataDxfId="4"/>
    <tableColumn id="64" name="Total tranche 20" dataDxfId="3">
      <calculatedColumnFormula>Tableau1[[#This Row],[Tranche 20]]*Tableau1[[#This Row],[Prix révisé 20]]</calculatedColumnFormula>
    </tableColumn>
  </tableColumns>
  <tableStyleInfo name="TableStyleLight2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P8"/>
  <sheetViews>
    <sheetView tabSelected="1" zoomScale="80" zoomScaleNormal="80" workbookViewId="0">
      <selection activeCell="G15" sqref="G15"/>
    </sheetView>
  </sheetViews>
  <sheetFormatPr baseColWidth="10" defaultColWidth="11" defaultRowHeight="14.5" x14ac:dyDescent="0.35"/>
  <cols>
    <col min="1" max="1" width="17.453125" bestFit="1" customWidth="1"/>
    <col min="2" max="2" width="22.54296875" bestFit="1" customWidth="1"/>
    <col min="3" max="3" width="11.453125" style="2" bestFit="1" customWidth="1"/>
    <col min="4" max="5" width="9.1796875" style="2" customWidth="1"/>
    <col min="6" max="7" width="11.7265625" style="2" bestFit="1" customWidth="1"/>
    <col min="8" max="8" width="9.1796875" style="2" customWidth="1"/>
    <col min="9" max="68" width="18.1796875" style="2" customWidth="1"/>
  </cols>
  <sheetData>
    <row r="1" spans="1:68" s="8" customFormat="1" ht="29" x14ac:dyDescent="0.35">
      <c r="A1" s="5" t="s">
        <v>72</v>
      </c>
      <c r="B1" s="5" t="s">
        <v>73</v>
      </c>
      <c r="C1" s="6" t="s">
        <v>0</v>
      </c>
      <c r="D1" s="6" t="s">
        <v>47</v>
      </c>
      <c r="E1" s="6" t="s">
        <v>55</v>
      </c>
      <c r="F1" s="6" t="s">
        <v>69</v>
      </c>
      <c r="G1" s="6" t="s">
        <v>71</v>
      </c>
      <c r="H1" s="6" t="s">
        <v>70</v>
      </c>
      <c r="I1" s="5" t="s">
        <v>1</v>
      </c>
      <c r="J1" s="5" t="s">
        <v>2</v>
      </c>
      <c r="K1" s="5" t="s">
        <v>48</v>
      </c>
      <c r="L1" s="5" t="s">
        <v>3</v>
      </c>
      <c r="M1" s="5" t="s">
        <v>4</v>
      </c>
      <c r="N1" s="5" t="s">
        <v>56</v>
      </c>
      <c r="O1" s="5" t="s">
        <v>5</v>
      </c>
      <c r="P1" s="5" t="s">
        <v>6</v>
      </c>
      <c r="Q1" s="5" t="s">
        <v>57</v>
      </c>
      <c r="R1" s="5" t="s">
        <v>7</v>
      </c>
      <c r="S1" s="5" t="s">
        <v>8</v>
      </c>
      <c r="T1" s="5" t="s">
        <v>49</v>
      </c>
      <c r="U1" s="5" t="s">
        <v>9</v>
      </c>
      <c r="V1" s="5" t="s">
        <v>10</v>
      </c>
      <c r="W1" s="5" t="s">
        <v>58</v>
      </c>
      <c r="X1" s="5" t="s">
        <v>11</v>
      </c>
      <c r="Y1" s="5" t="s">
        <v>12</v>
      </c>
      <c r="Z1" s="5" t="s">
        <v>59</v>
      </c>
      <c r="AA1" s="5" t="s">
        <v>13</v>
      </c>
      <c r="AB1" s="5" t="s">
        <v>14</v>
      </c>
      <c r="AC1" s="5" t="s">
        <v>50</v>
      </c>
      <c r="AD1" s="5" t="s">
        <v>15</v>
      </c>
      <c r="AE1" s="5" t="s">
        <v>16</v>
      </c>
      <c r="AF1" s="5" t="s">
        <v>60</v>
      </c>
      <c r="AG1" s="5" t="s">
        <v>17</v>
      </c>
      <c r="AH1" s="5" t="s">
        <v>18</v>
      </c>
      <c r="AI1" s="5" t="s">
        <v>61</v>
      </c>
      <c r="AJ1" s="5" t="s">
        <v>19</v>
      </c>
      <c r="AK1" s="5" t="s">
        <v>20</v>
      </c>
      <c r="AL1" s="5" t="s">
        <v>51</v>
      </c>
      <c r="AM1" s="5" t="s">
        <v>21</v>
      </c>
      <c r="AN1" s="5" t="s">
        <v>22</v>
      </c>
      <c r="AO1" s="5" t="s">
        <v>62</v>
      </c>
      <c r="AP1" s="5" t="s">
        <v>23</v>
      </c>
      <c r="AQ1" s="5" t="s">
        <v>24</v>
      </c>
      <c r="AR1" s="5" t="s">
        <v>63</v>
      </c>
      <c r="AS1" s="5" t="s">
        <v>25</v>
      </c>
      <c r="AT1" s="5" t="s">
        <v>26</v>
      </c>
      <c r="AU1" s="5" t="s">
        <v>52</v>
      </c>
      <c r="AV1" s="5" t="s">
        <v>27</v>
      </c>
      <c r="AW1" s="5" t="s">
        <v>28</v>
      </c>
      <c r="AX1" s="5" t="s">
        <v>64</v>
      </c>
      <c r="AY1" s="5" t="s">
        <v>29</v>
      </c>
      <c r="AZ1" s="5" t="s">
        <v>30</v>
      </c>
      <c r="BA1" s="5" t="s">
        <v>65</v>
      </c>
      <c r="BB1" s="5" t="s">
        <v>31</v>
      </c>
      <c r="BC1" s="5" t="s">
        <v>32</v>
      </c>
      <c r="BD1" s="5" t="s">
        <v>53</v>
      </c>
      <c r="BE1" s="5" t="s">
        <v>33</v>
      </c>
      <c r="BF1" s="5" t="s">
        <v>34</v>
      </c>
      <c r="BG1" s="5" t="s">
        <v>66</v>
      </c>
      <c r="BH1" s="5" t="s">
        <v>35</v>
      </c>
      <c r="BI1" s="5" t="s">
        <v>36</v>
      </c>
      <c r="BJ1" s="5" t="s">
        <v>67</v>
      </c>
      <c r="BK1" s="5" t="s">
        <v>37</v>
      </c>
      <c r="BL1" s="5" t="s">
        <v>38</v>
      </c>
      <c r="BM1" s="5" t="s">
        <v>54</v>
      </c>
      <c r="BN1" s="5" t="s">
        <v>39</v>
      </c>
      <c r="BO1" s="5" t="s">
        <v>40</v>
      </c>
      <c r="BP1" s="7" t="s">
        <v>68</v>
      </c>
    </row>
    <row r="2" spans="1:68" x14ac:dyDescent="0.35">
      <c r="A2">
        <v>1</v>
      </c>
      <c r="B2" t="s">
        <v>41</v>
      </c>
      <c r="C2" s="3">
        <v>100</v>
      </c>
      <c r="D2" s="3">
        <f>prix(IF(Tableau1[[#This Row],[Besoin Exprimé]]&lt;Tableau1[[#This Row],[Tranche 1]],Tableau1[[#This Row],[Tranche 1]],Tableau1[[#This Row],[Besoin Exprimé]]))</f>
        <v>6.95</v>
      </c>
      <c r="E2" s="3">
        <f>(IF(Tableau1[[#This Row],[Besoin Exprimé]]&lt;Tableau1[[#This Row],[Tranche 1]],Tableau1[[#This Row],[Tranche 1]],Tableau1[[#This Row],[Besoin Exprimé]]))*Tableau1[[#This Row],[Prix]]</f>
        <v>1390</v>
      </c>
      <c r="F2" s="3">
        <f>OPTIMUM(IF(Tableau1[[#This Row],[Besoin Exprimé]]&lt;Tableau1[[#This Row],[Tranche 1]],Tableau1[[#This Row],[Tranche 1]],Tableau1[[#This Row],[Besoin Exprimé]]))</f>
        <v>200</v>
      </c>
      <c r="G2" s="3">
        <f>prix(Tableau1[[#This Row],[Besoin optimisé]])</f>
        <v>6.95</v>
      </c>
      <c r="H2" s="3">
        <f>Tableau1[[#This Row],[Prix optimisé]]*Tableau1[[#This Row],[Besoin optimisé]]</f>
        <v>1390</v>
      </c>
      <c r="I2" s="1">
        <v>200</v>
      </c>
      <c r="J2" s="2">
        <v>6.95</v>
      </c>
      <c r="K2" s="2">
        <f>Tableau1[[#This Row],[Tranche 1]]*Tableau1[[#This Row],[Prix révisé 1]]</f>
        <v>1390</v>
      </c>
      <c r="L2" s="1">
        <v>400</v>
      </c>
      <c r="M2" s="2">
        <v>6.83</v>
      </c>
      <c r="N2" s="2">
        <f>Tableau1[[#This Row],[Tranche 2]]*Tableau1[[#This Row],[Prix révisé 2]]</f>
        <v>2732</v>
      </c>
      <c r="O2" s="2">
        <v>500</v>
      </c>
      <c r="P2" s="2">
        <v>5.34</v>
      </c>
      <c r="Q2" s="2">
        <f>Tableau1[[#This Row],[Tranche 3]]*Tableau1[[#This Row],[Prix révisé 3]]</f>
        <v>2670</v>
      </c>
      <c r="R2" s="2">
        <v>1000</v>
      </c>
      <c r="S2" s="2">
        <v>5.24</v>
      </c>
      <c r="T2" s="2">
        <f>Tableau1[[#This Row],[Tranche 4]]*Tableau1[[#This Row],[Prix révisé 4]]</f>
        <v>5240</v>
      </c>
      <c r="W2" s="2">
        <f>Tableau1[[#This Row],[Tranche 5]]*Tableau1[[#This Row],[Prix révisé 5]]</f>
        <v>0</v>
      </c>
      <c r="Z2" s="2">
        <f>Tableau1[[#This Row],[Tranche 6]]*Tableau1[[#This Row],[Prix révisé 6]]</f>
        <v>0</v>
      </c>
      <c r="AC2" s="2">
        <f>Tableau1[[#This Row],[Tranche 7]]*Tableau1[[#This Row],[Prix révisé 7]]</f>
        <v>0</v>
      </c>
      <c r="AF2" s="2">
        <f>Tableau1[[#This Row],[Tranche 8]]*Tableau1[[#This Row],[Prix révisé 8]]</f>
        <v>0</v>
      </c>
      <c r="AI2" s="2">
        <f>Tableau1[[#This Row],[Tranche 9]]*Tableau1[[#This Row],[Prix révisé 9]]</f>
        <v>0</v>
      </c>
      <c r="AL2" s="2">
        <f>Tableau1[[#This Row],[Tranche 10]]*Tableau1[[#This Row],[Prix révisé 10]]</f>
        <v>0</v>
      </c>
      <c r="AO2" s="2">
        <f>Tableau1[[#This Row],[Tranche 11]]*Tableau1[[#This Row],[Prix révisé 11]]</f>
        <v>0</v>
      </c>
      <c r="AR2" s="2">
        <f>Tableau1[[#This Row],[Tranche 12]]*Tableau1[[#This Row],[Prix révisé 12]]</f>
        <v>0</v>
      </c>
      <c r="AU2" s="2">
        <f>Tableau1[[#This Row],[Tranche 13]]*Tableau1[[#This Row],[Prix révisé 13]]</f>
        <v>0</v>
      </c>
      <c r="AX2" s="2">
        <f>Tableau1[[#This Row],[Tranche 14]]*Tableau1[[#This Row],[Prix révisé 14]]</f>
        <v>0</v>
      </c>
      <c r="BA2" s="2">
        <f>Tableau1[[#This Row],[Tranche 15]]*Tableau1[[#This Row],[Prix révisé 15]]</f>
        <v>0</v>
      </c>
      <c r="BD2" s="2">
        <f>Tableau1[[#This Row],[Tranche 16]]*Tableau1[[#This Row],[Prix révisé 16]]</f>
        <v>0</v>
      </c>
      <c r="BG2" s="2">
        <f>Tableau1[[#This Row],[Tranche 17]]*Tableau1[[#This Row],[Prix révisé 17]]</f>
        <v>0</v>
      </c>
      <c r="BJ2" s="2">
        <f>Tableau1[[#This Row],[Tranche 18]]*Tableau1[[#This Row],[Prix révisé 18]]</f>
        <v>0</v>
      </c>
      <c r="BM2" s="2">
        <f>Tableau1[[#This Row],[Tranche 19]]*Tableau1[[#This Row],[Prix révisé 19]]</f>
        <v>0</v>
      </c>
      <c r="BP2" s="4">
        <f>Tableau1[[#This Row],[Tranche 20]]*Tableau1[[#This Row],[Prix révisé 20]]</f>
        <v>0</v>
      </c>
    </row>
    <row r="3" spans="1:68" x14ac:dyDescent="0.35">
      <c r="A3">
        <v>2</v>
      </c>
      <c r="B3" t="s">
        <v>42</v>
      </c>
      <c r="C3" s="3"/>
      <c r="D3" s="3">
        <f>prix(IF(Tableau1[[#This Row],[Besoin Exprimé]]&lt;Tableau1[[#This Row],[Tranche 1]],Tableau1[[#This Row],[Tranche 1]],Tableau1[[#This Row],[Besoin Exprimé]]))</f>
        <v>44.08</v>
      </c>
      <c r="E3" s="3">
        <f>(IF(Tableau1[[#This Row],[Besoin Exprimé]]&lt;Tableau1[[#This Row],[Tranche 1]],Tableau1[[#This Row],[Tranche 1]],Tableau1[[#This Row],[Besoin Exprimé]]))*Tableau1[[#This Row],[Prix]]</f>
        <v>44.08</v>
      </c>
      <c r="F3" s="3">
        <f>OPTIMUM(IF(Tableau1[[#This Row],[Besoin Exprimé]]&lt;Tableau1[[#This Row],[Tranche 1]],Tableau1[[#This Row],[Tranche 1]],Tableau1[[#This Row],[Besoin Exprimé]]))</f>
        <v>1</v>
      </c>
      <c r="G3" s="3">
        <f>prix(Tableau1[[#This Row],[Besoin optimisé]])</f>
        <v>44.08</v>
      </c>
      <c r="H3" s="3">
        <f>Tableau1[[#This Row],[Prix optimisé]]*Tableau1[[#This Row],[Besoin optimisé]]</f>
        <v>44.08</v>
      </c>
      <c r="I3" s="1">
        <v>1</v>
      </c>
      <c r="J3" s="2">
        <v>44.08</v>
      </c>
      <c r="K3" s="2">
        <f>Tableau1[[#This Row],[Tranche 1]]*Tableau1[[#This Row],[Prix révisé 1]]</f>
        <v>44.08</v>
      </c>
      <c r="N3" s="2">
        <f>Tableau1[[#This Row],[Tranche 2]]*Tableau1[[#This Row],[Prix révisé 2]]</f>
        <v>0</v>
      </c>
      <c r="Q3" s="2">
        <f>Tableau1[[#This Row],[Tranche 3]]*Tableau1[[#This Row],[Prix révisé 3]]</f>
        <v>0</v>
      </c>
      <c r="T3" s="2">
        <f>Tableau1[[#This Row],[Tranche 4]]*Tableau1[[#This Row],[Prix révisé 4]]</f>
        <v>0</v>
      </c>
      <c r="W3" s="2">
        <f>Tableau1[[#This Row],[Tranche 5]]*Tableau1[[#This Row],[Prix révisé 5]]</f>
        <v>0</v>
      </c>
      <c r="Z3" s="2">
        <f>Tableau1[[#This Row],[Tranche 6]]*Tableau1[[#This Row],[Prix révisé 6]]</f>
        <v>0</v>
      </c>
      <c r="AC3" s="2">
        <f>Tableau1[[#This Row],[Tranche 7]]*Tableau1[[#This Row],[Prix révisé 7]]</f>
        <v>0</v>
      </c>
      <c r="AF3" s="2">
        <f>Tableau1[[#This Row],[Tranche 8]]*Tableau1[[#This Row],[Prix révisé 8]]</f>
        <v>0</v>
      </c>
      <c r="AI3" s="2">
        <f>Tableau1[[#This Row],[Tranche 9]]*Tableau1[[#This Row],[Prix révisé 9]]</f>
        <v>0</v>
      </c>
      <c r="AL3" s="2">
        <f>Tableau1[[#This Row],[Tranche 10]]*Tableau1[[#This Row],[Prix révisé 10]]</f>
        <v>0</v>
      </c>
      <c r="AO3" s="2">
        <f>Tableau1[[#This Row],[Tranche 11]]*Tableau1[[#This Row],[Prix révisé 11]]</f>
        <v>0</v>
      </c>
      <c r="AR3" s="2">
        <f>Tableau1[[#This Row],[Tranche 12]]*Tableau1[[#This Row],[Prix révisé 12]]</f>
        <v>0</v>
      </c>
      <c r="AU3" s="2">
        <f>Tableau1[[#This Row],[Tranche 13]]*Tableau1[[#This Row],[Prix révisé 13]]</f>
        <v>0</v>
      </c>
      <c r="AX3" s="2">
        <f>Tableau1[[#This Row],[Tranche 14]]*Tableau1[[#This Row],[Prix révisé 14]]</f>
        <v>0</v>
      </c>
      <c r="BA3" s="2">
        <f>Tableau1[[#This Row],[Tranche 15]]*Tableau1[[#This Row],[Prix révisé 15]]</f>
        <v>0</v>
      </c>
      <c r="BD3" s="2">
        <f>Tableau1[[#This Row],[Tranche 16]]*Tableau1[[#This Row],[Prix révisé 16]]</f>
        <v>0</v>
      </c>
      <c r="BG3" s="2">
        <f>Tableau1[[#This Row],[Tranche 17]]*Tableau1[[#This Row],[Prix révisé 17]]</f>
        <v>0</v>
      </c>
      <c r="BJ3" s="2">
        <f>Tableau1[[#This Row],[Tranche 18]]*Tableau1[[#This Row],[Prix révisé 18]]</f>
        <v>0</v>
      </c>
      <c r="BM3" s="2">
        <f>Tableau1[[#This Row],[Tranche 19]]*Tableau1[[#This Row],[Prix révisé 19]]</f>
        <v>0</v>
      </c>
      <c r="BP3" s="4">
        <f>Tableau1[[#This Row],[Tranche 20]]*Tableau1[[#This Row],[Prix révisé 20]]</f>
        <v>0</v>
      </c>
    </row>
    <row r="4" spans="1:68" x14ac:dyDescent="0.35">
      <c r="A4">
        <v>2</v>
      </c>
      <c r="B4" t="s">
        <v>43</v>
      </c>
      <c r="C4" s="3"/>
      <c r="D4" s="3">
        <f>prix(IF(Tableau1[[#This Row],[Besoin Exprimé]]&lt;Tableau1[[#This Row],[Tranche 1]],Tableau1[[#This Row],[Tranche 1]],Tableau1[[#This Row],[Besoin Exprimé]]))</f>
        <v>43.99</v>
      </c>
      <c r="E4" s="3">
        <f>(IF(Tableau1[[#This Row],[Besoin Exprimé]]&lt;Tableau1[[#This Row],[Tranche 1]],Tableau1[[#This Row],[Tranche 1]],Tableau1[[#This Row],[Besoin Exprimé]]))*Tableau1[[#This Row],[Prix]]</f>
        <v>87.98</v>
      </c>
      <c r="F4" s="3">
        <f>OPTIMUM(IF(Tableau1[[#This Row],[Besoin Exprimé]]&lt;Tableau1[[#This Row],[Tranche 1]],Tableau1[[#This Row],[Tranche 1]],Tableau1[[#This Row],[Besoin Exprimé]]))</f>
        <v>2</v>
      </c>
      <c r="G4" s="3">
        <f>prix(Tableau1[[#This Row],[Besoin optimisé]])</f>
        <v>43.99</v>
      </c>
      <c r="H4" s="3">
        <f>Tableau1[[#This Row],[Prix optimisé]]*Tableau1[[#This Row],[Besoin optimisé]]</f>
        <v>87.98</v>
      </c>
      <c r="I4" s="1">
        <v>2</v>
      </c>
      <c r="J4" s="2">
        <v>43.99</v>
      </c>
      <c r="K4" s="2">
        <f>Tableau1[[#This Row],[Tranche 1]]*Tableau1[[#This Row],[Prix révisé 1]]</f>
        <v>87.98</v>
      </c>
      <c r="N4" s="2">
        <f>Tableau1[[#This Row],[Tranche 2]]*Tableau1[[#This Row],[Prix révisé 2]]</f>
        <v>0</v>
      </c>
      <c r="Q4" s="2">
        <f>Tableau1[[#This Row],[Tranche 3]]*Tableau1[[#This Row],[Prix révisé 3]]</f>
        <v>0</v>
      </c>
      <c r="T4" s="2">
        <f>Tableau1[[#This Row],[Tranche 4]]*Tableau1[[#This Row],[Prix révisé 4]]</f>
        <v>0</v>
      </c>
      <c r="W4" s="2">
        <f>Tableau1[[#This Row],[Tranche 5]]*Tableau1[[#This Row],[Prix révisé 5]]</f>
        <v>0</v>
      </c>
      <c r="Z4" s="2">
        <f>Tableau1[[#This Row],[Tranche 6]]*Tableau1[[#This Row],[Prix révisé 6]]</f>
        <v>0</v>
      </c>
      <c r="AC4" s="2">
        <f>Tableau1[[#This Row],[Tranche 7]]*Tableau1[[#This Row],[Prix révisé 7]]</f>
        <v>0</v>
      </c>
      <c r="AF4" s="2">
        <f>Tableau1[[#This Row],[Tranche 8]]*Tableau1[[#This Row],[Prix révisé 8]]</f>
        <v>0</v>
      </c>
      <c r="AI4" s="2">
        <f>Tableau1[[#This Row],[Tranche 9]]*Tableau1[[#This Row],[Prix révisé 9]]</f>
        <v>0</v>
      </c>
      <c r="AL4" s="2">
        <f>Tableau1[[#This Row],[Tranche 10]]*Tableau1[[#This Row],[Prix révisé 10]]</f>
        <v>0</v>
      </c>
      <c r="AO4" s="2">
        <f>Tableau1[[#This Row],[Tranche 11]]*Tableau1[[#This Row],[Prix révisé 11]]</f>
        <v>0</v>
      </c>
      <c r="AR4" s="2">
        <f>Tableau1[[#This Row],[Tranche 12]]*Tableau1[[#This Row],[Prix révisé 12]]</f>
        <v>0</v>
      </c>
      <c r="AU4" s="2">
        <f>Tableau1[[#This Row],[Tranche 13]]*Tableau1[[#This Row],[Prix révisé 13]]</f>
        <v>0</v>
      </c>
      <c r="AX4" s="2">
        <f>Tableau1[[#This Row],[Tranche 14]]*Tableau1[[#This Row],[Prix révisé 14]]</f>
        <v>0</v>
      </c>
      <c r="BA4" s="2">
        <f>Tableau1[[#This Row],[Tranche 15]]*Tableau1[[#This Row],[Prix révisé 15]]</f>
        <v>0</v>
      </c>
      <c r="BD4" s="2">
        <f>Tableau1[[#This Row],[Tranche 16]]*Tableau1[[#This Row],[Prix révisé 16]]</f>
        <v>0</v>
      </c>
      <c r="BG4" s="2">
        <f>Tableau1[[#This Row],[Tranche 17]]*Tableau1[[#This Row],[Prix révisé 17]]</f>
        <v>0</v>
      </c>
      <c r="BJ4" s="2">
        <f>Tableau1[[#This Row],[Tranche 18]]*Tableau1[[#This Row],[Prix révisé 18]]</f>
        <v>0</v>
      </c>
      <c r="BM4" s="2">
        <f>Tableau1[[#This Row],[Tranche 19]]*Tableau1[[#This Row],[Prix révisé 19]]</f>
        <v>0</v>
      </c>
      <c r="BP4" s="4">
        <f>Tableau1[[#This Row],[Tranche 20]]*Tableau1[[#This Row],[Prix révisé 20]]</f>
        <v>0</v>
      </c>
    </row>
    <row r="5" spans="1:68" x14ac:dyDescent="0.35">
      <c r="A5">
        <v>3</v>
      </c>
      <c r="B5" t="s">
        <v>44</v>
      </c>
      <c r="C5" s="3"/>
      <c r="D5" s="3">
        <f>prix(IF(Tableau1[[#This Row],[Besoin Exprimé]]&lt;Tableau1[[#This Row],[Tranche 1]],Tableau1[[#This Row],[Tranche 1]],Tableau1[[#This Row],[Besoin Exprimé]]))</f>
        <v>112.61</v>
      </c>
      <c r="E5" s="3">
        <f>(IF(Tableau1[[#This Row],[Besoin Exprimé]]&lt;Tableau1[[#This Row],[Tranche 1]],Tableau1[[#This Row],[Tranche 1]],Tableau1[[#This Row],[Besoin Exprimé]]))*Tableau1[[#This Row],[Prix]]</f>
        <v>112.61</v>
      </c>
      <c r="F5" s="3">
        <f>OPTIMUM(IF(Tableau1[[#This Row],[Besoin Exprimé]]&lt;Tableau1[[#This Row],[Tranche 1]],Tableau1[[#This Row],[Tranche 1]],Tableau1[[#This Row],[Besoin Exprimé]]))</f>
        <v>5</v>
      </c>
      <c r="G5" s="3">
        <f>prix(Tableau1[[#This Row],[Besoin optimisé]])</f>
        <v>22.52</v>
      </c>
      <c r="H5" s="3">
        <f>Tableau1[[#This Row],[Prix optimisé]]*Tableau1[[#This Row],[Besoin optimisé]]</f>
        <v>112.6</v>
      </c>
      <c r="I5" s="1">
        <v>1</v>
      </c>
      <c r="J5" s="2">
        <v>112.61</v>
      </c>
      <c r="K5" s="2">
        <f>Tableau1[[#This Row],[Tranche 1]]*Tableau1[[#This Row],[Prix révisé 1]]</f>
        <v>112.61</v>
      </c>
      <c r="L5" s="2">
        <v>5</v>
      </c>
      <c r="M5" s="2">
        <v>22.52</v>
      </c>
      <c r="N5" s="2">
        <f>Tableau1[[#This Row],[Tranche 2]]*Tableau1[[#This Row],[Prix révisé 2]]</f>
        <v>112.6</v>
      </c>
      <c r="Q5" s="2">
        <f>Tableau1[[#This Row],[Tranche 3]]*Tableau1[[#This Row],[Prix révisé 3]]</f>
        <v>0</v>
      </c>
      <c r="T5" s="2">
        <f>Tableau1[[#This Row],[Tranche 4]]*Tableau1[[#This Row],[Prix révisé 4]]</f>
        <v>0</v>
      </c>
      <c r="W5" s="2">
        <f>Tableau1[[#This Row],[Tranche 5]]*Tableau1[[#This Row],[Prix révisé 5]]</f>
        <v>0</v>
      </c>
      <c r="Z5" s="2">
        <f>Tableau1[[#This Row],[Tranche 6]]*Tableau1[[#This Row],[Prix révisé 6]]</f>
        <v>0</v>
      </c>
      <c r="AC5" s="2">
        <f>Tableau1[[#This Row],[Tranche 7]]*Tableau1[[#This Row],[Prix révisé 7]]</f>
        <v>0</v>
      </c>
      <c r="AF5" s="2">
        <f>Tableau1[[#This Row],[Tranche 8]]*Tableau1[[#This Row],[Prix révisé 8]]</f>
        <v>0</v>
      </c>
      <c r="AI5" s="2">
        <f>Tableau1[[#This Row],[Tranche 9]]*Tableau1[[#This Row],[Prix révisé 9]]</f>
        <v>0</v>
      </c>
      <c r="AL5" s="2">
        <f>Tableau1[[#This Row],[Tranche 10]]*Tableau1[[#This Row],[Prix révisé 10]]</f>
        <v>0</v>
      </c>
      <c r="AO5" s="2">
        <f>Tableau1[[#This Row],[Tranche 11]]*Tableau1[[#This Row],[Prix révisé 11]]</f>
        <v>0</v>
      </c>
      <c r="AR5" s="2">
        <f>Tableau1[[#This Row],[Tranche 12]]*Tableau1[[#This Row],[Prix révisé 12]]</f>
        <v>0</v>
      </c>
      <c r="AU5" s="2">
        <f>Tableau1[[#This Row],[Tranche 13]]*Tableau1[[#This Row],[Prix révisé 13]]</f>
        <v>0</v>
      </c>
      <c r="AX5" s="2">
        <f>Tableau1[[#This Row],[Tranche 14]]*Tableau1[[#This Row],[Prix révisé 14]]</f>
        <v>0</v>
      </c>
      <c r="BA5" s="2">
        <f>Tableau1[[#This Row],[Tranche 15]]*Tableau1[[#This Row],[Prix révisé 15]]</f>
        <v>0</v>
      </c>
      <c r="BD5" s="2">
        <f>Tableau1[[#This Row],[Tranche 16]]*Tableau1[[#This Row],[Prix révisé 16]]</f>
        <v>0</v>
      </c>
      <c r="BG5" s="2">
        <f>Tableau1[[#This Row],[Tranche 17]]*Tableau1[[#This Row],[Prix révisé 17]]</f>
        <v>0</v>
      </c>
      <c r="BJ5" s="2">
        <f>Tableau1[[#This Row],[Tranche 18]]*Tableau1[[#This Row],[Prix révisé 18]]</f>
        <v>0</v>
      </c>
      <c r="BM5" s="2">
        <f>Tableau1[[#This Row],[Tranche 19]]*Tableau1[[#This Row],[Prix révisé 19]]</f>
        <v>0</v>
      </c>
      <c r="BP5" s="4">
        <f>Tableau1[[#This Row],[Tranche 20]]*Tableau1[[#This Row],[Prix révisé 20]]</f>
        <v>0</v>
      </c>
    </row>
    <row r="6" spans="1:68" x14ac:dyDescent="0.35">
      <c r="A6">
        <v>4</v>
      </c>
      <c r="B6" t="s">
        <v>45</v>
      </c>
      <c r="C6" s="3"/>
      <c r="D6" s="3">
        <f>prix(IF(Tableau1[[#This Row],[Besoin Exprimé]]&lt;Tableau1[[#This Row],[Tranche 1]],Tableau1[[#This Row],[Tranche 1]],Tableau1[[#This Row],[Besoin Exprimé]]))</f>
        <v>1.32</v>
      </c>
      <c r="E6" s="3">
        <f>(IF(Tableau1[[#This Row],[Besoin Exprimé]]&lt;Tableau1[[#This Row],[Tranche 1]],Tableau1[[#This Row],[Tranche 1]],Tableau1[[#This Row],[Besoin Exprimé]]))*Tableau1[[#This Row],[Prix]]</f>
        <v>1.32</v>
      </c>
      <c r="F6" s="3">
        <f>OPTIMUM(IF(Tableau1[[#This Row],[Besoin Exprimé]]&lt;Tableau1[[#This Row],[Tranche 1]],Tableau1[[#This Row],[Tranche 1]],Tableau1[[#This Row],[Besoin Exprimé]]))</f>
        <v>1</v>
      </c>
      <c r="G6" s="3">
        <f>prix(Tableau1[[#This Row],[Besoin optimisé]])</f>
        <v>1.32</v>
      </c>
      <c r="H6" s="3">
        <f>Tableau1[[#This Row],[Prix optimisé]]*Tableau1[[#This Row],[Besoin optimisé]]</f>
        <v>1.32</v>
      </c>
      <c r="I6" s="1">
        <v>1</v>
      </c>
      <c r="J6" s="2">
        <v>1.32</v>
      </c>
      <c r="K6" s="2">
        <f>Tableau1[[#This Row],[Tranche 1]]*Tableau1[[#This Row],[Prix révisé 1]]</f>
        <v>1.32</v>
      </c>
      <c r="N6" s="2">
        <f>Tableau1[[#This Row],[Tranche 2]]*Tableau1[[#This Row],[Prix révisé 2]]</f>
        <v>0</v>
      </c>
      <c r="Q6" s="2">
        <f>Tableau1[[#This Row],[Tranche 3]]*Tableau1[[#This Row],[Prix révisé 3]]</f>
        <v>0</v>
      </c>
      <c r="T6" s="2">
        <f>Tableau1[[#This Row],[Tranche 4]]*Tableau1[[#This Row],[Prix révisé 4]]</f>
        <v>0</v>
      </c>
      <c r="W6" s="2">
        <f>Tableau1[[#This Row],[Tranche 5]]*Tableau1[[#This Row],[Prix révisé 5]]</f>
        <v>0</v>
      </c>
      <c r="Z6" s="2">
        <f>Tableau1[[#This Row],[Tranche 6]]*Tableau1[[#This Row],[Prix révisé 6]]</f>
        <v>0</v>
      </c>
      <c r="AC6" s="2">
        <f>Tableau1[[#This Row],[Tranche 7]]*Tableau1[[#This Row],[Prix révisé 7]]</f>
        <v>0</v>
      </c>
      <c r="AF6" s="2">
        <f>Tableau1[[#This Row],[Tranche 8]]*Tableau1[[#This Row],[Prix révisé 8]]</f>
        <v>0</v>
      </c>
      <c r="AI6" s="2">
        <f>Tableau1[[#This Row],[Tranche 9]]*Tableau1[[#This Row],[Prix révisé 9]]</f>
        <v>0</v>
      </c>
      <c r="AL6" s="2">
        <f>Tableau1[[#This Row],[Tranche 10]]*Tableau1[[#This Row],[Prix révisé 10]]</f>
        <v>0</v>
      </c>
      <c r="AO6" s="2">
        <f>Tableau1[[#This Row],[Tranche 11]]*Tableau1[[#This Row],[Prix révisé 11]]</f>
        <v>0</v>
      </c>
      <c r="AR6" s="2">
        <f>Tableau1[[#This Row],[Tranche 12]]*Tableau1[[#This Row],[Prix révisé 12]]</f>
        <v>0</v>
      </c>
      <c r="AU6" s="2">
        <f>Tableau1[[#This Row],[Tranche 13]]*Tableau1[[#This Row],[Prix révisé 13]]</f>
        <v>0</v>
      </c>
      <c r="AX6" s="2">
        <f>Tableau1[[#This Row],[Tranche 14]]*Tableau1[[#This Row],[Prix révisé 14]]</f>
        <v>0</v>
      </c>
      <c r="BA6" s="2">
        <f>Tableau1[[#This Row],[Tranche 15]]*Tableau1[[#This Row],[Prix révisé 15]]</f>
        <v>0</v>
      </c>
      <c r="BD6" s="2">
        <f>Tableau1[[#This Row],[Tranche 16]]*Tableau1[[#This Row],[Prix révisé 16]]</f>
        <v>0</v>
      </c>
      <c r="BG6" s="2">
        <f>Tableau1[[#This Row],[Tranche 17]]*Tableau1[[#This Row],[Prix révisé 17]]</f>
        <v>0</v>
      </c>
      <c r="BJ6" s="2">
        <f>Tableau1[[#This Row],[Tranche 18]]*Tableau1[[#This Row],[Prix révisé 18]]</f>
        <v>0</v>
      </c>
      <c r="BM6" s="2">
        <f>Tableau1[[#This Row],[Tranche 19]]*Tableau1[[#This Row],[Prix révisé 19]]</f>
        <v>0</v>
      </c>
      <c r="BP6" s="4">
        <f>Tableau1[[#This Row],[Tranche 20]]*Tableau1[[#This Row],[Prix révisé 20]]</f>
        <v>0</v>
      </c>
    </row>
    <row r="7" spans="1:68" x14ac:dyDescent="0.35">
      <c r="A7">
        <v>5</v>
      </c>
      <c r="B7" t="s">
        <v>46</v>
      </c>
      <c r="C7" s="3"/>
      <c r="D7" s="3">
        <f>prix(IF(Tableau1[[#This Row],[Besoin Exprimé]]&lt;Tableau1[[#This Row],[Tranche 1]],Tableau1[[#This Row],[Tranche 1]],Tableau1[[#This Row],[Besoin Exprimé]]))</f>
        <v>86.04</v>
      </c>
      <c r="E7" s="3">
        <f>(IF(Tableau1[[#This Row],[Besoin Exprimé]]&lt;Tableau1[[#This Row],[Tranche 1]],Tableau1[[#This Row],[Tranche 1]],Tableau1[[#This Row],[Besoin Exprimé]]))*Tableau1[[#This Row],[Prix]]</f>
        <v>86.04</v>
      </c>
      <c r="F7" s="3">
        <f>OPTIMUM(IF(Tableau1[[#This Row],[Besoin Exprimé]]&lt;Tableau1[[#This Row],[Tranche 1]],Tableau1[[#This Row],[Tranche 1]],Tableau1[[#This Row],[Besoin Exprimé]]))</f>
        <v>1</v>
      </c>
      <c r="G7" s="3">
        <f>prix(Tableau1[[#This Row],[Besoin optimisé]])</f>
        <v>86.04</v>
      </c>
      <c r="H7" s="3">
        <f>Tableau1[[#This Row],[Prix optimisé]]*Tableau1[[#This Row],[Besoin optimisé]]</f>
        <v>86.04</v>
      </c>
      <c r="I7" s="1">
        <v>1</v>
      </c>
      <c r="J7" s="2">
        <v>86.04</v>
      </c>
      <c r="K7" s="2">
        <f>Tableau1[[#This Row],[Tranche 1]]*Tableau1[[#This Row],[Prix révisé 1]]</f>
        <v>86.04</v>
      </c>
      <c r="L7" s="2">
        <v>3</v>
      </c>
      <c r="M7" s="2">
        <v>81.72</v>
      </c>
      <c r="N7" s="2">
        <f>Tableau1[[#This Row],[Tranche 2]]*Tableau1[[#This Row],[Prix révisé 2]]</f>
        <v>245.16</v>
      </c>
      <c r="Q7" s="2">
        <f>Tableau1[[#This Row],[Tranche 3]]*Tableau1[[#This Row],[Prix révisé 3]]</f>
        <v>0</v>
      </c>
      <c r="T7" s="2">
        <f>Tableau1[[#This Row],[Tranche 4]]*Tableau1[[#This Row],[Prix révisé 4]]</f>
        <v>0</v>
      </c>
      <c r="W7" s="2">
        <f>Tableau1[[#This Row],[Tranche 5]]*Tableau1[[#This Row],[Prix révisé 5]]</f>
        <v>0</v>
      </c>
      <c r="Z7" s="2">
        <f>Tableau1[[#This Row],[Tranche 6]]*Tableau1[[#This Row],[Prix révisé 6]]</f>
        <v>0</v>
      </c>
      <c r="AC7" s="2">
        <f>Tableau1[[#This Row],[Tranche 7]]*Tableau1[[#This Row],[Prix révisé 7]]</f>
        <v>0</v>
      </c>
      <c r="AF7" s="2">
        <f>Tableau1[[#This Row],[Tranche 8]]*Tableau1[[#This Row],[Prix révisé 8]]</f>
        <v>0</v>
      </c>
      <c r="AI7" s="2">
        <f>Tableau1[[#This Row],[Tranche 9]]*Tableau1[[#This Row],[Prix révisé 9]]</f>
        <v>0</v>
      </c>
      <c r="AL7" s="2">
        <f>Tableau1[[#This Row],[Tranche 10]]*Tableau1[[#This Row],[Prix révisé 10]]</f>
        <v>0</v>
      </c>
      <c r="AO7" s="2">
        <f>Tableau1[[#This Row],[Tranche 11]]*Tableau1[[#This Row],[Prix révisé 11]]</f>
        <v>0</v>
      </c>
      <c r="AR7" s="2">
        <f>Tableau1[[#This Row],[Tranche 12]]*Tableau1[[#This Row],[Prix révisé 12]]</f>
        <v>0</v>
      </c>
      <c r="AU7" s="2">
        <f>Tableau1[[#This Row],[Tranche 13]]*Tableau1[[#This Row],[Prix révisé 13]]</f>
        <v>0</v>
      </c>
      <c r="AX7" s="2">
        <f>Tableau1[[#This Row],[Tranche 14]]*Tableau1[[#This Row],[Prix révisé 14]]</f>
        <v>0</v>
      </c>
      <c r="BA7" s="2">
        <f>Tableau1[[#This Row],[Tranche 15]]*Tableau1[[#This Row],[Prix révisé 15]]</f>
        <v>0</v>
      </c>
      <c r="BD7" s="2">
        <f>Tableau1[[#This Row],[Tranche 16]]*Tableau1[[#This Row],[Prix révisé 16]]</f>
        <v>0</v>
      </c>
      <c r="BG7" s="2">
        <f>Tableau1[[#This Row],[Tranche 17]]*Tableau1[[#This Row],[Prix révisé 17]]</f>
        <v>0</v>
      </c>
      <c r="BJ7" s="2">
        <f>Tableau1[[#This Row],[Tranche 18]]*Tableau1[[#This Row],[Prix révisé 18]]</f>
        <v>0</v>
      </c>
      <c r="BM7" s="2">
        <f>Tableau1[[#This Row],[Tranche 19]]*Tableau1[[#This Row],[Prix révisé 19]]</f>
        <v>0</v>
      </c>
      <c r="BP7" s="4">
        <f>Tableau1[[#This Row],[Tranche 20]]*Tableau1[[#This Row],[Prix révisé 20]]</f>
        <v>0</v>
      </c>
    </row>
    <row r="8" spans="1:68" x14ac:dyDescent="0.35">
      <c r="A8">
        <v>6</v>
      </c>
      <c r="B8" t="s">
        <v>46</v>
      </c>
      <c r="C8" s="3"/>
      <c r="D8" s="3">
        <f>prix(IF(Tableau1[[#This Row],[Besoin Exprimé]]&lt;Tableau1[[#This Row],[Tranche 1]],Tableau1[[#This Row],[Tranche 1]],Tableau1[[#This Row],[Besoin Exprimé]]))</f>
        <v>86.04</v>
      </c>
      <c r="E8" s="3">
        <f>(IF(Tableau1[[#This Row],[Besoin Exprimé]]&lt;Tableau1[[#This Row],[Tranche 1]],Tableau1[[#This Row],[Tranche 1]],Tableau1[[#This Row],[Besoin Exprimé]]))*Tableau1[[#This Row],[Prix]]</f>
        <v>86.04</v>
      </c>
      <c r="F8" s="3">
        <f>OPTIMUM(IF(Tableau1[[#This Row],[Besoin Exprimé]]&lt;Tableau1[[#This Row],[Tranche 1]],Tableau1[[#This Row],[Tranche 1]],Tableau1[[#This Row],[Besoin Exprimé]]))</f>
        <v>1</v>
      </c>
      <c r="G8" s="3">
        <f>prix(Tableau1[[#This Row],[Besoin optimisé]])</f>
        <v>86.04</v>
      </c>
      <c r="H8" s="3">
        <f>Tableau1[[#This Row],[Prix optimisé]]*Tableau1[[#This Row],[Besoin optimisé]]</f>
        <v>86.04</v>
      </c>
      <c r="I8" s="1">
        <v>1</v>
      </c>
      <c r="J8" s="2">
        <v>86.04</v>
      </c>
      <c r="K8" s="2">
        <f>Tableau1[[#This Row],[Tranche 1]]*Tableau1[[#This Row],[Prix révisé 1]]</f>
        <v>86.04</v>
      </c>
      <c r="L8" s="2">
        <v>4</v>
      </c>
      <c r="M8" s="2">
        <v>81.72</v>
      </c>
      <c r="N8" s="2">
        <f>Tableau1[[#This Row],[Tranche 2]]*Tableau1[[#This Row],[Prix révisé 2]]</f>
        <v>326.88</v>
      </c>
      <c r="Q8" s="2">
        <f>Tableau1[[#This Row],[Tranche 3]]*Tableau1[[#This Row],[Prix révisé 3]]</f>
        <v>0</v>
      </c>
      <c r="T8" s="2">
        <f>Tableau1[[#This Row],[Tranche 4]]*Tableau1[[#This Row],[Prix révisé 4]]</f>
        <v>0</v>
      </c>
      <c r="W8" s="2">
        <f>Tableau1[[#This Row],[Tranche 5]]*Tableau1[[#This Row],[Prix révisé 5]]</f>
        <v>0</v>
      </c>
      <c r="Z8" s="2">
        <f>Tableau1[[#This Row],[Tranche 6]]*Tableau1[[#This Row],[Prix révisé 6]]</f>
        <v>0</v>
      </c>
      <c r="AC8" s="2">
        <f>Tableau1[[#This Row],[Tranche 7]]*Tableau1[[#This Row],[Prix révisé 7]]</f>
        <v>0</v>
      </c>
      <c r="AF8" s="2">
        <f>Tableau1[[#This Row],[Tranche 8]]*Tableau1[[#This Row],[Prix révisé 8]]</f>
        <v>0</v>
      </c>
      <c r="AI8" s="2">
        <f>Tableau1[[#This Row],[Tranche 9]]*Tableau1[[#This Row],[Prix révisé 9]]</f>
        <v>0</v>
      </c>
      <c r="AL8" s="2">
        <f>Tableau1[[#This Row],[Tranche 10]]*Tableau1[[#This Row],[Prix révisé 10]]</f>
        <v>0</v>
      </c>
      <c r="AO8" s="2">
        <f>Tableau1[[#This Row],[Tranche 11]]*Tableau1[[#This Row],[Prix révisé 11]]</f>
        <v>0</v>
      </c>
      <c r="AR8" s="2">
        <f>Tableau1[[#This Row],[Tranche 12]]*Tableau1[[#This Row],[Prix révisé 12]]</f>
        <v>0</v>
      </c>
      <c r="AU8" s="2">
        <f>Tableau1[[#This Row],[Tranche 13]]*Tableau1[[#This Row],[Prix révisé 13]]</f>
        <v>0</v>
      </c>
      <c r="AX8" s="2">
        <f>Tableau1[[#This Row],[Tranche 14]]*Tableau1[[#This Row],[Prix révisé 14]]</f>
        <v>0</v>
      </c>
      <c r="BA8" s="2">
        <f>Tableau1[[#This Row],[Tranche 15]]*Tableau1[[#This Row],[Prix révisé 15]]</f>
        <v>0</v>
      </c>
      <c r="BD8" s="2">
        <f>Tableau1[[#This Row],[Tranche 16]]*Tableau1[[#This Row],[Prix révisé 16]]</f>
        <v>0</v>
      </c>
      <c r="BG8" s="2">
        <f>Tableau1[[#This Row],[Tranche 17]]*Tableau1[[#This Row],[Prix révisé 17]]</f>
        <v>0</v>
      </c>
      <c r="BJ8" s="2">
        <f>Tableau1[[#This Row],[Tranche 18]]*Tableau1[[#This Row],[Prix révisé 18]]</f>
        <v>0</v>
      </c>
      <c r="BM8" s="2">
        <f>Tableau1[[#This Row],[Tranche 19]]*Tableau1[[#This Row],[Prix révisé 19]]</f>
        <v>0</v>
      </c>
      <c r="BP8" s="4">
        <f>Tableau1[[#This Row],[Tranche 20]]*Tableau1[[#This Row],[Prix révisé 20]]</f>
        <v>0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Company>Ministère des Armées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DIABAKHATE Abdoulaye ASC NIV I OA</dc:creator>
  <cp:lastModifiedBy>Michel</cp:lastModifiedBy>
  <dcterms:created xsi:type="dcterms:W3CDTF">2019-11-18T10:18:55Z</dcterms:created>
  <dcterms:modified xsi:type="dcterms:W3CDTF">2020-01-17T13:00:33Z</dcterms:modified>
</cp:coreProperties>
</file>