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Lignes de calculs" sheetId="2" r:id="rId1"/>
    <sheet name="Coût de revient" sheetId="3" r:id="rId2"/>
  </sheets>
  <externalReferences>
    <externalReference r:id="rId3"/>
  </externalReferences>
  <definedNames>
    <definedName name="Créateur">[1]Bibliotèque!$E$3:$E$6</definedName>
    <definedName name="Date">[1]Bibliotèque!$B$2:$B$4</definedName>
    <definedName name="Désignation_">[1]Bibliotèque!$C$3:$C$12</definedName>
    <definedName name="Gagné">[1]Bibliotèque!$F$3:$F$5</definedName>
    <definedName name="_xlnm.Print_Titles" localSheetId="0">'Lignes de calculs'!$1:$1</definedName>
    <definedName name="tableau_postal">[1]Bibliotèque!$Q$3:$R$344</definedName>
    <definedName name="TVA">[1]Bibliotèque!$A$2:$A$6</definedName>
    <definedName name="Ville">[1]Bibliotèque!$Q$3:$Q$344</definedName>
    <definedName name="_xlnm.Print_Area" localSheetId="0">'Lignes de calculs'!$A$1:$F$124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4" i="2" l="1"/>
  <c r="F84" i="2" s="1"/>
  <c r="H84" i="2" s="1"/>
  <c r="E5" i="2"/>
  <c r="F5" i="2" s="1"/>
  <c r="H5" i="2" s="1"/>
  <c r="E6" i="2"/>
  <c r="F6" i="2" s="1"/>
  <c r="H6" i="2" s="1"/>
  <c r="E7" i="2"/>
  <c r="F7" i="2"/>
  <c r="H7" i="2" s="1"/>
  <c r="E8" i="2"/>
  <c r="F8" i="2"/>
  <c r="H8" i="2"/>
  <c r="E9" i="2"/>
  <c r="F9" i="2" s="1"/>
  <c r="H9" i="2" s="1"/>
  <c r="E10" i="2"/>
  <c r="F10" i="2" s="1"/>
  <c r="H10" i="2" s="1"/>
  <c r="E11" i="2"/>
  <c r="F11" i="2"/>
  <c r="H11" i="2" s="1"/>
  <c r="E12" i="2"/>
  <c r="F12" i="2"/>
  <c r="H12" i="2"/>
  <c r="E13" i="2"/>
  <c r="F13" i="2" s="1"/>
  <c r="H13" i="2" s="1"/>
  <c r="E14" i="2"/>
  <c r="F14" i="2" s="1"/>
  <c r="H14" i="2" s="1"/>
  <c r="E15" i="2"/>
  <c r="F15" i="2"/>
  <c r="H15" i="2" s="1"/>
  <c r="E16" i="2"/>
  <c r="F16" i="2"/>
  <c r="H16" i="2"/>
  <c r="E17" i="2"/>
  <c r="F17" i="2" s="1"/>
  <c r="H17" i="2" s="1"/>
  <c r="E18" i="2"/>
  <c r="F18" i="2" s="1"/>
  <c r="H18" i="2" s="1"/>
  <c r="E19" i="2"/>
  <c r="F19" i="2"/>
  <c r="H19" i="2" s="1"/>
  <c r="E20" i="2"/>
  <c r="F20" i="2"/>
  <c r="H20" i="2"/>
  <c r="E21" i="2"/>
  <c r="F21" i="2" s="1"/>
  <c r="H21" i="2" s="1"/>
  <c r="E22" i="2"/>
  <c r="F22" i="2" s="1"/>
  <c r="H22" i="2" s="1"/>
  <c r="E23" i="2"/>
  <c r="F23" i="2"/>
  <c r="H23" i="2" s="1"/>
  <c r="E24" i="2"/>
  <c r="F24" i="2"/>
  <c r="H24" i="2"/>
  <c r="E25" i="2"/>
  <c r="F25" i="2" s="1"/>
  <c r="H25" i="2" s="1"/>
  <c r="E26" i="2"/>
  <c r="F26" i="2" s="1"/>
  <c r="H26" i="2" s="1"/>
  <c r="E27" i="2"/>
  <c r="F27" i="2"/>
  <c r="H27" i="2" s="1"/>
  <c r="E28" i="2"/>
  <c r="F28" i="2"/>
  <c r="H28" i="2"/>
  <c r="E29" i="2"/>
  <c r="F29" i="2" s="1"/>
  <c r="H29" i="2" s="1"/>
  <c r="E30" i="2"/>
  <c r="F30" i="2" s="1"/>
  <c r="H30" i="2" s="1"/>
  <c r="E31" i="2"/>
  <c r="F31" i="2"/>
  <c r="H31" i="2" s="1"/>
  <c r="E32" i="2"/>
  <c r="F32" i="2"/>
  <c r="H32" i="2"/>
  <c r="E33" i="2"/>
  <c r="F33" i="2" s="1"/>
  <c r="H33" i="2" s="1"/>
  <c r="E34" i="2"/>
  <c r="F34" i="2" s="1"/>
  <c r="H34" i="2" s="1"/>
  <c r="E35" i="2"/>
  <c r="F35" i="2"/>
  <c r="H35" i="2" s="1"/>
  <c r="E36" i="2"/>
  <c r="F36" i="2"/>
  <c r="H36" i="2"/>
  <c r="E37" i="2"/>
  <c r="F37" i="2" s="1"/>
  <c r="H37" i="2" s="1"/>
  <c r="E38" i="2"/>
  <c r="F38" i="2" s="1"/>
  <c r="H38" i="2" s="1"/>
  <c r="E39" i="2"/>
  <c r="F39" i="2"/>
  <c r="H39" i="2" s="1"/>
  <c r="E40" i="2"/>
  <c r="F40" i="2"/>
  <c r="H40" i="2"/>
  <c r="E41" i="2"/>
  <c r="F41" i="2" s="1"/>
  <c r="H41" i="2" s="1"/>
  <c r="E42" i="2"/>
  <c r="F42" i="2" s="1"/>
  <c r="H42" i="2" s="1"/>
  <c r="E43" i="2"/>
  <c r="F43" i="2"/>
  <c r="H43" i="2" s="1"/>
  <c r="E44" i="2"/>
  <c r="F44" i="2"/>
  <c r="H44" i="2"/>
  <c r="E45" i="2"/>
  <c r="F45" i="2" s="1"/>
  <c r="H45" i="2" s="1"/>
  <c r="E46" i="2"/>
  <c r="F46" i="2" s="1"/>
  <c r="H46" i="2" s="1"/>
  <c r="E47" i="2"/>
  <c r="F47" i="2"/>
  <c r="H47" i="2" s="1"/>
  <c r="E48" i="2"/>
  <c r="F48" i="2"/>
  <c r="H48" i="2"/>
  <c r="E49" i="2"/>
  <c r="F49" i="2" s="1"/>
  <c r="H49" i="2" s="1"/>
  <c r="E50" i="2"/>
  <c r="F50" i="2" s="1"/>
  <c r="H50" i="2" s="1"/>
  <c r="E51" i="2"/>
  <c r="F51" i="2"/>
  <c r="H51" i="2" s="1"/>
  <c r="E52" i="2"/>
  <c r="F52" i="2"/>
  <c r="H52" i="2"/>
  <c r="E53" i="2"/>
  <c r="F53" i="2" s="1"/>
  <c r="H53" i="2" s="1"/>
  <c r="E54" i="2"/>
  <c r="F54" i="2" s="1"/>
  <c r="H54" i="2" s="1"/>
  <c r="E55" i="2"/>
  <c r="F55" i="2"/>
  <c r="H55" i="2" s="1"/>
  <c r="E56" i="2"/>
  <c r="F56" i="2"/>
  <c r="H56" i="2"/>
  <c r="E57" i="2"/>
  <c r="F57" i="2"/>
  <c r="H57" i="2"/>
  <c r="E58" i="2"/>
  <c r="F58" i="2" s="1"/>
  <c r="H58" i="2" s="1"/>
  <c r="E59" i="2"/>
  <c r="F59" i="2"/>
  <c r="H59" i="2" s="1"/>
  <c r="E60" i="2"/>
  <c r="F60" i="2"/>
  <c r="H60" i="2"/>
  <c r="E61" i="2"/>
  <c r="F61" i="2"/>
  <c r="H61" i="2"/>
  <c r="E62" i="2"/>
  <c r="F62" i="2" s="1"/>
  <c r="H62" i="2" s="1"/>
  <c r="E63" i="2"/>
  <c r="F63" i="2"/>
  <c r="H63" i="2" s="1"/>
  <c r="E64" i="2"/>
  <c r="F64" i="2"/>
  <c r="H64" i="2"/>
  <c r="E65" i="2"/>
  <c r="F65" i="2"/>
  <c r="H65" i="2"/>
  <c r="E66" i="2"/>
  <c r="F66" i="2" s="1"/>
  <c r="H66" i="2" s="1"/>
  <c r="E67" i="2"/>
  <c r="F67" i="2"/>
  <c r="H67" i="2" s="1"/>
  <c r="E68" i="2"/>
  <c r="F68" i="2"/>
  <c r="H68" i="2"/>
  <c r="E69" i="2"/>
  <c r="F69" i="2"/>
  <c r="H69" i="2"/>
  <c r="E70" i="2"/>
  <c r="F70" i="2" s="1"/>
  <c r="H70" i="2" s="1"/>
  <c r="E71" i="2"/>
  <c r="F71" i="2"/>
  <c r="H71" i="2" s="1"/>
  <c r="E72" i="2"/>
  <c r="F72" i="2"/>
  <c r="H72" i="2"/>
  <c r="E73" i="2"/>
  <c r="F73" i="2"/>
  <c r="H73" i="2"/>
  <c r="E74" i="2"/>
  <c r="F74" i="2" s="1"/>
  <c r="H74" i="2" s="1"/>
  <c r="E75" i="2"/>
  <c r="F75" i="2"/>
  <c r="H75" i="2" s="1"/>
  <c r="E76" i="2"/>
  <c r="F76" i="2"/>
  <c r="H76" i="2"/>
  <c r="E77" i="2"/>
  <c r="F77" i="2"/>
  <c r="H77" i="2"/>
  <c r="E78" i="2"/>
  <c r="F78" i="2" s="1"/>
  <c r="H78" i="2" s="1"/>
  <c r="E79" i="2"/>
  <c r="F79" i="2"/>
  <c r="H79" i="2" s="1"/>
  <c r="E80" i="2"/>
  <c r="F80" i="2"/>
  <c r="H80" i="2"/>
  <c r="E81" i="2"/>
  <c r="F81" i="2"/>
  <c r="H81" i="2"/>
  <c r="E82" i="2"/>
  <c r="F82" i="2" s="1"/>
  <c r="H82" i="2" s="1"/>
  <c r="E83" i="2"/>
  <c r="F83" i="2"/>
  <c r="H83" i="2" s="1"/>
  <c r="E4" i="2"/>
  <c r="F4" i="2" s="1"/>
  <c r="H4" i="2" s="1"/>
  <c r="H3" i="2"/>
  <c r="H85" i="2" s="1"/>
  <c r="E3" i="2"/>
  <c r="F3" i="2" s="1"/>
  <c r="F85" i="2" s="1"/>
  <c r="M18" i="3" l="1"/>
  <c r="E18" i="3"/>
  <c r="K33" i="3"/>
  <c r="I33" i="3"/>
  <c r="K32" i="3"/>
  <c r="I32" i="3"/>
  <c r="P31" i="3"/>
  <c r="O31" i="3"/>
  <c r="N31" i="3"/>
  <c r="M31" i="3"/>
  <c r="M33" i="3" s="1"/>
  <c r="E30" i="3" s="1"/>
  <c r="E32" i="3" s="1"/>
  <c r="K31" i="3"/>
  <c r="I31" i="3"/>
  <c r="K30" i="3"/>
  <c r="K41" i="3" s="1"/>
  <c r="E34" i="3" s="1"/>
  <c r="I30" i="3"/>
  <c r="E20" i="3"/>
  <c r="M8" i="3"/>
  <c r="M20" i="3" s="1"/>
  <c r="C1" i="2"/>
  <c r="E36" i="3" l="1"/>
  <c r="E38" i="3" s="1"/>
  <c r="E35" i="3"/>
  <c r="M12" i="3"/>
  <c r="E41" i="3" l="1"/>
  <c r="E22" i="3"/>
  <c r="E25" i="3" s="1"/>
  <c r="I25" i="3" s="1"/>
  <c r="M22" i="3"/>
  <c r="M25" i="3" s="1"/>
  <c r="I26" i="3" l="1"/>
  <c r="I24" i="3"/>
</calcChain>
</file>

<file path=xl/sharedStrings.xml><?xml version="1.0" encoding="utf-8"?>
<sst xmlns="http://schemas.openxmlformats.org/spreadsheetml/2006/main" count="115" uniqueCount="99">
  <si>
    <t>QU</t>
  </si>
  <si>
    <t>Désignations</t>
  </si>
  <si>
    <t>PRIX UNIT HT</t>
  </si>
  <si>
    <t>MONTANT</t>
  </si>
  <si>
    <t>Coût unit</t>
  </si>
  <si>
    <t>Coût total</t>
  </si>
  <si>
    <t>Heures estimées</t>
  </si>
  <si>
    <t>Mise en chantier</t>
  </si>
  <si>
    <t>protection des ouvrages existant</t>
  </si>
  <si>
    <t>Démolition</t>
  </si>
  <si>
    <t>depose des appareils sanitaire existants et acheminement a la decharge pour revalorisation des dechets</t>
  </si>
  <si>
    <t>Plomberie</t>
  </si>
  <si>
    <t>refonte du reseau plomberie pour chaque appareil</t>
  </si>
  <si>
    <t>electricité</t>
  </si>
  <si>
    <t>mise en place 5 spots led dont 1 etanche</t>
  </si>
  <si>
    <t>mise en place  de 2 interrupteurs  et  4 prises</t>
  </si>
  <si>
    <t>raccordement d un radiateur seche serviettes mixte</t>
  </si>
  <si>
    <t>Menuiserie</t>
  </si>
  <si>
    <t>Fenêtre pvc sur mesure</t>
  </si>
  <si>
    <t>peinture</t>
  </si>
  <si>
    <t>lessivage plafond et peinture 2 couches</t>
  </si>
  <si>
    <t>lessivage porte et peinture 2 couche</t>
  </si>
  <si>
    <t>Etanchéité</t>
  </si>
  <si>
    <t>etancheité murale partie douche</t>
  </si>
  <si>
    <t>Revetement muraux</t>
  </si>
  <si>
    <t>m² faience 20x60 townhouse beige mat KAYLA</t>
  </si>
  <si>
    <t xml:space="preserve">plaque 30x30 mosaique verre +quarzite beige 2,3x2,3 </t>
  </si>
  <si>
    <t>colle joint beige et croisillon</t>
  </si>
  <si>
    <t>baguette d angle de finition alu brossé</t>
  </si>
  <si>
    <t>Revetement du sol</t>
  </si>
  <si>
    <t>carrelage imitation parquet 22,5x90cottage tiglio nat/ret</t>
  </si>
  <si>
    <t>seuil specifique</t>
  </si>
  <si>
    <t>Appareillage sanitaire</t>
  </si>
  <si>
    <t>RECEVEUR</t>
  </si>
  <si>
    <t>receveur centuria stone - slate 150x94</t>
  </si>
  <si>
    <t>siphon bonde siphoide</t>
  </si>
  <si>
    <t>plaque de raccordement</t>
  </si>
  <si>
    <t>colonne douche euphoria XXL Grohe</t>
  </si>
  <si>
    <t>pare douche 900x2000 fixe avec bequille telescopique fixée au plafond</t>
  </si>
  <si>
    <t xml:space="preserve">porte eponge d angle a fils amovible </t>
  </si>
  <si>
    <t>joint silicone</t>
  </si>
  <si>
    <t>VASQUE ou LAVABO</t>
  </si>
  <si>
    <t>double plan vasque 120x46</t>
  </si>
  <si>
    <t xml:space="preserve">meuble bas avec tiroir </t>
  </si>
  <si>
    <t xml:space="preserve">miroir </t>
  </si>
  <si>
    <t xml:space="preserve">applique </t>
  </si>
  <si>
    <t xml:space="preserve">colonne </t>
  </si>
  <si>
    <t xml:space="preserve">mitigeur lavabo Hansgrohe focus </t>
  </si>
  <si>
    <t>siphon lavabo</t>
  </si>
  <si>
    <t>fixation</t>
  </si>
  <si>
    <t>WC suspendu</t>
  </si>
  <si>
    <t>cuvette suspendue durastyle</t>
  </si>
  <si>
    <t>abattant double blanc PVC type volta</t>
  </si>
  <si>
    <t>bati support avec reservoir encastre geberit</t>
  </si>
  <si>
    <t>plaque de nanoeuvre sigma chromée</t>
  </si>
  <si>
    <t>fixation bati au sol</t>
  </si>
  <si>
    <t>Baignoire</t>
  </si>
  <si>
    <t>leader 3 175*70 avec pied et siphon</t>
  </si>
  <si>
    <t>tablier en pvc assortie</t>
  </si>
  <si>
    <t>mitigeur sur baignoire avec colonnette</t>
  </si>
  <si>
    <t>ecoparticipation globale</t>
  </si>
  <si>
    <t>Mise en œuvre de l'ensemble</t>
  </si>
  <si>
    <t>Mise en œuvre et maitrise d ouvrage</t>
  </si>
  <si>
    <t>Nombres heures</t>
  </si>
  <si>
    <t>TOTAL HT</t>
  </si>
  <si>
    <t>Calcul du prix de revient par chantier celon la méthode 1</t>
  </si>
  <si>
    <t xml:space="preserve"> Nous appliquerons un Coef sur les achats brut et sur un tarif à l'heure produite  </t>
  </si>
  <si>
    <t>cout M/O</t>
  </si>
  <si>
    <t>calculée par prévisionnel 2017</t>
  </si>
  <si>
    <t xml:space="preserve"> Prix de revient minimal </t>
  </si>
  <si>
    <t xml:space="preserve">Main d'œuvre </t>
  </si>
  <si>
    <t>Coef mini</t>
  </si>
  <si>
    <t>Prix de revient avec marge</t>
  </si>
  <si>
    <t>Main d'œuvre</t>
  </si>
  <si>
    <t>Coef</t>
  </si>
  <si>
    <t xml:space="preserve">Chantier Vendu à </t>
  </si>
  <si>
    <t>HT</t>
  </si>
  <si>
    <t>participation financière au financement</t>
  </si>
  <si>
    <t>Sur ce chantier la mise en œuvre est estimée à</t>
  </si>
  <si>
    <t>Heures</t>
  </si>
  <si>
    <t>Main d'œuvre minimal</t>
  </si>
  <si>
    <t>Euros</t>
  </si>
  <si>
    <t>Vente de fourniture minimal</t>
  </si>
  <si>
    <t>Déboursé de fourniture</t>
  </si>
  <si>
    <t>Total minimal de vente</t>
  </si>
  <si>
    <t>Total de vente avec marge</t>
  </si>
  <si>
    <t>SI PFF</t>
  </si>
  <si>
    <t xml:space="preserve">Sur ce chantier la mise en œuvre effectuée est de </t>
  </si>
  <si>
    <t>jours</t>
  </si>
  <si>
    <t>Romain</t>
  </si>
  <si>
    <t>Laurent</t>
  </si>
  <si>
    <t>William</t>
  </si>
  <si>
    <t>Leandre</t>
  </si>
  <si>
    <t xml:space="preserve">Déboursé de fourniture </t>
  </si>
  <si>
    <t>frais fixe</t>
  </si>
  <si>
    <t>Total</t>
  </si>
  <si>
    <t>Total cout du chantier</t>
  </si>
  <si>
    <t>Marge brute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</si>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</sst>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#,##0.00\ &quot;€&quot;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i/>
      <u/>
      <sz val="10"/>
      <color theme="4"/>
      <name val="Arial"/>
      <family val="2"/>
    </font>
    <font>
      <u/>
      <sz val="10"/>
      <color theme="4"/>
      <name val="Arial"/>
      <family val="2"/>
    </font>
    <font>
      <u/>
      <sz val="10"/>
      <name val="Arial"/>
      <family val="2"/>
    </font>
    <font>
      <b/>
      <i/>
      <u/>
      <sz val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b/>
      <sz val="12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sz val="10"/>
      <color theme="9" tint="0.39997558519241921"/>
      <name val="Arial"/>
      <family val="2"/>
    </font>
    <font>
      <sz val="14"/>
      <name val="Arial"/>
      <family val="2"/>
    </font>
    <font>
      <i/>
      <u/>
      <sz val="9"/>
      <color theme="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theme="4"/>
      <name val="Arial"/>
      <family val="2"/>
    </font>
    <font>
      <b/>
      <sz val="10"/>
      <color theme="4"/>
      <name val="Arial"/>
      <family val="2"/>
    </font>
    <font>
      <b/>
      <sz val="12"/>
      <color theme="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5">
    <xf numFmtId="0" fontId="0" fillId="0" borderId="0" xfId="0"/>
    <xf numFmtId="0" fontId="1" fillId="0" borderId="0" xfId="1"/>
    <xf numFmtId="0" fontId="1" fillId="0" borderId="1" xfId="1" applyBorder="1"/>
    <xf numFmtId="0" fontId="3" fillId="0" borderId="0" xfId="1" applyFont="1" applyFill="1" applyBorder="1" applyAlignment="1">
      <alignment horizontal="center"/>
    </xf>
    <xf numFmtId="0" fontId="1" fillId="0" borderId="0" xfId="1" applyBorder="1"/>
    <xf numFmtId="0" fontId="2" fillId="0" borderId="0" xfId="1" applyFont="1" applyFill="1" applyBorder="1" applyProtection="1">
      <protection locked="0"/>
    </xf>
    <xf numFmtId="0" fontId="5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 applyProtection="1">
      <alignment horizontal="left"/>
      <protection locked="0"/>
    </xf>
    <xf numFmtId="0" fontId="4" fillId="0" borderId="0" xfId="1" applyFont="1" applyFill="1" applyBorder="1" applyAlignment="1">
      <alignment horizontal="left" wrapText="1"/>
    </xf>
    <xf numFmtId="0" fontId="1" fillId="0" borderId="0" xfId="1" applyFont="1" applyFill="1" applyBorder="1" applyAlignment="1">
      <alignment horizontal="left" wrapText="1"/>
    </xf>
    <xf numFmtId="164" fontId="4" fillId="0" borderId="0" xfId="2" applyFont="1" applyFill="1" applyBorder="1" applyAlignment="1">
      <alignment horizontal="center"/>
    </xf>
    <xf numFmtId="0" fontId="1" fillId="0" borderId="0" xfId="1" applyBorder="1" applyAlignment="1">
      <alignment horizontal="center"/>
    </xf>
    <xf numFmtId="43" fontId="1" fillId="0" borderId="0" xfId="1" applyNumberFormat="1" applyBorder="1"/>
    <xf numFmtId="0" fontId="6" fillId="0" borderId="0" xfId="1" applyFont="1" applyFill="1" applyBorder="1" applyAlignment="1">
      <alignment horizontal="left" wrapText="1"/>
    </xf>
    <xf numFmtId="0" fontId="7" fillId="0" borderId="0" xfId="1" applyFont="1" applyBorder="1"/>
    <xf numFmtId="0" fontId="1" fillId="0" borderId="0" xfId="1" applyFont="1" applyBorder="1" applyAlignment="1">
      <alignment horizontal="left"/>
    </xf>
    <xf numFmtId="0" fontId="8" fillId="0" borderId="0" xfId="1" applyFont="1" applyFill="1" applyBorder="1" applyAlignment="1">
      <alignment wrapText="1"/>
    </xf>
    <xf numFmtId="164" fontId="4" fillId="0" borderId="0" xfId="2" applyFont="1" applyFill="1" applyBorder="1" applyAlignment="1">
      <alignment horizontal="left"/>
    </xf>
    <xf numFmtId="0" fontId="1" fillId="0" borderId="0" xfId="1" applyFont="1" applyFill="1" applyBorder="1" applyAlignment="1">
      <alignment wrapText="1"/>
    </xf>
    <xf numFmtId="0" fontId="1" fillId="0" borderId="0" xfId="1" applyBorder="1" applyAlignment="1" applyProtection="1">
      <alignment horizontal="center"/>
      <protection locked="0"/>
    </xf>
    <xf numFmtId="0" fontId="1" fillId="0" borderId="0" xfId="1" applyBorder="1" applyProtection="1">
      <protection locked="0"/>
    </xf>
    <xf numFmtId="0" fontId="1" fillId="0" borderId="0" xfId="1" applyFont="1" applyBorder="1" applyAlignment="1">
      <alignment horizontal="center"/>
    </xf>
    <xf numFmtId="0" fontId="9" fillId="0" borderId="0" xfId="1" applyFont="1" applyFill="1" applyBorder="1" applyAlignment="1">
      <alignment wrapText="1"/>
    </xf>
    <xf numFmtId="0" fontId="1" fillId="0" borderId="0" xfId="1" applyFill="1" applyBorder="1" applyAlignment="1">
      <alignment wrapText="1"/>
    </xf>
    <xf numFmtId="0" fontId="6" fillId="0" borderId="0" xfId="1" applyFont="1" applyFill="1" applyBorder="1" applyAlignment="1" applyProtection="1">
      <alignment horizontal="left" wrapText="1"/>
      <protection locked="0"/>
    </xf>
    <xf numFmtId="0" fontId="1" fillId="0" borderId="0" xfId="1" applyFont="1" applyFill="1" applyBorder="1" applyAlignment="1" applyProtection="1">
      <alignment horizontal="left" wrapText="1"/>
      <protection locked="0"/>
    </xf>
    <xf numFmtId="0" fontId="1" fillId="0" borderId="0" xfId="1" applyFont="1"/>
    <xf numFmtId="0" fontId="5" fillId="0" borderId="0" xfId="1" applyFont="1" applyFill="1" applyBorder="1" applyAlignment="1">
      <alignment horizontal="left"/>
    </xf>
    <xf numFmtId="0" fontId="4" fillId="0" borderId="0" xfId="1" applyFont="1" applyFill="1" applyBorder="1" applyAlignment="1" applyProtection="1">
      <alignment horizontal="left" wrapText="1"/>
      <protection locked="0"/>
    </xf>
    <xf numFmtId="0" fontId="1" fillId="0" borderId="0" xfId="1" applyFont="1" applyFill="1" applyBorder="1" applyAlignment="1">
      <alignment horizontal="left"/>
    </xf>
    <xf numFmtId="0" fontId="1" fillId="0" borderId="0" xfId="1" applyBorder="1" applyAlignment="1">
      <alignment wrapText="1"/>
    </xf>
    <xf numFmtId="0" fontId="10" fillId="0" borderId="8" xfId="1" applyFont="1" applyBorder="1"/>
    <xf numFmtId="0" fontId="10" fillId="0" borderId="5" xfId="1" applyFont="1" applyBorder="1"/>
    <xf numFmtId="0" fontId="10" fillId="0" borderId="9" xfId="1" applyFont="1" applyBorder="1"/>
    <xf numFmtId="0" fontId="1" fillId="0" borderId="8" xfId="1" applyBorder="1"/>
    <xf numFmtId="0" fontId="1" fillId="0" borderId="5" xfId="1" applyBorder="1"/>
    <xf numFmtId="0" fontId="10" fillId="0" borderId="4" xfId="1" applyFont="1" applyBorder="1"/>
    <xf numFmtId="0" fontId="10" fillId="0" borderId="0" xfId="1" applyFont="1" applyBorder="1"/>
    <xf numFmtId="0" fontId="10" fillId="0" borderId="7" xfId="1" applyFont="1" applyBorder="1"/>
    <xf numFmtId="0" fontId="1" fillId="0" borderId="4" xfId="1" applyBorder="1"/>
    <xf numFmtId="0" fontId="1" fillId="0" borderId="0" xfId="1" applyFont="1" applyBorder="1" applyAlignment="1">
      <alignment horizontal="right"/>
    </xf>
    <xf numFmtId="164" fontId="0" fillId="0" borderId="0" xfId="2" applyFont="1" applyBorder="1"/>
    <xf numFmtId="43" fontId="10" fillId="0" borderId="0" xfId="1" applyNumberFormat="1" applyFont="1" applyBorder="1" applyAlignment="1">
      <alignment horizontal="center"/>
    </xf>
    <xf numFmtId="0" fontId="11" fillId="4" borderId="0" xfId="1" applyFont="1" applyFill="1" applyBorder="1" applyAlignment="1">
      <alignment horizontal="center"/>
    </xf>
    <xf numFmtId="165" fontId="10" fillId="0" borderId="0" xfId="1" applyNumberFormat="1" applyFont="1" applyBorder="1" applyAlignment="1">
      <alignment horizontal="center"/>
    </xf>
    <xf numFmtId="0" fontId="12" fillId="5" borderId="0" xfId="1" applyFont="1" applyFill="1" applyBorder="1" applyAlignment="1">
      <alignment horizontal="center"/>
    </xf>
    <xf numFmtId="0" fontId="13" fillId="2" borderId="0" xfId="1" applyFont="1" applyFill="1" applyBorder="1" applyProtection="1">
      <protection locked="0"/>
    </xf>
    <xf numFmtId="0" fontId="10" fillId="0" borderId="10" xfId="1" applyFont="1" applyBorder="1"/>
    <xf numFmtId="0" fontId="10" fillId="0" borderId="1" xfId="1" applyFont="1" applyBorder="1"/>
    <xf numFmtId="0" fontId="10" fillId="0" borderId="11" xfId="1" applyFont="1" applyBorder="1"/>
    <xf numFmtId="0" fontId="1" fillId="0" borderId="10" xfId="1" applyBorder="1"/>
    <xf numFmtId="0" fontId="1" fillId="6" borderId="0" xfId="1" applyFill="1"/>
    <xf numFmtId="0" fontId="1" fillId="6" borderId="0" xfId="1" applyFill="1" applyAlignment="1">
      <alignment horizontal="right"/>
    </xf>
    <xf numFmtId="165" fontId="1" fillId="6" borderId="0" xfId="1" applyNumberFormat="1" applyFill="1"/>
    <xf numFmtId="165" fontId="14" fillId="7" borderId="0" xfId="1" applyNumberFormat="1" applyFont="1" applyFill="1"/>
    <xf numFmtId="0" fontId="1" fillId="7" borderId="0" xfId="1" applyFill="1"/>
    <xf numFmtId="0" fontId="15" fillId="7" borderId="0" xfId="1" applyFont="1" applyFill="1" applyAlignment="1">
      <alignment horizontal="center"/>
    </xf>
    <xf numFmtId="164" fontId="16" fillId="0" borderId="0" xfId="2" applyFont="1" applyFill="1"/>
    <xf numFmtId="0" fontId="1" fillId="6" borderId="0" xfId="1" applyFill="1" applyAlignment="1">
      <alignment horizontal="center"/>
    </xf>
    <xf numFmtId="2" fontId="1" fillId="6" borderId="0" xfId="1" applyNumberFormat="1" applyFill="1"/>
    <xf numFmtId="2" fontId="1" fillId="6" borderId="0" xfId="1" applyNumberFormat="1" applyFill="1" applyAlignment="1">
      <alignment horizontal="center"/>
    </xf>
    <xf numFmtId="0" fontId="17" fillId="6" borderId="0" xfId="1" applyFont="1" applyFill="1"/>
    <xf numFmtId="43" fontId="1" fillId="6" borderId="0" xfId="1" applyNumberFormat="1" applyFill="1" applyAlignment="1">
      <alignment horizontal="center"/>
    </xf>
    <xf numFmtId="0" fontId="10" fillId="6" borderId="0" xfId="1" applyFont="1" applyFill="1" applyAlignment="1">
      <alignment horizontal="center"/>
    </xf>
    <xf numFmtId="43" fontId="16" fillId="6" borderId="0" xfId="1" applyNumberFormat="1" applyFont="1" applyFill="1" applyAlignment="1">
      <alignment horizontal="center"/>
    </xf>
    <xf numFmtId="0" fontId="1" fillId="6" borderId="0" xfId="1" applyFont="1" applyFill="1"/>
    <xf numFmtId="2" fontId="18" fillId="6" borderId="0" xfId="1" applyNumberFormat="1" applyFont="1" applyFill="1"/>
    <xf numFmtId="165" fontId="13" fillId="0" borderId="0" xfId="1" applyNumberFormat="1" applyFont="1" applyFill="1"/>
    <xf numFmtId="43" fontId="1" fillId="6" borderId="0" xfId="1" applyNumberFormat="1" applyFill="1"/>
    <xf numFmtId="0" fontId="15" fillId="7" borderId="0" xfId="1" applyFont="1" applyFill="1"/>
    <xf numFmtId="165" fontId="1" fillId="7" borderId="0" xfId="1" applyNumberFormat="1" applyFill="1"/>
    <xf numFmtId="0" fontId="10" fillId="0" borderId="0" xfId="1" applyFont="1"/>
    <xf numFmtId="0" fontId="10" fillId="0" borderId="0" xfId="1" applyFont="1" applyAlignment="1">
      <alignment horizontal="right"/>
    </xf>
    <xf numFmtId="0" fontId="1" fillId="8" borderId="12" xfId="1" applyFill="1" applyBorder="1" applyAlignment="1">
      <alignment horizontal="center"/>
    </xf>
    <xf numFmtId="2" fontId="1" fillId="0" borderId="0" xfId="1" applyNumberFormat="1"/>
    <xf numFmtId="0" fontId="19" fillId="0" borderId="8" xfId="1" applyFont="1" applyBorder="1" applyProtection="1"/>
    <xf numFmtId="0" fontId="19" fillId="0" borderId="9" xfId="1" applyFont="1" applyBorder="1" applyProtection="1"/>
    <xf numFmtId="0" fontId="20" fillId="0" borderId="13" xfId="1" applyFont="1" applyBorder="1" applyAlignment="1" applyProtection="1">
      <alignment horizontal="center"/>
    </xf>
    <xf numFmtId="0" fontId="20" fillId="0" borderId="0" xfId="1" applyFont="1" applyProtection="1"/>
    <xf numFmtId="0" fontId="21" fillId="0" borderId="14" xfId="1" applyFont="1" applyBorder="1" applyAlignment="1" applyProtection="1">
      <alignment horizontal="center"/>
    </xf>
    <xf numFmtId="0" fontId="21" fillId="0" borderId="2" xfId="1" applyFont="1" applyBorder="1" applyAlignment="1" applyProtection="1">
      <alignment horizontal="center"/>
    </xf>
    <xf numFmtId="0" fontId="21" fillId="0" borderId="15" xfId="1" applyFont="1" applyBorder="1" applyAlignment="1" applyProtection="1">
      <alignment horizontal="center"/>
    </xf>
    <xf numFmtId="0" fontId="19" fillId="0" borderId="4" xfId="1" applyFont="1" applyBorder="1" applyProtection="1"/>
    <xf numFmtId="0" fontId="19" fillId="0" borderId="7" xfId="1" applyFont="1" applyBorder="1" applyProtection="1"/>
    <xf numFmtId="0" fontId="20" fillId="0" borderId="6" xfId="1" applyFont="1" applyBorder="1" applyAlignment="1" applyProtection="1">
      <alignment horizontal="center"/>
    </xf>
    <xf numFmtId="0" fontId="20" fillId="0" borderId="10" xfId="1" applyFont="1" applyBorder="1" applyAlignment="1" applyProtection="1">
      <alignment horizontal="center"/>
    </xf>
    <xf numFmtId="0" fontId="20" fillId="0" borderId="3" xfId="1" applyFont="1" applyBorder="1" applyAlignment="1" applyProtection="1">
      <alignment horizontal="center"/>
    </xf>
    <xf numFmtId="0" fontId="20" fillId="0" borderId="11" xfId="1" applyFont="1" applyBorder="1" applyAlignment="1" applyProtection="1">
      <alignment horizontal="center"/>
    </xf>
    <xf numFmtId="43" fontId="1" fillId="0" borderId="0" xfId="1" applyNumberFormat="1" applyAlignment="1">
      <alignment horizontal="center"/>
    </xf>
    <xf numFmtId="0" fontId="21" fillId="0" borderId="13" xfId="1" applyFont="1" applyBorder="1" applyProtection="1"/>
    <xf numFmtId="0" fontId="21" fillId="0" borderId="0" xfId="1" applyFont="1" applyProtection="1"/>
    <xf numFmtId="4" fontId="1" fillId="8" borderId="12" xfId="1" applyNumberFormat="1" applyFill="1" applyBorder="1" applyAlignment="1">
      <alignment horizontal="center"/>
    </xf>
    <xf numFmtId="0" fontId="20" fillId="0" borderId="3" xfId="1" applyFont="1" applyBorder="1" applyProtection="1"/>
    <xf numFmtId="0" fontId="1" fillId="0" borderId="0" xfId="1" applyFill="1" applyBorder="1" applyAlignment="1">
      <alignment horizontal="center"/>
    </xf>
    <xf numFmtId="0" fontId="20" fillId="0" borderId="0" xfId="1" applyFont="1" applyBorder="1" applyAlignment="1" applyProtection="1">
      <alignment horizontal="center"/>
    </xf>
    <xf numFmtId="4" fontId="1" fillId="0" borderId="0" xfId="1" applyNumberFormat="1" applyAlignment="1">
      <alignment horizontal="center"/>
    </xf>
    <xf numFmtId="0" fontId="19" fillId="0" borderId="10" xfId="1" applyFont="1" applyBorder="1" applyProtection="1"/>
    <xf numFmtId="0" fontId="19" fillId="0" borderId="11" xfId="1" applyFont="1" applyBorder="1" applyProtection="1"/>
    <xf numFmtId="165" fontId="1" fillId="0" borderId="0" xfId="1" applyNumberFormat="1"/>
    <xf numFmtId="2" fontId="20" fillId="0" borderId="0" xfId="1" applyNumberFormat="1" applyFont="1" applyBorder="1" applyAlignment="1" applyProtection="1">
      <alignment horizontal="center"/>
    </xf>
    <xf numFmtId="0" fontId="22" fillId="0" borderId="0" xfId="1" applyFont="1"/>
    <xf numFmtId="0" fontId="1" fillId="0" borderId="0" xfId="1" applyBorder="1" applyProtection="1"/>
    <xf numFmtId="0" fontId="1" fillId="0" borderId="0" xfId="1" applyBorder="1" applyAlignment="1" applyProtection="1">
      <alignment horizontal="center"/>
    </xf>
    <xf numFmtId="0" fontId="23" fillId="0" borderId="0" xfId="1" applyFont="1"/>
    <xf numFmtId="0" fontId="24" fillId="0" borderId="0" xfId="1" applyFont="1"/>
    <xf numFmtId="0" fontId="24" fillId="0" borderId="0" xfId="1" applyFont="1" applyAlignment="1">
      <alignment horizontal="right"/>
    </xf>
    <xf numFmtId="2" fontId="24" fillId="0" borderId="0" xfId="1" applyNumberFormat="1" applyFont="1" applyAlignment="1">
      <alignment horizontal="center"/>
    </xf>
    <xf numFmtId="9" fontId="0" fillId="0" borderId="0" xfId="3" applyFont="1" applyAlignment="1">
      <alignment horizontal="center"/>
    </xf>
    <xf numFmtId="4" fontId="1" fillId="0" borderId="0" xfId="1" applyNumberFormat="1"/>
    <xf numFmtId="0" fontId="2" fillId="0" borderId="0" xfId="1" applyFont="1" applyFill="1" applyBorder="1"/>
    <xf numFmtId="0" fontId="3" fillId="0" borderId="0" xfId="1" applyFont="1" applyFill="1" applyBorder="1" applyAlignment="1">
      <alignment horizontal="center" wrapText="1"/>
    </xf>
    <xf numFmtId="0" fontId="1" fillId="0" borderId="0" xfId="1" applyBorder="1" applyAlignment="1" applyProtection="1">
      <alignment horizontal="center" vertical="center"/>
      <protection locked="0"/>
    </xf>
    <xf numFmtId="0" fontId="1" fillId="0" borderId="0" xfId="1" applyFont="1" applyBorder="1" applyAlignment="1">
      <alignment wrapText="1"/>
    </xf>
    <xf numFmtId="0" fontId="1" fillId="0" borderId="0" xfId="1" applyFont="1" applyBorder="1" applyAlignment="1" applyProtection="1">
      <alignment horizontal="center" vertical="center"/>
      <protection locked="0"/>
    </xf>
    <xf numFmtId="0" fontId="1" fillId="0" borderId="0" xfId="1" applyBorder="1" applyAlignment="1">
      <alignment horizontal="left" wrapText="1"/>
    </xf>
    <xf numFmtId="0" fontId="1" fillId="0" borderId="0" xfId="1" applyBorder="1" applyAlignment="1" applyProtection="1">
      <alignment wrapText="1"/>
      <protection locked="0"/>
    </xf>
    <xf numFmtId="0" fontId="1" fillId="0" borderId="0" xfId="1" applyFont="1" applyBorder="1"/>
    <xf numFmtId="2" fontId="1" fillId="0" borderId="0" xfId="1" applyNumberFormat="1" applyBorder="1"/>
    <xf numFmtId="2" fontId="3" fillId="0" borderId="0" xfId="1" applyNumberFormat="1" applyFont="1" applyFill="1" applyBorder="1" applyAlignment="1">
      <alignment horizontal="center"/>
    </xf>
    <xf numFmtId="2" fontId="2" fillId="0" borderId="0" xfId="2" applyNumberFormat="1" applyFont="1" applyFill="1" applyBorder="1" applyAlignment="1">
      <alignment horizontal="center"/>
    </xf>
    <xf numFmtId="2" fontId="4" fillId="0" borderId="0" xfId="2" applyNumberFormat="1" applyFont="1" applyFill="1" applyBorder="1" applyAlignment="1">
      <alignment horizontal="center"/>
    </xf>
    <xf numFmtId="2" fontId="1" fillId="2" borderId="0" xfId="2" applyNumberFormat="1" applyFont="1" applyFill="1" applyBorder="1"/>
    <xf numFmtId="2" fontId="1" fillId="0" borderId="0" xfId="1" applyNumberFormat="1" applyBorder="1" applyAlignment="1" applyProtection="1">
      <alignment horizontal="center"/>
      <protection locked="0"/>
    </xf>
    <xf numFmtId="2" fontId="1" fillId="0" borderId="0" xfId="1" applyNumberFormat="1" applyFont="1" applyBorder="1" applyAlignment="1">
      <alignment horizontal="center"/>
    </xf>
    <xf numFmtId="2" fontId="1" fillId="3" borderId="0" xfId="1" applyNumberFormat="1" applyFill="1" applyBorder="1"/>
  </cellXfs>
  <cellStyles count="4">
    <cellStyle name="Milliers 2" xfId="2"/>
    <cellStyle name="Normal" xfId="0" builtinId="0"/>
    <cellStyle name="Normal 2" xfId="1"/>
    <cellStyle name="Pourcentage 2" xfId="3"/>
  </cellStyles>
  <dxfs count="17"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4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/>
        <i val="0"/>
        <color rgb="FFFF0000"/>
      </font>
    </dxf>
    <dxf>
      <font>
        <b/>
        <i val="0"/>
        <color theme="3" tint="0.39994506668294322"/>
      </font>
    </dxf>
    <dxf>
      <font>
        <b/>
        <i val="0"/>
        <color rgb="FF00B050"/>
      </font>
    </dxf>
    <dxf>
      <font>
        <color rgb="FF00B050"/>
      </font>
    </dxf>
    <dxf>
      <font>
        <b/>
        <i val="0"/>
        <color rgb="FF9C0006"/>
      </font>
    </dxf>
    <dxf>
      <font>
        <b/>
        <i val="0"/>
        <color rgb="FF92D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85725</xdr:colOff>
      <xdr:row>0</xdr:row>
      <xdr:rowOff>0</xdr:rowOff>
    </xdr:from>
    <xdr:to>
      <xdr:col>0</xdr:col>
      <xdr:colOff>308734</xdr:colOff>
      <xdr:row>60</xdr:row>
      <xdr:rowOff>101600</xdr:rowOff>
    </xdr:to>
    <xdr:pic>
      <xdr:nvPicPr>
        <xdr:cNvPr id="2" name="Image 7">
          <a:extLst>
            <a:ext uri="{FF2B5EF4-FFF2-40B4-BE49-F238E27FC236}">
              <a16:creationId xmlns:a16="http://schemas.microsoft.com/office/drawing/2014/main" xmlns="" id="{E0C0C555-7323-4565-91C4-E77260341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223009" cy="1025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95250</xdr:colOff>
      <xdr:row>61</xdr:row>
      <xdr:rowOff>9525</xdr:rowOff>
    </xdr:from>
    <xdr:to>
      <xdr:col>0</xdr:col>
      <xdr:colOff>314325</xdr:colOff>
      <xdr:row>122</xdr:row>
      <xdr:rowOff>47625</xdr:rowOff>
    </xdr:to>
    <xdr:pic>
      <xdr:nvPicPr>
        <xdr:cNvPr id="3" name="Image 7">
          <a:extLst>
            <a:ext uri="{FF2B5EF4-FFF2-40B4-BE49-F238E27FC236}">
              <a16:creationId xmlns:a16="http://schemas.microsoft.com/office/drawing/2014/main" xmlns="" id="{62E09991-1649-44E9-BF4C-FBBB18976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0334625"/>
          <a:ext cx="219075" cy="9972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Rom182NAS\CloudStation\abouti\Mod&#232;le%20devis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Acceuil"/>
      <sheetName val="Devis"/>
      <sheetName val="Lignes de calculs"/>
      <sheetName val="Facture"/>
      <sheetName val="Coût de revient"/>
      <sheetName val="Ligne de décompte réel achat"/>
      <sheetName val="Objectif"/>
      <sheetName val="Bibliotèque"/>
    </sheetNames>
    <sheetDataSet>
      <sheetData sheetId="0"/>
      <sheetData sheetId="1">
        <row r="11">
          <cell r="G11">
            <v>0</v>
          </cell>
        </row>
      </sheetData>
      <sheetData sheetId="2"/>
      <sheetData sheetId="3"/>
      <sheetData sheetId="4"/>
      <sheetData sheetId="5"/>
      <sheetData sheetId="6">
        <row r="14">
          <cell r="C14" t="str">
            <v>total achat sanitaire</v>
          </cell>
          <cell r="H14">
            <v>0</v>
          </cell>
        </row>
        <row r="24">
          <cell r="C24" t="str">
            <v>Total achat chauffage</v>
          </cell>
          <cell r="H24">
            <v>0</v>
          </cell>
        </row>
        <row r="26"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33">
          <cell r="C33" t="str">
            <v>Total achat VMC</v>
          </cell>
          <cell r="H33">
            <v>0</v>
          </cell>
        </row>
        <row r="42">
          <cell r="C42" t="str">
            <v>Total achat Plomberie</v>
          </cell>
          <cell r="H42">
            <v>0</v>
          </cell>
        </row>
      </sheetData>
      <sheetData sheetId="7"/>
      <sheetData sheetId="8">
        <row r="2">
          <cell r="A2">
            <v>0.2</v>
          </cell>
          <cell r="B2">
            <v>42727</v>
          </cell>
        </row>
        <row r="3">
          <cell r="A3">
            <v>0.1</v>
          </cell>
          <cell r="C3" t="str">
            <v>Chauffage</v>
          </cell>
          <cell r="E3" t="str">
            <v>Antoine</v>
          </cell>
          <cell r="F3" t="str">
            <v>Gagné</v>
          </cell>
          <cell r="Q3" t="str">
            <v>ABOEN</v>
          </cell>
          <cell r="R3" t="str">
            <v>42380</v>
          </cell>
        </row>
        <row r="4">
          <cell r="A4">
            <v>5.5E-2</v>
          </cell>
          <cell r="C4" t="str">
            <v>Plomberie</v>
          </cell>
          <cell r="E4" t="str">
            <v>Laurent</v>
          </cell>
          <cell r="F4" t="str">
            <v>Perdu</v>
          </cell>
          <cell r="Q4" t="str">
            <v>AILLEUX</v>
          </cell>
          <cell r="R4" t="str">
            <v>42130</v>
          </cell>
        </row>
        <row r="5">
          <cell r="C5" t="str">
            <v>WC</v>
          </cell>
          <cell r="E5" t="str">
            <v>Romain</v>
          </cell>
          <cell r="F5" t="str">
            <v>En attente</v>
          </cell>
          <cell r="Q5" t="str">
            <v>AMBIERLE</v>
          </cell>
          <cell r="R5" t="str">
            <v>42820</v>
          </cell>
        </row>
        <row r="6">
          <cell r="C6" t="str">
            <v>Salle de bain</v>
          </cell>
          <cell r="Q6" t="str">
            <v>AMIONS</v>
          </cell>
          <cell r="R6" t="str">
            <v>42260</v>
          </cell>
        </row>
        <row r="7">
          <cell r="C7" t="str">
            <v>Ziguerie</v>
          </cell>
          <cell r="Q7" t="str">
            <v>ANDREZIEUX BOUTHEON</v>
          </cell>
          <cell r="R7" t="str">
            <v>42160</v>
          </cell>
        </row>
        <row r="8">
          <cell r="C8" t="str">
            <v>Vmc</v>
          </cell>
          <cell r="Q8" t="str">
            <v>APINAC</v>
          </cell>
          <cell r="R8" t="str">
            <v>42550</v>
          </cell>
        </row>
        <row r="9">
          <cell r="C9" t="str">
            <v>Rénovation</v>
          </cell>
          <cell r="Q9" t="str">
            <v>ARCINGES</v>
          </cell>
          <cell r="R9" t="str">
            <v>42460</v>
          </cell>
        </row>
        <row r="10">
          <cell r="C10" t="str">
            <v>Pièce détachée</v>
          </cell>
          <cell r="Q10" t="str">
            <v>ARCON</v>
          </cell>
          <cell r="R10" t="str">
            <v>42370</v>
          </cell>
        </row>
        <row r="11">
          <cell r="C11" t="str">
            <v>Bricole</v>
          </cell>
          <cell r="Q11" t="str">
            <v>ARTHUN</v>
          </cell>
          <cell r="R11" t="str">
            <v>42130</v>
          </cell>
        </row>
        <row r="12">
          <cell r="Q12" t="str">
            <v>AVEIZIEUX</v>
          </cell>
          <cell r="R12" t="str">
            <v>42330</v>
          </cell>
        </row>
        <row r="13">
          <cell r="Q13" t="str">
            <v>BALBIGNY</v>
          </cell>
          <cell r="R13" t="str">
            <v>42510</v>
          </cell>
        </row>
        <row r="14">
          <cell r="Q14" t="str">
            <v>BARD</v>
          </cell>
          <cell r="R14" t="str">
            <v>42600</v>
          </cell>
        </row>
        <row r="15">
          <cell r="Q15" t="str">
            <v>BELLEGARDE EN FOREZ</v>
          </cell>
          <cell r="R15" t="str">
            <v>42210</v>
          </cell>
        </row>
        <row r="16">
          <cell r="Q16" t="str">
            <v>BELLEROCHE</v>
          </cell>
          <cell r="R16" t="str">
            <v>42670</v>
          </cell>
        </row>
        <row r="17">
          <cell r="Q17" t="str">
            <v>BELMONT DE LA LOIRE</v>
          </cell>
          <cell r="R17" t="str">
            <v>42670</v>
          </cell>
        </row>
        <row r="18">
          <cell r="Q18" t="str">
            <v>BESSEY</v>
          </cell>
          <cell r="R18" t="str">
            <v>42520</v>
          </cell>
        </row>
        <row r="19">
          <cell r="Q19" t="str">
            <v>BOEN SUR LIGNON</v>
          </cell>
          <cell r="R19" t="str">
            <v>42130</v>
          </cell>
        </row>
        <row r="20">
          <cell r="Q20" t="str">
            <v>BOISSET LES MONTROND</v>
          </cell>
          <cell r="R20" t="str">
            <v>42210</v>
          </cell>
        </row>
        <row r="21">
          <cell r="Q21" t="str">
            <v>BOISSET ST PRIEST</v>
          </cell>
          <cell r="R21" t="str">
            <v>42560</v>
          </cell>
        </row>
        <row r="22">
          <cell r="Q22" t="str">
            <v>BONSON</v>
          </cell>
          <cell r="R22" t="str">
            <v>42160</v>
          </cell>
        </row>
        <row r="23">
          <cell r="Q23" t="str">
            <v>BOURG ARGENTAL</v>
          </cell>
          <cell r="R23" t="str">
            <v>42220</v>
          </cell>
        </row>
        <row r="24">
          <cell r="Q24" t="str">
            <v>BOYER</v>
          </cell>
          <cell r="R24" t="str">
            <v>42460</v>
          </cell>
        </row>
        <row r="25">
          <cell r="Q25" t="str">
            <v>BRIENNON</v>
          </cell>
          <cell r="R25" t="str">
            <v>42720</v>
          </cell>
        </row>
        <row r="26">
          <cell r="Q26" t="str">
            <v>BULLY</v>
          </cell>
          <cell r="R26" t="str">
            <v>42260</v>
          </cell>
        </row>
        <row r="27">
          <cell r="Q27" t="str">
            <v>BURDIGNES</v>
          </cell>
          <cell r="R27" t="str">
            <v>42220</v>
          </cell>
        </row>
        <row r="28">
          <cell r="Q28" t="str">
            <v>BUSSIERES</v>
          </cell>
          <cell r="R28" t="str">
            <v>42510</v>
          </cell>
        </row>
        <row r="29">
          <cell r="Q29" t="str">
            <v>BUSSY ALBIEUX</v>
          </cell>
          <cell r="R29" t="str">
            <v>42260</v>
          </cell>
        </row>
        <row r="30">
          <cell r="Q30" t="str">
            <v>CALOIRE</v>
          </cell>
          <cell r="R30" t="str">
            <v>42240</v>
          </cell>
        </row>
        <row r="31">
          <cell r="Q31" t="str">
            <v>CELLIEU</v>
          </cell>
          <cell r="R31" t="str">
            <v>42320</v>
          </cell>
        </row>
        <row r="32">
          <cell r="Q32" t="str">
            <v>CERVIERES</v>
          </cell>
          <cell r="R32" t="str">
            <v>42440</v>
          </cell>
        </row>
        <row r="33">
          <cell r="Q33" t="str">
            <v>CEZAY</v>
          </cell>
          <cell r="R33" t="str">
            <v>42130</v>
          </cell>
        </row>
        <row r="34">
          <cell r="Q34" t="str">
            <v>CHAGNON</v>
          </cell>
          <cell r="R34" t="str">
            <v>42800</v>
          </cell>
        </row>
        <row r="35">
          <cell r="Q35" t="str">
            <v>CHALAIN D UZORE</v>
          </cell>
          <cell r="R35" t="str">
            <v>42600</v>
          </cell>
        </row>
        <row r="36">
          <cell r="Q36" t="str">
            <v>CHALAIN LE COMTAL</v>
          </cell>
          <cell r="R36" t="str">
            <v>42600</v>
          </cell>
        </row>
        <row r="37">
          <cell r="Q37" t="str">
            <v>CHALMAZEL JEANSAGNIERE</v>
          </cell>
          <cell r="R37" t="str">
            <v>42920</v>
          </cell>
        </row>
        <row r="38">
          <cell r="Q38" t="str">
            <v>CHALMAZEL JEANSAGNIERE</v>
          </cell>
          <cell r="R38" t="str">
            <v>42920</v>
          </cell>
        </row>
        <row r="39">
          <cell r="Q39" t="str">
            <v>CHAMBEON</v>
          </cell>
          <cell r="R39" t="str">
            <v>42110</v>
          </cell>
        </row>
        <row r="40">
          <cell r="Q40" t="str">
            <v>CHAMBLES</v>
          </cell>
          <cell r="R40" t="str">
            <v>42170</v>
          </cell>
        </row>
        <row r="41">
          <cell r="Q41" t="str">
            <v>CHAMBOEUF</v>
          </cell>
          <cell r="R41" t="str">
            <v>42330</v>
          </cell>
        </row>
        <row r="42">
          <cell r="Q42" t="str">
            <v>CHAMPDIEU</v>
          </cell>
          <cell r="R42" t="str">
            <v>42600</v>
          </cell>
        </row>
        <row r="43">
          <cell r="Q43" t="str">
            <v>CHAMPOLY</v>
          </cell>
          <cell r="R43" t="str">
            <v>42430</v>
          </cell>
        </row>
        <row r="44">
          <cell r="Q44" t="str">
            <v>CHANDON</v>
          </cell>
          <cell r="R44" t="str">
            <v>42190</v>
          </cell>
        </row>
        <row r="45">
          <cell r="Q45" t="str">
            <v>CHANGY</v>
          </cell>
          <cell r="R45" t="str">
            <v>42310</v>
          </cell>
        </row>
        <row r="46">
          <cell r="Q46" t="str">
            <v>CHARLIEU</v>
          </cell>
          <cell r="R46" t="str">
            <v>42190</v>
          </cell>
        </row>
        <row r="47">
          <cell r="Q47" t="str">
            <v>CHATEAUNEUF</v>
          </cell>
          <cell r="R47" t="str">
            <v>42800</v>
          </cell>
        </row>
        <row r="48">
          <cell r="Q48" t="str">
            <v>CHATELNEUF</v>
          </cell>
          <cell r="R48" t="str">
            <v>42940</v>
          </cell>
        </row>
        <row r="49">
          <cell r="Q49" t="str">
            <v>CHATELUS</v>
          </cell>
          <cell r="R49" t="str">
            <v>42140</v>
          </cell>
        </row>
        <row r="50">
          <cell r="Q50" t="str">
            <v>CHAUSSETERRE</v>
          </cell>
          <cell r="R50" t="str">
            <v>42430</v>
          </cell>
        </row>
        <row r="51">
          <cell r="Q51" t="str">
            <v>CHAVANAY</v>
          </cell>
          <cell r="R51" t="str">
            <v>42410</v>
          </cell>
        </row>
        <row r="52">
          <cell r="Q52" t="str">
            <v>CHAZELLES SUR LAVIEU</v>
          </cell>
          <cell r="R52" t="str">
            <v>42560</v>
          </cell>
        </row>
        <row r="53">
          <cell r="Q53" t="str">
            <v>CHAZELLES SUR LYON</v>
          </cell>
          <cell r="R53" t="str">
            <v>42140</v>
          </cell>
        </row>
        <row r="54">
          <cell r="Q54" t="str">
            <v>CHENEREILLES</v>
          </cell>
          <cell r="R54" t="str">
            <v>42560</v>
          </cell>
        </row>
        <row r="55">
          <cell r="Q55" t="str">
            <v>CHERIER</v>
          </cell>
          <cell r="R55" t="str">
            <v>42430</v>
          </cell>
        </row>
        <row r="56">
          <cell r="Q56" t="str">
            <v>CHEVRIERES</v>
          </cell>
          <cell r="R56" t="str">
            <v>42140</v>
          </cell>
        </row>
        <row r="57">
          <cell r="Q57" t="str">
            <v>CHIRASSIMONT</v>
          </cell>
          <cell r="R57" t="str">
            <v>42114</v>
          </cell>
        </row>
        <row r="58">
          <cell r="Q58" t="str">
            <v>CHUYER</v>
          </cell>
          <cell r="R58" t="str">
            <v>42410</v>
          </cell>
        </row>
        <row r="59">
          <cell r="Q59" t="str">
            <v>CIVENS</v>
          </cell>
          <cell r="R59" t="str">
            <v>42110</v>
          </cell>
        </row>
        <row r="60">
          <cell r="Q60" t="str">
            <v>CLEPPE</v>
          </cell>
          <cell r="R60" t="str">
            <v>42110</v>
          </cell>
        </row>
        <row r="61">
          <cell r="Q61" t="str">
            <v>COLOMBIER</v>
          </cell>
          <cell r="R61" t="str">
            <v>42220</v>
          </cell>
        </row>
        <row r="62">
          <cell r="Q62" t="str">
            <v>COMBRE</v>
          </cell>
          <cell r="R62" t="str">
            <v>42840</v>
          </cell>
        </row>
        <row r="63">
          <cell r="Q63" t="str">
            <v>COMMELLE VERNAY</v>
          </cell>
          <cell r="R63" t="str">
            <v>42120</v>
          </cell>
        </row>
        <row r="64">
          <cell r="Q64" t="str">
            <v>CORDELLE</v>
          </cell>
          <cell r="R64" t="str">
            <v>42123</v>
          </cell>
        </row>
        <row r="65">
          <cell r="Q65" t="str">
            <v>COTTANCE</v>
          </cell>
          <cell r="R65" t="str">
            <v>42360</v>
          </cell>
        </row>
        <row r="66">
          <cell r="Q66" t="str">
            <v>COUTOUVRE</v>
          </cell>
          <cell r="R66" t="str">
            <v>42460</v>
          </cell>
        </row>
        <row r="67">
          <cell r="Q67" t="str">
            <v>CRAINTILLEUX</v>
          </cell>
          <cell r="R67" t="str">
            <v>42210</v>
          </cell>
        </row>
        <row r="68">
          <cell r="Q68" t="str">
            <v>CREMEAUX</v>
          </cell>
          <cell r="R68" t="str">
            <v>42260</v>
          </cell>
        </row>
        <row r="69">
          <cell r="Q69" t="str">
            <v>CROIZET SUR GAND</v>
          </cell>
          <cell r="R69" t="str">
            <v>42540</v>
          </cell>
        </row>
        <row r="70">
          <cell r="Q70" t="str">
            <v>CUINZIER</v>
          </cell>
          <cell r="R70" t="str">
            <v>42460</v>
          </cell>
        </row>
        <row r="71">
          <cell r="Q71" t="str">
            <v>CUZIEU</v>
          </cell>
          <cell r="R71" t="str">
            <v>42330</v>
          </cell>
        </row>
        <row r="72">
          <cell r="Q72" t="str">
            <v>DANCE</v>
          </cell>
          <cell r="R72" t="str">
            <v>42260</v>
          </cell>
        </row>
        <row r="73">
          <cell r="Q73" t="str">
            <v>DARGOIRE</v>
          </cell>
          <cell r="R73" t="str">
            <v>42800</v>
          </cell>
        </row>
        <row r="74">
          <cell r="Q74" t="str">
            <v>DEBATS RIVIERE D ORPRA</v>
          </cell>
          <cell r="R74" t="str">
            <v>42130</v>
          </cell>
        </row>
        <row r="75">
          <cell r="Q75" t="str">
            <v>DOIZIEUX</v>
          </cell>
          <cell r="R75" t="str">
            <v>42740</v>
          </cell>
        </row>
        <row r="76">
          <cell r="Q76" t="str">
            <v>ECOCHE</v>
          </cell>
          <cell r="R76" t="str">
            <v>42670</v>
          </cell>
        </row>
        <row r="77">
          <cell r="Q77" t="str">
            <v>ECOTAY L OLME</v>
          </cell>
          <cell r="R77" t="str">
            <v>42600</v>
          </cell>
        </row>
        <row r="78">
          <cell r="Q78" t="str">
            <v>EPERCIEUX ST PAUL</v>
          </cell>
          <cell r="R78" t="str">
            <v>42110</v>
          </cell>
        </row>
        <row r="79">
          <cell r="Q79" t="str">
            <v>ESSERTINES EN CHATELNEUF</v>
          </cell>
          <cell r="R79" t="str">
            <v>42600</v>
          </cell>
        </row>
        <row r="80">
          <cell r="Q80" t="str">
            <v>ESSERTINES EN DONZY</v>
          </cell>
          <cell r="R80" t="str">
            <v>42360</v>
          </cell>
        </row>
        <row r="81">
          <cell r="Q81" t="str">
            <v>ESTIVAREILLES</v>
          </cell>
          <cell r="R81" t="str">
            <v>42380</v>
          </cell>
        </row>
        <row r="82">
          <cell r="Q82" t="str">
            <v>FARNAY</v>
          </cell>
          <cell r="R82" t="str">
            <v>42320</v>
          </cell>
        </row>
        <row r="83">
          <cell r="Q83" t="str">
            <v>FEURS</v>
          </cell>
          <cell r="R83" t="str">
            <v>42110</v>
          </cell>
        </row>
        <row r="84">
          <cell r="Q84" t="str">
            <v>FIRMINY</v>
          </cell>
          <cell r="R84" t="str">
            <v>42700</v>
          </cell>
        </row>
        <row r="85">
          <cell r="Q85" t="str">
            <v>FONTANES</v>
          </cell>
          <cell r="R85" t="str">
            <v>42140</v>
          </cell>
        </row>
        <row r="86">
          <cell r="Q86" t="str">
            <v>FOURNEAUX</v>
          </cell>
          <cell r="R86" t="str">
            <v>42470</v>
          </cell>
        </row>
        <row r="87">
          <cell r="Q87" t="str">
            <v>FRAISSES</v>
          </cell>
          <cell r="R87" t="str">
            <v>42490</v>
          </cell>
        </row>
        <row r="88">
          <cell r="Q88" t="str">
            <v>GENILAC</v>
          </cell>
          <cell r="R88" t="str">
            <v>42800</v>
          </cell>
        </row>
        <row r="89">
          <cell r="Q89" t="str">
            <v>GENILAC</v>
          </cell>
          <cell r="R89" t="str">
            <v>42800</v>
          </cell>
        </row>
        <row r="90">
          <cell r="Q90" t="str">
            <v>GRAIX</v>
          </cell>
          <cell r="R90" t="str">
            <v>42220</v>
          </cell>
        </row>
        <row r="91">
          <cell r="Q91" t="str">
            <v>GRAMMOND</v>
          </cell>
          <cell r="R91" t="str">
            <v>42140</v>
          </cell>
        </row>
        <row r="92">
          <cell r="Q92" t="str">
            <v>GREZIEUX LE FROMENTAL</v>
          </cell>
          <cell r="R92" t="str">
            <v>42600</v>
          </cell>
        </row>
        <row r="93">
          <cell r="Q93" t="str">
            <v>GREZOLLES</v>
          </cell>
          <cell r="R93" t="str">
            <v>42260</v>
          </cell>
        </row>
        <row r="94">
          <cell r="Q94" t="str">
            <v>GUMIERES</v>
          </cell>
          <cell r="R94" t="str">
            <v>42560</v>
          </cell>
        </row>
        <row r="95">
          <cell r="Q95" t="str">
            <v>JARNOSSE</v>
          </cell>
          <cell r="R95" t="str">
            <v>42460</v>
          </cell>
        </row>
        <row r="96">
          <cell r="Q96" t="str">
            <v>JAS</v>
          </cell>
          <cell r="R96" t="str">
            <v>42110</v>
          </cell>
        </row>
        <row r="97">
          <cell r="Q97" t="str">
            <v>JONZIEUX</v>
          </cell>
          <cell r="R97" t="str">
            <v>42660</v>
          </cell>
        </row>
        <row r="98">
          <cell r="Q98" t="str">
            <v>JURE</v>
          </cell>
          <cell r="R98" t="str">
            <v>42430</v>
          </cell>
        </row>
        <row r="99">
          <cell r="Q99" t="str">
            <v>L ETRAT</v>
          </cell>
          <cell r="R99" t="str">
            <v>42580</v>
          </cell>
        </row>
        <row r="100">
          <cell r="Q100" t="str">
            <v>L HOPITAL LE GRAND</v>
          </cell>
          <cell r="R100" t="str">
            <v>42210</v>
          </cell>
        </row>
        <row r="101">
          <cell r="Q101" t="str">
            <v>L HOPITAL SOUS ROCHEFORT</v>
          </cell>
          <cell r="R101" t="str">
            <v>42130</v>
          </cell>
        </row>
        <row r="102">
          <cell r="Q102" t="str">
            <v>L HORME</v>
          </cell>
          <cell r="R102" t="str">
            <v>42152</v>
          </cell>
        </row>
        <row r="103">
          <cell r="Q103" t="str">
            <v>LA BENISSON DIEU</v>
          </cell>
          <cell r="R103" t="str">
            <v>42720</v>
          </cell>
        </row>
        <row r="104">
          <cell r="Q104" t="str">
            <v>LA CHAMBA</v>
          </cell>
          <cell r="R104" t="str">
            <v>42440</v>
          </cell>
        </row>
        <row r="105">
          <cell r="Q105" t="str">
            <v>LA CHAMBONIE</v>
          </cell>
          <cell r="R105" t="str">
            <v>42440</v>
          </cell>
        </row>
        <row r="106">
          <cell r="Q106" t="str">
            <v>LA CHAPELLE EN LAFAYE</v>
          </cell>
          <cell r="R106" t="str">
            <v>42380</v>
          </cell>
        </row>
        <row r="107">
          <cell r="Q107" t="str">
            <v>LA CHAPELLE VILLARS</v>
          </cell>
          <cell r="R107" t="str">
            <v>42410</v>
          </cell>
        </row>
        <row r="108">
          <cell r="Q108" t="str">
            <v>LA COTE EN COUZAN</v>
          </cell>
          <cell r="R108" t="str">
            <v>42111</v>
          </cell>
        </row>
        <row r="109">
          <cell r="Q109" t="str">
            <v>LA FOUILLOUSE</v>
          </cell>
          <cell r="R109" t="str">
            <v>42480</v>
          </cell>
        </row>
        <row r="110">
          <cell r="Q110" t="str">
            <v>LA GIMOND</v>
          </cell>
          <cell r="R110" t="str">
            <v>42140</v>
          </cell>
        </row>
        <row r="111">
          <cell r="Q111" t="str">
            <v>LA GRAND CROIX</v>
          </cell>
          <cell r="R111" t="str">
            <v>42320</v>
          </cell>
        </row>
        <row r="112">
          <cell r="Q112" t="str">
            <v>LA GRESLE</v>
          </cell>
          <cell r="R112" t="str">
            <v>42460</v>
          </cell>
        </row>
        <row r="113">
          <cell r="Q113" t="str">
            <v>LA PACAUDIERE</v>
          </cell>
          <cell r="R113" t="str">
            <v>42310</v>
          </cell>
        </row>
        <row r="114">
          <cell r="Q114" t="str">
            <v>LA RICAMARIE</v>
          </cell>
          <cell r="R114" t="str">
            <v>42150</v>
          </cell>
        </row>
        <row r="115">
          <cell r="Q115" t="str">
            <v>LA TALAUDIERE</v>
          </cell>
          <cell r="R115" t="str">
            <v>42350</v>
          </cell>
        </row>
        <row r="116">
          <cell r="Q116" t="str">
            <v>LA TERRASSE SUR DORLAY</v>
          </cell>
          <cell r="R116" t="str">
            <v>42740</v>
          </cell>
        </row>
        <row r="117">
          <cell r="Q117" t="str">
            <v>LA TOUR EN JAREZ</v>
          </cell>
          <cell r="R117" t="str">
            <v>42580</v>
          </cell>
        </row>
        <row r="118">
          <cell r="Q118" t="str">
            <v>LA TOURETTE</v>
          </cell>
          <cell r="R118" t="str">
            <v>42380</v>
          </cell>
        </row>
        <row r="119">
          <cell r="Q119" t="str">
            <v>LA TUILIERE</v>
          </cell>
          <cell r="R119" t="str">
            <v>42830</v>
          </cell>
        </row>
        <row r="120">
          <cell r="Q120" t="str">
            <v>LA VALLA EN GIER</v>
          </cell>
          <cell r="R120" t="str">
            <v>42131</v>
          </cell>
        </row>
        <row r="121">
          <cell r="Q121" t="str">
            <v>LA VALLA SUR ROCHEFORT</v>
          </cell>
          <cell r="R121" t="str">
            <v>42111</v>
          </cell>
        </row>
        <row r="122">
          <cell r="Q122" t="str">
            <v>LA VERSANNE</v>
          </cell>
          <cell r="R122" t="str">
            <v>42220</v>
          </cell>
        </row>
        <row r="123">
          <cell r="Q123" t="str">
            <v>LAVIEU</v>
          </cell>
          <cell r="R123" t="str">
            <v>42560</v>
          </cell>
        </row>
        <row r="124">
          <cell r="Q124" t="str">
            <v>LAY</v>
          </cell>
          <cell r="R124" t="str">
            <v>42470</v>
          </cell>
        </row>
        <row r="125">
          <cell r="Q125" t="str">
            <v>LE BESSAT</v>
          </cell>
          <cell r="R125" t="str">
            <v>42660</v>
          </cell>
        </row>
        <row r="126">
          <cell r="Q126" t="str">
            <v>LE CERGNE</v>
          </cell>
          <cell r="R126" t="str">
            <v>42460</v>
          </cell>
        </row>
        <row r="127">
          <cell r="Q127" t="str">
            <v>LE CHAMBON FEUGEROLLES</v>
          </cell>
          <cell r="R127" t="str">
            <v>42500</v>
          </cell>
        </row>
        <row r="128">
          <cell r="Q128" t="str">
            <v>LE COTEAU</v>
          </cell>
          <cell r="R128" t="str">
            <v>42120</v>
          </cell>
        </row>
        <row r="129">
          <cell r="Q129" t="str">
            <v>LE CROZET</v>
          </cell>
          <cell r="R129" t="str">
            <v>42310</v>
          </cell>
        </row>
        <row r="130">
          <cell r="Q130" t="str">
            <v>LEIGNEUX</v>
          </cell>
          <cell r="R130" t="str">
            <v>42130</v>
          </cell>
        </row>
        <row r="131">
          <cell r="Q131" t="str">
            <v>LENTIGNY</v>
          </cell>
          <cell r="R131" t="str">
            <v>42155</v>
          </cell>
        </row>
        <row r="132">
          <cell r="Q132" t="str">
            <v>LERIGNEUX</v>
          </cell>
          <cell r="R132" t="str">
            <v>42600</v>
          </cell>
        </row>
        <row r="133">
          <cell r="Q133" t="str">
            <v>LES NOES</v>
          </cell>
          <cell r="R133" t="str">
            <v>42370</v>
          </cell>
        </row>
        <row r="134">
          <cell r="Q134" t="str">
            <v>LES SALLES</v>
          </cell>
          <cell r="R134" t="str">
            <v>42440</v>
          </cell>
        </row>
        <row r="135">
          <cell r="Q135" t="str">
            <v>LEZIGNEUX</v>
          </cell>
          <cell r="R135" t="str">
            <v>42600</v>
          </cell>
        </row>
        <row r="136">
          <cell r="Q136" t="str">
            <v>LORETTE</v>
          </cell>
          <cell r="R136" t="str">
            <v>42420</v>
          </cell>
        </row>
        <row r="137">
          <cell r="Q137" t="str">
            <v>LUPE</v>
          </cell>
          <cell r="R137" t="str">
            <v>42520</v>
          </cell>
        </row>
        <row r="138">
          <cell r="Q138" t="str">
            <v>LURE</v>
          </cell>
          <cell r="R138" t="str">
            <v>42260</v>
          </cell>
        </row>
        <row r="139">
          <cell r="Q139" t="str">
            <v>LURIECQ</v>
          </cell>
          <cell r="R139" t="str">
            <v>42380</v>
          </cell>
        </row>
        <row r="140">
          <cell r="Q140" t="str">
            <v>MABLY</v>
          </cell>
          <cell r="R140" t="str">
            <v>42300</v>
          </cell>
        </row>
        <row r="141">
          <cell r="Q141" t="str">
            <v>MABLY</v>
          </cell>
          <cell r="R141" t="str">
            <v>42300</v>
          </cell>
        </row>
        <row r="142">
          <cell r="Q142" t="str">
            <v>MACHEZAL</v>
          </cell>
          <cell r="R142" t="str">
            <v>42114</v>
          </cell>
        </row>
        <row r="143">
          <cell r="Q143" t="str">
            <v>MACLAS</v>
          </cell>
          <cell r="R143" t="str">
            <v>42520</v>
          </cell>
        </row>
        <row r="144">
          <cell r="Q144" t="str">
            <v>MAGNEUX HAUTE RIVE</v>
          </cell>
          <cell r="R144" t="str">
            <v>42600</v>
          </cell>
        </row>
        <row r="145">
          <cell r="Q145" t="str">
            <v>MAIZILLY</v>
          </cell>
          <cell r="R145" t="str">
            <v>42750</v>
          </cell>
        </row>
        <row r="146">
          <cell r="Q146" t="str">
            <v>MALLEVAL</v>
          </cell>
          <cell r="R146" t="str">
            <v>42520</v>
          </cell>
        </row>
        <row r="147">
          <cell r="Q147" t="str">
            <v>MARCENOD</v>
          </cell>
          <cell r="R147" t="str">
            <v>42140</v>
          </cell>
        </row>
        <row r="148">
          <cell r="Q148" t="str">
            <v>MARCILLY LE CHATEL</v>
          </cell>
          <cell r="R148" t="str">
            <v>42130</v>
          </cell>
        </row>
        <row r="149">
          <cell r="Q149" t="str">
            <v>MARCLOPT</v>
          </cell>
          <cell r="R149" t="str">
            <v>42210</v>
          </cell>
        </row>
        <row r="150">
          <cell r="Q150" t="str">
            <v>MARCOUX</v>
          </cell>
          <cell r="R150" t="str">
            <v>42130</v>
          </cell>
        </row>
        <row r="151">
          <cell r="Q151" t="str">
            <v>MARGERIE CHANTAGRET</v>
          </cell>
          <cell r="R151" t="str">
            <v>42560</v>
          </cell>
        </row>
        <row r="152">
          <cell r="Q152" t="str">
            <v>MARINGES</v>
          </cell>
          <cell r="R152" t="str">
            <v>42140</v>
          </cell>
        </row>
        <row r="153">
          <cell r="Q153" t="str">
            <v>MARLHES</v>
          </cell>
          <cell r="R153" t="str">
            <v>42660</v>
          </cell>
        </row>
        <row r="154">
          <cell r="Q154" t="str">
            <v>MAROLS</v>
          </cell>
          <cell r="R154" t="str">
            <v>42560</v>
          </cell>
        </row>
        <row r="155">
          <cell r="Q155" t="str">
            <v>MARS</v>
          </cell>
          <cell r="R155" t="str">
            <v>42750</v>
          </cell>
        </row>
        <row r="156">
          <cell r="Q156" t="str">
            <v>MERLE LEIGNEC</v>
          </cell>
          <cell r="R156" t="str">
            <v>42380</v>
          </cell>
        </row>
        <row r="157">
          <cell r="Q157" t="str">
            <v>MIZERIEUX</v>
          </cell>
          <cell r="R157" t="str">
            <v>42110</v>
          </cell>
        </row>
        <row r="158">
          <cell r="Q158" t="str">
            <v>MONTAGNY</v>
          </cell>
          <cell r="R158" t="str">
            <v>42840</v>
          </cell>
        </row>
        <row r="159">
          <cell r="Q159" t="str">
            <v>MONTARCHER</v>
          </cell>
          <cell r="R159" t="str">
            <v>42380</v>
          </cell>
        </row>
        <row r="160">
          <cell r="Q160" t="str">
            <v>MONTBRISON</v>
          </cell>
          <cell r="R160" t="str">
            <v>42600</v>
          </cell>
        </row>
        <row r="161">
          <cell r="Q161" t="str">
            <v>MONTBRISON</v>
          </cell>
          <cell r="R161" t="str">
            <v>42600</v>
          </cell>
        </row>
        <row r="162">
          <cell r="Q162" t="str">
            <v>MONTCHAL</v>
          </cell>
          <cell r="R162" t="str">
            <v>42360</v>
          </cell>
        </row>
        <row r="163">
          <cell r="Q163" t="str">
            <v>MONTROND LES BAINS</v>
          </cell>
          <cell r="R163" t="str">
            <v>42210</v>
          </cell>
        </row>
        <row r="164">
          <cell r="Q164" t="str">
            <v>MONTVERDUN</v>
          </cell>
          <cell r="R164" t="str">
            <v>42130</v>
          </cell>
        </row>
        <row r="165">
          <cell r="Q165" t="str">
            <v>MORNAND EN FOREZ</v>
          </cell>
          <cell r="R165" t="str">
            <v>42600</v>
          </cell>
        </row>
        <row r="166">
          <cell r="Q166" t="str">
            <v>NANDAX</v>
          </cell>
          <cell r="R166" t="str">
            <v>42720</v>
          </cell>
        </row>
        <row r="167">
          <cell r="Q167" t="str">
            <v>NEAUX</v>
          </cell>
          <cell r="R167" t="str">
            <v>42470</v>
          </cell>
        </row>
        <row r="168">
          <cell r="Q168" t="str">
            <v>NERONDE</v>
          </cell>
          <cell r="R168" t="str">
            <v>42510</v>
          </cell>
        </row>
        <row r="169">
          <cell r="Q169" t="str">
            <v>NERVIEUX</v>
          </cell>
          <cell r="R169" t="str">
            <v>42510</v>
          </cell>
        </row>
        <row r="170">
          <cell r="Q170" t="str">
            <v>NEULISE</v>
          </cell>
          <cell r="R170" t="str">
            <v>42590</v>
          </cell>
        </row>
        <row r="171">
          <cell r="Q171" t="str">
            <v>NOAILLY</v>
          </cell>
          <cell r="R171" t="str">
            <v>42640</v>
          </cell>
        </row>
        <row r="172">
          <cell r="Q172" t="str">
            <v>NOIRETABLE</v>
          </cell>
          <cell r="R172" t="str">
            <v>42440</v>
          </cell>
        </row>
        <row r="173">
          <cell r="Q173" t="str">
            <v>NOLLIEUX</v>
          </cell>
          <cell r="R173" t="str">
            <v>42260</v>
          </cell>
        </row>
        <row r="174">
          <cell r="Q174" t="str">
            <v>NOTRE DAME DE BOISSET</v>
          </cell>
          <cell r="R174" t="str">
            <v>42120</v>
          </cell>
        </row>
        <row r="175">
          <cell r="Q175" t="str">
            <v>OUCHES</v>
          </cell>
          <cell r="R175" t="str">
            <v>42155</v>
          </cell>
        </row>
        <row r="176">
          <cell r="Q176" t="str">
            <v>PALOGNEUX</v>
          </cell>
          <cell r="R176" t="str">
            <v>42990</v>
          </cell>
        </row>
        <row r="177">
          <cell r="Q177" t="str">
            <v>PANISSIERES</v>
          </cell>
          <cell r="R177" t="str">
            <v>42360</v>
          </cell>
        </row>
        <row r="178">
          <cell r="Q178" t="str">
            <v>PARIGNY</v>
          </cell>
          <cell r="R178" t="str">
            <v>42120</v>
          </cell>
        </row>
        <row r="179">
          <cell r="Q179" t="str">
            <v>PAVEZIN</v>
          </cell>
          <cell r="R179" t="str">
            <v>42410</v>
          </cell>
        </row>
        <row r="180">
          <cell r="Q180" t="str">
            <v>PELUSSIN</v>
          </cell>
          <cell r="R180" t="str">
            <v>42410</v>
          </cell>
        </row>
        <row r="181">
          <cell r="Q181" t="str">
            <v>PERIGNEUX</v>
          </cell>
          <cell r="R181" t="str">
            <v>42380</v>
          </cell>
        </row>
        <row r="182">
          <cell r="Q182" t="str">
            <v>PERREUX</v>
          </cell>
          <cell r="R182" t="str">
            <v>42120</v>
          </cell>
        </row>
        <row r="183">
          <cell r="Q183" t="str">
            <v>PINAY</v>
          </cell>
          <cell r="R183" t="str">
            <v>42590</v>
          </cell>
        </row>
        <row r="184">
          <cell r="Q184" t="str">
            <v>PLANFOY</v>
          </cell>
          <cell r="R184" t="str">
            <v>42660</v>
          </cell>
        </row>
        <row r="185">
          <cell r="Q185" t="str">
            <v>POMMIERS</v>
          </cell>
          <cell r="R185" t="str">
            <v>42260</v>
          </cell>
        </row>
        <row r="186">
          <cell r="Q186" t="str">
            <v>PONCINS</v>
          </cell>
          <cell r="R186" t="str">
            <v>42110</v>
          </cell>
        </row>
        <row r="187">
          <cell r="Q187" t="str">
            <v>POUILLY LES FEURS</v>
          </cell>
          <cell r="R187" t="str">
            <v>42110</v>
          </cell>
        </row>
        <row r="188">
          <cell r="Q188" t="str">
            <v>POUILLY LES NONAINS</v>
          </cell>
          <cell r="R188" t="str">
            <v>42155</v>
          </cell>
        </row>
        <row r="189">
          <cell r="Q189" t="str">
            <v>POUILLY SOUS CHARLIEU</v>
          </cell>
          <cell r="R189" t="str">
            <v>42720</v>
          </cell>
        </row>
        <row r="190">
          <cell r="Q190" t="str">
            <v>PRADINES</v>
          </cell>
          <cell r="R190" t="str">
            <v>42630</v>
          </cell>
        </row>
        <row r="191">
          <cell r="Q191" t="str">
            <v>PRALONG</v>
          </cell>
          <cell r="R191" t="str">
            <v>42600</v>
          </cell>
        </row>
        <row r="192">
          <cell r="Q192" t="str">
            <v>PRECIEUX</v>
          </cell>
          <cell r="R192" t="str">
            <v>42600</v>
          </cell>
        </row>
        <row r="193">
          <cell r="Q193" t="str">
            <v>REGNY</v>
          </cell>
          <cell r="R193" t="str">
            <v>42630</v>
          </cell>
        </row>
        <row r="194">
          <cell r="Q194" t="str">
            <v>RENAISON</v>
          </cell>
          <cell r="R194" t="str">
            <v>42370</v>
          </cell>
        </row>
        <row r="195">
          <cell r="Q195" t="str">
            <v>RIORGES</v>
          </cell>
          <cell r="R195" t="str">
            <v>42153</v>
          </cell>
        </row>
        <row r="196">
          <cell r="Q196" t="str">
            <v>RIVAS</v>
          </cell>
          <cell r="R196" t="str">
            <v>42340</v>
          </cell>
        </row>
        <row r="197">
          <cell r="Q197" t="str">
            <v>RIVE DE GIER</v>
          </cell>
          <cell r="R197" t="str">
            <v>42800</v>
          </cell>
        </row>
        <row r="198">
          <cell r="Q198" t="str">
            <v>ROANNE</v>
          </cell>
          <cell r="R198" t="str">
            <v>42300</v>
          </cell>
        </row>
        <row r="199">
          <cell r="Q199" t="str">
            <v>ROANNE</v>
          </cell>
          <cell r="R199" t="str">
            <v>42300</v>
          </cell>
        </row>
        <row r="200">
          <cell r="Q200" t="str">
            <v>ROCHE</v>
          </cell>
          <cell r="R200" t="str">
            <v>42600</v>
          </cell>
        </row>
        <row r="201">
          <cell r="Q201" t="str">
            <v>ROCHE LA MOLIERE</v>
          </cell>
          <cell r="R201" t="str">
            <v>42230</v>
          </cell>
        </row>
        <row r="202">
          <cell r="Q202" t="str">
            <v>ROISEY</v>
          </cell>
          <cell r="R202" t="str">
            <v>42520</v>
          </cell>
        </row>
        <row r="203">
          <cell r="Q203" t="str">
            <v>ROZIER COTES D AUREC</v>
          </cell>
          <cell r="R203" t="str">
            <v>42380</v>
          </cell>
        </row>
        <row r="204">
          <cell r="Q204" t="str">
            <v>ROZIER EN DONZY</v>
          </cell>
          <cell r="R204" t="str">
            <v>42810</v>
          </cell>
        </row>
        <row r="205">
          <cell r="Q205" t="str">
            <v>SAIL LES BAINS</v>
          </cell>
          <cell r="R205" t="str">
            <v>42310</v>
          </cell>
        </row>
        <row r="206">
          <cell r="Q206" t="str">
            <v>SAIL SOUS COUZAN</v>
          </cell>
          <cell r="R206" t="str">
            <v>42890</v>
          </cell>
        </row>
        <row r="207">
          <cell r="Q207" t="str">
            <v>SALT EN DONZY</v>
          </cell>
          <cell r="R207" t="str">
            <v>42110</v>
          </cell>
        </row>
        <row r="208">
          <cell r="Q208" t="str">
            <v>SALVIZINET</v>
          </cell>
          <cell r="R208" t="str">
            <v>42110</v>
          </cell>
        </row>
        <row r="209">
          <cell r="Q209" t="str">
            <v>SAUVAIN</v>
          </cell>
          <cell r="R209" t="str">
            <v>42990</v>
          </cell>
        </row>
        <row r="210">
          <cell r="Q210" t="str">
            <v>SAVIGNEUX</v>
          </cell>
          <cell r="R210" t="str">
            <v>42600</v>
          </cell>
        </row>
        <row r="211">
          <cell r="Q211" t="str">
            <v>SEVELINGES</v>
          </cell>
          <cell r="R211" t="str">
            <v>42460</v>
          </cell>
        </row>
        <row r="212">
          <cell r="Q212" t="str">
            <v>SOLEYMIEUX</v>
          </cell>
          <cell r="R212" t="str">
            <v>42560</v>
          </cell>
        </row>
        <row r="213">
          <cell r="Q213" t="str">
            <v>SORBIERS</v>
          </cell>
          <cell r="R213" t="str">
            <v>42290</v>
          </cell>
        </row>
        <row r="214">
          <cell r="Q214" t="str">
            <v>SOUTERNON</v>
          </cell>
          <cell r="R214" t="str">
            <v>42260</v>
          </cell>
        </row>
        <row r="215">
          <cell r="Q215" t="str">
            <v>ST ALBAN LES EAUX</v>
          </cell>
          <cell r="R215" t="str">
            <v>42370</v>
          </cell>
        </row>
        <row r="216">
          <cell r="Q216" t="str">
            <v>ST ANDRE D APCHON</v>
          </cell>
          <cell r="R216" t="str">
            <v>42370</v>
          </cell>
        </row>
        <row r="217">
          <cell r="Q217" t="str">
            <v>ST ANDRE LE PUY</v>
          </cell>
          <cell r="R217" t="str">
            <v>42210</v>
          </cell>
        </row>
        <row r="218">
          <cell r="Q218" t="str">
            <v>ST APPOLINARD</v>
          </cell>
          <cell r="R218" t="str">
            <v>42520</v>
          </cell>
        </row>
        <row r="219">
          <cell r="Q219" t="str">
            <v>ST BARTHELEMY LESTRA</v>
          </cell>
          <cell r="R219" t="str">
            <v>42110</v>
          </cell>
        </row>
        <row r="220">
          <cell r="Q220" t="str">
            <v>ST BONNET DES QUARTS</v>
          </cell>
          <cell r="R220" t="str">
            <v>42310</v>
          </cell>
        </row>
        <row r="221">
          <cell r="Q221" t="str">
            <v>ST BONNET LE CHATEAU</v>
          </cell>
          <cell r="R221" t="str">
            <v>42380</v>
          </cell>
        </row>
        <row r="222">
          <cell r="Q222" t="str">
            <v>ST BONNET LE COURREAU</v>
          </cell>
          <cell r="R222" t="str">
            <v>42940</v>
          </cell>
        </row>
        <row r="223">
          <cell r="Q223" t="str">
            <v>ST BONNET LES OULES</v>
          </cell>
          <cell r="R223" t="str">
            <v>42330</v>
          </cell>
        </row>
        <row r="224">
          <cell r="Q224" t="str">
            <v>ST CHAMOND</v>
          </cell>
          <cell r="R224" t="str">
            <v>42400</v>
          </cell>
        </row>
        <row r="225">
          <cell r="Q225" t="str">
            <v>ST CHAMOND</v>
          </cell>
          <cell r="R225" t="str">
            <v>42400</v>
          </cell>
        </row>
        <row r="226">
          <cell r="Q226" t="str">
            <v>ST CHAMOND</v>
          </cell>
          <cell r="R226" t="str">
            <v>42400</v>
          </cell>
        </row>
        <row r="227">
          <cell r="Q227" t="str">
            <v>ST CHAMOND</v>
          </cell>
          <cell r="R227" t="str">
            <v>42400</v>
          </cell>
        </row>
        <row r="228">
          <cell r="Q228" t="str">
            <v>ST CHRISTO EN JAREZ</v>
          </cell>
          <cell r="R228" t="str">
            <v>42320</v>
          </cell>
        </row>
        <row r="229">
          <cell r="Q229" t="str">
            <v>ST CYPRIEN</v>
          </cell>
          <cell r="R229" t="str">
            <v>42160</v>
          </cell>
        </row>
        <row r="230">
          <cell r="Q230" t="str">
            <v>ST CYR DE FAVIERES</v>
          </cell>
          <cell r="R230" t="str">
            <v>42123</v>
          </cell>
        </row>
        <row r="231">
          <cell r="Q231" t="str">
            <v>ST CYR DE VALORGES</v>
          </cell>
          <cell r="R231" t="str">
            <v>42114</v>
          </cell>
        </row>
        <row r="232">
          <cell r="Q232" t="str">
            <v>ST CYR LES VIGNES</v>
          </cell>
          <cell r="R232" t="str">
            <v>42210</v>
          </cell>
        </row>
        <row r="233">
          <cell r="Q233" t="str">
            <v>ST DENIS DE CABANNE</v>
          </cell>
          <cell r="R233" t="str">
            <v>42750</v>
          </cell>
        </row>
        <row r="234">
          <cell r="Q234" t="str">
            <v>ST DENIS SUR COISE</v>
          </cell>
          <cell r="R234" t="str">
            <v>42140</v>
          </cell>
        </row>
        <row r="235">
          <cell r="Q235" t="str">
            <v>ST DIDIER SUR ROCHEFORT</v>
          </cell>
          <cell r="R235" t="str">
            <v>42111</v>
          </cell>
        </row>
        <row r="236">
          <cell r="Q236" t="str">
            <v>ST ETIENNE</v>
          </cell>
          <cell r="R236" t="str">
            <v>42000</v>
          </cell>
        </row>
        <row r="237">
          <cell r="Q237" t="str">
            <v>ST ETIENNE</v>
          </cell>
          <cell r="R237" t="str">
            <v>42100</v>
          </cell>
        </row>
        <row r="238">
          <cell r="Q238" t="str">
            <v>ST ETIENNE</v>
          </cell>
          <cell r="R238" t="str">
            <v>42100</v>
          </cell>
        </row>
        <row r="239">
          <cell r="Q239" t="str">
            <v>ST ETIENNE</v>
          </cell>
          <cell r="R239" t="str">
            <v>42100</v>
          </cell>
        </row>
        <row r="240">
          <cell r="Q240" t="str">
            <v>ST ETIENNE</v>
          </cell>
          <cell r="R240" t="str">
            <v>42230</v>
          </cell>
        </row>
        <row r="241">
          <cell r="Q241" t="str">
            <v>ST ETIENNE LE MOLARD</v>
          </cell>
          <cell r="R241" t="str">
            <v>42130</v>
          </cell>
        </row>
        <row r="242">
          <cell r="Q242" t="str">
            <v>ST FORGEUX LESPINASSE</v>
          </cell>
          <cell r="R242" t="str">
            <v>42640</v>
          </cell>
        </row>
        <row r="243">
          <cell r="Q243" t="str">
            <v>ST GALMIER</v>
          </cell>
          <cell r="R243" t="str">
            <v>42330</v>
          </cell>
        </row>
        <row r="244">
          <cell r="Q244" t="str">
            <v>ST GENEST LERPT</v>
          </cell>
          <cell r="R244" t="str">
            <v>42530</v>
          </cell>
        </row>
        <row r="245">
          <cell r="Q245" t="str">
            <v>ST GENEST MALIFAUX</v>
          </cell>
          <cell r="R245" t="str">
            <v>42660</v>
          </cell>
        </row>
        <row r="246">
          <cell r="Q246" t="str">
            <v>ST GEORGES DE BAROILLE</v>
          </cell>
          <cell r="R246" t="str">
            <v>42510</v>
          </cell>
        </row>
        <row r="247">
          <cell r="Q247" t="str">
            <v>ST GEORGES EN COUZAN</v>
          </cell>
          <cell r="R247" t="str">
            <v>42990</v>
          </cell>
        </row>
        <row r="248">
          <cell r="Q248" t="str">
            <v>ST GEORGES HAUTE VILLE</v>
          </cell>
          <cell r="R248" t="str">
            <v>42610</v>
          </cell>
        </row>
        <row r="249">
          <cell r="Q249" t="str">
            <v>ST GERMAIN LA MONTAGNE</v>
          </cell>
          <cell r="R249" t="str">
            <v>42670</v>
          </cell>
        </row>
        <row r="250">
          <cell r="Q250" t="str">
            <v>ST GERMAIN LAVAL</v>
          </cell>
          <cell r="R250" t="str">
            <v>42260</v>
          </cell>
        </row>
        <row r="251">
          <cell r="Q251" t="str">
            <v>ST GERMAIN LESPINASSE</v>
          </cell>
          <cell r="R251" t="str">
            <v>42640</v>
          </cell>
        </row>
        <row r="252">
          <cell r="Q252" t="str">
            <v>ST HAON LE CHATEL</v>
          </cell>
          <cell r="R252" t="str">
            <v>42370</v>
          </cell>
        </row>
        <row r="253">
          <cell r="Q253" t="str">
            <v>ST HAON LE VIEUX</v>
          </cell>
          <cell r="R253" t="str">
            <v>42370</v>
          </cell>
        </row>
        <row r="254">
          <cell r="Q254" t="str">
            <v>ST HEAND</v>
          </cell>
          <cell r="R254" t="str">
            <v>42570</v>
          </cell>
        </row>
        <row r="255">
          <cell r="Q255" t="str">
            <v>ST HILAIRE CUSSON LA VALMITTE</v>
          </cell>
          <cell r="R255" t="str">
            <v>42380</v>
          </cell>
        </row>
        <row r="256">
          <cell r="Q256" t="str">
            <v>ST HILAIRE SOUS CHARLIEU</v>
          </cell>
          <cell r="R256" t="str">
            <v>42190</v>
          </cell>
        </row>
        <row r="257">
          <cell r="Q257" t="str">
            <v>ST JEAN BONNEFONDS</v>
          </cell>
          <cell r="R257" t="str">
            <v>42650</v>
          </cell>
        </row>
        <row r="258">
          <cell r="Q258" t="str">
            <v>ST JEAN LA VETRE</v>
          </cell>
          <cell r="R258" t="str">
            <v>42440</v>
          </cell>
        </row>
        <row r="259">
          <cell r="Q259" t="str">
            <v>ST JEAN SOLEYMIEUX</v>
          </cell>
          <cell r="R259" t="str">
            <v>42560</v>
          </cell>
        </row>
        <row r="260">
          <cell r="Q260" t="str">
            <v>ST JEAN ST MAURICE SUR LOIRE</v>
          </cell>
          <cell r="R260" t="str">
            <v>42155</v>
          </cell>
        </row>
        <row r="261">
          <cell r="Q261" t="str">
            <v>ST JEAN ST MAURICE SUR LOIRE</v>
          </cell>
          <cell r="R261" t="str">
            <v>42155</v>
          </cell>
        </row>
        <row r="262">
          <cell r="Q262" t="str">
            <v>ST JODARD</v>
          </cell>
          <cell r="R262" t="str">
            <v>42590</v>
          </cell>
        </row>
        <row r="263">
          <cell r="Q263" t="str">
            <v>ST JOSEPH</v>
          </cell>
          <cell r="R263" t="str">
            <v>42800</v>
          </cell>
        </row>
        <row r="264">
          <cell r="Q264" t="str">
            <v>ST JULIEN D ODDES</v>
          </cell>
          <cell r="R264" t="str">
            <v>42260</v>
          </cell>
        </row>
        <row r="265">
          <cell r="Q265" t="str">
            <v>ST JULIEN LA VETRE</v>
          </cell>
          <cell r="R265" t="str">
            <v>42440</v>
          </cell>
        </row>
        <row r="266">
          <cell r="Q266" t="str">
            <v>ST JULIEN MOLIN MOLETTE</v>
          </cell>
          <cell r="R266" t="str">
            <v>42220</v>
          </cell>
        </row>
        <row r="267">
          <cell r="Q267" t="str">
            <v>ST JUST EN BAS</v>
          </cell>
          <cell r="R267" t="str">
            <v>42990</v>
          </cell>
        </row>
        <row r="268">
          <cell r="Q268" t="str">
            <v>ST JUST EN CHEVALET</v>
          </cell>
          <cell r="R268" t="str">
            <v>42430</v>
          </cell>
        </row>
        <row r="269">
          <cell r="Q269" t="str">
            <v>ST JUST LA PENDUE</v>
          </cell>
          <cell r="R269" t="str">
            <v>42540</v>
          </cell>
        </row>
        <row r="270">
          <cell r="Q270" t="str">
            <v>ST JUST ST RAMBERT</v>
          </cell>
          <cell r="R270" t="str">
            <v>42170</v>
          </cell>
        </row>
        <row r="271">
          <cell r="Q271" t="str">
            <v>ST JUST ST RAMBERT</v>
          </cell>
          <cell r="R271" t="str">
            <v>42170</v>
          </cell>
        </row>
        <row r="272">
          <cell r="Q272" t="str">
            <v>ST LAURENT LA CONCHE</v>
          </cell>
          <cell r="R272" t="str">
            <v>42210</v>
          </cell>
        </row>
        <row r="273">
          <cell r="Q273" t="str">
            <v>ST LAURENT ROCHEFORT</v>
          </cell>
          <cell r="R273" t="str">
            <v>42130</v>
          </cell>
        </row>
        <row r="274">
          <cell r="Q274" t="str">
            <v>ST LEGER SUR ROANNE</v>
          </cell>
          <cell r="R274" t="str">
            <v>42155</v>
          </cell>
        </row>
        <row r="275">
          <cell r="Q275" t="str">
            <v>ST MARCEL D URFE</v>
          </cell>
          <cell r="R275" t="str">
            <v>42430</v>
          </cell>
        </row>
        <row r="276">
          <cell r="Q276" t="str">
            <v>ST MARCEL DE FELINES</v>
          </cell>
          <cell r="R276" t="str">
            <v>42122</v>
          </cell>
        </row>
        <row r="277">
          <cell r="Q277" t="str">
            <v>ST MARCELLIN EN FOREZ</v>
          </cell>
          <cell r="R277" t="str">
            <v>42680</v>
          </cell>
        </row>
        <row r="278">
          <cell r="Q278" t="str">
            <v>ST MARTIN D ESTREAUX</v>
          </cell>
          <cell r="R278" t="str">
            <v>42620</v>
          </cell>
        </row>
        <row r="279">
          <cell r="Q279" t="str">
            <v>ST MARTIN LA PLAINE</v>
          </cell>
          <cell r="R279" t="str">
            <v>42800</v>
          </cell>
        </row>
        <row r="280">
          <cell r="Q280" t="str">
            <v>ST MARTIN LA SAUVETE</v>
          </cell>
          <cell r="R280" t="str">
            <v>42260</v>
          </cell>
        </row>
        <row r="281">
          <cell r="Q281" t="str">
            <v>ST MARTIN LESTRA</v>
          </cell>
          <cell r="R281" t="str">
            <v>42110</v>
          </cell>
        </row>
        <row r="282">
          <cell r="Q282" t="str">
            <v>ST MAURICE EN GOURGOIS</v>
          </cell>
          <cell r="R282" t="str">
            <v>42240</v>
          </cell>
        </row>
        <row r="283">
          <cell r="Q283" t="str">
            <v>ST MEDARD EN FOREZ</v>
          </cell>
          <cell r="R283" t="str">
            <v>42330</v>
          </cell>
        </row>
        <row r="284">
          <cell r="Q284" t="str">
            <v>ST MICHEL SUR RHONE</v>
          </cell>
          <cell r="R284" t="str">
            <v>42410</v>
          </cell>
        </row>
        <row r="285">
          <cell r="Q285" t="str">
            <v>ST NIZIER DE FORNAS</v>
          </cell>
          <cell r="R285" t="str">
            <v>42380</v>
          </cell>
        </row>
        <row r="286">
          <cell r="Q286" t="str">
            <v>ST NIZIER SOUS CHARLIEU</v>
          </cell>
          <cell r="R286" t="str">
            <v>42190</v>
          </cell>
        </row>
        <row r="287">
          <cell r="Q287" t="str">
            <v>ST PAUL D UZORE</v>
          </cell>
          <cell r="R287" t="str">
            <v>42600</v>
          </cell>
        </row>
        <row r="288">
          <cell r="Q288" t="str">
            <v>ST PAUL DE VEZELIN</v>
          </cell>
          <cell r="R288" t="str">
            <v>42590</v>
          </cell>
        </row>
        <row r="289">
          <cell r="Q289" t="str">
            <v>ST PAUL EN CORNILLON</v>
          </cell>
          <cell r="R289" t="str">
            <v>42240</v>
          </cell>
        </row>
        <row r="290">
          <cell r="Q290" t="str">
            <v>ST PAUL EN JAREZ</v>
          </cell>
          <cell r="R290" t="str">
            <v>42740</v>
          </cell>
        </row>
        <row r="291">
          <cell r="Q291" t="str">
            <v>ST PIERRE DE BOEUF</v>
          </cell>
          <cell r="R291" t="str">
            <v>42520</v>
          </cell>
        </row>
        <row r="292">
          <cell r="Q292" t="str">
            <v>ST PIERRE LA NOAILLE</v>
          </cell>
          <cell r="R292" t="str">
            <v>42190</v>
          </cell>
        </row>
        <row r="293">
          <cell r="Q293" t="str">
            <v>ST PIERRE LAVAL</v>
          </cell>
          <cell r="R293" t="str">
            <v>42620</v>
          </cell>
        </row>
        <row r="294">
          <cell r="Q294" t="str">
            <v>ST POLGUES</v>
          </cell>
          <cell r="R294" t="str">
            <v>42260</v>
          </cell>
        </row>
        <row r="295">
          <cell r="Q295" t="str">
            <v>ST PRIEST EN JAREZ</v>
          </cell>
          <cell r="R295" t="str">
            <v>42270</v>
          </cell>
        </row>
        <row r="296">
          <cell r="Q296" t="str">
            <v>ST PRIEST LA PRUGNE</v>
          </cell>
          <cell r="R296" t="str">
            <v>42830</v>
          </cell>
        </row>
        <row r="297">
          <cell r="Q297" t="str">
            <v>ST PRIEST LA ROCHE</v>
          </cell>
          <cell r="R297" t="str">
            <v>42590</v>
          </cell>
        </row>
        <row r="298">
          <cell r="Q298" t="str">
            <v>ST PRIEST LA VETRE</v>
          </cell>
          <cell r="R298" t="str">
            <v>42440</v>
          </cell>
        </row>
        <row r="299">
          <cell r="Q299" t="str">
            <v>ST REGIS DU COIN</v>
          </cell>
          <cell r="R299" t="str">
            <v>42660</v>
          </cell>
        </row>
        <row r="300">
          <cell r="Q300" t="str">
            <v>ST RIRAND</v>
          </cell>
          <cell r="R300" t="str">
            <v>42370</v>
          </cell>
        </row>
        <row r="301">
          <cell r="Q301" t="str">
            <v>ST ROMAIN D URFE</v>
          </cell>
          <cell r="R301" t="str">
            <v>42430</v>
          </cell>
        </row>
        <row r="302">
          <cell r="Q302" t="str">
            <v>ST ROMAIN EN JAREZ</v>
          </cell>
          <cell r="R302" t="str">
            <v>42800</v>
          </cell>
        </row>
        <row r="303">
          <cell r="Q303" t="str">
            <v>ST ROMAIN LA MOTTE</v>
          </cell>
          <cell r="R303" t="str">
            <v>42640</v>
          </cell>
        </row>
        <row r="304">
          <cell r="Q304" t="str">
            <v>ST ROMAIN LE PUY</v>
          </cell>
          <cell r="R304" t="str">
            <v>42610</v>
          </cell>
        </row>
        <row r="305">
          <cell r="Q305" t="str">
            <v>ST ROMAIN LES ATHEUX</v>
          </cell>
          <cell r="R305" t="str">
            <v>42660</v>
          </cell>
        </row>
        <row r="306">
          <cell r="Q306" t="str">
            <v>ST SAUVEUR EN RUE</v>
          </cell>
          <cell r="R306" t="str">
            <v>42220</v>
          </cell>
        </row>
        <row r="307">
          <cell r="Q307" t="str">
            <v>ST SIXTE</v>
          </cell>
          <cell r="R307" t="str">
            <v>42130</v>
          </cell>
        </row>
        <row r="308">
          <cell r="Q308" t="str">
            <v>ST SYMPHORIEN DE LAY</v>
          </cell>
          <cell r="R308" t="str">
            <v>42470</v>
          </cell>
        </row>
        <row r="309">
          <cell r="Q309" t="str">
            <v>ST THOMAS LA GARDE</v>
          </cell>
          <cell r="R309" t="str">
            <v>42600</v>
          </cell>
        </row>
        <row r="310">
          <cell r="Q310" t="str">
            <v>ST THURIN</v>
          </cell>
          <cell r="R310" t="str">
            <v>42111</v>
          </cell>
        </row>
        <row r="311">
          <cell r="Q311" t="str">
            <v>ST VICTOR SUR RHINS</v>
          </cell>
          <cell r="R311" t="str">
            <v>42630</v>
          </cell>
        </row>
        <row r="312">
          <cell r="Q312" t="str">
            <v>ST VINCENT DE BOISSET</v>
          </cell>
          <cell r="R312" t="str">
            <v>42120</v>
          </cell>
        </row>
        <row r="313">
          <cell r="Q313" t="str">
            <v>STE AGATHE EN DONZY</v>
          </cell>
          <cell r="R313" t="str">
            <v>42510</v>
          </cell>
        </row>
        <row r="314">
          <cell r="Q314" t="str">
            <v>STE AGATHE LA BOUTERESSE</v>
          </cell>
          <cell r="R314" t="str">
            <v>42130</v>
          </cell>
        </row>
        <row r="315">
          <cell r="Q315" t="str">
            <v>STE COLOMBE SUR GAND</v>
          </cell>
          <cell r="R315" t="str">
            <v>42540</v>
          </cell>
        </row>
        <row r="316">
          <cell r="Q316" t="str">
            <v>STE CROIX EN JAREZ</v>
          </cell>
          <cell r="R316" t="str">
            <v>42800</v>
          </cell>
        </row>
        <row r="317">
          <cell r="Q317" t="str">
            <v>STE FOY ST SULPICE</v>
          </cell>
          <cell r="R317" t="str">
            <v>42110</v>
          </cell>
        </row>
        <row r="318">
          <cell r="Q318" t="str">
            <v>SURY LE COMTAL</v>
          </cell>
          <cell r="R318" t="str">
            <v>42450</v>
          </cell>
        </row>
        <row r="319">
          <cell r="Q319" t="str">
            <v>TARENTAISE</v>
          </cell>
          <cell r="R319" t="str">
            <v>42660</v>
          </cell>
        </row>
        <row r="320">
          <cell r="Q320" t="str">
            <v>TARTARAS</v>
          </cell>
          <cell r="R320" t="str">
            <v>42800</v>
          </cell>
        </row>
        <row r="321">
          <cell r="Q321" t="str">
            <v>THELIS LA COMBE</v>
          </cell>
          <cell r="R321" t="str">
            <v>42220</v>
          </cell>
        </row>
        <row r="322">
          <cell r="Q322" t="str">
            <v>TRELINS</v>
          </cell>
          <cell r="R322" t="str">
            <v>42130</v>
          </cell>
        </row>
        <row r="323">
          <cell r="Q323" t="str">
            <v>UNIAS</v>
          </cell>
          <cell r="R323" t="str">
            <v>42210</v>
          </cell>
        </row>
        <row r="324">
          <cell r="Q324" t="str">
            <v>UNIEUX</v>
          </cell>
          <cell r="R324" t="str">
            <v>42240</v>
          </cell>
        </row>
        <row r="325">
          <cell r="Q325" t="str">
            <v>URBISE</v>
          </cell>
          <cell r="R325" t="str">
            <v>42310</v>
          </cell>
        </row>
        <row r="326">
          <cell r="Q326" t="str">
            <v>USSON EN FOREZ</v>
          </cell>
          <cell r="R326" t="str">
            <v>42550</v>
          </cell>
        </row>
        <row r="327">
          <cell r="Q327" t="str">
            <v>VALEILLE</v>
          </cell>
          <cell r="R327" t="str">
            <v>42110</v>
          </cell>
        </row>
        <row r="328">
          <cell r="Q328" t="str">
            <v>VALFLEURY</v>
          </cell>
          <cell r="R328" t="str">
            <v>42320</v>
          </cell>
        </row>
        <row r="329">
          <cell r="Q329" t="str">
            <v>VEAUCHE</v>
          </cell>
          <cell r="R329" t="str">
            <v>42340</v>
          </cell>
        </row>
        <row r="330">
          <cell r="Q330" t="str">
            <v>VEAUCHETTE</v>
          </cell>
          <cell r="R330" t="str">
            <v>42340</v>
          </cell>
        </row>
        <row r="331">
          <cell r="Q331" t="str">
            <v>VENDRANGES</v>
          </cell>
          <cell r="R331" t="str">
            <v>42590</v>
          </cell>
        </row>
        <row r="332">
          <cell r="Q332" t="str">
            <v>VERANNE</v>
          </cell>
          <cell r="R332" t="str">
            <v>42520</v>
          </cell>
        </row>
        <row r="333">
          <cell r="Q333" t="str">
            <v>VERIN</v>
          </cell>
          <cell r="R333" t="str">
            <v>42410</v>
          </cell>
        </row>
        <row r="334">
          <cell r="Q334" t="str">
            <v>VERRIERES EN FOREZ</v>
          </cell>
          <cell r="R334" t="str">
            <v>42600</v>
          </cell>
        </row>
        <row r="335">
          <cell r="Q335" t="str">
            <v>VILLARS</v>
          </cell>
          <cell r="R335" t="str">
            <v>42390</v>
          </cell>
        </row>
        <row r="336">
          <cell r="Q336" t="str">
            <v>VILLEMONTAIS</v>
          </cell>
          <cell r="R336" t="str">
            <v>42155</v>
          </cell>
        </row>
        <row r="337">
          <cell r="Q337" t="str">
            <v>VILLEREST</v>
          </cell>
          <cell r="R337" t="str">
            <v>42300</v>
          </cell>
        </row>
        <row r="338">
          <cell r="Q338" t="str">
            <v>VILLERS</v>
          </cell>
          <cell r="R338" t="str">
            <v>42460</v>
          </cell>
        </row>
        <row r="339">
          <cell r="Q339" t="str">
            <v>VIOLAY</v>
          </cell>
          <cell r="R339" t="str">
            <v>42780</v>
          </cell>
        </row>
        <row r="340">
          <cell r="Q340" t="str">
            <v>VIRICELLES</v>
          </cell>
          <cell r="R340" t="str">
            <v>42140</v>
          </cell>
        </row>
        <row r="341">
          <cell r="Q341" t="str">
            <v>VIRIGNEUX</v>
          </cell>
          <cell r="R341" t="str">
            <v>42140</v>
          </cell>
        </row>
        <row r="342">
          <cell r="Q342" t="str">
            <v>VIVANS</v>
          </cell>
          <cell r="R342" t="str">
            <v>42310</v>
          </cell>
        </row>
        <row r="343">
          <cell r="Q343" t="str">
            <v>VOUGY</v>
          </cell>
          <cell r="R343" t="str">
            <v>42720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B2:I84" totalsRowShown="0">
  <tableColumns count="8">
    <tableColumn id="1" name="QU" dataDxfId="5" dataCellStyle="Normal 2"/>
    <tableColumn id="2" name="Désignations" dataDxfId="4" dataCellStyle="Normal 2"/>
    <tableColumn id="3" name="_" dataDxfId="3" dataCellStyle="Normal 2"/>
    <tableColumn id="4" name="PRIX UNIT HT" dataDxfId="2" dataCellStyle="Milliers 2"/>
    <tableColumn id="5" name="MONTANT" dataDxfId="1" dataCellStyle="Milliers 2"/>
    <tableColumn id="6" name="Coût unit"/>
    <tableColumn id="7" name="Coût total" dataDxfId="0" dataCellStyle="Normal 2"/>
    <tableColumn id="8" name="Heures estimées" dataCellStyle="Normal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9"/>
  <sheetViews>
    <sheetView showZeros="0" tabSelected="1" workbookViewId="0">
      <selection activeCell="E3" sqref="E3"/>
    </sheetView>
  </sheetViews>
  <sheetFormatPr baseColWidth="10" defaultColWidth="11.453125" defaultRowHeight="12.5" x14ac:dyDescent="0.25"/>
  <cols>
    <col min="1" max="1" width="5.81640625" style="4" customWidth="1"/>
    <col min="2" max="2" width="5.54296875" style="4" customWidth="1"/>
    <col min="3" max="3" width="49" style="30" customWidth="1"/>
    <col min="4" max="4" width="14.1796875" style="4" customWidth="1"/>
    <col min="5" max="5" width="13.81640625" style="117" customWidth="1"/>
    <col min="6" max="6" width="14.453125" style="117" customWidth="1"/>
    <col min="7" max="7" width="11.453125" style="4"/>
    <col min="8" max="8" width="14.26953125" style="117" customWidth="1"/>
    <col min="9" max="9" width="16.1796875" style="4" customWidth="1"/>
    <col min="10" max="16384" width="11.453125" style="4"/>
  </cols>
  <sheetData>
    <row r="1" spans="2:11" x14ac:dyDescent="0.25">
      <c r="C1" s="30">
        <f>[1]Acceuil!G11</f>
        <v>0</v>
      </c>
    </row>
    <row r="2" spans="2:11" ht="13" x14ac:dyDescent="0.3">
      <c r="B2" s="109" t="s">
        <v>0</v>
      </c>
      <c r="C2" s="110" t="s">
        <v>1</v>
      </c>
      <c r="D2" s="4" t="s">
        <v>98</v>
      </c>
      <c r="E2" s="118" t="s">
        <v>2</v>
      </c>
      <c r="F2" s="118" t="s">
        <v>3</v>
      </c>
      <c r="G2" s="21" t="s">
        <v>4</v>
      </c>
      <c r="H2" s="123" t="s">
        <v>5</v>
      </c>
      <c r="I2" s="11" t="s">
        <v>6</v>
      </c>
      <c r="J2" s="3"/>
      <c r="K2" s="3"/>
    </row>
    <row r="3" spans="2:11" ht="13" x14ac:dyDescent="0.3">
      <c r="B3" s="20"/>
      <c r="C3" s="28"/>
      <c r="D3" s="5"/>
      <c r="E3" s="119">
        <f>Tableau1[[#This Row],[Coût unit]]*'Coût de revient'!$P$8</f>
        <v>0</v>
      </c>
      <c r="F3" s="120">
        <f>Tableau1[[#This Row],[PRIX UNIT HT]]*Tableau1[[#This Row],[QU]]</f>
        <v>0</v>
      </c>
      <c r="G3" s="19"/>
      <c r="H3" s="117">
        <f>IF(Tableau1[[#This Row],[Coût unit]]="",Tableau1[[#This Row],[MONTANT]]/1.2,Tableau1[[#This Row],[Coût unit]]*Tableau1[[#This Row],[QU]])</f>
        <v>0</v>
      </c>
    </row>
    <row r="4" spans="2:11" ht="13" x14ac:dyDescent="0.3">
      <c r="B4" s="111"/>
      <c r="C4" s="6" t="s">
        <v>7</v>
      </c>
      <c r="D4" s="7"/>
      <c r="E4" s="119">
        <f>Tableau1[[#This Row],[Coût unit]]*'Coût de revient'!$P$8</f>
        <v>0</v>
      </c>
      <c r="F4" s="120">
        <f>Tableau1[[#This Row],[PRIX UNIT HT]]*Tableau1[[#This Row],[QU]]</f>
        <v>0</v>
      </c>
      <c r="G4" s="19"/>
      <c r="H4" s="117">
        <f>IF(Tableau1[[#This Row],[Coût unit]]="",Tableau1[[#This Row],[MONTANT]]/1.2,Tableau1[[#This Row],[Coût unit]]*Tableau1[[#This Row],[QU]])</f>
        <v>0</v>
      </c>
    </row>
    <row r="5" spans="2:11" ht="12.75" customHeight="1" x14ac:dyDescent="0.3">
      <c r="B5" s="111"/>
      <c r="C5" s="112" t="s">
        <v>8</v>
      </c>
      <c r="D5" s="7"/>
      <c r="E5" s="119">
        <f>Tableau1[[#This Row],[Coût unit]]*'Coût de revient'!$P$8</f>
        <v>0</v>
      </c>
      <c r="F5" s="120">
        <f>Tableau1[[#This Row],[PRIX UNIT HT]]*Tableau1[[#This Row],[QU]]</f>
        <v>0</v>
      </c>
      <c r="G5" s="19"/>
      <c r="H5" s="117">
        <f>IF(Tableau1[[#This Row],[Coût unit]]="",Tableau1[[#This Row],[MONTANT]]/1.2,Tableau1[[#This Row],[Coût unit]]*Tableau1[[#This Row],[QU]])</f>
        <v>0</v>
      </c>
    </row>
    <row r="6" spans="2:11" ht="13" x14ac:dyDescent="0.3">
      <c r="B6" s="111"/>
      <c r="C6" s="8"/>
      <c r="D6" s="7"/>
      <c r="E6" s="119">
        <f>Tableau1[[#This Row],[Coût unit]]*'Coût de revient'!$P$8</f>
        <v>0</v>
      </c>
      <c r="F6" s="120">
        <f>Tableau1[[#This Row],[PRIX UNIT HT]]*Tableau1[[#This Row],[QU]]</f>
        <v>0</v>
      </c>
      <c r="G6" s="19"/>
      <c r="H6" s="117">
        <f>IF(Tableau1[[#This Row],[Coût unit]]="",Tableau1[[#This Row],[MONTANT]]/1.2,Tableau1[[#This Row],[Coût unit]]*Tableau1[[#This Row],[QU]])</f>
        <v>0</v>
      </c>
    </row>
    <row r="7" spans="2:11" ht="13" x14ac:dyDescent="0.3">
      <c r="B7" s="111"/>
      <c r="C7" s="6" t="s">
        <v>9</v>
      </c>
      <c r="D7" s="7"/>
      <c r="E7" s="119">
        <f>Tableau1[[#This Row],[Coût unit]]*'Coût de revient'!$P$8</f>
        <v>0</v>
      </c>
      <c r="F7" s="120">
        <f>Tableau1[[#This Row],[PRIX UNIT HT]]*Tableau1[[#This Row],[QU]]</f>
        <v>0</v>
      </c>
      <c r="G7" s="19"/>
      <c r="H7" s="117">
        <f>IF(Tableau1[[#This Row],[Coût unit]]="",Tableau1[[#This Row],[MONTANT]]/1.2,Tableau1[[#This Row],[Coût unit]]*Tableau1[[#This Row],[QU]])</f>
        <v>0</v>
      </c>
    </row>
    <row r="8" spans="2:11" ht="28.5" customHeight="1" x14ac:dyDescent="0.3">
      <c r="B8" s="111"/>
      <c r="C8" s="8" t="s">
        <v>10</v>
      </c>
      <c r="D8" s="7"/>
      <c r="E8" s="119">
        <f>Tableau1[[#This Row],[Coût unit]]*'Coût de revient'!$P$8</f>
        <v>0</v>
      </c>
      <c r="F8" s="120">
        <f>Tableau1[[#This Row],[PRIX UNIT HT]]*Tableau1[[#This Row],[QU]]</f>
        <v>0</v>
      </c>
      <c r="G8" s="19"/>
      <c r="H8" s="117">
        <f>IF(Tableau1[[#This Row],[Coût unit]]="",Tableau1[[#This Row],[MONTANT]]/1.2,Tableau1[[#This Row],[Coût unit]]*Tableau1[[#This Row],[QU]])</f>
        <v>0</v>
      </c>
    </row>
    <row r="9" spans="2:11" ht="13" x14ac:dyDescent="0.3">
      <c r="B9" s="111"/>
      <c r="C9" s="8"/>
      <c r="D9" s="7"/>
      <c r="E9" s="119">
        <f>Tableau1[[#This Row],[Coût unit]]*'Coût de revient'!$P$8</f>
        <v>0</v>
      </c>
      <c r="F9" s="120">
        <f>Tableau1[[#This Row],[PRIX UNIT HT]]*Tableau1[[#This Row],[QU]]</f>
        <v>0</v>
      </c>
      <c r="G9" s="19"/>
      <c r="H9" s="117">
        <f>IF(Tableau1[[#This Row],[Coût unit]]="",Tableau1[[#This Row],[MONTANT]]/1.2,Tableau1[[#This Row],[Coût unit]]*Tableau1[[#This Row],[QU]])</f>
        <v>0</v>
      </c>
    </row>
    <row r="10" spans="2:11" ht="13" x14ac:dyDescent="0.3">
      <c r="B10" s="111"/>
      <c r="C10" s="6" t="s">
        <v>11</v>
      </c>
      <c r="D10" s="7"/>
      <c r="E10" s="119">
        <f>Tableau1[[#This Row],[Coût unit]]*'Coût de revient'!$P$8</f>
        <v>0</v>
      </c>
      <c r="F10" s="120">
        <f>Tableau1[[#This Row],[PRIX UNIT HT]]*Tableau1[[#This Row],[QU]]</f>
        <v>0</v>
      </c>
      <c r="G10" s="19"/>
      <c r="H10" s="117">
        <f>IF(Tableau1[[#This Row],[Coût unit]]="",Tableau1[[#This Row],[MONTANT]]/1.2,Tableau1[[#This Row],[Coût unit]]*Tableau1[[#This Row],[QU]])</f>
        <v>0</v>
      </c>
    </row>
    <row r="11" spans="2:11" ht="12.75" customHeight="1" x14ac:dyDescent="0.3">
      <c r="B11" s="111"/>
      <c r="C11" s="8" t="s">
        <v>12</v>
      </c>
      <c r="D11" s="7"/>
      <c r="E11" s="119">
        <f>Tableau1[[#This Row],[Coût unit]]*'Coût de revient'!$P$8</f>
        <v>0</v>
      </c>
      <c r="F11" s="120">
        <f>Tableau1[[#This Row],[PRIX UNIT HT]]*Tableau1[[#This Row],[QU]]</f>
        <v>0</v>
      </c>
      <c r="G11" s="19"/>
      <c r="H11" s="117">
        <f>IF(Tableau1[[#This Row],[Coût unit]]="",Tableau1[[#This Row],[MONTANT]]/1.2,Tableau1[[#This Row],[Coût unit]]*Tableau1[[#This Row],[QU]])</f>
        <v>0</v>
      </c>
    </row>
    <row r="12" spans="2:11" ht="13" x14ac:dyDescent="0.3">
      <c r="B12" s="111"/>
      <c r="C12" s="8"/>
      <c r="D12" s="7"/>
      <c r="E12" s="119">
        <f>Tableau1[[#This Row],[Coût unit]]*'Coût de revient'!$P$8</f>
        <v>0</v>
      </c>
      <c r="F12" s="120">
        <f>Tableau1[[#This Row],[PRIX UNIT HT]]*Tableau1[[#This Row],[QU]]</f>
        <v>0</v>
      </c>
      <c r="G12" s="19"/>
      <c r="H12" s="117">
        <f>IF(Tableau1[[#This Row],[Coût unit]]="",Tableau1[[#This Row],[MONTANT]]/1.2,Tableau1[[#This Row],[Coût unit]]*Tableau1[[#This Row],[QU]])</f>
        <v>0</v>
      </c>
    </row>
    <row r="13" spans="2:11" ht="13" x14ac:dyDescent="0.3">
      <c r="B13" s="111"/>
      <c r="C13" s="6" t="s">
        <v>13</v>
      </c>
      <c r="D13" s="7"/>
      <c r="E13" s="119">
        <f>Tableau1[[#This Row],[Coût unit]]*'Coût de revient'!$P$8</f>
        <v>0</v>
      </c>
      <c r="F13" s="120">
        <f>Tableau1[[#This Row],[PRIX UNIT HT]]*Tableau1[[#This Row],[QU]]</f>
        <v>0</v>
      </c>
      <c r="G13" s="19"/>
      <c r="H13" s="117">
        <f>IF(Tableau1[[#This Row],[Coût unit]]="",Tableau1[[#This Row],[MONTANT]]/1.2,Tableau1[[#This Row],[Coût unit]]*Tableau1[[#This Row],[QU]])</f>
        <v>0</v>
      </c>
    </row>
    <row r="14" spans="2:11" ht="12.75" customHeight="1" x14ac:dyDescent="0.3">
      <c r="B14" s="111"/>
      <c r="C14" s="8" t="s">
        <v>14</v>
      </c>
      <c r="D14" s="7"/>
      <c r="E14" s="119">
        <f>Tableau1[[#This Row],[Coût unit]]*'Coût de revient'!$P$8</f>
        <v>0</v>
      </c>
      <c r="F14" s="120">
        <f>Tableau1[[#This Row],[PRIX UNIT HT]]*Tableau1[[#This Row],[QU]]</f>
        <v>0</v>
      </c>
      <c r="G14" s="19"/>
      <c r="H14" s="117">
        <f>IF(Tableau1[[#This Row],[Coût unit]]="",Tableau1[[#This Row],[MONTANT]]/1.2,Tableau1[[#This Row],[Coût unit]]*Tableau1[[#This Row],[QU]])</f>
        <v>0</v>
      </c>
    </row>
    <row r="15" spans="2:11" ht="12.75" customHeight="1" x14ac:dyDescent="0.3">
      <c r="B15" s="111"/>
      <c r="C15" s="8" t="s">
        <v>15</v>
      </c>
      <c r="D15" s="7"/>
      <c r="E15" s="119">
        <f>Tableau1[[#This Row],[Coût unit]]*'Coût de revient'!$P$8</f>
        <v>0</v>
      </c>
      <c r="F15" s="120">
        <f>Tableau1[[#This Row],[PRIX UNIT HT]]*Tableau1[[#This Row],[QU]]</f>
        <v>0</v>
      </c>
      <c r="G15" s="19"/>
      <c r="H15" s="117">
        <f>IF(Tableau1[[#This Row],[Coût unit]]="",Tableau1[[#This Row],[MONTANT]]/1.2,Tableau1[[#This Row],[Coût unit]]*Tableau1[[#This Row],[QU]])</f>
        <v>0</v>
      </c>
    </row>
    <row r="16" spans="2:11" ht="12.75" customHeight="1" x14ac:dyDescent="0.3">
      <c r="B16" s="111"/>
      <c r="C16" s="8" t="s">
        <v>16</v>
      </c>
      <c r="D16" s="7"/>
      <c r="E16" s="119">
        <f>Tableau1[[#This Row],[Coût unit]]*'Coût de revient'!$P$8</f>
        <v>0</v>
      </c>
      <c r="F16" s="120">
        <f>Tableau1[[#This Row],[PRIX UNIT HT]]*Tableau1[[#This Row],[QU]]</f>
        <v>0</v>
      </c>
      <c r="G16" s="19"/>
      <c r="H16" s="117">
        <f>IF(Tableau1[[#This Row],[Coût unit]]="",Tableau1[[#This Row],[MONTANT]]/1.2,Tableau1[[#This Row],[Coût unit]]*Tableau1[[#This Row],[QU]])</f>
        <v>0</v>
      </c>
    </row>
    <row r="17" spans="2:13" ht="13" x14ac:dyDescent="0.3">
      <c r="B17" s="111"/>
      <c r="C17" s="8"/>
      <c r="D17" s="7"/>
      <c r="E17" s="119">
        <f>Tableau1[[#This Row],[Coût unit]]*'Coût de revient'!$P$8</f>
        <v>0</v>
      </c>
      <c r="F17" s="120">
        <f>Tableau1[[#This Row],[PRIX UNIT HT]]*Tableau1[[#This Row],[QU]]</f>
        <v>0</v>
      </c>
      <c r="G17" s="19"/>
      <c r="H17" s="117">
        <f>IF(Tableau1[[#This Row],[Coût unit]]="",Tableau1[[#This Row],[MONTANT]]/1.2,Tableau1[[#This Row],[Coût unit]]*Tableau1[[#This Row],[QU]])</f>
        <v>0</v>
      </c>
    </row>
    <row r="18" spans="2:13" ht="13" x14ac:dyDescent="0.3">
      <c r="B18" s="111"/>
      <c r="C18" s="6" t="s">
        <v>17</v>
      </c>
      <c r="D18" s="7"/>
      <c r="E18" s="119">
        <f>Tableau1[[#This Row],[Coût unit]]*'Coût de revient'!$P$8</f>
        <v>0</v>
      </c>
      <c r="F18" s="120">
        <f>Tableau1[[#This Row],[PRIX UNIT HT]]*Tableau1[[#This Row],[QU]]</f>
        <v>0</v>
      </c>
      <c r="G18" s="19"/>
      <c r="H18" s="117">
        <f>IF(Tableau1[[#This Row],[Coût unit]]="",Tableau1[[#This Row],[MONTANT]]/1.2,Tableau1[[#This Row],[Coût unit]]*Tableau1[[#This Row],[QU]])</f>
        <v>0</v>
      </c>
    </row>
    <row r="19" spans="2:13" ht="12.75" customHeight="1" x14ac:dyDescent="0.3">
      <c r="B19" s="111"/>
      <c r="C19" s="8" t="s">
        <v>18</v>
      </c>
      <c r="D19" s="7"/>
      <c r="E19" s="119">
        <f>Tableau1[[#This Row],[Coût unit]]*'Coût de revient'!$P$8</f>
        <v>0</v>
      </c>
      <c r="F19" s="120">
        <f>Tableau1[[#This Row],[PRIX UNIT HT]]*Tableau1[[#This Row],[QU]]</f>
        <v>0</v>
      </c>
      <c r="G19" s="19"/>
      <c r="H19" s="117">
        <f>IF(Tableau1[[#This Row],[Coût unit]]="",Tableau1[[#This Row],[MONTANT]]/1.2,Tableau1[[#This Row],[Coût unit]]*Tableau1[[#This Row],[QU]])</f>
        <v>0</v>
      </c>
    </row>
    <row r="20" spans="2:13" ht="13" x14ac:dyDescent="0.3">
      <c r="B20" s="111"/>
      <c r="C20" s="8"/>
      <c r="D20" s="7"/>
      <c r="E20" s="119">
        <f>Tableau1[[#This Row],[Coût unit]]*'Coût de revient'!$P$8</f>
        <v>0</v>
      </c>
      <c r="F20" s="120">
        <f>Tableau1[[#This Row],[PRIX UNIT HT]]*Tableau1[[#This Row],[QU]]</f>
        <v>0</v>
      </c>
      <c r="G20" s="19"/>
      <c r="H20" s="117">
        <f>IF(Tableau1[[#This Row],[Coût unit]]="",Tableau1[[#This Row],[MONTANT]]/1.2,Tableau1[[#This Row],[Coût unit]]*Tableau1[[#This Row],[QU]])</f>
        <v>0</v>
      </c>
    </row>
    <row r="21" spans="2:13" ht="13" x14ac:dyDescent="0.3">
      <c r="B21" s="111"/>
      <c r="C21" s="6" t="s">
        <v>19</v>
      </c>
      <c r="D21" s="7"/>
      <c r="E21" s="119">
        <f>Tableau1[[#This Row],[Coût unit]]*'Coût de revient'!$P$8</f>
        <v>0</v>
      </c>
      <c r="F21" s="120">
        <f>Tableau1[[#This Row],[PRIX UNIT HT]]*Tableau1[[#This Row],[QU]]</f>
        <v>0</v>
      </c>
      <c r="G21" s="19"/>
      <c r="H21" s="117">
        <f>IF(Tableau1[[#This Row],[Coût unit]]="",Tableau1[[#This Row],[MONTANT]]/1.2,Tableau1[[#This Row],[Coût unit]]*Tableau1[[#This Row],[QU]])</f>
        <v>0</v>
      </c>
    </row>
    <row r="22" spans="2:13" ht="12.75" customHeight="1" x14ac:dyDescent="0.3">
      <c r="B22" s="111"/>
      <c r="C22" s="9" t="s">
        <v>20</v>
      </c>
      <c r="D22" s="7"/>
      <c r="E22" s="119">
        <f>Tableau1[[#This Row],[Coût unit]]*'Coût de revient'!$P$8</f>
        <v>0</v>
      </c>
      <c r="F22" s="120">
        <f>Tableau1[[#This Row],[PRIX UNIT HT]]*Tableau1[[#This Row],[QU]]</f>
        <v>0</v>
      </c>
      <c r="G22" s="19"/>
      <c r="H22" s="117">
        <f>IF(Tableau1[[#This Row],[Coût unit]]="",Tableau1[[#This Row],[MONTANT]]/1.2,Tableau1[[#This Row],[Coût unit]]*Tableau1[[#This Row],[QU]])</f>
        <v>0</v>
      </c>
    </row>
    <row r="23" spans="2:13" ht="12.75" customHeight="1" x14ac:dyDescent="0.3">
      <c r="B23" s="111"/>
      <c r="C23" s="9" t="s">
        <v>21</v>
      </c>
      <c r="D23" s="7"/>
      <c r="E23" s="119">
        <f>Tableau1[[#This Row],[Coût unit]]*'Coût de revient'!$P$8</f>
        <v>0</v>
      </c>
      <c r="F23" s="120">
        <f>Tableau1[[#This Row],[PRIX UNIT HT]]*Tableau1[[#This Row],[QU]]</f>
        <v>0</v>
      </c>
      <c r="G23" s="19"/>
      <c r="H23" s="117">
        <f>IF(Tableau1[[#This Row],[Coût unit]]="",Tableau1[[#This Row],[MONTANT]]/1.2,Tableau1[[#This Row],[Coût unit]]*Tableau1[[#This Row],[QU]])</f>
        <v>0</v>
      </c>
    </row>
    <row r="24" spans="2:13" ht="13" x14ac:dyDescent="0.3">
      <c r="B24" s="111"/>
      <c r="C24" s="9"/>
      <c r="D24" s="7"/>
      <c r="E24" s="119">
        <f>Tableau1[[#This Row],[Coût unit]]*'Coût de revient'!$P$8</f>
        <v>0</v>
      </c>
      <c r="F24" s="120">
        <f>Tableau1[[#This Row],[PRIX UNIT HT]]*Tableau1[[#This Row],[QU]]</f>
        <v>0</v>
      </c>
      <c r="G24" s="19"/>
      <c r="H24" s="117">
        <f>IF(Tableau1[[#This Row],[Coût unit]]="",Tableau1[[#This Row],[MONTANT]]/1.2,Tableau1[[#This Row],[Coût unit]]*Tableau1[[#This Row],[QU]])</f>
        <v>0</v>
      </c>
    </row>
    <row r="25" spans="2:13" ht="13" x14ac:dyDescent="0.3">
      <c r="B25" s="111"/>
      <c r="C25" s="8"/>
      <c r="D25" s="7"/>
      <c r="E25" s="119">
        <f>Tableau1[[#This Row],[Coût unit]]*'Coût de revient'!$P$8</f>
        <v>0</v>
      </c>
      <c r="F25" s="120">
        <f>Tableau1[[#This Row],[PRIX UNIT HT]]*Tableau1[[#This Row],[QU]]</f>
        <v>0</v>
      </c>
      <c r="G25" s="19"/>
      <c r="H25" s="117">
        <f>IF(Tableau1[[#This Row],[Coût unit]]="",Tableau1[[#This Row],[MONTANT]]/1.2,Tableau1[[#This Row],[Coût unit]]*Tableau1[[#This Row],[QU]])</f>
        <v>0</v>
      </c>
    </row>
    <row r="26" spans="2:13" ht="13" x14ac:dyDescent="0.3">
      <c r="B26" s="111"/>
      <c r="C26" s="8"/>
      <c r="D26" s="7"/>
      <c r="E26" s="119">
        <f>Tableau1[[#This Row],[Coût unit]]*'Coût de revient'!$P$8</f>
        <v>0</v>
      </c>
      <c r="F26" s="120">
        <f>Tableau1[[#This Row],[PRIX UNIT HT]]*Tableau1[[#This Row],[QU]]</f>
        <v>0</v>
      </c>
      <c r="G26" s="19"/>
      <c r="H26" s="117">
        <f>IF(Tableau1[[#This Row],[Coût unit]]="",Tableau1[[#This Row],[MONTANT]]/1.2,Tableau1[[#This Row],[Coût unit]]*Tableau1[[#This Row],[QU]])</f>
        <v>0</v>
      </c>
      <c r="J26" s="10"/>
      <c r="K26" s="10"/>
      <c r="L26" s="11"/>
      <c r="M26" s="12"/>
    </row>
    <row r="27" spans="2:13" ht="13" x14ac:dyDescent="0.3">
      <c r="B27" s="111"/>
      <c r="C27" s="6" t="s">
        <v>22</v>
      </c>
      <c r="D27" s="7"/>
      <c r="E27" s="119">
        <f>Tableau1[[#This Row],[Coût unit]]*'Coût de revient'!$P$8</f>
        <v>0</v>
      </c>
      <c r="F27" s="120">
        <f>Tableau1[[#This Row],[PRIX UNIT HT]]*Tableau1[[#This Row],[QU]]</f>
        <v>0</v>
      </c>
      <c r="G27" s="19"/>
      <c r="H27" s="117">
        <f>IF(Tableau1[[#This Row],[Coût unit]]="",Tableau1[[#This Row],[MONTANT]]/1.2,Tableau1[[#This Row],[Coût unit]]*Tableau1[[#This Row],[QU]])</f>
        <v>0</v>
      </c>
      <c r="J27" s="10"/>
      <c r="K27" s="10"/>
      <c r="L27" s="11"/>
      <c r="M27" s="12"/>
    </row>
    <row r="28" spans="2:13" ht="12.75" customHeight="1" x14ac:dyDescent="0.3">
      <c r="B28" s="111"/>
      <c r="C28" s="8" t="s">
        <v>23</v>
      </c>
      <c r="D28" s="7"/>
      <c r="E28" s="119">
        <f>Tableau1[[#This Row],[Coût unit]]*'Coût de revient'!$P$8</f>
        <v>0</v>
      </c>
      <c r="F28" s="120">
        <f>Tableau1[[#This Row],[PRIX UNIT HT]]*Tableau1[[#This Row],[QU]]</f>
        <v>0</v>
      </c>
      <c r="G28" s="19"/>
      <c r="H28" s="117">
        <f>IF(Tableau1[[#This Row],[Coût unit]]="",Tableau1[[#This Row],[MONTANT]]/1.2,Tableau1[[#This Row],[Coût unit]]*Tableau1[[#This Row],[QU]])</f>
        <v>0</v>
      </c>
      <c r="J28" s="10"/>
      <c r="K28" s="10"/>
      <c r="L28" s="11"/>
      <c r="M28" s="12"/>
    </row>
    <row r="29" spans="2:13" ht="13" x14ac:dyDescent="0.3">
      <c r="B29" s="111"/>
      <c r="C29" s="8"/>
      <c r="D29" s="7"/>
      <c r="E29" s="119">
        <f>Tableau1[[#This Row],[Coût unit]]*'Coût de revient'!$P$8</f>
        <v>0</v>
      </c>
      <c r="F29" s="120">
        <f>Tableau1[[#This Row],[PRIX UNIT HT]]*Tableau1[[#This Row],[QU]]</f>
        <v>0</v>
      </c>
      <c r="G29" s="19"/>
      <c r="H29" s="117">
        <f>IF(Tableau1[[#This Row],[Coût unit]]="",Tableau1[[#This Row],[MONTANT]]/1.2,Tableau1[[#This Row],[Coût unit]]*Tableau1[[#This Row],[QU]])</f>
        <v>0</v>
      </c>
      <c r="J29" s="10"/>
      <c r="K29" s="10"/>
      <c r="L29" s="11"/>
      <c r="M29" s="12"/>
    </row>
    <row r="30" spans="2:13" ht="13" x14ac:dyDescent="0.3">
      <c r="B30" s="111"/>
      <c r="C30" s="13" t="s">
        <v>24</v>
      </c>
      <c r="D30" s="7"/>
      <c r="E30" s="119">
        <f>Tableau1[[#This Row],[Coût unit]]*'Coût de revient'!$P$8</f>
        <v>0</v>
      </c>
      <c r="F30" s="120">
        <f>Tableau1[[#This Row],[PRIX UNIT HT]]*Tableau1[[#This Row],[QU]]</f>
        <v>0</v>
      </c>
      <c r="G30" s="19"/>
      <c r="H30" s="117">
        <f>IF(Tableau1[[#This Row],[Coût unit]]="",Tableau1[[#This Row],[MONTANT]]/1.2,Tableau1[[#This Row],[Coût unit]]*Tableau1[[#This Row],[QU]])</f>
        <v>0</v>
      </c>
      <c r="J30" s="10"/>
      <c r="K30" s="10"/>
      <c r="L30" s="11"/>
      <c r="M30" s="12"/>
    </row>
    <row r="31" spans="2:13" ht="12.75" customHeight="1" x14ac:dyDescent="0.3">
      <c r="B31" s="111"/>
      <c r="C31" s="9" t="s">
        <v>25</v>
      </c>
      <c r="D31" s="7"/>
      <c r="E31" s="119">
        <f>Tableau1[[#This Row],[Coût unit]]*'Coût de revient'!$P$8</f>
        <v>0</v>
      </c>
      <c r="F31" s="120">
        <f>Tableau1[[#This Row],[PRIX UNIT HT]]*Tableau1[[#This Row],[QU]]</f>
        <v>0</v>
      </c>
      <c r="G31" s="19"/>
      <c r="H31" s="117">
        <f>IF(Tableau1[[#This Row],[Coût unit]]="",Tableau1[[#This Row],[MONTANT]]/1.2,Tableau1[[#This Row],[Coût unit]]*Tableau1[[#This Row],[QU]])</f>
        <v>0</v>
      </c>
      <c r="J31" s="10"/>
      <c r="K31" s="10"/>
      <c r="L31" s="11"/>
      <c r="M31" s="12"/>
    </row>
    <row r="32" spans="2:13" ht="12.75" customHeight="1" x14ac:dyDescent="0.3">
      <c r="B32" s="111"/>
      <c r="C32" s="9" t="s">
        <v>26</v>
      </c>
      <c r="D32" s="7"/>
      <c r="E32" s="119">
        <f>Tableau1[[#This Row],[Coût unit]]*'Coût de revient'!$P$8</f>
        <v>0</v>
      </c>
      <c r="F32" s="120">
        <f>Tableau1[[#This Row],[PRIX UNIT HT]]*Tableau1[[#This Row],[QU]]</f>
        <v>0</v>
      </c>
      <c r="G32" s="19"/>
      <c r="H32" s="117">
        <f>IF(Tableau1[[#This Row],[Coût unit]]="",Tableau1[[#This Row],[MONTANT]]/1.2,Tableau1[[#This Row],[Coût unit]]*Tableau1[[#This Row],[QU]])</f>
        <v>0</v>
      </c>
      <c r="J32" s="10"/>
      <c r="K32" s="10"/>
      <c r="L32" s="11"/>
      <c r="M32" s="12"/>
    </row>
    <row r="33" spans="2:13" ht="12.75" customHeight="1" x14ac:dyDescent="0.3">
      <c r="B33" s="113"/>
      <c r="C33" s="9" t="s">
        <v>27</v>
      </c>
      <c r="D33" s="7"/>
      <c r="E33" s="119">
        <f>Tableau1[[#This Row],[Coût unit]]*'Coût de revient'!$P$8</f>
        <v>0</v>
      </c>
      <c r="F33" s="120">
        <f>Tableau1[[#This Row],[PRIX UNIT HT]]*Tableau1[[#This Row],[QU]]</f>
        <v>0</v>
      </c>
      <c r="G33" s="19"/>
      <c r="H33" s="117">
        <f>IF(Tableau1[[#This Row],[Coût unit]]="",Tableau1[[#This Row],[MONTANT]]/1.2,Tableau1[[#This Row],[Coût unit]]*Tableau1[[#This Row],[QU]])</f>
        <v>0</v>
      </c>
      <c r="J33" s="10"/>
      <c r="K33" s="10"/>
      <c r="L33" s="11"/>
      <c r="M33" s="12"/>
    </row>
    <row r="34" spans="2:13" ht="12.75" customHeight="1" x14ac:dyDescent="0.3">
      <c r="B34" s="113"/>
      <c r="C34" s="9" t="s">
        <v>28</v>
      </c>
      <c r="D34" s="7"/>
      <c r="E34" s="119">
        <f>Tableau1[[#This Row],[Coût unit]]*'Coût de revient'!$P$8</f>
        <v>0</v>
      </c>
      <c r="F34" s="120">
        <f>Tableau1[[#This Row],[PRIX UNIT HT]]*Tableau1[[#This Row],[QU]]</f>
        <v>0</v>
      </c>
      <c r="G34" s="19"/>
      <c r="H34" s="117">
        <f>IF(Tableau1[[#This Row],[Coût unit]]="",Tableau1[[#This Row],[MONTANT]]/1.2,Tableau1[[#This Row],[Coût unit]]*Tableau1[[#This Row],[QU]])</f>
        <v>0</v>
      </c>
      <c r="J34" s="10"/>
      <c r="K34" s="10"/>
      <c r="L34" s="11"/>
      <c r="M34" s="12"/>
    </row>
    <row r="35" spans="2:13" ht="13" x14ac:dyDescent="0.3">
      <c r="B35" s="111"/>
      <c r="C35" s="9"/>
      <c r="D35" s="7"/>
      <c r="E35" s="119">
        <f>Tableau1[[#This Row],[Coût unit]]*'Coût de revient'!$P$8</f>
        <v>0</v>
      </c>
      <c r="F35" s="120">
        <f>Tableau1[[#This Row],[PRIX UNIT HT]]*Tableau1[[#This Row],[QU]]</f>
        <v>0</v>
      </c>
      <c r="G35" s="19"/>
      <c r="H35" s="117">
        <f>IF(Tableau1[[#This Row],[Coût unit]]="",Tableau1[[#This Row],[MONTANT]]/1.2,Tableau1[[#This Row],[Coût unit]]*Tableau1[[#This Row],[QU]])</f>
        <v>0</v>
      </c>
      <c r="J35" s="10"/>
      <c r="K35" s="10"/>
      <c r="L35" s="11"/>
      <c r="M35" s="12"/>
    </row>
    <row r="36" spans="2:13" ht="13" x14ac:dyDescent="0.3">
      <c r="B36" s="111"/>
      <c r="C36" s="13" t="s">
        <v>29</v>
      </c>
      <c r="E36" s="119">
        <f>Tableau1[[#This Row],[Coût unit]]*'Coût de revient'!$P$8</f>
        <v>0</v>
      </c>
      <c r="F36" s="120">
        <f>Tableau1[[#This Row],[PRIX UNIT HT]]*Tableau1[[#This Row],[QU]]</f>
        <v>0</v>
      </c>
      <c r="G36" s="19"/>
      <c r="H36" s="117">
        <f>IF(Tableau1[[#This Row],[Coût unit]]="",Tableau1[[#This Row],[MONTANT]]/1.2,Tableau1[[#This Row],[Coût unit]]*Tableau1[[#This Row],[QU]])</f>
        <v>0</v>
      </c>
    </row>
    <row r="37" spans="2:13" s="14" customFormat="1" ht="12.75" customHeight="1" x14ac:dyDescent="0.3">
      <c r="B37" s="113"/>
      <c r="C37" s="9" t="s">
        <v>30</v>
      </c>
      <c r="E37" s="119">
        <f>Tableau1[[#This Row],[Coût unit]]*'Coût de revient'!$P$8</f>
        <v>0</v>
      </c>
      <c r="F37" s="120">
        <f>Tableau1[[#This Row],[PRIX UNIT HT]]*Tableau1[[#This Row],[QU]]</f>
        <v>0</v>
      </c>
      <c r="G37" s="19"/>
      <c r="H37" s="117">
        <f>IF(Tableau1[[#This Row],[Coût unit]]="",Tableau1[[#This Row],[MONTANT]]/1.2,Tableau1[[#This Row],[Coût unit]]*Tableau1[[#This Row],[QU]])</f>
        <v>0</v>
      </c>
    </row>
    <row r="38" spans="2:13" ht="12.75" customHeight="1" x14ac:dyDescent="0.3">
      <c r="B38" s="111"/>
      <c r="C38" s="9" t="s">
        <v>27</v>
      </c>
      <c r="E38" s="119">
        <f>Tableau1[[#This Row],[Coût unit]]*'Coût de revient'!$P$8</f>
        <v>0</v>
      </c>
      <c r="F38" s="120">
        <f>Tableau1[[#This Row],[PRIX UNIT HT]]*Tableau1[[#This Row],[QU]]</f>
        <v>0</v>
      </c>
      <c r="G38" s="19"/>
      <c r="H38" s="117">
        <f>IF(Tableau1[[#This Row],[Coût unit]]="",Tableau1[[#This Row],[MONTANT]]/1.2,Tableau1[[#This Row],[Coût unit]]*Tableau1[[#This Row],[QU]])</f>
        <v>0</v>
      </c>
    </row>
    <row r="39" spans="2:13" ht="13" x14ac:dyDescent="0.3">
      <c r="B39" s="111"/>
      <c r="C39" s="9" t="s">
        <v>31</v>
      </c>
      <c r="E39" s="119">
        <f>Tableau1[[#This Row],[Coût unit]]*'Coût de revient'!$P$8</f>
        <v>0</v>
      </c>
      <c r="F39" s="120">
        <f>Tableau1[[#This Row],[PRIX UNIT HT]]*Tableau1[[#This Row],[QU]]</f>
        <v>0</v>
      </c>
      <c r="G39" s="19"/>
      <c r="H39" s="117">
        <f>IF(Tableau1[[#This Row],[Coût unit]]="",Tableau1[[#This Row],[MONTANT]]/1.2,Tableau1[[#This Row],[Coût unit]]*Tableau1[[#This Row],[QU]])</f>
        <v>0</v>
      </c>
    </row>
    <row r="40" spans="2:13" ht="13" x14ac:dyDescent="0.3">
      <c r="B40" s="111"/>
      <c r="C40" s="8"/>
      <c r="E40" s="119">
        <f>Tableau1[[#This Row],[Coût unit]]*'Coût de revient'!$P$8</f>
        <v>0</v>
      </c>
      <c r="F40" s="120">
        <f>Tableau1[[#This Row],[PRIX UNIT HT]]*Tableau1[[#This Row],[QU]]</f>
        <v>0</v>
      </c>
      <c r="G40" s="19"/>
      <c r="H40" s="117">
        <f>IF(Tableau1[[#This Row],[Coût unit]]="",Tableau1[[#This Row],[MONTANT]]/1.2,Tableau1[[#This Row],[Coût unit]]*Tableau1[[#This Row],[QU]])</f>
        <v>0</v>
      </c>
    </row>
    <row r="41" spans="2:13" ht="12.75" customHeight="1" x14ac:dyDescent="0.3">
      <c r="B41" s="111"/>
      <c r="C41" s="13" t="s">
        <v>32</v>
      </c>
      <c r="D41" s="7"/>
      <c r="E41" s="119">
        <f>Tableau1[[#This Row],[Coût unit]]*'Coût de revient'!$P$8</f>
        <v>0</v>
      </c>
      <c r="F41" s="120">
        <f>Tableau1[[#This Row],[PRIX UNIT HT]]*Tableau1[[#This Row],[QU]]</f>
        <v>0</v>
      </c>
      <c r="G41" s="19"/>
      <c r="H41" s="117">
        <f>IF(Tableau1[[#This Row],[Coût unit]]="",Tableau1[[#This Row],[MONTANT]]/1.2,Tableau1[[#This Row],[Coût unit]]*Tableau1[[#This Row],[QU]])</f>
        <v>0</v>
      </c>
      <c r="I41" s="15"/>
    </row>
    <row r="42" spans="2:13" ht="13" x14ac:dyDescent="0.3">
      <c r="B42" s="111"/>
      <c r="C42" s="16" t="s">
        <v>33</v>
      </c>
      <c r="D42" s="7"/>
      <c r="E42" s="119">
        <f>Tableau1[[#This Row],[Coût unit]]*'Coût de revient'!$P$8</f>
        <v>0</v>
      </c>
      <c r="F42" s="120">
        <f>Tableau1[[#This Row],[PRIX UNIT HT]]*Tableau1[[#This Row],[QU]]</f>
        <v>0</v>
      </c>
      <c r="G42" s="19"/>
      <c r="H42" s="117">
        <f>IF(Tableau1[[#This Row],[Coût unit]]="",Tableau1[[#This Row],[MONTANT]]/1.2,Tableau1[[#This Row],[Coût unit]]*Tableau1[[#This Row],[QU]])</f>
        <v>0</v>
      </c>
      <c r="I42" s="17"/>
      <c r="K42" s="10"/>
    </row>
    <row r="43" spans="2:13" ht="12.75" customHeight="1" x14ac:dyDescent="0.3">
      <c r="B43" s="111"/>
      <c r="C43" s="18" t="s">
        <v>34</v>
      </c>
      <c r="D43" s="7"/>
      <c r="E43" s="119">
        <f>Tableau1[[#This Row],[Coût unit]]*'Coût de revient'!$P$8</f>
        <v>0</v>
      </c>
      <c r="F43" s="120">
        <f>Tableau1[[#This Row],[PRIX UNIT HT]]*Tableau1[[#This Row],[QU]]</f>
        <v>0</v>
      </c>
      <c r="G43" s="19"/>
      <c r="H43" s="117">
        <f>IF(Tableau1[[#This Row],[Coût unit]]="",Tableau1[[#This Row],[MONTANT]]/1.2,Tableau1[[#This Row],[Coût unit]]*Tableau1[[#This Row],[QU]])</f>
        <v>0</v>
      </c>
      <c r="I43" s="17"/>
      <c r="K43" s="10"/>
    </row>
    <row r="44" spans="2:13" ht="12.75" customHeight="1" x14ac:dyDescent="0.3">
      <c r="B44" s="111"/>
      <c r="C44" s="18" t="s">
        <v>35</v>
      </c>
      <c r="D44" s="7"/>
      <c r="E44" s="119">
        <f>Tableau1[[#This Row],[Coût unit]]*'Coût de revient'!$P$8</f>
        <v>0</v>
      </c>
      <c r="F44" s="120">
        <f>Tableau1[[#This Row],[PRIX UNIT HT]]*Tableau1[[#This Row],[QU]]</f>
        <v>0</v>
      </c>
      <c r="G44" s="19"/>
      <c r="H44" s="117">
        <f>IF(Tableau1[[#This Row],[Coût unit]]="",Tableau1[[#This Row],[MONTANT]]/1.2,Tableau1[[#This Row],[Coût unit]]*Tableau1[[#This Row],[QU]])</f>
        <v>0</v>
      </c>
      <c r="J44" s="10"/>
      <c r="K44" s="10"/>
    </row>
    <row r="45" spans="2:13" ht="12.75" customHeight="1" x14ac:dyDescent="0.3">
      <c r="B45" s="111"/>
      <c r="C45" s="18" t="s">
        <v>36</v>
      </c>
      <c r="D45" s="7"/>
      <c r="E45" s="119">
        <f>Tableau1[[#This Row],[Coût unit]]*'Coût de revient'!$P$8</f>
        <v>0</v>
      </c>
      <c r="F45" s="120">
        <f>Tableau1[[#This Row],[PRIX UNIT HT]]*Tableau1[[#This Row],[QU]]</f>
        <v>0</v>
      </c>
      <c r="G45" s="19"/>
      <c r="H45" s="117">
        <f>IF(Tableau1[[#This Row],[Coût unit]]="",Tableau1[[#This Row],[MONTANT]]/1.2,Tableau1[[#This Row],[Coût unit]]*Tableau1[[#This Row],[QU]])</f>
        <v>0</v>
      </c>
      <c r="J45" s="10"/>
      <c r="K45" s="10"/>
    </row>
    <row r="46" spans="2:13" ht="12.75" customHeight="1" x14ac:dyDescent="0.3">
      <c r="B46" s="111"/>
      <c r="C46" s="18" t="s">
        <v>37</v>
      </c>
      <c r="D46" s="7"/>
      <c r="E46" s="119">
        <f>Tableau1[[#This Row],[Coût unit]]*'Coût de revient'!$P$8</f>
        <v>0</v>
      </c>
      <c r="F46" s="120">
        <f>Tableau1[[#This Row],[PRIX UNIT HT]]*Tableau1[[#This Row],[QU]]</f>
        <v>0</v>
      </c>
      <c r="G46" s="19"/>
      <c r="H46" s="117">
        <f>IF(Tableau1[[#This Row],[Coût unit]]="",Tableau1[[#This Row],[MONTANT]]/1.2,Tableau1[[#This Row],[Coût unit]]*Tableau1[[#This Row],[QU]])</f>
        <v>0</v>
      </c>
      <c r="J46" s="10"/>
      <c r="K46" s="10"/>
    </row>
    <row r="47" spans="2:13" ht="27.75" customHeight="1" x14ac:dyDescent="0.3">
      <c r="B47" s="111"/>
      <c r="C47" s="18" t="s">
        <v>38</v>
      </c>
      <c r="D47" s="7"/>
      <c r="E47" s="119">
        <f>Tableau1[[#This Row],[Coût unit]]*'Coût de revient'!$P$8</f>
        <v>0</v>
      </c>
      <c r="F47" s="120">
        <f>Tableau1[[#This Row],[PRIX UNIT HT]]*Tableau1[[#This Row],[QU]]</f>
        <v>0</v>
      </c>
      <c r="G47" s="19"/>
      <c r="H47" s="117">
        <f>IF(Tableau1[[#This Row],[Coût unit]]="",Tableau1[[#This Row],[MONTANT]]/1.2,Tableau1[[#This Row],[Coût unit]]*Tableau1[[#This Row],[QU]])</f>
        <v>0</v>
      </c>
      <c r="J47" s="10"/>
      <c r="K47" s="10"/>
    </row>
    <row r="48" spans="2:13" ht="12.75" customHeight="1" x14ac:dyDescent="0.3">
      <c r="B48" s="111"/>
      <c r="C48" s="18" t="s">
        <v>39</v>
      </c>
      <c r="D48" s="7"/>
      <c r="E48" s="119">
        <f>Tableau1[[#This Row],[Coût unit]]*'Coût de revient'!$P$8</f>
        <v>0</v>
      </c>
      <c r="F48" s="120">
        <f>Tableau1[[#This Row],[PRIX UNIT HT]]*Tableau1[[#This Row],[QU]]</f>
        <v>0</v>
      </c>
      <c r="G48" s="19"/>
      <c r="H48" s="117">
        <f>IF(Tableau1[[#This Row],[Coût unit]]="",Tableau1[[#This Row],[MONTANT]]/1.2,Tableau1[[#This Row],[Coût unit]]*Tableau1[[#This Row],[QU]])</f>
        <v>0</v>
      </c>
      <c r="J48" s="10"/>
      <c r="K48" s="10"/>
    </row>
    <row r="49" spans="2:11" ht="13" x14ac:dyDescent="0.3">
      <c r="B49" s="111"/>
      <c r="C49" s="18" t="s">
        <v>40</v>
      </c>
      <c r="D49" s="7"/>
      <c r="E49" s="119">
        <f>Tableau1[[#This Row],[Coût unit]]*'Coût de revient'!$P$8</f>
        <v>0</v>
      </c>
      <c r="F49" s="120">
        <f>Tableau1[[#This Row],[PRIX UNIT HT]]*Tableau1[[#This Row],[QU]]</f>
        <v>0</v>
      </c>
      <c r="G49" s="19"/>
      <c r="H49" s="117">
        <f>IF(Tableau1[[#This Row],[Coût unit]]="",Tableau1[[#This Row],[MONTANT]]/1.2,Tableau1[[#This Row],[Coût unit]]*Tableau1[[#This Row],[QU]])</f>
        <v>0</v>
      </c>
      <c r="J49" s="10"/>
      <c r="K49" s="10"/>
    </row>
    <row r="50" spans="2:11" ht="13" x14ac:dyDescent="0.3">
      <c r="B50" s="111"/>
      <c r="C50" s="114"/>
      <c r="D50" s="7"/>
      <c r="E50" s="119">
        <f>Tableau1[[#This Row],[Coût unit]]*'Coût de revient'!$P$8</f>
        <v>0</v>
      </c>
      <c r="F50" s="120">
        <f>Tableau1[[#This Row],[PRIX UNIT HT]]*Tableau1[[#This Row],[QU]]</f>
        <v>0</v>
      </c>
      <c r="G50" s="19"/>
      <c r="H50" s="117">
        <f>IF(Tableau1[[#This Row],[Coût unit]]="",Tableau1[[#This Row],[MONTANT]]/1.2,Tableau1[[#This Row],[Coût unit]]*Tableau1[[#This Row],[QU]])</f>
        <v>0</v>
      </c>
      <c r="J50" s="10"/>
      <c r="K50" s="10"/>
    </row>
    <row r="51" spans="2:11" ht="12.75" customHeight="1" x14ac:dyDescent="0.3">
      <c r="B51" s="111"/>
      <c r="C51" s="16" t="s">
        <v>41</v>
      </c>
      <c r="D51" s="7"/>
      <c r="E51" s="119">
        <f>Tableau1[[#This Row],[Coût unit]]*'Coût de revient'!$P$8</f>
        <v>0</v>
      </c>
      <c r="F51" s="120">
        <f>Tableau1[[#This Row],[PRIX UNIT HT]]*Tableau1[[#This Row],[QU]]</f>
        <v>0</v>
      </c>
      <c r="G51" s="19"/>
      <c r="H51" s="117">
        <f>IF(Tableau1[[#This Row],[Coût unit]]="",Tableau1[[#This Row],[MONTANT]]/1.2,Tableau1[[#This Row],[Coût unit]]*Tableau1[[#This Row],[QU]])</f>
        <v>0</v>
      </c>
      <c r="J51" s="10"/>
      <c r="K51" s="10"/>
    </row>
    <row r="52" spans="2:11" ht="12.75" customHeight="1" x14ac:dyDescent="0.3">
      <c r="B52" s="111"/>
      <c r="C52" s="18" t="s">
        <v>42</v>
      </c>
      <c r="D52" s="7"/>
      <c r="E52" s="119">
        <f>Tableau1[[#This Row],[Coût unit]]*'Coût de revient'!$P$8</f>
        <v>0</v>
      </c>
      <c r="F52" s="120">
        <f>Tableau1[[#This Row],[PRIX UNIT HT]]*Tableau1[[#This Row],[QU]]</f>
        <v>0</v>
      </c>
      <c r="G52" s="19"/>
      <c r="H52" s="117">
        <f>IF(Tableau1[[#This Row],[Coût unit]]="",Tableau1[[#This Row],[MONTANT]]/1.2,Tableau1[[#This Row],[Coût unit]]*Tableau1[[#This Row],[QU]])</f>
        <v>0</v>
      </c>
      <c r="J52" s="10"/>
      <c r="K52" s="10"/>
    </row>
    <row r="53" spans="2:11" ht="12.75" customHeight="1" x14ac:dyDescent="0.3">
      <c r="B53" s="111"/>
      <c r="C53" s="18" t="s">
        <v>43</v>
      </c>
      <c r="D53" s="7"/>
      <c r="E53" s="119">
        <f>Tableau1[[#This Row],[Coût unit]]*'Coût de revient'!$P$8</f>
        <v>0</v>
      </c>
      <c r="F53" s="120">
        <f>Tableau1[[#This Row],[PRIX UNIT HT]]*Tableau1[[#This Row],[QU]]</f>
        <v>0</v>
      </c>
      <c r="G53" s="19"/>
      <c r="H53" s="117">
        <f>IF(Tableau1[[#This Row],[Coût unit]]="",Tableau1[[#This Row],[MONTANT]]/1.2,Tableau1[[#This Row],[Coût unit]]*Tableau1[[#This Row],[QU]])</f>
        <v>0</v>
      </c>
      <c r="J53" s="10"/>
      <c r="K53" s="10"/>
    </row>
    <row r="54" spans="2:11" ht="13" x14ac:dyDescent="0.3">
      <c r="B54" s="111"/>
      <c r="C54" s="18" t="s">
        <v>44</v>
      </c>
      <c r="D54" s="7"/>
      <c r="E54" s="119">
        <f>Tableau1[[#This Row],[Coût unit]]*'Coût de revient'!$P$8</f>
        <v>0</v>
      </c>
      <c r="F54" s="120">
        <f>Tableau1[[#This Row],[PRIX UNIT HT]]*Tableau1[[#This Row],[QU]]</f>
        <v>0</v>
      </c>
      <c r="G54" s="19"/>
      <c r="H54" s="117">
        <f>IF(Tableau1[[#This Row],[Coût unit]]="",Tableau1[[#This Row],[MONTANT]]/1.2,Tableau1[[#This Row],[Coût unit]]*Tableau1[[#This Row],[QU]])</f>
        <v>0</v>
      </c>
      <c r="J54" s="10"/>
      <c r="K54" s="10"/>
    </row>
    <row r="55" spans="2:11" ht="13" x14ac:dyDescent="0.3">
      <c r="B55" s="111"/>
      <c r="C55" s="18" t="s">
        <v>45</v>
      </c>
      <c r="D55" s="7"/>
      <c r="E55" s="119">
        <f>Tableau1[[#This Row],[Coût unit]]*'Coût de revient'!$P$8</f>
        <v>0</v>
      </c>
      <c r="F55" s="120">
        <f>Tableau1[[#This Row],[PRIX UNIT HT]]*Tableau1[[#This Row],[QU]]</f>
        <v>0</v>
      </c>
      <c r="G55" s="19"/>
      <c r="H55" s="117">
        <f>IF(Tableau1[[#This Row],[Coût unit]]="",Tableau1[[#This Row],[MONTANT]]/1.2,Tableau1[[#This Row],[Coût unit]]*Tableau1[[#This Row],[QU]])</f>
        <v>0</v>
      </c>
      <c r="J55" s="10"/>
      <c r="K55" s="10"/>
    </row>
    <row r="56" spans="2:11" ht="13" x14ac:dyDescent="0.3">
      <c r="B56" s="19"/>
      <c r="C56" s="18" t="s">
        <v>46</v>
      </c>
      <c r="D56" s="20"/>
      <c r="E56" s="119">
        <f>Tableau1[[#This Row],[Coût unit]]*'Coût de revient'!$P$8</f>
        <v>0</v>
      </c>
      <c r="F56" s="120">
        <f>Tableau1[[#This Row],[PRIX UNIT HT]]*Tableau1[[#This Row],[QU]]</f>
        <v>0</v>
      </c>
      <c r="G56" s="19"/>
      <c r="H56" s="117">
        <f>IF(Tableau1[[#This Row],[Coût unit]]="",Tableau1[[#This Row],[MONTANT]]/1.2,Tableau1[[#This Row],[Coût unit]]*Tableau1[[#This Row],[QU]])</f>
        <v>0</v>
      </c>
    </row>
    <row r="57" spans="2:11" ht="12.75" customHeight="1" x14ac:dyDescent="0.3">
      <c r="B57" s="19"/>
      <c r="C57" s="18" t="s">
        <v>47</v>
      </c>
      <c r="D57" s="20"/>
      <c r="E57" s="119">
        <f>Tableau1[[#This Row],[Coût unit]]*'Coût de revient'!$P$8</f>
        <v>0</v>
      </c>
      <c r="F57" s="120">
        <f>Tableau1[[#This Row],[PRIX UNIT HT]]*Tableau1[[#This Row],[QU]]</f>
        <v>0</v>
      </c>
      <c r="G57" s="19"/>
      <c r="H57" s="117">
        <f>IF(Tableau1[[#This Row],[Coût unit]]="",Tableau1[[#This Row],[MONTANT]]/1.2,Tableau1[[#This Row],[Coût unit]]*Tableau1[[#This Row],[QU]])</f>
        <v>0</v>
      </c>
    </row>
    <row r="58" spans="2:11" ht="13" x14ac:dyDescent="0.3">
      <c r="B58" s="19"/>
      <c r="C58" s="18" t="s">
        <v>48</v>
      </c>
      <c r="D58" s="20"/>
      <c r="E58" s="119">
        <f>Tableau1[[#This Row],[Coût unit]]*'Coût de revient'!$P$8</f>
        <v>0</v>
      </c>
      <c r="F58" s="120">
        <f>Tableau1[[#This Row],[PRIX UNIT HT]]*Tableau1[[#This Row],[QU]]</f>
        <v>0</v>
      </c>
      <c r="G58" s="19"/>
      <c r="H58" s="117">
        <f>IF(Tableau1[[#This Row],[Coût unit]]="",Tableau1[[#This Row],[MONTANT]]/1.2,Tableau1[[#This Row],[Coût unit]]*Tableau1[[#This Row],[QU]])</f>
        <v>0</v>
      </c>
    </row>
    <row r="59" spans="2:11" ht="13" x14ac:dyDescent="0.3">
      <c r="B59" s="19"/>
      <c r="C59" s="18" t="s">
        <v>40</v>
      </c>
      <c r="D59" s="20"/>
      <c r="E59" s="119">
        <f>Tableau1[[#This Row],[Coût unit]]*'Coût de revient'!$P$8</f>
        <v>0</v>
      </c>
      <c r="F59" s="120">
        <f>Tableau1[[#This Row],[PRIX UNIT HT]]*Tableau1[[#This Row],[QU]]</f>
        <v>0</v>
      </c>
      <c r="G59" s="19"/>
      <c r="H59" s="117">
        <f>IF(Tableau1[[#This Row],[Coût unit]]="",Tableau1[[#This Row],[MONTANT]]/1.2,Tableau1[[#This Row],[Coût unit]]*Tableau1[[#This Row],[QU]])</f>
        <v>0</v>
      </c>
    </row>
    <row r="60" spans="2:11" ht="13" x14ac:dyDescent="0.3">
      <c r="B60" s="19"/>
      <c r="C60" s="18" t="s">
        <v>49</v>
      </c>
      <c r="D60" s="20"/>
      <c r="E60" s="119">
        <f>Tableau1[[#This Row],[Coût unit]]*'Coût de revient'!$P$8</f>
        <v>0</v>
      </c>
      <c r="F60" s="120">
        <f>Tableau1[[#This Row],[PRIX UNIT HT]]*Tableau1[[#This Row],[QU]]</f>
        <v>0</v>
      </c>
      <c r="G60" s="19"/>
      <c r="H60" s="117">
        <f>IF(Tableau1[[#This Row],[Coût unit]]="",Tableau1[[#This Row],[MONTANT]]/1.2,Tableau1[[#This Row],[Coût unit]]*Tableau1[[#This Row],[QU]])</f>
        <v>0</v>
      </c>
    </row>
    <row r="61" spans="2:11" ht="13" x14ac:dyDescent="0.3">
      <c r="B61" s="19"/>
      <c r="C61" s="18"/>
      <c r="D61" s="20"/>
      <c r="E61" s="119">
        <f>Tableau1[[#This Row],[Coût unit]]*'Coût de revient'!$P$8</f>
        <v>0</v>
      </c>
      <c r="F61" s="120">
        <f>Tableau1[[#This Row],[PRIX UNIT HT]]*Tableau1[[#This Row],[QU]]</f>
        <v>0</v>
      </c>
      <c r="G61" s="19"/>
      <c r="H61" s="117">
        <f>IF(Tableau1[[#This Row],[Coût unit]]="",Tableau1[[#This Row],[MONTANT]]/1.2,Tableau1[[#This Row],[Coût unit]]*Tableau1[[#This Row],[QU]])</f>
        <v>0</v>
      </c>
    </row>
    <row r="62" spans="2:11" ht="13" x14ac:dyDescent="0.3">
      <c r="B62" s="21"/>
      <c r="C62" s="16" t="s">
        <v>50</v>
      </c>
      <c r="D62" s="20"/>
      <c r="E62" s="119">
        <f>Tableau1[[#This Row],[Coût unit]]*'Coût de revient'!$P$8</f>
        <v>0</v>
      </c>
      <c r="F62" s="120">
        <f>Tableau1[[#This Row],[PRIX UNIT HT]]*Tableau1[[#This Row],[QU]]</f>
        <v>0</v>
      </c>
      <c r="G62" s="19"/>
      <c r="H62" s="117">
        <f>IF(Tableau1[[#This Row],[Coût unit]]="",Tableau1[[#This Row],[MONTANT]]/1.2,Tableau1[[#This Row],[Coût unit]]*Tableau1[[#This Row],[QU]])</f>
        <v>0</v>
      </c>
    </row>
    <row r="63" spans="2:11" ht="12.75" customHeight="1" x14ac:dyDescent="0.3">
      <c r="B63" s="21"/>
      <c r="C63" s="18" t="s">
        <v>51</v>
      </c>
      <c r="D63" s="20"/>
      <c r="E63" s="119">
        <f>Tableau1[[#This Row],[Coût unit]]*'Coût de revient'!$P$8</f>
        <v>0</v>
      </c>
      <c r="F63" s="120">
        <f>Tableau1[[#This Row],[PRIX UNIT HT]]*Tableau1[[#This Row],[QU]]</f>
        <v>0</v>
      </c>
      <c r="G63" s="19"/>
      <c r="H63" s="117">
        <f>IF(Tableau1[[#This Row],[Coût unit]]="",Tableau1[[#This Row],[MONTANT]]/1.2,Tableau1[[#This Row],[Coût unit]]*Tableau1[[#This Row],[QU]])</f>
        <v>0</v>
      </c>
    </row>
    <row r="64" spans="2:11" ht="12.75" customHeight="1" x14ac:dyDescent="0.3">
      <c r="B64" s="21"/>
      <c r="C64" s="18" t="s">
        <v>52</v>
      </c>
      <c r="D64" s="20"/>
      <c r="E64" s="119">
        <f>Tableau1[[#This Row],[Coût unit]]*'Coût de revient'!$P$8</f>
        <v>0</v>
      </c>
      <c r="F64" s="120">
        <f>Tableau1[[#This Row],[PRIX UNIT HT]]*Tableau1[[#This Row],[QU]]</f>
        <v>0</v>
      </c>
      <c r="G64" s="19"/>
      <c r="H64" s="117">
        <f>IF(Tableau1[[#This Row],[Coût unit]]="",Tableau1[[#This Row],[MONTANT]]/1.2,Tableau1[[#This Row],[Coût unit]]*Tableau1[[#This Row],[QU]])</f>
        <v>0</v>
      </c>
    </row>
    <row r="65" spans="2:8" ht="12.75" customHeight="1" x14ac:dyDescent="0.3">
      <c r="B65" s="21"/>
      <c r="C65" s="18" t="s">
        <v>53</v>
      </c>
      <c r="D65" s="20"/>
      <c r="E65" s="119">
        <f>Tableau1[[#This Row],[Coût unit]]*'Coût de revient'!$P$8</f>
        <v>0</v>
      </c>
      <c r="F65" s="120">
        <f>Tableau1[[#This Row],[PRIX UNIT HT]]*Tableau1[[#This Row],[QU]]</f>
        <v>0</v>
      </c>
      <c r="G65" s="19"/>
      <c r="H65" s="117">
        <f>IF(Tableau1[[#This Row],[Coût unit]]="",Tableau1[[#This Row],[MONTANT]]/1.2,Tableau1[[#This Row],[Coût unit]]*Tableau1[[#This Row],[QU]])</f>
        <v>0</v>
      </c>
    </row>
    <row r="66" spans="2:8" ht="12.75" customHeight="1" x14ac:dyDescent="0.3">
      <c r="B66" s="21"/>
      <c r="C66" s="18" t="s">
        <v>54</v>
      </c>
      <c r="D66" s="20"/>
      <c r="E66" s="119">
        <f>Tableau1[[#This Row],[Coût unit]]*'Coût de revient'!$P$8</f>
        <v>0</v>
      </c>
      <c r="F66" s="120">
        <f>Tableau1[[#This Row],[PRIX UNIT HT]]*Tableau1[[#This Row],[QU]]</f>
        <v>0</v>
      </c>
      <c r="G66" s="19"/>
      <c r="H66" s="117">
        <f>IF(Tableau1[[#This Row],[Coût unit]]="",Tableau1[[#This Row],[MONTANT]]/1.2,Tableau1[[#This Row],[Coût unit]]*Tableau1[[#This Row],[QU]])</f>
        <v>0</v>
      </c>
    </row>
    <row r="67" spans="2:8" ht="13" x14ac:dyDescent="0.3">
      <c r="B67" s="21"/>
      <c r="C67" s="18" t="s">
        <v>55</v>
      </c>
      <c r="D67" s="20"/>
      <c r="E67" s="119">
        <f>Tableau1[[#This Row],[Coût unit]]*'Coût de revient'!$P$8</f>
        <v>0</v>
      </c>
      <c r="F67" s="120">
        <f>Tableau1[[#This Row],[PRIX UNIT HT]]*Tableau1[[#This Row],[QU]]</f>
        <v>0</v>
      </c>
      <c r="G67" s="19"/>
      <c r="H67" s="117">
        <f>IF(Tableau1[[#This Row],[Coût unit]]="",Tableau1[[#This Row],[MONTANT]]/1.2,Tableau1[[#This Row],[Coût unit]]*Tableau1[[#This Row],[QU]])</f>
        <v>0</v>
      </c>
    </row>
    <row r="68" spans="2:8" ht="13" x14ac:dyDescent="0.3">
      <c r="B68" s="21"/>
      <c r="C68" s="18"/>
      <c r="D68" s="20"/>
      <c r="E68" s="119">
        <f>Tableau1[[#This Row],[Coût unit]]*'Coût de revient'!$P$8</f>
        <v>0</v>
      </c>
      <c r="F68" s="120">
        <f>Tableau1[[#This Row],[PRIX UNIT HT]]*Tableau1[[#This Row],[QU]]</f>
        <v>0</v>
      </c>
      <c r="G68" s="19"/>
      <c r="H68" s="117">
        <f>IF(Tableau1[[#This Row],[Coût unit]]="",Tableau1[[#This Row],[MONTANT]]/1.2,Tableau1[[#This Row],[Coût unit]]*Tableau1[[#This Row],[QU]])</f>
        <v>0</v>
      </c>
    </row>
    <row r="69" spans="2:8" ht="13" x14ac:dyDescent="0.3">
      <c r="B69" s="21"/>
      <c r="C69" s="22" t="s">
        <v>56</v>
      </c>
      <c r="D69" s="20"/>
      <c r="E69" s="119">
        <f>Tableau1[[#This Row],[Coût unit]]*'Coût de revient'!$P$8</f>
        <v>0</v>
      </c>
      <c r="F69" s="120">
        <f>Tableau1[[#This Row],[PRIX UNIT HT]]*Tableau1[[#This Row],[QU]]</f>
        <v>0</v>
      </c>
      <c r="G69" s="19"/>
      <c r="H69" s="117">
        <f>IF(Tableau1[[#This Row],[Coût unit]]="",Tableau1[[#This Row],[MONTANT]]/1.2,Tableau1[[#This Row],[Coût unit]]*Tableau1[[#This Row],[QU]])</f>
        <v>0</v>
      </c>
    </row>
    <row r="70" spans="2:8" ht="12.75" customHeight="1" x14ac:dyDescent="0.3">
      <c r="B70" s="21"/>
      <c r="C70" s="18" t="s">
        <v>57</v>
      </c>
      <c r="D70" s="20"/>
      <c r="E70" s="119">
        <f>Tableau1[[#This Row],[Coût unit]]*'Coût de revient'!$P$8</f>
        <v>0</v>
      </c>
      <c r="F70" s="120">
        <f>Tableau1[[#This Row],[PRIX UNIT HT]]*Tableau1[[#This Row],[QU]]</f>
        <v>0</v>
      </c>
      <c r="G70" s="19"/>
      <c r="H70" s="117">
        <f>IF(Tableau1[[#This Row],[Coût unit]]="",Tableau1[[#This Row],[MONTANT]]/1.2,Tableau1[[#This Row],[Coût unit]]*Tableau1[[#This Row],[QU]])</f>
        <v>0</v>
      </c>
    </row>
    <row r="71" spans="2:8" ht="12.75" customHeight="1" x14ac:dyDescent="0.3">
      <c r="B71" s="21"/>
      <c r="C71" s="18" t="s">
        <v>58</v>
      </c>
      <c r="D71" s="20"/>
      <c r="E71" s="119">
        <f>Tableau1[[#This Row],[Coût unit]]*'Coût de revient'!$P$8</f>
        <v>0</v>
      </c>
      <c r="F71" s="120">
        <f>Tableau1[[#This Row],[PRIX UNIT HT]]*Tableau1[[#This Row],[QU]]</f>
        <v>0</v>
      </c>
      <c r="G71" s="19"/>
      <c r="H71" s="117">
        <f>IF(Tableau1[[#This Row],[Coût unit]]="",Tableau1[[#This Row],[MONTANT]]/1.2,Tableau1[[#This Row],[Coût unit]]*Tableau1[[#This Row],[QU]])</f>
        <v>0</v>
      </c>
    </row>
    <row r="72" spans="2:8" ht="12.75" customHeight="1" x14ac:dyDescent="0.3">
      <c r="B72" s="21"/>
      <c r="C72" s="18" t="s">
        <v>59</v>
      </c>
      <c r="D72" s="20"/>
      <c r="E72" s="119">
        <f>Tableau1[[#This Row],[Coût unit]]*'Coût de revient'!$P$8</f>
        <v>0</v>
      </c>
      <c r="F72" s="120">
        <f>Tableau1[[#This Row],[PRIX UNIT HT]]*Tableau1[[#This Row],[QU]]</f>
        <v>0</v>
      </c>
      <c r="G72" s="19"/>
      <c r="H72" s="117">
        <f>IF(Tableau1[[#This Row],[Coût unit]]="",Tableau1[[#This Row],[MONTANT]]/1.2,Tableau1[[#This Row],[Coût unit]]*Tableau1[[#This Row],[QU]])</f>
        <v>0</v>
      </c>
    </row>
    <row r="73" spans="2:8" ht="13" x14ac:dyDescent="0.3">
      <c r="B73" s="21"/>
      <c r="C73" s="18" t="s">
        <v>40</v>
      </c>
      <c r="D73" s="20"/>
      <c r="E73" s="119">
        <f>Tableau1[[#This Row],[Coût unit]]*'Coût de revient'!$P$8</f>
        <v>0</v>
      </c>
      <c r="F73" s="120">
        <f>Tableau1[[#This Row],[PRIX UNIT HT]]*Tableau1[[#This Row],[QU]]</f>
        <v>0</v>
      </c>
      <c r="G73" s="19"/>
      <c r="H73" s="117">
        <f>IF(Tableau1[[#This Row],[Coût unit]]="",Tableau1[[#This Row],[MONTANT]]/1.2,Tableau1[[#This Row],[Coût unit]]*Tableau1[[#This Row],[QU]])</f>
        <v>0</v>
      </c>
    </row>
    <row r="74" spans="2:8" ht="13" x14ac:dyDescent="0.3">
      <c r="B74" s="21"/>
      <c r="C74" s="18"/>
      <c r="D74" s="20"/>
      <c r="E74" s="119">
        <f>Tableau1[[#This Row],[Coût unit]]*'Coût de revient'!$P$8</f>
        <v>0</v>
      </c>
      <c r="F74" s="120">
        <f>Tableau1[[#This Row],[PRIX UNIT HT]]*Tableau1[[#This Row],[QU]]</f>
        <v>0</v>
      </c>
      <c r="G74" s="19"/>
      <c r="H74" s="117">
        <f>IF(Tableau1[[#This Row],[Coût unit]]="",Tableau1[[#This Row],[MONTANT]]/1.2,Tableau1[[#This Row],[Coût unit]]*Tableau1[[#This Row],[QU]])</f>
        <v>0</v>
      </c>
    </row>
    <row r="75" spans="2:8" ht="13" x14ac:dyDescent="0.3">
      <c r="B75" s="21"/>
      <c r="C75" s="23"/>
      <c r="D75" s="20"/>
      <c r="E75" s="119">
        <f>Tableau1[[#This Row],[Coût unit]]*'Coût de revient'!$P$8</f>
        <v>0</v>
      </c>
      <c r="F75" s="120">
        <f>Tableau1[[#This Row],[PRIX UNIT HT]]*Tableau1[[#This Row],[QU]]</f>
        <v>0</v>
      </c>
      <c r="G75" s="19"/>
      <c r="H75" s="117">
        <f>IF(Tableau1[[#This Row],[Coût unit]]="",Tableau1[[#This Row],[MONTANT]]/1.2,Tableau1[[#This Row],[Coût unit]]*Tableau1[[#This Row],[QU]])</f>
        <v>0</v>
      </c>
    </row>
    <row r="76" spans="2:8" ht="12.75" customHeight="1" x14ac:dyDescent="0.3">
      <c r="B76" s="19">
        <v>1</v>
      </c>
      <c r="C76" s="114" t="s">
        <v>60</v>
      </c>
      <c r="D76" s="20"/>
      <c r="E76" s="119">
        <f>Tableau1[[#This Row],[Coût unit]]*'Coût de revient'!$P$8</f>
        <v>0</v>
      </c>
      <c r="F76" s="120">
        <f>Tableau1[[#This Row],[PRIX UNIT HT]]*Tableau1[[#This Row],[QU]]</f>
        <v>0</v>
      </c>
      <c r="G76" s="19"/>
      <c r="H76" s="117">
        <f>IF(Tableau1[[#This Row],[Coût unit]]="",Tableau1[[#This Row],[MONTANT]]/1.2,Tableau1[[#This Row],[Coût unit]]*Tableau1[[#This Row],[QU]])</f>
        <v>0</v>
      </c>
    </row>
    <row r="77" spans="2:8" ht="13" x14ac:dyDescent="0.3">
      <c r="B77" s="19"/>
      <c r="C77" s="114"/>
      <c r="D77" s="20"/>
      <c r="E77" s="119">
        <f>Tableau1[[#This Row],[Coût unit]]*'Coût de revient'!$P$8</f>
        <v>0</v>
      </c>
      <c r="F77" s="120">
        <f>Tableau1[[#This Row],[PRIX UNIT HT]]*Tableau1[[#This Row],[QU]]</f>
        <v>0</v>
      </c>
      <c r="G77" s="19"/>
      <c r="H77" s="117">
        <f>IF(Tableau1[[#This Row],[Coût unit]]="",Tableau1[[#This Row],[MONTANT]]/1.2,Tableau1[[#This Row],[Coût unit]]*Tableau1[[#This Row],[QU]])</f>
        <v>0</v>
      </c>
    </row>
    <row r="78" spans="2:8" ht="13" x14ac:dyDescent="0.3">
      <c r="B78" s="19"/>
      <c r="C78" s="115"/>
      <c r="D78" s="20"/>
      <c r="E78" s="119">
        <f>Tableau1[[#This Row],[Coût unit]]*'Coût de revient'!$P$8</f>
        <v>0</v>
      </c>
      <c r="F78" s="120">
        <f>Tableau1[[#This Row],[PRIX UNIT HT]]*Tableau1[[#This Row],[QU]]</f>
        <v>0</v>
      </c>
      <c r="G78" s="19"/>
      <c r="H78" s="117">
        <f>IF(Tableau1[[#This Row],[Coût unit]]="",Tableau1[[#This Row],[MONTANT]]/1.2,Tableau1[[#This Row],[Coût unit]]*Tableau1[[#This Row],[QU]])</f>
        <v>0</v>
      </c>
    </row>
    <row r="79" spans="2:8" ht="13" x14ac:dyDescent="0.3">
      <c r="B79" s="19"/>
      <c r="C79" s="115"/>
      <c r="D79" s="20"/>
      <c r="E79" s="119">
        <f>Tableau1[[#This Row],[Coût unit]]*'Coût de revient'!$P$8</f>
        <v>0</v>
      </c>
      <c r="F79" s="120">
        <f>Tableau1[[#This Row],[PRIX UNIT HT]]*Tableau1[[#This Row],[QU]]</f>
        <v>0</v>
      </c>
      <c r="G79" s="19"/>
      <c r="H79" s="117">
        <f>IF(Tableau1[[#This Row],[Coût unit]]="",Tableau1[[#This Row],[MONTANT]]/1.2,Tableau1[[#This Row],[Coût unit]]*Tableau1[[#This Row],[QU]])</f>
        <v>0</v>
      </c>
    </row>
    <row r="80" spans="2:8" ht="12.75" customHeight="1" x14ac:dyDescent="0.3">
      <c r="B80" s="19"/>
      <c r="C80" s="24" t="s">
        <v>61</v>
      </c>
      <c r="D80" s="7"/>
      <c r="E80" s="119">
        <f>Tableau1[[#This Row],[Coût unit]]*'Coût de revient'!$P$8</f>
        <v>0</v>
      </c>
      <c r="F80" s="120">
        <f>Tableau1[[#This Row],[PRIX UNIT HT]]*Tableau1[[#This Row],[QU]]</f>
        <v>0</v>
      </c>
      <c r="G80" s="19"/>
      <c r="H80" s="117">
        <f>IF(Tableau1[[#This Row],[Coût unit]]="",Tableau1[[#This Row],[MONTANT]]/1.2,Tableau1[[#This Row],[Coût unit]]*Tableau1[[#This Row],[QU]])</f>
        <v>0</v>
      </c>
    </row>
    <row r="81" spans="1:10" ht="13" x14ac:dyDescent="0.3">
      <c r="B81" s="19"/>
      <c r="C81" s="24"/>
      <c r="D81" s="7"/>
      <c r="E81" s="119">
        <f>Tableau1[[#This Row],[Coût unit]]*'Coût de revient'!$P$8</f>
        <v>0</v>
      </c>
      <c r="F81" s="120">
        <f>Tableau1[[#This Row],[PRIX UNIT HT]]*Tableau1[[#This Row],[QU]]</f>
        <v>0</v>
      </c>
      <c r="G81" s="19"/>
      <c r="H81" s="117">
        <f>IF(Tableau1[[#This Row],[Coût unit]]="",Tableau1[[#This Row],[MONTANT]]/1.2,Tableau1[[#This Row],[Coût unit]]*Tableau1[[#This Row],[QU]])</f>
        <v>0</v>
      </c>
    </row>
    <row r="82" spans="1:10" ht="12.75" customHeight="1" x14ac:dyDescent="0.3">
      <c r="B82" s="19">
        <v>1</v>
      </c>
      <c r="C82" s="25" t="s">
        <v>62</v>
      </c>
      <c r="D82" s="7"/>
      <c r="E82" s="119">
        <f>Tableau1[[#This Row],[Coût unit]]*'Coût de revient'!$P$8</f>
        <v>0</v>
      </c>
      <c r="F82" s="120">
        <f>Tableau1[[#This Row],[PRIX UNIT HT]]*Tableau1[[#This Row],[QU]]</f>
        <v>0</v>
      </c>
      <c r="G82" s="19"/>
      <c r="H82" s="117">
        <f>IF(Tableau1[[#This Row],[Coût unit]]="",Tableau1[[#This Row],[MONTANT]]/1.2,Tableau1[[#This Row],[Coût unit]]*Tableau1[[#This Row],[QU]])</f>
        <v>0</v>
      </c>
      <c r="I82" s="19"/>
      <c r="J82" s="116" t="s">
        <v>63</v>
      </c>
    </row>
    <row r="83" spans="1:10" ht="13" x14ac:dyDescent="0.3">
      <c r="B83" s="19"/>
      <c r="C83" s="24"/>
      <c r="D83" s="7"/>
      <c r="E83" s="119">
        <f>Tableau1[[#This Row],[Coût unit]]*'Coût de revient'!$P$8</f>
        <v>0</v>
      </c>
      <c r="F83" s="120">
        <f>Tableau1[[#This Row],[PRIX UNIT HT]]*Tableau1[[#This Row],[QU]]</f>
        <v>0</v>
      </c>
      <c r="G83" s="19"/>
      <c r="H83" s="117">
        <f>IF(Tableau1[[#This Row],[Coût unit]]="",Tableau1[[#This Row],[MONTANT]]/1.2,Tableau1[[#This Row],[Coût unit]]*Tableau1[[#This Row],[QU]])</f>
        <v>0</v>
      </c>
    </row>
    <row r="84" spans="1:10" ht="13" x14ac:dyDescent="0.3">
      <c r="E84" s="119">
        <f>Tableau1[[#This Row],[Coût unit]]*'Coût de revient'!$P$8</f>
        <v>0</v>
      </c>
      <c r="F84" s="120">
        <f>Tableau1[[#This Row],[PRIX UNIT HT]]*Tableau1[[#This Row],[QU]]</f>
        <v>0</v>
      </c>
      <c r="G84" s="19"/>
      <c r="H84" s="117">
        <f>IF(Tableau1[[#This Row],[Coût unit]]="",Tableau1[[#This Row],[MONTANT]]/1.2,Tableau1[[#This Row],[Coût unit]]*Tableau1[[#This Row],[QU]])</f>
        <v>0</v>
      </c>
    </row>
    <row r="85" spans="1:10" x14ac:dyDescent="0.25">
      <c r="D85" s="20" t="s">
        <v>64</v>
      </c>
      <c r="F85" s="121">
        <f>SUM(Tableau1[MONTANT])</f>
        <v>0</v>
      </c>
      <c r="H85" s="124">
        <f>SUM(Tableau1[Coût total])</f>
        <v>0</v>
      </c>
    </row>
    <row r="87" spans="1:10" ht="13" x14ac:dyDescent="0.3">
      <c r="A87" s="111"/>
      <c r="B87" s="27"/>
      <c r="C87" s="28"/>
      <c r="D87" s="10"/>
      <c r="E87" s="120"/>
      <c r="F87" s="122"/>
      <c r="G87" s="12"/>
    </row>
    <row r="88" spans="1:10" x14ac:dyDescent="0.25">
      <c r="A88" s="111"/>
      <c r="B88" s="29"/>
      <c r="C88" s="28"/>
      <c r="D88" s="10"/>
      <c r="E88" s="120"/>
      <c r="F88" s="122"/>
      <c r="G88" s="12"/>
    </row>
    <row r="89" spans="1:10" x14ac:dyDescent="0.25">
      <c r="A89" s="111"/>
      <c r="B89" s="29"/>
      <c r="C89" s="28"/>
      <c r="D89" s="10"/>
      <c r="E89" s="120"/>
      <c r="F89" s="122"/>
      <c r="G89" s="12"/>
    </row>
  </sheetData>
  <pageMargins left="0" right="0" top="0" bottom="0" header="0" footer="0"/>
  <pageSetup paperSize="9" orientation="portrait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14"/>
  <sheetViews>
    <sheetView zoomScaleNormal="100" workbookViewId="0">
      <selection activeCell="E30" sqref="E30"/>
    </sheetView>
  </sheetViews>
  <sheetFormatPr baseColWidth="10" defaultColWidth="11.453125" defaultRowHeight="12.5" x14ac:dyDescent="0.25"/>
  <cols>
    <col min="1" max="2" width="11.453125" style="1"/>
    <col min="3" max="3" width="14.54296875" style="1" customWidth="1"/>
    <col min="4" max="4" width="11.453125" style="1"/>
    <col min="5" max="5" width="19" style="1" customWidth="1"/>
    <col min="6" max="8" width="11.453125" style="1"/>
    <col min="9" max="9" width="14.1796875" style="1" customWidth="1"/>
    <col min="10" max="10" width="11.453125" style="1"/>
    <col min="11" max="11" width="14.1796875" style="1" customWidth="1"/>
    <col min="12" max="12" width="13.54296875" style="1" customWidth="1"/>
    <col min="13" max="13" width="15.453125" style="1" customWidth="1"/>
    <col min="14" max="17" width="11.453125" style="1"/>
    <col min="18" max="18" width="15.1796875" style="1" customWidth="1"/>
    <col min="19" max="16384" width="11.453125" style="1"/>
  </cols>
  <sheetData>
    <row r="1" spans="1:18" ht="13" x14ac:dyDescent="0.3">
      <c r="A1" s="31"/>
      <c r="B1" s="32"/>
      <c r="C1" s="32"/>
      <c r="D1" s="32"/>
      <c r="E1" s="32"/>
      <c r="F1" s="32"/>
      <c r="G1" s="32"/>
      <c r="H1" s="33"/>
      <c r="I1" s="34"/>
      <c r="J1" s="35"/>
      <c r="K1" s="35"/>
      <c r="L1" s="35"/>
      <c r="M1" s="35"/>
      <c r="N1" s="35"/>
      <c r="O1" s="35"/>
      <c r="P1" s="35"/>
    </row>
    <row r="2" spans="1:18" ht="13" x14ac:dyDescent="0.3">
      <c r="A2" s="36"/>
      <c r="B2" s="37"/>
      <c r="C2" s="37" t="s">
        <v>65</v>
      </c>
      <c r="D2" s="37"/>
      <c r="E2" s="37"/>
      <c r="F2" s="37"/>
      <c r="G2" s="37"/>
      <c r="H2" s="38"/>
      <c r="I2" s="39"/>
      <c r="J2" s="4"/>
      <c r="K2" s="4"/>
      <c r="L2" s="4"/>
      <c r="M2" s="4"/>
      <c r="N2" s="4"/>
      <c r="O2" s="4"/>
      <c r="P2" s="4"/>
    </row>
    <row r="3" spans="1:18" ht="13" x14ac:dyDescent="0.3">
      <c r="A3" s="36"/>
      <c r="B3" s="37"/>
      <c r="C3" s="37"/>
      <c r="D3" s="37"/>
      <c r="E3" s="37"/>
      <c r="F3" s="37"/>
      <c r="G3" s="37"/>
      <c r="H3" s="38"/>
      <c r="I3" s="39"/>
      <c r="J3" s="4"/>
      <c r="K3" s="4"/>
      <c r="L3" s="11"/>
      <c r="M3" s="4"/>
      <c r="N3" s="4"/>
      <c r="O3" s="4"/>
      <c r="P3" s="4"/>
    </row>
    <row r="4" spans="1:18" ht="13" x14ac:dyDescent="0.3">
      <c r="A4" s="36"/>
      <c r="B4" s="37"/>
      <c r="C4" s="37"/>
      <c r="D4" s="37"/>
      <c r="E4" s="37"/>
      <c r="F4" s="37"/>
      <c r="G4" s="37"/>
      <c r="H4" s="38"/>
      <c r="I4" s="39"/>
      <c r="J4" s="4"/>
      <c r="K4" s="11"/>
      <c r="L4" s="11"/>
      <c r="M4" s="4"/>
      <c r="N4" s="4"/>
      <c r="O4" s="4"/>
      <c r="P4" s="4"/>
      <c r="R4" s="26"/>
    </row>
    <row r="5" spans="1:18" ht="14.5" x14ac:dyDescent="0.35">
      <c r="A5" s="36"/>
      <c r="B5" s="37" t="s">
        <v>66</v>
      </c>
      <c r="C5" s="37"/>
      <c r="D5" s="37"/>
      <c r="E5" s="37"/>
      <c r="F5" s="37"/>
      <c r="G5" s="37"/>
      <c r="H5" s="38"/>
      <c r="I5" s="39"/>
      <c r="J5" s="4"/>
      <c r="K5" s="40" t="s">
        <v>67</v>
      </c>
      <c r="L5" s="41">
        <v>28.355540999999999</v>
      </c>
      <c r="M5" s="4" t="s">
        <v>68</v>
      </c>
      <c r="N5" s="4"/>
      <c r="O5" s="4"/>
      <c r="P5" s="4"/>
    </row>
    <row r="6" spans="1:18" ht="13" x14ac:dyDescent="0.3">
      <c r="A6" s="36"/>
      <c r="B6" s="37"/>
      <c r="C6" s="37"/>
      <c r="D6" s="37"/>
      <c r="E6" s="37"/>
      <c r="F6" s="37"/>
      <c r="G6" s="37"/>
      <c r="H6" s="38"/>
      <c r="I6" s="39"/>
      <c r="J6" s="4"/>
      <c r="K6" s="4"/>
      <c r="L6" s="4"/>
      <c r="M6" s="4"/>
      <c r="N6" s="4"/>
      <c r="O6" s="4"/>
      <c r="P6" s="4"/>
    </row>
    <row r="7" spans="1:18" ht="13" x14ac:dyDescent="0.3">
      <c r="A7" s="36"/>
      <c r="B7" s="37"/>
      <c r="C7" s="37"/>
      <c r="D7" s="37"/>
      <c r="E7" s="37"/>
      <c r="F7" s="37"/>
      <c r="G7" s="37"/>
      <c r="H7" s="38"/>
      <c r="I7" s="39"/>
      <c r="J7" s="4"/>
      <c r="K7" s="4"/>
      <c r="L7" s="4"/>
      <c r="M7" s="4"/>
      <c r="N7" s="4"/>
      <c r="O7" s="4"/>
      <c r="P7" s="4"/>
      <c r="R7" s="26"/>
    </row>
    <row r="8" spans="1:18" ht="14" x14ac:dyDescent="0.3">
      <c r="A8" s="36" t="s">
        <v>69</v>
      </c>
      <c r="B8" s="37"/>
      <c r="C8" s="37" t="s">
        <v>70</v>
      </c>
      <c r="D8" s="42">
        <v>44.262999999999998</v>
      </c>
      <c r="E8" s="37"/>
      <c r="F8" s="37" t="s">
        <v>71</v>
      </c>
      <c r="G8" s="43">
        <v>1.5609999999999999</v>
      </c>
      <c r="H8" s="38"/>
      <c r="I8" s="36" t="s">
        <v>72</v>
      </c>
      <c r="J8" s="37"/>
      <c r="K8" s="37"/>
      <c r="L8" s="44" t="s">
        <v>73</v>
      </c>
      <c r="M8" s="37">
        <f>L5*P8</f>
        <v>48.204419699999995</v>
      </c>
      <c r="O8" s="45" t="s">
        <v>74</v>
      </c>
      <c r="P8" s="46">
        <v>1.7</v>
      </c>
    </row>
    <row r="9" spans="1:18" ht="13.5" thickBot="1" x14ac:dyDescent="0.35">
      <c r="A9" s="47"/>
      <c r="B9" s="48"/>
      <c r="C9" s="48"/>
      <c r="D9" s="48"/>
      <c r="E9" s="48"/>
      <c r="F9" s="48"/>
      <c r="G9" s="48"/>
      <c r="H9" s="49"/>
      <c r="I9" s="50"/>
      <c r="J9" s="2"/>
      <c r="K9" s="2"/>
      <c r="L9" s="2"/>
      <c r="M9" s="2"/>
      <c r="N9" s="2"/>
      <c r="O9" s="2"/>
      <c r="P9" s="2"/>
    </row>
    <row r="10" spans="1:18" x14ac:dyDescent="0.25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R10" s="26"/>
    </row>
    <row r="11" spans="1:18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</row>
    <row r="12" spans="1:18" ht="15.5" x14ac:dyDescent="0.35">
      <c r="A12" s="51"/>
      <c r="B12" s="51"/>
      <c r="C12" s="51"/>
      <c r="D12" s="52"/>
      <c r="E12" s="53"/>
      <c r="F12" s="51"/>
      <c r="G12" s="51"/>
      <c r="H12" s="51"/>
      <c r="I12" s="51"/>
      <c r="J12" s="51"/>
      <c r="K12" s="51"/>
      <c r="L12" s="52" t="s">
        <v>75</v>
      </c>
      <c r="M12" s="54">
        <f>'Lignes de calculs'!F85</f>
        <v>0</v>
      </c>
      <c r="N12" s="51" t="s">
        <v>76</v>
      </c>
      <c r="O12" s="51"/>
      <c r="P12" s="51"/>
      <c r="R12" s="26"/>
    </row>
    <row r="13" spans="1:18" ht="13" x14ac:dyDescent="0.3">
      <c r="A13" s="51"/>
      <c r="B13" s="51"/>
      <c r="C13" s="51"/>
      <c r="D13" s="51"/>
      <c r="E13" s="51"/>
      <c r="F13" s="51"/>
      <c r="G13" s="51"/>
      <c r="H13" s="55"/>
      <c r="I13" s="56" t="s">
        <v>77</v>
      </c>
      <c r="J13" s="55"/>
      <c r="K13" s="51"/>
      <c r="L13" s="51"/>
      <c r="M13" s="51"/>
      <c r="N13" s="51"/>
      <c r="O13" s="51"/>
      <c r="P13" s="51"/>
    </row>
    <row r="14" spans="1:18" ht="15.5" x14ac:dyDescent="0.35">
      <c r="A14" s="51"/>
      <c r="B14" s="51"/>
      <c r="C14" s="51"/>
      <c r="D14" s="51"/>
      <c r="E14" s="51"/>
      <c r="F14" s="51"/>
      <c r="G14" s="51"/>
      <c r="H14" s="51"/>
      <c r="I14" s="57"/>
      <c r="J14" s="51"/>
      <c r="K14" s="51"/>
      <c r="L14" s="51"/>
      <c r="M14" s="51"/>
      <c r="N14" s="51"/>
      <c r="O14" s="51"/>
      <c r="P14" s="51"/>
    </row>
    <row r="15" spans="1:18" x14ac:dyDescent="0.2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</row>
    <row r="16" spans="1:18" x14ac:dyDescent="0.25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</row>
    <row r="17" spans="1:18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</row>
    <row r="18" spans="1:18" x14ac:dyDescent="0.25">
      <c r="A18" s="51"/>
      <c r="B18" s="51"/>
      <c r="C18" s="51"/>
      <c r="D18" s="52" t="s">
        <v>78</v>
      </c>
      <c r="E18" s="58">
        <f>'Lignes de calculs'!I82</f>
        <v>0</v>
      </c>
      <c r="F18" s="51" t="s">
        <v>79</v>
      </c>
      <c r="G18" s="59"/>
      <c r="H18" s="51"/>
      <c r="I18" s="51"/>
      <c r="J18" s="51"/>
      <c r="K18" s="51"/>
      <c r="L18" s="52" t="s">
        <v>78</v>
      </c>
      <c r="M18" s="58">
        <f>'Lignes de calculs'!I82</f>
        <v>0</v>
      </c>
      <c r="N18" s="51" t="s">
        <v>79</v>
      </c>
      <c r="O18" s="59"/>
      <c r="P18" s="51"/>
    </row>
    <row r="19" spans="1:18" x14ac:dyDescent="0.25">
      <c r="A19" s="51"/>
      <c r="B19" s="51"/>
      <c r="C19" s="51"/>
      <c r="D19" s="51"/>
      <c r="E19" s="58"/>
      <c r="F19" s="51"/>
      <c r="G19" s="51"/>
      <c r="H19" s="51"/>
      <c r="I19" s="51"/>
      <c r="J19" s="51"/>
      <c r="K19" s="51"/>
      <c r="L19" s="51"/>
      <c r="M19" s="58"/>
      <c r="N19" s="51"/>
      <c r="O19" s="51"/>
      <c r="P19" s="51"/>
    </row>
    <row r="20" spans="1:18" x14ac:dyDescent="0.25">
      <c r="A20" s="51"/>
      <c r="B20" s="51"/>
      <c r="C20" s="51"/>
      <c r="D20" s="52" t="s">
        <v>80</v>
      </c>
      <c r="E20" s="60">
        <f>E18*D8</f>
        <v>0</v>
      </c>
      <c r="F20" s="51" t="s">
        <v>81</v>
      </c>
      <c r="G20" s="51"/>
      <c r="H20" s="61"/>
      <c r="I20" s="61"/>
      <c r="J20" s="61"/>
      <c r="K20" s="51"/>
      <c r="L20" s="52" t="s">
        <v>80</v>
      </c>
      <c r="M20" s="60">
        <f>M18*M8</f>
        <v>0</v>
      </c>
      <c r="N20" s="51" t="s">
        <v>81</v>
      </c>
      <c r="O20" s="51"/>
      <c r="P20" s="51"/>
    </row>
    <row r="21" spans="1:18" x14ac:dyDescent="0.25">
      <c r="A21" s="51"/>
      <c r="B21" s="51"/>
      <c r="C21" s="51"/>
      <c r="D21" s="51"/>
      <c r="E21" s="58"/>
      <c r="F21" s="51"/>
      <c r="G21" s="51"/>
      <c r="H21" s="61"/>
      <c r="I21" s="51"/>
      <c r="J21" s="61"/>
      <c r="K21" s="51"/>
      <c r="L21" s="51"/>
      <c r="M21" s="58"/>
      <c r="N21" s="51"/>
      <c r="O21" s="51"/>
      <c r="P21" s="51"/>
    </row>
    <row r="22" spans="1:18" x14ac:dyDescent="0.25">
      <c r="A22" s="51"/>
      <c r="B22" s="51"/>
      <c r="C22" s="51"/>
      <c r="D22" s="52" t="s">
        <v>82</v>
      </c>
      <c r="E22" s="62">
        <f>'Lignes de calculs'!H85*'Coût de revient'!G8</f>
        <v>0</v>
      </c>
      <c r="F22" s="51" t="s">
        <v>81</v>
      </c>
      <c r="G22" s="51"/>
      <c r="H22" s="61"/>
      <c r="I22" s="51"/>
      <c r="J22" s="61"/>
      <c r="K22" s="51"/>
      <c r="L22" s="52" t="s">
        <v>83</v>
      </c>
      <c r="M22" s="62">
        <f>'Lignes de calculs'!H85*'Coût de revient'!P8</f>
        <v>0</v>
      </c>
      <c r="N22" s="51" t="s">
        <v>81</v>
      </c>
      <c r="O22" s="51"/>
      <c r="P22" s="51"/>
    </row>
    <row r="23" spans="1:18" x14ac:dyDescent="0.25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</row>
    <row r="24" spans="1:18" ht="13" x14ac:dyDescent="0.3">
      <c r="A24" s="51"/>
      <c r="B24" s="51"/>
      <c r="C24" s="51"/>
      <c r="D24" s="51"/>
      <c r="E24" s="51"/>
      <c r="F24" s="51"/>
      <c r="G24" s="51"/>
      <c r="H24" s="63"/>
      <c r="I24" s="58" t="str">
        <f>IF(I25&lt;0,"PERTE","GAIN")</f>
        <v>GAIN</v>
      </c>
      <c r="J24" s="51"/>
      <c r="K24" s="51"/>
      <c r="L24" s="51"/>
      <c r="M24" s="51"/>
      <c r="N24" s="51"/>
      <c r="O24" s="51"/>
      <c r="P24" s="51"/>
    </row>
    <row r="25" spans="1:18" ht="17.5" x14ac:dyDescent="0.35">
      <c r="A25" s="51"/>
      <c r="B25" s="51"/>
      <c r="C25" s="51"/>
      <c r="D25" s="52" t="s">
        <v>84</v>
      </c>
      <c r="E25" s="64">
        <f>E20+E22</f>
        <v>0</v>
      </c>
      <c r="F25" s="65" t="s">
        <v>81</v>
      </c>
      <c r="G25" s="51"/>
      <c r="H25" s="66"/>
      <c r="I25" s="67">
        <f>M12-E25</f>
        <v>0</v>
      </c>
      <c r="J25" s="51"/>
      <c r="K25" s="51"/>
      <c r="L25" s="52" t="s">
        <v>85</v>
      </c>
      <c r="M25" s="68">
        <f>M20+M22</f>
        <v>0</v>
      </c>
      <c r="N25" s="51"/>
      <c r="O25" s="51"/>
      <c r="P25" s="51"/>
    </row>
    <row r="26" spans="1:18" ht="13" x14ac:dyDescent="0.3">
      <c r="A26" s="51"/>
      <c r="B26" s="51"/>
      <c r="C26" s="51"/>
      <c r="D26" s="51"/>
      <c r="E26" s="51"/>
      <c r="F26" s="51"/>
      <c r="G26" s="51"/>
      <c r="H26" s="69" t="s">
        <v>86</v>
      </c>
      <c r="I26" s="70">
        <f>I25-I14</f>
        <v>0</v>
      </c>
      <c r="J26" s="51"/>
      <c r="K26" s="51"/>
      <c r="L26" s="51"/>
      <c r="M26" s="51"/>
      <c r="N26" s="51"/>
      <c r="O26" s="51"/>
      <c r="P26" s="51"/>
    </row>
    <row r="27" spans="1:18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</row>
    <row r="28" spans="1:18" x14ac:dyDescent="0.25">
      <c r="L28" s="26"/>
      <c r="P28" s="26"/>
    </row>
    <row r="29" spans="1:18" ht="13" thickBot="1" x14ac:dyDescent="0.3">
      <c r="L29" s="26"/>
      <c r="P29" s="26"/>
      <c r="R29" s="26"/>
    </row>
    <row r="30" spans="1:18" ht="13.5" thickBot="1" x14ac:dyDescent="0.35">
      <c r="A30" s="71"/>
      <c r="B30" s="71"/>
      <c r="C30" s="71"/>
      <c r="D30" s="72" t="s">
        <v>87</v>
      </c>
      <c r="E30" s="73">
        <f>M33</f>
        <v>0</v>
      </c>
      <c r="F30" s="26" t="s">
        <v>79</v>
      </c>
      <c r="G30" s="74">
        <v>0</v>
      </c>
      <c r="H30" s="26" t="s">
        <v>88</v>
      </c>
      <c r="I30" s="75" t="str">
        <f>'[1]Ligne de décompte réel achat'!C14</f>
        <v>total achat sanitaire</v>
      </c>
      <c r="J30" s="76"/>
      <c r="K30" s="77">
        <f>'[1]Ligne de décompte réel achat'!H14</f>
        <v>0</v>
      </c>
      <c r="L30" s="78"/>
      <c r="M30" s="79" t="s">
        <v>89</v>
      </c>
      <c r="N30" s="80" t="s">
        <v>90</v>
      </c>
      <c r="O30" s="80" t="s">
        <v>91</v>
      </c>
      <c r="P30" s="81" t="s">
        <v>92</v>
      </c>
      <c r="R30" s="26"/>
    </row>
    <row r="31" spans="1:18" ht="13.5" thickBot="1" x14ac:dyDescent="0.35">
      <c r="A31" s="71"/>
      <c r="B31" s="71"/>
      <c r="C31" s="71"/>
      <c r="D31" s="71"/>
      <c r="I31" s="82" t="str">
        <f>'[1]Ligne de décompte réel achat'!C24</f>
        <v>Total achat chauffage</v>
      </c>
      <c r="J31" s="83"/>
      <c r="K31" s="84">
        <f>'[1]Ligne de décompte réel achat'!H24</f>
        <v>0</v>
      </c>
      <c r="L31" s="78"/>
      <c r="M31" s="85">
        <f>'[1]Ligne de décompte réel achat'!N26</f>
        <v>0</v>
      </c>
      <c r="N31" s="86">
        <f>'[1]Ligne de décompte réel achat'!K26</f>
        <v>0</v>
      </c>
      <c r="O31" s="87">
        <f>'[1]Ligne de décompte réel achat'!L26</f>
        <v>0</v>
      </c>
      <c r="P31" s="87">
        <f>'[1]Ligne de décompte réel achat'!M26</f>
        <v>0</v>
      </c>
    </row>
    <row r="32" spans="1:18" ht="13" x14ac:dyDescent="0.3">
      <c r="A32" s="71"/>
      <c r="B32" s="71"/>
      <c r="C32" s="71"/>
      <c r="D32" s="72" t="s">
        <v>73</v>
      </c>
      <c r="E32" s="88">
        <f>E30*D8</f>
        <v>0</v>
      </c>
      <c r="F32" s="26" t="s">
        <v>81</v>
      </c>
      <c r="I32" s="82" t="str">
        <f>'[1]Ligne de décompte réel achat'!C33</f>
        <v>Total achat VMC</v>
      </c>
      <c r="J32" s="83"/>
      <c r="K32" s="84">
        <f>'[1]Ligne de décompte réel achat'!H33</f>
        <v>0</v>
      </c>
      <c r="L32" s="78"/>
      <c r="M32" s="89"/>
      <c r="N32" s="90"/>
      <c r="O32" s="90"/>
      <c r="P32" s="90"/>
    </row>
    <row r="33" spans="1:19" ht="13" x14ac:dyDescent="0.3">
      <c r="A33" s="71"/>
      <c r="B33" s="71"/>
      <c r="C33" s="71"/>
      <c r="D33" s="71"/>
      <c r="I33" s="82" t="str">
        <f>'[1]Ligne de décompte réel achat'!C42</f>
        <v>Total achat Plomberie</v>
      </c>
      <c r="J33" s="83"/>
      <c r="K33" s="84">
        <f>'[1]Ligne de décompte réel achat'!H42</f>
        <v>0</v>
      </c>
      <c r="L33" s="78"/>
      <c r="M33" s="84">
        <f>SUM(M31:P31)</f>
        <v>0</v>
      </c>
      <c r="N33" s="78"/>
      <c r="O33" s="78"/>
      <c r="P33" s="78"/>
    </row>
    <row r="34" spans="1:19" ht="13.5" thickBot="1" x14ac:dyDescent="0.35">
      <c r="A34" s="71"/>
      <c r="B34" s="71"/>
      <c r="C34" s="71"/>
      <c r="D34" s="72" t="s">
        <v>93</v>
      </c>
      <c r="E34" s="91">
        <f>K41</f>
        <v>0</v>
      </c>
      <c r="F34" s="26" t="s">
        <v>81</v>
      </c>
      <c r="I34" s="82"/>
      <c r="J34" s="83"/>
      <c r="K34" s="84"/>
      <c r="L34" s="78"/>
      <c r="M34" s="92"/>
      <c r="N34" s="78"/>
      <c r="O34" s="78"/>
      <c r="P34" s="78"/>
    </row>
    <row r="35" spans="1:19" ht="13" x14ac:dyDescent="0.3">
      <c r="A35" s="71"/>
      <c r="B35" s="71"/>
      <c r="C35" s="71"/>
      <c r="D35" s="72" t="s">
        <v>94</v>
      </c>
      <c r="E35" s="93">
        <f>E34*G8-E34</f>
        <v>0</v>
      </c>
      <c r="F35" s="26"/>
      <c r="I35" s="82"/>
      <c r="J35" s="83"/>
      <c r="K35" s="84"/>
      <c r="L35" s="78"/>
      <c r="M35" s="94"/>
      <c r="N35" s="94"/>
      <c r="O35" s="94"/>
      <c r="P35" s="94"/>
    </row>
    <row r="36" spans="1:19" ht="13" x14ac:dyDescent="0.3">
      <c r="A36" s="71"/>
      <c r="B36" s="71"/>
      <c r="C36" s="71"/>
      <c r="D36" s="72" t="s">
        <v>95</v>
      </c>
      <c r="E36" s="95">
        <f>E34+E35</f>
        <v>0</v>
      </c>
      <c r="I36" s="82"/>
      <c r="J36" s="83"/>
      <c r="K36" s="84"/>
      <c r="L36" s="78"/>
      <c r="M36" s="94"/>
      <c r="N36" s="94"/>
      <c r="O36" s="94"/>
      <c r="P36" s="94"/>
    </row>
    <row r="37" spans="1:19" ht="13" x14ac:dyDescent="0.3">
      <c r="A37" s="71"/>
      <c r="B37" s="71"/>
      <c r="C37" s="71"/>
      <c r="D37" s="71"/>
      <c r="I37" s="82"/>
      <c r="J37" s="83"/>
      <c r="K37" s="84"/>
      <c r="L37" s="78"/>
      <c r="M37" s="94"/>
      <c r="N37" s="94"/>
      <c r="O37" s="94"/>
      <c r="P37" s="94"/>
      <c r="S37" s="26"/>
    </row>
    <row r="38" spans="1:19" ht="13" x14ac:dyDescent="0.3">
      <c r="A38" s="71"/>
      <c r="B38" s="71"/>
      <c r="C38" s="71"/>
      <c r="D38" s="72" t="s">
        <v>96</v>
      </c>
      <c r="E38" s="95">
        <f>E36+E32</f>
        <v>0</v>
      </c>
      <c r="F38" s="26" t="s">
        <v>81</v>
      </c>
      <c r="I38" s="82"/>
      <c r="J38" s="83"/>
      <c r="K38" s="84"/>
      <c r="L38" s="78"/>
      <c r="M38" s="94"/>
      <c r="N38" s="94"/>
      <c r="O38" s="94"/>
      <c r="P38" s="94"/>
    </row>
    <row r="39" spans="1:19" ht="13.5" thickBot="1" x14ac:dyDescent="0.35">
      <c r="A39" s="71"/>
      <c r="B39" s="71"/>
      <c r="C39" s="71"/>
      <c r="D39" s="71"/>
      <c r="I39" s="96"/>
      <c r="J39" s="97"/>
      <c r="K39" s="86"/>
      <c r="L39" s="78"/>
      <c r="M39" s="94"/>
      <c r="N39" s="94"/>
      <c r="O39" s="94"/>
      <c r="P39" s="94"/>
    </row>
    <row r="40" spans="1:19" ht="13" x14ac:dyDescent="0.3">
      <c r="A40" s="71"/>
      <c r="B40" s="71"/>
      <c r="C40" s="71"/>
      <c r="D40" s="71"/>
      <c r="I40" s="78"/>
      <c r="J40" s="78"/>
      <c r="K40" s="77"/>
      <c r="L40" s="78"/>
      <c r="M40" s="94"/>
      <c r="N40" s="94"/>
      <c r="O40" s="94"/>
      <c r="P40" s="94"/>
    </row>
    <row r="41" spans="1:19" ht="13" x14ac:dyDescent="0.3">
      <c r="A41" s="71"/>
      <c r="B41" s="71"/>
      <c r="C41" s="71"/>
      <c r="D41" s="1" t="s">
        <v>97</v>
      </c>
      <c r="E41" s="74">
        <f>M12-E38</f>
        <v>0</v>
      </c>
      <c r="F41" s="1" t="s">
        <v>81</v>
      </c>
      <c r="G41" s="98"/>
      <c r="I41" s="78"/>
      <c r="J41" s="78"/>
      <c r="K41" s="84">
        <f>SUM(K30:K40)</f>
        <v>0</v>
      </c>
      <c r="L41" s="78"/>
      <c r="M41" s="94"/>
      <c r="N41" s="94"/>
      <c r="O41" s="94"/>
      <c r="P41" s="99"/>
    </row>
    <row r="42" spans="1:19" ht="13" thickBot="1" x14ac:dyDescent="0.3">
      <c r="G42" s="100"/>
      <c r="H42" s="100"/>
      <c r="I42" s="78"/>
      <c r="J42" s="78"/>
      <c r="K42" s="86"/>
      <c r="L42" s="78"/>
      <c r="M42" s="78"/>
      <c r="N42" s="78"/>
      <c r="O42" s="78"/>
      <c r="P42" s="78"/>
    </row>
    <row r="43" spans="1:19" x14ac:dyDescent="0.25">
      <c r="I43" s="101"/>
      <c r="J43" s="101"/>
      <c r="K43" s="102"/>
      <c r="L43" s="101"/>
      <c r="M43" s="102"/>
      <c r="N43" s="102"/>
      <c r="O43" s="102"/>
      <c r="P43" s="102"/>
    </row>
    <row r="44" spans="1:19" x14ac:dyDescent="0.25">
      <c r="I44" s="4"/>
      <c r="J44" s="4"/>
      <c r="K44" s="11"/>
      <c r="L44" s="4"/>
      <c r="M44" s="4"/>
      <c r="N44" s="4"/>
      <c r="O44" s="4"/>
      <c r="P44" s="4"/>
    </row>
    <row r="45" spans="1:19" x14ac:dyDescent="0.25">
      <c r="I45" s="4"/>
      <c r="J45" s="4"/>
      <c r="K45" s="4"/>
      <c r="L45" s="4"/>
      <c r="M45" s="11"/>
      <c r="N45" s="4"/>
      <c r="O45" s="4"/>
      <c r="P45" s="4"/>
    </row>
    <row r="46" spans="1:19" x14ac:dyDescent="0.25">
      <c r="I46" s="4"/>
      <c r="J46" s="4"/>
      <c r="K46" s="4"/>
      <c r="L46" s="4"/>
      <c r="M46" s="4"/>
      <c r="N46" s="4"/>
      <c r="O46" s="4"/>
      <c r="P46" s="4"/>
    </row>
    <row r="50" spans="1:6" ht="15.5" x14ac:dyDescent="0.35">
      <c r="A50" s="103"/>
      <c r="B50" s="104"/>
      <c r="C50" s="104"/>
      <c r="D50" s="105"/>
      <c r="E50" s="106"/>
      <c r="F50" s="104"/>
    </row>
    <row r="52" spans="1:6" ht="14.5" x14ac:dyDescent="0.35">
      <c r="E52" s="107"/>
    </row>
    <row r="55" spans="1:6" x14ac:dyDescent="0.25">
      <c r="B55" s="108"/>
    </row>
    <row r="56" spans="1:6" x14ac:dyDescent="0.25">
      <c r="B56" s="108"/>
    </row>
    <row r="57" spans="1:6" x14ac:dyDescent="0.25">
      <c r="B57" s="108"/>
    </row>
    <row r="58" spans="1:6" x14ac:dyDescent="0.25">
      <c r="B58" s="108"/>
    </row>
    <row r="59" spans="1:6" x14ac:dyDescent="0.25">
      <c r="B59" s="108"/>
    </row>
    <row r="60" spans="1:6" x14ac:dyDescent="0.25">
      <c r="B60" s="108"/>
    </row>
    <row r="61" spans="1:6" x14ac:dyDescent="0.25">
      <c r="B61" s="108"/>
    </row>
    <row r="62" spans="1:6" x14ac:dyDescent="0.25">
      <c r="B62" s="108"/>
    </row>
    <row r="63" spans="1:6" x14ac:dyDescent="0.25">
      <c r="B63" s="108"/>
    </row>
    <row r="64" spans="1:6" x14ac:dyDescent="0.25">
      <c r="B64" s="108"/>
    </row>
    <row r="65" spans="2:2" x14ac:dyDescent="0.25">
      <c r="B65" s="108"/>
    </row>
    <row r="66" spans="2:2" x14ac:dyDescent="0.25">
      <c r="B66" s="108"/>
    </row>
    <row r="67" spans="2:2" x14ac:dyDescent="0.25">
      <c r="B67" s="108"/>
    </row>
    <row r="68" spans="2:2" x14ac:dyDescent="0.25">
      <c r="B68" s="108"/>
    </row>
    <row r="69" spans="2:2" x14ac:dyDescent="0.25">
      <c r="B69" s="108"/>
    </row>
    <row r="70" spans="2:2" x14ac:dyDescent="0.25">
      <c r="B70" s="108"/>
    </row>
    <row r="71" spans="2:2" x14ac:dyDescent="0.25">
      <c r="B71" s="108"/>
    </row>
    <row r="72" spans="2:2" x14ac:dyDescent="0.25">
      <c r="B72" s="108"/>
    </row>
    <row r="73" spans="2:2" x14ac:dyDescent="0.25">
      <c r="B73" s="108"/>
    </row>
    <row r="74" spans="2:2" x14ac:dyDescent="0.25">
      <c r="B74" s="108"/>
    </row>
    <row r="75" spans="2:2" x14ac:dyDescent="0.25">
      <c r="B75" s="108"/>
    </row>
    <row r="76" spans="2:2" x14ac:dyDescent="0.25">
      <c r="B76" s="108"/>
    </row>
    <row r="77" spans="2:2" x14ac:dyDescent="0.25">
      <c r="B77" s="108"/>
    </row>
    <row r="78" spans="2:2" x14ac:dyDescent="0.25">
      <c r="B78" s="108"/>
    </row>
    <row r="79" spans="2:2" x14ac:dyDescent="0.25">
      <c r="B79" s="108"/>
    </row>
    <row r="80" spans="2:2" x14ac:dyDescent="0.25">
      <c r="B80" s="108"/>
    </row>
    <row r="81" spans="2:2" x14ac:dyDescent="0.25">
      <c r="B81" s="108"/>
    </row>
    <row r="82" spans="2:2" x14ac:dyDescent="0.25">
      <c r="B82" s="108"/>
    </row>
    <row r="83" spans="2:2" x14ac:dyDescent="0.25">
      <c r="B83" s="108"/>
    </row>
    <row r="84" spans="2:2" x14ac:dyDescent="0.25">
      <c r="B84" s="108"/>
    </row>
    <row r="85" spans="2:2" x14ac:dyDescent="0.25">
      <c r="B85" s="108"/>
    </row>
    <row r="86" spans="2:2" x14ac:dyDescent="0.25">
      <c r="B86" s="108"/>
    </row>
    <row r="87" spans="2:2" x14ac:dyDescent="0.25">
      <c r="B87" s="108"/>
    </row>
    <row r="88" spans="2:2" x14ac:dyDescent="0.25">
      <c r="B88" s="108"/>
    </row>
    <row r="89" spans="2:2" x14ac:dyDescent="0.25">
      <c r="B89" s="108"/>
    </row>
    <row r="90" spans="2:2" x14ac:dyDescent="0.25">
      <c r="B90" s="108"/>
    </row>
    <row r="91" spans="2:2" x14ac:dyDescent="0.25">
      <c r="B91" s="108"/>
    </row>
    <row r="92" spans="2:2" x14ac:dyDescent="0.25">
      <c r="B92" s="108"/>
    </row>
    <row r="93" spans="2:2" x14ac:dyDescent="0.25">
      <c r="B93" s="108"/>
    </row>
    <row r="94" spans="2:2" x14ac:dyDescent="0.25">
      <c r="B94" s="108"/>
    </row>
    <row r="95" spans="2:2" x14ac:dyDescent="0.25">
      <c r="B95" s="108"/>
    </row>
    <row r="96" spans="2:2" x14ac:dyDescent="0.25">
      <c r="B96" s="108"/>
    </row>
    <row r="97" spans="2:2" x14ac:dyDescent="0.25">
      <c r="B97" s="108"/>
    </row>
    <row r="98" spans="2:2" x14ac:dyDescent="0.25">
      <c r="B98" s="108"/>
    </row>
    <row r="99" spans="2:2" x14ac:dyDescent="0.25">
      <c r="B99" s="108"/>
    </row>
    <row r="100" spans="2:2" x14ac:dyDescent="0.25">
      <c r="B100" s="108"/>
    </row>
    <row r="101" spans="2:2" x14ac:dyDescent="0.25">
      <c r="B101" s="108"/>
    </row>
    <row r="102" spans="2:2" x14ac:dyDescent="0.25">
      <c r="B102" s="108"/>
    </row>
    <row r="103" spans="2:2" x14ac:dyDescent="0.25">
      <c r="B103" s="108"/>
    </row>
    <row r="104" spans="2:2" x14ac:dyDescent="0.25">
      <c r="B104" s="108"/>
    </row>
    <row r="105" spans="2:2" x14ac:dyDescent="0.25">
      <c r="B105" s="108"/>
    </row>
    <row r="106" spans="2:2" x14ac:dyDescent="0.25">
      <c r="B106" s="108"/>
    </row>
    <row r="107" spans="2:2" x14ac:dyDescent="0.25">
      <c r="B107" s="108"/>
    </row>
    <row r="108" spans="2:2" x14ac:dyDescent="0.25">
      <c r="B108" s="108"/>
    </row>
    <row r="109" spans="2:2" x14ac:dyDescent="0.25">
      <c r="B109" s="108"/>
    </row>
    <row r="110" spans="2:2" x14ac:dyDescent="0.25">
      <c r="B110" s="108"/>
    </row>
    <row r="111" spans="2:2" x14ac:dyDescent="0.25">
      <c r="B111" s="108"/>
    </row>
    <row r="112" spans="2:2" x14ac:dyDescent="0.25">
      <c r="B112" s="108"/>
    </row>
    <row r="113" spans="2:2" x14ac:dyDescent="0.25">
      <c r="B113" s="108"/>
    </row>
    <row r="114" spans="2:2" x14ac:dyDescent="0.25">
      <c r="B114" s="108"/>
    </row>
    <row r="115" spans="2:2" x14ac:dyDescent="0.25">
      <c r="B115" s="108"/>
    </row>
    <row r="116" spans="2:2" x14ac:dyDescent="0.25">
      <c r="B116" s="108"/>
    </row>
    <row r="117" spans="2:2" x14ac:dyDescent="0.25">
      <c r="B117" s="108"/>
    </row>
    <row r="118" spans="2:2" x14ac:dyDescent="0.25">
      <c r="B118" s="108"/>
    </row>
    <row r="119" spans="2:2" x14ac:dyDescent="0.25">
      <c r="B119" s="108"/>
    </row>
    <row r="120" spans="2:2" x14ac:dyDescent="0.25">
      <c r="B120" s="108"/>
    </row>
    <row r="121" spans="2:2" x14ac:dyDescent="0.25">
      <c r="B121" s="108"/>
    </row>
    <row r="122" spans="2:2" x14ac:dyDescent="0.25">
      <c r="B122" s="108"/>
    </row>
    <row r="123" spans="2:2" x14ac:dyDescent="0.25">
      <c r="B123" s="108"/>
    </row>
    <row r="124" spans="2:2" x14ac:dyDescent="0.25">
      <c r="B124" s="108"/>
    </row>
    <row r="125" spans="2:2" x14ac:dyDescent="0.25">
      <c r="B125" s="108"/>
    </row>
    <row r="126" spans="2:2" x14ac:dyDescent="0.25">
      <c r="B126" s="108"/>
    </row>
    <row r="127" spans="2:2" x14ac:dyDescent="0.25">
      <c r="B127" s="108"/>
    </row>
    <row r="128" spans="2:2" x14ac:dyDescent="0.25">
      <c r="B128" s="108"/>
    </row>
    <row r="129" spans="2:2" x14ac:dyDescent="0.25">
      <c r="B129" s="108"/>
    </row>
    <row r="130" spans="2:2" x14ac:dyDescent="0.25">
      <c r="B130" s="108"/>
    </row>
    <row r="131" spans="2:2" x14ac:dyDescent="0.25">
      <c r="B131" s="108"/>
    </row>
    <row r="132" spans="2:2" x14ac:dyDescent="0.25">
      <c r="B132" s="108"/>
    </row>
    <row r="133" spans="2:2" x14ac:dyDescent="0.25">
      <c r="B133" s="108"/>
    </row>
    <row r="134" spans="2:2" x14ac:dyDescent="0.25">
      <c r="B134" s="108"/>
    </row>
    <row r="135" spans="2:2" x14ac:dyDescent="0.25">
      <c r="B135" s="108"/>
    </row>
    <row r="136" spans="2:2" x14ac:dyDescent="0.25">
      <c r="B136" s="108"/>
    </row>
    <row r="137" spans="2:2" x14ac:dyDescent="0.25">
      <c r="B137" s="108"/>
    </row>
    <row r="138" spans="2:2" x14ac:dyDescent="0.25">
      <c r="B138" s="108"/>
    </row>
    <row r="139" spans="2:2" x14ac:dyDescent="0.25">
      <c r="B139" s="108"/>
    </row>
    <row r="140" spans="2:2" x14ac:dyDescent="0.25">
      <c r="B140" s="108"/>
    </row>
    <row r="141" spans="2:2" x14ac:dyDescent="0.25">
      <c r="B141" s="108"/>
    </row>
    <row r="142" spans="2:2" x14ac:dyDescent="0.25">
      <c r="B142" s="108"/>
    </row>
    <row r="143" spans="2:2" x14ac:dyDescent="0.25">
      <c r="B143" s="108"/>
    </row>
    <row r="144" spans="2:2" x14ac:dyDescent="0.25">
      <c r="B144" s="108"/>
    </row>
    <row r="145" spans="2:2" x14ac:dyDescent="0.25">
      <c r="B145" s="108"/>
    </row>
    <row r="146" spans="2:2" x14ac:dyDescent="0.25">
      <c r="B146" s="108"/>
    </row>
    <row r="147" spans="2:2" x14ac:dyDescent="0.25">
      <c r="B147" s="108"/>
    </row>
    <row r="148" spans="2:2" x14ac:dyDescent="0.25">
      <c r="B148" s="108"/>
    </row>
    <row r="149" spans="2:2" x14ac:dyDescent="0.25">
      <c r="B149" s="108"/>
    </row>
    <row r="150" spans="2:2" x14ac:dyDescent="0.25">
      <c r="B150" s="108"/>
    </row>
    <row r="151" spans="2:2" x14ac:dyDescent="0.25">
      <c r="B151" s="108"/>
    </row>
    <row r="152" spans="2:2" x14ac:dyDescent="0.25">
      <c r="B152" s="108"/>
    </row>
    <row r="153" spans="2:2" x14ac:dyDescent="0.25">
      <c r="B153" s="108"/>
    </row>
    <row r="154" spans="2:2" x14ac:dyDescent="0.25">
      <c r="B154" s="108"/>
    </row>
    <row r="155" spans="2:2" x14ac:dyDescent="0.25">
      <c r="B155" s="108"/>
    </row>
    <row r="156" spans="2:2" x14ac:dyDescent="0.25">
      <c r="B156" s="108"/>
    </row>
    <row r="157" spans="2:2" x14ac:dyDescent="0.25">
      <c r="B157" s="108"/>
    </row>
    <row r="158" spans="2:2" x14ac:dyDescent="0.25">
      <c r="B158" s="108"/>
    </row>
    <row r="159" spans="2:2" x14ac:dyDescent="0.25">
      <c r="B159" s="108"/>
    </row>
    <row r="160" spans="2:2" x14ac:dyDescent="0.25">
      <c r="B160" s="108"/>
    </row>
    <row r="161" spans="2:2" x14ac:dyDescent="0.25">
      <c r="B161" s="108"/>
    </row>
    <row r="162" spans="2:2" x14ac:dyDescent="0.25">
      <c r="B162" s="108"/>
    </row>
    <row r="163" spans="2:2" x14ac:dyDescent="0.25">
      <c r="B163" s="108"/>
    </row>
    <row r="164" spans="2:2" x14ac:dyDescent="0.25">
      <c r="B164" s="108"/>
    </row>
    <row r="165" spans="2:2" x14ac:dyDescent="0.25">
      <c r="B165" s="108"/>
    </row>
    <row r="166" spans="2:2" x14ac:dyDescent="0.25">
      <c r="B166" s="108"/>
    </row>
    <row r="167" spans="2:2" x14ac:dyDescent="0.25">
      <c r="B167" s="108"/>
    </row>
    <row r="168" spans="2:2" x14ac:dyDescent="0.25">
      <c r="B168" s="108"/>
    </row>
    <row r="169" spans="2:2" x14ac:dyDescent="0.25">
      <c r="B169" s="108"/>
    </row>
    <row r="170" spans="2:2" x14ac:dyDescent="0.25">
      <c r="B170" s="108"/>
    </row>
    <row r="171" spans="2:2" x14ac:dyDescent="0.25">
      <c r="B171" s="108"/>
    </row>
    <row r="172" spans="2:2" x14ac:dyDescent="0.25">
      <c r="B172" s="108"/>
    </row>
    <row r="173" spans="2:2" x14ac:dyDescent="0.25">
      <c r="B173" s="108"/>
    </row>
    <row r="174" spans="2:2" x14ac:dyDescent="0.25">
      <c r="B174" s="108"/>
    </row>
    <row r="175" spans="2:2" x14ac:dyDescent="0.25">
      <c r="B175" s="108"/>
    </row>
    <row r="176" spans="2:2" x14ac:dyDescent="0.25">
      <c r="B176" s="108"/>
    </row>
    <row r="177" spans="2:2" x14ac:dyDescent="0.25">
      <c r="B177" s="108"/>
    </row>
    <row r="178" spans="2:2" x14ac:dyDescent="0.25">
      <c r="B178" s="108"/>
    </row>
    <row r="179" spans="2:2" x14ac:dyDescent="0.25">
      <c r="B179" s="108"/>
    </row>
    <row r="180" spans="2:2" x14ac:dyDescent="0.25">
      <c r="B180" s="108"/>
    </row>
    <row r="181" spans="2:2" x14ac:dyDescent="0.25">
      <c r="B181" s="108"/>
    </row>
    <row r="182" spans="2:2" x14ac:dyDescent="0.25">
      <c r="B182" s="108"/>
    </row>
    <row r="183" spans="2:2" x14ac:dyDescent="0.25">
      <c r="B183" s="108"/>
    </row>
    <row r="184" spans="2:2" x14ac:dyDescent="0.25">
      <c r="B184" s="108"/>
    </row>
    <row r="185" spans="2:2" x14ac:dyDescent="0.25">
      <c r="B185" s="108"/>
    </row>
    <row r="186" spans="2:2" x14ac:dyDescent="0.25">
      <c r="B186" s="108"/>
    </row>
    <row r="187" spans="2:2" x14ac:dyDescent="0.25">
      <c r="B187" s="108"/>
    </row>
    <row r="188" spans="2:2" x14ac:dyDescent="0.25">
      <c r="B188" s="108"/>
    </row>
    <row r="189" spans="2:2" x14ac:dyDescent="0.25">
      <c r="B189" s="108"/>
    </row>
    <row r="190" spans="2:2" x14ac:dyDescent="0.25">
      <c r="B190" s="108"/>
    </row>
    <row r="191" spans="2:2" x14ac:dyDescent="0.25">
      <c r="B191" s="108"/>
    </row>
    <row r="192" spans="2:2" x14ac:dyDescent="0.25">
      <c r="B192" s="108"/>
    </row>
    <row r="193" spans="2:2" x14ac:dyDescent="0.25">
      <c r="B193" s="108"/>
    </row>
    <row r="194" spans="2:2" x14ac:dyDescent="0.25">
      <c r="B194" s="108"/>
    </row>
    <row r="195" spans="2:2" x14ac:dyDescent="0.25">
      <c r="B195" s="108"/>
    </row>
    <row r="196" spans="2:2" x14ac:dyDescent="0.25">
      <c r="B196" s="108"/>
    </row>
    <row r="197" spans="2:2" x14ac:dyDescent="0.25">
      <c r="B197" s="108"/>
    </row>
    <row r="198" spans="2:2" x14ac:dyDescent="0.25">
      <c r="B198" s="108"/>
    </row>
    <row r="199" spans="2:2" x14ac:dyDescent="0.25">
      <c r="B199" s="108"/>
    </row>
    <row r="200" spans="2:2" x14ac:dyDescent="0.25">
      <c r="B200" s="108"/>
    </row>
    <row r="201" spans="2:2" x14ac:dyDescent="0.25">
      <c r="B201" s="108"/>
    </row>
    <row r="202" spans="2:2" x14ac:dyDescent="0.25">
      <c r="B202" s="108"/>
    </row>
    <row r="203" spans="2:2" x14ac:dyDescent="0.25">
      <c r="B203" s="108"/>
    </row>
    <row r="204" spans="2:2" x14ac:dyDescent="0.25">
      <c r="B204" s="108"/>
    </row>
    <row r="205" spans="2:2" x14ac:dyDescent="0.25">
      <c r="B205" s="108"/>
    </row>
    <row r="206" spans="2:2" x14ac:dyDescent="0.25">
      <c r="B206" s="108"/>
    </row>
    <row r="207" spans="2:2" x14ac:dyDescent="0.25">
      <c r="B207" s="108"/>
    </row>
    <row r="208" spans="2:2" x14ac:dyDescent="0.25">
      <c r="B208" s="108"/>
    </row>
    <row r="209" spans="2:2" x14ac:dyDescent="0.25">
      <c r="B209" s="108"/>
    </row>
    <row r="210" spans="2:2" x14ac:dyDescent="0.25">
      <c r="B210" s="108"/>
    </row>
    <row r="211" spans="2:2" x14ac:dyDescent="0.25">
      <c r="B211" s="108"/>
    </row>
    <row r="212" spans="2:2" x14ac:dyDescent="0.25">
      <c r="B212" s="108"/>
    </row>
    <row r="213" spans="2:2" x14ac:dyDescent="0.25">
      <c r="B213" s="108"/>
    </row>
    <row r="214" spans="2:2" x14ac:dyDescent="0.25">
      <c r="B214" s="108"/>
    </row>
  </sheetData>
  <conditionalFormatting sqref="H25">
    <cfRule type="cellIs" dxfId="16" priority="10" stopIfTrue="1" operator="lessThan">
      <formula>0</formula>
    </cfRule>
    <cfRule type="cellIs" dxfId="15" priority="11" stopIfTrue="1" operator="greaterThan">
      <formula>0</formula>
    </cfRule>
  </conditionalFormatting>
  <conditionalFormatting sqref="I25">
    <cfRule type="cellIs" dxfId="14" priority="8" stopIfTrue="1" operator="lessThan">
      <formula>0</formula>
    </cfRule>
    <cfRule type="cellIs" dxfId="13" priority="9" stopIfTrue="1" operator="greaterThan">
      <formula>0</formula>
    </cfRule>
  </conditionalFormatting>
  <conditionalFormatting sqref="E41">
    <cfRule type="cellIs" dxfId="12" priority="6" stopIfTrue="1" operator="lessThan">
      <formula>0</formula>
    </cfRule>
    <cfRule type="cellIs" dxfId="11" priority="7" stopIfTrue="1" operator="greaterThan">
      <formula>0</formula>
    </cfRule>
  </conditionalFormatting>
  <conditionalFormatting sqref="I26">
    <cfRule type="cellIs" dxfId="10" priority="4" stopIfTrue="1" operator="lessThan">
      <formula>0</formula>
    </cfRule>
    <cfRule type="cellIs" dxfId="9" priority="5" stopIfTrue="1" operator="greaterThan">
      <formula>0</formula>
    </cfRule>
  </conditionalFormatting>
  <conditionalFormatting sqref="P8">
    <cfRule type="cellIs" dxfId="8" priority="1" stopIfTrue="1" operator="greaterThan">
      <formula>1.578</formula>
    </cfRule>
    <cfRule type="cellIs" dxfId="7" priority="2" stopIfTrue="1" operator="equal">
      <formula>1.578</formula>
    </cfRule>
    <cfRule type="cellIs" dxfId="6" priority="3" stopIfTrue="1" operator="lessThan">
      <formula>1.561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Lignes de calculs</vt:lpstr>
      <vt:lpstr>Coût de revient</vt:lpstr>
      <vt:lpstr>'Lignes de calculs'!Impression_des_titres</vt:lpstr>
      <vt:lpstr>'Lignes de calculs'!Zone_d_impression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Michel</cp:lastModifiedBy>
  <dcterms:created xsi:type="dcterms:W3CDTF">2016-12-23T08:53:51Z</dcterms:created>
  <dcterms:modified xsi:type="dcterms:W3CDTF">2016-12-23T10:17:53Z</dcterms:modified>
</cp:coreProperties>
</file>