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activeTab="1"/>
  </bookViews>
  <sheets>
    <sheet name="Feuil1" sheetId="1" r:id="rId1"/>
    <sheet name="Feuil3" sheetId="3" r:id="rId2"/>
  </sheets>
  <definedNames>
    <definedName name="debut">Feuil3!$AB$2</definedName>
    <definedName name="fin">Feuil3!$AC$2</definedName>
  </definedNames>
  <calcPr calcId="152511"/>
</workbook>
</file>

<file path=xl/calcChain.xml><?xml version="1.0" encoding="utf-8"?>
<calcChain xmlns="http://schemas.openxmlformats.org/spreadsheetml/2006/main">
  <c r="Z28" i="3" l="1"/>
  <c r="Z35" i="3"/>
  <c r="Z46" i="3"/>
  <c r="Z82" i="3"/>
  <c r="Z105" i="3"/>
  <c r="Y3" i="3"/>
  <c r="Y4" i="3"/>
  <c r="Y5" i="3"/>
  <c r="Y6" i="3"/>
  <c r="Y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63" i="3"/>
  <c r="Y64" i="3"/>
  <c r="Y65" i="3"/>
  <c r="Y66" i="3"/>
  <c r="Y67" i="3"/>
  <c r="Y68" i="3"/>
  <c r="Y69" i="3"/>
  <c r="Y70" i="3"/>
  <c r="Y71" i="3"/>
  <c r="Y72" i="3"/>
  <c r="Y73" i="3"/>
  <c r="Y74" i="3"/>
  <c r="Y75" i="3"/>
  <c r="Y76" i="3"/>
  <c r="Y77" i="3"/>
  <c r="Y78" i="3"/>
  <c r="Y79" i="3"/>
  <c r="Y80" i="3"/>
  <c r="Y81" i="3"/>
  <c r="Y82" i="3"/>
  <c r="Y83" i="3"/>
  <c r="Y84" i="3"/>
  <c r="Y85" i="3"/>
  <c r="Y86" i="3"/>
  <c r="Y87" i="3"/>
  <c r="Y88" i="3"/>
  <c r="Y89" i="3"/>
  <c r="Y90" i="3"/>
  <c r="Y91" i="3"/>
  <c r="Y92" i="3"/>
  <c r="Y93" i="3"/>
  <c r="Y94" i="3"/>
  <c r="Y95" i="3"/>
  <c r="Y96" i="3"/>
  <c r="Y97" i="3"/>
  <c r="Y98" i="3"/>
  <c r="Y99" i="3"/>
  <c r="Y100" i="3"/>
  <c r="Y101" i="3"/>
  <c r="Y102" i="3"/>
  <c r="Y103" i="3"/>
  <c r="Y104" i="3"/>
  <c r="Y105" i="3"/>
  <c r="Y106" i="3"/>
  <c r="Y107" i="3"/>
  <c r="Y108" i="3"/>
  <c r="Y109" i="3"/>
  <c r="Y110" i="3"/>
  <c r="Y111" i="3"/>
  <c r="Y2" i="3"/>
  <c r="Z3" i="3"/>
  <c r="Z7" i="3"/>
  <c r="Z11" i="3"/>
  <c r="Z15" i="3"/>
  <c r="Z19" i="3"/>
  <c r="Z23" i="3"/>
  <c r="Z27" i="3"/>
  <c r="Z31" i="3"/>
  <c r="Z39" i="3"/>
  <c r="Z43" i="3"/>
  <c r="Z47" i="3"/>
  <c r="Z51" i="3"/>
  <c r="Z55" i="3"/>
  <c r="Z59" i="3"/>
  <c r="Z63" i="3"/>
  <c r="Z67" i="3"/>
  <c r="Z71" i="3"/>
  <c r="Z75" i="3"/>
  <c r="Z79" i="3"/>
  <c r="Z83" i="3"/>
  <c r="Z87" i="3"/>
  <c r="Z91" i="3"/>
  <c r="Z95" i="3"/>
  <c r="Z99" i="3"/>
  <c r="Z103" i="3"/>
  <c r="Z107" i="3"/>
  <c r="Z111" i="3"/>
  <c r="Z9" i="3"/>
  <c r="Z21" i="3"/>
  <c r="Z25" i="3"/>
  <c r="Z37" i="3"/>
  <c r="Z45" i="3"/>
  <c r="Z53" i="3"/>
  <c r="Z57" i="3"/>
  <c r="Z69" i="3"/>
  <c r="Z73" i="3"/>
  <c r="Z85" i="3"/>
  <c r="Z89" i="3"/>
  <c r="Z97" i="3"/>
  <c r="Z6" i="3"/>
  <c r="Z18" i="3"/>
  <c r="Z26" i="3"/>
  <c r="Z30" i="3"/>
  <c r="Z38" i="3"/>
  <c r="Z54" i="3"/>
  <c r="Z62" i="3"/>
  <c r="Z70" i="3"/>
  <c r="Z78" i="3"/>
  <c r="Z86" i="3"/>
  <c r="Z94" i="3"/>
  <c r="Z102" i="3"/>
  <c r="Z110" i="3"/>
  <c r="Z4" i="3"/>
  <c r="Z8" i="3"/>
  <c r="Z12" i="3"/>
  <c r="Z16" i="3"/>
  <c r="Z20" i="3"/>
  <c r="Z24" i="3"/>
  <c r="Z32" i="3"/>
  <c r="Z36" i="3"/>
  <c r="Z40" i="3"/>
  <c r="Z44" i="3"/>
  <c r="Z48" i="3"/>
  <c r="Z52" i="3"/>
  <c r="Z56" i="3"/>
  <c r="Z60" i="3"/>
  <c r="Z64" i="3"/>
  <c r="Z68" i="3"/>
  <c r="Z72" i="3"/>
  <c r="Z76" i="3"/>
  <c r="Z80" i="3"/>
  <c r="Z84" i="3"/>
  <c r="Z88" i="3"/>
  <c r="Z92" i="3"/>
  <c r="Z96" i="3"/>
  <c r="Z100" i="3"/>
  <c r="Z104" i="3"/>
  <c r="Z108" i="3"/>
  <c r="Z5" i="3"/>
  <c r="Z13" i="3"/>
  <c r="Z17" i="3"/>
  <c r="Z29" i="3"/>
  <c r="Z33" i="3"/>
  <c r="Z41" i="3"/>
  <c r="Z49" i="3"/>
  <c r="Z61" i="3"/>
  <c r="Z65" i="3"/>
  <c r="Z77" i="3"/>
  <c r="Z81" i="3"/>
  <c r="Z93" i="3"/>
  <c r="Z101" i="3"/>
  <c r="Z109" i="3"/>
  <c r="Z10" i="3"/>
  <c r="Z14" i="3"/>
  <c r="Z22" i="3"/>
  <c r="Z34" i="3"/>
  <c r="Z42" i="3"/>
  <c r="Z50" i="3"/>
  <c r="Z58" i="3"/>
  <c r="Z66" i="3"/>
  <c r="Z74" i="3"/>
  <c r="Z90" i="3"/>
  <c r="Z98" i="3"/>
  <c r="Z106" i="3"/>
  <c r="Z2" i="3"/>
  <c r="X111" i="3" l="1"/>
  <c r="W111" i="3"/>
  <c r="V111" i="3"/>
  <c r="U111" i="3"/>
  <c r="T111" i="3"/>
  <c r="X110" i="3"/>
  <c r="W110" i="3"/>
  <c r="V110" i="3"/>
  <c r="U110" i="3"/>
  <c r="T110" i="3"/>
  <c r="X109" i="3"/>
  <c r="W109" i="3"/>
  <c r="V109" i="3"/>
  <c r="U109" i="3"/>
  <c r="T109" i="3"/>
  <c r="X108" i="3"/>
  <c r="W108" i="3"/>
  <c r="V108" i="3"/>
  <c r="U108" i="3"/>
  <c r="T108" i="3"/>
  <c r="X107" i="3"/>
  <c r="W107" i="3"/>
  <c r="V107" i="3"/>
  <c r="U107" i="3"/>
  <c r="T107" i="3"/>
  <c r="X106" i="3"/>
  <c r="W106" i="3"/>
  <c r="V106" i="3"/>
  <c r="U106" i="3"/>
  <c r="T106" i="3"/>
  <c r="X105" i="3"/>
  <c r="W105" i="3"/>
  <c r="V105" i="3"/>
  <c r="U105" i="3"/>
  <c r="T105" i="3"/>
  <c r="X104" i="3"/>
  <c r="W104" i="3"/>
  <c r="V104" i="3"/>
  <c r="U104" i="3"/>
  <c r="T104" i="3"/>
  <c r="X103" i="3"/>
  <c r="W103" i="3"/>
  <c r="V103" i="3"/>
  <c r="U103" i="3"/>
  <c r="T103" i="3"/>
  <c r="X102" i="3"/>
  <c r="W102" i="3"/>
  <c r="V102" i="3"/>
  <c r="U102" i="3"/>
  <c r="T102" i="3"/>
  <c r="X101" i="3"/>
  <c r="W101" i="3"/>
  <c r="V101" i="3"/>
  <c r="U101" i="3"/>
  <c r="T101" i="3"/>
  <c r="X100" i="3"/>
  <c r="W100" i="3"/>
  <c r="V100" i="3"/>
  <c r="U100" i="3"/>
  <c r="T100" i="3"/>
  <c r="X99" i="3"/>
  <c r="W99" i="3"/>
  <c r="V99" i="3"/>
  <c r="U99" i="3"/>
  <c r="T99" i="3"/>
  <c r="X98" i="3"/>
  <c r="W98" i="3"/>
  <c r="V98" i="3"/>
  <c r="U98" i="3"/>
  <c r="T98" i="3"/>
  <c r="X97" i="3"/>
  <c r="W97" i="3"/>
  <c r="V97" i="3"/>
  <c r="U97" i="3"/>
  <c r="T97" i="3"/>
  <c r="X96" i="3"/>
  <c r="W96" i="3"/>
  <c r="V96" i="3"/>
  <c r="U96" i="3"/>
  <c r="T96" i="3"/>
  <c r="X95" i="3"/>
  <c r="W95" i="3"/>
  <c r="V95" i="3"/>
  <c r="U95" i="3"/>
  <c r="T95" i="3"/>
  <c r="X94" i="3"/>
  <c r="W94" i="3"/>
  <c r="V94" i="3"/>
  <c r="U94" i="3"/>
  <c r="T94" i="3"/>
  <c r="X93" i="3"/>
  <c r="W93" i="3"/>
  <c r="V93" i="3"/>
  <c r="U93" i="3"/>
  <c r="T93" i="3"/>
  <c r="X92" i="3"/>
  <c r="W92" i="3"/>
  <c r="V92" i="3"/>
  <c r="U92" i="3"/>
  <c r="T92" i="3"/>
  <c r="X91" i="3"/>
  <c r="W91" i="3"/>
  <c r="V91" i="3"/>
  <c r="U91" i="3"/>
  <c r="T91" i="3"/>
  <c r="X90" i="3"/>
  <c r="W90" i="3"/>
  <c r="V90" i="3"/>
  <c r="U90" i="3"/>
  <c r="T90" i="3"/>
  <c r="X89" i="3"/>
  <c r="W89" i="3"/>
  <c r="V89" i="3"/>
  <c r="U89" i="3"/>
  <c r="T89" i="3"/>
  <c r="X88" i="3"/>
  <c r="W88" i="3"/>
  <c r="V88" i="3"/>
  <c r="U88" i="3"/>
  <c r="T88" i="3"/>
  <c r="X87" i="3"/>
  <c r="W87" i="3"/>
  <c r="V87" i="3"/>
  <c r="U87" i="3"/>
  <c r="T87" i="3"/>
  <c r="X86" i="3"/>
  <c r="W86" i="3"/>
  <c r="V86" i="3"/>
  <c r="U86" i="3"/>
  <c r="T86" i="3"/>
  <c r="X85" i="3"/>
  <c r="W85" i="3"/>
  <c r="V85" i="3"/>
  <c r="U85" i="3"/>
  <c r="T85" i="3"/>
  <c r="X84" i="3"/>
  <c r="W84" i="3"/>
  <c r="V84" i="3"/>
  <c r="U84" i="3"/>
  <c r="T84" i="3"/>
  <c r="X83" i="3"/>
  <c r="W83" i="3"/>
  <c r="V83" i="3"/>
  <c r="U83" i="3"/>
  <c r="T83" i="3"/>
  <c r="X82" i="3"/>
  <c r="W82" i="3"/>
  <c r="V82" i="3"/>
  <c r="U82" i="3"/>
  <c r="T82" i="3"/>
  <c r="X81" i="3"/>
  <c r="W81" i="3"/>
  <c r="V81" i="3"/>
  <c r="U81" i="3"/>
  <c r="T81" i="3"/>
  <c r="X80" i="3"/>
  <c r="W80" i="3"/>
  <c r="V80" i="3"/>
  <c r="U80" i="3"/>
  <c r="T80" i="3"/>
  <c r="X79" i="3"/>
  <c r="W79" i="3"/>
  <c r="V79" i="3"/>
  <c r="U79" i="3"/>
  <c r="T79" i="3"/>
  <c r="X78" i="3"/>
  <c r="W78" i="3"/>
  <c r="V78" i="3"/>
  <c r="U78" i="3"/>
  <c r="T78" i="3"/>
  <c r="X77" i="3"/>
  <c r="W77" i="3"/>
  <c r="V77" i="3"/>
  <c r="U77" i="3"/>
  <c r="T77" i="3"/>
  <c r="X76" i="3"/>
  <c r="W76" i="3"/>
  <c r="V76" i="3"/>
  <c r="U76" i="3"/>
  <c r="T76" i="3"/>
  <c r="X75" i="3"/>
  <c r="W75" i="3"/>
  <c r="V75" i="3"/>
  <c r="U75" i="3"/>
  <c r="T75" i="3"/>
  <c r="X74" i="3"/>
  <c r="W74" i="3"/>
  <c r="V74" i="3"/>
  <c r="U74" i="3"/>
  <c r="T74" i="3"/>
  <c r="X73" i="3"/>
  <c r="W73" i="3"/>
  <c r="V73" i="3"/>
  <c r="U73" i="3"/>
  <c r="T73" i="3"/>
  <c r="X72" i="3"/>
  <c r="W72" i="3"/>
  <c r="V72" i="3"/>
  <c r="U72" i="3"/>
  <c r="T72" i="3"/>
  <c r="X71" i="3"/>
  <c r="W71" i="3"/>
  <c r="V71" i="3"/>
  <c r="U71" i="3"/>
  <c r="T71" i="3"/>
  <c r="X70" i="3"/>
  <c r="W70" i="3"/>
  <c r="V70" i="3"/>
  <c r="U70" i="3"/>
  <c r="T70" i="3"/>
  <c r="X69" i="3"/>
  <c r="W69" i="3"/>
  <c r="V69" i="3"/>
  <c r="U69" i="3"/>
  <c r="T69" i="3"/>
  <c r="X68" i="3"/>
  <c r="W68" i="3"/>
  <c r="V68" i="3"/>
  <c r="U68" i="3"/>
  <c r="T68" i="3"/>
  <c r="X67" i="3"/>
  <c r="W67" i="3"/>
  <c r="V67" i="3"/>
  <c r="U67" i="3"/>
  <c r="T67" i="3"/>
  <c r="X66" i="3"/>
  <c r="W66" i="3"/>
  <c r="V66" i="3"/>
  <c r="U66" i="3"/>
  <c r="T66" i="3"/>
  <c r="X65" i="3"/>
  <c r="W65" i="3"/>
  <c r="V65" i="3"/>
  <c r="U65" i="3"/>
  <c r="T65" i="3"/>
  <c r="X64" i="3"/>
  <c r="W64" i="3"/>
  <c r="V64" i="3"/>
  <c r="U64" i="3"/>
  <c r="T64" i="3"/>
  <c r="X63" i="3"/>
  <c r="W63" i="3"/>
  <c r="V63" i="3"/>
  <c r="U63" i="3"/>
  <c r="T63" i="3"/>
  <c r="X62" i="3"/>
  <c r="W62" i="3"/>
  <c r="V62" i="3"/>
  <c r="U62" i="3"/>
  <c r="T62" i="3"/>
  <c r="X61" i="3"/>
  <c r="W61" i="3"/>
  <c r="V61" i="3"/>
  <c r="U61" i="3"/>
  <c r="T61" i="3"/>
  <c r="X60" i="3"/>
  <c r="W60" i="3"/>
  <c r="V60" i="3"/>
  <c r="U60" i="3"/>
  <c r="T60" i="3"/>
  <c r="X59" i="3"/>
  <c r="W59" i="3"/>
  <c r="V59" i="3"/>
  <c r="U59" i="3"/>
  <c r="T59" i="3"/>
  <c r="X58" i="3"/>
  <c r="W58" i="3"/>
  <c r="V58" i="3"/>
  <c r="U58" i="3"/>
  <c r="T58" i="3"/>
  <c r="X57" i="3"/>
  <c r="W57" i="3"/>
  <c r="V57" i="3"/>
  <c r="U57" i="3"/>
  <c r="T57" i="3"/>
  <c r="X56" i="3"/>
  <c r="W56" i="3"/>
  <c r="V56" i="3"/>
  <c r="U56" i="3"/>
  <c r="T56" i="3"/>
  <c r="X55" i="3"/>
  <c r="W55" i="3"/>
  <c r="V55" i="3"/>
  <c r="U55" i="3"/>
  <c r="T55" i="3"/>
  <c r="X54" i="3"/>
  <c r="W54" i="3"/>
  <c r="V54" i="3"/>
  <c r="U54" i="3"/>
  <c r="T54" i="3"/>
  <c r="X53" i="3"/>
  <c r="W53" i="3"/>
  <c r="V53" i="3"/>
  <c r="U53" i="3"/>
  <c r="T53" i="3"/>
  <c r="X52" i="3"/>
  <c r="W52" i="3"/>
  <c r="V52" i="3"/>
  <c r="U52" i="3"/>
  <c r="T52" i="3"/>
  <c r="X51" i="3"/>
  <c r="W51" i="3"/>
  <c r="V51" i="3"/>
  <c r="U51" i="3"/>
  <c r="T51" i="3"/>
  <c r="X50" i="3"/>
  <c r="W50" i="3"/>
  <c r="V50" i="3"/>
  <c r="U50" i="3"/>
  <c r="T50" i="3"/>
  <c r="X49" i="3"/>
  <c r="W49" i="3"/>
  <c r="V49" i="3"/>
  <c r="U49" i="3"/>
  <c r="T49" i="3"/>
  <c r="X48" i="3"/>
  <c r="W48" i="3"/>
  <c r="V48" i="3"/>
  <c r="U48" i="3"/>
  <c r="T48" i="3"/>
  <c r="X47" i="3"/>
  <c r="W47" i="3"/>
  <c r="V47" i="3"/>
  <c r="U47" i="3"/>
  <c r="T47" i="3"/>
  <c r="X46" i="3"/>
  <c r="W46" i="3"/>
  <c r="V46" i="3"/>
  <c r="U46" i="3"/>
  <c r="T46" i="3"/>
  <c r="X45" i="3"/>
  <c r="W45" i="3"/>
  <c r="V45" i="3"/>
  <c r="U45" i="3"/>
  <c r="T45" i="3"/>
  <c r="X44" i="3"/>
  <c r="W44" i="3"/>
  <c r="V44" i="3"/>
  <c r="U44" i="3"/>
  <c r="T44" i="3"/>
  <c r="X43" i="3"/>
  <c r="W43" i="3"/>
  <c r="V43" i="3"/>
  <c r="U43" i="3"/>
  <c r="T43" i="3"/>
  <c r="X42" i="3"/>
  <c r="W42" i="3"/>
  <c r="V42" i="3"/>
  <c r="U42" i="3"/>
  <c r="T42" i="3"/>
  <c r="X41" i="3"/>
  <c r="W41" i="3"/>
  <c r="V41" i="3"/>
  <c r="U41" i="3"/>
  <c r="T41" i="3"/>
  <c r="X40" i="3"/>
  <c r="W40" i="3"/>
  <c r="V40" i="3"/>
  <c r="U40" i="3"/>
  <c r="T40" i="3"/>
  <c r="X39" i="3"/>
  <c r="W39" i="3"/>
  <c r="V39" i="3"/>
  <c r="U39" i="3"/>
  <c r="T39" i="3"/>
  <c r="X38" i="3"/>
  <c r="W38" i="3"/>
  <c r="V38" i="3"/>
  <c r="U38" i="3"/>
  <c r="T38" i="3"/>
  <c r="X37" i="3"/>
  <c r="W37" i="3"/>
  <c r="V37" i="3"/>
  <c r="U37" i="3"/>
  <c r="T37" i="3"/>
  <c r="X36" i="3"/>
  <c r="W36" i="3"/>
  <c r="V36" i="3"/>
  <c r="U36" i="3"/>
  <c r="T36" i="3"/>
  <c r="X35" i="3"/>
  <c r="W35" i="3"/>
  <c r="V35" i="3"/>
  <c r="U35" i="3"/>
  <c r="T35" i="3"/>
  <c r="X34" i="3"/>
  <c r="W34" i="3"/>
  <c r="V34" i="3"/>
  <c r="U34" i="3"/>
  <c r="T34" i="3"/>
  <c r="X33" i="3"/>
  <c r="W33" i="3"/>
  <c r="V33" i="3"/>
  <c r="U33" i="3"/>
  <c r="T33" i="3"/>
  <c r="X32" i="3"/>
  <c r="W32" i="3"/>
  <c r="V32" i="3"/>
  <c r="U32" i="3"/>
  <c r="T32" i="3"/>
  <c r="X31" i="3"/>
  <c r="W31" i="3"/>
  <c r="V31" i="3"/>
  <c r="U31" i="3"/>
  <c r="T31" i="3"/>
  <c r="X30" i="3"/>
  <c r="W30" i="3"/>
  <c r="V30" i="3"/>
  <c r="U30" i="3"/>
  <c r="T30" i="3"/>
  <c r="X29" i="3"/>
  <c r="W29" i="3"/>
  <c r="V29" i="3"/>
  <c r="U29" i="3"/>
  <c r="T29" i="3"/>
  <c r="X28" i="3"/>
  <c r="W28" i="3"/>
  <c r="V28" i="3"/>
  <c r="U28" i="3"/>
  <c r="T28" i="3"/>
  <c r="X27" i="3"/>
  <c r="W27" i="3"/>
  <c r="V27" i="3"/>
  <c r="U27" i="3"/>
  <c r="T27" i="3"/>
  <c r="X26" i="3"/>
  <c r="W26" i="3"/>
  <c r="V26" i="3"/>
  <c r="U26" i="3"/>
  <c r="T26" i="3"/>
  <c r="X25" i="3"/>
  <c r="W25" i="3"/>
  <c r="V25" i="3"/>
  <c r="U25" i="3"/>
  <c r="T25" i="3"/>
  <c r="X24" i="3"/>
  <c r="W24" i="3"/>
  <c r="V24" i="3"/>
  <c r="U24" i="3"/>
  <c r="T24" i="3"/>
  <c r="X23" i="3"/>
  <c r="W23" i="3"/>
  <c r="V23" i="3"/>
  <c r="U23" i="3"/>
  <c r="T23" i="3"/>
  <c r="X22" i="3"/>
  <c r="W22" i="3"/>
  <c r="V22" i="3"/>
  <c r="U22" i="3"/>
  <c r="T22" i="3"/>
  <c r="X21" i="3"/>
  <c r="W21" i="3"/>
  <c r="V21" i="3"/>
  <c r="U21" i="3"/>
  <c r="T21" i="3"/>
  <c r="X20" i="3"/>
  <c r="W20" i="3"/>
  <c r="V20" i="3"/>
  <c r="U20" i="3"/>
  <c r="T20" i="3"/>
  <c r="X19" i="3"/>
  <c r="W19" i="3"/>
  <c r="V19" i="3"/>
  <c r="U19" i="3"/>
  <c r="T19" i="3"/>
  <c r="X18" i="3"/>
  <c r="W18" i="3"/>
  <c r="V18" i="3"/>
  <c r="U18" i="3"/>
  <c r="T18" i="3"/>
  <c r="X17" i="3"/>
  <c r="W17" i="3"/>
  <c r="V17" i="3"/>
  <c r="U17" i="3"/>
  <c r="T17" i="3"/>
  <c r="X16" i="3"/>
  <c r="W16" i="3"/>
  <c r="V16" i="3"/>
  <c r="U16" i="3"/>
  <c r="T16" i="3"/>
  <c r="X15" i="3"/>
  <c r="W15" i="3"/>
  <c r="V15" i="3"/>
  <c r="U15" i="3"/>
  <c r="T15" i="3"/>
  <c r="X14" i="3"/>
  <c r="W14" i="3"/>
  <c r="V14" i="3"/>
  <c r="U14" i="3"/>
  <c r="T14" i="3"/>
  <c r="X13" i="3"/>
  <c r="W13" i="3"/>
  <c r="V13" i="3"/>
  <c r="U13" i="3"/>
  <c r="T13" i="3"/>
  <c r="X12" i="3"/>
  <c r="W12" i="3"/>
  <c r="V12" i="3"/>
  <c r="U12" i="3"/>
  <c r="T12" i="3"/>
  <c r="X11" i="3"/>
  <c r="W11" i="3"/>
  <c r="V11" i="3"/>
  <c r="U11" i="3"/>
  <c r="T11" i="3"/>
  <c r="X10" i="3"/>
  <c r="W10" i="3"/>
  <c r="V10" i="3"/>
  <c r="U10" i="3"/>
  <c r="T10" i="3"/>
  <c r="X9" i="3"/>
  <c r="W9" i="3"/>
  <c r="V9" i="3"/>
  <c r="U9" i="3"/>
  <c r="T9" i="3"/>
  <c r="X8" i="3"/>
  <c r="W8" i="3"/>
  <c r="V8" i="3"/>
  <c r="U8" i="3"/>
  <c r="T8" i="3"/>
  <c r="X7" i="3"/>
  <c r="W7" i="3"/>
  <c r="V7" i="3"/>
  <c r="U7" i="3"/>
  <c r="T7" i="3"/>
  <c r="X6" i="3"/>
  <c r="W6" i="3"/>
  <c r="V6" i="3"/>
  <c r="U6" i="3"/>
  <c r="T6" i="3"/>
  <c r="X5" i="3"/>
  <c r="W5" i="3"/>
  <c r="V5" i="3"/>
  <c r="U5" i="3"/>
  <c r="T5" i="3"/>
  <c r="X4" i="3"/>
  <c r="W4" i="3"/>
  <c r="V4" i="3"/>
  <c r="U4" i="3"/>
  <c r="T4" i="3"/>
  <c r="X3" i="3"/>
  <c r="W3" i="3"/>
  <c r="V3" i="3"/>
  <c r="U3" i="3"/>
  <c r="T3" i="3"/>
  <c r="X2" i="3"/>
  <c r="W2" i="3"/>
  <c r="V2" i="3"/>
  <c r="U2" i="3"/>
  <c r="T2" i="3"/>
  <c r="X19" i="1" l="1"/>
  <c r="W19" i="1"/>
  <c r="V19" i="1"/>
  <c r="U19" i="1"/>
  <c r="T19" i="1"/>
  <c r="S19" i="1"/>
  <c r="X18" i="1"/>
  <c r="W18" i="1"/>
  <c r="V18" i="1"/>
  <c r="U18" i="1"/>
  <c r="T18" i="1"/>
  <c r="S18" i="1"/>
  <c r="X17" i="1"/>
  <c r="W17" i="1"/>
  <c r="V17" i="1"/>
  <c r="U17" i="1"/>
  <c r="T17" i="1"/>
  <c r="S17" i="1"/>
  <c r="X16" i="1"/>
  <c r="W16" i="1"/>
  <c r="V16" i="1"/>
  <c r="U16" i="1"/>
  <c r="T16" i="1"/>
  <c r="S16" i="1"/>
  <c r="X15" i="1"/>
  <c r="W15" i="1"/>
  <c r="V15" i="1"/>
  <c r="U15" i="1"/>
  <c r="T15" i="1"/>
  <c r="S15" i="1"/>
  <c r="X14" i="1"/>
  <c r="W14" i="1"/>
  <c r="V14" i="1"/>
  <c r="U14" i="1"/>
  <c r="T14" i="1"/>
  <c r="S14" i="1"/>
  <c r="X13" i="1"/>
  <c r="W13" i="1"/>
  <c r="V13" i="1"/>
  <c r="U13" i="1"/>
  <c r="T13" i="1"/>
  <c r="S13" i="1"/>
  <c r="X12" i="1"/>
  <c r="W12" i="1"/>
  <c r="V12" i="1"/>
  <c r="U12" i="1"/>
  <c r="T12" i="1"/>
  <c r="S12" i="1"/>
  <c r="X11" i="1"/>
  <c r="W11" i="1"/>
  <c r="V11" i="1"/>
  <c r="U11" i="1"/>
  <c r="T11" i="1"/>
  <c r="S11" i="1"/>
  <c r="X10" i="1"/>
  <c r="W10" i="1"/>
  <c r="V10" i="1"/>
  <c r="U10" i="1"/>
  <c r="T10" i="1"/>
  <c r="S10" i="1"/>
  <c r="X9" i="1"/>
  <c r="W9" i="1"/>
  <c r="V9" i="1"/>
  <c r="U9" i="1"/>
  <c r="T9" i="1"/>
  <c r="S9" i="1"/>
  <c r="X8" i="1"/>
  <c r="W8" i="1"/>
  <c r="V8" i="1"/>
  <c r="U8" i="1"/>
  <c r="T8" i="1"/>
  <c r="S8" i="1"/>
  <c r="X7" i="1"/>
  <c r="W7" i="1"/>
  <c r="V7" i="1"/>
  <c r="U7" i="1"/>
  <c r="T7" i="1"/>
  <c r="S7" i="1"/>
  <c r="X6" i="1"/>
  <c r="W6" i="1"/>
  <c r="V6" i="1"/>
  <c r="U6" i="1"/>
  <c r="T6" i="1"/>
  <c r="S6" i="1"/>
  <c r="X5" i="1"/>
  <c r="W5" i="1"/>
  <c r="V5" i="1"/>
  <c r="U5" i="1"/>
  <c r="T5" i="1"/>
  <c r="S5" i="1"/>
  <c r="X4" i="1"/>
  <c r="W4" i="1"/>
  <c r="V4" i="1"/>
  <c r="U4" i="1"/>
  <c r="T4" i="1"/>
  <c r="S4" i="1"/>
  <c r="X3" i="1"/>
  <c r="W3" i="1"/>
  <c r="V3" i="1"/>
  <c r="U3" i="1"/>
  <c r="T3" i="1"/>
  <c r="S3" i="1"/>
  <c r="X2" i="1"/>
  <c r="W2" i="1"/>
  <c r="V2" i="1"/>
  <c r="U2" i="1"/>
  <c r="T2" i="1"/>
  <c r="S2" i="1"/>
</calcChain>
</file>

<file path=xl/sharedStrings.xml><?xml version="1.0" encoding="utf-8"?>
<sst xmlns="http://schemas.openxmlformats.org/spreadsheetml/2006/main" count="1657" uniqueCount="522">
  <si>
    <t>Type</t>
  </si>
  <si>
    <t>Société</t>
  </si>
  <si>
    <t>Statut de la DA</t>
  </si>
  <si>
    <t>Ouvert</t>
  </si>
  <si>
    <t>N° DA</t>
  </si>
  <si>
    <t>N° d'incident client</t>
  </si>
  <si>
    <t>Titre</t>
  </si>
  <si>
    <t>Description</t>
  </si>
  <si>
    <t>Titulaire</t>
  </si>
  <si>
    <t>Nom</t>
  </si>
  <si>
    <t>Source</t>
  </si>
  <si>
    <t>Catégorie</t>
  </si>
  <si>
    <t>Sous-catégorie</t>
  </si>
  <si>
    <t>Créé par</t>
  </si>
  <si>
    <t>Société parent</t>
  </si>
  <si>
    <t>Date de clôture</t>
  </si>
  <si>
    <t>Echéance réalisée</t>
  </si>
  <si>
    <t>Echéance</t>
  </si>
  <si>
    <t>Semaine Ouv.</t>
  </si>
  <si>
    <t>Mois Ouv</t>
  </si>
  <si>
    <t>Semaine Rés.</t>
  </si>
  <si>
    <t>Mois Rés</t>
  </si>
  <si>
    <t>SLAs</t>
  </si>
  <si>
    <t>Tps de traitement</t>
  </si>
  <si>
    <t>Maintenance (MCO)</t>
  </si>
  <si>
    <t>DECATHLON MAG FRS296 LAVAL</t>
  </si>
  <si>
    <t>Terminée</t>
  </si>
  <si>
    <t>1-156341631</t>
  </si>
  <si>
    <t>soucis appels</t>
  </si>
  <si>
    <t>La ligne 80296130 du magasin 296 n'est pas joignable et peut pas initier des appels meme apres avoir re-enregistre le numero sur MitelMC. Quand on fait un appel depuis le telephone ca sonne 3 fois puis - busy tone. Quand on essaye de joindre la ligne - direct busy tone.</t>
  </si>
  <si>
    <t>DAGA-SD-SPIE</t>
  </si>
  <si>
    <t>Movit</t>
  </si>
  <si>
    <t>Web</t>
  </si>
  <si>
    <t>Comm unifiées et collaboration</t>
  </si>
  <si>
    <t>SUPPORT.MOVIT</t>
  </si>
  <si>
    <t>MOVIT</t>
  </si>
  <si>
    <t>Exploitation</t>
  </si>
  <si>
    <t>DECATHLON MAG FRS454 COLMAR</t>
  </si>
  <si>
    <t>1-156341681</t>
  </si>
  <si>
    <t xml:space="preserve">transformation de ligne </t>
  </si>
  <si>
    <t>L'utilisateur voudrait que le SKI_V1 ( 80454031 / +3364876085) devient DMF dans le magasin 454.</t>
  </si>
  <si>
    <t>DECATHLON MAG FRS539 PARIS LA DEFENSE</t>
  </si>
  <si>
    <t>Suspendue</t>
  </si>
  <si>
    <t>1-156785651</t>
  </si>
  <si>
    <t>Utilisatrice dispo. à partir du 29/11 CF ACT - Mise à jour des numéros de téléphone sur le standard</t>
  </si>
  <si>
    <t>Description : user asks us to update the standard​​​​​​​  Since when :05/10/2016  Profile : SDENIS20 Segolène DENIS Store : S539  Phone : 0149037520</t>
  </si>
  <si>
    <t>DECATHLON MAG FRS236 MULHOUSE</t>
  </si>
  <si>
    <t>Attente Rép. Client</t>
  </si>
  <si>
    <t>1-158647735</t>
  </si>
  <si>
    <t>Att. Retour clt - changement de noms</t>
  </si>
  <si>
    <t xml:space="preserve">Related to 1-158133711 ObligatoireLe magasin a toujours les anciens noms des lignes et voudrait les actualiser: S0236_FORME_RR est devenu S0236_RUNNING_RR S0236_CYCLE_RR est devenu S0236_RUNNING_V1 Merci de changer les noms. Le numero du magasin etait donnee (236) contacte: WINTZ, VIRGINIE  hone: +33389334210 </t>
  </si>
  <si>
    <t>DECATHLON MAG FRS694 DOUBS</t>
  </si>
  <si>
    <t>1-159309911</t>
  </si>
  <si>
    <t>Att. retour clt -transfert d'appels.</t>
  </si>
  <si>
    <t>Le poste standard est HS et l'utilisateur aimerait transferer les appels depuis sur le : S0694_PERMANENT8069400233698442248BTAMC2fmc80694002_569  Magasin : FRS694 Contacte: Barone Maxime - +33698442248</t>
  </si>
  <si>
    <t>DECATHLON MAG FRS131 LIMONEST</t>
  </si>
  <si>
    <t>1-159599094</t>
  </si>
  <si>
    <t>CMD Remplacement poste accueil pour casse</t>
  </si>
  <si>
    <t>Remplacement poste accueil Ils ont du mal a entendre</t>
  </si>
  <si>
    <t>JELLOULI</t>
  </si>
  <si>
    <t>ALEXIA.ESCUDERO</t>
  </si>
  <si>
    <t>DECATHLON LOG FRDKL91 ROUVIGNIES</t>
  </si>
  <si>
    <t>1-160660987</t>
  </si>
  <si>
    <t>EXPL - FRDKL91 Renommage de postes</t>
  </si>
  <si>
    <t>De : Mathilde POIL [mailto:mathilde.poil@decathlon.com]  Envoyé : vendredi 28 octobre 2016 14:11 À : CDS_MOVIT Daga Objet : Décathlon Rouvignies magasin n° FRDKL91 - Ticket changements de nom de téléphone  Bonjour,  Le téléphone 70091040 du magasin n° FRDKL91 est attribué à Narval. Serait-il possible de corriger la faute d'orthographe afin de l'attribuer Nawal (W et non RV au milieu) car il est impossible de trouver le numéro en utilisant la fonction recherche.  Le téléphone 70091014 du magasin n° FRDKL91 est attribué à Mahtilde OSEL. Serait-il possible de corriger la faute d'orthographe afin de l'attribuer Mathilde OSEL (T et H inversés) car il est impossible de trouver le numéro en utilisant la fonction recherche.  Merci d'avance.  PS : j'avais fait la demande sur votre ancienne adresse mail mais je n'ai pas eu de retour de numéro de ticket, donc je me permets de vous contacter sur votre nouvelle boîte mail.   Cordialement,  Mathilde POIL    Logistique France SAS-CAC Rouvignies   ZAC de l'Aérodrome Ouest, rue Marc Jodot 59220 Rouvignies  Tel accueil : 03 61 10 10 10</t>
  </si>
  <si>
    <t>E-mail</t>
  </si>
  <si>
    <t>DECATHLON MAG FRS149 MEAUX</t>
  </si>
  <si>
    <t>1-160358301</t>
  </si>
  <si>
    <t xml:space="preserve"> demande de changement des horaires sur le message du répondeur du magasin</t>
  </si>
  <si>
    <t xml:space="preserve">Description : The user has an issue with the voicemail on the reception phone that gives the wrongs open hours. he would like to change it. the right opening hours are from 9 am to 8 pm . from monday to saturday.  Error message: /  Date : 29/10/2016 Since when : 29/10/2016  Test :    Profile: BHEINE31  Station: only the station  Store : frs149  Phone: 33666525269  User disponibilities : Anytime </t>
  </si>
  <si>
    <t>DECATHLON MAG FRS1302 SCIONZIER</t>
  </si>
  <si>
    <t>1-160358381</t>
  </si>
  <si>
    <t>Recontacter 21/11 - Modification annuaire</t>
  </si>
  <si>
    <t>Le magasin FRS_1302 voudrait changer la ligne 81302903 du S1392_KS3 en S1302_SKYV1 dans l'annuaire. Contacte: Anne Helene BIDAUD +33450479270</t>
  </si>
  <si>
    <t>DECATHLON MAG FRS026 CESSON</t>
  </si>
  <si>
    <t>1-160358386</t>
  </si>
  <si>
    <t>Demande d'etat</t>
  </si>
  <si>
    <t xml:space="preserve">Apres une activation reussie suite au un factory reset, le S0026_EXPLOIT n'arrive pas a appeler et recevoir des appels. Est la carte SIM toujour active? S0026_EXPLOIT - 80026004 - 33761738240 FRS026 Contacte: Yoan MARECHAL +33164417221 </t>
  </si>
  <si>
    <t>DECATHLON MAG FRS067 WITTENHEIM</t>
  </si>
  <si>
    <t>1-160358481</t>
  </si>
  <si>
    <t>Ajout de lignes</t>
  </si>
  <si>
    <t>L'utilisateur aimerait ajouter 2 lignes a son parque informatique: 80067913 - S0067_KS13-14 80067914 - S0067_KS15-16 La commande de carte sim a ete passee sur le myteam FRS067 Contacte:GOETTELMANN, Elodie                    +33389570730</t>
  </si>
  <si>
    <t>DECATHLON MAG FRS468 THIAIS</t>
  </si>
  <si>
    <t>1-160358548</t>
  </si>
  <si>
    <t>Coupure totale</t>
  </si>
  <si>
    <t xml:space="preserve">L'utilisateur ne peut ni recevoir ni emettre d'appel.  L'utilisateur à déjà rencontrer le problème (1-160574809) </t>
  </si>
  <si>
    <t>DECATHLON MAG FRS846 MARSEILLE</t>
  </si>
  <si>
    <t>1-160923711</t>
  </si>
  <si>
    <t>2 dect's HS</t>
  </si>
  <si>
    <t>L'utilisateur nous signale que depuis hier il a 2 dects qui ne fonctionnent plus. Il peut pas appeler dessous ni recevoir des appels. Les IPEI ne sont pas dans l'ordre, il les a melange avant de savoir lequel est lequel.  Lines: 80846160 - 80846021  IPEI:  1034506836090  1034506841982  Contacte: Florent VIVALDI, +33413420880</t>
  </si>
  <si>
    <t>DECATHLON MAG FRS302 REIMS</t>
  </si>
  <si>
    <t>1-160923971</t>
  </si>
  <si>
    <t>Suite a une création de lignes, les numéros sont interchangés.</t>
  </si>
  <si>
    <t>Bonjour, suite a cette creation de poste 1-149488851 les numéros ne sont plus correctement attribués. Exemple: le 80302141 doit être le V1 et non le RR. jonathan.foissy@decathlon.com 0326350330</t>
  </si>
  <si>
    <t>1-161335481</t>
  </si>
  <si>
    <t>Demande reconfig téléphone suite à renommage</t>
  </si>
  <si>
    <t>De : Mathilde POIL [mailto:mathilde.poil@decathlon.com]  Envoyé : jeudi 3 novembre 2016 09:19 À : CDS_MOVIT Daga Objet : Re: Décathlon Rouvignies magasin n° FRDKL91 - Ticket changements de nom de téléphone  Bonjour,  Le téléphone de Mathilde OSEL, 70091014 IPEI n'est plus reconnu par le réseau depuis la fin de semaine dernière (ce qui semble coïncider avec votre intervention) J'ai tenté un master reset mais je pense que le numéro de PARK que je possède n'est plus le bon (28 100 402 02 104) Pouvez-vous intervenir ?  Merci d'avance,   Mathilde POIL    Logistique France SAS-CAC Rouvignies   ZAC de l'Aérodrome Ouest, rue Marc Jodot 59220 Rouvignies  Tel accueil : 03 61 10 10 10</t>
  </si>
  <si>
    <t>DECATHLON MAG FRS188 ESCALQUENS</t>
  </si>
  <si>
    <t>1-160924431</t>
  </si>
  <si>
    <t>Impossible d'appeler ou de recevoir des appels sur Aastra</t>
  </si>
  <si>
    <t xml:space="preserve">Bonjour,  L'utilisateur a un incident avec un téléphone aastra. lors du démarrage du téléphone un login est demandé et donc impossible d'appeler ou de recevoir des appels.  ipei number : 1034501488000  Cordialement,  </t>
  </si>
  <si>
    <t>ANTONACCI</t>
  </si>
  <si>
    <t>DECATHLON MAG FRS023 ECHIROLLES</t>
  </si>
  <si>
    <t>1-160924441</t>
  </si>
  <si>
    <t>N2 - Impossible de passer des appels internes</t>
  </si>
  <si>
    <t>Bonjour, Il est impossible de passer des appels internes dans le magasin depuis hier. nous avons fait redémarré le routeur MOVIT hier mais le problème est toujours présent. Les appels externes ne sont pas concernés</t>
  </si>
  <si>
    <t>DECATHLON MAG FRS035 LIMOGES</t>
  </si>
  <si>
    <t>1-161415939</t>
  </si>
  <si>
    <t>N2 - Perte des répertoires téléphonique de tous les postes</t>
  </si>
  <si>
    <t>Appel de M.AUDONNET 0641766017  Défaut perte des répertoires téléphonique de tous les postes, comment les recréer soit depuis le poste ou en RHM. Technicien attend la procédure pour les recréer</t>
  </si>
  <si>
    <t>Téléphone</t>
  </si>
  <si>
    <t>DIDIER.JOLY</t>
  </si>
  <si>
    <t>1-163328741</t>
  </si>
  <si>
    <t xml:space="preserve"> 2 dect avec un message d'erreur</t>
  </si>
  <si>
    <t>80this message is displayed on 2 dect error : se logguer svp 80188801, ipei : 110410065295  mitel  0188_QCO 80188060, ipei : 1034501489632  mitel 0188_Natation_V2  contact : KROGH Katia +33561360960</t>
  </si>
  <si>
    <t>CARON</t>
  </si>
  <si>
    <t>SANS FIL AASTRA-VO01006</t>
  </si>
  <si>
    <t>DECATHLON MAG FRS095 AMIENS</t>
  </si>
  <si>
    <t>1-163328791</t>
  </si>
  <si>
    <t>DECT HS s'éteint sans raison</t>
  </si>
  <si>
    <t>DECT HS s'éteint sans raison , lumière rouge , changement de batterie : toujours NOK  IPEI : 1104100648956  contact : Pierre Baptiste Staquet , +33322450045</t>
  </si>
  <si>
    <t>POSTE SIP-VO06011</t>
  </si>
  <si>
    <t>DECATHLON MAG FRS189 PARIS 01</t>
  </si>
  <si>
    <t>1-163328801</t>
  </si>
  <si>
    <t>Telephones DECT en panne</t>
  </si>
  <si>
    <t>Bonjour  - User have an issue with 4 DECT, impossible to power on   - Cross tests made, red light blink  Since : 15/11/2016  Station /IPEI :   1034506845945 1034506840872 1034506841282 103450684519*  Le temps de remplacement des téléphones, pouvez vous appeler le magasin pour mettre en place des redirection sur d'autres téléphones  Contact : Michael BEROL</t>
  </si>
  <si>
    <t>VINSARD</t>
  </si>
  <si>
    <t>DECATHLON MAG FRS122 CHANTEPIE</t>
  </si>
  <si>
    <t>1-163328811</t>
  </si>
  <si>
    <t>Appels entrants magasin ko</t>
  </si>
  <si>
    <t>- Customers and other stores encounter issues to join the store.  - Test myself, I have the message telling the store is closed and the standard doesn't ring  Le problème est par intermittance. Des fois nous arrivons les joindre, parfois le standard est c</t>
  </si>
  <si>
    <t>DELAGE</t>
  </si>
  <si>
    <t>POSTE OPERATEUR-VO06001</t>
  </si>
  <si>
    <t>DECATHLON EASY FRS1130 RENNES</t>
  </si>
  <si>
    <t>1-163328821</t>
  </si>
  <si>
    <t>Activation de deux cartes SIM.</t>
  </si>
  <si>
    <t>Bonjour, je n'ai vu aucunes commandes de cartes SIM sur le portail MyTem pour ce magasin. Pouvez vous vérifier que ce magasin a bien deux postes prévus dans l'AMC: - Directeur (002) - Permanent (003) alexis.leroux@decathloneasy.fr 0299335724</t>
  </si>
  <si>
    <t>COMMUNICATION UNIFIEE AASTRA-AP05001</t>
  </si>
  <si>
    <t>Assistance technicien</t>
  </si>
  <si>
    <t>DECATHLON MAG FRS053 ANGLET</t>
  </si>
  <si>
    <t>1-160924561</t>
  </si>
  <si>
    <t>Demande d'informations</t>
  </si>
  <si>
    <t>Bonjour, Est-ce que la ligne 80053041 / +33762651864 / fmc80053041_865 est toujours active? L'utilisateur ne peut pas envoyer des appels dessous mais elle arrice a recevoir. L'activation de MitelMC a envoye un fichier vide. Merci.</t>
  </si>
  <si>
    <t>DECATHLON MAG FRS238 BOE</t>
  </si>
  <si>
    <t>1-161400691</t>
  </si>
  <si>
    <t>Demande assistance config casque</t>
  </si>
  <si>
    <t>De : VINCENT MACAREZ -FRANCE- [mailto:vincent.macarez@decathlon.com]  Envoyé : jeudi 3 novembre 2016 15:37 À : DAGE Support; THOMAS GADEA -AUCH0211- Objet : demande d'assistance installation casque  Bonjour,  Pouvez vous entrer en contact avec le site d'Agen 238 afin de mettre en service un casque accueil  Merci beaucoup    Vincent MACAREZ Responsable Informatique Magasin Aquitaine Quercy Cantal Limousin 07 60 90 77 38 vincent.macarez@decathlon.com Notre site Web : infofrance.decathlon.fr</t>
  </si>
  <si>
    <t>DECATHLON MAG FRS018 PORTET SUR GARONNE</t>
  </si>
  <si>
    <t>1-160924611</t>
  </si>
  <si>
    <t>Pas de réseau avec une carte SIM</t>
  </si>
  <si>
    <t>Bonjour, La carte SIM du garde 80018007 ne fonctionne plus. Nous n'avons plus de réseau avec celle ci alors que en mettant une autre carte sim, cela fonctionne. Le téléphone n'est donc pas en cause</t>
  </si>
  <si>
    <t>DECATHLON MAG FRS349 ARRAS</t>
  </si>
  <si>
    <t>1-160924621</t>
  </si>
  <si>
    <t>PB AMC - Activation nouvelle SIM Orange</t>
  </si>
  <si>
    <t>Bonjour, L'utilisateur à reçu une nouvelle SIM d'un nouvel opérateur hors de mon côté je n'ai pas les informations à jours afin d'activer mittel pouvez vous faire le necessaire ? N° impacté : 80349100  contact : Chambon Julien  FR349 - ARRAS - FRANCE - +33321168170</t>
  </si>
  <si>
    <t>DECATHLON MAG FRS183 LA TESTE DE BUCH</t>
  </si>
  <si>
    <t>1-160924641</t>
  </si>
  <si>
    <t>Recontacter à partir du 21/11 / Telephone injoignable</t>
  </si>
  <si>
    <t>Un utilisateur du FRS183 nous signale que la ligne 80183120 n'est pa joignable et peut pas initialiser des appels depuis non plus. re-enregistre la ligne -&gt; meme soucis Merci de re-activer la ligne. Contacte: FITTING, Thomas +33557527363</t>
  </si>
  <si>
    <t>1-161506544</t>
  </si>
  <si>
    <t>Commande de 3 postes Caisse</t>
  </si>
  <si>
    <t>3 nouveaux téléphones caisses KS 7-8 : 80454907 KS 9-10 : 80454909 KS 11-12 : 80454911 Contact : Viviane MEINRAD 03 89 21 55 30</t>
  </si>
  <si>
    <t>COVILLERS</t>
  </si>
  <si>
    <t>DECATHLON MAG FRS013 VOUNEUIL</t>
  </si>
  <si>
    <t>1-160924671</t>
  </si>
  <si>
    <t xml:space="preserve">Carte sim desactive? </t>
  </si>
  <si>
    <t>Un utilisateur du FRS013 signale que il peut plus lancer ou recevoir des appels sur le Nature_013 - 80013100 - fmc80013100_025 . Est-ce que la carte sim est toujours active? appels d'urgence uniquement est affiche sur le telephone.</t>
  </si>
  <si>
    <t>DECATHLON MAG FRS004 ANTIBES</t>
  </si>
  <si>
    <t>1-161595609</t>
  </si>
  <si>
    <t>CLT NRP - PROGRAMMER 2 POSTES  MOBILS</t>
  </si>
  <si>
    <t>PROGRAMMER 2 POSTES  MOBILS /    80004111 et 80004004  Mme Fraize Emilie  04.93.74.10.20</t>
  </si>
  <si>
    <t>D.RACHEDI</t>
  </si>
  <si>
    <t>Annulé</t>
  </si>
  <si>
    <t>1-161642761</t>
  </si>
  <si>
    <t>Demande d'ajout numero de telephone</t>
  </si>
  <si>
    <t>Bonjour,  Pouvez-vous ajouter la carte sim suivante dans la base de données du magasin 236 s'il vous plait?  Numero de sim : 1016083660594 Numero interne : 80236061 Nom : "S0236_GLISSE_V1"</t>
  </si>
  <si>
    <t>1-161642768</t>
  </si>
  <si>
    <t>Ajout raccourci accueil</t>
  </si>
  <si>
    <t>Bonjour, Pouvez vous ajouter le nulmero court 80236061 en raccourci sur le telephone de l'accueil s'il vous plait? Voir ticket de creration n° 1-161642761</t>
  </si>
  <si>
    <t>DECATHLON EASY FRS1108 AUBENAS</t>
  </si>
  <si>
    <t>1-161721056</t>
  </si>
  <si>
    <t>pb appel vers 08 92 23 25 44 pour valid chq bancaires</t>
  </si>
  <si>
    <t>Appel de Benjamin info decathlon Sur site Nicolas GOBILLOT 04 75 93 85 36 pb de discri autorisé au postes les 08  Info complementaire : impossible d'appeler le n° 08 92 23 25 44 pour faire valider les chèques bancaires, numéro non accessible.</t>
  </si>
  <si>
    <t>ALAIN.BARRAUD</t>
  </si>
  <si>
    <t>DECATHLON MAG FRS267 EVREUX</t>
  </si>
  <si>
    <t>1-161642931</t>
  </si>
  <si>
    <t>80267020 impossible émettre et recevoir des appels malgré un réenregistrement</t>
  </si>
  <si>
    <t>80267020 impossible émettre et recevoir des appels malgré un réenregistrement  Contact: Benjamin COLLINET 80267004</t>
  </si>
  <si>
    <t>1-161642936</t>
  </si>
  <si>
    <t xml:space="preserve"> Suite nouvelles cartes SIM 2 postes à réenregistrer</t>
  </si>
  <si>
    <t>Bonjour, Merci de bien vouloir contacter Benjamin COLLINET 80267004 afin de réenregistrer les postes RR RUNNING et VENDEUR RUNNING (nouvelles cartes SIM).</t>
  </si>
  <si>
    <t>DECATHLON MAG FRS195 SEMECOURT</t>
  </si>
  <si>
    <t>1-161643021</t>
  </si>
  <si>
    <t>Boitier ATA HS</t>
  </si>
  <si>
    <t>Le boitier ATA est HS plus de voyant Fax et affranchisseuse hors service</t>
  </si>
  <si>
    <t>THOMAS.COVILLERS</t>
  </si>
  <si>
    <t>PASSERELLE ATA-VO06004</t>
  </si>
  <si>
    <t>DECATHLON MAG FRS507 EPERNAY</t>
  </si>
  <si>
    <t>1-161883811</t>
  </si>
  <si>
    <t>Transfer de ligne</t>
  </si>
  <si>
    <t>Le magasin FRS507 rencontre des soucis pour le moment avec leur reseau et aimerait transferer les appels entrant sur la ligne +33326512820 sur leur telephone CYCLE_RR ( 80507140/+33623316089)</t>
  </si>
  <si>
    <t>POSTE IP-VO06010</t>
  </si>
  <si>
    <t>1-161883821</t>
  </si>
  <si>
    <t xml:space="preserve"> probleme poste accueil</t>
  </si>
  <si>
    <t xml:space="preserve">the welcome phone doesn't work error : "pas de connexion a la box" movit router already restarted, error message now : no connection to pbx aastra, sn : 20350775 contact : NANA NGONGO Cédric +33549501475 </t>
  </si>
  <si>
    <t>1-161883971</t>
  </si>
  <si>
    <t>Att ret. BT - problème carte sim</t>
  </si>
  <si>
    <t>probleme sur une carte sim. impossible d'appeler le numéro de l'exterieur et en interne.  0762651877 numéro exterieur 80053071 numéro interne  + 80053041 appels sortants KO, message : Nousavons été obligé de limiter votre ligne</t>
  </si>
  <si>
    <t>DECATHLON FRS987 LILLE</t>
  </si>
  <si>
    <t>1-161883966</t>
  </si>
  <si>
    <t>N2-Mise en place d'un message OPECO NOEL</t>
  </si>
  <si>
    <t>Bonjour,  Merci de bien vouloir mettre en place ce message d'OPECO NOEL sur l'intégralité des magasins Decathlon pour le 16/11 au plus tard.  Merci.  Cordialement,  contact : florian.antonacci@decathlon.com tel : 0603104427</t>
  </si>
  <si>
    <t>1-161884021</t>
  </si>
  <si>
    <t>MAJ Couverture - 2 dects HS</t>
  </si>
  <si>
    <t>Le magasin a 2 dects HS et il voudrait les remplacer. Ligne: 80846002 IPEI:1034506845434 Ligne: 80846020 IPEI: 1034506835091  Contacte: Magasin 846 Florent VIVALDI +33413420880</t>
  </si>
  <si>
    <t>DECATHLON MAG FRS818 COIGNIERES</t>
  </si>
  <si>
    <t>1-161884091</t>
  </si>
  <si>
    <t>Activation nouvelle carte SIM</t>
  </si>
  <si>
    <t>Demande d'activation d'un nouvelle carte SIM reçue le 08/11/2016.  Information carte SIM : N° carte SIM : 8933837161591027453 N° téléphone : 33604516517 N° interne : 80818071  Contact : Elodie PRADIER ou le permanent - +33179921370</t>
  </si>
  <si>
    <t>MP112R 2FXS-AC SIP-MP112/2S/SIP</t>
  </si>
  <si>
    <t>1-161884261</t>
  </si>
  <si>
    <t>Att. Ret Clt pour annul.- Demande remplacement carte sim pour telephone 80018200.</t>
  </si>
  <si>
    <t xml:space="preserve">La carte sim du téléphone du magazin FRS018 :  libellé: S0018_Evenementiel , n°80018200, n°33612722825SFRAMC2fmc80018200_364. Ne fonctionne pas donc demande de remplacement celle-ci. - téléphone fonctionne normalement avec autre cartes mais pas de réseau GSM avec la sim actuelle. </t>
  </si>
  <si>
    <t>DECATHLON EASY FRS1125 VILLEBON sur YVETTE</t>
  </si>
  <si>
    <t>1-161884345</t>
  </si>
  <si>
    <t>Enregistrement Mittel du téléphone mobile accueil</t>
  </si>
  <si>
    <t>Bonjour, le téléphone 81125001 (Accueil Mobile) a perdu son enregistrement AMC. Ce magasin n'est pas encore renseigné dans votre outil d'enregistrement, je vous laisse donc la main. PS: cette ligne est en catégorie d'appel National. Bonne journée, le support Décathlon.</t>
  </si>
  <si>
    <t>1-161884371</t>
  </si>
  <si>
    <t>Recontacter 18/11 CF Activités - Création d'un nouvel utilisateur</t>
  </si>
  <si>
    <t>Bonjour,  Suite à la commande Mytem n°MOVIT_FRS987_LILLEMAG20160919002 réceptionnée, je souhaite la création d'un numéro : 80000051 - SQF - Préparation commande  catégorie appel : international  Voici les informations de la carte SIM reçue :  22 16 01 51 34 98 6 code PUK : 70 03 32 71  Numéro : +33667723573   contact : florian.antonacci@decathlon.com tel : 0603104427</t>
  </si>
  <si>
    <t>DECATHLON MAG FRS289 LE CHESNAY</t>
  </si>
  <si>
    <t>1-161884461</t>
  </si>
  <si>
    <t>[Rappel le 02/12 à 14h  Exploitant ] - Lignes a activer</t>
  </si>
  <si>
    <t>Bonjour, Le magasin a recu 8 nouvelles cartes sim et nous voulions activer les téléphones et les lignes mais les nouvelles lignes ne sont pas dans la centrales d'activation Merci d'appeler l'utilisateur et d'activer les lignes avec lui : 008  011  021  022  051  111  101  KS_Tradi_4 Utilisateur joignable au magasin : 33139231040 Contact : Mathieu BRUCKERT</t>
  </si>
  <si>
    <t>DECATHLON MAG FRS200 ST DENIS</t>
  </si>
  <si>
    <t>1-161884471</t>
  </si>
  <si>
    <t>DECT HS</t>
  </si>
  <si>
    <t>Bonjour,  Nous avons un DECT qui ne fonctionne plus : les leds clignotent alternativement en rouge et en vert et le DECT passe en mode rescue tout seul . Pouvez vous arranger cela s'il vous plait?</t>
  </si>
  <si>
    <t>DECATHLON MAG FRS009 CABRIES</t>
  </si>
  <si>
    <t>1-161884541</t>
  </si>
  <si>
    <t>Rappel 14/11 - nouvelles cartes sims non activées</t>
  </si>
  <si>
    <t>nouvelles cartes sims non activées impossible de faire l'enregistreemnt mitel 80009001 80009003 80009007 80009140 80009901 80009903 contact : Bouterin Adrien</t>
  </si>
  <si>
    <t>DECATHLON MAG FRS186 GROSLAY</t>
  </si>
  <si>
    <t>1-161884552</t>
  </si>
  <si>
    <t>DECT responsable fitness HS</t>
  </si>
  <si>
    <t>Le téléphone responsable fitness clignote rouge, ne se recharge plus le client a déjà essayer d'échanger les batteries ça ne marche pas.</t>
  </si>
  <si>
    <t>1-161884591</t>
  </si>
  <si>
    <t>Probleme avec 2 téléphones</t>
  </si>
  <si>
    <t>Description : deux téléphones ne qui ne s'allume plus mitel fixe : cross test : changer la batterie : n ok  charger le téléphone : n ok -&gt; aucune réaction des téléphones n° tel : 80189041  / 80189040 santé découverte Error message : Since when :9-11-16 Station : Profile :KMEDJA01  Store : 189</t>
  </si>
  <si>
    <t>DECATHLON MAG FRS429 PARIS 13</t>
  </si>
  <si>
    <t>1-161884611</t>
  </si>
  <si>
    <t xml:space="preserve"> probleme dect</t>
  </si>
  <si>
    <t>the dect shows a white screen, and then it reboots indefinetly mitel  sn : 2j30l1634a181bg tried with anotehr battery but still nok contact : PENETRO Jodie +33144068200</t>
  </si>
  <si>
    <t>DECATHLON MAG FRS1375 PARIS PORTE D'AUBERVILLIERS</t>
  </si>
  <si>
    <t>1-162217625</t>
  </si>
  <si>
    <t>coupure totale F7344-00348-001</t>
  </si>
  <si>
    <t>coupure totale sur le site.  ticket completel N°:2016110950841  0664544991 pcs</t>
  </si>
  <si>
    <t>STEPHANE.PRODHOMME</t>
  </si>
  <si>
    <t>1-161884621</t>
  </si>
  <si>
    <t>Esc. SFR faite par Completel - Probleme de ligne RTC</t>
  </si>
  <si>
    <t>Default de le ligne RTC plus de liaison de secours RTC.   La ligne doit prendre le relai en cas de coupure internet ne marche plus.  Pouvez vous verifier la ligne suivante :   04 93 95 15 83  Cordialement  Le support décathlon.   En cas de besoin de contact : Emilie FREZE</t>
  </si>
  <si>
    <t>LAN WAN HP-RE03001</t>
  </si>
  <si>
    <t>Renseignements</t>
  </si>
  <si>
    <t>1-161884671</t>
  </si>
  <si>
    <t>Récupérer les appels émis depuis la ligne :80004007- 33604516443</t>
  </si>
  <si>
    <t>Je voudrais avoir les appels émis et reçu depuis le téléphone suivant: Il s'agit de la ligne VIGILE du magasin d'antibes Movit : 80004007 Ligne : 33604516443  ​Nous avons une suspicion et sommes en train de mener une enquête avec la police, j'aurais besoin d'avoir les relevés d'appels depuis avril voir début d'année.  Merci de me contacter au 06 03 66 25 72 ou par mail : anissa.jellouli@decathlon.com</t>
  </si>
  <si>
    <t>1-162410941</t>
  </si>
  <si>
    <t>Suite ticket 1-161884261</t>
  </si>
  <si>
    <t>Les demandes de remplacement de carte SIM defectueuse ont toujours été faites par ce biais. MYTEM est utilisé pour les commandes de nouvelles cartes SIM pour des nouvelles lignes ! Merci de traiter la demande. ------ La carte sim du téléphone du magazin FRS018 : libellé: S0018_Evenementiel , n°80018200, n°33612722825     SFR     AMC2     fmc80018200_364. Ne fonctionne pas donc demande de remplacement celle-ci. - téléphone fonctionne normalement avec autre cartes mais pas de réseau GSM avec la sim actuelle.</t>
  </si>
  <si>
    <t>DECATHLON MAG FRS016 VELIZY VILLACOUBLAY</t>
  </si>
  <si>
    <t>1-162411031</t>
  </si>
  <si>
    <t>user asked for the PIN code of a Motorola mobile phone</t>
  </si>
  <si>
    <t>- user asked for the PIN code of a Motorola mobile phone - Internal nr.: 80016120 / external nr.: 33698655233 - as per our data base the PIN code is 0000 &gt; user tested &gt; not OK - as per our database the number of the SIM card is 8933201014062789765 - user</t>
  </si>
  <si>
    <t>1-162411041</t>
  </si>
  <si>
    <t>probleme sur lignes</t>
  </si>
  <si>
    <t>impossible d'appeler depuis les lignes 80296130 et 80296100 appel urgence uniquement reinstallation de mitel et decathlon mobility --&gt;  toujours le meme problème contact : Mineau Oriane,  +33243497272</t>
  </si>
  <si>
    <t>DECATHLON MAG FRS129 MONDEVILLE</t>
  </si>
  <si>
    <t>1-162411051</t>
  </si>
  <si>
    <t>telephone astra ne fonctionne pas</t>
  </si>
  <si>
    <t>- Numéro de magasin: FRS0129 - Numéro interne du poste: 0231354646  - Marque du poste: AASTRA:  - Message d'erreur indiqué sur le poste: rien  - Etat de la ligne SDSL MOVIT: UP  - Actions déjà effectuées pour tenter de résoudre le problème</t>
  </si>
  <si>
    <t>DELEPIERRE</t>
  </si>
  <si>
    <t>1-162411061</t>
  </si>
  <si>
    <t>Echec carte sim</t>
  </si>
  <si>
    <t>Utilisateur n arrive pas a activer une carte sim  - Numéro du magasin 009 - Numéro interne de la tablette et application utilisée 80009004 - Couleur de l'icône AMC : blanc - Description du problème: je don a user le numero gsm 33618259199 mais impossible de activer la carte sim  - Actions effectuées pour tenter de résoudre le problème</t>
  </si>
  <si>
    <t>DECATHLON MAG FRS062 CLERMONT FERRAND</t>
  </si>
  <si>
    <t>1-162411081</t>
  </si>
  <si>
    <t>probleme enregisrement mitel mc</t>
  </si>
  <si>
    <t xml:space="preserve">impossible d'enregistrer mitel mp pour la ligne 80062032 "téléchargement du fichier de configuration échec" resintallation de decathlon mobility et mitel --&gt; toujours le meme problème   contact : Benoit LESTRADE +33473273614 </t>
  </si>
  <si>
    <t>1-162411091</t>
  </si>
  <si>
    <t>Poste fixe 81375004 ne fonctionne depuis coupure Movit 10.11.2016</t>
  </si>
  <si>
    <t>Le poste fixe 81375004 ne fonctionne plus dans le magasin depuis coupure temporaire services Movit.</t>
  </si>
  <si>
    <t>1-162411111</t>
  </si>
  <si>
    <t xml:space="preserve">phone of the reception does not work </t>
  </si>
  <si>
    <t>- Numéro de magasin: FRS0009 - Numéro interne du poste: 0442029134 - Marque du poste: AASTRA - Message d'erreur indiqué sur le poste serveur pas trouvable - Etat de la ligne SDSL MOVIT: UP  - Actions déjà effectuées pour tenter de résoudre le problème: re</t>
  </si>
  <si>
    <t>1-162411121</t>
  </si>
  <si>
    <t>L'utilisateur veut activer des téléphones.</t>
  </si>
  <si>
    <t>L'utilisateur veut activer les télephones suivant :  RANDO V1 80013021 +33625864058 Accueil_013 80013001 +33625853864  Cependant quand il rentre le numéro, il a le message d'erreur suivant :  " Téléchargement du fichier de config echec, configurer ota url manually. "</t>
  </si>
  <si>
    <t>GATEWAY A5000-VO01003</t>
  </si>
  <si>
    <t>DECATHLON MAG FRS159 ST MARTIN DES CHAMPS</t>
  </si>
  <si>
    <t>Escalade</t>
  </si>
  <si>
    <t>1-162411135</t>
  </si>
  <si>
    <t>Envoi SIM Contacter le 01/12 /Impossible de faire les appels internes</t>
  </si>
  <si>
    <t>Bonjour, impossible de passer des appels avec les portables dans le magasin. Le router Movit a été redémarré - KO. Le mag 159 DECATHLON MORLAIX Zone Artisanale du Grand Launay 29600 MORLAIX FRANCE 00298634288 THOMAS, HUGO</t>
  </si>
  <si>
    <t>1-162411191</t>
  </si>
  <si>
    <t>Récupérer les appels émis et reçu depuis le téléphone Movit : 80004007 et Ligne : 33604516443</t>
  </si>
  <si>
    <t>Je voudrais avoir les appels émis et reçu depuis le téléphone suivant: Il s'agit de la ligne VIGILE du magasin d'antibes Movit : 80004007      Ligne : 33604516443  ​Nous avons une suspicion et sommes en train de mener une enquête avec la police, j'aurais besoin d'avoir les relevés d'appels depuis avril voir début d'année.  Merci de me contacter au 06 03 66 25 72 ou par mail : anissa.jellouli@decathlon.com</t>
  </si>
  <si>
    <t>1-162411251</t>
  </si>
  <si>
    <t>impossible d'activer un telephone</t>
  </si>
  <si>
    <t>impossible d'activer une telephone. erreur "echec configuration" 80013120 Contact : Alban Nowak 0549501475</t>
  </si>
  <si>
    <t>DECATHLON MAG FRS177 AVRANCHES</t>
  </si>
  <si>
    <t>1-162411281</t>
  </si>
  <si>
    <t>demande de code d'activation pour enregistrement dect</t>
  </si>
  <si>
    <t>Description : The user has an issue with a dect mittel that ask to register the phone.  Error message: /  Date : 14/11/2016 Since when : 14/11/2016  Test :    Profile: 80177020  ipei number : 1034501377141  Station: only the station  Store : frs177  Phone: 33233892850  User disponibilities : Anytime</t>
  </si>
  <si>
    <t>DECATHLON MAG FRS078 NOISY LE SEC</t>
  </si>
  <si>
    <t>1-162411321</t>
  </si>
  <si>
    <t>Bonjour,  Nous avons un DECT qui ne fonctionne plus : lorsque l'utilisateuir souhaite l'allumer, il reste allumé 2 minutes puis s'eteind. ipei: 1104100646547 80078091</t>
  </si>
  <si>
    <t>DECATHLON MAG FRS110 VARENNES LES MACON</t>
  </si>
  <si>
    <t>1-162411343</t>
  </si>
  <si>
    <t xml:space="preserve">La ligne running RR 80110070 ne fonctionne plus </t>
  </si>
  <si>
    <t>La ligne running RR 80110070 ne fonctionne plus. magasin de macon 110  Contact : 06 03 66 25 72 ou anissa.jellouli@decathlon.com</t>
  </si>
  <si>
    <t>DECATHLON MAG FRS022 BORDEAUX</t>
  </si>
  <si>
    <t>1-162411353</t>
  </si>
  <si>
    <t>Le telephone demande a pin code</t>
  </si>
  <si>
    <t>Numéro du magasin FRS022 - Numéro interne de la tablette et application utilisée : 80022131 - Description du problème Le telephone demande a puk code.  Je donne le code puk a l`utilisateur: 28534757 Le telephone demande un code pin et apres un confirmation de code pin.  L`utilisateur tape un code pin et la confirmation Apres le telephone demande de nouveau le code puke + pin + confirmation Je demande a l`tulisateur de retire la carte sim et de remdearre le portable Meme souci: demande code puk + pin + confimarion apres demande de nouveau de puk + pin + conf Impossible de utiliser le portable car il ne prend pas pe puk et le pin  - Actions effectuées pour tenter de résoudre le problème</t>
  </si>
  <si>
    <t>DECATHLON MAG FRS762 CONCARNEAU</t>
  </si>
  <si>
    <t>1-162411434</t>
  </si>
  <si>
    <t>Le mobile du permanent ne recoit pas les appels. 80762002</t>
  </si>
  <si>
    <t>23/11 : nouvelle sim envoyé vers le magasin pour le 800762002. ------------------ suite dossier SPIE 1-157227923 il y a 2 n° qui sont associés a l'appellation S0762_Permanent S0762PERMANENT     80001706     33644281466 S0762_Permanent     80762002     33604516517 A la demande de SPIE une nouvelle carte SIM a été commandée et livrée au magasin</t>
  </si>
  <si>
    <t>1-162411543</t>
  </si>
  <si>
    <t>Att. retour BT - Demande d'ajout de numéro</t>
  </si>
  <si>
    <t>Bonjour, merci d'activer la carte SIM pour le téléphone S0236_GLISSE_V1" Voir avec WINTZ VIRGINIE</t>
  </si>
  <si>
    <t>1-162411583</t>
  </si>
  <si>
    <t>Rappel 17/11 matin -  Ré activer une ligne</t>
  </si>
  <si>
    <t>Description : user asks us to reactive a phone   Impacted : 80004111 (sport co RR)  Error message : Réseau mobile non disponible  Since when :14/11/2016  Profile : EFREZE29 Emile FREZE Store : S004  Phone : 0493741020  - connection DKT ---ok</t>
  </si>
  <si>
    <t>DECATHLON MAG FRS479 BAILLEUL</t>
  </si>
  <si>
    <t>1-162799951</t>
  </si>
  <si>
    <t>Mitel DECT phone ​​​​​​​cannot be turned on and it is blinking red</t>
  </si>
  <si>
    <t xml:space="preserve"> - user reported a Mitel DECT phone ​​​​​​​cannot be turned on and it is blinking red - IPEI nr.:  1104100640786</t>
  </si>
  <si>
    <t>DECATHLON MAG FRS652 AMILLY</t>
  </si>
  <si>
    <t>1-162800001</t>
  </si>
  <si>
    <t>Demande d'affectation d'une ligne à un rayon</t>
  </si>
  <si>
    <t>Description:asked to activate a line, the user want to change the number of the rangen from 80652070 (running) to santé decouverte (80652040)  MITTEL MODEL 622 D  S/N: H8P100009796  1522 avenue d'antibes 45200 AMILLY Error message: Date: 15/11/2016 Profile:CROY18 Store: FRS652 Phone:0238940740 User disponibility:anytime</t>
  </si>
  <si>
    <t>DECATHLON MAG FRS206 CHAMPNIERS</t>
  </si>
  <si>
    <t>1-162800011</t>
  </si>
  <si>
    <t>ATT. MIGR. 23/11 - problème de téléphones DECT</t>
  </si>
  <si>
    <t xml:space="preserve"> problème de téléphones DECT led rouge après 30 minutes d'utilisations impossible de l'allumer  1034502587516  1034502596448  1034504834267 after tests problems seems to come from battery</t>
  </si>
  <si>
    <t>1-162800023</t>
  </si>
  <si>
    <t>Le mag a recu 9 DECT Neufs en remplacement du parc actuel.</t>
  </si>
  <si>
    <t>Merci de contacter le mag pour une mise en service de ces 9 postes.</t>
  </si>
  <si>
    <t>DECATHLON MAG FRS019 LE PONTET</t>
  </si>
  <si>
    <t>1-162800071</t>
  </si>
  <si>
    <t>Att. Ret. clt - Infos demandées /Configuration fail configure ota url manually</t>
  </si>
  <si>
    <t>L'utilisateur a un message d'erreur quand il veut parémétrer son téléphone.</t>
  </si>
  <si>
    <t>DECATHLON MAG FRS071 SAINT EGREVE</t>
  </si>
  <si>
    <t>1-162800091</t>
  </si>
  <si>
    <t>Phone not working, S0071 CYCLE RR 80071140, pas de son entendu ou envoye.</t>
  </si>
  <si>
    <t>the phone S0071_CYCLE_RR,  80071140  Imei 353310062815374 , is not emiting or receiving sounds, it is ringing and user can take the call but no sound heard or transmited from an to the other side of the call. Contact: FARLEY, Simon +33476750276</t>
  </si>
  <si>
    <t>DECATHLON MAG FRS292 BOUC BEL AIR</t>
  </si>
  <si>
    <t>1-162800101</t>
  </si>
  <si>
    <t>demande de re activation de carte sim</t>
  </si>
  <si>
    <t>carte sim doit etre reactiver suite à un changement de téléphone.  Numéro de GSM: 33646687714 numéro court : 80292010</t>
  </si>
  <si>
    <t>DECATHLON MAG FRS225 BRETIGNY SUR ORGE</t>
  </si>
  <si>
    <t>1-162800111</t>
  </si>
  <si>
    <t>SPR - Le poste natation V1 ne s'allume plus.</t>
  </si>
  <si>
    <t>Test croisé avec l'alimentation effectué ça ne marche pas.  Poste 051 DECT Open-Space Natation V1</t>
  </si>
  <si>
    <t>1-162800141</t>
  </si>
  <si>
    <t>2 MITEL telephone KO</t>
  </si>
  <si>
    <t>- Numéro de magasin: FRS0225 - Numéro interne du poste:80225121et  80225122 - Marque du poste:  MITTEL  - Message d'erreur indiqué sur le poste: red led - Etat de la ligne SDSL MOVIT: UP - Actions déjà effectuées pour tenter de résoudre le problème: resta</t>
  </si>
  <si>
    <t>DECATHLON MAG FRS353 VALENCE</t>
  </si>
  <si>
    <t>1-162800171</t>
  </si>
  <si>
    <t>DECT en mode rescue</t>
  </si>
  <si>
    <t xml:space="preserve">Le DECT 80353002 se met constamment en mode rescue, même après redémarrage du téléphone.  Informations du téléphone : N° Interne : 80353002 N° IPEI : 1034508850570  Contact : Moussa KONE ou le permanent - +33475862700 </t>
  </si>
  <si>
    <t>1-162800191</t>
  </si>
  <si>
    <t>Activation de SIM</t>
  </si>
  <si>
    <t>Bonjour,  Pouvez vous activer ces cartes sim s'il vous plait? Elles possederont un nom deja existant que vous pourrez effacer.   sim: 1656290340031 name:S0129_Natation_RR  sim: 1656290340015 name: S0129_CYCLE_RR  sim: 1556290339991 name:S0129_SANTE_DECOUVERTE_V1</t>
  </si>
  <si>
    <t>1-162800196</t>
  </si>
  <si>
    <t>Commande carte SIM</t>
  </si>
  <si>
    <t>Bonjour,  Le magasin aurait besoin d'une nouvelle carte SIM. Pouvez vous en envoyer une nouvelle? Cordialement</t>
  </si>
  <si>
    <t>DECATHLON MAG FRS444 PUBLIER</t>
  </si>
  <si>
    <t>1-162800221</t>
  </si>
  <si>
    <t>Changement de nom de ligne</t>
  </si>
  <si>
    <t xml:space="preserve">- User wants to change the name of the following line :  80444101_S0444_NATURE_V1 &gt;&gt;&gt;  devient  &gt;&gt;&gt; SPORT_DE_RAQUETTES_RR  De plus, la carte SIM a été mise dans un autre téléphone et nous n'arrivons pas à enregistrer de nouveau cette ligne. Pouvez vous y </t>
  </si>
  <si>
    <t>1-162800231</t>
  </si>
  <si>
    <t>N2 - Numeros manquants</t>
  </si>
  <si>
    <t>Bonjour,  Pour le magasin 129, tous les numeros ne sont pas renseignés dans l'annuaire entreprise. Pouvez vous regler le probleme avec eux s'il vous plait?</t>
  </si>
  <si>
    <t>DECATHLON MAG FRS027 LESCAR</t>
  </si>
  <si>
    <t>1-162800271</t>
  </si>
  <si>
    <t xml:space="preserve"> Impossible d'emettre et recevoir les appels.</t>
  </si>
  <si>
    <t>Bonjour,  Un utilisateur nous appelle car il ne peux ni émettre ni recevoir les appels.  Pouvez vous resoudre ce probleme s'il vous plait?  Nom de la ligne: S0027_Sport_Co_RR  N° court : 80027110 Numero long : 33785287231 Operateur : OBS Serveur AMC : AMC2 SIP Number : fmc80027110_820</t>
  </si>
  <si>
    <t>MACAREZ</t>
  </si>
  <si>
    <t>DECATHLON MAG FRS610 PORNIC</t>
  </si>
  <si>
    <t>1-162800345</t>
  </si>
  <si>
    <t>N2 - Modification du message d'acceuil</t>
  </si>
  <si>
    <t>Description : Demande de changement d'horaire sur le repondeur : Ancien horaire : 9h à 20h sans interruption du lundi au samedi nouveau horaire : 9h30 à 19h sans interruption du lundi au samedi Error message : Since when :16-11-16 Station : Profile :DMINET15 Store : 610 Phone : +33249118000</t>
  </si>
  <si>
    <t>DECATHLON MAG FRS017 MONTPELLIER</t>
  </si>
  <si>
    <t>1-162800431</t>
  </si>
  <si>
    <t>[INFRA][MOVIT] probleme avec le standard</t>
  </si>
  <si>
    <t>Description : probleme avec le standard.   n° : 80017000  cross test :   pkugg an unplugg : n ok  Error message : " no responding PBX" Since when :16-11-16 Station : Profile :GKLICH50  Store : 17 Phone : +33499532424</t>
  </si>
  <si>
    <t>1-162800455</t>
  </si>
  <si>
    <t>Téléphone ne fonctionne pas</t>
  </si>
  <si>
    <t>Description : DECT doesn't work : red light  MITTEL/ SN : 2J30L1634A180EF  Since when :16/11/2016  Profile : FBIGOT17 Fabrice BIGOT Store : S189  Phone : 0155359755</t>
  </si>
  <si>
    <t>1-162800460</t>
  </si>
  <si>
    <t>Description : DECT doesn't work : red light  MITTEL/ SN : 2J30L1634A180SM  Since when :16/11/2016  Profile : FBIGOT17 Fabrice BIGOT Store : S189  Phone : 0155359755</t>
  </si>
  <si>
    <t>DECATHLON MAG FRS381 ST VINCENT DE PAUL</t>
  </si>
  <si>
    <t>1-162800481</t>
  </si>
  <si>
    <t>rappel le 18/11 - Dégradation en cours Ticket SFR ouvert /Plus de couverture réseau sur les GSM</t>
  </si>
  <si>
    <t>Bonjour La ligne du magasin ne fonctionne plus : le boitier ne repond plus malgres le redemarrage de ce dernier.  Pouvez vous intervenir?  Contact magasin : 0666590740 : Edwige MOUGEL</t>
  </si>
  <si>
    <t>DECATHLON MAG FRS204 NARBONNE</t>
  </si>
  <si>
    <t>1-162800491</t>
  </si>
  <si>
    <t>Rappel 18/11 - Remplacement de ligne d'un téléphone volé</t>
  </si>
  <si>
    <t>User has found a phone which can replace a stolen phone (80204090) but she cannot found internal number or role of this one. I have these informations available : device name : S0204M488642  IMEI : 355489066331659  need to replace it as 80204090 33685073987  Profile: Alison  Phone: +33468901140</t>
  </si>
  <si>
    <t>DECATHLON MAG FRS057 CAEN</t>
  </si>
  <si>
    <t>1-162800501</t>
  </si>
  <si>
    <t xml:space="preserve"> probleme sur téléphone reception</t>
  </si>
  <si>
    <t>Description : The user has an issue with the reception phone impossible to transfer a call or receive a call  Error message: /  Date : 16/11/2016 Since when : 16/11/2016  Test :  reboot the phone &gt; not working  Profile:  ADESFE08  Station: only the station  Store : frs57  Phone: 33231060900</t>
  </si>
  <si>
    <t>DECATHLON MAG FRS052 NIMES</t>
  </si>
  <si>
    <t>1-162800531</t>
  </si>
  <si>
    <t>rappel 18/11 - Activation de ligne</t>
  </si>
  <si>
    <t>Bonjour Pouvez vous activer cette carte SIM svp? SIM card : 2116011576166 80052001 +33699205366</t>
  </si>
  <si>
    <t>DECATHLON MAG FRS231 MONTBELIARD</t>
  </si>
  <si>
    <t>1-162800571</t>
  </si>
  <si>
    <t xml:space="preserve">  demande d'activation du téléphone de l'acceuil</t>
  </si>
  <si>
    <t>Description : The user wants to activate a new dect that they received for the reception.  Error message: /  Date : 16/11/2016 Since when : 16/11/2016  Test :  8023100  Profile: SBOUNA22  Station: only the station  Store : frs231   Phone: 33381981516  User disponibilities : Anytime</t>
  </si>
  <si>
    <t>1-162800581</t>
  </si>
  <si>
    <t>Ajouter raccourci sur standard accueil</t>
  </si>
  <si>
    <t>Description : user asks to add a phone on the standard Impacted : permanent flux (80353008)  Since when :16/11/2016  Profile : JRYCKE07 Jean Baptiste RYCKELYNCK Store : S353  Phone : 0475862700</t>
  </si>
  <si>
    <t>1-162800623</t>
  </si>
  <si>
    <t>[Rappeler le 18/11 après-midi pour vérifier activation] Probleme activation ligne</t>
  </si>
  <si>
    <t>Bonjour pouvez vous activer les cartes sil suivantes svp?  -2216015112206 -2216015111521 -2216015112248 -2216015112230 -2216015112222 -2216015112214 -2216015112198 -2216015112180 -2216015112172 -2216015112164</t>
  </si>
  <si>
    <t>1-162800663</t>
  </si>
  <si>
    <t>Att. retour Support MOVIT - Reconfigurer numéros du poste accueil</t>
  </si>
  <si>
    <t>Suite à des ajouts et des suppressions de ligne, la liste des contacts n'est plus à jour sur le téléphone accueil. Le magasin ne peut plus transférer les appels sur les téléphones. Merci de reconfigurer les raccourcis du poste accueil.</t>
  </si>
  <si>
    <t>1-162800671</t>
  </si>
  <si>
    <t>Modification des libellés d'affichage des noms d'abonnés selon nomenclature</t>
  </si>
  <si>
    <t xml:space="preserve">Bonjour,  Merci de modifiier les noms des abonnés du site selon la nomenclature en vigeur :  Accueil_01380013001 S0013_MOBILE_ACCUEIL Permanent_01380013002S0013_Permanent Directeur_01380013003==&gt; S0013_Directeur Cycle_013 ==&gt; S0013_CYCLE_RR CYCLE V1==&gt; S0013_CYCLE_V1 .. ...  Merci de respecter la nomenclature de base SXXXX_RAYON  contact : florian.Antonacci@decathlon.com </t>
  </si>
  <si>
    <t>DECATHLON MAG FRS030 LA TRONCHE</t>
  </si>
  <si>
    <t>1-162800691</t>
  </si>
  <si>
    <t>Recontacter à partir du 21/11 / Telephone hors service</t>
  </si>
  <si>
    <t>télépohne : S0030_VIGILE 80030007  355489062313065    aucune reception de son vers et du telephone en question , il reçoit des appels rien n'est entendu dessus.  Julien Moignon  + 33476034400</t>
  </si>
  <si>
    <t>1-162800696</t>
  </si>
  <si>
    <t>Telephone hors service, pieds carte sim cassés</t>
  </si>
  <si>
    <t>tel : Atelier_RR,  80292010,  IMEI : 355489066334034  Il ne fonctione pas car les pieds du lecteur de la carte sim sont cassés.   contact : Diais Isabelle +33663667895</t>
  </si>
  <si>
    <t>1-162800763</t>
  </si>
  <si>
    <t>demande code puk</t>
  </si>
  <si>
    <t>demande code puk nbr : 80018200  sim number : 89331037161591023452   les numéros ne sont pas à jour sur le portail</t>
  </si>
  <si>
    <t>1-162800801</t>
  </si>
  <si>
    <t>[a appelé après prise info] Téléphone acceuil perds les appels lors des transferts</t>
  </si>
  <si>
    <t>Hello,  user lost calls when he transfert a call from the home. the issue still persist after rebooting the phone.  SN : 2080888  04 13 42 08 80   Faire un master reset du téléphone</t>
  </si>
  <si>
    <t>1-163328073</t>
  </si>
  <si>
    <t>FAX ne fonctionne pas</t>
  </si>
  <si>
    <t>Le fac du magasin ne fonctionne plus Message d erreur: connexion impossible Numero fax: 0389215531 Contact: meinard viviane Magasin: FRS454</t>
  </si>
  <si>
    <t>DECATHLON MAG FRS219 VILLENAVE D ORNON</t>
  </si>
  <si>
    <t>1-163328081</t>
  </si>
  <si>
    <t>Recontacter 22/11/ L'utilisateur a retrouvé un téléphone, il veut l'activer.</t>
  </si>
  <si>
    <t>IMEI : 868038010151166 SIM CARD : 2214003435978 L'utilisateur ne sait pas à quoi correspond le téléphone</t>
  </si>
  <si>
    <t>1-163328086</t>
  </si>
  <si>
    <t>Recontacter 22/11 / Le téléphone NATURE_RR ne peut plus emettre d'appel.</t>
  </si>
  <si>
    <t>Le téléphone NATURE_RR 80219100 33762652690 ne peut plus emettre d'appelle.  Reset factory + réinstallation déjà effectué ça ne marche pas.</t>
  </si>
  <si>
    <t>1-163328091</t>
  </si>
  <si>
    <t>changement nom ligne</t>
  </si>
  <si>
    <t xml:space="preserve">store: FRS454 Numero intern: 80454031 La ligne S0454_Ski_V1 doit devenir S0454_DMF  GSM: 33646876085 fmc80454031_042 </t>
  </si>
  <si>
    <t>1-163328153</t>
  </si>
  <si>
    <t>MITEL phone</t>
  </si>
  <si>
    <t>- Numéro de magasin: FRS0095 - Numéro interne du poste: 80095020 - Marque du poste: / MITTEL  - Message d'erreur indiqué sur le poste: no - Etat de la ligne SDSL MOVIT: UP  - Actions déjà effectuées pour tenter de résoudre le problème.Le telephone s arret</t>
  </si>
  <si>
    <t>1-163328181</t>
  </si>
  <si>
    <t>[Rappel à partir du 21/11] Activer une nouvelle ligne</t>
  </si>
  <si>
    <t>Description : user asks us to activate a new phone    Impacted : 80067913 (caisse)  Since when :17/11/2016  Profile : EGOETT26 Elodie GOETTELMANN Store : S067  Phone : 0389570730</t>
  </si>
  <si>
    <t>DECATHLON MAG FRS079 FOUQUIERES LES BETHUNE</t>
  </si>
  <si>
    <t>1-163328191</t>
  </si>
  <si>
    <t>Passer tel DIRECTEUR en PERMANENT</t>
  </si>
  <si>
    <t>Le magasin souhaite transformer son téléphone DIRECTEUR (80079003) en téléphone PERMANENT (80079002). Contact : François KUCZKOWSKI / Téléphone : 03 21 65 93 00</t>
  </si>
  <si>
    <t>RASHIDI</t>
  </si>
  <si>
    <t>RAMIN.RASHIDI</t>
  </si>
  <si>
    <t>DECATHLON MAG FRS065 NANTES</t>
  </si>
  <si>
    <t>1-163328251</t>
  </si>
  <si>
    <t>ESCALADE - CF Activité. Plus de téléphone à l'accueil</t>
  </si>
  <si>
    <t xml:space="preserve">plus de téléphone à l'accueil, le téléphone ne s'allume plus  test avec un autre cable, Nok </t>
  </si>
  <si>
    <t>1-163400231</t>
  </si>
  <si>
    <t>N2 - Config poste Caisse 80296903</t>
  </si>
  <si>
    <t>De : Francois DUVAL -FRANCE- [mailto:francois.duval@decathlon.com]  Envoyé : mercredi 9 novembre 2016 15:58 À : DAGE Support Objet : Déclaration poste fixe 80296905 sur FRS296  Bonjour  merci de déclarer le poste fixe 80296905 sur le site de LAVAL 296.  Le poste est connecté sur le switch MOVIT et en attente d'activation. Contact si besoin : Vincent DELANNOY au 02 43 49 72 72  Cordialement,</t>
  </si>
  <si>
    <t>DUVAL</t>
  </si>
  <si>
    <t>DECATHLON MAG FRS090 PARIS 08</t>
  </si>
  <si>
    <t>1-163400316</t>
  </si>
  <si>
    <t>Config DECT</t>
  </si>
  <si>
    <t>De : CYRIL VINSARD -FRANCE- [mailto:cyril.vinsard@decathlon.com]  Envoyé : mardi 15 novembre 2016 10:57 À : DAGE Support Objet : MOVIT Decathlon - Demande de configuration de 2 lignes DECT - FRS090 Paris Wagram  Bonjour,   Ci-dessous une demande MOVIT :  •Identification du site: FRS090 - Wagram •Identification du RIM et numéro de tel : Cyril Vinsard 07 60 37 44 26 •Description de la demande : configuration de 2 lignes DECT •Identification du matériel concerné: 80090111 - 80090140 •Renseignements complémentaire IPEI Poste 80090111 =&gt; 103456847410 , IPEI Poste 80090140 =&gt; 1034506716575 Contact sur place : Antoine Jumelin - 80090004  Pouvez-vous me communiquer le numéro d'assistance associé?  Cordialement</t>
  </si>
  <si>
    <t>1-163173975</t>
  </si>
  <si>
    <t>EXPL - FRDKL91 - Activation ligne DECT</t>
  </si>
  <si>
    <t>- Suite à ma demande du 28/10, le nom du téléphone de Nawal IPEI 1104100654114 et n°70091040 a été changé. Depuis votre intervention, le téléphone n'est plus reconnu par le réseau. Pouvez-vous revenir vers moi pour le remettre en ligne ?</t>
  </si>
  <si>
    <t>LUCAS.MISPOUILLE</t>
  </si>
  <si>
    <t>1-163462639</t>
  </si>
  <si>
    <t>EXPL - FRDKL 91 - Changement de ligne</t>
  </si>
  <si>
    <t>- Le téléphone du Permanant 2 n°70091002 a été perdu. Pouvez-vous mettre la ligne 70091002 sur un nouveau téléphone ? Voici l'IPEI du téléphone a utiliser : 1104100648245.</t>
  </si>
  <si>
    <t>1-163462671</t>
  </si>
  <si>
    <t>EXPL - FRDKL 91 - Attribution numéro sur téléphone</t>
  </si>
  <si>
    <t>Tiffaine a rejoint notre équipe et souhaite un téléphone. Pouvez-vous lui attribuer une ligne et la mettre sur le téléphone IPEI 1104100654747.</t>
  </si>
  <si>
    <t>DECATHLON MAG FRS184 ST JOUAN DES GUERETS</t>
  </si>
  <si>
    <t>1-163328481</t>
  </si>
  <si>
    <t>Recontacter 21/11 voir si pb résolu - Téléphone accueil ne transfert plus correctement les appels.</t>
  </si>
  <si>
    <t xml:space="preserve">Bonjour, Nous rencontrons actuellement un soucis avec le téléphone accueil , certains appels sont automatiquelment renvoyés vers le mobile permanent, le deuxième problème est que certains transfert sont décroché par l'intervenant qui reçoit le transfert mais le client est renvoyés sur le téléphone accueil au bout de quelques secondes. contact site : Chapotet Thomas  contact : +33299191560 ou ligne direct : 06 45 51 44 40 </t>
  </si>
  <si>
    <t>DECATHLON MAG FRS658 OYONNAX</t>
  </si>
  <si>
    <t>1-163328511</t>
  </si>
  <si>
    <t>No connection to pbx sur le dect Accueil du magasin FRS658.</t>
  </si>
  <si>
    <t>Download update failed,no connection to pbx erreur sur le dect d'accueil, le routeur movit a du ping et repond sur le site mittel. Aucun appel ne passent depuis l'extérieur vers le magasin FRS658.</t>
  </si>
  <si>
    <t>DECATHLON MAG FRS899 OLONNE SUR MER</t>
  </si>
  <si>
    <t>1-163328516</t>
  </si>
  <si>
    <t>carte sim bloqué, demande code puk pour S0899_Cycle_V180899141.</t>
  </si>
  <si>
    <t>Le téléphone  S0899_Cycle_V18089914133676491337OBSAMC2fmc80899141_943 sim card :  2466400431251 est bloqué et il demande le code Puk de réactivation de celui-ci. Operateur orange  contact : DECHEREUX, Sylvain +33253320080</t>
  </si>
  <si>
    <t>1-163328531</t>
  </si>
  <si>
    <t>Appelles ASTRA dirrige sur un autre telephone</t>
  </si>
  <si>
    <t>- Numéro de magasin: FRS0129 - Numéro interne du poste: 0231354646 - Marque du poste: AASTRA  - Message d'erreur indiqué sur le poste: non - Etat de la ligne SDSL MOVIT: UP - Actions déjà effectuées pour tenter de résoudre le problème  tout les appelles p</t>
  </si>
  <si>
    <t>DECATHLON MAG FRS774 SENS</t>
  </si>
  <si>
    <t>1-163328681</t>
  </si>
  <si>
    <t xml:space="preserve"> INC ouvert chez BT / Telephony problem in the store</t>
  </si>
  <si>
    <t>- user reported there is a telephony problem in the store &gt; when they make or receive calls with the mobile phones, the line gets broken unexp​​​​​​​ectedly - rebooting the router Movit has been already done, and it did not help</t>
  </si>
  <si>
    <t>1-163609247</t>
  </si>
  <si>
    <t>ast. Demande reroutage ligne standard</t>
  </si>
  <si>
    <t>ast. Demande reroutage ligne standard  0601060488 Mr VINCARD</t>
  </si>
  <si>
    <t>PIERRE_AXEL.BARRIER</t>
  </si>
  <si>
    <t>Produit</t>
  </si>
  <si>
    <t>debut</t>
  </si>
  <si>
    <t>fin</t>
  </si>
  <si>
    <t>Ouvert (retenu)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</si>
</sst>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ss;@"/>
    <numFmt numFmtId="165" formatCode="[$-F400]h:mm:ss\ AM/PM"/>
    <numFmt numFmtId="167" formatCode="ddd\ dd/mm/yyyy\ hh:mm"/>
    <numFmt numFmtId="169" formatCode="ddd\ dd/mm/yyyy"/>
  </numFmts>
  <fonts count="2" x14ac:knownFonts="1">
    <font>
      <sz val="11"/>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1" xfId="0" applyBorder="1"/>
    <xf numFmtId="22" fontId="0" fillId="0" borderId="1" xfId="0" applyNumberFormat="1" applyBorder="1"/>
    <xf numFmtId="1" fontId="0" fillId="2" borderId="1" xfId="0" applyNumberFormat="1" applyFill="1" applyBorder="1"/>
    <xf numFmtId="0" fontId="0" fillId="2" borderId="1" xfId="0" applyFill="1" applyBorder="1"/>
    <xf numFmtId="164" fontId="0" fillId="2" borderId="1" xfId="0" applyNumberFormat="1" applyFill="1" applyBorder="1"/>
    <xf numFmtId="22" fontId="0" fillId="3" borderId="1" xfId="0" applyNumberFormat="1" applyFill="1" applyBorder="1"/>
    <xf numFmtId="0" fontId="0" fillId="3" borderId="1" xfId="0" applyFill="1" applyBorder="1"/>
    <xf numFmtId="22" fontId="0" fillId="4" borderId="1" xfId="0" applyNumberFormat="1" applyFill="1" applyBorder="1"/>
    <xf numFmtId="0" fontId="0" fillId="4" borderId="1" xfId="0" applyFill="1" applyBorder="1"/>
    <xf numFmtId="22" fontId="0" fillId="0" borderId="0" xfId="0" applyNumberFormat="1"/>
    <xf numFmtId="165" fontId="0" fillId="0" borderId="0" xfId="0" applyNumberFormat="1"/>
    <xf numFmtId="1" fontId="0" fillId="0" borderId="0" xfId="0" applyNumberFormat="1"/>
    <xf numFmtId="20" fontId="0" fillId="0" borderId="0" xfId="0" applyNumberFormat="1"/>
    <xf numFmtId="0" fontId="1" fillId="0" borderId="0" xfId="0" applyFont="1"/>
    <xf numFmtId="22" fontId="1" fillId="0" borderId="0" xfId="0" applyNumberFormat="1" applyFont="1"/>
    <xf numFmtId="1" fontId="1" fillId="0" borderId="0" xfId="0" applyNumberFormat="1" applyFont="1"/>
    <xf numFmtId="0" fontId="0" fillId="2" borderId="0" xfId="0" applyFill="1" applyBorder="1"/>
    <xf numFmtId="167" fontId="0" fillId="5" borderId="0" xfId="0" applyNumberFormat="1" applyFill="1"/>
    <xf numFmtId="167" fontId="1" fillId="5" borderId="0" xfId="0" applyNumberFormat="1" applyFont="1" applyFill="1"/>
    <xf numFmtId="169" fontId="0" fillId="2" borderId="1" xfId="0" applyNumberFormat="1" applyFill="1" applyBorder="1"/>
    <xf numFmtId="169" fontId="0" fillId="0" borderId="0" xfId="0" applyNumberFormat="1"/>
    <xf numFmtId="16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zoomScale="85" zoomScaleNormal="85" workbookViewId="0">
      <pane xSplit="4" ySplit="1" topLeftCell="M2" activePane="bottomRight" state="frozen"/>
      <selection pane="topRight" activeCell="E1" sqref="E1"/>
      <selection pane="bottomLeft" activeCell="A2" sqref="A2"/>
      <selection pane="bottomRight" activeCell="P22" sqref="P22"/>
    </sheetView>
  </sheetViews>
  <sheetFormatPr baseColWidth="10" defaultRowHeight="14.5" x14ac:dyDescent="0.35"/>
  <cols>
    <col min="3" max="3" width="17.08984375" bestFit="1" customWidth="1"/>
    <col min="4" max="4" width="16.08984375" bestFit="1" customWidth="1"/>
    <col min="7" max="9" width="0" hidden="1" customWidth="1"/>
    <col min="12" max="12" width="27.81640625" bestFit="1" customWidth="1"/>
    <col min="14" max="14" width="16.90625" bestFit="1" customWidth="1"/>
    <col min="16" max="16" width="16.08984375" bestFit="1" customWidth="1"/>
    <col min="17" max="17" width="16.36328125" bestFit="1" customWidth="1"/>
    <col min="18" max="18" width="16.08984375" bestFit="1" customWidth="1"/>
    <col min="24" max="24" width="15.90625" bestFit="1" customWidth="1"/>
  </cols>
  <sheetData>
    <row r="1" spans="1:24"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3" t="s">
        <v>18</v>
      </c>
      <c r="T1" s="4" t="s">
        <v>19</v>
      </c>
      <c r="U1" s="4" t="s">
        <v>20</v>
      </c>
      <c r="V1" s="4" t="s">
        <v>21</v>
      </c>
      <c r="W1" s="4" t="s">
        <v>22</v>
      </c>
      <c r="X1" s="4" t="s">
        <v>23</v>
      </c>
    </row>
    <row r="2" spans="1:24" x14ac:dyDescent="0.35">
      <c r="A2" s="1" t="s">
        <v>24</v>
      </c>
      <c r="B2" s="1" t="s">
        <v>25</v>
      </c>
      <c r="C2" s="1" t="s">
        <v>26</v>
      </c>
      <c r="D2" s="2">
        <v>42647.475532407407</v>
      </c>
      <c r="E2" s="1" t="s">
        <v>27</v>
      </c>
      <c r="F2" s="1">
        <v>7510243</v>
      </c>
      <c r="G2" s="1" t="s">
        <v>28</v>
      </c>
      <c r="H2" s="1" t="s">
        <v>29</v>
      </c>
      <c r="I2" s="1" t="s">
        <v>30</v>
      </c>
      <c r="J2" s="1" t="s">
        <v>31</v>
      </c>
      <c r="K2" s="1" t="s">
        <v>32</v>
      </c>
      <c r="L2" s="1" t="s">
        <v>33</v>
      </c>
      <c r="M2" s="1"/>
      <c r="N2" s="1" t="s">
        <v>34</v>
      </c>
      <c r="O2" s="1" t="s">
        <v>35</v>
      </c>
      <c r="P2" s="2">
        <v>42692.590543981481</v>
      </c>
      <c r="Q2" s="2">
        <v>42649.590277777781</v>
      </c>
      <c r="R2" s="2">
        <v>42649.642199074071</v>
      </c>
      <c r="S2" s="3">
        <f t="shared" ref="S2:S19" si="0">WEEKNUM(D2)-1</f>
        <v>40</v>
      </c>
      <c r="T2" s="4">
        <f t="shared" ref="T2:T19" si="1">MONTH(D2)</f>
        <v>10</v>
      </c>
      <c r="U2" s="3">
        <f t="shared" ref="U2:U19" si="2">IF(P2&lt;&gt;"",WEEKNUM(P2)-1)</f>
        <v>46</v>
      </c>
      <c r="V2" s="4">
        <f t="shared" ref="V2:V8" si="3">IF(P2&lt;&gt;"",MONTH(P2))</f>
        <v>11</v>
      </c>
      <c r="W2" s="4" t="str">
        <f t="shared" ref="W2:W19" si="4">IF(Q2&lt;&gt;"",IF(Q2&gt;R2,"OUT","IN"))</f>
        <v>IN</v>
      </c>
      <c r="X2" s="5">
        <f>IF(P2="","",P2-D2)</f>
        <v>45.115011574074742</v>
      </c>
    </row>
    <row r="3" spans="1:24" x14ac:dyDescent="0.35">
      <c r="A3" s="1" t="s">
        <v>36</v>
      </c>
      <c r="B3" s="1" t="s">
        <v>37</v>
      </c>
      <c r="C3" s="1" t="s">
        <v>26</v>
      </c>
      <c r="D3" s="2">
        <v>42647.503460648149</v>
      </c>
      <c r="E3" s="1" t="s">
        <v>38</v>
      </c>
      <c r="F3" s="1">
        <v>7494685</v>
      </c>
      <c r="G3" s="1" t="s">
        <v>39</v>
      </c>
      <c r="H3" s="1" t="s">
        <v>40</v>
      </c>
      <c r="I3" s="1" t="s">
        <v>30</v>
      </c>
      <c r="J3" s="1" t="s">
        <v>31</v>
      </c>
      <c r="K3" s="1" t="s">
        <v>32</v>
      </c>
      <c r="L3" s="1" t="s">
        <v>33</v>
      </c>
      <c r="M3" s="1"/>
      <c r="N3" s="1" t="s">
        <v>34</v>
      </c>
      <c r="O3" s="1" t="s">
        <v>35</v>
      </c>
      <c r="P3" s="2">
        <v>42692.563715277778</v>
      </c>
      <c r="Q3" s="2">
        <v>42692.563622685186</v>
      </c>
      <c r="R3" s="2">
        <v>42654.503460648149</v>
      </c>
      <c r="S3" s="3">
        <f t="shared" si="0"/>
        <v>40</v>
      </c>
      <c r="T3" s="4">
        <f t="shared" si="1"/>
        <v>10</v>
      </c>
      <c r="U3" s="3">
        <f t="shared" si="2"/>
        <v>46</v>
      </c>
      <c r="V3" s="4">
        <f t="shared" si="3"/>
        <v>11</v>
      </c>
      <c r="W3" s="4" t="str">
        <f t="shared" si="4"/>
        <v>OUT</v>
      </c>
      <c r="X3" s="5">
        <f>IF(P3="","",P3-D3)</f>
        <v>45.060254629628616</v>
      </c>
    </row>
    <row r="4" spans="1:24" x14ac:dyDescent="0.35">
      <c r="A4" s="1" t="s">
        <v>36</v>
      </c>
      <c r="B4" s="1" t="s">
        <v>41</v>
      </c>
      <c r="C4" s="1" t="s">
        <v>42</v>
      </c>
      <c r="D4" s="2">
        <v>42649.540196759262</v>
      </c>
      <c r="E4" s="1" t="s">
        <v>43</v>
      </c>
      <c r="F4" s="1"/>
      <c r="G4" s="1" t="s">
        <v>44</v>
      </c>
      <c r="H4" s="1" t="s">
        <v>45</v>
      </c>
      <c r="I4" s="1" t="s">
        <v>30</v>
      </c>
      <c r="J4" s="1" t="s">
        <v>31</v>
      </c>
      <c r="K4" s="1" t="s">
        <v>32</v>
      </c>
      <c r="L4" s="1" t="s">
        <v>33</v>
      </c>
      <c r="M4" s="1"/>
      <c r="N4" s="1" t="s">
        <v>34</v>
      </c>
      <c r="O4" s="1" t="s">
        <v>35</v>
      </c>
      <c r="P4" s="1"/>
      <c r="Q4" s="1"/>
      <c r="R4" s="2">
        <v>42746.476863425924</v>
      </c>
      <c r="S4" s="3">
        <f t="shared" si="0"/>
        <v>40</v>
      </c>
      <c r="T4" s="4">
        <f t="shared" si="1"/>
        <v>10</v>
      </c>
      <c r="U4" s="3" t="b">
        <f t="shared" si="2"/>
        <v>0</v>
      </c>
      <c r="V4" s="4" t="b">
        <f t="shared" si="3"/>
        <v>0</v>
      </c>
      <c r="W4" s="4" t="b">
        <f t="shared" si="4"/>
        <v>0</v>
      </c>
      <c r="X4" s="5" t="str">
        <f t="shared" ref="X4:X19" si="5">IF(P4="","",P4-D4)</f>
        <v/>
      </c>
    </row>
    <row r="5" spans="1:24" x14ac:dyDescent="0.35">
      <c r="A5" s="1" t="s">
        <v>36</v>
      </c>
      <c r="B5" s="1" t="s">
        <v>46</v>
      </c>
      <c r="C5" s="1" t="s">
        <v>47</v>
      </c>
      <c r="D5" s="2">
        <v>42661.457141203704</v>
      </c>
      <c r="E5" s="1" t="s">
        <v>48</v>
      </c>
      <c r="F5" s="1">
        <v>7739059</v>
      </c>
      <c r="G5" s="1" t="s">
        <v>49</v>
      </c>
      <c r="H5" s="1" t="s">
        <v>50</v>
      </c>
      <c r="I5" s="1" t="s">
        <v>30</v>
      </c>
      <c r="J5" s="1" t="s">
        <v>31</v>
      </c>
      <c r="K5" s="1" t="s">
        <v>32</v>
      </c>
      <c r="L5" s="1" t="s">
        <v>33</v>
      </c>
      <c r="M5" s="1"/>
      <c r="N5" s="1" t="s">
        <v>34</v>
      </c>
      <c r="O5" s="1" t="s">
        <v>35</v>
      </c>
      <c r="P5" s="1"/>
      <c r="Q5" s="1"/>
      <c r="R5" s="2">
        <v>42668.457141203704</v>
      </c>
      <c r="S5" s="3">
        <f t="shared" si="0"/>
        <v>42</v>
      </c>
      <c r="T5" s="4">
        <f t="shared" si="1"/>
        <v>10</v>
      </c>
      <c r="U5" s="3" t="b">
        <f t="shared" si="2"/>
        <v>0</v>
      </c>
      <c r="V5" s="4" t="b">
        <f t="shared" si="3"/>
        <v>0</v>
      </c>
      <c r="W5" s="4" t="b">
        <f t="shared" si="4"/>
        <v>0</v>
      </c>
      <c r="X5" s="5" t="str">
        <f t="shared" si="5"/>
        <v/>
      </c>
    </row>
    <row r="6" spans="1:24" x14ac:dyDescent="0.35">
      <c r="A6" s="1" t="s">
        <v>36</v>
      </c>
      <c r="B6" s="1" t="s">
        <v>51</v>
      </c>
      <c r="C6" s="1" t="s">
        <v>47</v>
      </c>
      <c r="D6" s="2">
        <v>42667.366400462961</v>
      </c>
      <c r="E6" s="1" t="s">
        <v>52</v>
      </c>
      <c r="F6" s="1">
        <v>7950391</v>
      </c>
      <c r="G6" s="1" t="s">
        <v>53</v>
      </c>
      <c r="H6" s="1" t="s">
        <v>54</v>
      </c>
      <c r="I6" s="1" t="s">
        <v>30</v>
      </c>
      <c r="J6" s="1" t="s">
        <v>31</v>
      </c>
      <c r="K6" s="1" t="s">
        <v>32</v>
      </c>
      <c r="L6" s="1" t="s">
        <v>33</v>
      </c>
      <c r="M6" s="1"/>
      <c r="N6" s="1" t="s">
        <v>34</v>
      </c>
      <c r="O6" s="1" t="s">
        <v>35</v>
      </c>
      <c r="P6" s="1"/>
      <c r="Q6" s="1"/>
      <c r="R6" s="2">
        <v>42674.366400462961</v>
      </c>
      <c r="S6" s="3">
        <f t="shared" si="0"/>
        <v>43</v>
      </c>
      <c r="T6" s="4">
        <f t="shared" si="1"/>
        <v>10</v>
      </c>
      <c r="U6" s="3" t="b">
        <f t="shared" si="2"/>
        <v>0</v>
      </c>
      <c r="V6" s="4" t="b">
        <f t="shared" si="3"/>
        <v>0</v>
      </c>
      <c r="W6" s="4" t="b">
        <f t="shared" si="4"/>
        <v>0</v>
      </c>
      <c r="X6" s="5" t="str">
        <f t="shared" si="5"/>
        <v/>
      </c>
    </row>
    <row r="7" spans="1:24" x14ac:dyDescent="0.35">
      <c r="A7" s="1" t="s">
        <v>36</v>
      </c>
      <c r="B7" s="1" t="s">
        <v>55</v>
      </c>
      <c r="C7" s="1" t="s">
        <v>26</v>
      </c>
      <c r="D7" s="2">
        <v>42667.649791666663</v>
      </c>
      <c r="E7" s="1" t="s">
        <v>56</v>
      </c>
      <c r="F7" s="1"/>
      <c r="G7" s="1" t="s">
        <v>57</v>
      </c>
      <c r="H7" s="1" t="s">
        <v>58</v>
      </c>
      <c r="I7" s="1" t="s">
        <v>30</v>
      </c>
      <c r="J7" s="1" t="s">
        <v>59</v>
      </c>
      <c r="K7" s="1" t="s">
        <v>32</v>
      </c>
      <c r="L7" s="1" t="s">
        <v>33</v>
      </c>
      <c r="M7" s="1"/>
      <c r="N7" s="1" t="s">
        <v>60</v>
      </c>
      <c r="O7" s="1" t="s">
        <v>35</v>
      </c>
      <c r="P7" s="2">
        <v>42667.66033564815</v>
      </c>
      <c r="Q7" s="1"/>
      <c r="R7" s="1"/>
      <c r="S7" s="3">
        <f t="shared" si="0"/>
        <v>43</v>
      </c>
      <c r="T7" s="4">
        <f t="shared" si="1"/>
        <v>10</v>
      </c>
      <c r="U7" s="3">
        <f t="shared" si="2"/>
        <v>43</v>
      </c>
      <c r="V7" s="4">
        <f t="shared" si="3"/>
        <v>10</v>
      </c>
      <c r="W7" s="4" t="b">
        <f t="shared" si="4"/>
        <v>0</v>
      </c>
      <c r="X7" s="5">
        <f t="shared" si="5"/>
        <v>1.0543981486989651E-2</v>
      </c>
    </row>
    <row r="8" spans="1:24" x14ac:dyDescent="0.35">
      <c r="A8" s="1" t="s">
        <v>36</v>
      </c>
      <c r="B8" s="1" t="s">
        <v>61</v>
      </c>
      <c r="C8" s="1" t="s">
        <v>26</v>
      </c>
      <c r="D8" s="2">
        <v>42671.643564814818</v>
      </c>
      <c r="E8" s="1" t="s">
        <v>62</v>
      </c>
      <c r="F8" s="1"/>
      <c r="G8" s="1" t="s">
        <v>63</v>
      </c>
      <c r="H8" s="1" t="s">
        <v>64</v>
      </c>
      <c r="I8" s="1" t="s">
        <v>30</v>
      </c>
      <c r="J8" s="1" t="s">
        <v>31</v>
      </c>
      <c r="K8" s="1" t="s">
        <v>65</v>
      </c>
      <c r="L8" s="1" t="s">
        <v>33</v>
      </c>
      <c r="M8" s="1"/>
      <c r="N8" s="1" t="s">
        <v>60</v>
      </c>
      <c r="O8" s="1" t="s">
        <v>35</v>
      </c>
      <c r="P8" s="2">
        <v>42671.737071759257</v>
      </c>
      <c r="Q8" s="1"/>
      <c r="R8" s="1"/>
      <c r="S8" s="3">
        <f t="shared" si="0"/>
        <v>43</v>
      </c>
      <c r="T8" s="4">
        <f t="shared" si="1"/>
        <v>10</v>
      </c>
      <c r="U8" s="3">
        <f t="shared" si="2"/>
        <v>43</v>
      </c>
      <c r="V8" s="4">
        <f t="shared" si="3"/>
        <v>10</v>
      </c>
      <c r="W8" s="4" t="b">
        <f t="shared" si="4"/>
        <v>0</v>
      </c>
      <c r="X8" s="5">
        <f t="shared" si="5"/>
        <v>9.3506944438559003E-2</v>
      </c>
    </row>
    <row r="9" spans="1:24" x14ac:dyDescent="0.35">
      <c r="A9" s="1" t="s">
        <v>36</v>
      </c>
      <c r="B9" s="1" t="s">
        <v>66</v>
      </c>
      <c r="C9" s="1" t="s">
        <v>26</v>
      </c>
      <c r="D9" s="2">
        <v>42672.403564814813</v>
      </c>
      <c r="E9" s="1" t="s">
        <v>67</v>
      </c>
      <c r="F9" s="1">
        <v>8073718</v>
      </c>
      <c r="G9" s="1" t="s">
        <v>68</v>
      </c>
      <c r="H9" s="1" t="s">
        <v>69</v>
      </c>
      <c r="I9" s="1" t="s">
        <v>30</v>
      </c>
      <c r="J9" s="1" t="s">
        <v>31</v>
      </c>
      <c r="K9" s="1" t="s">
        <v>32</v>
      </c>
      <c r="L9" s="1" t="s">
        <v>33</v>
      </c>
      <c r="M9" s="1"/>
      <c r="N9" s="1" t="s">
        <v>34</v>
      </c>
      <c r="O9" s="1" t="s">
        <v>35</v>
      </c>
      <c r="P9" s="2">
        <v>42676.692708333336</v>
      </c>
      <c r="Q9" s="1"/>
      <c r="R9" s="1"/>
      <c r="S9" s="3">
        <f t="shared" si="0"/>
        <v>43</v>
      </c>
      <c r="T9" s="4">
        <f t="shared" si="1"/>
        <v>10</v>
      </c>
      <c r="U9" s="3">
        <f t="shared" si="2"/>
        <v>44</v>
      </c>
      <c r="V9" s="4">
        <f t="shared" ref="V9:V11" si="6">IF(P9&lt;&gt;"",MONTH(P9))</f>
        <v>11</v>
      </c>
      <c r="W9" s="4" t="b">
        <f t="shared" si="4"/>
        <v>0</v>
      </c>
      <c r="X9" s="5">
        <f t="shared" si="5"/>
        <v>4.2891435185229057</v>
      </c>
    </row>
    <row r="10" spans="1:24" x14ac:dyDescent="0.35">
      <c r="A10" s="1" t="s">
        <v>24</v>
      </c>
      <c r="B10" s="1" t="s">
        <v>70</v>
      </c>
      <c r="C10" s="1" t="s">
        <v>26</v>
      </c>
      <c r="D10" s="2">
        <v>42674.299641203703</v>
      </c>
      <c r="E10" s="1" t="s">
        <v>71</v>
      </c>
      <c r="F10" s="1">
        <v>8073684</v>
      </c>
      <c r="G10" s="1" t="s">
        <v>72</v>
      </c>
      <c r="H10" s="1" t="s">
        <v>73</v>
      </c>
      <c r="I10" s="1" t="s">
        <v>30</v>
      </c>
      <c r="J10" s="1" t="s">
        <v>31</v>
      </c>
      <c r="K10" s="1" t="s">
        <v>32</v>
      </c>
      <c r="L10" s="1"/>
      <c r="M10" s="1"/>
      <c r="N10" s="1" t="s">
        <v>34</v>
      </c>
      <c r="O10" s="1" t="s">
        <v>35</v>
      </c>
      <c r="P10" s="2">
        <v>42695.406817129631</v>
      </c>
      <c r="Q10" s="2">
        <v>42695.406724537039</v>
      </c>
      <c r="R10" s="2">
        <v>42681.75</v>
      </c>
      <c r="S10" s="3">
        <f t="shared" si="0"/>
        <v>44</v>
      </c>
      <c r="T10" s="4">
        <f t="shared" si="1"/>
        <v>10</v>
      </c>
      <c r="U10" s="3">
        <f t="shared" si="2"/>
        <v>47</v>
      </c>
      <c r="V10" s="4">
        <f t="shared" si="6"/>
        <v>11</v>
      </c>
      <c r="W10" s="4" t="str">
        <f t="shared" si="4"/>
        <v>OUT</v>
      </c>
      <c r="X10" s="5">
        <f t="shared" si="5"/>
        <v>21.107175925928459</v>
      </c>
    </row>
    <row r="11" spans="1:24" x14ac:dyDescent="0.35">
      <c r="A11" s="1" t="s">
        <v>24</v>
      </c>
      <c r="B11" s="1" t="s">
        <v>74</v>
      </c>
      <c r="C11" s="1" t="s">
        <v>26</v>
      </c>
      <c r="D11" s="2">
        <v>42674.301134259258</v>
      </c>
      <c r="E11" s="1" t="s">
        <v>75</v>
      </c>
      <c r="F11" s="1">
        <v>8074036</v>
      </c>
      <c r="G11" s="1" t="s">
        <v>76</v>
      </c>
      <c r="H11" s="1" t="s">
        <v>77</v>
      </c>
      <c r="I11" s="1" t="s">
        <v>30</v>
      </c>
      <c r="J11" s="1" t="s">
        <v>31</v>
      </c>
      <c r="K11" s="1" t="s">
        <v>32</v>
      </c>
      <c r="L11" s="1"/>
      <c r="M11" s="1"/>
      <c r="N11" s="1" t="s">
        <v>34</v>
      </c>
      <c r="O11" s="1" t="s">
        <v>35</v>
      </c>
      <c r="P11" s="2">
        <v>42696.415046296293</v>
      </c>
      <c r="Q11" s="2">
        <v>42696.414872685185</v>
      </c>
      <c r="R11" s="2">
        <v>42677.75</v>
      </c>
      <c r="S11" s="3">
        <f t="shared" si="0"/>
        <v>44</v>
      </c>
      <c r="T11" s="4">
        <f t="shared" si="1"/>
        <v>10</v>
      </c>
      <c r="U11" s="3">
        <f t="shared" si="2"/>
        <v>47</v>
      </c>
      <c r="V11" s="4">
        <f t="shared" si="6"/>
        <v>11</v>
      </c>
      <c r="W11" s="4" t="str">
        <f t="shared" si="4"/>
        <v>OUT</v>
      </c>
      <c r="X11" s="5">
        <f t="shared" si="5"/>
        <v>22.113912037035334</v>
      </c>
    </row>
    <row r="12" spans="1:24" x14ac:dyDescent="0.35">
      <c r="A12" s="1" t="s">
        <v>36</v>
      </c>
      <c r="B12" s="1" t="s">
        <v>78</v>
      </c>
      <c r="C12" s="1" t="s">
        <v>26</v>
      </c>
      <c r="D12" s="2">
        <v>42674.502303240741</v>
      </c>
      <c r="E12" s="1" t="s">
        <v>79</v>
      </c>
      <c r="F12" s="1">
        <v>8114199</v>
      </c>
      <c r="G12" s="1" t="s">
        <v>80</v>
      </c>
      <c r="H12" s="1" t="s">
        <v>81</v>
      </c>
      <c r="I12" s="1" t="s">
        <v>30</v>
      </c>
      <c r="J12" s="1" t="s">
        <v>31</v>
      </c>
      <c r="K12" s="1" t="s">
        <v>32</v>
      </c>
      <c r="L12" s="1" t="s">
        <v>33</v>
      </c>
      <c r="M12" s="1"/>
      <c r="N12" s="1" t="s">
        <v>34</v>
      </c>
      <c r="O12" s="1" t="s">
        <v>35</v>
      </c>
      <c r="P12" s="2">
        <v>42692.659097222226</v>
      </c>
      <c r="Q12" s="2">
        <v>42674.658900462964</v>
      </c>
      <c r="R12" s="2">
        <v>42678.502303240741</v>
      </c>
      <c r="S12" s="3">
        <f t="shared" si="0"/>
        <v>44</v>
      </c>
      <c r="T12" s="4">
        <f t="shared" si="1"/>
        <v>10</v>
      </c>
      <c r="U12" s="3">
        <f t="shared" si="2"/>
        <v>46</v>
      </c>
      <c r="V12" s="4">
        <f>IF(P12&lt;&gt;"",MONTH(P12))</f>
        <v>11</v>
      </c>
      <c r="W12" s="4" t="str">
        <f t="shared" si="4"/>
        <v>IN</v>
      </c>
      <c r="X12" s="5">
        <f t="shared" si="5"/>
        <v>18.156793981484952</v>
      </c>
    </row>
    <row r="13" spans="1:24" x14ac:dyDescent="0.35">
      <c r="A13" s="1" t="s">
        <v>24</v>
      </c>
      <c r="B13" s="1" t="s">
        <v>82</v>
      </c>
      <c r="C13" s="1" t="s">
        <v>26</v>
      </c>
      <c r="D13" s="2">
        <v>42674.613182870373</v>
      </c>
      <c r="E13" s="1" t="s">
        <v>83</v>
      </c>
      <c r="F13" s="1">
        <v>8058463</v>
      </c>
      <c r="G13" s="1" t="s">
        <v>84</v>
      </c>
      <c r="H13" s="1" t="s">
        <v>85</v>
      </c>
      <c r="I13" s="1" t="s">
        <v>30</v>
      </c>
      <c r="J13" s="1" t="s">
        <v>31</v>
      </c>
      <c r="K13" s="1" t="s">
        <v>32</v>
      </c>
      <c r="L13" s="1" t="s">
        <v>33</v>
      </c>
      <c r="M13" s="1"/>
      <c r="N13" s="1" t="s">
        <v>34</v>
      </c>
      <c r="O13" s="1" t="s">
        <v>35</v>
      </c>
      <c r="P13" s="2">
        <v>42681.693425925929</v>
      </c>
      <c r="Q13" s="2">
        <v>42678.692418981482</v>
      </c>
      <c r="R13" s="2">
        <v>42674.946516203701</v>
      </c>
      <c r="S13" s="3">
        <f t="shared" si="0"/>
        <v>44</v>
      </c>
      <c r="T13" s="4">
        <f t="shared" si="1"/>
        <v>10</v>
      </c>
      <c r="U13" s="3">
        <f t="shared" si="2"/>
        <v>45</v>
      </c>
      <c r="V13" s="4">
        <f>IF(P13&lt;&gt;"",MONTH(P13))</f>
        <v>11</v>
      </c>
      <c r="W13" s="4" t="str">
        <f t="shared" si="4"/>
        <v>OUT</v>
      </c>
      <c r="X13" s="5">
        <f t="shared" si="5"/>
        <v>7.0802430555559113</v>
      </c>
    </row>
    <row r="14" spans="1:24" x14ac:dyDescent="0.35">
      <c r="A14" s="1" t="s">
        <v>24</v>
      </c>
      <c r="B14" s="1" t="s">
        <v>86</v>
      </c>
      <c r="C14" s="1" t="s">
        <v>26</v>
      </c>
      <c r="D14" s="2">
        <v>42675.508275462962</v>
      </c>
      <c r="E14" s="1" t="s">
        <v>87</v>
      </c>
      <c r="F14" s="1">
        <v>8137139</v>
      </c>
      <c r="G14" s="1" t="s">
        <v>88</v>
      </c>
      <c r="H14" s="1" t="s">
        <v>89</v>
      </c>
      <c r="I14" s="1" t="s">
        <v>30</v>
      </c>
      <c r="J14" s="1" t="s">
        <v>31</v>
      </c>
      <c r="K14" s="1" t="s">
        <v>32</v>
      </c>
      <c r="L14" s="1"/>
      <c r="M14" s="1"/>
      <c r="N14" s="1" t="s">
        <v>34</v>
      </c>
      <c r="O14" s="1" t="s">
        <v>35</v>
      </c>
      <c r="P14" s="2">
        <v>42692.717418981483</v>
      </c>
      <c r="Q14" s="2">
        <v>42692.708333333336</v>
      </c>
      <c r="R14" s="2">
        <v>42678.5</v>
      </c>
      <c r="S14" s="3">
        <f t="shared" si="0"/>
        <v>44</v>
      </c>
      <c r="T14" s="4">
        <f t="shared" si="1"/>
        <v>11</v>
      </c>
      <c r="U14" s="3">
        <f t="shared" si="2"/>
        <v>46</v>
      </c>
      <c r="V14" s="4">
        <f>IF(P14&lt;&gt;"",MONTH(P14))</f>
        <v>11</v>
      </c>
      <c r="W14" s="4" t="str">
        <f t="shared" si="4"/>
        <v>OUT</v>
      </c>
      <c r="X14" s="5">
        <f t="shared" si="5"/>
        <v>17.209143518521159</v>
      </c>
    </row>
    <row r="15" spans="1:24" x14ac:dyDescent="0.35">
      <c r="A15" s="1" t="s">
        <v>24</v>
      </c>
      <c r="B15" s="1" t="s">
        <v>90</v>
      </c>
      <c r="C15" s="1" t="s">
        <v>26</v>
      </c>
      <c r="D15" s="2">
        <v>42676.713796296295</v>
      </c>
      <c r="E15" s="1" t="s">
        <v>91</v>
      </c>
      <c r="F15" s="1">
        <v>8080857</v>
      </c>
      <c r="G15" s="1" t="s">
        <v>92</v>
      </c>
      <c r="H15" s="1" t="s">
        <v>93</v>
      </c>
      <c r="I15" s="1" t="s">
        <v>30</v>
      </c>
      <c r="J15" s="1" t="s">
        <v>31</v>
      </c>
      <c r="K15" s="1" t="s">
        <v>32</v>
      </c>
      <c r="L15" s="1" t="s">
        <v>33</v>
      </c>
      <c r="M15" s="1"/>
      <c r="N15" s="1" t="s">
        <v>34</v>
      </c>
      <c r="O15" s="1" t="s">
        <v>35</v>
      </c>
      <c r="P15" s="2">
        <v>42681.739710648151</v>
      </c>
      <c r="Q15" s="1"/>
      <c r="R15" s="1"/>
      <c r="S15" s="3">
        <f t="shared" si="0"/>
        <v>44</v>
      </c>
      <c r="T15" s="4">
        <f t="shared" si="1"/>
        <v>11</v>
      </c>
      <c r="U15" s="3">
        <f t="shared" si="2"/>
        <v>45</v>
      </c>
      <c r="V15" s="4">
        <f>IF(P15&lt;&gt;"",MONTH(P15))</f>
        <v>11</v>
      </c>
      <c r="W15" s="4" t="b">
        <f t="shared" si="4"/>
        <v>0</v>
      </c>
      <c r="X15" s="5">
        <f t="shared" si="5"/>
        <v>5.025914351856045</v>
      </c>
    </row>
    <row r="16" spans="1:24" x14ac:dyDescent="0.35">
      <c r="A16" s="1" t="s">
        <v>36</v>
      </c>
      <c r="B16" s="1" t="s">
        <v>61</v>
      </c>
      <c r="C16" s="1" t="s">
        <v>26</v>
      </c>
      <c r="D16" s="2">
        <v>42678.36546296296</v>
      </c>
      <c r="E16" s="1" t="s">
        <v>94</v>
      </c>
      <c r="F16" s="1"/>
      <c r="G16" s="1" t="s">
        <v>95</v>
      </c>
      <c r="H16" s="1" t="s">
        <v>96</v>
      </c>
      <c r="I16" s="1" t="s">
        <v>30</v>
      </c>
      <c r="J16" s="1" t="s">
        <v>31</v>
      </c>
      <c r="K16" s="1" t="s">
        <v>65</v>
      </c>
      <c r="L16" s="1" t="s">
        <v>33</v>
      </c>
      <c r="M16" s="1"/>
      <c r="N16" s="1" t="s">
        <v>60</v>
      </c>
      <c r="O16" s="1" t="s">
        <v>35</v>
      </c>
      <c r="P16" s="2">
        <v>42678.380324074074</v>
      </c>
      <c r="Q16" s="1"/>
      <c r="R16" s="1"/>
      <c r="S16" s="3">
        <f t="shared" si="0"/>
        <v>44</v>
      </c>
      <c r="T16" s="4">
        <f t="shared" si="1"/>
        <v>11</v>
      </c>
      <c r="U16" s="3">
        <f t="shared" si="2"/>
        <v>44</v>
      </c>
      <c r="V16" s="4">
        <f>IF(P16&lt;&gt;"",MONTH(P16))</f>
        <v>11</v>
      </c>
      <c r="W16" s="4" t="b">
        <f t="shared" si="4"/>
        <v>0</v>
      </c>
      <c r="X16" s="5">
        <f t="shared" si="5"/>
        <v>1.4861111114441883E-2</v>
      </c>
    </row>
    <row r="17" spans="1:24" x14ac:dyDescent="0.35">
      <c r="A17" s="1" t="s">
        <v>24</v>
      </c>
      <c r="B17" s="1" t="s">
        <v>97</v>
      </c>
      <c r="C17" s="1" t="s">
        <v>26</v>
      </c>
      <c r="D17" s="2">
        <v>42678.492986111109</v>
      </c>
      <c r="E17" s="1" t="s">
        <v>98</v>
      </c>
      <c r="F17" s="1">
        <v>8212459</v>
      </c>
      <c r="G17" s="1" t="s">
        <v>99</v>
      </c>
      <c r="H17" s="1" t="s">
        <v>100</v>
      </c>
      <c r="I17" s="1" t="s">
        <v>30</v>
      </c>
      <c r="J17" s="1" t="s">
        <v>101</v>
      </c>
      <c r="K17" s="1" t="s">
        <v>32</v>
      </c>
      <c r="L17" s="1" t="s">
        <v>33</v>
      </c>
      <c r="M17" s="1"/>
      <c r="N17" s="1" t="s">
        <v>34</v>
      </c>
      <c r="O17" s="1" t="s">
        <v>35</v>
      </c>
      <c r="P17" s="2">
        <v>42684.434884259259</v>
      </c>
      <c r="Q17" s="2">
        <v>42684.434814814813</v>
      </c>
      <c r="R17" s="2">
        <v>42682.65965277778</v>
      </c>
      <c r="S17" s="3">
        <f t="shared" si="0"/>
        <v>44</v>
      </c>
      <c r="T17" s="4">
        <f t="shared" si="1"/>
        <v>11</v>
      </c>
      <c r="U17" s="3">
        <f t="shared" si="2"/>
        <v>45</v>
      </c>
      <c r="V17" s="4">
        <f t="shared" ref="V17:V19" si="7">IF(P17&lt;&gt;"",MONTH(P17))</f>
        <v>11</v>
      </c>
      <c r="W17" s="4" t="str">
        <f t="shared" si="4"/>
        <v>OUT</v>
      </c>
      <c r="X17" s="5">
        <f t="shared" si="5"/>
        <v>5.9418981481503579</v>
      </c>
    </row>
    <row r="18" spans="1:24" x14ac:dyDescent="0.35">
      <c r="A18" s="1" t="s">
        <v>24</v>
      </c>
      <c r="B18" s="1" t="s">
        <v>102</v>
      </c>
      <c r="C18" s="1" t="s">
        <v>26</v>
      </c>
      <c r="D18" s="8">
        <v>42678.518460648149</v>
      </c>
      <c r="E18" s="9" t="s">
        <v>103</v>
      </c>
      <c r="F18" s="9">
        <v>8194207</v>
      </c>
      <c r="G18" s="9" t="s">
        <v>104</v>
      </c>
      <c r="H18" s="9" t="s">
        <v>105</v>
      </c>
      <c r="I18" s="9" t="s">
        <v>30</v>
      </c>
      <c r="J18" s="9" t="s">
        <v>31</v>
      </c>
      <c r="K18" s="9" t="s">
        <v>32</v>
      </c>
      <c r="L18" s="9"/>
      <c r="M18" s="9"/>
      <c r="N18" s="9" t="s">
        <v>34</v>
      </c>
      <c r="O18" s="9" t="s">
        <v>35</v>
      </c>
      <c r="P18" s="8">
        <v>42683.595034722224</v>
      </c>
      <c r="Q18" s="8">
        <v>42683.569444444445</v>
      </c>
      <c r="R18" s="8">
        <v>42678.851793981485</v>
      </c>
      <c r="S18" s="3">
        <f t="shared" si="0"/>
        <v>44</v>
      </c>
      <c r="T18" s="4">
        <f t="shared" si="1"/>
        <v>11</v>
      </c>
      <c r="U18" s="3">
        <f t="shared" si="2"/>
        <v>45</v>
      </c>
      <c r="V18" s="4">
        <f t="shared" si="7"/>
        <v>11</v>
      </c>
      <c r="W18" s="4" t="str">
        <f t="shared" si="4"/>
        <v>OUT</v>
      </c>
      <c r="X18" s="5">
        <f t="shared" si="5"/>
        <v>5.0765740740753245</v>
      </c>
    </row>
    <row r="19" spans="1:24" x14ac:dyDescent="0.35">
      <c r="A19" s="1" t="s">
        <v>36</v>
      </c>
      <c r="B19" s="1" t="s">
        <v>106</v>
      </c>
      <c r="C19" s="1" t="s">
        <v>26</v>
      </c>
      <c r="D19" s="6">
        <v>42678.564699074072</v>
      </c>
      <c r="E19" s="7" t="s">
        <v>107</v>
      </c>
      <c r="F19" s="7"/>
      <c r="G19" s="7" t="s">
        <v>108</v>
      </c>
      <c r="H19" s="7" t="s">
        <v>109</v>
      </c>
      <c r="I19" s="7" t="s">
        <v>30</v>
      </c>
      <c r="J19" s="7"/>
      <c r="K19" s="7" t="s">
        <v>110</v>
      </c>
      <c r="L19" s="7" t="s">
        <v>33</v>
      </c>
      <c r="M19" s="7"/>
      <c r="N19" s="7" t="s">
        <v>111</v>
      </c>
      <c r="O19" s="7" t="s">
        <v>35</v>
      </c>
      <c r="P19" s="6">
        <v>42681.447962962964</v>
      </c>
      <c r="Q19" s="6">
        <v>42681.447916666664</v>
      </c>
      <c r="R19" s="6">
        <v>42681.481261574074</v>
      </c>
      <c r="S19" s="3">
        <f t="shared" si="0"/>
        <v>44</v>
      </c>
      <c r="T19" s="4">
        <f t="shared" si="1"/>
        <v>11</v>
      </c>
      <c r="U19" s="3">
        <f t="shared" si="2"/>
        <v>45</v>
      </c>
      <c r="V19" s="4">
        <f t="shared" si="7"/>
        <v>11</v>
      </c>
      <c r="W19" s="4" t="str">
        <f t="shared" si="4"/>
        <v>IN</v>
      </c>
      <c r="X19" s="5">
        <f t="shared" si="5"/>
        <v>2.883263888892543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1"/>
  <sheetViews>
    <sheetView tabSelected="1" topLeftCell="Q1" zoomScale="90" zoomScaleNormal="90" workbookViewId="0">
      <selection activeCell="Z2" sqref="Z2"/>
    </sheetView>
  </sheetViews>
  <sheetFormatPr baseColWidth="10" defaultColWidth="10.81640625" defaultRowHeight="14.5" x14ac:dyDescent="0.35"/>
  <cols>
    <col min="1" max="1" width="19" bestFit="1" customWidth="1"/>
    <col min="2" max="2" width="49.90625" bestFit="1" customWidth="1"/>
    <col min="3" max="3" width="17.1796875" bestFit="1" customWidth="1"/>
    <col min="4" max="4" width="19.7265625" style="18" bestFit="1" customWidth="1"/>
    <col min="5" max="5" width="11.6328125" bestFit="1" customWidth="1"/>
    <col min="6" max="6" width="17.08984375" bestFit="1" customWidth="1"/>
    <col min="7" max="7" width="84.453125" bestFit="1" customWidth="1"/>
    <col min="8" max="8" width="255.6328125" bestFit="1" customWidth="1"/>
    <col min="9" max="9" width="12.6328125" bestFit="1" customWidth="1"/>
    <col min="10" max="10" width="11" bestFit="1" customWidth="1"/>
    <col min="11" max="11" width="9.90625" bestFit="1" customWidth="1"/>
    <col min="12" max="12" width="27.90625" bestFit="1" customWidth="1"/>
    <col min="13" max="13" width="13.1796875" bestFit="1" customWidth="1"/>
    <col min="14" max="14" width="22" bestFit="1" customWidth="1"/>
    <col min="15" max="15" width="13.08984375" bestFit="1" customWidth="1"/>
    <col min="16" max="16" width="19.54296875" style="18" bestFit="1" customWidth="1"/>
    <col min="17" max="17" width="15.81640625" bestFit="1" customWidth="1"/>
    <col min="18" max="18" width="15.6328125" bestFit="1" customWidth="1"/>
    <col min="19" max="19" width="39" bestFit="1" customWidth="1"/>
    <col min="20" max="20" width="12.453125" bestFit="1" customWidth="1"/>
    <col min="21" max="21" width="8.90625" bestFit="1" customWidth="1"/>
    <col min="22" max="22" width="12" bestFit="1" customWidth="1"/>
    <col min="23" max="23" width="8.453125" bestFit="1" customWidth="1"/>
    <col min="24" max="24" width="5.36328125" bestFit="1" customWidth="1"/>
    <col min="25" max="25" width="19.26953125" style="21" bestFit="1" customWidth="1"/>
    <col min="26" max="26" width="16.1796875" bestFit="1" customWidth="1"/>
    <col min="28" max="28" width="5.90625" bestFit="1" customWidth="1"/>
    <col min="29" max="29" width="5.453125" bestFit="1" customWidth="1"/>
  </cols>
  <sheetData>
    <row r="1" spans="1:29" x14ac:dyDescent="0.35">
      <c r="A1" t="s">
        <v>0</v>
      </c>
      <c r="B1" t="s">
        <v>1</v>
      </c>
      <c r="C1" t="s">
        <v>2</v>
      </c>
      <c r="D1" s="18" t="s">
        <v>3</v>
      </c>
      <c r="E1" t="s">
        <v>4</v>
      </c>
      <c r="F1" t="s">
        <v>5</v>
      </c>
      <c r="G1" t="s">
        <v>6</v>
      </c>
      <c r="H1" t="s">
        <v>7</v>
      </c>
      <c r="I1" t="s">
        <v>8</v>
      </c>
      <c r="J1" t="s">
        <v>9</v>
      </c>
      <c r="K1" t="s">
        <v>10</v>
      </c>
      <c r="L1" t="s">
        <v>11</v>
      </c>
      <c r="M1" t="s">
        <v>12</v>
      </c>
      <c r="N1" t="s">
        <v>13</v>
      </c>
      <c r="O1" t="s">
        <v>14</v>
      </c>
      <c r="P1" s="18" t="s">
        <v>15</v>
      </c>
      <c r="Q1" t="s">
        <v>16</v>
      </c>
      <c r="R1" t="s">
        <v>17</v>
      </c>
      <c r="S1" t="s">
        <v>518</v>
      </c>
      <c r="T1" s="3" t="s">
        <v>18</v>
      </c>
      <c r="U1" s="4" t="s">
        <v>19</v>
      </c>
      <c r="V1" s="4" t="s">
        <v>20</v>
      </c>
      <c r="W1" s="4" t="s">
        <v>21</v>
      </c>
      <c r="X1" s="4" t="s">
        <v>22</v>
      </c>
      <c r="Y1" s="20" t="s">
        <v>521</v>
      </c>
      <c r="Z1" s="4" t="s">
        <v>23</v>
      </c>
      <c r="AB1" s="17" t="s">
        <v>519</v>
      </c>
      <c r="AC1" s="17" t="s">
        <v>520</v>
      </c>
    </row>
    <row r="2" spans="1:29" x14ac:dyDescent="0.35">
      <c r="A2" t="s">
        <v>24</v>
      </c>
      <c r="B2" t="s">
        <v>97</v>
      </c>
      <c r="C2" t="s">
        <v>26</v>
      </c>
      <c r="D2" s="18">
        <v>42678.492986111109</v>
      </c>
      <c r="E2" t="s">
        <v>98</v>
      </c>
      <c r="F2">
        <v>8212459</v>
      </c>
      <c r="G2" t="s">
        <v>99</v>
      </c>
      <c r="H2" t="s">
        <v>100</v>
      </c>
      <c r="I2" t="s">
        <v>30</v>
      </c>
      <c r="J2" t="s">
        <v>101</v>
      </c>
      <c r="K2" t="s">
        <v>32</v>
      </c>
      <c r="L2" t="s">
        <v>33</v>
      </c>
      <c r="N2" t="s">
        <v>34</v>
      </c>
      <c r="O2" t="s">
        <v>35</v>
      </c>
      <c r="P2" s="18">
        <v>42684.434884259259</v>
      </c>
      <c r="Q2" s="10">
        <v>42684.434814814813</v>
      </c>
      <c r="R2" s="10">
        <v>42682.65965277778</v>
      </c>
      <c r="S2" t="s">
        <v>137</v>
      </c>
      <c r="T2" s="12">
        <f t="shared" ref="T2:T65" si="0">WEEKNUM(D2)-1</f>
        <v>44</v>
      </c>
      <c r="U2">
        <f t="shared" ref="U2:U65" si="1">MONTH(D2)</f>
        <v>11</v>
      </c>
      <c r="V2" s="12">
        <f t="shared" ref="V2:V65" si="2">IF(P2&lt;&gt;"",WEEKNUM(P2)-1)</f>
        <v>45</v>
      </c>
      <c r="W2">
        <f t="shared" ref="W2:W65" si="3">IF(P2&lt;&gt;"",MONTH(P2)-1)</f>
        <v>10</v>
      </c>
      <c r="X2" t="str">
        <f t="shared" ref="X2:X65" si="4">IF(Q2&lt;&gt;"",IF(Q2&gt;R2,"OUT","IN"))</f>
        <v>OUT</v>
      </c>
      <c r="Y2" s="22">
        <f>IF(WEEKDAY(D2,2)&gt;5,INT(D2)-WEEKDAY(D2,2)+8+debut,INT(D2)+MAX(debut,MIN(MOD(D2,1),fin)))</f>
        <v>42678.492986111109</v>
      </c>
      <c r="Z2" s="11">
        <f ca="1">IF(P2="","",(SUMPRODUCT(N(WEEKDAY(ROW(INDIRECT(INT(Y2)&amp;":"&amp;INT(P2))),2)&lt;6))-2)*(fin-debut)+(fin-MOD(Y2,1))+(MOD(P2,1)-debut))</f>
        <v>1.6085648148170246</v>
      </c>
      <c r="AB2" s="13">
        <v>0.33333333333333331</v>
      </c>
      <c r="AC2" s="13">
        <v>0.75</v>
      </c>
    </row>
    <row r="3" spans="1:29" x14ac:dyDescent="0.35">
      <c r="A3" t="s">
        <v>24</v>
      </c>
      <c r="B3" t="s">
        <v>102</v>
      </c>
      <c r="C3" t="s">
        <v>26</v>
      </c>
      <c r="D3" s="18">
        <v>42678.518460648149</v>
      </c>
      <c r="E3" t="s">
        <v>103</v>
      </c>
      <c r="F3">
        <v>8194207</v>
      </c>
      <c r="G3" t="s">
        <v>104</v>
      </c>
      <c r="H3" t="s">
        <v>105</v>
      </c>
      <c r="I3" t="s">
        <v>30</v>
      </c>
      <c r="J3" t="s">
        <v>31</v>
      </c>
      <c r="K3" t="s">
        <v>32</v>
      </c>
      <c r="N3" t="s">
        <v>34</v>
      </c>
      <c r="O3" t="s">
        <v>35</v>
      </c>
      <c r="P3" s="18">
        <v>42683.595034722224</v>
      </c>
      <c r="Q3" s="10">
        <v>42683.569444444445</v>
      </c>
      <c r="R3" s="10">
        <v>42678.851793981485</v>
      </c>
      <c r="S3" t="s">
        <v>137</v>
      </c>
      <c r="T3" s="12">
        <f t="shared" si="0"/>
        <v>44</v>
      </c>
      <c r="U3">
        <f t="shared" si="1"/>
        <v>11</v>
      </c>
      <c r="V3" s="12">
        <f t="shared" si="2"/>
        <v>45</v>
      </c>
      <c r="W3">
        <f t="shared" si="3"/>
        <v>10</v>
      </c>
      <c r="X3" t="str">
        <f t="shared" si="4"/>
        <v>OUT</v>
      </c>
      <c r="Y3" s="22">
        <f>IF(WEEKDAY(D3,2)&gt;5,INT(D3)-WEEKDAY(D3,2)+8+debut,INT(D3)+MAX(debut,MIN(MOD(D3,1),fin)))</f>
        <v>42678.518460648149</v>
      </c>
      <c r="Z3" s="11">
        <f ca="1">IF(P3="","",(SUMPRODUCT(N(WEEKDAY(ROW(INDIRECT(INT(Y3)&amp;":"&amp;INT(P3))),2)&lt;6))-2)*(fin-debut)+(fin-MOD(Y3,1))+(MOD(P3,1)-debut))</f>
        <v>1.3265740740753247</v>
      </c>
    </row>
    <row r="4" spans="1:29" x14ac:dyDescent="0.35">
      <c r="A4" t="s">
        <v>36</v>
      </c>
      <c r="B4" t="s">
        <v>106</v>
      </c>
      <c r="C4" t="s">
        <v>26</v>
      </c>
      <c r="D4" s="18">
        <v>42678.564699074072</v>
      </c>
      <c r="E4" t="s">
        <v>107</v>
      </c>
      <c r="G4" t="s">
        <v>108</v>
      </c>
      <c r="H4" t="s">
        <v>109</v>
      </c>
      <c r="I4" t="s">
        <v>30</v>
      </c>
      <c r="K4" t="s">
        <v>110</v>
      </c>
      <c r="L4" t="s">
        <v>33</v>
      </c>
      <c r="N4" t="s">
        <v>111</v>
      </c>
      <c r="O4" t="s">
        <v>35</v>
      </c>
      <c r="P4" s="18">
        <v>42681.447962962964</v>
      </c>
      <c r="Q4" s="10">
        <v>42681.447916666664</v>
      </c>
      <c r="R4" s="10">
        <v>42681.481261574074</v>
      </c>
      <c r="S4" t="s">
        <v>137</v>
      </c>
      <c r="T4" s="12">
        <f t="shared" si="0"/>
        <v>44</v>
      </c>
      <c r="U4">
        <f t="shared" si="1"/>
        <v>11</v>
      </c>
      <c r="V4" s="12">
        <f t="shared" si="2"/>
        <v>45</v>
      </c>
      <c r="W4">
        <f t="shared" si="3"/>
        <v>10</v>
      </c>
      <c r="X4" t="str">
        <f t="shared" si="4"/>
        <v>IN</v>
      </c>
      <c r="Y4" s="22">
        <f>IF(WEEKDAY(D4,2)&gt;5,INT(D4)-WEEKDAY(D4,2)+8+debut,INT(D4)+MAX(debut,MIN(MOD(D4,1),fin)))</f>
        <v>42678.564699074072</v>
      </c>
      <c r="Z4" s="11">
        <f ca="1">IF(P4="","",(SUMPRODUCT(N(WEEKDAY(ROW(INDIRECT(INT(Y4)&amp;":"&amp;INT(P4))),2)&lt;6))-2)*(fin-debut)+(fin-MOD(Y4,1))+(MOD(P4,1)-debut))</f>
        <v>0.29993055555920972</v>
      </c>
    </row>
    <row r="5" spans="1:29" x14ac:dyDescent="0.35">
      <c r="A5" t="s">
        <v>138</v>
      </c>
      <c r="B5" t="s">
        <v>139</v>
      </c>
      <c r="C5" t="s">
        <v>26</v>
      </c>
      <c r="D5" s="18">
        <v>42678.660208333335</v>
      </c>
      <c r="E5" t="s">
        <v>140</v>
      </c>
      <c r="F5">
        <v>8199055</v>
      </c>
      <c r="G5" t="s">
        <v>141</v>
      </c>
      <c r="H5" t="s">
        <v>142</v>
      </c>
      <c r="I5" t="s">
        <v>30</v>
      </c>
      <c r="J5" t="s">
        <v>31</v>
      </c>
      <c r="K5" t="s">
        <v>32</v>
      </c>
      <c r="N5" t="s">
        <v>34</v>
      </c>
      <c r="O5" t="s">
        <v>35</v>
      </c>
      <c r="P5" s="18">
        <v>42692.598495370374</v>
      </c>
      <c r="T5" s="12">
        <f t="shared" si="0"/>
        <v>44</v>
      </c>
      <c r="U5">
        <f t="shared" si="1"/>
        <v>11</v>
      </c>
      <c r="V5" s="12">
        <f t="shared" si="2"/>
        <v>46</v>
      </c>
      <c r="W5">
        <f t="shared" si="3"/>
        <v>10</v>
      </c>
      <c r="X5" t="b">
        <f t="shared" si="4"/>
        <v>0</v>
      </c>
      <c r="Y5" s="22">
        <f>IF(WEEKDAY(D5,2)&gt;5,INT(D5)-WEEKDAY(D5,2)+8+debut,INT(D5)+MAX(debut,MIN(MOD(D5,1),fin)))</f>
        <v>42678.660208333335</v>
      </c>
      <c r="Z5" s="11">
        <f ca="1">IF(P5="","",(SUMPRODUCT(N(WEEKDAY(ROW(INDIRECT(INT(Y5)&amp;":"&amp;INT(P5))),2)&lt;6))-2)*(fin-debut)+(fin-MOD(Y5,1))+(MOD(P5,1)-debut))</f>
        <v>4.1049537037057844</v>
      </c>
    </row>
    <row r="6" spans="1:29" x14ac:dyDescent="0.35">
      <c r="A6" t="s">
        <v>36</v>
      </c>
      <c r="B6" t="s">
        <v>143</v>
      </c>
      <c r="C6" t="s">
        <v>26</v>
      </c>
      <c r="D6" s="18">
        <v>42678.678784722222</v>
      </c>
      <c r="E6" t="s">
        <v>144</v>
      </c>
      <c r="G6" t="s">
        <v>145</v>
      </c>
      <c r="H6" t="s">
        <v>146</v>
      </c>
      <c r="I6" t="s">
        <v>30</v>
      </c>
      <c r="J6" t="s">
        <v>31</v>
      </c>
      <c r="K6" t="s">
        <v>65</v>
      </c>
      <c r="L6" t="s">
        <v>33</v>
      </c>
      <c r="N6" t="s">
        <v>60</v>
      </c>
      <c r="O6" t="s">
        <v>35</v>
      </c>
      <c r="P6" s="18">
        <v>42689.438564814816</v>
      </c>
      <c r="S6" t="s">
        <v>137</v>
      </c>
      <c r="T6" s="12">
        <f t="shared" si="0"/>
        <v>44</v>
      </c>
      <c r="U6">
        <f t="shared" si="1"/>
        <v>11</v>
      </c>
      <c r="V6" s="12">
        <f t="shared" si="2"/>
        <v>46</v>
      </c>
      <c r="W6">
        <f t="shared" si="3"/>
        <v>10</v>
      </c>
      <c r="X6" t="b">
        <f t="shared" si="4"/>
        <v>0</v>
      </c>
      <c r="Y6" s="22">
        <f>IF(WEEKDAY(D6,2)&gt;5,INT(D6)-WEEKDAY(D6,2)+8+debut,INT(D6)+MAX(debut,MIN(MOD(D6,1),fin)))</f>
        <v>42678.678784722222</v>
      </c>
      <c r="Z6" s="11">
        <f ca="1">IF(P6="","",(SUMPRODUCT(N(WEEKDAY(ROW(INDIRECT(INT(Y6)&amp;":"&amp;INT(P6))),2)&lt;6))-2)*(fin-debut)+(fin-MOD(Y6,1))+(MOD(P6,1)-debut))</f>
        <v>2.6764467592608221</v>
      </c>
    </row>
    <row r="7" spans="1:29" x14ac:dyDescent="0.35">
      <c r="A7" t="s">
        <v>24</v>
      </c>
      <c r="B7" t="s">
        <v>147</v>
      </c>
      <c r="C7" t="s">
        <v>26</v>
      </c>
      <c r="D7" s="18">
        <v>42679.462962962964</v>
      </c>
      <c r="E7" t="s">
        <v>148</v>
      </c>
      <c r="F7">
        <v>8239602</v>
      </c>
      <c r="G7" t="s">
        <v>149</v>
      </c>
      <c r="H7" t="s">
        <v>150</v>
      </c>
      <c r="I7" t="s">
        <v>30</v>
      </c>
      <c r="J7" t="s">
        <v>31</v>
      </c>
      <c r="K7" t="s">
        <v>32</v>
      </c>
      <c r="L7" t="s">
        <v>33</v>
      </c>
      <c r="N7" t="s">
        <v>34</v>
      </c>
      <c r="O7" t="s">
        <v>35</v>
      </c>
      <c r="P7" s="18">
        <v>42681.589062500003</v>
      </c>
      <c r="Q7" s="10">
        <v>42681.588923611111</v>
      </c>
      <c r="R7" s="10">
        <v>42688.75</v>
      </c>
      <c r="S7" t="s">
        <v>137</v>
      </c>
      <c r="T7" s="12">
        <f t="shared" si="0"/>
        <v>44</v>
      </c>
      <c r="U7">
        <f t="shared" si="1"/>
        <v>11</v>
      </c>
      <c r="V7" s="12">
        <f t="shared" si="2"/>
        <v>45</v>
      </c>
      <c r="W7">
        <f t="shared" si="3"/>
        <v>10</v>
      </c>
      <c r="X7" t="str">
        <f t="shared" si="4"/>
        <v>IN</v>
      </c>
      <c r="Y7" s="22">
        <f>IF(WEEKDAY(D7,2)&gt;5,INT(D7)-WEEKDAY(D7,2)+8+debut,INT(D7)+MAX(debut,MIN(MOD(D7,1),fin)))</f>
        <v>42681.333333333336</v>
      </c>
      <c r="Z7" s="11">
        <f ca="1">IF(P7="","",(SUMPRODUCT(N(WEEKDAY(ROW(INDIRECT(INT(Y7)&amp;":"&amp;INT(P7))),2)&lt;6))-2)*(fin-debut)+(fin-MOD(Y7,1))+(MOD(P7,1)-debut))</f>
        <v>0.25572916666715173</v>
      </c>
    </row>
    <row r="8" spans="1:29" x14ac:dyDescent="0.35">
      <c r="A8" t="s">
        <v>36</v>
      </c>
      <c r="B8" t="s">
        <v>151</v>
      </c>
      <c r="C8" t="s">
        <v>26</v>
      </c>
      <c r="D8" s="18">
        <v>42679.594872685186</v>
      </c>
      <c r="E8" t="s">
        <v>152</v>
      </c>
      <c r="F8">
        <v>8242704</v>
      </c>
      <c r="G8" t="s">
        <v>153</v>
      </c>
      <c r="H8" t="s">
        <v>154</v>
      </c>
      <c r="I8" t="s">
        <v>30</v>
      </c>
      <c r="J8" t="s">
        <v>31</v>
      </c>
      <c r="K8" t="s">
        <v>32</v>
      </c>
      <c r="N8" t="s">
        <v>34</v>
      </c>
      <c r="O8" t="s">
        <v>35</v>
      </c>
      <c r="P8" s="18">
        <v>42681.747083333335</v>
      </c>
      <c r="Q8" s="10">
        <v>42681.729560185187</v>
      </c>
      <c r="R8" s="10">
        <v>42688.75</v>
      </c>
      <c r="S8" t="s">
        <v>137</v>
      </c>
      <c r="T8" s="12">
        <f t="shared" si="0"/>
        <v>44</v>
      </c>
      <c r="U8">
        <f t="shared" si="1"/>
        <v>11</v>
      </c>
      <c r="V8" s="12">
        <f t="shared" si="2"/>
        <v>45</v>
      </c>
      <c r="W8">
        <f t="shared" si="3"/>
        <v>10</v>
      </c>
      <c r="X8" t="str">
        <f t="shared" si="4"/>
        <v>IN</v>
      </c>
      <c r="Y8" s="22">
        <f>IF(WEEKDAY(D8,2)&gt;5,INT(D8)-WEEKDAY(D8,2)+8+debut,INT(D8)+MAX(debut,MIN(MOD(D8,1),fin)))</f>
        <v>42681.333333333336</v>
      </c>
      <c r="Z8" s="11">
        <f ca="1">IF(P8="","",(SUMPRODUCT(N(WEEKDAY(ROW(INDIRECT(INT(Y8)&amp;":"&amp;INT(P8))),2)&lt;6))-2)*(fin-debut)+(fin-MOD(Y8,1))+(MOD(P8,1)-debut))</f>
        <v>0.41374999999970896</v>
      </c>
    </row>
    <row r="9" spans="1:29" x14ac:dyDescent="0.35">
      <c r="A9" t="s">
        <v>24</v>
      </c>
      <c r="B9" t="s">
        <v>155</v>
      </c>
      <c r="C9" t="s">
        <v>26</v>
      </c>
      <c r="D9" s="18">
        <v>42679.782523148147</v>
      </c>
      <c r="E9" t="s">
        <v>156</v>
      </c>
      <c r="F9">
        <v>8246325</v>
      </c>
      <c r="G9" t="s">
        <v>157</v>
      </c>
      <c r="H9" t="s">
        <v>158</v>
      </c>
      <c r="I9" t="s">
        <v>30</v>
      </c>
      <c r="J9" t="s">
        <v>31</v>
      </c>
      <c r="K9" t="s">
        <v>32</v>
      </c>
      <c r="N9" t="s">
        <v>34</v>
      </c>
      <c r="O9" t="s">
        <v>35</v>
      </c>
      <c r="P9" s="18">
        <v>42695.463819444441</v>
      </c>
      <c r="Q9" s="10">
        <v>42695.463750000003</v>
      </c>
      <c r="R9" s="10">
        <v>42683.5</v>
      </c>
      <c r="S9" t="s">
        <v>121</v>
      </c>
      <c r="T9" s="12">
        <f t="shared" si="0"/>
        <v>44</v>
      </c>
      <c r="U9">
        <f t="shared" si="1"/>
        <v>11</v>
      </c>
      <c r="V9" s="12">
        <f t="shared" si="2"/>
        <v>47</v>
      </c>
      <c r="W9">
        <f t="shared" si="3"/>
        <v>10</v>
      </c>
      <c r="X9" t="str">
        <f t="shared" si="4"/>
        <v>OUT</v>
      </c>
      <c r="Y9" s="22">
        <f>IF(WEEKDAY(D9,2)&gt;5,INT(D9)-WEEKDAY(D9,2)+8+debut,INT(D9)+MAX(debut,MIN(MOD(D9,1),fin)))</f>
        <v>42681.333333333336</v>
      </c>
      <c r="Z9" s="11">
        <f ca="1">IF(P9="","",(SUMPRODUCT(N(WEEKDAY(ROW(INDIRECT(INT(Y9)&amp;":"&amp;INT(P9))),2)&lt;6))-2)*(fin-debut)+(fin-MOD(Y9,1))+(MOD(P9,1)-debut))</f>
        <v>4.2971527777723777</v>
      </c>
    </row>
    <row r="10" spans="1:29" x14ac:dyDescent="0.35">
      <c r="A10" t="s">
        <v>36</v>
      </c>
      <c r="B10" t="s">
        <v>37</v>
      </c>
      <c r="C10" t="s">
        <v>26</v>
      </c>
      <c r="D10" s="18">
        <v>42681.391608796293</v>
      </c>
      <c r="E10" t="s">
        <v>159</v>
      </c>
      <c r="G10" t="s">
        <v>160</v>
      </c>
      <c r="H10" t="s">
        <v>161</v>
      </c>
      <c r="I10" t="s">
        <v>30</v>
      </c>
      <c r="J10" t="s">
        <v>162</v>
      </c>
      <c r="K10" t="s">
        <v>32</v>
      </c>
      <c r="L10" t="s">
        <v>33</v>
      </c>
      <c r="N10" t="s">
        <v>60</v>
      </c>
      <c r="O10" t="s">
        <v>35</v>
      </c>
      <c r="P10" s="18">
        <v>42681.441435185188</v>
      </c>
      <c r="S10" t="s">
        <v>121</v>
      </c>
      <c r="T10" s="12">
        <f t="shared" si="0"/>
        <v>45</v>
      </c>
      <c r="U10">
        <f t="shared" si="1"/>
        <v>11</v>
      </c>
      <c r="V10" s="12">
        <f t="shared" si="2"/>
        <v>45</v>
      </c>
      <c r="W10">
        <f t="shared" si="3"/>
        <v>10</v>
      </c>
      <c r="X10" t="b">
        <f t="shared" si="4"/>
        <v>0</v>
      </c>
      <c r="Y10" s="22">
        <f>IF(WEEKDAY(D10,2)&gt;5,INT(D10)-WEEKDAY(D10,2)+8+debut,INT(D10)+MAX(debut,MIN(MOD(D10,1),fin)))</f>
        <v>42681.391608796293</v>
      </c>
      <c r="Z10" s="11">
        <f ca="1">IF(P10="","",(SUMPRODUCT(N(WEEKDAY(ROW(INDIRECT(INT(Y10)&amp;":"&amp;INT(P10))),2)&lt;6))-2)*(fin-debut)+(fin-MOD(Y10,1))+(MOD(P10,1)-debut))</f>
        <v>4.9826388894871343E-2</v>
      </c>
    </row>
    <row r="11" spans="1:29" x14ac:dyDescent="0.35">
      <c r="A11" t="s">
        <v>24</v>
      </c>
      <c r="B11" t="s">
        <v>163</v>
      </c>
      <c r="C11" t="s">
        <v>26</v>
      </c>
      <c r="D11" s="18">
        <v>42681.392233796294</v>
      </c>
      <c r="E11" t="s">
        <v>164</v>
      </c>
      <c r="F11">
        <v>8272906</v>
      </c>
      <c r="G11" t="s">
        <v>165</v>
      </c>
      <c r="H11" t="s">
        <v>166</v>
      </c>
      <c r="I11" t="s">
        <v>30</v>
      </c>
      <c r="J11" t="s">
        <v>31</v>
      </c>
      <c r="K11" t="s">
        <v>32</v>
      </c>
      <c r="L11" t="s">
        <v>33</v>
      </c>
      <c r="N11" t="s">
        <v>34</v>
      </c>
      <c r="O11" t="s">
        <v>35</v>
      </c>
      <c r="P11" s="18">
        <v>42692.684224537035</v>
      </c>
      <c r="R11" s="10">
        <v>42683.558900462966</v>
      </c>
      <c r="S11" t="s">
        <v>137</v>
      </c>
      <c r="T11" s="12">
        <f t="shared" si="0"/>
        <v>45</v>
      </c>
      <c r="U11">
        <f t="shared" si="1"/>
        <v>11</v>
      </c>
      <c r="V11" s="12">
        <f t="shared" si="2"/>
        <v>46</v>
      </c>
      <c r="W11">
        <f t="shared" si="3"/>
        <v>10</v>
      </c>
      <c r="X11" t="b">
        <f t="shared" si="4"/>
        <v>0</v>
      </c>
      <c r="Y11" s="22">
        <f>IF(WEEKDAY(D11,2)&gt;5,INT(D11)-WEEKDAY(D11,2)+8+debut,INT(D11)+MAX(debut,MIN(MOD(D11,1),fin)))</f>
        <v>42681.392233796294</v>
      </c>
      <c r="Z11" s="11">
        <f ca="1">IF(P11="","",(SUMPRODUCT(N(WEEKDAY(ROW(INDIRECT(INT(Y11)&amp;":"&amp;INT(P11))),2)&lt;6))-2)*(fin-debut)+(fin-MOD(Y11,1))+(MOD(P11,1)-debut))</f>
        <v>4.041990740741312</v>
      </c>
    </row>
    <row r="12" spans="1:29" x14ac:dyDescent="0.35">
      <c r="A12" t="s">
        <v>36</v>
      </c>
      <c r="B12" t="s">
        <v>167</v>
      </c>
      <c r="C12" t="s">
        <v>26</v>
      </c>
      <c r="D12" s="18">
        <v>42681.469247685185</v>
      </c>
      <c r="E12" t="s">
        <v>168</v>
      </c>
      <c r="G12" t="s">
        <v>169</v>
      </c>
      <c r="H12" t="s">
        <v>170</v>
      </c>
      <c r="I12" t="s">
        <v>30</v>
      </c>
      <c r="J12" t="s">
        <v>59</v>
      </c>
      <c r="K12" t="s">
        <v>110</v>
      </c>
      <c r="L12" t="s">
        <v>33</v>
      </c>
      <c r="N12" t="s">
        <v>171</v>
      </c>
      <c r="O12" t="s">
        <v>35</v>
      </c>
      <c r="P12" s="18">
        <v>42682.402326388888</v>
      </c>
      <c r="Q12" s="10">
        <v>42682.398692129631</v>
      </c>
      <c r="R12" s="10">
        <v>42689.469131944446</v>
      </c>
      <c r="S12" t="s">
        <v>137</v>
      </c>
      <c r="T12" s="12">
        <f t="shared" si="0"/>
        <v>45</v>
      </c>
      <c r="U12">
        <f t="shared" si="1"/>
        <v>11</v>
      </c>
      <c r="V12" s="12">
        <f t="shared" si="2"/>
        <v>45</v>
      </c>
      <c r="W12">
        <f t="shared" si="3"/>
        <v>10</v>
      </c>
      <c r="X12" t="str">
        <f t="shared" si="4"/>
        <v>IN</v>
      </c>
      <c r="Y12" s="22">
        <f>IF(WEEKDAY(D12,2)&gt;5,INT(D12)-WEEKDAY(D12,2)+8+debut,INT(D12)+MAX(debut,MIN(MOD(D12,1),fin)))</f>
        <v>42681.469247685185</v>
      </c>
      <c r="Z12" s="11">
        <f ca="1">IF(P12="","",(SUMPRODUCT(N(WEEKDAY(ROW(INDIRECT(INT(Y12)&amp;":"&amp;INT(P12))),2)&lt;6))-2)*(fin-debut)+(fin-MOD(Y12,1))+(MOD(P12,1)-debut))</f>
        <v>0.34974537037002545</v>
      </c>
    </row>
    <row r="13" spans="1:29" x14ac:dyDescent="0.35">
      <c r="A13" t="s">
        <v>36</v>
      </c>
      <c r="B13" t="s">
        <v>46</v>
      </c>
      <c r="C13" t="s">
        <v>172</v>
      </c>
      <c r="D13" s="18">
        <v>42681.48201388889</v>
      </c>
      <c r="E13" t="s">
        <v>173</v>
      </c>
      <c r="F13">
        <v>8278028</v>
      </c>
      <c r="G13" t="s">
        <v>174</v>
      </c>
      <c r="H13" t="s">
        <v>175</v>
      </c>
      <c r="I13" t="s">
        <v>30</v>
      </c>
      <c r="J13" t="s">
        <v>31</v>
      </c>
      <c r="K13" t="s">
        <v>32</v>
      </c>
      <c r="L13" t="s">
        <v>33</v>
      </c>
      <c r="N13" t="s">
        <v>34</v>
      </c>
      <c r="O13" t="s">
        <v>35</v>
      </c>
      <c r="P13" s="18">
        <v>42681.695925925924</v>
      </c>
      <c r="S13" t="s">
        <v>137</v>
      </c>
      <c r="T13" s="12">
        <f t="shared" si="0"/>
        <v>45</v>
      </c>
      <c r="U13">
        <f t="shared" si="1"/>
        <v>11</v>
      </c>
      <c r="V13" s="12">
        <f t="shared" si="2"/>
        <v>45</v>
      </c>
      <c r="W13">
        <f t="shared" si="3"/>
        <v>10</v>
      </c>
      <c r="X13" t="b">
        <f t="shared" si="4"/>
        <v>0</v>
      </c>
      <c r="Y13" s="22">
        <f>IF(WEEKDAY(D13,2)&gt;5,INT(D13)-WEEKDAY(D13,2)+8+debut,INT(D13)+MAX(debut,MIN(MOD(D13,1),fin)))</f>
        <v>42681.48201388889</v>
      </c>
      <c r="Z13" s="11">
        <f ca="1">IF(P13="","",(SUMPRODUCT(N(WEEKDAY(ROW(INDIRECT(INT(Y13)&amp;":"&amp;INT(P13))),2)&lt;6))-2)*(fin-debut)+(fin-MOD(Y13,1))+(MOD(P13,1)-debut))</f>
        <v>0.21391203703387873</v>
      </c>
    </row>
    <row r="14" spans="1:29" x14ac:dyDescent="0.35">
      <c r="A14" t="s">
        <v>36</v>
      </c>
      <c r="B14" t="s">
        <v>46</v>
      </c>
      <c r="C14" t="s">
        <v>26</v>
      </c>
      <c r="D14" s="18">
        <v>42681.485648148147</v>
      </c>
      <c r="E14" t="s">
        <v>176</v>
      </c>
      <c r="F14">
        <v>8278176</v>
      </c>
      <c r="G14" t="s">
        <v>177</v>
      </c>
      <c r="H14" t="s">
        <v>178</v>
      </c>
      <c r="I14" t="s">
        <v>30</v>
      </c>
      <c r="J14" t="s">
        <v>31</v>
      </c>
      <c r="K14" t="s">
        <v>32</v>
      </c>
      <c r="N14" t="s">
        <v>34</v>
      </c>
      <c r="O14" t="s">
        <v>35</v>
      </c>
      <c r="P14" s="18">
        <v>42681.719108796293</v>
      </c>
      <c r="Q14" s="10">
        <v>42681.718958333331</v>
      </c>
      <c r="R14" s="10">
        <v>42689.485648148147</v>
      </c>
      <c r="S14" t="s">
        <v>132</v>
      </c>
      <c r="T14" s="12">
        <f t="shared" si="0"/>
        <v>45</v>
      </c>
      <c r="U14">
        <f t="shared" si="1"/>
        <v>11</v>
      </c>
      <c r="V14" s="12">
        <f t="shared" si="2"/>
        <v>45</v>
      </c>
      <c r="W14">
        <f t="shared" si="3"/>
        <v>10</v>
      </c>
      <c r="X14" t="str">
        <f t="shared" si="4"/>
        <v>IN</v>
      </c>
      <c r="Y14" s="22">
        <f>IF(WEEKDAY(D14,2)&gt;5,INT(D14)-WEEKDAY(D14,2)+8+debut,INT(D14)+MAX(debut,MIN(MOD(D14,1),fin)))</f>
        <v>42681.485648148147</v>
      </c>
      <c r="Z14" s="11">
        <f ca="1">IF(P14="","",(SUMPRODUCT(N(WEEKDAY(ROW(INDIRECT(INT(Y14)&amp;":"&amp;INT(P14))),2)&lt;6))-2)*(fin-debut)+(fin-MOD(Y14,1))+(MOD(P14,1)-debut))</f>
        <v>0.23346064814541023</v>
      </c>
    </row>
    <row r="15" spans="1:29" x14ac:dyDescent="0.35">
      <c r="A15" t="s">
        <v>24</v>
      </c>
      <c r="B15" t="s">
        <v>179</v>
      </c>
      <c r="C15" t="s">
        <v>26</v>
      </c>
      <c r="D15" s="18">
        <v>42681.638124999998</v>
      </c>
      <c r="E15" t="s">
        <v>180</v>
      </c>
      <c r="F15">
        <v>8279174</v>
      </c>
      <c r="G15" t="s">
        <v>181</v>
      </c>
      <c r="H15" t="s">
        <v>182</v>
      </c>
      <c r="I15" t="s">
        <v>30</v>
      </c>
      <c r="J15" t="s">
        <v>115</v>
      </c>
      <c r="K15" t="s">
        <v>110</v>
      </c>
      <c r="L15" t="s">
        <v>33</v>
      </c>
      <c r="N15" t="s">
        <v>183</v>
      </c>
      <c r="O15" t="s">
        <v>35</v>
      </c>
      <c r="P15" s="18">
        <v>42682.473900462966</v>
      </c>
      <c r="Q15" s="10">
        <v>42682.473807870374</v>
      </c>
      <c r="R15" s="10">
        <v>42689.635717592595</v>
      </c>
      <c r="S15" t="s">
        <v>137</v>
      </c>
      <c r="T15" s="12">
        <f t="shared" si="0"/>
        <v>45</v>
      </c>
      <c r="U15">
        <f t="shared" si="1"/>
        <v>11</v>
      </c>
      <c r="V15" s="12">
        <f t="shared" si="2"/>
        <v>45</v>
      </c>
      <c r="W15">
        <f t="shared" si="3"/>
        <v>10</v>
      </c>
      <c r="X15" t="str">
        <f t="shared" si="4"/>
        <v>IN</v>
      </c>
      <c r="Y15" s="22">
        <f>IF(WEEKDAY(D15,2)&gt;5,INT(D15)-WEEKDAY(D15,2)+8+debut,INT(D15)+MAX(debut,MIN(MOD(D15,1),fin)))</f>
        <v>42681.638124999998</v>
      </c>
      <c r="Z15" s="11">
        <f ca="1">IF(P15="","",(SUMPRODUCT(N(WEEKDAY(ROW(INDIRECT(INT(Y15)&amp;":"&amp;INT(P15))),2)&lt;6))-2)*(fin-debut)+(fin-MOD(Y15,1))+(MOD(P15,1)-debut))</f>
        <v>0.2524421296354073</v>
      </c>
    </row>
    <row r="16" spans="1:29" x14ac:dyDescent="0.35">
      <c r="A16" t="s">
        <v>24</v>
      </c>
      <c r="B16" t="s">
        <v>184</v>
      </c>
      <c r="C16" t="s">
        <v>26</v>
      </c>
      <c r="D16" s="18">
        <v>42681.659131944441</v>
      </c>
      <c r="E16" t="s">
        <v>185</v>
      </c>
      <c r="F16">
        <v>8286486</v>
      </c>
      <c r="G16" t="s">
        <v>186</v>
      </c>
      <c r="H16" t="s">
        <v>187</v>
      </c>
      <c r="I16" t="s">
        <v>30</v>
      </c>
      <c r="J16" t="s">
        <v>31</v>
      </c>
      <c r="K16" t="s">
        <v>32</v>
      </c>
      <c r="N16" t="s">
        <v>34</v>
      </c>
      <c r="O16" t="s">
        <v>35</v>
      </c>
      <c r="P16" s="18">
        <v>42696.425937499997</v>
      </c>
      <c r="Q16" s="10">
        <v>42696.425752314812</v>
      </c>
      <c r="R16" s="10">
        <v>42689.659131944441</v>
      </c>
      <c r="S16" t="s">
        <v>137</v>
      </c>
      <c r="T16" s="12">
        <f t="shared" si="0"/>
        <v>45</v>
      </c>
      <c r="U16">
        <f t="shared" si="1"/>
        <v>11</v>
      </c>
      <c r="V16" s="12">
        <f t="shared" si="2"/>
        <v>47</v>
      </c>
      <c r="W16">
        <f t="shared" si="3"/>
        <v>10</v>
      </c>
      <c r="X16" t="str">
        <f t="shared" si="4"/>
        <v>OUT</v>
      </c>
      <c r="Y16" s="22">
        <f>IF(WEEKDAY(D16,2)&gt;5,INT(D16)-WEEKDAY(D16,2)+8+debut,INT(D16)+MAX(debut,MIN(MOD(D16,1),fin)))</f>
        <v>42681.659131944441</v>
      </c>
      <c r="Z16" s="11">
        <f ca="1">IF(P16="","",(SUMPRODUCT(N(WEEKDAY(ROW(INDIRECT(INT(Y16)&amp;":"&amp;INT(P16))),2)&lt;6))-2)*(fin-debut)+(fin-MOD(Y16,1))+(MOD(P16,1)-debut))</f>
        <v>4.3501388888883721</v>
      </c>
    </row>
    <row r="17" spans="1:26" x14ac:dyDescent="0.35">
      <c r="A17" t="s">
        <v>36</v>
      </c>
      <c r="B17" t="s">
        <v>184</v>
      </c>
      <c r="C17" t="s">
        <v>26</v>
      </c>
      <c r="D17" s="18">
        <v>42681.662106481483</v>
      </c>
      <c r="E17" t="s">
        <v>188</v>
      </c>
      <c r="F17">
        <v>8286682</v>
      </c>
      <c r="G17" t="s">
        <v>189</v>
      </c>
      <c r="H17" t="s">
        <v>190</v>
      </c>
      <c r="I17" t="s">
        <v>30</v>
      </c>
      <c r="J17" t="s">
        <v>31</v>
      </c>
      <c r="K17" t="s">
        <v>32</v>
      </c>
      <c r="L17" t="s">
        <v>33</v>
      </c>
      <c r="N17" t="s">
        <v>34</v>
      </c>
      <c r="O17" t="s">
        <v>35</v>
      </c>
      <c r="P17" s="18">
        <v>42696.417280092595</v>
      </c>
      <c r="Q17" s="10">
        <v>42696.416759259257</v>
      </c>
      <c r="R17" s="10">
        <v>42689.662106481483</v>
      </c>
      <c r="S17" t="s">
        <v>137</v>
      </c>
      <c r="T17" s="12">
        <f t="shared" si="0"/>
        <v>45</v>
      </c>
      <c r="U17">
        <f t="shared" si="1"/>
        <v>11</v>
      </c>
      <c r="V17" s="12">
        <f t="shared" si="2"/>
        <v>47</v>
      </c>
      <c r="W17">
        <f t="shared" si="3"/>
        <v>10</v>
      </c>
      <c r="X17" t="str">
        <f t="shared" si="4"/>
        <v>OUT</v>
      </c>
      <c r="Y17" s="22">
        <f>IF(WEEKDAY(D17,2)&gt;5,INT(D17)-WEEKDAY(D17,2)+8+debut,INT(D17)+MAX(debut,MIN(MOD(D17,1),fin)))</f>
        <v>42681.662106481483</v>
      </c>
      <c r="Z17" s="11">
        <f ca="1">IF(P17="","",(SUMPRODUCT(N(WEEKDAY(ROW(INDIRECT(INT(Y17)&amp;":"&amp;INT(P17))),2)&lt;6))-2)*(fin-debut)+(fin-MOD(Y17,1))+(MOD(P17,1)-debut))</f>
        <v>4.3385069444460296</v>
      </c>
    </row>
    <row r="18" spans="1:26" x14ac:dyDescent="0.35">
      <c r="A18" t="s">
        <v>24</v>
      </c>
      <c r="B18" t="s">
        <v>191</v>
      </c>
      <c r="C18" t="s">
        <v>26</v>
      </c>
      <c r="D18" s="18">
        <v>42681.753935185188</v>
      </c>
      <c r="E18" t="s">
        <v>192</v>
      </c>
      <c r="G18" t="s">
        <v>193</v>
      </c>
      <c r="H18" t="s">
        <v>194</v>
      </c>
      <c r="I18" t="s">
        <v>30</v>
      </c>
      <c r="J18" t="s">
        <v>162</v>
      </c>
      <c r="K18" t="s">
        <v>32</v>
      </c>
      <c r="L18" t="s">
        <v>33</v>
      </c>
      <c r="N18" t="s">
        <v>195</v>
      </c>
      <c r="O18" t="s">
        <v>35</v>
      </c>
      <c r="P18" s="18">
        <v>42682.432754629626</v>
      </c>
      <c r="S18" t="s">
        <v>196</v>
      </c>
      <c r="T18" s="12">
        <f t="shared" si="0"/>
        <v>45</v>
      </c>
      <c r="U18">
        <f t="shared" si="1"/>
        <v>11</v>
      </c>
      <c r="V18" s="12">
        <f t="shared" si="2"/>
        <v>45</v>
      </c>
      <c r="W18">
        <f t="shared" si="3"/>
        <v>10</v>
      </c>
      <c r="X18" t="b">
        <f t="shared" si="4"/>
        <v>0</v>
      </c>
      <c r="Y18" s="22">
        <f>IF(WEEKDAY(D18,2)&gt;5,INT(D18)-WEEKDAY(D18,2)+8+debut,INT(D18)+MAX(debut,MIN(MOD(D18,1),fin)))</f>
        <v>42681.75</v>
      </c>
      <c r="Z18" s="11">
        <f ca="1">IF(P18="","",(SUMPRODUCT(N(WEEKDAY(ROW(INDIRECT(INT(Y18)&amp;":"&amp;INT(P18))),2)&lt;6))-2)*(fin-debut)+(fin-MOD(Y18,1))+(MOD(P18,1)-debut))</f>
        <v>9.9421296292954764E-2</v>
      </c>
    </row>
    <row r="19" spans="1:26" x14ac:dyDescent="0.35">
      <c r="A19" t="s">
        <v>138</v>
      </c>
      <c r="B19" t="s">
        <v>197</v>
      </c>
      <c r="C19" t="s">
        <v>26</v>
      </c>
      <c r="D19" s="18">
        <v>42682.373807870368</v>
      </c>
      <c r="E19" t="s">
        <v>198</v>
      </c>
      <c r="F19">
        <v>8301719</v>
      </c>
      <c r="G19" t="s">
        <v>199</v>
      </c>
      <c r="H19" t="s">
        <v>200</v>
      </c>
      <c r="I19" t="s">
        <v>30</v>
      </c>
      <c r="J19" t="s">
        <v>31</v>
      </c>
      <c r="K19" t="s">
        <v>32</v>
      </c>
      <c r="N19" t="s">
        <v>34</v>
      </c>
      <c r="O19" t="s">
        <v>35</v>
      </c>
      <c r="P19" s="18">
        <v>42692.652928240743</v>
      </c>
      <c r="Q19" s="10">
        <v>42692.652870370373</v>
      </c>
      <c r="R19" s="10">
        <v>42683.374502314815</v>
      </c>
      <c r="S19" t="s">
        <v>201</v>
      </c>
      <c r="T19" s="12">
        <f t="shared" si="0"/>
        <v>45</v>
      </c>
      <c r="U19">
        <f t="shared" si="1"/>
        <v>11</v>
      </c>
      <c r="V19" s="12">
        <f t="shared" si="2"/>
        <v>46</v>
      </c>
      <c r="W19">
        <f t="shared" si="3"/>
        <v>10</v>
      </c>
      <c r="X19" t="str">
        <f t="shared" si="4"/>
        <v>OUT</v>
      </c>
      <c r="Y19" s="22">
        <f>IF(WEEKDAY(D19,2)&gt;5,INT(D19)-WEEKDAY(D19,2)+8+debut,INT(D19)+MAX(debut,MIN(MOD(D19,1),fin)))</f>
        <v>42682.373807870368</v>
      </c>
      <c r="Z19" s="11">
        <f ca="1">IF(P19="","",(SUMPRODUCT(N(WEEKDAY(ROW(INDIRECT(INT(Y19)&amp;":"&amp;INT(P19))),2)&lt;6))-2)*(fin-debut)+(fin-MOD(Y19,1))+(MOD(P19,1)-debut))</f>
        <v>3.6124537037079185</v>
      </c>
    </row>
    <row r="20" spans="1:26" x14ac:dyDescent="0.35">
      <c r="A20" t="s">
        <v>24</v>
      </c>
      <c r="B20" t="s">
        <v>163</v>
      </c>
      <c r="C20" t="s">
        <v>26</v>
      </c>
      <c r="D20" s="18">
        <v>42682.380960648145</v>
      </c>
      <c r="E20" t="s">
        <v>202</v>
      </c>
      <c r="F20">
        <v>8301654</v>
      </c>
      <c r="G20" t="s">
        <v>203</v>
      </c>
      <c r="H20" t="s">
        <v>204</v>
      </c>
      <c r="I20" t="s">
        <v>30</v>
      </c>
      <c r="J20" t="s">
        <v>31</v>
      </c>
      <c r="K20" t="s">
        <v>32</v>
      </c>
      <c r="L20" t="s">
        <v>33</v>
      </c>
      <c r="N20" t="s">
        <v>34</v>
      </c>
      <c r="O20" t="s">
        <v>35</v>
      </c>
      <c r="P20" s="18">
        <v>42682.392488425925</v>
      </c>
      <c r="Q20" s="10">
        <v>42682.392372685186</v>
      </c>
      <c r="R20" s="10">
        <v>42682.547627314816</v>
      </c>
      <c r="S20" t="s">
        <v>201</v>
      </c>
      <c r="T20" s="12">
        <f t="shared" si="0"/>
        <v>45</v>
      </c>
      <c r="U20">
        <f t="shared" si="1"/>
        <v>11</v>
      </c>
      <c r="V20" s="12">
        <f t="shared" si="2"/>
        <v>45</v>
      </c>
      <c r="W20">
        <f t="shared" si="3"/>
        <v>10</v>
      </c>
      <c r="X20" t="str">
        <f t="shared" si="4"/>
        <v>IN</v>
      </c>
      <c r="Y20" s="22">
        <f>IF(WEEKDAY(D20,2)&gt;5,INT(D20)-WEEKDAY(D20,2)+8+debut,INT(D20)+MAX(debut,MIN(MOD(D20,1),fin)))</f>
        <v>42682.380960648145</v>
      </c>
      <c r="Z20" s="11">
        <f ca="1">IF(P20="","",(SUMPRODUCT(N(WEEKDAY(ROW(INDIRECT(INT(Y20)&amp;":"&amp;INT(P20))),2)&lt;6))-2)*(fin-debut)+(fin-MOD(Y20,1))+(MOD(P20,1)-debut))</f>
        <v>1.152777778042946E-2</v>
      </c>
    </row>
    <row r="21" spans="1:26" x14ac:dyDescent="0.35">
      <c r="A21" t="s">
        <v>24</v>
      </c>
      <c r="B21" t="s">
        <v>139</v>
      </c>
      <c r="C21" t="s">
        <v>26</v>
      </c>
      <c r="D21" s="18">
        <v>42682.495717592596</v>
      </c>
      <c r="E21" t="s">
        <v>205</v>
      </c>
      <c r="F21">
        <v>8306418</v>
      </c>
      <c r="G21" t="s">
        <v>206</v>
      </c>
      <c r="H21" t="s">
        <v>207</v>
      </c>
      <c r="I21" t="s">
        <v>30</v>
      </c>
      <c r="J21" t="s">
        <v>101</v>
      </c>
      <c r="K21" t="s">
        <v>32</v>
      </c>
      <c r="L21" t="s">
        <v>33</v>
      </c>
      <c r="N21" t="s">
        <v>34</v>
      </c>
      <c r="O21" t="s">
        <v>35</v>
      </c>
      <c r="P21" s="18">
        <v>42689.478877314818</v>
      </c>
      <c r="Q21" s="10">
        <v>42689.478819444441</v>
      </c>
      <c r="R21" s="10">
        <v>42684.66238425926</v>
      </c>
      <c r="S21" t="s">
        <v>137</v>
      </c>
      <c r="T21" s="12">
        <f t="shared" si="0"/>
        <v>45</v>
      </c>
      <c r="U21">
        <f t="shared" si="1"/>
        <v>11</v>
      </c>
      <c r="V21" s="12">
        <f t="shared" si="2"/>
        <v>46</v>
      </c>
      <c r="W21">
        <f t="shared" si="3"/>
        <v>10</v>
      </c>
      <c r="X21" t="str">
        <f t="shared" si="4"/>
        <v>OUT</v>
      </c>
      <c r="Y21" s="22">
        <f>IF(WEEKDAY(D21,2)&gt;5,INT(D21)-WEEKDAY(D21,2)+8+debut,INT(D21)+MAX(debut,MIN(MOD(D21,1),fin)))</f>
        <v>42682.495717592596</v>
      </c>
      <c r="Z21" s="11">
        <f ca="1">IF(P21="","",(SUMPRODUCT(N(WEEKDAY(ROW(INDIRECT(INT(Y21)&amp;":"&amp;INT(P21))),2)&lt;6))-2)*(fin-debut)+(fin-MOD(Y21,1))+(MOD(P21,1)-debut))</f>
        <v>2.0664930555552323</v>
      </c>
    </row>
    <row r="22" spans="1:26" x14ac:dyDescent="0.35">
      <c r="A22" t="s">
        <v>36</v>
      </c>
      <c r="B22" t="s">
        <v>208</v>
      </c>
      <c r="C22" t="s">
        <v>26</v>
      </c>
      <c r="D22" s="18">
        <v>42682.504155092596</v>
      </c>
      <c r="E22" t="s">
        <v>209</v>
      </c>
      <c r="G22" t="s">
        <v>210</v>
      </c>
      <c r="H22" t="s">
        <v>211</v>
      </c>
      <c r="I22" t="s">
        <v>30</v>
      </c>
      <c r="J22" t="s">
        <v>31</v>
      </c>
      <c r="K22" t="s">
        <v>32</v>
      </c>
      <c r="L22" t="s">
        <v>33</v>
      </c>
      <c r="N22" t="s">
        <v>34</v>
      </c>
      <c r="O22" t="s">
        <v>35</v>
      </c>
      <c r="P22" s="18">
        <v>42691.682997685188</v>
      </c>
      <c r="Q22" s="10">
        <v>42691.682928240742</v>
      </c>
      <c r="R22" s="10">
        <v>42690.504155092596</v>
      </c>
      <c r="T22" s="12">
        <f t="shared" si="0"/>
        <v>45</v>
      </c>
      <c r="U22">
        <f t="shared" si="1"/>
        <v>11</v>
      </c>
      <c r="V22" s="12">
        <f t="shared" si="2"/>
        <v>46</v>
      </c>
      <c r="W22">
        <f t="shared" si="3"/>
        <v>10</v>
      </c>
      <c r="X22" t="str">
        <f t="shared" si="4"/>
        <v>OUT</v>
      </c>
      <c r="Y22" s="22">
        <f>IF(WEEKDAY(D22,2)&gt;5,INT(D22)-WEEKDAY(D22,2)+8+debut,INT(D22)+MAX(debut,MIN(MOD(D22,1),fin)))</f>
        <v>42682.504155092596</v>
      </c>
      <c r="Z22" s="11">
        <f ca="1">IF(P22="","",(SUMPRODUCT(N(WEEKDAY(ROW(INDIRECT(INT(Y22)&amp;":"&amp;INT(P22))),2)&lt;6))-2)*(fin-debut)+(fin-MOD(Y22,1))+(MOD(P22,1)-debut))</f>
        <v>3.0955092592582027</v>
      </c>
    </row>
    <row r="23" spans="1:26" x14ac:dyDescent="0.35">
      <c r="A23" t="s">
        <v>24</v>
      </c>
      <c r="B23" t="s">
        <v>86</v>
      </c>
      <c r="C23" t="s">
        <v>26</v>
      </c>
      <c r="D23" s="18">
        <v>42682.521192129629</v>
      </c>
      <c r="E23" t="s">
        <v>212</v>
      </c>
      <c r="F23">
        <v>8307639</v>
      </c>
      <c r="G23" t="s">
        <v>213</v>
      </c>
      <c r="H23" t="s">
        <v>214</v>
      </c>
      <c r="I23" t="s">
        <v>30</v>
      </c>
      <c r="J23" t="s">
        <v>31</v>
      </c>
      <c r="K23" t="s">
        <v>32</v>
      </c>
      <c r="L23" t="s">
        <v>33</v>
      </c>
      <c r="N23" t="s">
        <v>34</v>
      </c>
      <c r="O23" t="s">
        <v>35</v>
      </c>
      <c r="P23" s="18">
        <v>42692.695925925924</v>
      </c>
      <c r="Q23" s="10">
        <v>42692.695856481485</v>
      </c>
      <c r="R23" s="10">
        <v>42684.687858796293</v>
      </c>
      <c r="S23" t="s">
        <v>116</v>
      </c>
      <c r="T23" s="12">
        <f t="shared" si="0"/>
        <v>45</v>
      </c>
      <c r="U23">
        <f t="shared" si="1"/>
        <v>11</v>
      </c>
      <c r="V23" s="12">
        <f t="shared" si="2"/>
        <v>46</v>
      </c>
      <c r="W23">
        <f t="shared" si="3"/>
        <v>10</v>
      </c>
      <c r="X23" t="str">
        <f t="shared" si="4"/>
        <v>OUT</v>
      </c>
      <c r="Y23" s="22">
        <f>IF(WEEKDAY(D23,2)&gt;5,INT(D23)-WEEKDAY(D23,2)+8+debut,INT(D23)+MAX(debut,MIN(MOD(D23,1),fin)))</f>
        <v>42682.521192129629</v>
      </c>
      <c r="Z23" s="11">
        <f ca="1">IF(P23="","",(SUMPRODUCT(N(WEEKDAY(ROW(INDIRECT(INT(Y23)&amp;":"&amp;INT(P23))),2)&lt;6))-2)*(fin-debut)+(fin-MOD(Y23,1))+(MOD(P23,1)-debut))</f>
        <v>3.5080671296285195</v>
      </c>
    </row>
    <row r="24" spans="1:26" x14ac:dyDescent="0.35">
      <c r="A24" t="s">
        <v>36</v>
      </c>
      <c r="B24" t="s">
        <v>215</v>
      </c>
      <c r="C24" t="s">
        <v>26</v>
      </c>
      <c r="D24" s="18">
        <v>42682.627615740741</v>
      </c>
      <c r="E24" t="s">
        <v>216</v>
      </c>
      <c r="F24">
        <v>8311396</v>
      </c>
      <c r="G24" t="s">
        <v>217</v>
      </c>
      <c r="H24" t="s">
        <v>218</v>
      </c>
      <c r="I24" t="s">
        <v>30</v>
      </c>
      <c r="J24" t="s">
        <v>31</v>
      </c>
      <c r="K24" t="s">
        <v>32</v>
      </c>
      <c r="L24" t="s">
        <v>33</v>
      </c>
      <c r="N24" t="s">
        <v>34</v>
      </c>
      <c r="O24" t="s">
        <v>35</v>
      </c>
      <c r="P24" s="18">
        <v>42683.689733796295</v>
      </c>
      <c r="Q24" s="10">
        <v>42683.688888888886</v>
      </c>
      <c r="R24" s="10">
        <v>42683.628310185188</v>
      </c>
      <c r="S24" t="s">
        <v>219</v>
      </c>
      <c r="T24" s="12">
        <f t="shared" si="0"/>
        <v>45</v>
      </c>
      <c r="U24">
        <f t="shared" si="1"/>
        <v>11</v>
      </c>
      <c r="V24" s="12">
        <f t="shared" si="2"/>
        <v>45</v>
      </c>
      <c r="W24">
        <f t="shared" si="3"/>
        <v>10</v>
      </c>
      <c r="X24" t="str">
        <f t="shared" si="4"/>
        <v>OUT</v>
      </c>
      <c r="Y24" s="22">
        <f>IF(WEEKDAY(D24,2)&gt;5,INT(D24)-WEEKDAY(D24,2)+8+debut,INT(D24)+MAX(debut,MIN(MOD(D24,1),fin)))</f>
        <v>42682.627615740741</v>
      </c>
      <c r="Z24" s="11">
        <f ca="1">IF(P24="","",(SUMPRODUCT(N(WEEKDAY(ROW(INDIRECT(INT(Y24)&amp;":"&amp;INT(P24))),2)&lt;6))-2)*(fin-debut)+(fin-MOD(Y24,1))+(MOD(P24,1)-debut))</f>
        <v>0.47878472222024965</v>
      </c>
    </row>
    <row r="25" spans="1:26" x14ac:dyDescent="0.35">
      <c r="A25" t="s">
        <v>24</v>
      </c>
      <c r="B25" t="s">
        <v>147</v>
      </c>
      <c r="C25" t="s">
        <v>26</v>
      </c>
      <c r="D25" s="18">
        <v>42682.79215277778</v>
      </c>
      <c r="E25" t="s">
        <v>220</v>
      </c>
      <c r="F25">
        <v>8309467</v>
      </c>
      <c r="G25" t="s">
        <v>221</v>
      </c>
      <c r="H25" t="s">
        <v>222</v>
      </c>
      <c r="I25" t="s">
        <v>30</v>
      </c>
      <c r="J25" t="s">
        <v>31</v>
      </c>
      <c r="K25" t="s">
        <v>32</v>
      </c>
      <c r="L25" t="s">
        <v>33</v>
      </c>
      <c r="N25" t="s">
        <v>34</v>
      </c>
      <c r="O25" t="s">
        <v>35</v>
      </c>
      <c r="P25" s="18">
        <v>42684.596597222226</v>
      </c>
      <c r="Q25" s="10">
        <v>42684.59615740741</v>
      </c>
      <c r="R25" s="10">
        <v>42690.75</v>
      </c>
      <c r="S25" t="s">
        <v>137</v>
      </c>
      <c r="T25" s="12">
        <f t="shared" si="0"/>
        <v>45</v>
      </c>
      <c r="U25">
        <f t="shared" si="1"/>
        <v>11</v>
      </c>
      <c r="V25" s="12">
        <f t="shared" si="2"/>
        <v>45</v>
      </c>
      <c r="W25">
        <f t="shared" si="3"/>
        <v>10</v>
      </c>
      <c r="X25" t="str">
        <f t="shared" si="4"/>
        <v>IN</v>
      </c>
      <c r="Y25" s="22">
        <f>IF(WEEKDAY(D25,2)&gt;5,INT(D25)-WEEKDAY(D25,2)+8+debut,INT(D25)+MAX(debut,MIN(MOD(D25,1),fin)))</f>
        <v>42682.75</v>
      </c>
      <c r="Z25" s="11">
        <f ca="1">IF(P25="","",(SUMPRODUCT(N(WEEKDAY(ROW(INDIRECT(INT(Y25)&amp;":"&amp;INT(P25))),2)&lt;6))-2)*(fin-debut)+(fin-MOD(Y25,1))+(MOD(P25,1)-debut))</f>
        <v>0.67993055555901571</v>
      </c>
    </row>
    <row r="26" spans="1:26" x14ac:dyDescent="0.35">
      <c r="A26" t="s">
        <v>24</v>
      </c>
      <c r="B26" t="s">
        <v>223</v>
      </c>
      <c r="C26" t="s">
        <v>26</v>
      </c>
      <c r="D26" s="18">
        <v>42683.398229166669</v>
      </c>
      <c r="E26" t="s">
        <v>224</v>
      </c>
      <c r="F26">
        <v>8196295</v>
      </c>
      <c r="G26" t="s">
        <v>225</v>
      </c>
      <c r="H26" t="s">
        <v>226</v>
      </c>
      <c r="I26" t="s">
        <v>30</v>
      </c>
      <c r="J26" t="s">
        <v>31</v>
      </c>
      <c r="K26" t="s">
        <v>32</v>
      </c>
      <c r="L26" t="s">
        <v>33</v>
      </c>
      <c r="N26" t="s">
        <v>34</v>
      </c>
      <c r="O26" t="s">
        <v>35</v>
      </c>
      <c r="P26" s="18">
        <v>42696.418553240743</v>
      </c>
      <c r="Q26" s="10">
        <v>42696.41847222222</v>
      </c>
      <c r="R26" s="10">
        <v>42684.398923611108</v>
      </c>
      <c r="S26" t="s">
        <v>137</v>
      </c>
      <c r="T26" s="12">
        <f t="shared" si="0"/>
        <v>45</v>
      </c>
      <c r="U26">
        <f t="shared" si="1"/>
        <v>11</v>
      </c>
      <c r="V26" s="12">
        <f t="shared" si="2"/>
        <v>47</v>
      </c>
      <c r="W26">
        <f t="shared" si="3"/>
        <v>10</v>
      </c>
      <c r="X26" t="str">
        <f t="shared" si="4"/>
        <v>OUT</v>
      </c>
      <c r="Y26" s="22">
        <f>IF(WEEKDAY(D26,2)&gt;5,INT(D26)-WEEKDAY(D26,2)+8+debut,INT(D26)+MAX(debut,MIN(MOD(D26,1),fin)))</f>
        <v>42683.398229166669</v>
      </c>
      <c r="Z26" s="11">
        <f ca="1">IF(P26="","",(SUMPRODUCT(N(WEEKDAY(ROW(INDIRECT(INT(Y26)&amp;":"&amp;INT(P26))),2)&lt;6))-2)*(fin-debut)+(fin-MOD(Y26,1))+(MOD(P26,1)-debut))</f>
        <v>3.7703240740738693</v>
      </c>
    </row>
    <row r="27" spans="1:26" x14ac:dyDescent="0.35">
      <c r="A27" t="s">
        <v>36</v>
      </c>
      <c r="B27" t="s">
        <v>208</v>
      </c>
      <c r="C27" t="s">
        <v>26</v>
      </c>
      <c r="D27" s="18">
        <v>42683.404629629629</v>
      </c>
      <c r="E27" t="s">
        <v>227</v>
      </c>
      <c r="G27" t="s">
        <v>228</v>
      </c>
      <c r="H27" t="s">
        <v>229</v>
      </c>
      <c r="I27" t="s">
        <v>30</v>
      </c>
      <c r="J27" t="s">
        <v>31</v>
      </c>
      <c r="K27" t="s">
        <v>32</v>
      </c>
      <c r="L27" t="s">
        <v>33</v>
      </c>
      <c r="N27" t="s">
        <v>34</v>
      </c>
      <c r="O27" t="s">
        <v>35</v>
      </c>
      <c r="P27" s="18">
        <v>42695.592280092591</v>
      </c>
      <c r="Q27" s="10">
        <v>42695.592210648145</v>
      </c>
      <c r="R27" s="10">
        <v>42691.404629629629</v>
      </c>
      <c r="S27" t="s">
        <v>137</v>
      </c>
      <c r="T27" s="12">
        <f t="shared" si="0"/>
        <v>45</v>
      </c>
      <c r="U27">
        <f t="shared" si="1"/>
        <v>11</v>
      </c>
      <c r="V27" s="12">
        <f t="shared" si="2"/>
        <v>47</v>
      </c>
      <c r="W27">
        <f t="shared" si="3"/>
        <v>10</v>
      </c>
      <c r="X27" t="str">
        <f t="shared" si="4"/>
        <v>OUT</v>
      </c>
      <c r="Y27" s="22">
        <f>IF(WEEKDAY(D27,2)&gt;5,INT(D27)-WEEKDAY(D27,2)+8+debut,INT(D27)+MAX(debut,MIN(MOD(D27,1),fin)))</f>
        <v>42683.404629629629</v>
      </c>
      <c r="Z27" s="11">
        <f ca="1">IF(P27="","",(SUMPRODUCT(N(WEEKDAY(ROW(INDIRECT(INT(Y27)&amp;":"&amp;INT(P27))),2)&lt;6))-2)*(fin-debut)+(fin-MOD(Y27,1))+(MOD(P27,1)-debut))</f>
        <v>3.5209837962950892</v>
      </c>
    </row>
    <row r="28" spans="1:26" x14ac:dyDescent="0.35">
      <c r="A28" t="s">
        <v>36</v>
      </c>
      <c r="B28" t="s">
        <v>230</v>
      </c>
      <c r="C28" t="s">
        <v>42</v>
      </c>
      <c r="D28" s="18">
        <v>42683.529143518521</v>
      </c>
      <c r="E28" t="s">
        <v>231</v>
      </c>
      <c r="F28">
        <v>8334065</v>
      </c>
      <c r="G28" t="s">
        <v>232</v>
      </c>
      <c r="H28" t="s">
        <v>233</v>
      </c>
      <c r="I28" t="s">
        <v>30</v>
      </c>
      <c r="J28" t="s">
        <v>31</v>
      </c>
      <c r="K28" t="s">
        <v>32</v>
      </c>
      <c r="L28" t="s">
        <v>33</v>
      </c>
      <c r="N28" t="s">
        <v>34</v>
      </c>
      <c r="O28" t="s">
        <v>35</v>
      </c>
      <c r="R28" s="10">
        <v>42691.529143518521</v>
      </c>
      <c r="S28" t="s">
        <v>137</v>
      </c>
      <c r="T28" s="12">
        <f t="shared" si="0"/>
        <v>45</v>
      </c>
      <c r="U28">
        <f t="shared" si="1"/>
        <v>11</v>
      </c>
      <c r="V28" s="12" t="b">
        <f t="shared" si="2"/>
        <v>0</v>
      </c>
      <c r="W28" t="b">
        <f t="shared" si="3"/>
        <v>0</v>
      </c>
      <c r="X28" t="b">
        <f t="shared" si="4"/>
        <v>0</v>
      </c>
      <c r="Y28" s="22">
        <f>IF(WEEKDAY(D28,2)&gt;5,INT(D28)-WEEKDAY(D28,2)+8+debut,INT(D28)+MAX(debut,MIN(MOD(D28,1),fin)))</f>
        <v>42683.529143518521</v>
      </c>
      <c r="Z28" s="11" t="str">
        <f ca="1">IF(P28="","",(SUMPRODUCT(N(WEEKDAY(ROW(INDIRECT(INT(Y28)&amp;":"&amp;INT(P28))),2)&lt;6))-2)*(fin-debut)+(fin-MOD(Y28,1))+(MOD(P28,1)-debut))</f>
        <v/>
      </c>
    </row>
    <row r="29" spans="1:26" x14ac:dyDescent="0.35">
      <c r="A29" t="s">
        <v>24</v>
      </c>
      <c r="B29" t="s">
        <v>234</v>
      </c>
      <c r="C29" t="s">
        <v>26</v>
      </c>
      <c r="D29" s="18">
        <v>42683.538449074076</v>
      </c>
      <c r="E29" t="s">
        <v>235</v>
      </c>
      <c r="F29">
        <v>8334302</v>
      </c>
      <c r="G29" t="s">
        <v>236</v>
      </c>
      <c r="H29" t="s">
        <v>237</v>
      </c>
      <c r="I29" t="s">
        <v>30</v>
      </c>
      <c r="J29" t="s">
        <v>31</v>
      </c>
      <c r="K29" t="s">
        <v>32</v>
      </c>
      <c r="L29" t="s">
        <v>33</v>
      </c>
      <c r="N29" t="s">
        <v>34</v>
      </c>
      <c r="O29" t="s">
        <v>35</v>
      </c>
      <c r="P29" s="18">
        <v>42684.593321759261</v>
      </c>
      <c r="Q29" s="10">
        <v>42684.586030092592</v>
      </c>
      <c r="R29" s="10">
        <v>42684.539143518516</v>
      </c>
      <c r="S29" t="s">
        <v>116</v>
      </c>
      <c r="T29" s="12">
        <f t="shared" si="0"/>
        <v>45</v>
      </c>
      <c r="U29">
        <f t="shared" si="1"/>
        <v>11</v>
      </c>
      <c r="V29" s="12">
        <f t="shared" si="2"/>
        <v>45</v>
      </c>
      <c r="W29">
        <f t="shared" si="3"/>
        <v>10</v>
      </c>
      <c r="X29" t="str">
        <f t="shared" si="4"/>
        <v>OUT</v>
      </c>
      <c r="Y29" s="22">
        <f>IF(WEEKDAY(D29,2)&gt;5,INT(D29)-WEEKDAY(D29,2)+8+debut,INT(D29)+MAX(debut,MIN(MOD(D29,1),fin)))</f>
        <v>42683.538449074076</v>
      </c>
      <c r="Z29" s="11">
        <f ca="1">IF(P29="","",(SUMPRODUCT(N(WEEKDAY(ROW(INDIRECT(INT(Y29)&amp;":"&amp;INT(P29))),2)&lt;6))-2)*(fin-debut)+(fin-MOD(Y29,1))+(MOD(P29,1)-debut))</f>
        <v>0.47153935185148538</v>
      </c>
    </row>
    <row r="30" spans="1:26" x14ac:dyDescent="0.35">
      <c r="A30" t="s">
        <v>36</v>
      </c>
      <c r="B30" t="s">
        <v>238</v>
      </c>
      <c r="C30" t="s">
        <v>26</v>
      </c>
      <c r="D30" s="18">
        <v>42683.610648148147</v>
      </c>
      <c r="E30" t="s">
        <v>239</v>
      </c>
      <c r="F30">
        <v>8332547</v>
      </c>
      <c r="G30" t="s">
        <v>240</v>
      </c>
      <c r="H30" t="s">
        <v>241</v>
      </c>
      <c r="I30" t="s">
        <v>30</v>
      </c>
      <c r="J30" t="s">
        <v>31</v>
      </c>
      <c r="K30" t="s">
        <v>32</v>
      </c>
      <c r="L30" t="s">
        <v>33</v>
      </c>
      <c r="N30" t="s">
        <v>34</v>
      </c>
      <c r="O30" t="s">
        <v>35</v>
      </c>
      <c r="P30" s="18">
        <v>42688.704872685186</v>
      </c>
      <c r="Q30" s="10">
        <v>42688.694444444445</v>
      </c>
      <c r="R30" s="10">
        <v>42684.611342592594</v>
      </c>
      <c r="S30" t="s">
        <v>137</v>
      </c>
      <c r="T30" s="12">
        <f t="shared" si="0"/>
        <v>45</v>
      </c>
      <c r="U30">
        <f t="shared" si="1"/>
        <v>11</v>
      </c>
      <c r="V30" s="12">
        <f t="shared" si="2"/>
        <v>46</v>
      </c>
      <c r="W30">
        <f t="shared" si="3"/>
        <v>10</v>
      </c>
      <c r="X30" t="str">
        <f t="shared" si="4"/>
        <v>OUT</v>
      </c>
      <c r="Y30" s="22">
        <f>IF(WEEKDAY(D30,2)&gt;5,INT(D30)-WEEKDAY(D30,2)+8+debut,INT(D30)+MAX(debut,MIN(MOD(D30,1),fin)))</f>
        <v>42683.610648148147</v>
      </c>
      <c r="Z30" s="11">
        <f ca="1">IF(P30="","",(SUMPRODUCT(N(WEEKDAY(ROW(INDIRECT(INT(Y30)&amp;":"&amp;INT(P30))),2)&lt;6))-2)*(fin-debut)+(fin-MOD(Y30,1))+(MOD(P30,1)-debut))</f>
        <v>1.3442245370388264</v>
      </c>
    </row>
    <row r="31" spans="1:26" x14ac:dyDescent="0.35">
      <c r="A31" t="s">
        <v>24</v>
      </c>
      <c r="B31" t="s">
        <v>242</v>
      </c>
      <c r="C31" t="s">
        <v>26</v>
      </c>
      <c r="D31" s="18">
        <v>42683.612835648149</v>
      </c>
      <c r="E31" t="s">
        <v>243</v>
      </c>
      <c r="F31">
        <v>8336496</v>
      </c>
      <c r="G31" t="s">
        <v>244</v>
      </c>
      <c r="H31" t="s">
        <v>245</v>
      </c>
      <c r="I31" t="s">
        <v>30</v>
      </c>
      <c r="J31" t="s">
        <v>31</v>
      </c>
      <c r="K31" t="s">
        <v>32</v>
      </c>
      <c r="N31" t="s">
        <v>34</v>
      </c>
      <c r="O31" t="s">
        <v>35</v>
      </c>
      <c r="P31" s="18">
        <v>42684.409189814818</v>
      </c>
      <c r="Q31" s="10">
        <v>42684.409097222226</v>
      </c>
      <c r="R31" s="10">
        <v>42684.613530092596</v>
      </c>
      <c r="S31" t="s">
        <v>137</v>
      </c>
      <c r="T31" s="12">
        <f t="shared" si="0"/>
        <v>45</v>
      </c>
      <c r="U31">
        <f t="shared" si="1"/>
        <v>11</v>
      </c>
      <c r="V31" s="12">
        <f t="shared" si="2"/>
        <v>45</v>
      </c>
      <c r="W31">
        <f t="shared" si="3"/>
        <v>10</v>
      </c>
      <c r="X31" t="str">
        <f t="shared" si="4"/>
        <v>IN</v>
      </c>
      <c r="Y31" s="22">
        <f>IF(WEEKDAY(D31,2)&gt;5,INT(D31)-WEEKDAY(D31,2)+8+debut,INT(D31)+MAX(debut,MIN(MOD(D31,1),fin)))</f>
        <v>42683.612835648149</v>
      </c>
      <c r="Z31" s="11">
        <f ca="1">IF(P31="","",(SUMPRODUCT(N(WEEKDAY(ROW(INDIRECT(INT(Y31)&amp;":"&amp;INT(P31))),2)&lt;6))-2)*(fin-debut)+(fin-MOD(Y31,1))+(MOD(P31,1)-debut))</f>
        <v>0.21302083333527361</v>
      </c>
    </row>
    <row r="32" spans="1:26" x14ac:dyDescent="0.35">
      <c r="A32" t="s">
        <v>24</v>
      </c>
      <c r="B32" t="s">
        <v>122</v>
      </c>
      <c r="C32" t="s">
        <v>26</v>
      </c>
      <c r="D32" s="18">
        <v>42683.650995370372</v>
      </c>
      <c r="E32" t="s">
        <v>246</v>
      </c>
      <c r="F32">
        <v>8338196</v>
      </c>
      <c r="G32" t="s">
        <v>247</v>
      </c>
      <c r="H32" t="s">
        <v>248</v>
      </c>
      <c r="I32" t="s">
        <v>30</v>
      </c>
      <c r="J32" t="s">
        <v>31</v>
      </c>
      <c r="K32" t="s">
        <v>32</v>
      </c>
      <c r="L32" t="s">
        <v>33</v>
      </c>
      <c r="N32" t="s">
        <v>34</v>
      </c>
      <c r="O32" t="s">
        <v>35</v>
      </c>
      <c r="P32" s="18">
        <v>42684.379062499997</v>
      </c>
      <c r="Q32" s="10">
        <v>42684.378958333335</v>
      </c>
      <c r="R32" s="10">
        <v>42684.651689814818</v>
      </c>
      <c r="S32" t="s">
        <v>116</v>
      </c>
      <c r="T32" s="12">
        <f t="shared" si="0"/>
        <v>45</v>
      </c>
      <c r="U32">
        <f t="shared" si="1"/>
        <v>11</v>
      </c>
      <c r="V32" s="12">
        <f t="shared" si="2"/>
        <v>45</v>
      </c>
      <c r="W32">
        <f t="shared" si="3"/>
        <v>10</v>
      </c>
      <c r="X32" t="str">
        <f t="shared" si="4"/>
        <v>IN</v>
      </c>
      <c r="Y32" s="22">
        <f>IF(WEEKDAY(D32,2)&gt;5,INT(D32)-WEEKDAY(D32,2)+8+debut,INT(D32)+MAX(debut,MIN(MOD(D32,1),fin)))</f>
        <v>42683.650995370372</v>
      </c>
      <c r="Z32" s="11">
        <f ca="1">IF(P32="","",(SUMPRODUCT(N(WEEKDAY(ROW(INDIRECT(INT(Y32)&amp;":"&amp;INT(P32))),2)&lt;6))-2)*(fin-debut)+(fin-MOD(Y32,1))+(MOD(P32,1)-debut))</f>
        <v>0.14473379629149957</v>
      </c>
    </row>
    <row r="33" spans="1:26" x14ac:dyDescent="0.35">
      <c r="A33" t="s">
        <v>24</v>
      </c>
      <c r="B33" t="s">
        <v>249</v>
      </c>
      <c r="C33" t="s">
        <v>26</v>
      </c>
      <c r="D33" s="18">
        <v>42683.680578703701</v>
      </c>
      <c r="E33" t="s">
        <v>250</v>
      </c>
      <c r="F33">
        <v>8339133</v>
      </c>
      <c r="G33" t="s">
        <v>251</v>
      </c>
      <c r="H33" t="s">
        <v>252</v>
      </c>
      <c r="I33" t="s">
        <v>30</v>
      </c>
      <c r="J33" t="s">
        <v>31</v>
      </c>
      <c r="K33" t="s">
        <v>32</v>
      </c>
      <c r="L33" t="s">
        <v>33</v>
      </c>
      <c r="N33" t="s">
        <v>34</v>
      </c>
      <c r="O33" t="s">
        <v>35</v>
      </c>
      <c r="P33" s="18">
        <v>42684.372488425928</v>
      </c>
      <c r="Q33" s="10">
        <v>42684.372395833336</v>
      </c>
      <c r="R33" s="10">
        <v>42684.681273148148</v>
      </c>
      <c r="S33" t="s">
        <v>116</v>
      </c>
      <c r="T33" s="12">
        <f t="shared" si="0"/>
        <v>45</v>
      </c>
      <c r="U33">
        <f t="shared" si="1"/>
        <v>11</v>
      </c>
      <c r="V33" s="12">
        <f t="shared" si="2"/>
        <v>45</v>
      </c>
      <c r="W33">
        <f t="shared" si="3"/>
        <v>10</v>
      </c>
      <c r="X33" t="str">
        <f t="shared" si="4"/>
        <v>IN</v>
      </c>
      <c r="Y33" s="22">
        <f>IF(WEEKDAY(D33,2)&gt;5,INT(D33)-WEEKDAY(D33,2)+8+debut,INT(D33)+MAX(debut,MIN(MOD(D33,1),fin)))</f>
        <v>42683.680578703701</v>
      </c>
      <c r="Z33" s="11">
        <f ca="1">IF(P33="","",(SUMPRODUCT(N(WEEKDAY(ROW(INDIRECT(INT(Y33)&amp;":"&amp;INT(P33))),2)&lt;6))-2)*(fin-debut)+(fin-MOD(Y33,1))+(MOD(P33,1)-debut))</f>
        <v>0.10857638889380422</v>
      </c>
    </row>
    <row r="34" spans="1:26" x14ac:dyDescent="0.35">
      <c r="A34" t="s">
        <v>24</v>
      </c>
      <c r="B34" t="s">
        <v>253</v>
      </c>
      <c r="C34" t="s">
        <v>26</v>
      </c>
      <c r="D34" s="18">
        <v>42683.694525462961</v>
      </c>
      <c r="E34" t="s">
        <v>254</v>
      </c>
      <c r="G34" t="s">
        <v>255</v>
      </c>
      <c r="H34" t="s">
        <v>256</v>
      </c>
      <c r="I34" t="s">
        <v>30</v>
      </c>
      <c r="K34" t="s">
        <v>32</v>
      </c>
      <c r="L34" t="s">
        <v>33</v>
      </c>
      <c r="N34" t="s">
        <v>257</v>
      </c>
      <c r="O34" t="s">
        <v>35</v>
      </c>
      <c r="P34" s="18">
        <v>42691.583182870374</v>
      </c>
      <c r="Q34" s="10">
        <v>42691.5</v>
      </c>
      <c r="R34" s="10">
        <v>42683.86078703704</v>
      </c>
      <c r="S34" t="s">
        <v>116</v>
      </c>
      <c r="T34" s="12">
        <f t="shared" si="0"/>
        <v>45</v>
      </c>
      <c r="U34">
        <f t="shared" si="1"/>
        <v>11</v>
      </c>
      <c r="V34" s="12">
        <f t="shared" si="2"/>
        <v>46</v>
      </c>
      <c r="W34">
        <f t="shared" si="3"/>
        <v>10</v>
      </c>
      <c r="X34" t="str">
        <f t="shared" si="4"/>
        <v>OUT</v>
      </c>
      <c r="Y34" s="22">
        <f>IF(WEEKDAY(D34,2)&gt;5,INT(D34)-WEEKDAY(D34,2)+8+debut,INT(D34)+MAX(debut,MIN(MOD(D34,1),fin)))</f>
        <v>42683.694525462961</v>
      </c>
      <c r="Z34" s="11">
        <f ca="1">IF(P34="","",(SUMPRODUCT(N(WEEKDAY(ROW(INDIRECT(INT(Y34)&amp;":"&amp;INT(P34))),2)&lt;6))-2)*(fin-debut)+(fin-MOD(Y34,1))+(MOD(P34,1)-debut))</f>
        <v>2.3886574074131204</v>
      </c>
    </row>
    <row r="35" spans="1:26" x14ac:dyDescent="0.35">
      <c r="A35" t="s">
        <v>24</v>
      </c>
      <c r="B35" t="s">
        <v>167</v>
      </c>
      <c r="C35" t="s">
        <v>42</v>
      </c>
      <c r="D35" s="18">
        <v>42683.700115740743</v>
      </c>
      <c r="E35" t="s">
        <v>258</v>
      </c>
      <c r="F35">
        <v>8340060</v>
      </c>
      <c r="G35" t="s">
        <v>259</v>
      </c>
      <c r="H35" t="s">
        <v>260</v>
      </c>
      <c r="I35" t="s">
        <v>30</v>
      </c>
      <c r="J35" t="s">
        <v>31</v>
      </c>
      <c r="K35" t="s">
        <v>32</v>
      </c>
      <c r="N35" t="s">
        <v>34</v>
      </c>
      <c r="O35" t="s">
        <v>35</v>
      </c>
      <c r="R35" s="10">
        <v>42684.700810185182</v>
      </c>
      <c r="S35" t="s">
        <v>261</v>
      </c>
      <c r="T35" s="12">
        <f t="shared" si="0"/>
        <v>45</v>
      </c>
      <c r="U35">
        <f t="shared" si="1"/>
        <v>11</v>
      </c>
      <c r="V35" s="12" t="b">
        <f t="shared" si="2"/>
        <v>0</v>
      </c>
      <c r="W35" t="b">
        <f t="shared" si="3"/>
        <v>0</v>
      </c>
      <c r="X35" t="b">
        <f t="shared" si="4"/>
        <v>0</v>
      </c>
      <c r="Y35" s="22">
        <f>IF(WEEKDAY(D35,2)&gt;5,INT(D35)-WEEKDAY(D35,2)+8+debut,INT(D35)+MAX(debut,MIN(MOD(D35,1),fin)))</f>
        <v>42683.700115740743</v>
      </c>
      <c r="Z35" s="11" t="str">
        <f ca="1">IF(P35="","",(SUMPRODUCT(N(WEEKDAY(ROW(INDIRECT(INT(Y35)&amp;":"&amp;INT(P35))),2)&lt;6))-2)*(fin-debut)+(fin-MOD(Y35,1))+(MOD(P35,1)-debut))</f>
        <v/>
      </c>
    </row>
    <row r="36" spans="1:26" x14ac:dyDescent="0.35">
      <c r="A36" t="s">
        <v>262</v>
      </c>
      <c r="B36" t="s">
        <v>167</v>
      </c>
      <c r="C36" t="s">
        <v>26</v>
      </c>
      <c r="D36" s="18">
        <v>42683.774409722224</v>
      </c>
      <c r="E36" t="s">
        <v>263</v>
      </c>
      <c r="F36" t="s">
        <v>31</v>
      </c>
      <c r="G36" t="s">
        <v>264</v>
      </c>
      <c r="H36" t="s">
        <v>265</v>
      </c>
      <c r="I36" t="s">
        <v>30</v>
      </c>
      <c r="J36" t="s">
        <v>31</v>
      </c>
      <c r="K36" t="s">
        <v>32</v>
      </c>
      <c r="N36" t="s">
        <v>34</v>
      </c>
      <c r="O36" t="s">
        <v>35</v>
      </c>
      <c r="P36" s="18">
        <v>42692.585416666669</v>
      </c>
      <c r="T36" s="12">
        <f t="shared" si="0"/>
        <v>45</v>
      </c>
      <c r="U36">
        <f t="shared" si="1"/>
        <v>11</v>
      </c>
      <c r="V36" s="12">
        <f t="shared" si="2"/>
        <v>46</v>
      </c>
      <c r="W36">
        <f t="shared" si="3"/>
        <v>10</v>
      </c>
      <c r="X36" t="b">
        <f t="shared" si="4"/>
        <v>0</v>
      </c>
      <c r="Y36" s="22">
        <f>IF(WEEKDAY(D36,2)&gt;5,INT(D36)-WEEKDAY(D36,2)+8+debut,INT(D36)+MAX(debut,MIN(MOD(D36,1),fin)))</f>
        <v>42683.75</v>
      </c>
      <c r="Z36" s="11">
        <f ca="1">IF(P36="","",(SUMPRODUCT(N(WEEKDAY(ROW(INDIRECT(INT(Y36)&amp;":"&amp;INT(P36))),2)&lt;6))-2)*(fin-debut)+(fin-MOD(Y36,1))+(MOD(P36,1)-debut))</f>
        <v>2.7520833333352734</v>
      </c>
    </row>
    <row r="37" spans="1:26" x14ac:dyDescent="0.35">
      <c r="A37" t="s">
        <v>24</v>
      </c>
      <c r="B37" t="s">
        <v>147</v>
      </c>
      <c r="C37" t="s">
        <v>26</v>
      </c>
      <c r="D37" s="18">
        <v>42684.635960648149</v>
      </c>
      <c r="E37" t="s">
        <v>266</v>
      </c>
      <c r="F37">
        <v>8309467</v>
      </c>
      <c r="G37" t="s">
        <v>267</v>
      </c>
      <c r="H37" t="s">
        <v>268</v>
      </c>
      <c r="I37" t="s">
        <v>30</v>
      </c>
      <c r="J37" t="s">
        <v>31</v>
      </c>
      <c r="K37" t="s">
        <v>32</v>
      </c>
      <c r="L37" t="s">
        <v>33</v>
      </c>
      <c r="N37" t="s">
        <v>34</v>
      </c>
      <c r="O37" t="s">
        <v>35</v>
      </c>
      <c r="P37" s="18">
        <v>42689.643912037034</v>
      </c>
      <c r="Q37" s="10">
        <v>42689.643807870372</v>
      </c>
      <c r="R37" s="10">
        <v>42690.385960648149</v>
      </c>
      <c r="S37" t="s">
        <v>137</v>
      </c>
      <c r="T37" s="12">
        <f t="shared" si="0"/>
        <v>45</v>
      </c>
      <c r="U37">
        <f t="shared" si="1"/>
        <v>11</v>
      </c>
      <c r="V37" s="12">
        <f t="shared" si="2"/>
        <v>46</v>
      </c>
      <c r="W37">
        <f t="shared" si="3"/>
        <v>10</v>
      </c>
      <c r="X37" t="str">
        <f t="shared" si="4"/>
        <v>IN</v>
      </c>
      <c r="Y37" s="22">
        <f>IF(WEEKDAY(D37,2)&gt;5,INT(D37)-WEEKDAY(D37,2)+8+debut,INT(D37)+MAX(debut,MIN(MOD(D37,1),fin)))</f>
        <v>42684.635960648149</v>
      </c>
      <c r="Z37" s="11">
        <f ca="1">IF(P37="","",(SUMPRODUCT(N(WEEKDAY(ROW(INDIRECT(INT(Y37)&amp;":"&amp;INT(P37))),2)&lt;6))-2)*(fin-debut)+(fin-MOD(Y37,1))+(MOD(P37,1)-debut))</f>
        <v>1.257951388884976</v>
      </c>
    </row>
    <row r="38" spans="1:26" x14ac:dyDescent="0.35">
      <c r="A38" t="s">
        <v>24</v>
      </c>
      <c r="B38" t="s">
        <v>269</v>
      </c>
      <c r="C38" t="s">
        <v>26</v>
      </c>
      <c r="D38" s="18">
        <v>42684.806041666663</v>
      </c>
      <c r="E38" t="s">
        <v>270</v>
      </c>
      <c r="F38">
        <v>8366122</v>
      </c>
      <c r="G38" t="s">
        <v>271</v>
      </c>
      <c r="H38" t="s">
        <v>272</v>
      </c>
      <c r="I38" t="s">
        <v>30</v>
      </c>
      <c r="J38" t="s">
        <v>31</v>
      </c>
      <c r="K38" t="s">
        <v>32</v>
      </c>
      <c r="N38" t="s">
        <v>34</v>
      </c>
      <c r="O38" t="s">
        <v>35</v>
      </c>
      <c r="P38" s="18">
        <v>42689.430613425924</v>
      </c>
      <c r="Q38" s="10">
        <v>42689.430497685185</v>
      </c>
      <c r="R38" s="10">
        <v>42692.75</v>
      </c>
      <c r="S38" t="s">
        <v>132</v>
      </c>
      <c r="T38" s="12">
        <f t="shared" si="0"/>
        <v>45</v>
      </c>
      <c r="U38">
        <f t="shared" si="1"/>
        <v>11</v>
      </c>
      <c r="V38" s="12">
        <f t="shared" si="2"/>
        <v>46</v>
      </c>
      <c r="W38">
        <f t="shared" si="3"/>
        <v>10</v>
      </c>
      <c r="X38" t="str">
        <f t="shared" si="4"/>
        <v>IN</v>
      </c>
      <c r="Y38" s="22">
        <f>IF(WEEKDAY(D38,2)&gt;5,INT(D38)-WEEKDAY(D38,2)+8+debut,INT(D38)+MAX(debut,MIN(MOD(D38,1),fin)))</f>
        <v>42684.75</v>
      </c>
      <c r="Z38" s="11">
        <f ca="1">IF(P38="","",(SUMPRODUCT(N(WEEKDAY(ROW(INDIRECT(INT(Y38)&amp;":"&amp;INT(P38))),2)&lt;6))-2)*(fin-debut)+(fin-MOD(Y38,1))+(MOD(P38,1)-debut))</f>
        <v>0.93061342592409346</v>
      </c>
    </row>
    <row r="39" spans="1:26" x14ac:dyDescent="0.35">
      <c r="A39" t="s">
        <v>24</v>
      </c>
      <c r="B39" t="s">
        <v>25</v>
      </c>
      <c r="C39" t="s">
        <v>26</v>
      </c>
      <c r="D39" s="18">
        <v>42685.452326388891</v>
      </c>
      <c r="E39" t="s">
        <v>273</v>
      </c>
      <c r="F39">
        <v>8378387</v>
      </c>
      <c r="G39" t="s">
        <v>274</v>
      </c>
      <c r="H39" t="s">
        <v>275</v>
      </c>
      <c r="I39" t="s">
        <v>30</v>
      </c>
      <c r="J39" t="s">
        <v>31</v>
      </c>
      <c r="K39" t="s">
        <v>32</v>
      </c>
      <c r="N39" t="s">
        <v>34</v>
      </c>
      <c r="O39" t="s">
        <v>35</v>
      </c>
      <c r="P39" s="18">
        <v>42689.477650462963</v>
      </c>
      <c r="Q39" s="10">
        <v>42689.477523148147</v>
      </c>
      <c r="R39" s="10">
        <v>42692.75</v>
      </c>
      <c r="S39" t="s">
        <v>137</v>
      </c>
      <c r="T39" s="12">
        <f t="shared" si="0"/>
        <v>45</v>
      </c>
      <c r="U39">
        <f t="shared" si="1"/>
        <v>11</v>
      </c>
      <c r="V39" s="12">
        <f t="shared" si="2"/>
        <v>46</v>
      </c>
      <c r="W39">
        <f t="shared" si="3"/>
        <v>10</v>
      </c>
      <c r="X39" t="str">
        <f t="shared" si="4"/>
        <v>IN</v>
      </c>
      <c r="Y39" s="22">
        <f>IF(WEEKDAY(D39,2)&gt;5,INT(D39)-WEEKDAY(D39,2)+8+debut,INT(D39)+MAX(debut,MIN(MOD(D39,1),fin)))</f>
        <v>42685.452326388891</v>
      </c>
      <c r="Z39" s="11">
        <f ca="1">IF(P39="","",(SUMPRODUCT(N(WEEKDAY(ROW(INDIRECT(INT(Y39)&amp;":"&amp;INT(P39))),2)&lt;6))-2)*(fin-debut)+(fin-MOD(Y39,1))+(MOD(P39,1)-debut))</f>
        <v>0.85865740740458341</v>
      </c>
    </row>
    <row r="40" spans="1:26" x14ac:dyDescent="0.35">
      <c r="A40" t="s">
        <v>24</v>
      </c>
      <c r="B40" t="s">
        <v>276</v>
      </c>
      <c r="C40" t="s">
        <v>26</v>
      </c>
      <c r="D40" s="18">
        <v>42685.461759259262</v>
      </c>
      <c r="E40" t="s">
        <v>277</v>
      </c>
      <c r="F40">
        <v>8378444</v>
      </c>
      <c r="G40" t="s">
        <v>278</v>
      </c>
      <c r="H40" t="s">
        <v>279</v>
      </c>
      <c r="I40" t="s">
        <v>30</v>
      </c>
      <c r="J40" t="s">
        <v>280</v>
      </c>
      <c r="K40" t="s">
        <v>32</v>
      </c>
      <c r="L40" t="s">
        <v>33</v>
      </c>
      <c r="N40" t="s">
        <v>34</v>
      </c>
      <c r="O40" t="s">
        <v>35</v>
      </c>
      <c r="P40" s="18">
        <v>42689.507557870369</v>
      </c>
      <c r="Q40" s="10">
        <v>42689.5075</v>
      </c>
      <c r="R40" s="10">
        <v>42690.5</v>
      </c>
      <c r="S40" t="s">
        <v>137</v>
      </c>
      <c r="T40" s="12">
        <f t="shared" si="0"/>
        <v>45</v>
      </c>
      <c r="U40">
        <f t="shared" si="1"/>
        <v>11</v>
      </c>
      <c r="V40" s="12">
        <f t="shared" si="2"/>
        <v>46</v>
      </c>
      <c r="W40">
        <f t="shared" si="3"/>
        <v>10</v>
      </c>
      <c r="X40" t="str">
        <f t="shared" si="4"/>
        <v>IN</v>
      </c>
      <c r="Y40" s="22">
        <f>IF(WEEKDAY(D40,2)&gt;5,INT(D40)-WEEKDAY(D40,2)+8+debut,INT(D40)+MAX(debut,MIN(MOD(D40,1),fin)))</f>
        <v>42685.461759259262</v>
      </c>
      <c r="Z40" s="11">
        <f ca="1">IF(P40="","",(SUMPRODUCT(N(WEEKDAY(ROW(INDIRECT(INT(Y40)&amp;":"&amp;INT(P40))),2)&lt;6))-2)*(fin-debut)+(fin-MOD(Y40,1))+(MOD(P40,1)-debut))</f>
        <v>0.87913194444020837</v>
      </c>
    </row>
    <row r="41" spans="1:26" x14ac:dyDescent="0.35">
      <c r="A41" t="s">
        <v>24</v>
      </c>
      <c r="B41" t="s">
        <v>238</v>
      </c>
      <c r="C41" t="s">
        <v>26</v>
      </c>
      <c r="D41" s="18">
        <v>42685.483888888892</v>
      </c>
      <c r="E41" t="s">
        <v>281</v>
      </c>
      <c r="F41">
        <v>8379043</v>
      </c>
      <c r="G41" t="s">
        <v>282</v>
      </c>
      <c r="H41" t="s">
        <v>283</v>
      </c>
      <c r="I41" t="s">
        <v>30</v>
      </c>
      <c r="J41" t="s">
        <v>280</v>
      </c>
      <c r="K41" t="s">
        <v>32</v>
      </c>
      <c r="L41" t="s">
        <v>33</v>
      </c>
      <c r="N41" t="s">
        <v>34</v>
      </c>
      <c r="O41" t="s">
        <v>35</v>
      </c>
      <c r="P41" s="18">
        <v>42688.702199074076</v>
      </c>
      <c r="Q41" s="10">
        <v>42688.680555555555</v>
      </c>
      <c r="R41" s="10">
        <v>42686.484583333331</v>
      </c>
      <c r="S41" t="s">
        <v>137</v>
      </c>
      <c r="T41" s="12">
        <f t="shared" si="0"/>
        <v>45</v>
      </c>
      <c r="U41">
        <f t="shared" si="1"/>
        <v>11</v>
      </c>
      <c r="V41" s="12">
        <f t="shared" si="2"/>
        <v>46</v>
      </c>
      <c r="W41">
        <f t="shared" si="3"/>
        <v>10</v>
      </c>
      <c r="X41" t="str">
        <f t="shared" si="4"/>
        <v>OUT</v>
      </c>
      <c r="Y41" s="22">
        <f>IF(WEEKDAY(D41,2)&gt;5,INT(D41)-WEEKDAY(D41,2)+8+debut,INT(D41)+MAX(debut,MIN(MOD(D41,1),fin)))</f>
        <v>42685.483888888892</v>
      </c>
      <c r="Z41" s="11">
        <f ca="1">IF(P41="","",(SUMPRODUCT(N(WEEKDAY(ROW(INDIRECT(INT(Y41)&amp;":"&amp;INT(P41))),2)&lt;6))-2)*(fin-debut)+(fin-MOD(Y41,1))+(MOD(P41,1)-debut))</f>
        <v>0.63497685185090336</v>
      </c>
    </row>
    <row r="42" spans="1:26" x14ac:dyDescent="0.35">
      <c r="A42" t="s">
        <v>24</v>
      </c>
      <c r="B42" t="s">
        <v>284</v>
      </c>
      <c r="C42" t="s">
        <v>26</v>
      </c>
      <c r="D42" s="18">
        <v>42685.687106481484</v>
      </c>
      <c r="E42" t="s">
        <v>285</v>
      </c>
      <c r="F42">
        <v>8383938</v>
      </c>
      <c r="G42" t="s">
        <v>286</v>
      </c>
      <c r="H42" t="s">
        <v>287</v>
      </c>
      <c r="I42" t="s">
        <v>30</v>
      </c>
      <c r="J42" t="s">
        <v>31</v>
      </c>
      <c r="K42" t="s">
        <v>32</v>
      </c>
      <c r="L42" t="s">
        <v>33</v>
      </c>
      <c r="N42" t="s">
        <v>34</v>
      </c>
      <c r="O42" t="s">
        <v>35</v>
      </c>
      <c r="P42" s="18">
        <v>42690.509375000001</v>
      </c>
      <c r="Q42" s="10">
        <v>42690.50917824074</v>
      </c>
      <c r="R42" s="10">
        <v>42686.687800925924</v>
      </c>
      <c r="S42" t="s">
        <v>137</v>
      </c>
      <c r="T42" s="12">
        <f t="shared" si="0"/>
        <v>45</v>
      </c>
      <c r="U42">
        <f t="shared" si="1"/>
        <v>11</v>
      </c>
      <c r="V42" s="12">
        <f t="shared" si="2"/>
        <v>46</v>
      </c>
      <c r="W42">
        <f t="shared" si="3"/>
        <v>10</v>
      </c>
      <c r="X42" t="str">
        <f t="shared" si="4"/>
        <v>OUT</v>
      </c>
      <c r="Y42" s="22">
        <f>IF(WEEKDAY(D42,2)&gt;5,INT(D42)-WEEKDAY(D42,2)+8+debut,INT(D42)+MAX(debut,MIN(MOD(D42,1),fin)))</f>
        <v>42685.687106481484</v>
      </c>
      <c r="Z42" s="11">
        <f ca="1">IF(P42="","",(SUMPRODUCT(N(WEEKDAY(ROW(INDIRECT(INT(Y42)&amp;":"&amp;INT(P42))),2)&lt;6))-2)*(fin-debut)+(fin-MOD(Y42,1))+(MOD(P42,1)-debut))</f>
        <v>1.0722685185173759</v>
      </c>
    </row>
    <row r="43" spans="1:26" x14ac:dyDescent="0.35">
      <c r="A43" t="s">
        <v>24</v>
      </c>
      <c r="B43" t="s">
        <v>253</v>
      </c>
      <c r="C43" t="s">
        <v>26</v>
      </c>
      <c r="D43" s="18">
        <v>42685.862337962964</v>
      </c>
      <c r="E43" t="s">
        <v>288</v>
      </c>
      <c r="F43">
        <v>8379000</v>
      </c>
      <c r="G43" t="s">
        <v>289</v>
      </c>
      <c r="H43" t="s">
        <v>290</v>
      </c>
      <c r="I43" t="s">
        <v>30</v>
      </c>
      <c r="J43" t="s">
        <v>31</v>
      </c>
      <c r="K43" t="s">
        <v>32</v>
      </c>
      <c r="N43" t="s">
        <v>34</v>
      </c>
      <c r="O43" t="s">
        <v>35</v>
      </c>
      <c r="P43" s="18">
        <v>42689.506539351853</v>
      </c>
      <c r="Q43" s="10">
        <v>42689.506458333337</v>
      </c>
      <c r="R43" s="10">
        <v>42686.19636574074</v>
      </c>
      <c r="S43" t="s">
        <v>116</v>
      </c>
      <c r="T43" s="12">
        <f t="shared" si="0"/>
        <v>45</v>
      </c>
      <c r="U43">
        <f t="shared" si="1"/>
        <v>11</v>
      </c>
      <c r="V43" s="12">
        <f t="shared" si="2"/>
        <v>46</v>
      </c>
      <c r="W43">
        <f t="shared" si="3"/>
        <v>10</v>
      </c>
      <c r="X43" t="str">
        <f t="shared" si="4"/>
        <v>OUT</v>
      </c>
      <c r="Y43" s="22">
        <f>IF(WEEKDAY(D43,2)&gt;5,INT(D43)-WEEKDAY(D43,2)+8+debut,INT(D43)+MAX(debut,MIN(MOD(D43,1),fin)))</f>
        <v>42685.75</v>
      </c>
      <c r="Z43" s="11">
        <f ca="1">IF(P43="","",(SUMPRODUCT(N(WEEKDAY(ROW(INDIRECT(INT(Y43)&amp;":"&amp;INT(P43))),2)&lt;6))-2)*(fin-debut)+(fin-MOD(Y43,1))+(MOD(P43,1)-debut))</f>
        <v>0.58987268518588587</v>
      </c>
    </row>
    <row r="44" spans="1:26" x14ac:dyDescent="0.35">
      <c r="A44" t="s">
        <v>24</v>
      </c>
      <c r="B44" t="s">
        <v>238</v>
      </c>
      <c r="C44" t="s">
        <v>26</v>
      </c>
      <c r="D44" s="18">
        <v>42686.461099537039</v>
      </c>
      <c r="E44" t="s">
        <v>291</v>
      </c>
      <c r="F44">
        <v>8397476</v>
      </c>
      <c r="G44" t="s">
        <v>292</v>
      </c>
      <c r="H44" t="s">
        <v>293</v>
      </c>
      <c r="I44" t="s">
        <v>30</v>
      </c>
      <c r="J44" t="s">
        <v>280</v>
      </c>
      <c r="K44" t="s">
        <v>32</v>
      </c>
      <c r="L44" t="s">
        <v>33</v>
      </c>
      <c r="N44" t="s">
        <v>34</v>
      </c>
      <c r="O44" t="s">
        <v>35</v>
      </c>
      <c r="P44" s="18">
        <v>42688.70108796296</v>
      </c>
      <c r="Q44" s="10">
        <v>42688.666666666664</v>
      </c>
      <c r="R44" s="10">
        <v>42687.461793981478</v>
      </c>
      <c r="S44" t="s">
        <v>132</v>
      </c>
      <c r="T44" s="12">
        <f t="shared" si="0"/>
        <v>45</v>
      </c>
      <c r="U44">
        <f t="shared" si="1"/>
        <v>11</v>
      </c>
      <c r="V44" s="12">
        <f t="shared" si="2"/>
        <v>46</v>
      </c>
      <c r="W44">
        <f t="shared" si="3"/>
        <v>10</v>
      </c>
      <c r="X44" t="str">
        <f t="shared" si="4"/>
        <v>OUT</v>
      </c>
      <c r="Y44" s="22">
        <f>IF(WEEKDAY(D44,2)&gt;5,INT(D44)-WEEKDAY(D44,2)+8+debut,INT(D44)+MAX(debut,MIN(MOD(D44,1),fin)))</f>
        <v>42688.333333333336</v>
      </c>
      <c r="Z44" s="11">
        <f ca="1">IF(P44="","",(SUMPRODUCT(N(WEEKDAY(ROW(INDIRECT(INT(Y44)&amp;":"&amp;INT(P44))),2)&lt;6))-2)*(fin-debut)+(fin-MOD(Y44,1))+(MOD(P44,1)-debut))</f>
        <v>0.36775462962395977</v>
      </c>
    </row>
    <row r="45" spans="1:26" x14ac:dyDescent="0.35">
      <c r="A45" t="s">
        <v>24</v>
      </c>
      <c r="B45" t="s">
        <v>163</v>
      </c>
      <c r="C45" t="s">
        <v>26</v>
      </c>
      <c r="D45" s="18">
        <v>42686.486145833333</v>
      </c>
      <c r="E45" t="s">
        <v>294</v>
      </c>
      <c r="F45">
        <v>8397917</v>
      </c>
      <c r="G45" t="s">
        <v>295</v>
      </c>
      <c r="H45" t="s">
        <v>296</v>
      </c>
      <c r="I45" t="s">
        <v>30</v>
      </c>
      <c r="J45" t="s">
        <v>31</v>
      </c>
      <c r="K45" t="s">
        <v>32</v>
      </c>
      <c r="L45" t="s">
        <v>33</v>
      </c>
      <c r="N45" t="s">
        <v>34</v>
      </c>
      <c r="O45" t="s">
        <v>35</v>
      </c>
      <c r="P45" s="18">
        <v>42689.441666666666</v>
      </c>
      <c r="Q45" s="10">
        <v>42689.441574074073</v>
      </c>
      <c r="R45" s="10">
        <v>42690.5</v>
      </c>
      <c r="S45" t="s">
        <v>297</v>
      </c>
      <c r="T45" s="12">
        <f t="shared" si="0"/>
        <v>45</v>
      </c>
      <c r="U45">
        <f t="shared" si="1"/>
        <v>11</v>
      </c>
      <c r="V45" s="12">
        <f t="shared" si="2"/>
        <v>46</v>
      </c>
      <c r="W45">
        <f t="shared" si="3"/>
        <v>10</v>
      </c>
      <c r="X45" t="str">
        <f t="shared" si="4"/>
        <v>IN</v>
      </c>
      <c r="Y45" s="22">
        <f>IF(WEEKDAY(D45,2)&gt;5,INT(D45)-WEEKDAY(D45,2)+8+debut,INT(D45)+MAX(debut,MIN(MOD(D45,1),fin)))</f>
        <v>42688.333333333336</v>
      </c>
      <c r="Z45" s="11">
        <f ca="1">IF(P45="","",(SUMPRODUCT(N(WEEKDAY(ROW(INDIRECT(INT(Y45)&amp;":"&amp;INT(P45))),2)&lt;6))-2)*(fin-debut)+(fin-MOD(Y45,1))+(MOD(P45,1)-debut))</f>
        <v>0.52499999999660463</v>
      </c>
    </row>
    <row r="46" spans="1:26" x14ac:dyDescent="0.35">
      <c r="A46" t="s">
        <v>24</v>
      </c>
      <c r="B46" t="s">
        <v>298</v>
      </c>
      <c r="C46" t="s">
        <v>299</v>
      </c>
      <c r="D46" s="18">
        <v>42686.650381944448</v>
      </c>
      <c r="E46" t="s">
        <v>300</v>
      </c>
      <c r="F46">
        <v>8362497</v>
      </c>
      <c r="G46" t="s">
        <v>301</v>
      </c>
      <c r="H46" t="s">
        <v>302</v>
      </c>
      <c r="I46" t="s">
        <v>30</v>
      </c>
      <c r="J46" t="s">
        <v>31</v>
      </c>
      <c r="K46" t="s">
        <v>32</v>
      </c>
      <c r="L46" t="s">
        <v>33</v>
      </c>
      <c r="N46" t="s">
        <v>34</v>
      </c>
      <c r="O46" t="s">
        <v>35</v>
      </c>
      <c r="R46" s="10">
        <v>42690.5</v>
      </c>
      <c r="S46" t="s">
        <v>137</v>
      </c>
      <c r="T46" s="12">
        <f t="shared" si="0"/>
        <v>45</v>
      </c>
      <c r="U46">
        <f t="shared" si="1"/>
        <v>11</v>
      </c>
      <c r="V46" s="12" t="b">
        <f t="shared" si="2"/>
        <v>0</v>
      </c>
      <c r="W46" t="b">
        <f t="shared" si="3"/>
        <v>0</v>
      </c>
      <c r="X46" t="b">
        <f t="shared" si="4"/>
        <v>0</v>
      </c>
      <c r="Y46" s="22">
        <f>IF(WEEKDAY(D46,2)&gt;5,INT(D46)-WEEKDAY(D46,2)+8+debut,INT(D46)+MAX(debut,MIN(MOD(D46,1),fin)))</f>
        <v>42688.333333333336</v>
      </c>
      <c r="Z46" s="11" t="str">
        <f ca="1">IF(P46="","",(SUMPRODUCT(N(WEEKDAY(ROW(INDIRECT(INT(Y46)&amp;":"&amp;INT(P46))),2)&lt;6))-2)*(fin-debut)+(fin-MOD(Y46,1))+(MOD(P46,1)-debut))</f>
        <v/>
      </c>
    </row>
    <row r="47" spans="1:26" x14ac:dyDescent="0.35">
      <c r="A47" t="s">
        <v>262</v>
      </c>
      <c r="B47" t="s">
        <v>167</v>
      </c>
      <c r="C47" t="s">
        <v>26</v>
      </c>
      <c r="D47" s="18">
        <v>42688.405891203707</v>
      </c>
      <c r="E47" t="s">
        <v>303</v>
      </c>
      <c r="G47" t="s">
        <v>304</v>
      </c>
      <c r="H47" t="s">
        <v>305</v>
      </c>
      <c r="I47" t="s">
        <v>30</v>
      </c>
      <c r="J47" t="s">
        <v>31</v>
      </c>
      <c r="K47" t="s">
        <v>32</v>
      </c>
      <c r="N47" t="s">
        <v>34</v>
      </c>
      <c r="O47" t="s">
        <v>35</v>
      </c>
      <c r="P47" s="18">
        <v>42688.585243055553</v>
      </c>
      <c r="Q47" s="10">
        <v>42688.585138888891</v>
      </c>
      <c r="R47" s="10">
        <v>42695.405891203707</v>
      </c>
      <c r="T47" s="12">
        <f t="shared" si="0"/>
        <v>46</v>
      </c>
      <c r="U47">
        <f t="shared" si="1"/>
        <v>11</v>
      </c>
      <c r="V47" s="12">
        <f t="shared" si="2"/>
        <v>46</v>
      </c>
      <c r="W47">
        <f t="shared" si="3"/>
        <v>10</v>
      </c>
      <c r="X47" t="str">
        <f t="shared" si="4"/>
        <v>IN</v>
      </c>
      <c r="Y47" s="22">
        <f>IF(WEEKDAY(D47,2)&gt;5,INT(D47)-WEEKDAY(D47,2)+8+debut,INT(D47)+MAX(debut,MIN(MOD(D47,1),fin)))</f>
        <v>42688.405891203707</v>
      </c>
      <c r="Z47" s="11">
        <f ca="1">IF(P47="","",(SUMPRODUCT(N(WEEKDAY(ROW(INDIRECT(INT(Y47)&amp;":"&amp;INT(P47))),2)&lt;6))-2)*(fin-debut)+(fin-MOD(Y47,1))+(MOD(P47,1)-debut))</f>
        <v>0.17935185184614966</v>
      </c>
    </row>
    <row r="48" spans="1:26" x14ac:dyDescent="0.35">
      <c r="A48" t="s">
        <v>24</v>
      </c>
      <c r="B48" t="s">
        <v>163</v>
      </c>
      <c r="C48" t="s">
        <v>26</v>
      </c>
      <c r="D48" s="18">
        <v>42688.434571759259</v>
      </c>
      <c r="E48" t="s">
        <v>306</v>
      </c>
      <c r="F48">
        <v>8431733</v>
      </c>
      <c r="G48" t="s">
        <v>307</v>
      </c>
      <c r="H48" t="s">
        <v>308</v>
      </c>
      <c r="I48" t="s">
        <v>30</v>
      </c>
      <c r="J48" t="s">
        <v>31</v>
      </c>
      <c r="K48" t="s">
        <v>32</v>
      </c>
      <c r="L48" t="s">
        <v>33</v>
      </c>
      <c r="N48" t="s">
        <v>34</v>
      </c>
      <c r="O48" t="s">
        <v>35</v>
      </c>
      <c r="P48" s="18">
        <v>42689.387962962966</v>
      </c>
      <c r="Q48" s="10">
        <v>42688.437800925924</v>
      </c>
      <c r="R48" s="10">
        <v>42690.601238425923</v>
      </c>
      <c r="S48" t="s">
        <v>137</v>
      </c>
      <c r="T48" s="12">
        <f t="shared" si="0"/>
        <v>46</v>
      </c>
      <c r="U48">
        <f t="shared" si="1"/>
        <v>11</v>
      </c>
      <c r="V48" s="12">
        <f t="shared" si="2"/>
        <v>46</v>
      </c>
      <c r="W48">
        <f t="shared" si="3"/>
        <v>10</v>
      </c>
      <c r="X48" t="str">
        <f t="shared" si="4"/>
        <v>IN</v>
      </c>
      <c r="Y48" s="22">
        <f>IF(WEEKDAY(D48,2)&gt;5,INT(D48)-WEEKDAY(D48,2)+8+debut,INT(D48)+MAX(debut,MIN(MOD(D48,1),fin)))</f>
        <v>42688.434571759259</v>
      </c>
      <c r="Z48" s="11">
        <f ca="1">IF(P48="","",(SUMPRODUCT(N(WEEKDAY(ROW(INDIRECT(INT(Y48)&amp;":"&amp;INT(P48))),2)&lt;6))-2)*(fin-debut)+(fin-MOD(Y48,1))+(MOD(P48,1)-debut))</f>
        <v>0.37005787037439103</v>
      </c>
    </row>
    <row r="49" spans="1:26" x14ac:dyDescent="0.35">
      <c r="A49" t="s">
        <v>24</v>
      </c>
      <c r="B49" t="s">
        <v>309</v>
      </c>
      <c r="C49" t="s">
        <v>26</v>
      </c>
      <c r="D49" s="18">
        <v>42688.443773148145</v>
      </c>
      <c r="E49" t="s">
        <v>310</v>
      </c>
      <c r="F49">
        <v>8432205</v>
      </c>
      <c r="G49" t="s">
        <v>311</v>
      </c>
      <c r="H49" t="s">
        <v>312</v>
      </c>
      <c r="I49" t="s">
        <v>30</v>
      </c>
      <c r="J49" t="s">
        <v>31</v>
      </c>
      <c r="K49" t="s">
        <v>32</v>
      </c>
      <c r="L49" t="s">
        <v>33</v>
      </c>
      <c r="N49" t="s">
        <v>34</v>
      </c>
      <c r="O49" t="s">
        <v>35</v>
      </c>
      <c r="P49" s="18">
        <v>42689.659942129627</v>
      </c>
      <c r="Q49" s="10">
        <v>42689.659768518519</v>
      </c>
      <c r="R49" s="10">
        <v>42690.610439814816</v>
      </c>
      <c r="S49" t="s">
        <v>116</v>
      </c>
      <c r="T49" s="12">
        <f t="shared" si="0"/>
        <v>46</v>
      </c>
      <c r="U49">
        <f t="shared" si="1"/>
        <v>11</v>
      </c>
      <c r="V49" s="12">
        <f t="shared" si="2"/>
        <v>46</v>
      </c>
      <c r="W49">
        <f t="shared" si="3"/>
        <v>10</v>
      </c>
      <c r="X49" t="str">
        <f t="shared" si="4"/>
        <v>IN</v>
      </c>
      <c r="Y49" s="22">
        <f>IF(WEEKDAY(D49,2)&gt;5,INT(D49)-WEEKDAY(D49,2)+8+debut,INT(D49)+MAX(debut,MIN(MOD(D49,1),fin)))</f>
        <v>42688.443773148145</v>
      </c>
      <c r="Z49" s="11">
        <f ca="1">IF(P49="","",(SUMPRODUCT(N(WEEKDAY(ROW(INDIRECT(INT(Y49)&amp;":"&amp;INT(P49))),2)&lt;6))-2)*(fin-debut)+(fin-MOD(Y49,1))+(MOD(P49,1)-debut))</f>
        <v>0.63283564814870874</v>
      </c>
    </row>
    <row r="50" spans="1:26" x14ac:dyDescent="0.35">
      <c r="A50" t="s">
        <v>24</v>
      </c>
      <c r="B50" t="s">
        <v>313</v>
      </c>
      <c r="C50" t="s">
        <v>26</v>
      </c>
      <c r="D50" s="18">
        <v>42688.495856481481</v>
      </c>
      <c r="E50" t="s">
        <v>314</v>
      </c>
      <c r="F50">
        <v>8434550</v>
      </c>
      <c r="G50" t="s">
        <v>236</v>
      </c>
      <c r="H50" t="s">
        <v>315</v>
      </c>
      <c r="I50" t="s">
        <v>30</v>
      </c>
      <c r="J50" t="s">
        <v>31</v>
      </c>
      <c r="K50" t="s">
        <v>32</v>
      </c>
      <c r="L50" t="s">
        <v>33</v>
      </c>
      <c r="N50" t="s">
        <v>34</v>
      </c>
      <c r="O50" t="s">
        <v>35</v>
      </c>
      <c r="P50" s="18">
        <v>42689.613321759258</v>
      </c>
      <c r="Q50" s="10">
        <v>42689.612280092595</v>
      </c>
      <c r="R50" s="10">
        <v>42689.496550925927</v>
      </c>
      <c r="S50" t="s">
        <v>116</v>
      </c>
      <c r="T50" s="12">
        <f t="shared" si="0"/>
        <v>46</v>
      </c>
      <c r="U50">
        <f t="shared" si="1"/>
        <v>11</v>
      </c>
      <c r="V50" s="12">
        <f t="shared" si="2"/>
        <v>46</v>
      </c>
      <c r="W50">
        <f t="shared" si="3"/>
        <v>10</v>
      </c>
      <c r="X50" t="str">
        <f t="shared" si="4"/>
        <v>OUT</v>
      </c>
      <c r="Y50" s="22">
        <f>IF(WEEKDAY(D50,2)&gt;5,INT(D50)-WEEKDAY(D50,2)+8+debut,INT(D50)+MAX(debut,MIN(MOD(D50,1),fin)))</f>
        <v>42688.495856481481</v>
      </c>
      <c r="Z50" s="11">
        <f ca="1">IF(P50="","",(SUMPRODUCT(N(WEEKDAY(ROW(INDIRECT(INT(Y50)&amp;":"&amp;INT(P50))),2)&lt;6))-2)*(fin-debut)+(fin-MOD(Y50,1))+(MOD(P50,1)-debut))</f>
        <v>0.53413194444389478</v>
      </c>
    </row>
    <row r="51" spans="1:26" x14ac:dyDescent="0.35">
      <c r="A51" t="s">
        <v>24</v>
      </c>
      <c r="B51" t="s">
        <v>316</v>
      </c>
      <c r="C51" t="s">
        <v>26</v>
      </c>
      <c r="D51" s="18">
        <v>42688.552164351851</v>
      </c>
      <c r="E51" t="s">
        <v>317</v>
      </c>
      <c r="G51" t="s">
        <v>318</v>
      </c>
      <c r="H51" t="s">
        <v>319</v>
      </c>
      <c r="I51" t="s">
        <v>30</v>
      </c>
      <c r="J51" t="s">
        <v>59</v>
      </c>
      <c r="K51" t="s">
        <v>32</v>
      </c>
      <c r="N51" t="s">
        <v>34</v>
      </c>
      <c r="O51" t="s">
        <v>35</v>
      </c>
      <c r="P51" s="18">
        <v>42689.545937499999</v>
      </c>
      <c r="Q51" s="10">
        <v>42689.54587962963</v>
      </c>
      <c r="R51" s="10">
        <v>42689.552858796298</v>
      </c>
      <c r="S51" t="s">
        <v>132</v>
      </c>
      <c r="T51" s="12">
        <f t="shared" si="0"/>
        <v>46</v>
      </c>
      <c r="U51">
        <f t="shared" si="1"/>
        <v>11</v>
      </c>
      <c r="V51" s="12">
        <f t="shared" si="2"/>
        <v>46</v>
      </c>
      <c r="W51">
        <f t="shared" si="3"/>
        <v>10</v>
      </c>
      <c r="X51" t="str">
        <f t="shared" si="4"/>
        <v>IN</v>
      </c>
      <c r="Y51" s="22">
        <f>IF(WEEKDAY(D51,2)&gt;5,INT(D51)-WEEKDAY(D51,2)+8+debut,INT(D51)+MAX(debut,MIN(MOD(D51,1),fin)))</f>
        <v>42688.552164351851</v>
      </c>
      <c r="Z51" s="11">
        <f ca="1">IF(P51="","",(SUMPRODUCT(N(WEEKDAY(ROW(INDIRECT(INT(Y51)&amp;":"&amp;INT(P51))),2)&lt;6))-2)*(fin-debut)+(fin-MOD(Y51,1))+(MOD(P51,1)-debut))</f>
        <v>0.41043981481440522</v>
      </c>
    </row>
    <row r="52" spans="1:26" x14ac:dyDescent="0.35">
      <c r="A52" t="s">
        <v>24</v>
      </c>
      <c r="B52" t="s">
        <v>320</v>
      </c>
      <c r="C52" t="s">
        <v>26</v>
      </c>
      <c r="D52" s="18">
        <v>42688.577314814815</v>
      </c>
      <c r="E52" t="s">
        <v>321</v>
      </c>
      <c r="F52">
        <v>8435726</v>
      </c>
      <c r="G52" t="s">
        <v>322</v>
      </c>
      <c r="H52" t="s">
        <v>323</v>
      </c>
      <c r="I52" t="s">
        <v>30</v>
      </c>
      <c r="J52" t="s">
        <v>280</v>
      </c>
      <c r="K52" t="s">
        <v>32</v>
      </c>
      <c r="N52" t="s">
        <v>34</v>
      </c>
      <c r="O52" t="s">
        <v>35</v>
      </c>
      <c r="P52" s="18">
        <v>42689.419502314813</v>
      </c>
      <c r="Q52" s="10">
        <v>42689.419444444444</v>
      </c>
      <c r="R52" s="10">
        <v>42695.577314814815</v>
      </c>
      <c r="S52" t="s">
        <v>132</v>
      </c>
      <c r="T52" s="12">
        <f t="shared" si="0"/>
        <v>46</v>
      </c>
      <c r="U52">
        <f t="shared" si="1"/>
        <v>11</v>
      </c>
      <c r="V52" s="12">
        <f t="shared" si="2"/>
        <v>46</v>
      </c>
      <c r="W52">
        <f t="shared" si="3"/>
        <v>10</v>
      </c>
      <c r="X52" t="str">
        <f t="shared" si="4"/>
        <v>IN</v>
      </c>
      <c r="Y52" s="22">
        <f>IF(WEEKDAY(D52,2)&gt;5,INT(D52)-WEEKDAY(D52,2)+8+debut,INT(D52)+MAX(debut,MIN(MOD(D52,1),fin)))</f>
        <v>42688.577314814815</v>
      </c>
      <c r="Z52" s="11">
        <f ca="1">IF(P52="","",(SUMPRODUCT(N(WEEKDAY(ROW(INDIRECT(INT(Y52)&amp;":"&amp;INT(P52))),2)&lt;6))-2)*(fin-debut)+(fin-MOD(Y52,1))+(MOD(P52,1)-debut))</f>
        <v>0.25885416666521149</v>
      </c>
    </row>
    <row r="53" spans="1:26" x14ac:dyDescent="0.35">
      <c r="A53" t="s">
        <v>36</v>
      </c>
      <c r="B53" t="s">
        <v>324</v>
      </c>
      <c r="C53" t="s">
        <v>26</v>
      </c>
      <c r="D53" s="18">
        <v>42688.633946759262</v>
      </c>
      <c r="E53" t="s">
        <v>325</v>
      </c>
      <c r="F53">
        <v>8438949</v>
      </c>
      <c r="G53" t="s">
        <v>326</v>
      </c>
      <c r="H53" t="s">
        <v>327</v>
      </c>
      <c r="I53" t="s">
        <v>30</v>
      </c>
      <c r="J53" t="s">
        <v>131</v>
      </c>
      <c r="K53" t="s">
        <v>32</v>
      </c>
      <c r="L53" t="s">
        <v>33</v>
      </c>
      <c r="N53" t="s">
        <v>34</v>
      </c>
      <c r="O53" t="s">
        <v>35</v>
      </c>
      <c r="P53" s="18">
        <v>42697.410405092596</v>
      </c>
      <c r="Q53" s="10">
        <v>42697.410312499997</v>
      </c>
      <c r="R53" s="10">
        <v>42695.633946759262</v>
      </c>
      <c r="S53" t="s">
        <v>137</v>
      </c>
      <c r="T53" s="12">
        <f t="shared" si="0"/>
        <v>46</v>
      </c>
      <c r="U53">
        <f t="shared" si="1"/>
        <v>11</v>
      </c>
      <c r="V53" s="12">
        <f t="shared" si="2"/>
        <v>47</v>
      </c>
      <c r="W53">
        <f t="shared" si="3"/>
        <v>10</v>
      </c>
      <c r="X53" t="str">
        <f t="shared" si="4"/>
        <v>OUT</v>
      </c>
      <c r="Y53" s="22">
        <f>IF(WEEKDAY(D53,2)&gt;5,INT(D53)-WEEKDAY(D53,2)+8+debut,INT(D53)+MAX(debut,MIN(MOD(D53,1),fin)))</f>
        <v>42688.633946759262</v>
      </c>
      <c r="Z53" s="11">
        <f ca="1">IF(P53="","",(SUMPRODUCT(N(WEEKDAY(ROW(INDIRECT(INT(Y53)&amp;":"&amp;INT(P53))),2)&lt;6))-2)*(fin-debut)+(fin-MOD(Y53,1))+(MOD(P53,1)-debut))</f>
        <v>2.6931250000003879</v>
      </c>
    </row>
    <row r="54" spans="1:26" x14ac:dyDescent="0.35">
      <c r="A54" t="s">
        <v>36</v>
      </c>
      <c r="B54" t="s">
        <v>46</v>
      </c>
      <c r="C54" t="s">
        <v>26</v>
      </c>
      <c r="D54" s="18">
        <v>42688.710706018515</v>
      </c>
      <c r="E54" t="s">
        <v>328</v>
      </c>
      <c r="F54">
        <v>8442327</v>
      </c>
      <c r="G54" t="s">
        <v>329</v>
      </c>
      <c r="H54" t="s">
        <v>330</v>
      </c>
      <c r="I54" t="s">
        <v>30</v>
      </c>
      <c r="J54" t="s">
        <v>31</v>
      </c>
      <c r="K54" t="s">
        <v>32</v>
      </c>
      <c r="N54" t="s">
        <v>34</v>
      </c>
      <c r="O54" t="s">
        <v>35</v>
      </c>
      <c r="P54" s="18">
        <v>42690.634386574071</v>
      </c>
      <c r="Q54" s="10">
        <v>42690.614583333336</v>
      </c>
      <c r="R54" s="10">
        <v>42689.711400462962</v>
      </c>
      <c r="S54" t="s">
        <v>137</v>
      </c>
      <c r="T54" s="12">
        <f t="shared" si="0"/>
        <v>46</v>
      </c>
      <c r="U54">
        <f t="shared" si="1"/>
        <v>11</v>
      </c>
      <c r="V54" s="12">
        <f t="shared" si="2"/>
        <v>46</v>
      </c>
      <c r="W54">
        <f t="shared" si="3"/>
        <v>10</v>
      </c>
      <c r="X54" t="str">
        <f t="shared" si="4"/>
        <v>OUT</v>
      </c>
      <c r="Y54" s="22">
        <f>IF(WEEKDAY(D54,2)&gt;5,INT(D54)-WEEKDAY(D54,2)+8+debut,INT(D54)+MAX(debut,MIN(MOD(D54,1),fin)))</f>
        <v>42688.710706018515</v>
      </c>
      <c r="Z54" s="11">
        <f ca="1">IF(P54="","",(SUMPRODUCT(N(WEEKDAY(ROW(INDIRECT(INT(Y54)&amp;":"&amp;INT(P54))),2)&lt;6))-2)*(fin-debut)+(fin-MOD(Y54,1))+(MOD(P54,1)-debut))</f>
        <v>0.7570138888889536</v>
      </c>
    </row>
    <row r="55" spans="1:26" x14ac:dyDescent="0.35">
      <c r="A55" t="s">
        <v>36</v>
      </c>
      <c r="B55" t="s">
        <v>167</v>
      </c>
      <c r="C55" t="s">
        <v>26</v>
      </c>
      <c r="D55" s="18">
        <v>42688.726666666669</v>
      </c>
      <c r="E55" t="s">
        <v>331</v>
      </c>
      <c r="F55">
        <v>8442731</v>
      </c>
      <c r="G55" t="s">
        <v>332</v>
      </c>
      <c r="H55" t="s">
        <v>333</v>
      </c>
      <c r="I55" t="s">
        <v>30</v>
      </c>
      <c r="J55" t="s">
        <v>59</v>
      </c>
      <c r="K55" t="s">
        <v>32</v>
      </c>
      <c r="L55" t="s">
        <v>33</v>
      </c>
      <c r="N55" t="s">
        <v>34</v>
      </c>
      <c r="O55" t="s">
        <v>35</v>
      </c>
      <c r="P55" s="18">
        <v>42691.594560185185</v>
      </c>
      <c r="Q55" s="10">
        <v>42691.500555555554</v>
      </c>
      <c r="R55" s="10">
        <v>42695.726666666669</v>
      </c>
      <c r="S55" t="s">
        <v>137</v>
      </c>
      <c r="T55" s="12">
        <f t="shared" si="0"/>
        <v>46</v>
      </c>
      <c r="U55">
        <f t="shared" si="1"/>
        <v>11</v>
      </c>
      <c r="V55" s="12">
        <f t="shared" si="2"/>
        <v>46</v>
      </c>
      <c r="W55">
        <f t="shared" si="3"/>
        <v>10</v>
      </c>
      <c r="X55" t="str">
        <f t="shared" si="4"/>
        <v>IN</v>
      </c>
      <c r="Y55" s="22">
        <f>IF(WEEKDAY(D55,2)&gt;5,INT(D55)-WEEKDAY(D55,2)+8+debut,INT(D55)+MAX(debut,MIN(MOD(D55,1),fin)))</f>
        <v>42688.726666666669</v>
      </c>
      <c r="Z55" s="11">
        <f ca="1">IF(P55="","",(SUMPRODUCT(N(WEEKDAY(ROW(INDIRECT(INT(Y55)&amp;":"&amp;INT(P55))),2)&lt;6))-2)*(fin-debut)+(fin-MOD(Y55,1))+(MOD(P55,1)-debut))</f>
        <v>1.1178935185162118</v>
      </c>
    </row>
    <row r="56" spans="1:26" x14ac:dyDescent="0.35">
      <c r="A56" t="s">
        <v>24</v>
      </c>
      <c r="B56" t="s">
        <v>334</v>
      </c>
      <c r="C56" t="s">
        <v>26</v>
      </c>
      <c r="D56" s="18">
        <v>42689.421643518515</v>
      </c>
      <c r="E56" t="s">
        <v>335</v>
      </c>
      <c r="F56">
        <v>8456930</v>
      </c>
      <c r="G56" t="s">
        <v>336</v>
      </c>
      <c r="H56" t="s">
        <v>337</v>
      </c>
      <c r="I56" t="s">
        <v>30</v>
      </c>
      <c r="J56" t="s">
        <v>31</v>
      </c>
      <c r="K56" t="s">
        <v>32</v>
      </c>
      <c r="N56" t="s">
        <v>34</v>
      </c>
      <c r="O56" t="s">
        <v>35</v>
      </c>
      <c r="P56" s="18">
        <v>42689.606539351851</v>
      </c>
      <c r="R56" s="10">
        <v>42696.421643518515</v>
      </c>
      <c r="S56" t="s">
        <v>116</v>
      </c>
      <c r="T56" s="12">
        <f t="shared" si="0"/>
        <v>46</v>
      </c>
      <c r="U56">
        <f t="shared" si="1"/>
        <v>11</v>
      </c>
      <c r="V56" s="12">
        <f t="shared" si="2"/>
        <v>46</v>
      </c>
      <c r="W56">
        <f t="shared" si="3"/>
        <v>10</v>
      </c>
      <c r="X56" t="b">
        <f t="shared" si="4"/>
        <v>0</v>
      </c>
      <c r="Y56" s="22">
        <f>IF(WEEKDAY(D56,2)&gt;5,INT(D56)-WEEKDAY(D56,2)+8+debut,INT(D56)+MAX(debut,MIN(MOD(D56,1),fin)))</f>
        <v>42689.421643518515</v>
      </c>
      <c r="Z56" s="11">
        <f ca="1">IF(P56="","",(SUMPRODUCT(N(WEEKDAY(ROW(INDIRECT(INT(Y56)&amp;":"&amp;INT(P56))),2)&lt;6))-2)*(fin-debut)+(fin-MOD(Y56,1))+(MOD(P56,1)-debut))</f>
        <v>0.18489583333575865</v>
      </c>
    </row>
    <row r="57" spans="1:26" x14ac:dyDescent="0.35">
      <c r="A57" t="s">
        <v>36</v>
      </c>
      <c r="B57" t="s">
        <v>338</v>
      </c>
      <c r="C57" t="s">
        <v>26</v>
      </c>
      <c r="D57" s="18">
        <v>42689.443356481483</v>
      </c>
      <c r="E57" t="s">
        <v>339</v>
      </c>
      <c r="F57">
        <v>8459512</v>
      </c>
      <c r="G57" t="s">
        <v>340</v>
      </c>
      <c r="H57" t="s">
        <v>341</v>
      </c>
      <c r="I57" t="s">
        <v>30</v>
      </c>
      <c r="J57" t="s">
        <v>31</v>
      </c>
      <c r="K57" t="s">
        <v>32</v>
      </c>
      <c r="L57" t="s">
        <v>33</v>
      </c>
      <c r="N57" t="s">
        <v>34</v>
      </c>
      <c r="O57" t="s">
        <v>35</v>
      </c>
      <c r="P57" s="18">
        <v>42689.664942129632</v>
      </c>
      <c r="Q57" s="10">
        <v>42689.664826388886</v>
      </c>
      <c r="R57" s="10">
        <v>42692.443356481483</v>
      </c>
      <c r="S57" t="s">
        <v>116</v>
      </c>
      <c r="T57" s="12">
        <f t="shared" si="0"/>
        <v>46</v>
      </c>
      <c r="U57">
        <f t="shared" si="1"/>
        <v>11</v>
      </c>
      <c r="V57" s="12">
        <f t="shared" si="2"/>
        <v>46</v>
      </c>
      <c r="W57">
        <f t="shared" si="3"/>
        <v>10</v>
      </c>
      <c r="X57" t="str">
        <f t="shared" si="4"/>
        <v>IN</v>
      </c>
      <c r="Y57" s="22">
        <f>IF(WEEKDAY(D57,2)&gt;5,INT(D57)-WEEKDAY(D57,2)+8+debut,INT(D57)+MAX(debut,MIN(MOD(D57,1),fin)))</f>
        <v>42689.443356481483</v>
      </c>
      <c r="Z57" s="11">
        <f ca="1">IF(P57="","",(SUMPRODUCT(N(WEEKDAY(ROW(INDIRECT(INT(Y57)&amp;":"&amp;INT(P57))),2)&lt;6))-2)*(fin-debut)+(fin-MOD(Y57,1))+(MOD(P57,1)-debut))</f>
        <v>0.22158564814890269</v>
      </c>
    </row>
    <row r="58" spans="1:26" x14ac:dyDescent="0.35">
      <c r="A58" t="s">
        <v>24</v>
      </c>
      <c r="B58" t="s">
        <v>342</v>
      </c>
      <c r="C58" t="s">
        <v>26</v>
      </c>
      <c r="D58" s="18">
        <v>42689.445185185185</v>
      </c>
      <c r="E58" t="s">
        <v>343</v>
      </c>
      <c r="F58">
        <v>8459697</v>
      </c>
      <c r="G58" t="s">
        <v>344</v>
      </c>
      <c r="H58" t="s">
        <v>345</v>
      </c>
      <c r="I58" t="s">
        <v>30</v>
      </c>
      <c r="J58" t="s">
        <v>31</v>
      </c>
      <c r="K58" t="s">
        <v>32</v>
      </c>
      <c r="L58" t="s">
        <v>33</v>
      </c>
      <c r="N58" t="s">
        <v>34</v>
      </c>
      <c r="O58" t="s">
        <v>35</v>
      </c>
      <c r="P58" s="18">
        <v>42697.626400462963</v>
      </c>
      <c r="Q58" s="10">
        <v>42697.626331018517</v>
      </c>
      <c r="R58" s="10">
        <v>42691.611851851849</v>
      </c>
      <c r="S58" t="s">
        <v>137</v>
      </c>
      <c r="T58" s="12">
        <f t="shared" si="0"/>
        <v>46</v>
      </c>
      <c r="U58">
        <f t="shared" si="1"/>
        <v>11</v>
      </c>
      <c r="V58" s="12">
        <f t="shared" si="2"/>
        <v>47</v>
      </c>
      <c r="W58">
        <f t="shared" si="3"/>
        <v>10</v>
      </c>
      <c r="X58" t="str">
        <f t="shared" si="4"/>
        <v>OUT</v>
      </c>
      <c r="Y58" s="22">
        <f>IF(WEEKDAY(D58,2)&gt;5,INT(D58)-WEEKDAY(D58,2)+8+debut,INT(D58)+MAX(debut,MIN(MOD(D58,1),fin)))</f>
        <v>42689.445185185185</v>
      </c>
      <c r="Z58" s="11">
        <f ca="1">IF(P58="","",(SUMPRODUCT(N(WEEKDAY(ROW(INDIRECT(INT(Y58)&amp;":"&amp;INT(P58))),2)&lt;6))-2)*(fin-debut)+(fin-MOD(Y58,1))+(MOD(P58,1)-debut))</f>
        <v>2.6812152777783922</v>
      </c>
    </row>
    <row r="59" spans="1:26" x14ac:dyDescent="0.35">
      <c r="A59" t="s">
        <v>36</v>
      </c>
      <c r="B59" t="s">
        <v>342</v>
      </c>
      <c r="C59" t="s">
        <v>26</v>
      </c>
      <c r="D59" s="18">
        <v>42689.468263888892</v>
      </c>
      <c r="E59" t="s">
        <v>346</v>
      </c>
      <c r="F59">
        <v>8459697</v>
      </c>
      <c r="G59" t="s">
        <v>347</v>
      </c>
      <c r="H59" t="s">
        <v>348</v>
      </c>
      <c r="I59" t="s">
        <v>30</v>
      </c>
      <c r="J59" t="s">
        <v>31</v>
      </c>
      <c r="K59" t="s">
        <v>32</v>
      </c>
      <c r="L59" t="s">
        <v>33</v>
      </c>
      <c r="N59" t="s">
        <v>34</v>
      </c>
      <c r="O59" t="s">
        <v>35</v>
      </c>
      <c r="P59" s="18">
        <v>42689.506932870368</v>
      </c>
      <c r="Q59" s="10">
        <v>42689.506851851853</v>
      </c>
      <c r="R59" s="10">
        <v>42691.634930555556</v>
      </c>
      <c r="S59" t="s">
        <v>137</v>
      </c>
      <c r="T59" s="12">
        <f t="shared" si="0"/>
        <v>46</v>
      </c>
      <c r="U59">
        <f t="shared" si="1"/>
        <v>11</v>
      </c>
      <c r="V59" s="12">
        <f t="shared" si="2"/>
        <v>46</v>
      </c>
      <c r="W59">
        <f t="shared" si="3"/>
        <v>10</v>
      </c>
      <c r="X59" t="str">
        <f t="shared" si="4"/>
        <v>IN</v>
      </c>
      <c r="Y59" s="22">
        <f>IF(WEEKDAY(D59,2)&gt;5,INT(D59)-WEEKDAY(D59,2)+8+debut,INT(D59)+MAX(debut,MIN(MOD(D59,1),fin)))</f>
        <v>42689.468263888892</v>
      </c>
      <c r="Z59" s="11">
        <f ca="1">IF(P59="","",(SUMPRODUCT(N(WEEKDAY(ROW(INDIRECT(INT(Y59)&amp;":"&amp;INT(P59))),2)&lt;6))-2)*(fin-debut)+(fin-MOD(Y59,1))+(MOD(P59,1)-debut))</f>
        <v>3.866898147680331E-2</v>
      </c>
    </row>
    <row r="60" spans="1:26" x14ac:dyDescent="0.35">
      <c r="A60" t="s">
        <v>24</v>
      </c>
      <c r="B60" t="s">
        <v>349</v>
      </c>
      <c r="C60" t="s">
        <v>26</v>
      </c>
      <c r="D60" s="18">
        <v>42689.491331018522</v>
      </c>
      <c r="E60" t="s">
        <v>350</v>
      </c>
      <c r="F60">
        <v>8460977</v>
      </c>
      <c r="G60" t="s">
        <v>351</v>
      </c>
      <c r="H60" t="s">
        <v>352</v>
      </c>
      <c r="I60" t="s">
        <v>30</v>
      </c>
      <c r="J60" t="s">
        <v>31</v>
      </c>
      <c r="K60" t="s">
        <v>32</v>
      </c>
      <c r="L60" t="s">
        <v>33</v>
      </c>
      <c r="N60" t="s">
        <v>34</v>
      </c>
      <c r="O60" t="s">
        <v>35</v>
      </c>
      <c r="P60" s="18">
        <v>42691.633125</v>
      </c>
      <c r="Q60" s="10">
        <v>42691.625</v>
      </c>
      <c r="R60" s="10">
        <v>42690.492025462961</v>
      </c>
      <c r="S60" t="s">
        <v>121</v>
      </c>
      <c r="T60" s="12">
        <f t="shared" si="0"/>
        <v>46</v>
      </c>
      <c r="U60">
        <f t="shared" si="1"/>
        <v>11</v>
      </c>
      <c r="V60" s="12">
        <f t="shared" si="2"/>
        <v>46</v>
      </c>
      <c r="W60">
        <f t="shared" si="3"/>
        <v>10</v>
      </c>
      <c r="X60" t="str">
        <f t="shared" si="4"/>
        <v>OUT</v>
      </c>
      <c r="Y60" s="22">
        <f>IF(WEEKDAY(D60,2)&gt;5,INT(D60)-WEEKDAY(D60,2)+8+debut,INT(D60)+MAX(debut,MIN(MOD(D60,1),fin)))</f>
        <v>42689.491331018522</v>
      </c>
      <c r="Z60" s="11">
        <f ca="1">IF(P60="","",(SUMPRODUCT(N(WEEKDAY(ROW(INDIRECT(INT(Y60)&amp;":"&amp;INT(P60))),2)&lt;6))-2)*(fin-debut)+(fin-MOD(Y60,1))+(MOD(P60,1)-debut))</f>
        <v>0.97512731481159198</v>
      </c>
    </row>
    <row r="61" spans="1:26" x14ac:dyDescent="0.35">
      <c r="A61" t="s">
        <v>24</v>
      </c>
      <c r="B61" t="s">
        <v>353</v>
      </c>
      <c r="C61" t="s">
        <v>26</v>
      </c>
      <c r="D61" s="18">
        <v>42689.517430555556</v>
      </c>
      <c r="E61" t="s">
        <v>354</v>
      </c>
      <c r="F61">
        <v>8456938</v>
      </c>
      <c r="G61" t="s">
        <v>355</v>
      </c>
      <c r="H61" t="s">
        <v>356</v>
      </c>
      <c r="I61" t="s">
        <v>30</v>
      </c>
      <c r="J61" t="s">
        <v>31</v>
      </c>
      <c r="K61" t="s">
        <v>32</v>
      </c>
      <c r="N61" t="s">
        <v>34</v>
      </c>
      <c r="O61" t="s">
        <v>35</v>
      </c>
      <c r="P61" s="18">
        <v>42689.707291666666</v>
      </c>
      <c r="T61" s="12">
        <f t="shared" si="0"/>
        <v>46</v>
      </c>
      <c r="U61">
        <f t="shared" si="1"/>
        <v>11</v>
      </c>
      <c r="V61" s="12">
        <f t="shared" si="2"/>
        <v>46</v>
      </c>
      <c r="W61">
        <f t="shared" si="3"/>
        <v>10</v>
      </c>
      <c r="X61" t="b">
        <f t="shared" si="4"/>
        <v>0</v>
      </c>
      <c r="Y61" s="22">
        <f>IF(WEEKDAY(D61,2)&gt;5,INT(D61)-WEEKDAY(D61,2)+8+debut,INT(D61)+MAX(debut,MIN(MOD(D61,1),fin)))</f>
        <v>42689.517430555556</v>
      </c>
      <c r="Z61" s="11">
        <f ca="1">IF(P61="","",(SUMPRODUCT(N(WEEKDAY(ROW(INDIRECT(INT(Y61)&amp;":"&amp;INT(P61))),2)&lt;6))-2)*(fin-debut)+(fin-MOD(Y61,1))+(MOD(P61,1)-debut))</f>
        <v>0.18986111111007631</v>
      </c>
    </row>
    <row r="62" spans="1:26" x14ac:dyDescent="0.35">
      <c r="A62" t="s">
        <v>36</v>
      </c>
      <c r="B62" t="s">
        <v>357</v>
      </c>
      <c r="C62" t="s">
        <v>26</v>
      </c>
      <c r="D62" s="18">
        <v>42689.542500000003</v>
      </c>
      <c r="E62" t="s">
        <v>358</v>
      </c>
      <c r="F62">
        <v>8463501</v>
      </c>
      <c r="G62" t="s">
        <v>359</v>
      </c>
      <c r="H62" t="s">
        <v>360</v>
      </c>
      <c r="I62" t="s">
        <v>30</v>
      </c>
      <c r="J62" t="s">
        <v>101</v>
      </c>
      <c r="K62" t="s">
        <v>32</v>
      </c>
      <c r="L62" t="s">
        <v>33</v>
      </c>
      <c r="N62" t="s">
        <v>34</v>
      </c>
      <c r="O62" t="s">
        <v>35</v>
      </c>
      <c r="P62" s="18">
        <v>42690.614872685182</v>
      </c>
      <c r="Q62" s="10">
        <v>42690.614814814813</v>
      </c>
      <c r="R62" s="10">
        <v>42696.542500000003</v>
      </c>
      <c r="S62" t="s">
        <v>137</v>
      </c>
      <c r="T62" s="12">
        <f t="shared" si="0"/>
        <v>46</v>
      </c>
      <c r="U62">
        <f t="shared" si="1"/>
        <v>11</v>
      </c>
      <c r="V62" s="12">
        <f t="shared" si="2"/>
        <v>46</v>
      </c>
      <c r="W62">
        <f t="shared" si="3"/>
        <v>10</v>
      </c>
      <c r="X62" t="str">
        <f t="shared" si="4"/>
        <v>IN</v>
      </c>
      <c r="Y62" s="22">
        <f>IF(WEEKDAY(D62,2)&gt;5,INT(D62)-WEEKDAY(D62,2)+8+debut,INT(D62)+MAX(debut,MIN(MOD(D62,1),fin)))</f>
        <v>42689.542500000003</v>
      </c>
      <c r="Z62" s="11">
        <f ca="1">IF(P62="","",(SUMPRODUCT(N(WEEKDAY(ROW(INDIRECT(INT(Y62)&amp;":"&amp;INT(P62))),2)&lt;6))-2)*(fin-debut)+(fin-MOD(Y62,1))+(MOD(P62,1)-debut))</f>
        <v>0.48903935184595565</v>
      </c>
    </row>
    <row r="63" spans="1:26" x14ac:dyDescent="0.35">
      <c r="A63" t="s">
        <v>24</v>
      </c>
      <c r="B63" t="s">
        <v>361</v>
      </c>
      <c r="C63" t="s">
        <v>26</v>
      </c>
      <c r="D63" s="18">
        <v>42689.544398148151</v>
      </c>
      <c r="E63" t="s">
        <v>362</v>
      </c>
      <c r="F63">
        <v>8463585</v>
      </c>
      <c r="G63" t="s">
        <v>363</v>
      </c>
      <c r="H63" t="s">
        <v>364</v>
      </c>
      <c r="I63" t="s">
        <v>30</v>
      </c>
      <c r="J63" t="s">
        <v>31</v>
      </c>
      <c r="K63" t="s">
        <v>32</v>
      </c>
      <c r="L63" t="s">
        <v>33</v>
      </c>
      <c r="N63" t="s">
        <v>34</v>
      </c>
      <c r="O63" t="s">
        <v>35</v>
      </c>
      <c r="P63" s="18">
        <v>42690.747106481482</v>
      </c>
      <c r="Q63" s="10">
        <v>42690.747037037036</v>
      </c>
      <c r="R63" s="10">
        <v>42690.545092592591</v>
      </c>
      <c r="S63" t="s">
        <v>116</v>
      </c>
      <c r="T63" s="12">
        <f t="shared" si="0"/>
        <v>46</v>
      </c>
      <c r="U63">
        <f t="shared" si="1"/>
        <v>11</v>
      </c>
      <c r="V63" s="12">
        <f t="shared" si="2"/>
        <v>46</v>
      </c>
      <c r="W63">
        <f t="shared" si="3"/>
        <v>10</v>
      </c>
      <c r="X63" t="str">
        <f t="shared" si="4"/>
        <v>OUT</v>
      </c>
      <c r="Y63" s="22">
        <f>IF(WEEKDAY(D63,2)&gt;5,INT(D63)-WEEKDAY(D63,2)+8+debut,INT(D63)+MAX(debut,MIN(MOD(D63,1),fin)))</f>
        <v>42689.544398148151</v>
      </c>
      <c r="Z63" s="11">
        <f ca="1">IF(P63="","",(SUMPRODUCT(N(WEEKDAY(ROW(INDIRECT(INT(Y63)&amp;":"&amp;INT(P63))),2)&lt;6))-2)*(fin-debut)+(fin-MOD(Y63,1))+(MOD(P63,1)-debut))</f>
        <v>0.6193749999971867</v>
      </c>
    </row>
    <row r="64" spans="1:26" x14ac:dyDescent="0.35">
      <c r="A64" t="s">
        <v>24</v>
      </c>
      <c r="B64" t="s">
        <v>361</v>
      </c>
      <c r="C64" t="s">
        <v>26</v>
      </c>
      <c r="D64" s="18">
        <v>42689.57230324074</v>
      </c>
      <c r="E64" t="s">
        <v>365</v>
      </c>
      <c r="F64">
        <v>8464397</v>
      </c>
      <c r="G64" t="s">
        <v>366</v>
      </c>
      <c r="H64" t="s">
        <v>367</v>
      </c>
      <c r="I64" t="s">
        <v>30</v>
      </c>
      <c r="J64" t="s">
        <v>280</v>
      </c>
      <c r="K64" t="s">
        <v>32</v>
      </c>
      <c r="L64" t="s">
        <v>33</v>
      </c>
      <c r="N64" t="s">
        <v>34</v>
      </c>
      <c r="O64" t="s">
        <v>35</v>
      </c>
      <c r="P64" s="18">
        <v>42689.700810185182</v>
      </c>
      <c r="Q64" s="10">
        <v>42689.700752314813</v>
      </c>
      <c r="R64" s="10">
        <v>42690.572997685187</v>
      </c>
      <c r="S64" t="s">
        <v>201</v>
      </c>
      <c r="T64" s="12">
        <f t="shared" si="0"/>
        <v>46</v>
      </c>
      <c r="U64">
        <f t="shared" si="1"/>
        <v>11</v>
      </c>
      <c r="V64" s="12">
        <f t="shared" si="2"/>
        <v>46</v>
      </c>
      <c r="W64">
        <f t="shared" si="3"/>
        <v>10</v>
      </c>
      <c r="X64" t="str">
        <f t="shared" si="4"/>
        <v>IN</v>
      </c>
      <c r="Y64" s="22">
        <f>IF(WEEKDAY(D64,2)&gt;5,INT(D64)-WEEKDAY(D64,2)+8+debut,INT(D64)+MAX(debut,MIN(MOD(D64,1),fin)))</f>
        <v>42689.57230324074</v>
      </c>
      <c r="Z64" s="11">
        <f ca="1">IF(P64="","",(SUMPRODUCT(N(WEEKDAY(ROW(INDIRECT(INT(Y64)&amp;":"&amp;INT(P64))),2)&lt;6))-2)*(fin-debut)+(fin-MOD(Y64,1))+(MOD(P64,1)-debut))</f>
        <v>0.12850694444205146</v>
      </c>
    </row>
    <row r="65" spans="1:26" x14ac:dyDescent="0.35">
      <c r="A65" t="s">
        <v>24</v>
      </c>
      <c r="B65" t="s">
        <v>368</v>
      </c>
      <c r="C65" t="s">
        <v>26</v>
      </c>
      <c r="D65" s="18">
        <v>42689.588009259256</v>
      </c>
      <c r="E65" t="s">
        <v>369</v>
      </c>
      <c r="F65">
        <v>8464620</v>
      </c>
      <c r="G65" t="s">
        <v>370</v>
      </c>
      <c r="H65" t="s">
        <v>371</v>
      </c>
      <c r="I65" t="s">
        <v>30</v>
      </c>
      <c r="J65" t="s">
        <v>31</v>
      </c>
      <c r="K65" t="s">
        <v>32</v>
      </c>
      <c r="L65" t="s">
        <v>33</v>
      </c>
      <c r="N65" t="s">
        <v>34</v>
      </c>
      <c r="O65" t="s">
        <v>35</v>
      </c>
      <c r="P65" s="18">
        <v>42690.745405092595</v>
      </c>
      <c r="Q65" s="10">
        <v>42690.742129629631</v>
      </c>
      <c r="R65" s="10">
        <v>42690.588703703703</v>
      </c>
      <c r="S65" t="s">
        <v>116</v>
      </c>
      <c r="T65" s="12">
        <f t="shared" si="0"/>
        <v>46</v>
      </c>
      <c r="U65">
        <f t="shared" si="1"/>
        <v>11</v>
      </c>
      <c r="V65" s="12">
        <f t="shared" si="2"/>
        <v>46</v>
      </c>
      <c r="W65">
        <f t="shared" si="3"/>
        <v>10</v>
      </c>
      <c r="X65" t="str">
        <f t="shared" si="4"/>
        <v>OUT</v>
      </c>
      <c r="Y65" s="22">
        <f>IF(WEEKDAY(D65,2)&gt;5,INT(D65)-WEEKDAY(D65,2)+8+debut,INT(D65)+MAX(debut,MIN(MOD(D65,1),fin)))</f>
        <v>42689.588009259256</v>
      </c>
      <c r="Z65" s="11">
        <f ca="1">IF(P65="","",(SUMPRODUCT(N(WEEKDAY(ROW(INDIRECT(INT(Y65)&amp;":"&amp;INT(P65))),2)&lt;6))-2)*(fin-debut)+(fin-MOD(Y65,1))+(MOD(P65,1)-debut))</f>
        <v>0.57406250000591785</v>
      </c>
    </row>
    <row r="66" spans="1:26" x14ac:dyDescent="0.35">
      <c r="A66" t="s">
        <v>36</v>
      </c>
      <c r="B66" t="s">
        <v>276</v>
      </c>
      <c r="C66" t="s">
        <v>26</v>
      </c>
      <c r="D66" s="18">
        <v>42689.600613425922</v>
      </c>
      <c r="E66" t="s">
        <v>372</v>
      </c>
      <c r="F66">
        <v>8465463</v>
      </c>
      <c r="G66" t="s">
        <v>373</v>
      </c>
      <c r="H66" t="s">
        <v>374</v>
      </c>
      <c r="I66" t="s">
        <v>30</v>
      </c>
      <c r="J66" t="s">
        <v>31</v>
      </c>
      <c r="K66" t="s">
        <v>32</v>
      </c>
      <c r="L66" t="s">
        <v>33</v>
      </c>
      <c r="N66" t="s">
        <v>34</v>
      </c>
      <c r="O66" t="s">
        <v>35</v>
      </c>
      <c r="P66" s="18">
        <v>42689.653368055559</v>
      </c>
      <c r="Q66" s="10">
        <v>42689.652303240742</v>
      </c>
      <c r="R66" s="10">
        <v>42692.600613425922</v>
      </c>
      <c r="S66" t="s">
        <v>137</v>
      </c>
      <c r="T66" s="12">
        <f t="shared" ref="T66:T111" si="5">WEEKNUM(D66)-1</f>
        <v>46</v>
      </c>
      <c r="U66">
        <f t="shared" ref="U66:U111" si="6">MONTH(D66)</f>
        <v>11</v>
      </c>
      <c r="V66" s="12">
        <f t="shared" ref="V66:V111" si="7">IF(P66&lt;&gt;"",WEEKNUM(P66)-1)</f>
        <v>46</v>
      </c>
      <c r="W66">
        <f t="shared" ref="W66:W111" si="8">IF(P66&lt;&gt;"",MONTH(P66)-1)</f>
        <v>10</v>
      </c>
      <c r="X66" t="str">
        <f t="shared" ref="X66:X111" si="9">IF(Q66&lt;&gt;"",IF(Q66&gt;R66,"OUT","IN"))</f>
        <v>IN</v>
      </c>
      <c r="Y66" s="22">
        <f>IF(WEEKDAY(D66,2)&gt;5,INT(D66)-WEEKDAY(D66,2)+8+debut,INT(D66)+MAX(debut,MIN(MOD(D66,1),fin)))</f>
        <v>42689.600613425922</v>
      </c>
      <c r="Z66" s="11">
        <f ca="1">IF(P66="","",(SUMPRODUCT(N(WEEKDAY(ROW(INDIRECT(INT(Y66)&amp;":"&amp;INT(P66))),2)&lt;6))-2)*(fin-debut)+(fin-MOD(Y66,1))+(MOD(P66,1)-debut))</f>
        <v>5.2754629636183381E-2</v>
      </c>
    </row>
    <row r="67" spans="1:26" x14ac:dyDescent="0.35">
      <c r="A67" t="s">
        <v>36</v>
      </c>
      <c r="B67" t="s">
        <v>276</v>
      </c>
      <c r="C67" t="s">
        <v>26</v>
      </c>
      <c r="D67" s="18">
        <v>42689.608148148145</v>
      </c>
      <c r="E67" t="s">
        <v>375</v>
      </c>
      <c r="F67">
        <v>8465679</v>
      </c>
      <c r="G67" t="s">
        <v>376</v>
      </c>
      <c r="H67" t="s">
        <v>377</v>
      </c>
      <c r="I67" t="s">
        <v>30</v>
      </c>
      <c r="J67" t="s">
        <v>31</v>
      </c>
      <c r="K67" t="s">
        <v>32</v>
      </c>
      <c r="L67" t="s">
        <v>33</v>
      </c>
      <c r="N67" t="s">
        <v>34</v>
      </c>
      <c r="O67" t="s">
        <v>35</v>
      </c>
      <c r="P67" s="18">
        <v>42689.64947916667</v>
      </c>
      <c r="Q67" s="10">
        <v>42689.649398148147</v>
      </c>
      <c r="R67" s="10">
        <v>42692.608148148145</v>
      </c>
      <c r="S67" t="s">
        <v>137</v>
      </c>
      <c r="T67" s="12">
        <f t="shared" si="5"/>
        <v>46</v>
      </c>
      <c r="U67">
        <f t="shared" si="6"/>
        <v>11</v>
      </c>
      <c r="V67" s="12">
        <f t="shared" si="7"/>
        <v>46</v>
      </c>
      <c r="W67">
        <f t="shared" si="8"/>
        <v>10</v>
      </c>
      <c r="X67" t="str">
        <f t="shared" si="9"/>
        <v>IN</v>
      </c>
      <c r="Y67" s="22">
        <f>IF(WEEKDAY(D67,2)&gt;5,INT(D67)-WEEKDAY(D67,2)+8+debut,INT(D67)+MAX(debut,MIN(MOD(D67,1),fin)))</f>
        <v>42689.608148148145</v>
      </c>
      <c r="Z67" s="11">
        <f ca="1">IF(P67="","",(SUMPRODUCT(N(WEEKDAY(ROW(INDIRECT(INT(Y67)&amp;":"&amp;INT(P67))),2)&lt;6))-2)*(fin-debut)+(fin-MOD(Y67,1))+(MOD(P67,1)-debut))</f>
        <v>4.133101852494292E-2</v>
      </c>
    </row>
    <row r="68" spans="1:26" x14ac:dyDescent="0.35">
      <c r="A68" t="s">
        <v>24</v>
      </c>
      <c r="B68" t="s">
        <v>378</v>
      </c>
      <c r="C68" t="s">
        <v>26</v>
      </c>
      <c r="D68" s="18">
        <v>42689.647534722222</v>
      </c>
      <c r="E68" t="s">
        <v>379</v>
      </c>
      <c r="F68">
        <v>8466909</v>
      </c>
      <c r="G68" t="s">
        <v>380</v>
      </c>
      <c r="H68" t="s">
        <v>381</v>
      </c>
      <c r="I68" t="s">
        <v>30</v>
      </c>
      <c r="J68" t="s">
        <v>31</v>
      </c>
      <c r="K68" t="s">
        <v>32</v>
      </c>
      <c r="L68" t="s">
        <v>33</v>
      </c>
      <c r="N68" t="s">
        <v>34</v>
      </c>
      <c r="O68" t="s">
        <v>35</v>
      </c>
      <c r="P68" s="18">
        <v>42691.419976851852</v>
      </c>
      <c r="Q68" s="10">
        <v>42691.419895833336</v>
      </c>
      <c r="R68" s="10">
        <v>42690.648229166669</v>
      </c>
      <c r="S68" t="s">
        <v>137</v>
      </c>
      <c r="T68" s="12">
        <f t="shared" si="5"/>
        <v>46</v>
      </c>
      <c r="U68">
        <f t="shared" si="6"/>
        <v>11</v>
      </c>
      <c r="V68" s="12">
        <f t="shared" si="7"/>
        <v>46</v>
      </c>
      <c r="W68">
        <f t="shared" si="8"/>
        <v>10</v>
      </c>
      <c r="X68" t="str">
        <f t="shared" si="9"/>
        <v>OUT</v>
      </c>
      <c r="Y68" s="22">
        <f>IF(WEEKDAY(D68,2)&gt;5,INT(D68)-WEEKDAY(D68,2)+8+debut,INT(D68)+MAX(debut,MIN(MOD(D68,1),fin)))</f>
        <v>42689.647534722222</v>
      </c>
      <c r="Z68" s="11">
        <f ca="1">IF(P68="","",(SUMPRODUCT(N(WEEKDAY(ROW(INDIRECT(INT(Y68)&amp;":"&amp;INT(P68))),2)&lt;6))-2)*(fin-debut)+(fin-MOD(Y68,1))+(MOD(P68,1)-debut))</f>
        <v>0.60577546296311402</v>
      </c>
    </row>
    <row r="69" spans="1:26" x14ac:dyDescent="0.35">
      <c r="A69" t="s">
        <v>36</v>
      </c>
      <c r="B69" t="s">
        <v>276</v>
      </c>
      <c r="C69" t="s">
        <v>26</v>
      </c>
      <c r="D69" s="18">
        <v>42689.660162037035</v>
      </c>
      <c r="E69" t="s">
        <v>382</v>
      </c>
      <c r="F69">
        <v>8467594</v>
      </c>
      <c r="G69" t="s">
        <v>383</v>
      </c>
      <c r="H69" t="s">
        <v>384</v>
      </c>
      <c r="I69" t="s">
        <v>30</v>
      </c>
      <c r="J69" t="s">
        <v>31</v>
      </c>
      <c r="K69" t="s">
        <v>32</v>
      </c>
      <c r="L69" t="s">
        <v>33</v>
      </c>
      <c r="N69" t="s">
        <v>34</v>
      </c>
      <c r="O69" t="s">
        <v>35</v>
      </c>
      <c r="P69" s="18">
        <v>42690.62909722222</v>
      </c>
      <c r="Q69" s="10">
        <v>42690.614583333336</v>
      </c>
      <c r="R69" s="10">
        <v>42692.410162037035</v>
      </c>
      <c r="S69" t="s">
        <v>137</v>
      </c>
      <c r="T69" s="12">
        <f t="shared" si="5"/>
        <v>46</v>
      </c>
      <c r="U69">
        <f t="shared" si="6"/>
        <v>11</v>
      </c>
      <c r="V69" s="12">
        <f t="shared" si="7"/>
        <v>46</v>
      </c>
      <c r="W69">
        <f t="shared" si="8"/>
        <v>10</v>
      </c>
      <c r="X69" t="str">
        <f t="shared" si="9"/>
        <v>IN</v>
      </c>
      <c r="Y69" s="22">
        <f>IF(WEEKDAY(D69,2)&gt;5,INT(D69)-WEEKDAY(D69,2)+8+debut,INT(D69)+MAX(debut,MIN(MOD(D69,1),fin)))</f>
        <v>42689.660162037035</v>
      </c>
      <c r="Z69" s="11">
        <f ca="1">IF(P69="","",(SUMPRODUCT(N(WEEKDAY(ROW(INDIRECT(INT(Y69)&amp;":"&amp;INT(P69))),2)&lt;6))-2)*(fin-debut)+(fin-MOD(Y69,1))+(MOD(P69,1)-debut))</f>
        <v>0.38560185185148538</v>
      </c>
    </row>
    <row r="70" spans="1:26" x14ac:dyDescent="0.35">
      <c r="A70" t="s">
        <v>36</v>
      </c>
      <c r="B70" t="s">
        <v>385</v>
      </c>
      <c r="C70" t="s">
        <v>26</v>
      </c>
      <c r="D70" s="18">
        <v>42689.715844907405</v>
      </c>
      <c r="E70" t="s">
        <v>386</v>
      </c>
      <c r="F70">
        <v>8469494</v>
      </c>
      <c r="G70" t="s">
        <v>387</v>
      </c>
      <c r="H70" t="s">
        <v>388</v>
      </c>
      <c r="I70" t="s">
        <v>30</v>
      </c>
      <c r="J70" t="s">
        <v>389</v>
      </c>
      <c r="K70" t="s">
        <v>32</v>
      </c>
      <c r="L70" t="s">
        <v>33</v>
      </c>
      <c r="N70" t="s">
        <v>34</v>
      </c>
      <c r="O70" t="s">
        <v>35</v>
      </c>
      <c r="P70" s="18">
        <v>42697.571967592594</v>
      </c>
      <c r="Q70" s="10">
        <v>42697.485868055555</v>
      </c>
      <c r="R70" s="10">
        <v>42696.715844907405</v>
      </c>
      <c r="S70" t="s">
        <v>137</v>
      </c>
      <c r="T70" s="12">
        <f t="shared" si="5"/>
        <v>46</v>
      </c>
      <c r="U70">
        <f t="shared" si="6"/>
        <v>11</v>
      </c>
      <c r="V70" s="12">
        <f t="shared" si="7"/>
        <v>47</v>
      </c>
      <c r="W70">
        <f t="shared" si="8"/>
        <v>10</v>
      </c>
      <c r="X70" t="str">
        <f t="shared" si="9"/>
        <v>OUT</v>
      </c>
      <c r="Y70" s="22">
        <f>IF(WEEKDAY(D70,2)&gt;5,INT(D70)-WEEKDAY(D70,2)+8+debut,INT(D70)+MAX(debut,MIN(MOD(D70,1),fin)))</f>
        <v>42689.715844907405</v>
      </c>
      <c r="Z70" s="11">
        <f ca="1">IF(P70="","",(SUMPRODUCT(N(WEEKDAY(ROW(INDIRECT(INT(Y70)&amp;":"&amp;INT(P70))),2)&lt;6))-2)*(fin-debut)+(fin-MOD(Y70,1))+(MOD(P70,1)-debut))</f>
        <v>2.3561226851888932</v>
      </c>
    </row>
    <row r="71" spans="1:26" x14ac:dyDescent="0.35">
      <c r="A71" t="s">
        <v>36</v>
      </c>
      <c r="B71" t="s">
        <v>390</v>
      </c>
      <c r="C71" t="s">
        <v>26</v>
      </c>
      <c r="D71" s="18">
        <v>42690.424085648148</v>
      </c>
      <c r="E71" t="s">
        <v>391</v>
      </c>
      <c r="F71">
        <v>8484312</v>
      </c>
      <c r="G71" t="s">
        <v>392</v>
      </c>
      <c r="H71" t="s">
        <v>393</v>
      </c>
      <c r="I71" t="s">
        <v>30</v>
      </c>
      <c r="J71" t="s">
        <v>31</v>
      </c>
      <c r="K71" t="s">
        <v>32</v>
      </c>
      <c r="L71" t="s">
        <v>33</v>
      </c>
      <c r="N71" t="s">
        <v>34</v>
      </c>
      <c r="O71" t="s">
        <v>35</v>
      </c>
      <c r="P71" s="18">
        <v>42695.478541666664</v>
      </c>
      <c r="Q71" s="10">
        <v>42695.478495370371</v>
      </c>
      <c r="R71" s="10">
        <v>42695.424085648148</v>
      </c>
      <c r="S71" t="s">
        <v>137</v>
      </c>
      <c r="T71" s="12">
        <f t="shared" si="5"/>
        <v>46</v>
      </c>
      <c r="U71">
        <f t="shared" si="6"/>
        <v>11</v>
      </c>
      <c r="V71" s="12">
        <f t="shared" si="7"/>
        <v>47</v>
      </c>
      <c r="W71">
        <f t="shared" si="8"/>
        <v>10</v>
      </c>
      <c r="X71" t="str">
        <f t="shared" si="9"/>
        <v>OUT</v>
      </c>
      <c r="Y71" s="22">
        <f>IF(WEEKDAY(D71,2)&gt;5,INT(D71)-WEEKDAY(D71,2)+8+debut,INT(D71)+MAX(debut,MIN(MOD(D71,1),fin)))</f>
        <v>42690.424085648148</v>
      </c>
      <c r="Z71" s="11">
        <f ca="1">IF(P71="","",(SUMPRODUCT(N(WEEKDAY(ROW(INDIRECT(INT(Y71)&amp;":"&amp;INT(P71))),2)&lt;6))-2)*(fin-debut)+(fin-MOD(Y71,1))+(MOD(P71,1)-debut))</f>
        <v>1.3044560185153389</v>
      </c>
    </row>
    <row r="72" spans="1:26" x14ac:dyDescent="0.35">
      <c r="A72" t="s">
        <v>24</v>
      </c>
      <c r="B72" t="s">
        <v>394</v>
      </c>
      <c r="C72" t="s">
        <v>26</v>
      </c>
      <c r="D72" s="18">
        <v>42690.481909722221</v>
      </c>
      <c r="E72" t="s">
        <v>395</v>
      </c>
      <c r="F72">
        <v>8486903</v>
      </c>
      <c r="G72" t="s">
        <v>396</v>
      </c>
      <c r="H72" t="s">
        <v>397</v>
      </c>
      <c r="I72" t="s">
        <v>30</v>
      </c>
      <c r="J72" t="s">
        <v>31</v>
      </c>
      <c r="K72" t="s">
        <v>32</v>
      </c>
      <c r="L72" t="s">
        <v>33</v>
      </c>
      <c r="N72" t="s">
        <v>34</v>
      </c>
      <c r="O72" t="s">
        <v>35</v>
      </c>
      <c r="P72" s="18">
        <v>42690.569421296299</v>
      </c>
      <c r="Q72" s="10">
        <v>42690.569363425922</v>
      </c>
      <c r="R72" s="10">
        <v>42691.482604166667</v>
      </c>
      <c r="S72" t="s">
        <v>132</v>
      </c>
      <c r="T72" s="12">
        <f t="shared" si="5"/>
        <v>46</v>
      </c>
      <c r="U72">
        <f t="shared" si="6"/>
        <v>11</v>
      </c>
      <c r="V72" s="12">
        <f t="shared" si="7"/>
        <v>46</v>
      </c>
      <c r="W72">
        <f t="shared" si="8"/>
        <v>10</v>
      </c>
      <c r="X72" t="str">
        <f t="shared" si="9"/>
        <v>IN</v>
      </c>
      <c r="Y72" s="22">
        <f>IF(WEEKDAY(D72,2)&gt;5,INT(D72)-WEEKDAY(D72,2)+8+debut,INT(D72)+MAX(debut,MIN(MOD(D72,1),fin)))</f>
        <v>42690.481909722221</v>
      </c>
      <c r="Z72" s="11">
        <f ca="1">IF(P72="","",(SUMPRODUCT(N(WEEKDAY(ROW(INDIRECT(INT(Y72)&amp;":"&amp;INT(P72))),2)&lt;6))-2)*(fin-debut)+(fin-MOD(Y72,1))+(MOD(P72,1)-debut))</f>
        <v>8.7511574078234844E-2</v>
      </c>
    </row>
    <row r="73" spans="1:26" x14ac:dyDescent="0.35">
      <c r="A73" t="s">
        <v>24</v>
      </c>
      <c r="B73" t="s">
        <v>122</v>
      </c>
      <c r="C73" t="s">
        <v>26</v>
      </c>
      <c r="D73" s="18">
        <v>42690.493206018517</v>
      </c>
      <c r="E73" t="s">
        <v>398</v>
      </c>
      <c r="F73">
        <v>8486498</v>
      </c>
      <c r="G73" t="s">
        <v>399</v>
      </c>
      <c r="H73" t="s">
        <v>400</v>
      </c>
      <c r="I73" t="s">
        <v>30</v>
      </c>
      <c r="J73" t="s">
        <v>31</v>
      </c>
      <c r="K73" t="s">
        <v>32</v>
      </c>
      <c r="L73" t="s">
        <v>33</v>
      </c>
      <c r="N73" t="s">
        <v>34</v>
      </c>
      <c r="O73" t="s">
        <v>35</v>
      </c>
      <c r="P73" s="18">
        <v>42690.750868055555</v>
      </c>
      <c r="Q73" s="10">
        <v>42690.750613425924</v>
      </c>
      <c r="R73" s="10">
        <v>42691.493900462963</v>
      </c>
      <c r="S73" t="s">
        <v>116</v>
      </c>
      <c r="T73" s="12">
        <f t="shared" si="5"/>
        <v>46</v>
      </c>
      <c r="U73">
        <f t="shared" si="6"/>
        <v>11</v>
      </c>
      <c r="V73" s="12">
        <f t="shared" si="7"/>
        <v>46</v>
      </c>
      <c r="W73">
        <f t="shared" si="8"/>
        <v>10</v>
      </c>
      <c r="X73" t="str">
        <f t="shared" si="9"/>
        <v>IN</v>
      </c>
      <c r="Y73" s="22">
        <f>IF(WEEKDAY(D73,2)&gt;5,INT(D73)-WEEKDAY(D73,2)+8+debut,INT(D73)+MAX(debut,MIN(MOD(D73,1),fin)))</f>
        <v>42690.493206018517</v>
      </c>
      <c r="Z73" s="11">
        <f ca="1">IF(P73="","",(SUMPRODUCT(N(WEEKDAY(ROW(INDIRECT(INT(Y73)&amp;":"&amp;INT(P73))),2)&lt;6))-2)*(fin-debut)+(fin-MOD(Y73,1))+(MOD(P73,1)-debut))</f>
        <v>0.25766203703824431</v>
      </c>
    </row>
    <row r="74" spans="1:26" x14ac:dyDescent="0.35">
      <c r="A74" t="s">
        <v>24</v>
      </c>
      <c r="B74" t="s">
        <v>122</v>
      </c>
      <c r="C74" t="s">
        <v>26</v>
      </c>
      <c r="D74" s="18">
        <v>42690.494942129626</v>
      </c>
      <c r="E74" t="s">
        <v>401</v>
      </c>
      <c r="F74">
        <v>8486668</v>
      </c>
      <c r="G74" t="s">
        <v>399</v>
      </c>
      <c r="H74" t="s">
        <v>402</v>
      </c>
      <c r="I74" t="s">
        <v>30</v>
      </c>
      <c r="J74" t="s">
        <v>31</v>
      </c>
      <c r="K74" t="s">
        <v>32</v>
      </c>
      <c r="L74" t="s">
        <v>33</v>
      </c>
      <c r="N74" t="s">
        <v>34</v>
      </c>
      <c r="O74" t="s">
        <v>35</v>
      </c>
      <c r="P74" s="18">
        <v>42690.754282407404</v>
      </c>
      <c r="Q74" s="10">
        <v>42690.754224537035</v>
      </c>
      <c r="R74" s="10">
        <v>42691.495636574073</v>
      </c>
      <c r="S74" t="s">
        <v>116</v>
      </c>
      <c r="T74" s="12">
        <f t="shared" si="5"/>
        <v>46</v>
      </c>
      <c r="U74">
        <f t="shared" si="6"/>
        <v>11</v>
      </c>
      <c r="V74" s="12">
        <f t="shared" si="7"/>
        <v>46</v>
      </c>
      <c r="W74">
        <f t="shared" si="8"/>
        <v>10</v>
      </c>
      <c r="X74" t="str">
        <f t="shared" si="9"/>
        <v>IN</v>
      </c>
      <c r="Y74" s="22">
        <f>IF(WEEKDAY(D74,2)&gt;5,INT(D74)-WEEKDAY(D74,2)+8+debut,INT(D74)+MAX(debut,MIN(MOD(D74,1),fin)))</f>
        <v>42690.494942129626</v>
      </c>
      <c r="Z74" s="11">
        <f ca="1">IF(P74="","",(SUMPRODUCT(N(WEEKDAY(ROW(INDIRECT(INT(Y74)&amp;":"&amp;INT(P74))),2)&lt;6))-2)*(fin-debut)+(fin-MOD(Y74,1))+(MOD(P74,1)-debut))</f>
        <v>0.25934027777839219</v>
      </c>
    </row>
    <row r="75" spans="1:26" x14ac:dyDescent="0.35">
      <c r="A75" t="s">
        <v>24</v>
      </c>
      <c r="B75" t="s">
        <v>403</v>
      </c>
      <c r="C75" t="s">
        <v>26</v>
      </c>
      <c r="D75" s="18">
        <v>42690.511030092595</v>
      </c>
      <c r="E75" t="s">
        <v>404</v>
      </c>
      <c r="F75">
        <v>8487809</v>
      </c>
      <c r="G75" t="s">
        <v>405</v>
      </c>
      <c r="H75" t="s">
        <v>406</v>
      </c>
      <c r="I75" t="s">
        <v>30</v>
      </c>
      <c r="J75" t="s">
        <v>31</v>
      </c>
      <c r="K75" t="s">
        <v>32</v>
      </c>
      <c r="N75" t="s">
        <v>34</v>
      </c>
      <c r="O75" t="s">
        <v>35</v>
      </c>
      <c r="P75" s="18">
        <v>42692.394444444442</v>
      </c>
      <c r="Q75" s="10">
        <v>42692.375</v>
      </c>
      <c r="R75" s="10">
        <v>42691.42769675926</v>
      </c>
      <c r="S75" t="s">
        <v>132</v>
      </c>
      <c r="T75" s="12">
        <f t="shared" si="5"/>
        <v>46</v>
      </c>
      <c r="U75">
        <f t="shared" si="6"/>
        <v>11</v>
      </c>
      <c r="V75" s="12">
        <f t="shared" si="7"/>
        <v>46</v>
      </c>
      <c r="W75">
        <f t="shared" si="8"/>
        <v>10</v>
      </c>
      <c r="X75" t="str">
        <f t="shared" si="9"/>
        <v>OUT</v>
      </c>
      <c r="Y75" s="22">
        <f>IF(WEEKDAY(D75,2)&gt;5,INT(D75)-WEEKDAY(D75,2)+8+debut,INT(D75)+MAX(debut,MIN(MOD(D75,1),fin)))</f>
        <v>42690.511030092595</v>
      </c>
      <c r="Z75" s="11">
        <f ca="1">IF(P75="","",(SUMPRODUCT(N(WEEKDAY(ROW(INDIRECT(INT(Y75)&amp;":"&amp;INT(P75))),2)&lt;6))-2)*(fin-debut)+(fin-MOD(Y75,1))+(MOD(P75,1)-debut))</f>
        <v>0.71674768518035625</v>
      </c>
    </row>
    <row r="76" spans="1:26" x14ac:dyDescent="0.35">
      <c r="A76" t="s">
        <v>24</v>
      </c>
      <c r="B76" t="s">
        <v>407</v>
      </c>
      <c r="C76" t="s">
        <v>26</v>
      </c>
      <c r="D76" s="18">
        <v>42690.527939814812</v>
      </c>
      <c r="E76" t="s">
        <v>408</v>
      </c>
      <c r="F76">
        <v>8444439</v>
      </c>
      <c r="G76" t="s">
        <v>409</v>
      </c>
      <c r="H76" t="s">
        <v>410</v>
      </c>
      <c r="I76" t="s">
        <v>30</v>
      </c>
      <c r="J76" t="s">
        <v>31</v>
      </c>
      <c r="K76" t="s">
        <v>32</v>
      </c>
      <c r="L76" t="s">
        <v>33</v>
      </c>
      <c r="N76" t="s">
        <v>34</v>
      </c>
      <c r="O76" t="s">
        <v>35</v>
      </c>
      <c r="P76" s="18">
        <v>42695.438692129632</v>
      </c>
      <c r="Q76" s="10">
        <v>42695.438634259262</v>
      </c>
      <c r="R76" s="10">
        <v>42691.528634259259</v>
      </c>
      <c r="S76" t="s">
        <v>137</v>
      </c>
      <c r="T76" s="12">
        <f t="shared" si="5"/>
        <v>46</v>
      </c>
      <c r="U76">
        <f t="shared" si="6"/>
        <v>11</v>
      </c>
      <c r="V76" s="12">
        <f t="shared" si="7"/>
        <v>47</v>
      </c>
      <c r="W76">
        <f t="shared" si="8"/>
        <v>10</v>
      </c>
      <c r="X76" t="str">
        <f t="shared" si="9"/>
        <v>OUT</v>
      </c>
      <c r="Y76" s="22">
        <f>IF(WEEKDAY(D76,2)&gt;5,INT(D76)-WEEKDAY(D76,2)+8+debut,INT(D76)+MAX(debut,MIN(MOD(D76,1),fin)))</f>
        <v>42690.527939814812</v>
      </c>
      <c r="Z76" s="11">
        <f ca="1">IF(P76="","",(SUMPRODUCT(N(WEEKDAY(ROW(INDIRECT(INT(Y76)&amp;":"&amp;INT(P76))),2)&lt;6))-2)*(fin-debut)+(fin-MOD(Y76,1))+(MOD(P76,1)-debut))</f>
        <v>1.1607523148195471</v>
      </c>
    </row>
    <row r="77" spans="1:26" x14ac:dyDescent="0.35">
      <c r="A77" t="s">
        <v>24</v>
      </c>
      <c r="B77" t="s">
        <v>411</v>
      </c>
      <c r="C77" t="s">
        <v>26</v>
      </c>
      <c r="D77" s="18">
        <v>42690.555196759262</v>
      </c>
      <c r="E77" t="s">
        <v>412</v>
      </c>
      <c r="F77">
        <v>8489020</v>
      </c>
      <c r="G77" t="s">
        <v>413</v>
      </c>
      <c r="H77" t="s">
        <v>414</v>
      </c>
      <c r="I77" t="s">
        <v>30</v>
      </c>
      <c r="J77" t="s">
        <v>101</v>
      </c>
      <c r="K77" t="s">
        <v>32</v>
      </c>
      <c r="L77" t="s">
        <v>33</v>
      </c>
      <c r="N77" t="s">
        <v>34</v>
      </c>
      <c r="O77" t="s">
        <v>35</v>
      </c>
      <c r="P77" s="18">
        <v>42702.752708333333</v>
      </c>
      <c r="Q77" s="10">
        <v>42702.752638888887</v>
      </c>
      <c r="R77" s="10">
        <v>42692.721863425926</v>
      </c>
      <c r="S77" t="s">
        <v>137</v>
      </c>
      <c r="T77" s="12">
        <f t="shared" si="5"/>
        <v>46</v>
      </c>
      <c r="U77">
        <f t="shared" si="6"/>
        <v>11</v>
      </c>
      <c r="V77" s="12">
        <f t="shared" si="7"/>
        <v>48</v>
      </c>
      <c r="W77">
        <f t="shared" si="8"/>
        <v>10</v>
      </c>
      <c r="X77" t="str">
        <f t="shared" si="9"/>
        <v>OUT</v>
      </c>
      <c r="Y77" s="22">
        <f>IF(WEEKDAY(D77,2)&gt;5,INT(D77)-WEEKDAY(D77,2)+8+debut,INT(D77)+MAX(debut,MIN(MOD(D77,1),fin)))</f>
        <v>42690.555196759262</v>
      </c>
      <c r="Z77" s="11">
        <f ca="1">IF(P77="","",(SUMPRODUCT(N(WEEKDAY(ROW(INDIRECT(INT(Y77)&amp;":"&amp;INT(P77))),2)&lt;6))-2)*(fin-debut)+(fin-MOD(Y77,1))+(MOD(P77,1)-debut))</f>
        <v>3.5308449074048744</v>
      </c>
    </row>
    <row r="78" spans="1:26" x14ac:dyDescent="0.35">
      <c r="A78" t="s">
        <v>36</v>
      </c>
      <c r="B78" t="s">
        <v>415</v>
      </c>
      <c r="C78" t="s">
        <v>26</v>
      </c>
      <c r="D78" s="18">
        <v>42690.596180555556</v>
      </c>
      <c r="E78" t="s">
        <v>416</v>
      </c>
      <c r="F78">
        <v>8490403</v>
      </c>
      <c r="G78" t="s">
        <v>417</v>
      </c>
      <c r="H78" t="s">
        <v>418</v>
      </c>
      <c r="I78" t="s">
        <v>30</v>
      </c>
      <c r="J78" t="s">
        <v>31</v>
      </c>
      <c r="K78" t="s">
        <v>32</v>
      </c>
      <c r="L78" t="s">
        <v>33</v>
      </c>
      <c r="N78" t="s">
        <v>34</v>
      </c>
      <c r="O78" t="s">
        <v>35</v>
      </c>
      <c r="P78" s="18">
        <v>42692.431122685186</v>
      </c>
      <c r="Q78" s="10">
        <v>42692.742268518516</v>
      </c>
      <c r="R78" s="10">
        <v>42697.596180555556</v>
      </c>
      <c r="S78" t="s">
        <v>137</v>
      </c>
      <c r="T78" s="12">
        <f t="shared" si="5"/>
        <v>46</v>
      </c>
      <c r="U78">
        <f t="shared" si="6"/>
        <v>11</v>
      </c>
      <c r="V78" s="12">
        <f t="shared" si="7"/>
        <v>46</v>
      </c>
      <c r="W78">
        <f t="shared" si="8"/>
        <v>10</v>
      </c>
      <c r="X78" t="str">
        <f t="shared" si="9"/>
        <v>IN</v>
      </c>
      <c r="Y78" s="22">
        <f>IF(WEEKDAY(D78,2)&gt;5,INT(D78)-WEEKDAY(D78,2)+8+debut,INT(D78)+MAX(debut,MIN(MOD(D78,1),fin)))</f>
        <v>42690.596180555556</v>
      </c>
      <c r="Z78" s="11">
        <f ca="1">IF(P78="","",(SUMPRODUCT(N(WEEKDAY(ROW(INDIRECT(INT(Y78)&amp;":"&amp;INT(P78))),2)&lt;6))-2)*(fin-debut)+(fin-MOD(Y78,1))+(MOD(P78,1)-debut))</f>
        <v>0.66827546296311402</v>
      </c>
    </row>
    <row r="79" spans="1:26" x14ac:dyDescent="0.35">
      <c r="A79" t="s">
        <v>36</v>
      </c>
      <c r="B79" t="s">
        <v>419</v>
      </c>
      <c r="C79" t="s">
        <v>26</v>
      </c>
      <c r="D79" s="18">
        <v>42690.667986111112</v>
      </c>
      <c r="E79" t="s">
        <v>420</v>
      </c>
      <c r="F79">
        <v>8493006</v>
      </c>
      <c r="G79" t="s">
        <v>421</v>
      </c>
      <c r="H79" t="s">
        <v>422</v>
      </c>
      <c r="I79" t="s">
        <v>30</v>
      </c>
      <c r="J79" t="s">
        <v>101</v>
      </c>
      <c r="K79" t="s">
        <v>32</v>
      </c>
      <c r="L79" t="s">
        <v>33</v>
      </c>
      <c r="N79" t="s">
        <v>34</v>
      </c>
      <c r="O79" t="s">
        <v>35</v>
      </c>
      <c r="P79" s="18">
        <v>42703.597766203704</v>
      </c>
      <c r="Q79" s="10">
        <v>42702.488854166666</v>
      </c>
      <c r="R79" s="10">
        <v>42697.667986111112</v>
      </c>
      <c r="S79" t="s">
        <v>132</v>
      </c>
      <c r="T79" s="12">
        <f t="shared" si="5"/>
        <v>46</v>
      </c>
      <c r="U79">
        <f t="shared" si="6"/>
        <v>11</v>
      </c>
      <c r="V79" s="12">
        <f t="shared" si="7"/>
        <v>48</v>
      </c>
      <c r="W79">
        <f t="shared" si="8"/>
        <v>10</v>
      </c>
      <c r="X79" t="str">
        <f t="shared" si="9"/>
        <v>OUT</v>
      </c>
      <c r="Y79" s="22">
        <f>IF(WEEKDAY(D79,2)&gt;5,INT(D79)-WEEKDAY(D79,2)+8+debut,INT(D79)+MAX(debut,MIN(MOD(D79,1),fin)))</f>
        <v>42690.667986111112</v>
      </c>
      <c r="Z79" s="11">
        <f ca="1">IF(P79="","",(SUMPRODUCT(N(WEEKDAY(ROW(INDIRECT(INT(Y79)&amp;":"&amp;INT(P79))),2)&lt;6))-2)*(fin-debut)+(fin-MOD(Y79,1))+(MOD(P79,1)-debut))</f>
        <v>3.6797800925924093</v>
      </c>
    </row>
    <row r="80" spans="1:26" x14ac:dyDescent="0.35">
      <c r="A80" t="s">
        <v>36</v>
      </c>
      <c r="B80" t="s">
        <v>368</v>
      </c>
      <c r="C80" t="s">
        <v>26</v>
      </c>
      <c r="D80" s="18">
        <v>42690.672453703701</v>
      </c>
      <c r="E80" t="s">
        <v>423</v>
      </c>
      <c r="F80">
        <v>8493012</v>
      </c>
      <c r="G80" t="s">
        <v>424</v>
      </c>
      <c r="H80" t="s">
        <v>425</v>
      </c>
      <c r="I80" t="s">
        <v>30</v>
      </c>
      <c r="J80" t="s">
        <v>31</v>
      </c>
      <c r="K80" t="s">
        <v>32</v>
      </c>
      <c r="N80" t="s">
        <v>34</v>
      </c>
      <c r="O80" t="s">
        <v>35</v>
      </c>
      <c r="P80" s="18">
        <v>42691.440289351849</v>
      </c>
      <c r="Q80" s="10">
        <v>42691.440162037034</v>
      </c>
      <c r="R80" s="10">
        <v>42697.672453703701</v>
      </c>
      <c r="S80" t="s">
        <v>132</v>
      </c>
      <c r="T80" s="12">
        <f t="shared" si="5"/>
        <v>46</v>
      </c>
      <c r="U80">
        <f t="shared" si="6"/>
        <v>11</v>
      </c>
      <c r="V80" s="12">
        <f t="shared" si="7"/>
        <v>46</v>
      </c>
      <c r="W80">
        <f t="shared" si="8"/>
        <v>10</v>
      </c>
      <c r="X80" t="str">
        <f t="shared" si="9"/>
        <v>IN</v>
      </c>
      <c r="Y80" s="22">
        <f>IF(WEEKDAY(D80,2)&gt;5,INT(D80)-WEEKDAY(D80,2)+8+debut,INT(D80)+MAX(debut,MIN(MOD(D80,1),fin)))</f>
        <v>42690.672453703701</v>
      </c>
      <c r="Z80" s="11">
        <f ca="1">IF(P80="","",(SUMPRODUCT(N(WEEKDAY(ROW(INDIRECT(INT(Y80)&amp;":"&amp;INT(P80))),2)&lt;6))-2)*(fin-debut)+(fin-MOD(Y80,1))+(MOD(P80,1)-debut))</f>
        <v>0.1845023148149873</v>
      </c>
    </row>
    <row r="81" spans="1:26" x14ac:dyDescent="0.35">
      <c r="A81" t="s">
        <v>36</v>
      </c>
      <c r="B81" t="s">
        <v>284</v>
      </c>
      <c r="C81" t="s">
        <v>26</v>
      </c>
      <c r="D81" s="18">
        <v>42690.697812500002</v>
      </c>
      <c r="E81" t="s">
        <v>426</v>
      </c>
      <c r="F81">
        <v>8494152</v>
      </c>
      <c r="G81" t="s">
        <v>427</v>
      </c>
      <c r="H81" t="s">
        <v>428</v>
      </c>
      <c r="I81" t="s">
        <v>30</v>
      </c>
      <c r="J81" t="s">
        <v>31</v>
      </c>
      <c r="K81" t="s">
        <v>32</v>
      </c>
      <c r="L81" t="s">
        <v>33</v>
      </c>
      <c r="N81" t="s">
        <v>34</v>
      </c>
      <c r="O81" t="s">
        <v>35</v>
      </c>
      <c r="P81" s="18">
        <v>42695.690011574072</v>
      </c>
      <c r="Q81" s="10">
        <v>42691.648217592592</v>
      </c>
      <c r="R81" s="10">
        <v>42697.697812500002</v>
      </c>
      <c r="S81" t="s">
        <v>132</v>
      </c>
      <c r="T81" s="12">
        <f t="shared" si="5"/>
        <v>46</v>
      </c>
      <c r="U81">
        <f t="shared" si="6"/>
        <v>11</v>
      </c>
      <c r="V81" s="12">
        <f t="shared" si="7"/>
        <v>47</v>
      </c>
      <c r="W81">
        <f t="shared" si="8"/>
        <v>10</v>
      </c>
      <c r="X81" t="str">
        <f t="shared" si="9"/>
        <v>IN</v>
      </c>
      <c r="Y81" s="22">
        <f>IF(WEEKDAY(D81,2)&gt;5,INT(D81)-WEEKDAY(D81,2)+8+debut,INT(D81)+MAX(debut,MIN(MOD(D81,1),fin)))</f>
        <v>42690.697812500002</v>
      </c>
      <c r="Z81" s="11">
        <f ca="1">IF(P81="","",(SUMPRODUCT(N(WEEKDAY(ROW(INDIRECT(INT(Y81)&amp;":"&amp;INT(P81))),2)&lt;6))-2)*(fin-debut)+(fin-MOD(Y81,1))+(MOD(P81,1)-debut))</f>
        <v>1.2421990740695037</v>
      </c>
    </row>
    <row r="82" spans="1:26" x14ac:dyDescent="0.35">
      <c r="A82" t="s">
        <v>24</v>
      </c>
      <c r="B82" t="s">
        <v>316</v>
      </c>
      <c r="C82" t="s">
        <v>47</v>
      </c>
      <c r="D82" s="18">
        <v>42690.89471064815</v>
      </c>
      <c r="E82" t="s">
        <v>429</v>
      </c>
      <c r="G82" t="s">
        <v>430</v>
      </c>
      <c r="H82" t="s">
        <v>431</v>
      </c>
      <c r="I82" t="s">
        <v>30</v>
      </c>
      <c r="J82" t="s">
        <v>59</v>
      </c>
      <c r="K82" t="s">
        <v>32</v>
      </c>
      <c r="N82" t="s">
        <v>34</v>
      </c>
      <c r="O82" t="s">
        <v>35</v>
      </c>
      <c r="R82" s="10">
        <v>42697.75</v>
      </c>
      <c r="S82" t="s">
        <v>132</v>
      </c>
      <c r="T82" s="12">
        <f t="shared" si="5"/>
        <v>46</v>
      </c>
      <c r="U82">
        <f t="shared" si="6"/>
        <v>11</v>
      </c>
      <c r="V82" s="12" t="b">
        <f t="shared" si="7"/>
        <v>0</v>
      </c>
      <c r="W82" t="b">
        <f t="shared" si="8"/>
        <v>0</v>
      </c>
      <c r="X82" t="b">
        <f t="shared" si="9"/>
        <v>0</v>
      </c>
      <c r="Y82" s="22">
        <f>IF(WEEKDAY(D82,2)&gt;5,INT(D82)-WEEKDAY(D82,2)+8+debut,INT(D82)+MAX(debut,MIN(MOD(D82,1),fin)))</f>
        <v>42690.75</v>
      </c>
      <c r="Z82" s="11" t="str">
        <f ca="1">IF(P82="","",(SUMPRODUCT(N(WEEKDAY(ROW(INDIRECT(INT(Y82)&amp;":"&amp;INT(P82))),2)&lt;6))-2)*(fin-debut)+(fin-MOD(Y82,1))+(MOD(P82,1)-debut))</f>
        <v/>
      </c>
    </row>
    <row r="83" spans="1:26" x14ac:dyDescent="0.35">
      <c r="A83" t="s">
        <v>36</v>
      </c>
      <c r="B83" t="s">
        <v>163</v>
      </c>
      <c r="C83" t="s">
        <v>26</v>
      </c>
      <c r="D83" s="18">
        <v>42691.021631944444</v>
      </c>
      <c r="E83" t="s">
        <v>432</v>
      </c>
      <c r="G83" t="s">
        <v>433</v>
      </c>
      <c r="H83" t="s">
        <v>434</v>
      </c>
      <c r="I83" t="s">
        <v>30</v>
      </c>
      <c r="J83" t="s">
        <v>31</v>
      </c>
      <c r="K83" t="s">
        <v>32</v>
      </c>
      <c r="N83" t="s">
        <v>34</v>
      </c>
      <c r="O83" t="s">
        <v>35</v>
      </c>
      <c r="P83" s="18">
        <v>42691.474305555559</v>
      </c>
      <c r="Q83" s="10">
        <v>42691.474259259259</v>
      </c>
      <c r="R83" s="10">
        <v>42695.5</v>
      </c>
      <c r="S83" t="s">
        <v>201</v>
      </c>
      <c r="T83" s="12">
        <f t="shared" si="5"/>
        <v>46</v>
      </c>
      <c r="U83">
        <f t="shared" si="6"/>
        <v>11</v>
      </c>
      <c r="V83" s="12">
        <f t="shared" si="7"/>
        <v>46</v>
      </c>
      <c r="W83">
        <f t="shared" si="8"/>
        <v>10</v>
      </c>
      <c r="X83" t="str">
        <f t="shared" si="9"/>
        <v>IN</v>
      </c>
      <c r="Y83" s="22">
        <f>IF(WEEKDAY(D83,2)&gt;5,INT(D83)-WEEKDAY(D83,2)+8+debut,INT(D83)+MAX(debut,MIN(MOD(D83,1),fin)))</f>
        <v>42691.333333333336</v>
      </c>
      <c r="Z83" s="11">
        <f ca="1">IF(P83="","",(SUMPRODUCT(N(WEEKDAY(ROW(INDIRECT(INT(Y83)&amp;":"&amp;INT(P83))),2)&lt;6))-2)*(fin-debut)+(fin-MOD(Y83,1))+(MOD(P83,1)-debut))</f>
        <v>0.14097222222335404</v>
      </c>
    </row>
    <row r="84" spans="1:26" x14ac:dyDescent="0.35">
      <c r="A84" t="s">
        <v>24</v>
      </c>
      <c r="B84" t="s">
        <v>435</v>
      </c>
      <c r="C84" t="s">
        <v>26</v>
      </c>
      <c r="D84" s="18">
        <v>42691.302106481482</v>
      </c>
      <c r="E84" t="s">
        <v>436</v>
      </c>
      <c r="F84">
        <v>8485859</v>
      </c>
      <c r="G84" t="s">
        <v>437</v>
      </c>
      <c r="H84" t="s">
        <v>438</v>
      </c>
      <c r="I84" t="s">
        <v>30</v>
      </c>
      <c r="J84" t="s">
        <v>31</v>
      </c>
      <c r="K84" t="s">
        <v>32</v>
      </c>
      <c r="L84" t="s">
        <v>33</v>
      </c>
      <c r="N84" t="s">
        <v>34</v>
      </c>
      <c r="O84" t="s">
        <v>35</v>
      </c>
      <c r="P84" s="18">
        <v>42695.421655092592</v>
      </c>
      <c r="Q84" s="10">
        <v>42695.421585648146</v>
      </c>
      <c r="R84" s="10">
        <v>42695.5</v>
      </c>
      <c r="S84" t="s">
        <v>121</v>
      </c>
      <c r="T84" s="12">
        <f t="shared" si="5"/>
        <v>46</v>
      </c>
      <c r="U84">
        <f t="shared" si="6"/>
        <v>11</v>
      </c>
      <c r="V84" s="12">
        <f t="shared" si="7"/>
        <v>47</v>
      </c>
      <c r="W84">
        <f t="shared" si="8"/>
        <v>10</v>
      </c>
      <c r="X84" t="str">
        <f t="shared" si="9"/>
        <v>IN</v>
      </c>
      <c r="Y84" s="22">
        <f>IF(WEEKDAY(D84,2)&gt;5,INT(D84)-WEEKDAY(D84,2)+8+debut,INT(D84)+MAX(debut,MIN(MOD(D84,1),fin)))</f>
        <v>42691.333333333336</v>
      </c>
      <c r="Z84" s="11">
        <f ca="1">IF(P84="","",(SUMPRODUCT(N(WEEKDAY(ROW(INDIRECT(INT(Y84)&amp;":"&amp;INT(P84))),2)&lt;6))-2)*(fin-debut)+(fin-MOD(Y84,1))+(MOD(P84,1)-debut))</f>
        <v>0.92165509258969314</v>
      </c>
    </row>
    <row r="85" spans="1:26" x14ac:dyDescent="0.35">
      <c r="A85" t="s">
        <v>24</v>
      </c>
      <c r="B85" t="s">
        <v>357</v>
      </c>
      <c r="C85" t="s">
        <v>26</v>
      </c>
      <c r="D85" s="18">
        <v>42691.307800925926</v>
      </c>
      <c r="E85" t="s">
        <v>439</v>
      </c>
      <c r="F85">
        <v>8488230</v>
      </c>
      <c r="G85" t="s">
        <v>440</v>
      </c>
      <c r="H85" t="s">
        <v>441</v>
      </c>
      <c r="I85" t="s">
        <v>30</v>
      </c>
      <c r="J85" t="s">
        <v>31</v>
      </c>
      <c r="K85" t="s">
        <v>32</v>
      </c>
      <c r="L85" t="s">
        <v>33</v>
      </c>
      <c r="N85" t="s">
        <v>34</v>
      </c>
      <c r="O85" t="s">
        <v>35</v>
      </c>
      <c r="P85" s="18">
        <v>42691.452349537038</v>
      </c>
      <c r="Q85" s="10">
        <v>42691.4375</v>
      </c>
      <c r="R85" s="10">
        <v>42695.5</v>
      </c>
      <c r="S85" t="s">
        <v>121</v>
      </c>
      <c r="T85" s="12">
        <f t="shared" si="5"/>
        <v>46</v>
      </c>
      <c r="U85">
        <f t="shared" si="6"/>
        <v>11</v>
      </c>
      <c r="V85" s="12">
        <f t="shared" si="7"/>
        <v>46</v>
      </c>
      <c r="W85">
        <f t="shared" si="8"/>
        <v>10</v>
      </c>
      <c r="X85" t="str">
        <f t="shared" si="9"/>
        <v>IN</v>
      </c>
      <c r="Y85" s="22">
        <f>IF(WEEKDAY(D85,2)&gt;5,INT(D85)-WEEKDAY(D85,2)+8+debut,INT(D85)+MAX(debut,MIN(MOD(D85,1),fin)))</f>
        <v>42691.333333333336</v>
      </c>
      <c r="Z85" s="11">
        <f ca="1">IF(P85="","",(SUMPRODUCT(N(WEEKDAY(ROW(INDIRECT(INT(Y85)&amp;":"&amp;INT(P85))),2)&lt;6))-2)*(fin-debut)+(fin-MOD(Y85,1))+(MOD(P85,1)-debut))</f>
        <v>0.11901620370190358</v>
      </c>
    </row>
    <row r="86" spans="1:26" x14ac:dyDescent="0.35">
      <c r="A86" t="s">
        <v>24</v>
      </c>
      <c r="B86" t="s">
        <v>147</v>
      </c>
      <c r="C86" t="s">
        <v>26</v>
      </c>
      <c r="D86" s="18">
        <v>42691.39335648148</v>
      </c>
      <c r="E86" t="s">
        <v>442</v>
      </c>
      <c r="F86">
        <v>8509465</v>
      </c>
      <c r="G86" t="s">
        <v>443</v>
      </c>
      <c r="H86" t="s">
        <v>444</v>
      </c>
      <c r="I86" t="s">
        <v>30</v>
      </c>
      <c r="J86" t="s">
        <v>31</v>
      </c>
      <c r="K86" t="s">
        <v>32</v>
      </c>
      <c r="L86" t="s">
        <v>33</v>
      </c>
      <c r="N86" t="s">
        <v>34</v>
      </c>
      <c r="O86" t="s">
        <v>35</v>
      </c>
      <c r="P86" s="18">
        <v>42691.676377314812</v>
      </c>
      <c r="Q86" s="10">
        <v>42691.634062500001</v>
      </c>
      <c r="R86" s="10">
        <v>42695.560023148151</v>
      </c>
      <c r="S86" t="s">
        <v>137</v>
      </c>
      <c r="T86" s="12">
        <f t="shared" si="5"/>
        <v>46</v>
      </c>
      <c r="U86">
        <f t="shared" si="6"/>
        <v>11</v>
      </c>
      <c r="V86" s="12">
        <f t="shared" si="7"/>
        <v>46</v>
      </c>
      <c r="W86">
        <f t="shared" si="8"/>
        <v>10</v>
      </c>
      <c r="X86" t="str">
        <f t="shared" si="9"/>
        <v>IN</v>
      </c>
      <c r="Y86" s="22">
        <f>IF(WEEKDAY(D86,2)&gt;5,INT(D86)-WEEKDAY(D86,2)+8+debut,INT(D86)+MAX(debut,MIN(MOD(D86,1),fin)))</f>
        <v>42691.39335648148</v>
      </c>
      <c r="Z86" s="11">
        <f ca="1">IF(P86="","",(SUMPRODUCT(N(WEEKDAY(ROW(INDIRECT(INT(Y86)&amp;":"&amp;INT(P86))),2)&lt;6))-2)*(fin-debut)+(fin-MOD(Y86,1))+(MOD(P86,1)-debut))</f>
        <v>0.28302083333255723</v>
      </c>
    </row>
    <row r="87" spans="1:26" x14ac:dyDescent="0.35">
      <c r="A87" t="s">
        <v>24</v>
      </c>
      <c r="B87" t="s">
        <v>86</v>
      </c>
      <c r="C87" t="s">
        <v>26</v>
      </c>
      <c r="D87" s="18">
        <v>42691.44390046296</v>
      </c>
      <c r="E87" t="s">
        <v>445</v>
      </c>
      <c r="F87">
        <v>8495881</v>
      </c>
      <c r="G87" t="s">
        <v>446</v>
      </c>
      <c r="H87" t="s">
        <v>447</v>
      </c>
      <c r="I87" t="s">
        <v>30</v>
      </c>
      <c r="J87" t="s">
        <v>101</v>
      </c>
      <c r="K87" t="s">
        <v>32</v>
      </c>
      <c r="L87" t="s">
        <v>33</v>
      </c>
      <c r="N87" t="s">
        <v>34</v>
      </c>
      <c r="O87" t="s">
        <v>35</v>
      </c>
      <c r="P87" s="18">
        <v>42696.466053240743</v>
      </c>
      <c r="Q87" s="10">
        <v>42696.465856481482</v>
      </c>
      <c r="R87" s="10">
        <v>42692.360567129632</v>
      </c>
      <c r="S87" t="s">
        <v>132</v>
      </c>
      <c r="T87" s="12">
        <f t="shared" si="5"/>
        <v>46</v>
      </c>
      <c r="U87">
        <f t="shared" si="6"/>
        <v>11</v>
      </c>
      <c r="V87" s="12">
        <f t="shared" si="7"/>
        <v>47</v>
      </c>
      <c r="W87">
        <f t="shared" si="8"/>
        <v>10</v>
      </c>
      <c r="X87" t="str">
        <f t="shared" si="9"/>
        <v>OUT</v>
      </c>
      <c r="Y87" s="22">
        <f>IF(WEEKDAY(D87,2)&gt;5,INT(D87)-WEEKDAY(D87,2)+8+debut,INT(D87)+MAX(debut,MIN(MOD(D87,1),fin)))</f>
        <v>42691.44390046296</v>
      </c>
      <c r="Z87" s="11">
        <f ca="1">IF(P87="","",(SUMPRODUCT(N(WEEKDAY(ROW(INDIRECT(INT(Y87)&amp;":"&amp;INT(P87))),2)&lt;6))-2)*(fin-debut)+(fin-MOD(Y87,1))+(MOD(P87,1)-debut))</f>
        <v>1.272152777783049</v>
      </c>
    </row>
    <row r="88" spans="1:26" x14ac:dyDescent="0.35">
      <c r="A88" t="s">
        <v>24</v>
      </c>
      <c r="B88" t="s">
        <v>37</v>
      </c>
      <c r="C88" t="s">
        <v>26</v>
      </c>
      <c r="D88" s="18">
        <v>42691.650069444448</v>
      </c>
      <c r="E88" t="s">
        <v>448</v>
      </c>
      <c r="F88">
        <v>8518980</v>
      </c>
      <c r="G88" t="s">
        <v>449</v>
      </c>
      <c r="H88" t="s">
        <v>450</v>
      </c>
      <c r="I88" t="s">
        <v>30</v>
      </c>
      <c r="J88" t="s">
        <v>280</v>
      </c>
      <c r="K88" t="s">
        <v>32</v>
      </c>
      <c r="N88" t="s">
        <v>34</v>
      </c>
      <c r="O88" t="s">
        <v>35</v>
      </c>
      <c r="P88" s="18">
        <v>42692.483634259261</v>
      </c>
      <c r="Q88" s="10">
        <v>42692.483541666668</v>
      </c>
      <c r="R88" s="10">
        <v>42696.400069444448</v>
      </c>
      <c r="S88" t="s">
        <v>196</v>
      </c>
      <c r="T88" s="12">
        <f t="shared" si="5"/>
        <v>46</v>
      </c>
      <c r="U88">
        <f t="shared" si="6"/>
        <v>11</v>
      </c>
      <c r="V88" s="12">
        <f t="shared" si="7"/>
        <v>46</v>
      </c>
      <c r="W88">
        <f t="shared" si="8"/>
        <v>10</v>
      </c>
      <c r="X88" t="str">
        <f t="shared" si="9"/>
        <v>IN</v>
      </c>
      <c r="Y88" s="22">
        <f>IF(WEEKDAY(D88,2)&gt;5,INT(D88)-WEEKDAY(D88,2)+8+debut,INT(D88)+MAX(debut,MIN(MOD(D88,1),fin)))</f>
        <v>42691.650069444448</v>
      </c>
      <c r="Z88" s="11">
        <f ca="1">IF(P88="","",(SUMPRODUCT(N(WEEKDAY(ROW(INDIRECT(INT(Y88)&amp;":"&amp;INT(P88))),2)&lt;6))-2)*(fin-debut)+(fin-MOD(Y88,1))+(MOD(P88,1)-debut))</f>
        <v>0.25023148147981072</v>
      </c>
    </row>
    <row r="89" spans="1:26" x14ac:dyDescent="0.35">
      <c r="A89" t="s">
        <v>24</v>
      </c>
      <c r="B89" t="s">
        <v>451</v>
      </c>
      <c r="C89" t="s">
        <v>26</v>
      </c>
      <c r="D89" s="18">
        <v>42691.652349537035</v>
      </c>
      <c r="E89" t="s">
        <v>452</v>
      </c>
      <c r="F89">
        <v>8519360</v>
      </c>
      <c r="G89" t="s">
        <v>453</v>
      </c>
      <c r="H89" t="s">
        <v>454</v>
      </c>
      <c r="I89" t="s">
        <v>30</v>
      </c>
      <c r="J89" t="s">
        <v>31</v>
      </c>
      <c r="K89" t="s">
        <v>32</v>
      </c>
      <c r="L89" t="s">
        <v>33</v>
      </c>
      <c r="N89" t="s">
        <v>34</v>
      </c>
      <c r="O89" t="s">
        <v>35</v>
      </c>
      <c r="P89" s="18">
        <v>42695.70516203704</v>
      </c>
      <c r="Q89" s="10">
        <v>42695.705104166664</v>
      </c>
      <c r="R89" s="10">
        <v>42696.402349537035</v>
      </c>
      <c r="S89" t="s">
        <v>121</v>
      </c>
      <c r="T89" s="12">
        <f t="shared" si="5"/>
        <v>46</v>
      </c>
      <c r="U89">
        <f t="shared" si="6"/>
        <v>11</v>
      </c>
      <c r="V89" s="12">
        <f t="shared" si="7"/>
        <v>47</v>
      </c>
      <c r="W89">
        <f t="shared" si="8"/>
        <v>10</v>
      </c>
      <c r="X89" t="str">
        <f t="shared" si="9"/>
        <v>IN</v>
      </c>
      <c r="Y89" s="22">
        <f>IF(WEEKDAY(D89,2)&gt;5,INT(D89)-WEEKDAY(D89,2)+8+debut,INT(D89)+MAX(debut,MIN(MOD(D89,1),fin)))</f>
        <v>42691.652349537035</v>
      </c>
      <c r="Z89" s="11">
        <f ca="1">IF(P89="","",(SUMPRODUCT(N(WEEKDAY(ROW(INDIRECT(INT(Y89)&amp;":"&amp;INT(P89))),2)&lt;6))-2)*(fin-debut)+(fin-MOD(Y89,1))+(MOD(P89,1)-debut))</f>
        <v>0.88614583333886321</v>
      </c>
    </row>
    <row r="90" spans="1:26" x14ac:dyDescent="0.35">
      <c r="A90" t="s">
        <v>24</v>
      </c>
      <c r="B90" t="s">
        <v>451</v>
      </c>
      <c r="C90" t="s">
        <v>26</v>
      </c>
      <c r="D90" s="18">
        <v>42691.654560185183</v>
      </c>
      <c r="E90" t="s">
        <v>455</v>
      </c>
      <c r="F90">
        <v>8518128</v>
      </c>
      <c r="G90" t="s">
        <v>456</v>
      </c>
      <c r="H90" t="s">
        <v>457</v>
      </c>
      <c r="I90" t="s">
        <v>30</v>
      </c>
      <c r="J90" t="s">
        <v>389</v>
      </c>
      <c r="K90" t="s">
        <v>32</v>
      </c>
      <c r="L90" t="s">
        <v>33</v>
      </c>
      <c r="N90" t="s">
        <v>34</v>
      </c>
      <c r="O90" t="s">
        <v>35</v>
      </c>
      <c r="P90" s="18">
        <v>42696.437592592592</v>
      </c>
      <c r="Q90" s="10">
        <v>42696.4375462963</v>
      </c>
      <c r="R90" s="10">
        <v>42698.654560185183</v>
      </c>
      <c r="S90" t="s">
        <v>121</v>
      </c>
      <c r="T90" s="12">
        <f t="shared" si="5"/>
        <v>46</v>
      </c>
      <c r="U90">
        <f t="shared" si="6"/>
        <v>11</v>
      </c>
      <c r="V90" s="12">
        <f t="shared" si="7"/>
        <v>47</v>
      </c>
      <c r="W90">
        <f t="shared" si="8"/>
        <v>10</v>
      </c>
      <c r="X90" t="str">
        <f t="shared" si="9"/>
        <v>IN</v>
      </c>
      <c r="Y90" s="22">
        <f>IF(WEEKDAY(D90,2)&gt;5,INT(D90)-WEEKDAY(D90,2)+8+debut,INT(D90)+MAX(debut,MIN(MOD(D90,1),fin)))</f>
        <v>42691.654560185183</v>
      </c>
      <c r="Z90" s="11">
        <f ca="1">IF(P90="","",(SUMPRODUCT(N(WEEKDAY(ROW(INDIRECT(INT(Y90)&amp;":"&amp;INT(P90))),2)&lt;6))-2)*(fin-debut)+(fin-MOD(Y90,1))+(MOD(P90,1)-debut))</f>
        <v>1.0330324074093369</v>
      </c>
    </row>
    <row r="91" spans="1:26" x14ac:dyDescent="0.35">
      <c r="A91" t="s">
        <v>36</v>
      </c>
      <c r="B91" t="s">
        <v>37</v>
      </c>
      <c r="C91" t="s">
        <v>26</v>
      </c>
      <c r="D91" s="18">
        <v>42691.657789351855</v>
      </c>
      <c r="E91" t="s">
        <v>458</v>
      </c>
      <c r="F91">
        <v>8519028</v>
      </c>
      <c r="G91" t="s">
        <v>459</v>
      </c>
      <c r="H91" t="s">
        <v>460</v>
      </c>
      <c r="I91" t="s">
        <v>30</v>
      </c>
      <c r="J91" t="s">
        <v>280</v>
      </c>
      <c r="K91" t="s">
        <v>32</v>
      </c>
      <c r="L91" t="s">
        <v>33</v>
      </c>
      <c r="N91" t="s">
        <v>34</v>
      </c>
      <c r="O91" t="s">
        <v>35</v>
      </c>
      <c r="P91" s="18">
        <v>42691.719085648147</v>
      </c>
      <c r="Q91" s="10">
        <v>42691.7190162037</v>
      </c>
      <c r="R91" s="10">
        <v>42698.657789351855</v>
      </c>
      <c r="S91" t="s">
        <v>137</v>
      </c>
      <c r="T91" s="12">
        <f t="shared" si="5"/>
        <v>46</v>
      </c>
      <c r="U91">
        <f t="shared" si="6"/>
        <v>11</v>
      </c>
      <c r="V91" s="12">
        <f t="shared" si="7"/>
        <v>46</v>
      </c>
      <c r="W91">
        <f t="shared" si="8"/>
        <v>10</v>
      </c>
      <c r="X91" t="str">
        <f t="shared" si="9"/>
        <v>IN</v>
      </c>
      <c r="Y91" s="22">
        <f>IF(WEEKDAY(D91,2)&gt;5,INT(D91)-WEEKDAY(D91,2)+8+debut,INT(D91)+MAX(debut,MIN(MOD(D91,1),fin)))</f>
        <v>42691.657789351855</v>
      </c>
      <c r="Z91" s="11">
        <f ca="1">IF(P91="","",(SUMPRODUCT(N(WEEKDAY(ROW(INDIRECT(INT(Y91)&amp;":"&amp;INT(P91))),2)&lt;6))-2)*(fin-debut)+(fin-MOD(Y91,1))+(MOD(P91,1)-debut))</f>
        <v>6.1296296291402541E-2</v>
      </c>
    </row>
    <row r="92" spans="1:26" x14ac:dyDescent="0.35">
      <c r="A92" t="s">
        <v>24</v>
      </c>
      <c r="B92" t="s">
        <v>117</v>
      </c>
      <c r="C92" t="s">
        <v>26</v>
      </c>
      <c r="D92" s="18">
        <v>42691.71974537037</v>
      </c>
      <c r="E92" t="s">
        <v>461</v>
      </c>
      <c r="F92">
        <v>8522262</v>
      </c>
      <c r="G92" t="s">
        <v>462</v>
      </c>
      <c r="H92" t="s">
        <v>463</v>
      </c>
      <c r="I92" t="s">
        <v>30</v>
      </c>
      <c r="J92" t="s">
        <v>280</v>
      </c>
      <c r="K92" t="s">
        <v>32</v>
      </c>
      <c r="N92" t="s">
        <v>34</v>
      </c>
      <c r="O92" t="s">
        <v>35</v>
      </c>
      <c r="P92" s="18">
        <v>42692.387615740743</v>
      </c>
      <c r="Q92" s="10">
        <v>42692.387546296297</v>
      </c>
      <c r="R92" s="10">
        <v>42698.71974537037</v>
      </c>
      <c r="T92" s="12">
        <f t="shared" si="5"/>
        <v>46</v>
      </c>
      <c r="U92">
        <f t="shared" si="6"/>
        <v>11</v>
      </c>
      <c r="V92" s="12">
        <f t="shared" si="7"/>
        <v>46</v>
      </c>
      <c r="W92">
        <f t="shared" si="8"/>
        <v>10</v>
      </c>
      <c r="X92" t="str">
        <f t="shared" si="9"/>
        <v>IN</v>
      </c>
      <c r="Y92" s="22">
        <f>IF(WEEKDAY(D92,2)&gt;5,INT(D92)-WEEKDAY(D92,2)+8+debut,INT(D92)+MAX(debut,MIN(MOD(D92,1),fin)))</f>
        <v>42691.71974537037</v>
      </c>
      <c r="Z92" s="11">
        <f ca="1">IF(P92="","",(SUMPRODUCT(N(WEEKDAY(ROW(INDIRECT(INT(Y92)&amp;":"&amp;INT(P92))),2)&lt;6))-2)*(fin-debut)+(fin-MOD(Y92,1))+(MOD(P92,1)-debut))</f>
        <v>8.4537037039505492E-2</v>
      </c>
    </row>
    <row r="93" spans="1:26" x14ac:dyDescent="0.35">
      <c r="A93" t="s">
        <v>36</v>
      </c>
      <c r="B93" t="s">
        <v>78</v>
      </c>
      <c r="C93" t="s">
        <v>26</v>
      </c>
      <c r="D93" s="18">
        <v>42691.749074074076</v>
      </c>
      <c r="E93" t="s">
        <v>464</v>
      </c>
      <c r="F93">
        <v>8523001</v>
      </c>
      <c r="G93" t="s">
        <v>465</v>
      </c>
      <c r="H93" t="s">
        <v>466</v>
      </c>
      <c r="I93" t="s">
        <v>30</v>
      </c>
      <c r="J93" t="s">
        <v>31</v>
      </c>
      <c r="K93" t="s">
        <v>32</v>
      </c>
      <c r="L93" t="s">
        <v>33</v>
      </c>
      <c r="N93" t="s">
        <v>34</v>
      </c>
      <c r="O93" t="s">
        <v>35</v>
      </c>
      <c r="P93" s="18">
        <v>42695.456678240742</v>
      </c>
      <c r="Q93" s="10">
        <v>42695.456620370373</v>
      </c>
      <c r="R93" s="10">
        <v>42698.749074074076</v>
      </c>
      <c r="T93" s="12">
        <f t="shared" si="5"/>
        <v>46</v>
      </c>
      <c r="U93">
        <f t="shared" si="6"/>
        <v>11</v>
      </c>
      <c r="V93" s="12">
        <f t="shared" si="7"/>
        <v>47</v>
      </c>
      <c r="W93">
        <f t="shared" si="8"/>
        <v>10</v>
      </c>
      <c r="X93" t="str">
        <f t="shared" si="9"/>
        <v>IN</v>
      </c>
      <c r="Y93" s="22">
        <f>IF(WEEKDAY(D93,2)&gt;5,INT(D93)-WEEKDAY(D93,2)+8+debut,INT(D93)+MAX(debut,MIN(MOD(D93,1),fin)))</f>
        <v>42691.749074074076</v>
      </c>
      <c r="Z93" s="11">
        <f ca="1">IF(P93="","",(SUMPRODUCT(N(WEEKDAY(ROW(INDIRECT(INT(Y93)&amp;":"&amp;INT(P93))),2)&lt;6))-2)*(fin-debut)+(fin-MOD(Y93,1))+(MOD(P93,1)-debut))</f>
        <v>0.54093749999932095</v>
      </c>
    </row>
    <row r="94" spans="1:26" x14ac:dyDescent="0.35">
      <c r="A94" t="s">
        <v>36</v>
      </c>
      <c r="B94" t="s">
        <v>467</v>
      </c>
      <c r="C94" t="s">
        <v>26</v>
      </c>
      <c r="D94" s="18">
        <v>42691.751840277779</v>
      </c>
      <c r="E94" t="s">
        <v>468</v>
      </c>
      <c r="F94">
        <v>8523257</v>
      </c>
      <c r="G94" t="s">
        <v>469</v>
      </c>
      <c r="H94" t="s">
        <v>470</v>
      </c>
      <c r="I94" t="s">
        <v>30</v>
      </c>
      <c r="J94" t="s">
        <v>471</v>
      </c>
      <c r="K94" t="s">
        <v>32</v>
      </c>
      <c r="L94" t="s">
        <v>33</v>
      </c>
      <c r="N94" t="s">
        <v>472</v>
      </c>
      <c r="O94" t="s">
        <v>35</v>
      </c>
      <c r="P94" s="18">
        <v>42704.569953703707</v>
      </c>
      <c r="Q94" s="10">
        <v>42704.569050925929</v>
      </c>
      <c r="R94" s="10">
        <v>42698.75</v>
      </c>
      <c r="S94" t="s">
        <v>137</v>
      </c>
      <c r="T94" s="12">
        <f t="shared" si="5"/>
        <v>46</v>
      </c>
      <c r="U94">
        <f t="shared" si="6"/>
        <v>11</v>
      </c>
      <c r="V94" s="12">
        <f t="shared" si="7"/>
        <v>48</v>
      </c>
      <c r="W94">
        <f t="shared" si="8"/>
        <v>10</v>
      </c>
      <c r="X94" t="str">
        <f t="shared" si="9"/>
        <v>OUT</v>
      </c>
      <c r="Y94" s="22">
        <f>IF(WEEKDAY(D94,2)&gt;5,INT(D94)-WEEKDAY(D94,2)+8+debut,INT(D94)+MAX(debut,MIN(MOD(D94,1),fin)))</f>
        <v>42691.75</v>
      </c>
      <c r="Z94" s="11">
        <f ca="1">IF(P94="","",(SUMPRODUCT(N(WEEKDAY(ROW(INDIRECT(INT(Y94)&amp;":"&amp;INT(P94))),2)&lt;6))-2)*(fin-debut)+(fin-MOD(Y94,1))+(MOD(P94,1)-debut))</f>
        <v>3.5699537037071423</v>
      </c>
    </row>
    <row r="95" spans="1:26" x14ac:dyDescent="0.35">
      <c r="A95" t="s">
        <v>24</v>
      </c>
      <c r="B95" t="s">
        <v>473</v>
      </c>
      <c r="C95" t="s">
        <v>26</v>
      </c>
      <c r="D95" s="18">
        <v>42692.36105324074</v>
      </c>
      <c r="E95" t="s">
        <v>474</v>
      </c>
      <c r="F95">
        <v>8534559</v>
      </c>
      <c r="G95" t="s">
        <v>475</v>
      </c>
      <c r="H95" t="s">
        <v>476</v>
      </c>
      <c r="I95" t="s">
        <v>30</v>
      </c>
      <c r="J95" t="s">
        <v>31</v>
      </c>
      <c r="K95" t="s">
        <v>32</v>
      </c>
      <c r="L95" t="s">
        <v>33</v>
      </c>
      <c r="N95" t="s">
        <v>34</v>
      </c>
      <c r="O95" t="s">
        <v>35</v>
      </c>
      <c r="P95" s="18">
        <v>42692.495000000003</v>
      </c>
      <c r="Q95" s="10">
        <v>42692.494953703703</v>
      </c>
      <c r="R95" s="10">
        <v>42692.694386574076</v>
      </c>
      <c r="S95" t="s">
        <v>132</v>
      </c>
      <c r="T95" s="12">
        <f t="shared" si="5"/>
        <v>46</v>
      </c>
      <c r="U95">
        <f t="shared" si="6"/>
        <v>11</v>
      </c>
      <c r="V95" s="12">
        <f t="shared" si="7"/>
        <v>46</v>
      </c>
      <c r="W95">
        <f t="shared" si="8"/>
        <v>10</v>
      </c>
      <c r="X95" t="str">
        <f t="shared" si="9"/>
        <v>IN</v>
      </c>
      <c r="Y95" s="22">
        <f>IF(WEEKDAY(D95,2)&gt;5,INT(D95)-WEEKDAY(D95,2)+8+debut,INT(D95)+MAX(debut,MIN(MOD(D95,1),fin)))</f>
        <v>42692.36105324074</v>
      </c>
      <c r="Z95" s="11">
        <f ca="1">IF(P95="","",(SUMPRODUCT(N(WEEKDAY(ROW(INDIRECT(INT(Y95)&amp;":"&amp;INT(P95))),2)&lt;6))-2)*(fin-debut)+(fin-MOD(Y95,1))+(MOD(P95,1)-debut))</f>
        <v>0.13394675926247146</v>
      </c>
    </row>
    <row r="96" spans="1:26" x14ac:dyDescent="0.35">
      <c r="A96" t="s">
        <v>36</v>
      </c>
      <c r="B96" t="s">
        <v>25</v>
      </c>
      <c r="C96" t="s">
        <v>26</v>
      </c>
      <c r="D96" s="18">
        <v>42692.368356481478</v>
      </c>
      <c r="E96" t="s">
        <v>477</v>
      </c>
      <c r="G96" t="s">
        <v>478</v>
      </c>
      <c r="H96" t="s">
        <v>479</v>
      </c>
      <c r="I96" t="s">
        <v>30</v>
      </c>
      <c r="J96" t="s">
        <v>480</v>
      </c>
      <c r="K96" t="s">
        <v>65</v>
      </c>
      <c r="L96" t="s">
        <v>33</v>
      </c>
      <c r="N96" t="s">
        <v>60</v>
      </c>
      <c r="O96" t="s">
        <v>35</v>
      </c>
      <c r="P96" s="18">
        <v>42692.448009259257</v>
      </c>
      <c r="Q96" s="10">
        <v>42692.447951388887</v>
      </c>
      <c r="R96" s="10">
        <v>42699.368194444447</v>
      </c>
      <c r="S96" t="s">
        <v>121</v>
      </c>
      <c r="T96" s="12">
        <f t="shared" si="5"/>
        <v>46</v>
      </c>
      <c r="U96">
        <f t="shared" si="6"/>
        <v>11</v>
      </c>
      <c r="V96" s="12">
        <f t="shared" si="7"/>
        <v>46</v>
      </c>
      <c r="W96">
        <f t="shared" si="8"/>
        <v>10</v>
      </c>
      <c r="X96" t="str">
        <f t="shared" si="9"/>
        <v>IN</v>
      </c>
      <c r="Y96" s="22">
        <f>IF(WEEKDAY(D96,2)&gt;5,INT(D96)-WEEKDAY(D96,2)+8+debut,INT(D96)+MAX(debut,MIN(MOD(D96,1),fin)))</f>
        <v>42692.368356481478</v>
      </c>
      <c r="Z96" s="11">
        <f ca="1">IF(P96="","",(SUMPRODUCT(N(WEEKDAY(ROW(INDIRECT(INT(Y96)&amp;":"&amp;INT(P96))),2)&lt;6))-2)*(fin-debut)+(fin-MOD(Y96,1))+(MOD(P96,1)-debut))</f>
        <v>7.9652777778392192E-2</v>
      </c>
    </row>
    <row r="97" spans="1:26" x14ac:dyDescent="0.35">
      <c r="A97" t="s">
        <v>36</v>
      </c>
      <c r="B97" t="s">
        <v>481</v>
      </c>
      <c r="C97" t="s">
        <v>26</v>
      </c>
      <c r="D97" s="18">
        <v>42692.419907407406</v>
      </c>
      <c r="E97" t="s">
        <v>482</v>
      </c>
      <c r="G97" t="s">
        <v>483</v>
      </c>
      <c r="H97" t="s">
        <v>484</v>
      </c>
      <c r="I97" t="s">
        <v>30</v>
      </c>
      <c r="J97" t="s">
        <v>126</v>
      </c>
      <c r="K97" t="s">
        <v>65</v>
      </c>
      <c r="L97" t="s">
        <v>33</v>
      </c>
      <c r="N97" t="s">
        <v>60</v>
      </c>
      <c r="O97" t="s">
        <v>35</v>
      </c>
      <c r="P97" s="18">
        <v>42692.484791666669</v>
      </c>
      <c r="Q97" s="10">
        <v>42692.443009259259</v>
      </c>
      <c r="R97" s="10">
        <v>42699.419756944444</v>
      </c>
      <c r="S97" t="s">
        <v>116</v>
      </c>
      <c r="T97" s="12">
        <f t="shared" si="5"/>
        <v>46</v>
      </c>
      <c r="U97">
        <f t="shared" si="6"/>
        <v>11</v>
      </c>
      <c r="V97" s="12">
        <f t="shared" si="7"/>
        <v>46</v>
      </c>
      <c r="W97">
        <f t="shared" si="8"/>
        <v>10</v>
      </c>
      <c r="X97" t="str">
        <f t="shared" si="9"/>
        <v>IN</v>
      </c>
      <c r="Y97" s="22">
        <f>IF(WEEKDAY(D97,2)&gt;5,INT(D97)-WEEKDAY(D97,2)+8+debut,INT(D97)+MAX(debut,MIN(MOD(D97,1),fin)))</f>
        <v>42692.419907407406</v>
      </c>
      <c r="Z97" s="11">
        <f ca="1">IF(P97="","",(SUMPRODUCT(N(WEEKDAY(ROW(INDIRECT(INT(Y97)&amp;":"&amp;INT(P97))),2)&lt;6))-2)*(fin-debut)+(fin-MOD(Y97,1))+(MOD(P97,1)-debut))</f>
        <v>6.4884259263635613E-2</v>
      </c>
    </row>
    <row r="98" spans="1:26" x14ac:dyDescent="0.35">
      <c r="A98" t="s">
        <v>36</v>
      </c>
      <c r="B98" t="s">
        <v>61</v>
      </c>
      <c r="C98" t="s">
        <v>26</v>
      </c>
      <c r="D98" s="18">
        <v>42692.466921296298</v>
      </c>
      <c r="E98" t="s">
        <v>485</v>
      </c>
      <c r="G98" t="s">
        <v>486</v>
      </c>
      <c r="H98" t="s">
        <v>487</v>
      </c>
      <c r="I98" t="s">
        <v>30</v>
      </c>
      <c r="J98" t="s">
        <v>31</v>
      </c>
      <c r="K98" t="s">
        <v>65</v>
      </c>
      <c r="L98" t="s">
        <v>33</v>
      </c>
      <c r="N98" t="s">
        <v>488</v>
      </c>
      <c r="O98" t="s">
        <v>35</v>
      </c>
      <c r="P98" s="18">
        <v>42692.476180555554</v>
      </c>
      <c r="Q98" s="10">
        <v>42692.476099537038</v>
      </c>
      <c r="R98" s="10">
        <v>42699.466192129628</v>
      </c>
      <c r="T98" s="12">
        <f t="shared" si="5"/>
        <v>46</v>
      </c>
      <c r="U98">
        <f t="shared" si="6"/>
        <v>11</v>
      </c>
      <c r="V98" s="12">
        <f t="shared" si="7"/>
        <v>46</v>
      </c>
      <c r="W98">
        <f t="shared" si="8"/>
        <v>10</v>
      </c>
      <c r="X98" t="str">
        <f t="shared" si="9"/>
        <v>IN</v>
      </c>
      <c r="Y98" s="22">
        <f>IF(WEEKDAY(D98,2)&gt;5,INT(D98)-WEEKDAY(D98,2)+8+debut,INT(D98)+MAX(debut,MIN(MOD(D98,1),fin)))</f>
        <v>42692.466921296298</v>
      </c>
      <c r="Z98" s="11">
        <f ca="1">IF(P98="","",(SUMPRODUCT(N(WEEKDAY(ROW(INDIRECT(INT(Y98)&amp;":"&amp;INT(P98))),2)&lt;6))-2)*(fin-debut)+(fin-MOD(Y98,1))+(MOD(P98,1)-debut))</f>
        <v>9.2592592554865405E-3</v>
      </c>
    </row>
    <row r="99" spans="1:26" x14ac:dyDescent="0.35">
      <c r="A99" t="s">
        <v>36</v>
      </c>
      <c r="B99" t="s">
        <v>61</v>
      </c>
      <c r="C99" t="s">
        <v>26</v>
      </c>
      <c r="D99" s="18">
        <v>42692.476967592593</v>
      </c>
      <c r="E99" t="s">
        <v>489</v>
      </c>
      <c r="G99" t="s">
        <v>490</v>
      </c>
      <c r="H99" t="s">
        <v>491</v>
      </c>
      <c r="I99" t="s">
        <v>30</v>
      </c>
      <c r="J99" t="s">
        <v>31</v>
      </c>
      <c r="K99" t="s">
        <v>65</v>
      </c>
      <c r="L99" t="s">
        <v>33</v>
      </c>
      <c r="N99" t="s">
        <v>488</v>
      </c>
      <c r="O99" t="s">
        <v>35</v>
      </c>
      <c r="P99" s="18">
        <v>42692.483159722222</v>
      </c>
      <c r="Q99" s="10">
        <v>42692.480069444442</v>
      </c>
      <c r="R99" s="10">
        <v>42699.476342592592</v>
      </c>
      <c r="S99" t="s">
        <v>137</v>
      </c>
      <c r="T99" s="12">
        <f t="shared" si="5"/>
        <v>46</v>
      </c>
      <c r="U99">
        <f t="shared" si="6"/>
        <v>11</v>
      </c>
      <c r="V99" s="12">
        <f t="shared" si="7"/>
        <v>46</v>
      </c>
      <c r="W99">
        <f t="shared" si="8"/>
        <v>10</v>
      </c>
      <c r="X99" t="str">
        <f t="shared" si="9"/>
        <v>IN</v>
      </c>
      <c r="Y99" s="22">
        <f>IF(WEEKDAY(D99,2)&gt;5,INT(D99)-WEEKDAY(D99,2)+8+debut,INT(D99)+MAX(debut,MIN(MOD(D99,1),fin)))</f>
        <v>42692.476967592593</v>
      </c>
      <c r="Z99" s="11">
        <f ca="1">IF(P99="","",(SUMPRODUCT(N(WEEKDAY(ROW(INDIRECT(INT(Y99)&amp;":"&amp;INT(P99))),2)&lt;6))-2)*(fin-debut)+(fin-MOD(Y99,1))+(MOD(P99,1)-debut))</f>
        <v>6.1921296291984618E-3</v>
      </c>
    </row>
    <row r="100" spans="1:26" x14ac:dyDescent="0.35">
      <c r="A100" t="s">
        <v>36</v>
      </c>
      <c r="B100" t="s">
        <v>61</v>
      </c>
      <c r="C100" t="s">
        <v>26</v>
      </c>
      <c r="D100" s="18">
        <v>42692.480798611112</v>
      </c>
      <c r="E100" t="s">
        <v>492</v>
      </c>
      <c r="G100" t="s">
        <v>493</v>
      </c>
      <c r="H100" t="s">
        <v>494</v>
      </c>
      <c r="I100" t="s">
        <v>30</v>
      </c>
      <c r="J100" t="s">
        <v>31</v>
      </c>
      <c r="K100" t="s">
        <v>65</v>
      </c>
      <c r="L100" t="s">
        <v>33</v>
      </c>
      <c r="N100" t="s">
        <v>488</v>
      </c>
      <c r="O100" t="s">
        <v>35</v>
      </c>
      <c r="P100" s="18">
        <v>42692.482511574075</v>
      </c>
      <c r="Q100" s="10">
        <v>42692.482453703706</v>
      </c>
      <c r="R100" s="10">
        <v>42699.480694444443</v>
      </c>
      <c r="S100" t="s">
        <v>137</v>
      </c>
      <c r="T100" s="12">
        <f t="shared" si="5"/>
        <v>46</v>
      </c>
      <c r="U100">
        <f t="shared" si="6"/>
        <v>11</v>
      </c>
      <c r="V100" s="12">
        <f t="shared" si="7"/>
        <v>46</v>
      </c>
      <c r="W100">
        <f t="shared" si="8"/>
        <v>10</v>
      </c>
      <c r="X100" t="str">
        <f t="shared" si="9"/>
        <v>IN</v>
      </c>
      <c r="Y100" s="22">
        <f>IF(WEEKDAY(D100,2)&gt;5,INT(D100)-WEEKDAY(D100,2)+8+debut,INT(D100)+MAX(debut,MIN(MOD(D100,1),fin)))</f>
        <v>42692.480798611112</v>
      </c>
      <c r="Z100" s="11">
        <f ca="1">IF(P100="","",(SUMPRODUCT(N(WEEKDAY(ROW(INDIRECT(INT(Y100)&amp;":"&amp;INT(P100))),2)&lt;6))-2)*(fin-debut)+(fin-MOD(Y100,1))+(MOD(P100,1)-debut))</f>
        <v>1.7129629632108845E-3</v>
      </c>
    </row>
    <row r="101" spans="1:26" x14ac:dyDescent="0.35">
      <c r="A101" t="s">
        <v>24</v>
      </c>
      <c r="B101" t="s">
        <v>495</v>
      </c>
      <c r="C101" t="s">
        <v>26</v>
      </c>
      <c r="D101" s="18">
        <v>42692.51390046296</v>
      </c>
      <c r="E101" t="s">
        <v>496</v>
      </c>
      <c r="F101">
        <v>8539116</v>
      </c>
      <c r="G101" t="s">
        <v>497</v>
      </c>
      <c r="H101" t="s">
        <v>498</v>
      </c>
      <c r="I101" t="s">
        <v>30</v>
      </c>
      <c r="J101" t="s">
        <v>31</v>
      </c>
      <c r="K101" t="s">
        <v>32</v>
      </c>
      <c r="L101" t="s">
        <v>33</v>
      </c>
      <c r="N101" t="s">
        <v>34</v>
      </c>
      <c r="O101" t="s">
        <v>35</v>
      </c>
      <c r="P101" s="18">
        <v>42695.410613425927</v>
      </c>
      <c r="Q101" s="10">
        <v>42695.410555555558</v>
      </c>
      <c r="R101" s="10">
        <v>42696.680567129632</v>
      </c>
      <c r="S101" t="s">
        <v>132</v>
      </c>
      <c r="T101" s="12">
        <f t="shared" si="5"/>
        <v>46</v>
      </c>
      <c r="U101">
        <f t="shared" si="6"/>
        <v>11</v>
      </c>
      <c r="V101" s="12">
        <f t="shared" si="7"/>
        <v>47</v>
      </c>
      <c r="W101">
        <f t="shared" si="8"/>
        <v>10</v>
      </c>
      <c r="X101" t="str">
        <f t="shared" si="9"/>
        <v>IN</v>
      </c>
      <c r="Y101" s="22">
        <f>IF(WEEKDAY(D101,2)&gt;5,INT(D101)-WEEKDAY(D101,2)+8+debut,INT(D101)+MAX(debut,MIN(MOD(D101,1),fin)))</f>
        <v>42692.51390046296</v>
      </c>
      <c r="Z101" s="11">
        <f ca="1">IF(P101="","",(SUMPRODUCT(N(WEEKDAY(ROW(INDIRECT(INT(Y101)&amp;":"&amp;INT(P101))),2)&lt;6))-2)*(fin-debut)+(fin-MOD(Y101,1))+(MOD(P101,1)-debut))</f>
        <v>0.31337962963395211</v>
      </c>
    </row>
    <row r="102" spans="1:26" x14ac:dyDescent="0.35">
      <c r="A102" t="s">
        <v>24</v>
      </c>
      <c r="B102" t="s">
        <v>499</v>
      </c>
      <c r="C102" t="s">
        <v>26</v>
      </c>
      <c r="D102" s="18">
        <v>42692.518206018518</v>
      </c>
      <c r="E102" t="s">
        <v>500</v>
      </c>
      <c r="F102">
        <v>8534804</v>
      </c>
      <c r="G102" t="s">
        <v>501</v>
      </c>
      <c r="H102" t="s">
        <v>502</v>
      </c>
      <c r="I102" t="s">
        <v>30</v>
      </c>
      <c r="J102" t="s">
        <v>31</v>
      </c>
      <c r="K102" t="s">
        <v>32</v>
      </c>
      <c r="L102" t="s">
        <v>33</v>
      </c>
      <c r="N102" t="s">
        <v>34</v>
      </c>
      <c r="O102" t="s">
        <v>35</v>
      </c>
      <c r="P102" s="18">
        <v>42692.636550925927</v>
      </c>
      <c r="Q102" s="10">
        <v>42692.553078703706</v>
      </c>
      <c r="R102" s="10">
        <v>42696.684872685182</v>
      </c>
      <c r="S102" t="s">
        <v>121</v>
      </c>
      <c r="T102" s="12">
        <f t="shared" si="5"/>
        <v>46</v>
      </c>
      <c r="U102">
        <f t="shared" si="6"/>
        <v>11</v>
      </c>
      <c r="V102" s="12">
        <f t="shared" si="7"/>
        <v>46</v>
      </c>
      <c r="W102">
        <f t="shared" si="8"/>
        <v>10</v>
      </c>
      <c r="X102" t="str">
        <f t="shared" si="9"/>
        <v>IN</v>
      </c>
      <c r="Y102" s="22">
        <f>IF(WEEKDAY(D102,2)&gt;5,INT(D102)-WEEKDAY(D102,2)+8+debut,INT(D102)+MAX(debut,MIN(MOD(D102,1),fin)))</f>
        <v>42692.518206018518</v>
      </c>
      <c r="Z102" s="11">
        <f ca="1">IF(P102="","",(SUMPRODUCT(N(WEEKDAY(ROW(INDIRECT(INT(Y102)&amp;":"&amp;INT(P102))),2)&lt;6))-2)*(fin-debut)+(fin-MOD(Y102,1))+(MOD(P102,1)-debut))</f>
        <v>0.11834490740875481</v>
      </c>
    </row>
    <row r="103" spans="1:26" x14ac:dyDescent="0.35">
      <c r="A103" t="s">
        <v>24</v>
      </c>
      <c r="B103" t="s">
        <v>503</v>
      </c>
      <c r="C103" t="s">
        <v>26</v>
      </c>
      <c r="D103" s="18">
        <v>42692.522129629629</v>
      </c>
      <c r="E103" t="s">
        <v>504</v>
      </c>
      <c r="F103">
        <v>8537095</v>
      </c>
      <c r="G103" t="s">
        <v>505</v>
      </c>
      <c r="H103" t="s">
        <v>506</v>
      </c>
      <c r="I103" t="s">
        <v>30</v>
      </c>
      <c r="J103" t="s">
        <v>31</v>
      </c>
      <c r="K103" t="s">
        <v>32</v>
      </c>
      <c r="L103" t="s">
        <v>33</v>
      </c>
      <c r="N103" t="s">
        <v>34</v>
      </c>
      <c r="O103" t="s">
        <v>35</v>
      </c>
      <c r="P103" s="18">
        <v>42692.650694444441</v>
      </c>
      <c r="Q103" s="10">
        <v>42692.650601851848</v>
      </c>
      <c r="R103" s="10">
        <v>42696.688796296294</v>
      </c>
      <c r="S103" t="s">
        <v>121</v>
      </c>
      <c r="T103" s="12">
        <f t="shared" si="5"/>
        <v>46</v>
      </c>
      <c r="U103">
        <f t="shared" si="6"/>
        <v>11</v>
      </c>
      <c r="V103" s="12">
        <f t="shared" si="7"/>
        <v>46</v>
      </c>
      <c r="W103">
        <f t="shared" si="8"/>
        <v>10</v>
      </c>
      <c r="X103" t="str">
        <f t="shared" si="9"/>
        <v>IN</v>
      </c>
      <c r="Y103" s="22">
        <f>IF(WEEKDAY(D103,2)&gt;5,INT(D103)-WEEKDAY(D103,2)+8+debut,INT(D103)+MAX(debut,MIN(MOD(D103,1),fin)))</f>
        <v>42692.522129629629</v>
      </c>
      <c r="Z103" s="11">
        <f ca="1">IF(P103="","",(SUMPRODUCT(N(WEEKDAY(ROW(INDIRECT(INT(Y103)&amp;":"&amp;INT(P103))),2)&lt;6))-2)*(fin-debut)+(fin-MOD(Y103,1))+(MOD(P103,1)-debut))</f>
        <v>0.12856481481139781</v>
      </c>
    </row>
    <row r="104" spans="1:26" x14ac:dyDescent="0.35">
      <c r="A104" t="s">
        <v>24</v>
      </c>
      <c r="B104" t="s">
        <v>276</v>
      </c>
      <c r="C104" t="s">
        <v>26</v>
      </c>
      <c r="D104" s="18">
        <v>42692.529467592591</v>
      </c>
      <c r="E104" t="s">
        <v>507</v>
      </c>
      <c r="F104">
        <v>8540660</v>
      </c>
      <c r="G104" t="s">
        <v>508</v>
      </c>
      <c r="H104" t="s">
        <v>509</v>
      </c>
      <c r="I104" t="s">
        <v>30</v>
      </c>
      <c r="J104" t="s">
        <v>280</v>
      </c>
      <c r="K104" t="s">
        <v>32</v>
      </c>
      <c r="L104" t="s">
        <v>33</v>
      </c>
      <c r="N104" t="s">
        <v>34</v>
      </c>
      <c r="O104" t="s">
        <v>35</v>
      </c>
      <c r="P104" s="18">
        <v>42692.661886574075</v>
      </c>
      <c r="Q104" s="10">
        <v>42692.661828703705</v>
      </c>
      <c r="R104" s="10">
        <v>42696.696134259262</v>
      </c>
      <c r="S104" t="s">
        <v>137</v>
      </c>
      <c r="T104" s="12">
        <f t="shared" si="5"/>
        <v>46</v>
      </c>
      <c r="U104">
        <f t="shared" si="6"/>
        <v>11</v>
      </c>
      <c r="V104" s="12">
        <f t="shared" si="7"/>
        <v>46</v>
      </c>
      <c r="W104">
        <f t="shared" si="8"/>
        <v>10</v>
      </c>
      <c r="X104" t="str">
        <f t="shared" si="9"/>
        <v>IN</v>
      </c>
      <c r="Y104" s="22">
        <f>IF(WEEKDAY(D104,2)&gt;5,INT(D104)-WEEKDAY(D104,2)+8+debut,INT(D104)+MAX(debut,MIN(MOD(D104,1),fin)))</f>
        <v>42692.529467592591</v>
      </c>
      <c r="Z104" s="11">
        <f ca="1">IF(P104="","",(SUMPRODUCT(N(WEEKDAY(ROW(INDIRECT(INT(Y104)&amp;":"&amp;INT(P104))),2)&lt;6))-2)*(fin-debut)+(fin-MOD(Y104,1))+(MOD(P104,1)-debut))</f>
        <v>0.13241898148407927</v>
      </c>
    </row>
    <row r="105" spans="1:26" x14ac:dyDescent="0.35">
      <c r="A105" t="s">
        <v>24</v>
      </c>
      <c r="B105" t="s">
        <v>510</v>
      </c>
      <c r="C105" t="s">
        <v>299</v>
      </c>
      <c r="D105" s="18">
        <v>42692.68372685185</v>
      </c>
      <c r="E105" t="s">
        <v>511</v>
      </c>
      <c r="F105">
        <v>8545239</v>
      </c>
      <c r="G105" t="s">
        <v>512</v>
      </c>
      <c r="H105" t="s">
        <v>513</v>
      </c>
      <c r="I105" t="s">
        <v>30</v>
      </c>
      <c r="J105" t="s">
        <v>31</v>
      </c>
      <c r="K105" t="s">
        <v>32</v>
      </c>
      <c r="N105" t="s">
        <v>34</v>
      </c>
      <c r="O105" t="s">
        <v>35</v>
      </c>
      <c r="R105" s="10">
        <v>42697.43372685185</v>
      </c>
      <c r="S105" t="s">
        <v>121</v>
      </c>
      <c r="T105" s="12">
        <f t="shared" si="5"/>
        <v>46</v>
      </c>
      <c r="U105">
        <f t="shared" si="6"/>
        <v>11</v>
      </c>
      <c r="V105" s="12" t="b">
        <f t="shared" si="7"/>
        <v>0</v>
      </c>
      <c r="W105" t="b">
        <f t="shared" si="8"/>
        <v>0</v>
      </c>
      <c r="X105" t="b">
        <f t="shared" si="9"/>
        <v>0</v>
      </c>
      <c r="Y105" s="22">
        <f>IF(WEEKDAY(D105,2)&gt;5,INT(D105)-WEEKDAY(D105,2)+8+debut,INT(D105)+MAX(debut,MIN(MOD(D105,1),fin)))</f>
        <v>42692.68372685185</v>
      </c>
      <c r="Z105" s="11" t="str">
        <f ca="1">IF(P105="","",(SUMPRODUCT(N(WEEKDAY(ROW(INDIRECT(INT(Y105)&amp;":"&amp;INT(P105))),2)&lt;6))-2)*(fin-debut)+(fin-MOD(Y105,1))+(MOD(P105,1)-debut))</f>
        <v/>
      </c>
    </row>
    <row r="106" spans="1:26" x14ac:dyDescent="0.35">
      <c r="A106" t="s">
        <v>24</v>
      </c>
      <c r="B106" t="s">
        <v>97</v>
      </c>
      <c r="C106" t="s">
        <v>26</v>
      </c>
      <c r="D106" s="18">
        <v>42692.742800925924</v>
      </c>
      <c r="E106" t="s">
        <v>112</v>
      </c>
      <c r="F106">
        <v>8547387</v>
      </c>
      <c r="G106" t="s">
        <v>113</v>
      </c>
      <c r="H106" t="s">
        <v>114</v>
      </c>
      <c r="I106" t="s">
        <v>30</v>
      </c>
      <c r="J106" t="s">
        <v>115</v>
      </c>
      <c r="K106" t="s">
        <v>32</v>
      </c>
      <c r="L106" t="s">
        <v>33</v>
      </c>
      <c r="N106" t="s">
        <v>34</v>
      </c>
      <c r="O106" t="s">
        <v>35</v>
      </c>
      <c r="P106" s="18">
        <v>42695.411249999997</v>
      </c>
      <c r="Q106" s="10">
        <v>42695.410150462965</v>
      </c>
      <c r="R106" s="10">
        <v>42699.742800925924</v>
      </c>
      <c r="S106" t="s">
        <v>116</v>
      </c>
      <c r="T106" s="12">
        <f t="shared" si="5"/>
        <v>46</v>
      </c>
      <c r="U106">
        <f t="shared" si="6"/>
        <v>11</v>
      </c>
      <c r="V106" s="12">
        <f t="shared" si="7"/>
        <v>47</v>
      </c>
      <c r="W106">
        <f t="shared" si="8"/>
        <v>10</v>
      </c>
      <c r="X106" t="str">
        <f t="shared" si="9"/>
        <v>IN</v>
      </c>
      <c r="Y106" s="22">
        <f>IF(WEEKDAY(D106,2)&gt;5,INT(D106)-WEEKDAY(D106,2)+8+debut,INT(D106)+MAX(debut,MIN(MOD(D106,1),fin)))</f>
        <v>42692.742800925924</v>
      </c>
      <c r="Z106" s="11">
        <f ca="1">IF(P106="","",(SUMPRODUCT(N(WEEKDAY(ROW(INDIRECT(INT(Y106)&amp;":"&amp;INT(P106))),2)&lt;6))-2)*(fin-debut)+(fin-MOD(Y106,1))+(MOD(P106,1)-debut))</f>
        <v>8.5115740740244916E-2</v>
      </c>
    </row>
    <row r="107" spans="1:26" x14ac:dyDescent="0.35">
      <c r="A107" s="14" t="s">
        <v>24</v>
      </c>
      <c r="B107" s="14" t="s">
        <v>117</v>
      </c>
      <c r="C107" s="14" t="s">
        <v>26</v>
      </c>
      <c r="D107" s="19">
        <v>42693.495115740741</v>
      </c>
      <c r="E107" s="14" t="s">
        <v>118</v>
      </c>
      <c r="F107" s="14"/>
      <c r="G107" s="14" t="s">
        <v>119</v>
      </c>
      <c r="H107" s="14" t="s">
        <v>120</v>
      </c>
      <c r="I107" s="14" t="s">
        <v>30</v>
      </c>
      <c r="J107" s="14" t="s">
        <v>31</v>
      </c>
      <c r="K107" s="14" t="s">
        <v>32</v>
      </c>
      <c r="L107" s="14" t="s">
        <v>33</v>
      </c>
      <c r="M107" s="14"/>
      <c r="N107" s="14" t="s">
        <v>34</v>
      </c>
      <c r="O107" s="14" t="s">
        <v>35</v>
      </c>
      <c r="P107" s="19">
        <v>42695.467662037037</v>
      </c>
      <c r="Q107" s="15">
        <v>42695.42591435185</v>
      </c>
      <c r="R107" s="15">
        <v>42697.5</v>
      </c>
      <c r="S107" s="14" t="s">
        <v>121</v>
      </c>
      <c r="T107" s="16">
        <f t="shared" si="5"/>
        <v>46</v>
      </c>
      <c r="U107" s="14">
        <f t="shared" si="6"/>
        <v>11</v>
      </c>
      <c r="V107" s="16">
        <f t="shared" si="7"/>
        <v>47</v>
      </c>
      <c r="W107" s="14">
        <f t="shared" si="8"/>
        <v>10</v>
      </c>
      <c r="X107" s="14" t="str">
        <f t="shared" si="9"/>
        <v>IN</v>
      </c>
      <c r="Y107" s="22">
        <f>IF(WEEKDAY(D107,2)&gt;5,INT(D107)-WEEKDAY(D107,2)+8+debut,INT(D107)+MAX(debut,MIN(MOD(D107,1),fin)))</f>
        <v>42695.333333333336</v>
      </c>
      <c r="Z107" s="11">
        <f ca="1">IF(P107="","",(SUMPRODUCT(N(WEEKDAY(ROW(INDIRECT(INT(Y107)&amp;":"&amp;INT(P107))),2)&lt;6))-2)*(fin-debut)+(fin-MOD(Y107,1))+(MOD(P107,1)-debut))</f>
        <v>0.13432870370161254</v>
      </c>
    </row>
    <row r="108" spans="1:26" x14ac:dyDescent="0.35">
      <c r="A108" s="14" t="s">
        <v>24</v>
      </c>
      <c r="B108" s="14" t="s">
        <v>122</v>
      </c>
      <c r="C108" s="14" t="s">
        <v>26</v>
      </c>
      <c r="D108" s="19">
        <v>42693.554756944446</v>
      </c>
      <c r="E108" s="14" t="s">
        <v>123</v>
      </c>
      <c r="F108" s="14">
        <v>8562837</v>
      </c>
      <c r="G108" s="14" t="s">
        <v>124</v>
      </c>
      <c r="H108" s="14" t="s">
        <v>125</v>
      </c>
      <c r="I108" s="14" t="s">
        <v>30</v>
      </c>
      <c r="J108" s="14" t="s">
        <v>126</v>
      </c>
      <c r="K108" s="14" t="s">
        <v>32</v>
      </c>
      <c r="L108" s="14" t="s">
        <v>33</v>
      </c>
      <c r="M108" s="14"/>
      <c r="N108" s="14" t="s">
        <v>34</v>
      </c>
      <c r="O108" s="14" t="s">
        <v>35</v>
      </c>
      <c r="P108" s="19">
        <v>42695.506840277776</v>
      </c>
      <c r="Q108" s="15">
        <v>42695.505358796298</v>
      </c>
      <c r="R108" s="15">
        <v>42697.5</v>
      </c>
      <c r="S108" s="14" t="s">
        <v>116</v>
      </c>
      <c r="T108" s="16">
        <f t="shared" si="5"/>
        <v>46</v>
      </c>
      <c r="U108" s="14">
        <f t="shared" si="6"/>
        <v>11</v>
      </c>
      <c r="V108" s="16">
        <f t="shared" si="7"/>
        <v>47</v>
      </c>
      <c r="W108" s="14">
        <f t="shared" si="8"/>
        <v>10</v>
      </c>
      <c r="X108" s="14" t="str">
        <f t="shared" si="9"/>
        <v>IN</v>
      </c>
      <c r="Y108" s="22">
        <f>IF(WEEKDAY(D108,2)&gt;5,INT(D108)-WEEKDAY(D108,2)+8+debut,INT(D108)+MAX(debut,MIN(MOD(D108,1),fin)))</f>
        <v>42695.333333333336</v>
      </c>
      <c r="Z108" s="11">
        <f ca="1">IF(P108="","",(SUMPRODUCT(N(WEEKDAY(ROW(INDIRECT(INT(Y108)&amp;":"&amp;INT(P108))),2)&lt;6))-2)*(fin-debut)+(fin-MOD(Y108,1))+(MOD(P108,1)-debut))</f>
        <v>0.17350694444030523</v>
      </c>
    </row>
    <row r="109" spans="1:26" x14ac:dyDescent="0.35">
      <c r="A109" s="14" t="s">
        <v>24</v>
      </c>
      <c r="B109" s="14" t="s">
        <v>127</v>
      </c>
      <c r="C109" s="14" t="s">
        <v>26</v>
      </c>
      <c r="D109" s="19">
        <v>42693.650937500002</v>
      </c>
      <c r="E109" s="14" t="s">
        <v>128</v>
      </c>
      <c r="F109" s="14">
        <v>8565153</v>
      </c>
      <c r="G109" s="14" t="s">
        <v>129</v>
      </c>
      <c r="H109" s="14" t="s">
        <v>130</v>
      </c>
      <c r="I109" s="14" t="s">
        <v>30</v>
      </c>
      <c r="J109" s="14" t="s">
        <v>131</v>
      </c>
      <c r="K109" s="14" t="s">
        <v>32</v>
      </c>
      <c r="L109" s="14" t="s">
        <v>33</v>
      </c>
      <c r="M109" s="14"/>
      <c r="N109" s="14" t="s">
        <v>34</v>
      </c>
      <c r="O109" s="14" t="s">
        <v>35</v>
      </c>
      <c r="P109" s="19">
        <v>42695.427847222221</v>
      </c>
      <c r="Q109" s="15">
        <v>42695.427766203706</v>
      </c>
      <c r="R109" s="15">
        <v>42697.5</v>
      </c>
      <c r="S109" s="14" t="s">
        <v>132</v>
      </c>
      <c r="T109" s="16">
        <f t="shared" si="5"/>
        <v>46</v>
      </c>
      <c r="U109" s="14">
        <f t="shared" si="6"/>
        <v>11</v>
      </c>
      <c r="V109" s="16">
        <f t="shared" si="7"/>
        <v>47</v>
      </c>
      <c r="W109" s="14">
        <f t="shared" si="8"/>
        <v>10</v>
      </c>
      <c r="X109" s="14" t="str">
        <f t="shared" si="9"/>
        <v>IN</v>
      </c>
      <c r="Y109" s="22">
        <f>IF(WEEKDAY(D109,2)&gt;5,INT(D109)-WEEKDAY(D109,2)+8+debut,INT(D109)+MAX(debut,MIN(MOD(D109,1),fin)))</f>
        <v>42695.333333333336</v>
      </c>
      <c r="Z109" s="11">
        <f ca="1">IF(P109="","",(SUMPRODUCT(N(WEEKDAY(ROW(INDIRECT(INT(Y109)&amp;":"&amp;INT(P109))),2)&lt;6))-2)*(fin-debut)+(fin-MOD(Y109,1))+(MOD(P109,1)-debut))</f>
        <v>9.4513888885558117E-2</v>
      </c>
    </row>
    <row r="110" spans="1:26" x14ac:dyDescent="0.35">
      <c r="A110" t="s">
        <v>36</v>
      </c>
      <c r="B110" t="s">
        <v>133</v>
      </c>
      <c r="C110" t="s">
        <v>26</v>
      </c>
      <c r="D110" s="18">
        <v>42693.716412037036</v>
      </c>
      <c r="E110" t="s">
        <v>134</v>
      </c>
      <c r="F110">
        <v>8559456</v>
      </c>
      <c r="G110" t="s">
        <v>135</v>
      </c>
      <c r="H110" t="s">
        <v>136</v>
      </c>
      <c r="I110" t="s">
        <v>30</v>
      </c>
      <c r="J110" t="s">
        <v>31</v>
      </c>
      <c r="K110" t="s">
        <v>32</v>
      </c>
      <c r="L110" t="s">
        <v>33</v>
      </c>
      <c r="N110" t="s">
        <v>34</v>
      </c>
      <c r="O110" t="s">
        <v>35</v>
      </c>
      <c r="P110" s="18">
        <v>42696.492511574077</v>
      </c>
      <c r="Q110" s="10">
        <v>42696.492407407408</v>
      </c>
      <c r="R110" s="10">
        <v>42699.75</v>
      </c>
      <c r="S110" t="s">
        <v>137</v>
      </c>
      <c r="T110" s="12">
        <f t="shared" si="5"/>
        <v>46</v>
      </c>
      <c r="U110">
        <f t="shared" si="6"/>
        <v>11</v>
      </c>
      <c r="V110" s="12">
        <f t="shared" si="7"/>
        <v>47</v>
      </c>
      <c r="W110">
        <f t="shared" si="8"/>
        <v>10</v>
      </c>
      <c r="X110" t="str">
        <f t="shared" si="9"/>
        <v>IN</v>
      </c>
      <c r="Y110" s="22">
        <f>IF(WEEKDAY(D110,2)&gt;5,INT(D110)-WEEKDAY(D110,2)+8+debut,INT(D110)+MAX(debut,MIN(MOD(D110,1),fin)))</f>
        <v>42695.333333333336</v>
      </c>
      <c r="Z110" s="11">
        <f ca="1">IF(P110="","",(SUMPRODUCT(N(WEEKDAY(ROW(INDIRECT(INT(Y110)&amp;":"&amp;INT(P110))),2)&lt;6))-2)*(fin-debut)+(fin-MOD(Y110,1))+(MOD(P110,1)-debut))</f>
        <v>0.57584490740797878</v>
      </c>
    </row>
    <row r="111" spans="1:26" x14ac:dyDescent="0.35">
      <c r="A111" t="s">
        <v>24</v>
      </c>
      <c r="B111" t="s">
        <v>269</v>
      </c>
      <c r="C111" t="s">
        <v>26</v>
      </c>
      <c r="D111" s="18">
        <v>42694.652905092589</v>
      </c>
      <c r="E111" t="s">
        <v>514</v>
      </c>
      <c r="G111" t="s">
        <v>515</v>
      </c>
      <c r="H111" t="s">
        <v>516</v>
      </c>
      <c r="I111" t="s">
        <v>30</v>
      </c>
      <c r="K111" t="s">
        <v>110</v>
      </c>
      <c r="L111" t="s">
        <v>33</v>
      </c>
      <c r="N111" t="s">
        <v>517</v>
      </c>
      <c r="O111" t="s">
        <v>35</v>
      </c>
      <c r="P111" s="18">
        <v>42695.686307870368</v>
      </c>
      <c r="Q111" s="10">
        <v>42695.686226851853</v>
      </c>
      <c r="R111" s="10">
        <v>42695.653379629628</v>
      </c>
      <c r="S111" t="s">
        <v>137</v>
      </c>
      <c r="T111" s="12">
        <f t="shared" si="5"/>
        <v>47</v>
      </c>
      <c r="U111">
        <f t="shared" si="6"/>
        <v>11</v>
      </c>
      <c r="V111" s="12">
        <f t="shared" si="7"/>
        <v>47</v>
      </c>
      <c r="W111">
        <f t="shared" si="8"/>
        <v>10</v>
      </c>
      <c r="X111" t="str">
        <f t="shared" si="9"/>
        <v>OUT</v>
      </c>
      <c r="Y111" s="22">
        <f>IF(WEEKDAY(D111,2)&gt;5,INT(D111)-WEEKDAY(D111,2)+8+debut,INT(D111)+MAX(debut,MIN(MOD(D111,1),fin)))</f>
        <v>42695.333333333336</v>
      </c>
      <c r="Z111" s="11">
        <f ca="1">IF(P111="","",(SUMPRODUCT(N(WEEKDAY(ROW(INDIRECT(INT(Y111)&amp;":"&amp;INT(P111))),2)&lt;6))-2)*(fin-debut)+(fin-MOD(Y111,1))+(MOD(P111,1)-debut))</f>
        <v>0.35297453703242354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Feuil3</vt:lpstr>
      <vt:lpstr>debut</vt:lpstr>
      <vt:lpstr>fin</vt:lpstr>
    </vt:vector>
  </TitlesOfParts>
  <Company>SPIE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ESCUDERO Alexia</dc:creator>
  <cp:lastModifiedBy>Michel</cp:lastModifiedBy>
  <dcterms:created xsi:type="dcterms:W3CDTF">2016-11-30T09:34:30Z</dcterms:created>
  <dcterms:modified xsi:type="dcterms:W3CDTF">2016-12-01T19:34:46Z</dcterms:modified>
</cp:coreProperties>
</file>