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.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521283579e8f4b14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804" activeTab="6"/>
  </bookViews>
  <sheets>
    <sheet name="HESSEL 2019" sheetId="180" r:id="rId1"/>
    <sheet name="VITICOLE 2009" sheetId="181" r:id="rId2"/>
    <sheet name="ARGENSOL 2009" sheetId="182" r:id="rId3"/>
    <sheet name="BRIAND 2009" sheetId="183" r:id="rId4"/>
    <sheet name="ARC 2009" sheetId="184" r:id="rId5"/>
    <sheet name="REVOUL 2009" sheetId="185" r:id="rId6"/>
    <sheet name="AUBRAC 2009" sheetId="186" r:id="rId7"/>
    <sheet name="Courrier" sheetId="76" r:id="rId8"/>
    <sheet name="Listes" sheetId="131" r:id="rId9"/>
  </sheets>
  <definedNames>
    <definedName name="_xlnm._FilterDatabase" localSheetId="7" hidden="1">Courrier!$A$2:$Q$42</definedName>
    <definedName name="_xlnm.Criteria" localSheetId="4">'ARC 2009'!$M$1:$O$2</definedName>
    <definedName name="_xlnm.Criteria" localSheetId="2">'ARGENSOL 2009'!$M$1:$O$2</definedName>
    <definedName name="_xlnm.Criteria" localSheetId="6">'AUBRAC 2009'!$M$1:$O$2</definedName>
    <definedName name="_xlnm.Criteria" localSheetId="3">'BRIAND 2009'!$M$1:$O$2</definedName>
    <definedName name="_xlnm.Criteria" localSheetId="0">'HESSEL 2019'!$M$1:$O$2</definedName>
    <definedName name="_xlnm.Criteria" localSheetId="5">'REVOUL 2009'!$M$1:$O$2</definedName>
    <definedName name="_xlnm.Criteria" localSheetId="1">'VITICOLE 2009'!$M$1:$O$2</definedName>
    <definedName name="_xlnm.Extract" localSheetId="4">'ARC 2009'!$A$4:$K$4</definedName>
    <definedName name="_xlnm.Extract" localSheetId="2">'ARGENSOL 2009'!$A$4:$K$4</definedName>
    <definedName name="_xlnm.Extract" localSheetId="6">'AUBRAC 2009'!$A$4:$K$4</definedName>
    <definedName name="_xlnm.Extract" localSheetId="3">'BRIAND 2009'!$A$4:$K$4</definedName>
    <definedName name="_xlnm.Extract" localSheetId="0">'HESSEL 2019'!$A$4:$K$4</definedName>
    <definedName name="_xlnm.Extract" localSheetId="5">'REVOUL 2009'!$A$4:$K$4</definedName>
    <definedName name="_xlnm.Extract" localSheetId="1">'VITICOLE 2009'!$A$4:$K$4</definedName>
    <definedName name="IblLycee">Listes!$A$2:$A$15</definedName>
    <definedName name="_xlnm.Print_Titles" localSheetId="7">Courrier!$2:$2</definedName>
    <definedName name="ListeAvancement_Dossier">Listes!$J$3:$J$8</definedName>
    <definedName name="ListeLycee">Listes!$A$3:$A$15</definedName>
    <definedName name="ListeReferent_AREA">Listes!$C$3:$C$7</definedName>
    <definedName name="ListeSociete">Listes!$D$3:$D$45</definedName>
    <definedName name="ListeType_Pieces">Listes!$H$3:$H$6</definedName>
    <definedName name="TblLycee">Listes!$A$2:$A$15</definedName>
    <definedName name="Z_0DC29766_F88A_4FAA_8E46_59ED015ECD88_.wvu.FilterData" localSheetId="7" hidden="1">Courrier!$A$2:$N$2</definedName>
    <definedName name="Z_26CD7A98_52BB_46F2_AEEC_6013953A59BE_.wvu.FilterData" localSheetId="7" hidden="1">Courrier!$A$2:$N$2</definedName>
    <definedName name="Z_905C6787_FAC6_4A98_B9BB_311795B9DE91_.wvu.FilterData" localSheetId="7" hidden="1">Courrier!$A$2:$N$2</definedName>
    <definedName name="Z_94FECFAF_DE67_4124_8B29_40359DA7CBBC_.wvu.FilterData" localSheetId="7" hidden="1">Courrier!$A$2:$N$2</definedName>
    <definedName name="Z_A3AB4A50_E615_4969_A379_5B2FBC18191B_.wvu.FilterData" localSheetId="7" hidden="1">Courrier!$A$2:$N$2</definedName>
    <definedName name="Z_A3AB4A50_E615_4969_A379_5B2FBC18191B_.wvu.Rows" localSheetId="7" hidden="1">Courrier!#REF!</definedName>
    <definedName name="Z_A9DFF9DC_D5D4_40BD_AD41_60F20727AFD5_.wvu.FilterData" localSheetId="7" hidden="1">Courrier!$A$2:$N$2</definedName>
    <definedName name="Z_E04F32EA_A48F_44F4_A7B2_69C91DABE707_.wvu.FilterData" localSheetId="7" hidden="1">Courrier!$A$2:$N$2</definedName>
    <definedName name="Z_FFCC2214_7CC1_4060_B556_8DDE09F0E3CF_.wvu.FilterData" localSheetId="7" hidden="1">Courrier!$A$2:$N$2</definedName>
    <definedName name="_xlnm.Print_Area" localSheetId="7">saisie[]</definedName>
  </definedNames>
  <calcPr calcId="152511"/>
  <customWorkbookViews>
    <customWorkbookView name="Francois DEGRANGE - Affichage personnalisé" guid="{26CD7A98-52BB-46F2-AEEC-6013953A59BE}" mergeInterval="0" personalView="1" maximized="1" xWindow="-1928" yWindow="-514" windowWidth="1936" windowHeight="1056" tabRatio="829" activeSheetId="55"/>
    <customWorkbookView name="admin - Affichage personnalisé" guid="{E04F32EA-A48F-44F4-A7B2-69C91DABE707}" mergeInterval="0" personalView="1" maximized="1" xWindow="1" yWindow="1" windowWidth="1676" windowHeight="820" tabRatio="760" activeSheetId="42"/>
    <customWorkbookView name="Yroustan - Affichage personnalisé" guid="{905C6787-FAC6-4A98-B9BB-311795B9DE91}" mergeInterval="0" personalView="1" maximized="1" xWindow="1" yWindow="1" windowWidth="1664" windowHeight="746" tabRatio="760" activeSheetId="68"/>
    <customWorkbookView name="archytecta - Affichage personnalisé" guid="{A9DFF9DC-D5D4-40BD-AD41-60F20727AFD5}" mergeInterval="0" personalView="1" maximized="1" xWindow="-1928" yWindow="-514" windowWidth="1936" windowHeight="1056" tabRatio="760" activeSheetId="1"/>
    <customWorkbookView name="Frederic - Affichage personnalisé" guid="{A3AB4A50-E615-4969-A379-5B2FBC18191B}" mergeInterval="0" personalView="1" maximized="1" xWindow="1" yWindow="1" windowWidth="1916" windowHeight="808" tabRatio="760" activeSheetId="76"/>
    <customWorkbookView name="François Degrange - Affichage personnalisé" guid="{5A3CA8FC-65BA-4F1D-B3B4-AB0848DA1660}" mergeInterval="0" personalView="1" maximized="1" windowWidth="1680" windowHeight="824" activeSheetId="71"/>
    <customWorkbookView name="Francois - Affichage personnalisé" guid="{3CDE3942-CBBE-4A35-88BD-B0599E0097AD}" mergeInterval="0" personalView="1" maximized="1" xWindow="1" yWindow="1" windowWidth="1916" windowHeight="781" activeSheetId="39"/>
    <customWorkbookView name="Nathalie DENAT - Affichage personnalisé" guid="{03AABB37-EC5D-4F5B-B8DF-EC7B61456F61}" mergeInterval="0" personalView="1" maximized="1" windowWidth="1817" windowHeight="933" tabRatio="805" activeSheetId="185"/>
    <customWorkbookView name="Guillaume Ravaz - Affichage personnalisé" guid="{E7189FCF-93B4-4FE8-870D-CF999FACD076}" mergeInterval="0" personalView="1" maximized="1" windowWidth="1600" windowHeight="714" activeSheetId="24"/>
    <customWorkbookView name="Birot Pascale - Affichage personnalisé" guid="{FC5687F9-0A4C-45CD-B55C-B830BE9D8F3A}" mergeInterval="0" personalView="1" maximized="1" xWindow="1" yWindow="1" windowWidth="1721" windowHeight="937" activeSheetId="71"/>
    <customWorkbookView name="Francois seca - Affichage personnalisé" guid="{42F2239C-AC59-9249-9088-FB853CBD3DF0}" mergeInterval="0" personalView="1" yWindow="54" windowWidth="1920" windowHeight="1000" activeSheetId="1"/>
    <customWorkbookView name="¤¤¤ - Affichage personnalisé" guid="{215E8401-2B6C-4379-AE82-84EE7431F3D6}" mergeInterval="0" personalView="1" maximized="1" xWindow="1" yWindow="1" windowWidth="1362" windowHeight="577" activeSheetId="70"/>
    <customWorkbookView name="mesureux - Affichage personnalisé" guid="{F1F8A622-F9B7-4A92-8024-A0B9F4FD4D7E}" mergeInterval="0" personalView="1" maximized="1" xWindow="1" yWindow="1" windowWidth="1705" windowHeight="945" activeSheetId="1"/>
    <customWorkbookView name="frédéric Jond-Trouble - Affichage personnalisé" guid="{9C1BF1FC-0066-4D58-BEE4-5E91E6C37528}" mergeInterval="0" personalView="1" maximized="1" windowWidth="1362" windowHeight="543" activeSheetId="145"/>
    <customWorkbookView name="crespin - Affichage personnalisé" guid="{419C44B0-E014-4E98-A93E-B4B6986BF5DD}" mergeInterval="0" personalView="1" maximized="1" xWindow="1" yWindow="1" windowWidth="1582" windowHeight="785" tabRatio="805" activeSheetId="71"/>
    <customWorkbookView name="icard - Affichage personnalisé" guid="{03A104CC-21DF-4037-9B02-B1FBD3D8B7FB}" mergeInterval="0" personalView="1" maximized="1" xWindow="1" yWindow="1" windowWidth="1600" windowHeight="709" activeSheetId="102"/>
    <customWorkbookView name="Siegfried - Affichage personnalisé" guid="{ED9563E8-9359-466A-AB46-B72D0D2A09DE}" mergeInterval="0" personalView="1" maximized="1" xWindow="-8" yWindow="-8" windowWidth="1296" windowHeight="1000" activeSheetId="1"/>
    <customWorkbookView name="Stéphanie - Affichage personnalisé" guid="{94FECFAF-DE67-4124-8B29-40359DA7CBBC}" mergeInterval="0" personalView="1" maximized="1" windowWidth="1916" windowHeight="821" tabRatio="760" activeSheetId="76"/>
    <customWorkbookView name="DEGRANGE - Affichage personnalisé" guid="{0DC29766-F88A-4FAA-8E46-59ED015ECD88}" mergeInterval="0" personalView="1" maximized="1" xWindow="-8" yWindow="-8" windowWidth="1296" windowHeight="1000" activeSheetId="36"/>
    <customWorkbookView name="Agence - Affichage personnalisé" guid="{FFCC2214-7CC1-4060-B556-8DDE09F0E3CF}" mergeInterval="0" personalView="1" maximized="1" xWindow="1" yWindow="1" windowWidth="1676" windowHeight="778" activeSheetId="68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2" i="186" l="1"/>
  <c r="N2" i="186"/>
  <c r="M2" i="186"/>
  <c r="F2" i="186"/>
  <c r="B2" i="186"/>
  <c r="A1" i="186" s="1"/>
  <c r="O2" i="185"/>
  <c r="N2" i="185"/>
  <c r="M2" i="185"/>
  <c r="F2" i="185"/>
  <c r="B2" i="185"/>
  <c r="A1" i="185" s="1"/>
  <c r="O2" i="184"/>
  <c r="N2" i="184"/>
  <c r="M2" i="184"/>
  <c r="F2" i="184"/>
  <c r="B2" i="184"/>
  <c r="A1" i="184" s="1"/>
  <c r="O2" i="183"/>
  <c r="N2" i="183"/>
  <c r="M2" i="183"/>
  <c r="F2" i="183"/>
  <c r="B2" i="183"/>
  <c r="A1" i="183" s="1"/>
  <c r="O2" i="182"/>
  <c r="N2" i="182"/>
  <c r="M2" i="182"/>
  <c r="F2" i="182"/>
  <c r="B2" i="182"/>
  <c r="A1" i="182" s="1"/>
  <c r="O2" i="181"/>
  <c r="N2" i="181"/>
  <c r="M2" i="181"/>
  <c r="F2" i="181"/>
  <c r="B2" i="181"/>
  <c r="A1" i="181" s="1"/>
  <c r="M2" i="180"/>
  <c r="O2" i="180" l="1"/>
  <c r="N2" i="180"/>
  <c r="F2" i="180"/>
  <c r="B2" i="180"/>
  <c r="A1" i="180" s="1"/>
  <c r="B41" i="76" l="1"/>
  <c r="B4" i="76" l="1"/>
  <c r="B5" i="76"/>
  <c r="B6" i="76"/>
  <c r="B7" i="76"/>
  <c r="B8" i="76"/>
  <c r="B9" i="76"/>
  <c r="B10" i="76"/>
  <c r="B11" i="76"/>
  <c r="B12" i="76"/>
  <c r="B13" i="76"/>
  <c r="B14" i="76"/>
  <c r="B15" i="76"/>
  <c r="B16" i="76"/>
  <c r="B17" i="76"/>
  <c r="B18" i="76"/>
  <c r="B19" i="76"/>
  <c r="B20" i="76"/>
  <c r="B21" i="76"/>
  <c r="B22" i="76"/>
  <c r="B23" i="76"/>
  <c r="B24" i="76"/>
  <c r="B25" i="76"/>
  <c r="B26" i="76"/>
  <c r="B27" i="76"/>
  <c r="B28" i="76"/>
  <c r="B29" i="76"/>
  <c r="B30" i="76"/>
  <c r="B31" i="76"/>
  <c r="B32" i="76"/>
  <c r="B33" i="76"/>
  <c r="B34" i="76"/>
  <c r="B35" i="76"/>
  <c r="B36" i="76"/>
  <c r="B37" i="76"/>
  <c r="B38" i="76"/>
  <c r="B39" i="76"/>
  <c r="B40" i="76"/>
  <c r="B3" i="76"/>
</calcChain>
</file>

<file path=xl/sharedStrings.xml><?xml version="1.0" encoding="utf-8"?>
<sst xmlns="http://schemas.openxmlformats.org/spreadsheetml/2006/main" count="596" uniqueCount="211">
  <si>
    <t>Lot</t>
  </si>
  <si>
    <t>Engagé</t>
  </si>
  <si>
    <t>Facturé</t>
  </si>
  <si>
    <t>En attente</t>
  </si>
  <si>
    <t>En cours</t>
  </si>
  <si>
    <t>LIONS</t>
  </si>
  <si>
    <t>SMTL</t>
  </si>
  <si>
    <t>PLE</t>
  </si>
  <si>
    <t>EIS</t>
  </si>
  <si>
    <t>MATERLABO</t>
  </si>
  <si>
    <t>Payée</t>
  </si>
  <si>
    <t>AIC BAT</t>
  </si>
  <si>
    <t>Non payée</t>
  </si>
  <si>
    <t>L'OUVERTURE</t>
  </si>
  <si>
    <t>SCPA</t>
  </si>
  <si>
    <t>ASTEN</t>
  </si>
  <si>
    <t>SOMES</t>
  </si>
  <si>
    <t>LES COMPAGNONS DU BARROUX</t>
  </si>
  <si>
    <t>SEDM</t>
  </si>
  <si>
    <t>JIMENEZ</t>
  </si>
  <si>
    <t>ECAM</t>
  </si>
  <si>
    <t>SUD METALLERIE</t>
  </si>
  <si>
    <t>ISOLBAT</t>
  </si>
  <si>
    <t>TPDM</t>
  </si>
  <si>
    <t>CASAL SPORTS</t>
  </si>
  <si>
    <t>Lycée</t>
  </si>
  <si>
    <t>Référent AREA</t>
  </si>
  <si>
    <t>N°</t>
  </si>
  <si>
    <t>Type</t>
  </si>
  <si>
    <t>Avancement dossier</t>
  </si>
  <si>
    <t>BDC</t>
  </si>
  <si>
    <t>Agnès De Vino</t>
  </si>
  <si>
    <t>Facture</t>
  </si>
  <si>
    <t>Climatech</t>
  </si>
  <si>
    <t>SMC BTP</t>
  </si>
  <si>
    <t>Annulé</t>
  </si>
  <si>
    <t>PROVENCE MENUISERIES</t>
  </si>
  <si>
    <t>CMT</t>
  </si>
  <si>
    <t>Gino Ciravolo</t>
  </si>
  <si>
    <t>BERTEA</t>
  </si>
  <si>
    <t>ENGIE</t>
  </si>
  <si>
    <t>IDEX</t>
  </si>
  <si>
    <t xml:space="preserve"> du </t>
  </si>
  <si>
    <t>ALPHA SERVICES</t>
  </si>
  <si>
    <t>VISION D'INTERIEUR</t>
  </si>
  <si>
    <t>Société</t>
  </si>
  <si>
    <t>Projet BC</t>
  </si>
  <si>
    <t>Transmis</t>
  </si>
  <si>
    <t>Devis</t>
  </si>
  <si>
    <t>AX'EAU</t>
  </si>
  <si>
    <t>EEIB</t>
  </si>
  <si>
    <t>CMA</t>
  </si>
  <si>
    <t>FTTS</t>
  </si>
  <si>
    <t>SAPEC</t>
  </si>
  <si>
    <t>SOGEV</t>
  </si>
  <si>
    <t>ID VERDE</t>
  </si>
  <si>
    <t>ORTEC</t>
  </si>
  <si>
    <t>SATR</t>
  </si>
  <si>
    <t>SEDEL</t>
  </si>
  <si>
    <t>ALPHA CLOTURES</t>
  </si>
  <si>
    <t>NERESSY</t>
  </si>
  <si>
    <t>OUVERTURE ET AVENIR</t>
  </si>
  <si>
    <t xml:space="preserve">DUMAFE </t>
  </si>
  <si>
    <t>CORA</t>
  </si>
  <si>
    <t>STAR'S JARDIN</t>
  </si>
  <si>
    <t>SPTMI</t>
  </si>
  <si>
    <t>BONZI</t>
  </si>
  <si>
    <t>Décablage algécos</t>
  </si>
  <si>
    <t>BDC N°807B/607 - Devis N°19-076</t>
  </si>
  <si>
    <t>HESSEL</t>
  </si>
  <si>
    <t>VITICOLE</t>
  </si>
  <si>
    <t>Fourniture et pose du panneau Région bleu</t>
  </si>
  <si>
    <t>Devis N°2019-575</t>
  </si>
  <si>
    <t>BRIAND</t>
  </si>
  <si>
    <t>Devis N°2019-573</t>
  </si>
  <si>
    <t>Devis N°2019-572</t>
  </si>
  <si>
    <t>AUBRAC</t>
  </si>
  <si>
    <t>Devis N°2019-570</t>
  </si>
  <si>
    <t>Devis N°2019-574</t>
  </si>
  <si>
    <t>Débouchage réseau EU des sanitaires garçons au collecteur (50ml)</t>
  </si>
  <si>
    <t>Devis N°D19 05 177</t>
  </si>
  <si>
    <t>Fuite sur bouclage ECS</t>
  </si>
  <si>
    <t>Devis N°53</t>
  </si>
  <si>
    <t>REVOUL</t>
  </si>
  <si>
    <t>Devis N°2019-571</t>
  </si>
  <si>
    <t>Devis N°19-040</t>
  </si>
  <si>
    <t xml:space="preserve"> </t>
  </si>
  <si>
    <t>SNAC</t>
  </si>
  <si>
    <t>Devis N°DE000534</t>
  </si>
  <si>
    <t>AUDIT PROCESS</t>
  </si>
  <si>
    <t>SIMIL</t>
  </si>
  <si>
    <t xml:space="preserve">CDB </t>
  </si>
  <si>
    <t>Elagage des haies, du pin parasol et d'un platane</t>
  </si>
  <si>
    <t>Reprise de chaussée Zone A</t>
  </si>
  <si>
    <t xml:space="preserve">Fourniture et pose du panneau région </t>
  </si>
  <si>
    <t>Remplacement des menuiseries du bloc technologique I classe U.L.I.S</t>
  </si>
  <si>
    <t>Devis N°D2019/362</t>
  </si>
  <si>
    <t>Devis N°D82-0819-037</t>
  </si>
  <si>
    <t>Devis N°2019-690</t>
  </si>
  <si>
    <t>Devis N°DE010661</t>
  </si>
  <si>
    <t xml:space="preserve">Demolition de sol pour réparation canalisation WC homme </t>
  </si>
  <si>
    <t>Remplacement des menuiseries du bloc technologique I CLASSE 2</t>
  </si>
  <si>
    <t>Remplacement des menuiseries du bloc technologique I CLASSE U.L.I.S</t>
  </si>
  <si>
    <t>Devis N°DE010660</t>
  </si>
  <si>
    <t xml:space="preserve">Internat ajout de 15 prises dans 15 chambres </t>
  </si>
  <si>
    <t>Pose de moustiquaires commande par cordons</t>
  </si>
  <si>
    <t>Désinfection : Intervention urgente sur réseau d'eau chaude sanitaires</t>
  </si>
  <si>
    <t>Devis N°0000444</t>
  </si>
  <si>
    <t>Fourniture et pose de sèche-mains</t>
  </si>
  <si>
    <t>Devis N°19-048</t>
  </si>
  <si>
    <t>Travaux d'amélioration suite au rapport VERITAS</t>
  </si>
  <si>
    <t>Devis N°19-055</t>
  </si>
  <si>
    <t>Devis N°19-052</t>
  </si>
  <si>
    <t xml:space="preserve">Remplacement des candelabres </t>
  </si>
  <si>
    <t>Devis N°19-075</t>
  </si>
  <si>
    <t>Alimentation volet roulant chambre internat R+2</t>
  </si>
  <si>
    <t xml:space="preserve">Nettoyage du transformateur </t>
  </si>
  <si>
    <t>Devis N°19-080</t>
  </si>
  <si>
    <t>Fourniture et pose de mains courantes extérieures</t>
  </si>
  <si>
    <t>Devis N°B/JB/CR/7/0208</t>
  </si>
  <si>
    <t xml:space="preserve">Réfection de la façade extérieur </t>
  </si>
  <si>
    <t>Devis N°2019-617</t>
  </si>
  <si>
    <t>Remplacement du tapis de la loge d'accueil</t>
  </si>
  <si>
    <t>Devis N°2019-618</t>
  </si>
  <si>
    <t>Dépose d'une bordure en béton Gymanse</t>
  </si>
  <si>
    <t>Devis N°2019/351</t>
  </si>
  <si>
    <t>Création d'une rampe d'accès et d'une clôture périphérique au bassin de rétention</t>
  </si>
  <si>
    <t>Démolition des longrines des bungalows</t>
  </si>
  <si>
    <t>Devis N°2019/349</t>
  </si>
  <si>
    <t>Reprise de chaussée à l'emplacement des bungalows</t>
  </si>
  <si>
    <t>Devis N°2019/359</t>
  </si>
  <si>
    <t>Débroussailage mécanique du bassin de rétention</t>
  </si>
  <si>
    <t>Devis N°82-0819/046</t>
  </si>
  <si>
    <t>Fourniture et pose de laurier rose 60/80</t>
  </si>
  <si>
    <t>Devis N°82-0819/014</t>
  </si>
  <si>
    <t xml:space="preserve">Fourniture et pose d'un vantail de porte </t>
  </si>
  <si>
    <t>Devis N°DE000553</t>
  </si>
  <si>
    <t>Fourniture et pose d'un GC en périphérie du bassin de rétention</t>
  </si>
  <si>
    <t>Devis N°B/JB/CR/7/0209</t>
  </si>
  <si>
    <t>Fourniture et mise en place des équipements de sécurité incendie</t>
  </si>
  <si>
    <t>Devis N°2019.F8957-AT/SO/SA/FA</t>
  </si>
  <si>
    <t>Dégorgement et pompage d'un réseau EU, et inspection ITV</t>
  </si>
  <si>
    <t>Devis N°JMB-19 07 225</t>
  </si>
  <si>
    <t>Intervention sur mur d'escalade extérieur</t>
  </si>
  <si>
    <t>Devis N°A84P001</t>
  </si>
  <si>
    <t>Réparation et raccord des canalisations EU des WC H</t>
  </si>
  <si>
    <t>Etablissement</t>
  </si>
  <si>
    <t>G22</t>
  </si>
  <si>
    <t>Entreprise</t>
  </si>
  <si>
    <t>Opération</t>
  </si>
  <si>
    <t>N°Devis</t>
  </si>
  <si>
    <t>Date Devis</t>
  </si>
  <si>
    <t>Date BDC AREA</t>
  </si>
  <si>
    <t>N°Facture</t>
  </si>
  <si>
    <t>Date Facture</t>
  </si>
  <si>
    <t>Avancement</t>
  </si>
  <si>
    <t>N°BDC/ Marché</t>
  </si>
  <si>
    <t>Date envoie area</t>
  </si>
  <si>
    <t>Commentaires</t>
  </si>
  <si>
    <t>Responsable</t>
  </si>
  <si>
    <t>date BDC Archytecta</t>
  </si>
  <si>
    <t>D19 05 177</t>
  </si>
  <si>
    <t>D82-0819-037</t>
  </si>
  <si>
    <t>D2019/362</t>
  </si>
  <si>
    <t>2019-574</t>
  </si>
  <si>
    <t>2019-690</t>
  </si>
  <si>
    <t>DE010660</t>
  </si>
  <si>
    <t>DE010661</t>
  </si>
  <si>
    <t>A84P001</t>
  </si>
  <si>
    <t>19-040</t>
  </si>
  <si>
    <t>2019-571</t>
  </si>
  <si>
    <t>DE000534</t>
  </si>
  <si>
    <t>2019-570</t>
  </si>
  <si>
    <t xml:space="preserve">807B/607 </t>
  </si>
  <si>
    <t>19-080</t>
  </si>
  <si>
    <t>2019-575</t>
  </si>
  <si>
    <t>B/JB/CR/7/0208</t>
  </si>
  <si>
    <t>2019-617</t>
  </si>
  <si>
    <t>2019-618</t>
  </si>
  <si>
    <t>2019/351</t>
  </si>
  <si>
    <t>19-076</t>
  </si>
  <si>
    <t>2019.F8957-AT/SO/SA/FA</t>
  </si>
  <si>
    <t>2019/349</t>
  </si>
  <si>
    <t>2019/359</t>
  </si>
  <si>
    <t>82-0819/046</t>
  </si>
  <si>
    <t>82-0819/014</t>
  </si>
  <si>
    <t>DE000553</t>
  </si>
  <si>
    <t>B/JB/CR/7/0209</t>
  </si>
  <si>
    <t>2019-573</t>
  </si>
  <si>
    <t>2019-572</t>
  </si>
  <si>
    <t>JMB-19 07 225</t>
  </si>
  <si>
    <t>19-075</t>
  </si>
  <si>
    <t>19-048</t>
  </si>
  <si>
    <t>19-052</t>
  </si>
  <si>
    <t>19-055</t>
  </si>
  <si>
    <t>G15</t>
  </si>
  <si>
    <t>G18</t>
  </si>
  <si>
    <t>G19</t>
  </si>
  <si>
    <t>G20</t>
  </si>
  <si>
    <t>G21</t>
  </si>
  <si>
    <t>G26</t>
  </si>
  <si>
    <t>Aubrac</t>
  </si>
  <si>
    <t>Revoul</t>
  </si>
  <si>
    <t>L'Arc</t>
  </si>
  <si>
    <t>Briand</t>
  </si>
  <si>
    <t>l'Argensol</t>
  </si>
  <si>
    <t>Viticole</t>
  </si>
  <si>
    <t>Hessel</t>
  </si>
  <si>
    <t>l'Arc</t>
  </si>
  <si>
    <t>Etablisement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</si>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</sst>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#,##0.00\ _€"/>
    <numFmt numFmtId="167" formatCode="_(&quot;$&quot;* #,##0.00_);_(&quot;$&quot;* \(#,##0.00\);_(&quot;$&quot;* &quot;-&quot;??_);_(@_)"/>
    <numFmt numFmtId="168" formatCode="_-* #,##0.00\ &quot;F&quot;_-;\-* #,##0.00\ &quot;F&quot;_-;_-* &quot;-&quot;??\ &quot;F&quot;_-;_-@_-"/>
    <numFmt numFmtId="169" formatCode="_-* #,##0.00\ _F_-;\-* #,##0.00\ _F_-;_-* &quot;-&quot;??\ _F_-;_-@_-"/>
    <numFmt numFmtId="170" formatCode="_-* #,##0.00&quot; F&quot;_-;\-* #,##0.00&quot; F&quot;_-;_-* &quot;-&quot;??&quot; F&quot;_-;_-@_-"/>
    <numFmt numFmtId="171" formatCode="_-* #,##0.00\ [$€-40C]_-;\-* #,##0.00\ [$€-40C]_-;_-* &quot;-&quot;??\ [$€-40C]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2"/>
      <name val="Avant Garde"/>
    </font>
    <font>
      <sz val="11"/>
      <color theme="1"/>
      <name val="Calibri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theme="1"/>
      <name val="Verdana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sz val="8"/>
      <color theme="0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7"/>
      <name val="Arial"/>
      <family val="2"/>
    </font>
    <font>
      <sz val="8"/>
      <color theme="1"/>
      <name val="Verdana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theme="4" tint="0.39997558519241921"/>
      </bottom>
      <diagonal/>
    </border>
    <border>
      <left/>
      <right/>
      <top style="thin">
        <color auto="1"/>
      </top>
      <bottom style="thin">
        <color theme="4" tint="0.39997558519241921"/>
      </bottom>
      <diagonal/>
    </border>
    <border>
      <left style="thin">
        <color auto="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67">
    <xf numFmtId="171" fontId="0" fillId="0" borderId="0"/>
    <xf numFmtId="165" fontId="1" fillId="0" borderId="0" applyFont="0" applyFill="0" applyBorder="0" applyAlignment="0" applyProtection="0"/>
    <xf numFmtId="171" fontId="2" fillId="0" borderId="0" applyNumberFormat="0" applyFill="0" applyBorder="0" applyAlignment="0" applyProtection="0"/>
    <xf numFmtId="165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1" fontId="1" fillId="0" borderId="0"/>
    <xf numFmtId="171" fontId="1" fillId="0" borderId="0"/>
    <xf numFmtId="171" fontId="1" fillId="0" borderId="0"/>
    <xf numFmtId="165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1" fontId="8" fillId="0" borderId="0"/>
    <xf numFmtId="171" fontId="4" fillId="0" borderId="0"/>
    <xf numFmtId="171" fontId="4" fillId="0" borderId="0"/>
    <xf numFmtId="171" fontId="7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52">
    <xf numFmtId="171" fontId="0" fillId="0" borderId="0" xfId="0"/>
    <xf numFmtId="0" fontId="10" fillId="0" borderId="0" xfId="0" applyNumberFormat="1" applyFont="1" applyFill="1" applyBorder="1" applyAlignment="1">
      <alignment horizontal="center" vertical="center" wrapText="1" shrinkToFit="1"/>
    </xf>
    <xf numFmtId="14" fontId="3" fillId="0" borderId="0" xfId="2" applyNumberFormat="1" applyFont="1" applyFill="1" applyBorder="1" applyAlignment="1">
      <alignment vertical="center"/>
    </xf>
    <xf numFmtId="171" fontId="10" fillId="0" borderId="0" xfId="0" applyFont="1" applyFill="1" applyBorder="1" applyAlignment="1">
      <alignment vertical="center" wrapText="1" shrinkToFit="1"/>
    </xf>
    <xf numFmtId="0" fontId="10" fillId="0" borderId="0" xfId="0" applyNumberFormat="1" applyFont="1" applyFill="1" applyBorder="1" applyAlignment="1">
      <alignment vertical="center" wrapText="1" shrinkToFit="1"/>
    </xf>
    <xf numFmtId="14" fontId="12" fillId="0" borderId="0" xfId="0" applyNumberFormat="1" applyFont="1" applyFill="1" applyBorder="1" applyAlignment="1">
      <alignment horizontal="center" vertical="center" wrapText="1" shrinkToFit="1"/>
    </xf>
    <xf numFmtId="0" fontId="12" fillId="0" borderId="0" xfId="0" applyNumberFormat="1" applyFont="1" applyFill="1" applyBorder="1" applyAlignment="1">
      <alignment horizontal="center" vertical="center" wrapText="1" shrinkToFit="1"/>
    </xf>
    <xf numFmtId="14" fontId="10" fillId="0" borderId="0" xfId="0" applyNumberFormat="1" applyFont="1" applyFill="1" applyBorder="1" applyAlignment="1">
      <alignment horizontal="center" vertical="center" wrapText="1" shrinkToFit="1"/>
    </xf>
    <xf numFmtId="166" fontId="10" fillId="0" borderId="0" xfId="0" applyNumberFormat="1" applyFont="1" applyFill="1" applyBorder="1" applyAlignment="1">
      <alignment horizontal="right" vertical="center" wrapText="1" shrinkToFit="1"/>
    </xf>
    <xf numFmtId="166" fontId="10" fillId="0" borderId="0" xfId="1" applyNumberFormat="1" applyFont="1" applyFill="1" applyBorder="1" applyAlignment="1">
      <alignment horizontal="right" vertical="center" wrapText="1" shrinkToFit="1"/>
    </xf>
    <xf numFmtId="164" fontId="10" fillId="0" borderId="0" xfId="1" applyNumberFormat="1" applyFont="1" applyFill="1" applyBorder="1" applyAlignment="1">
      <alignment horizontal="right" vertical="center" wrapText="1" shrinkToFit="1"/>
    </xf>
    <xf numFmtId="14" fontId="11" fillId="0" borderId="0" xfId="0" applyNumberFormat="1" applyFont="1" applyFill="1" applyBorder="1" applyAlignment="1">
      <alignment horizontal="center" vertical="center" wrapText="1" shrinkToFit="1"/>
    </xf>
    <xf numFmtId="0" fontId="11" fillId="0" borderId="0" xfId="0" applyNumberFormat="1" applyFont="1" applyFill="1" applyBorder="1" applyAlignment="1">
      <alignment horizontal="center" vertical="center" wrapText="1" shrinkToFit="1"/>
    </xf>
    <xf numFmtId="0" fontId="11" fillId="0" borderId="0" xfId="0" applyNumberFormat="1" applyFont="1" applyFill="1" applyBorder="1" applyAlignment="1">
      <alignment vertical="center" wrapText="1" shrinkToFit="1"/>
    </xf>
    <xf numFmtId="166" fontId="11" fillId="0" borderId="0" xfId="0" applyNumberFormat="1" applyFont="1" applyFill="1" applyBorder="1" applyAlignment="1">
      <alignment horizontal="right" vertical="center" wrapText="1" shrinkToFit="1"/>
    </xf>
    <xf numFmtId="166" fontId="11" fillId="0" borderId="0" xfId="1" applyNumberFormat="1" applyFont="1" applyFill="1" applyBorder="1" applyAlignment="1">
      <alignment horizontal="right" vertical="center" wrapText="1" shrinkToFit="1"/>
    </xf>
    <xf numFmtId="14" fontId="13" fillId="0" borderId="0" xfId="0" applyNumberFormat="1" applyFont="1" applyFill="1" applyBorder="1" applyAlignment="1">
      <alignment horizontal="center" vertical="center" wrapText="1" shrinkToFit="1"/>
    </xf>
    <xf numFmtId="0" fontId="13" fillId="0" borderId="0" xfId="0" applyNumberFormat="1" applyFont="1" applyFill="1" applyBorder="1" applyAlignment="1">
      <alignment horizontal="center" vertical="center" wrapText="1" shrinkToFit="1"/>
    </xf>
    <xf numFmtId="44" fontId="13" fillId="0" borderId="0" xfId="0" applyNumberFormat="1" applyFont="1" applyFill="1" applyBorder="1" applyAlignment="1">
      <alignment horizontal="center" vertical="center" wrapText="1" shrinkToFit="1"/>
    </xf>
    <xf numFmtId="171" fontId="14" fillId="0" borderId="0" xfId="0" applyFont="1" applyFill="1" applyBorder="1" applyAlignment="1">
      <alignment horizontal="center" vertical="center" wrapText="1" shrinkToFit="1"/>
    </xf>
    <xf numFmtId="14" fontId="10" fillId="0" borderId="0" xfId="0" applyNumberFormat="1" applyFont="1" applyFill="1" applyBorder="1" applyAlignment="1">
      <alignment vertical="center" wrapText="1" shrinkToFit="1"/>
    </xf>
    <xf numFmtId="49" fontId="13" fillId="0" borderId="0" xfId="0" applyNumberFormat="1" applyFont="1" applyFill="1" applyBorder="1" applyAlignment="1">
      <alignment horizontal="center" vertical="center" wrapText="1" shrinkToFit="1"/>
    </xf>
    <xf numFmtId="49" fontId="10" fillId="0" borderId="0" xfId="0" applyNumberFormat="1" applyFont="1" applyFill="1" applyBorder="1" applyAlignment="1">
      <alignment vertical="center" wrapText="1" shrinkToFit="1"/>
    </xf>
    <xf numFmtId="49" fontId="11" fillId="0" borderId="0" xfId="0" applyNumberFormat="1" applyFont="1" applyFill="1" applyBorder="1" applyAlignment="1">
      <alignment vertical="center" wrapText="1" shrinkToFit="1"/>
    </xf>
    <xf numFmtId="49" fontId="10" fillId="0" borderId="0" xfId="0" applyNumberFormat="1" applyFont="1" applyFill="1" applyBorder="1" applyAlignment="1">
      <alignment horizontal="center" vertical="center" wrapText="1" shrinkToFit="1"/>
    </xf>
    <xf numFmtId="14" fontId="10" fillId="0" borderId="0" xfId="0" applyNumberFormat="1" applyFont="1" applyFill="1" applyBorder="1" applyAlignment="1">
      <alignment horizontal="right" vertical="center" wrapText="1" shrinkToFit="1"/>
    </xf>
    <xf numFmtId="14" fontId="11" fillId="0" borderId="0" xfId="0" applyNumberFormat="1" applyFont="1" applyFill="1" applyBorder="1" applyAlignment="1">
      <alignment horizontal="right" vertical="center" wrapText="1" shrinkToFit="1"/>
    </xf>
    <xf numFmtId="14" fontId="10" fillId="0" borderId="0" xfId="1" applyNumberFormat="1" applyFont="1" applyFill="1" applyBorder="1" applyAlignment="1">
      <alignment horizontal="right" vertical="center" wrapText="1" shrinkToFit="1"/>
    </xf>
    <xf numFmtId="14" fontId="11" fillId="0" borderId="0" xfId="1" applyNumberFormat="1" applyFont="1" applyFill="1" applyBorder="1" applyAlignment="1">
      <alignment horizontal="right" vertical="center" wrapText="1" shrinkToFit="1"/>
    </xf>
    <xf numFmtId="44" fontId="10" fillId="0" borderId="0" xfId="0" applyNumberFormat="1" applyFont="1" applyFill="1" applyBorder="1" applyAlignment="1">
      <alignment vertical="center" wrapText="1" shrinkToFit="1"/>
    </xf>
    <xf numFmtId="171" fontId="15" fillId="0" borderId="0" xfId="0" applyFont="1" applyFill="1" applyBorder="1"/>
    <xf numFmtId="171" fontId="16" fillId="0" borderId="0" xfId="0" applyFont="1" applyFill="1" applyBorder="1"/>
    <xf numFmtId="171" fontId="6" fillId="0" borderId="0" xfId="0" applyNumberFormat="1" applyFont="1" applyFill="1" applyBorder="1" applyAlignment="1">
      <alignment vertical="center" wrapText="1" shrinkToFit="1"/>
    </xf>
    <xf numFmtId="171" fontId="5" fillId="0" borderId="0" xfId="0" applyNumberFormat="1" applyFont="1" applyFill="1" applyBorder="1" applyAlignment="1">
      <alignment vertical="center" wrapText="1" shrinkToFit="1"/>
    </xf>
    <xf numFmtId="0" fontId="6" fillId="0" borderId="0" xfId="0" applyNumberFormat="1" applyFont="1" applyFill="1" applyBorder="1" applyAlignment="1">
      <alignment horizontal="center" vertical="center" wrapText="1" shrinkToFit="1"/>
    </xf>
    <xf numFmtId="0" fontId="5" fillId="0" borderId="0" xfId="0" applyNumberFormat="1" applyFont="1" applyFill="1" applyBorder="1" applyAlignment="1">
      <alignment horizontal="center" vertical="center" wrapText="1" shrinkToFit="1"/>
    </xf>
    <xf numFmtId="166" fontId="6" fillId="0" borderId="0" xfId="0" applyNumberFormat="1" applyFont="1" applyFill="1" applyBorder="1" applyAlignment="1">
      <alignment horizontal="center" vertical="center" wrapText="1" shrinkToFit="1"/>
    </xf>
    <xf numFmtId="166" fontId="6" fillId="0" borderId="0" xfId="0" applyNumberFormat="1" applyFont="1" applyFill="1" applyBorder="1" applyAlignment="1">
      <alignment horizontal="center" vertical="center" shrinkToFit="1"/>
    </xf>
    <xf numFmtId="166" fontId="17" fillId="0" borderId="0" xfId="0" applyNumberFormat="1" applyFont="1" applyFill="1" applyBorder="1" applyAlignment="1">
      <alignment horizontal="right" vertical="center" wrapText="1" shrinkToFit="1"/>
    </xf>
    <xf numFmtId="0" fontId="6" fillId="0" borderId="0" xfId="0" applyNumberFormat="1" applyFont="1" applyFill="1" applyBorder="1" applyAlignment="1">
      <alignment vertical="center" wrapText="1" shrinkToFit="1"/>
    </xf>
    <xf numFmtId="49" fontId="18" fillId="0" borderId="0" xfId="0" applyNumberFormat="1" applyFont="1" applyFill="1" applyBorder="1" applyAlignment="1">
      <alignment horizontal="center" vertical="center" wrapText="1" shrinkToFit="1"/>
    </xf>
    <xf numFmtId="14" fontId="18" fillId="0" borderId="0" xfId="0" applyNumberFormat="1" applyFont="1" applyFill="1" applyBorder="1" applyAlignment="1">
      <alignment horizontal="right" vertical="center" wrapText="1" shrinkToFit="1"/>
    </xf>
    <xf numFmtId="166" fontId="18" fillId="0" borderId="0" xfId="1" applyNumberFormat="1" applyFont="1" applyFill="1" applyBorder="1" applyAlignment="1">
      <alignment horizontal="right" vertical="center" wrapText="1" shrinkToFit="1"/>
    </xf>
    <xf numFmtId="14" fontId="18" fillId="0" borderId="0" xfId="1" applyNumberFormat="1" applyFont="1" applyFill="1" applyBorder="1" applyAlignment="1">
      <alignment horizontal="right" vertical="center" wrapText="1" shrinkToFit="1"/>
    </xf>
    <xf numFmtId="0" fontId="18" fillId="0" borderId="0" xfId="0" applyNumberFormat="1" applyFont="1" applyFill="1" applyBorder="1" applyAlignment="1">
      <alignment horizontal="center" vertical="center" wrapText="1" shrinkToFit="1"/>
    </xf>
    <xf numFmtId="0" fontId="18" fillId="0" borderId="0" xfId="0" applyNumberFormat="1" applyFont="1" applyFill="1" applyBorder="1" applyAlignment="1">
      <alignment vertical="center" wrapText="1" shrinkToFit="1"/>
    </xf>
    <xf numFmtId="14" fontId="13" fillId="2" borderId="1" xfId="0" applyNumberFormat="1" applyFont="1" applyFill="1" applyBorder="1" applyAlignment="1">
      <alignment horizontal="center" vertical="center" wrapText="1" shrinkToFit="1"/>
    </xf>
    <xf numFmtId="14" fontId="13" fillId="2" borderId="2" xfId="0" applyNumberFormat="1" applyFont="1" applyFill="1" applyBorder="1" applyAlignment="1">
      <alignment horizontal="center" vertical="center" wrapText="1" shrinkToFit="1"/>
    </xf>
    <xf numFmtId="0" fontId="10" fillId="0" borderId="3" xfId="0" applyNumberFormat="1" applyFont="1" applyFill="1" applyBorder="1" applyAlignment="1">
      <alignment horizontal="center" vertical="center" wrapText="1" shrinkToFit="1"/>
    </xf>
    <xf numFmtId="166" fontId="9" fillId="0" borderId="0" xfId="0" applyNumberFormat="1" applyFont="1" applyFill="1" applyBorder="1" applyAlignment="1">
      <alignment horizontal="center" vertical="center" wrapText="1" shrinkToFit="1"/>
    </xf>
    <xf numFmtId="164" fontId="9" fillId="0" borderId="0" xfId="0" applyNumberFormat="1" applyFont="1" applyFill="1" applyBorder="1" applyAlignment="1">
      <alignment horizontal="center" vertical="center" wrapText="1" shrinkToFit="1"/>
    </xf>
    <xf numFmtId="166" fontId="9" fillId="0" borderId="0" xfId="0" applyNumberFormat="1" applyFont="1" applyFill="1" applyBorder="1" applyAlignment="1">
      <alignment horizontal="right" vertical="center" wrapText="1" shrinkToFit="1"/>
    </xf>
  </cellXfs>
  <cellStyles count="67">
    <cellStyle name="Euro" xfId="3"/>
    <cellStyle name="Euro 10" xfId="10"/>
    <cellStyle name="Euro 11" xfId="44"/>
    <cellStyle name="Euro 11 2" xfId="56"/>
    <cellStyle name="Euro 2" xfId="13"/>
    <cellStyle name="Euro 2 2" xfId="11"/>
    <cellStyle name="Euro 2 3" xfId="14"/>
    <cellStyle name="Euro 3" xfId="15"/>
    <cellStyle name="Euro 3 2" xfId="16"/>
    <cellStyle name="Euro 3 3" xfId="17"/>
    <cellStyle name="Euro 4" xfId="18"/>
    <cellStyle name="Euro 5" xfId="19"/>
    <cellStyle name="Euro 6" xfId="20"/>
    <cellStyle name="Euro 7" xfId="21"/>
    <cellStyle name="Euro 8" xfId="22"/>
    <cellStyle name="Euro 9" xfId="23"/>
    <cellStyle name="Euro 9 2" xfId="47"/>
    <cellStyle name="Euro 9 2 2" xfId="59"/>
    <cellStyle name="Lien hypertexte" xfId="2" builtinId="8"/>
    <cellStyle name="Milliers 2" xfId="25"/>
    <cellStyle name="Milliers 3" xfId="26"/>
    <cellStyle name="Milliers 3 2" xfId="49"/>
    <cellStyle name="Milliers 3 2 2" xfId="61"/>
    <cellStyle name="Milliers 4" xfId="24"/>
    <cellStyle name="Milliers 4 2" xfId="48"/>
    <cellStyle name="Milliers 4 2 2" xfId="60"/>
    <cellStyle name="Monétaire" xfId="1" builtinId="4"/>
    <cellStyle name="Monétaire 2" xfId="4"/>
    <cellStyle name="Monétaire 3" xfId="5"/>
    <cellStyle name="Monétaire 3 2" xfId="29"/>
    <cellStyle name="Monétaire 3 2 2" xfId="51"/>
    <cellStyle name="Monétaire 3 2 2 2" xfId="63"/>
    <cellStyle name="Monétaire 3 3" xfId="28"/>
    <cellStyle name="Monétaire 3 4" xfId="45"/>
    <cellStyle name="Monétaire 3 4 2" xfId="57"/>
    <cellStyle name="Monétaire 4" xfId="30"/>
    <cellStyle name="Monétaire 5" xfId="31"/>
    <cellStyle name="Monétaire 5 2" xfId="52"/>
    <cellStyle name="Monétaire 5 2 2" xfId="64"/>
    <cellStyle name="Monétaire 6" xfId="32"/>
    <cellStyle name="Monétaire 6 2" xfId="53"/>
    <cellStyle name="Monétaire 6 2 2" xfId="65"/>
    <cellStyle name="Monétaire 7" xfId="9"/>
    <cellStyle name="Monétaire 7 2" xfId="33"/>
    <cellStyle name="Monétaire 7 2 2" xfId="54"/>
    <cellStyle name="Monétaire 7 2 2 2" xfId="66"/>
    <cellStyle name="Monétaire 7 3" xfId="46"/>
    <cellStyle name="Monétaire 7 3 2" xfId="58"/>
    <cellStyle name="Monétaire 8" xfId="27"/>
    <cellStyle name="Monétaire 8 2" xfId="50"/>
    <cellStyle name="Monétaire 8 2 2" xfId="62"/>
    <cellStyle name="Monétaire 9" xfId="43"/>
    <cellStyle name="Monétaire 9 2" xfId="55"/>
    <cellStyle name="Normal" xfId="0" builtinId="0"/>
    <cellStyle name="Normal 2" xfId="6"/>
    <cellStyle name="Normal 2 2" xfId="35"/>
    <cellStyle name="Normal 2 3" xfId="34"/>
    <cellStyle name="Normal 3" xfId="7"/>
    <cellStyle name="Normal 4" xfId="8"/>
    <cellStyle name="Normal 4 2" xfId="36"/>
    <cellStyle name="Normal 5" xfId="37"/>
    <cellStyle name="Normal 6" xfId="12"/>
    <cellStyle name="Pourcentage 2" xfId="38"/>
    <cellStyle name="Pourcentage 3" xfId="39"/>
    <cellStyle name="Pourcentage 4" xfId="40"/>
    <cellStyle name="Pourcentage 5" xfId="41"/>
    <cellStyle name="Pourcentage 6" xfId="42"/>
  </cellStyles>
  <dxfs count="54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vertAlign val="baseline"/>
        <sz val="8"/>
      </font>
      <numFmt numFmtId="0" formatCode="General"/>
      <fill>
        <patternFill patternType="none">
          <fgColor indexed="64"/>
          <bgColor auto="1"/>
        </patternFill>
      </fill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vertAlign val="baseline"/>
        <sz val="8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vertAlign val="baseline"/>
        <sz val="8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6" formatCode="#,##0.00\ _€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border outline="0">
        <top style="thin">
          <color auto="1"/>
        </top>
      </border>
    </dxf>
    <dxf>
      <numFmt numFmtId="19" formatCode="dd/mm/yyyy"/>
      <fill>
        <patternFill patternType="none">
          <fgColor indexed="64"/>
          <bgColor auto="1"/>
        </patternFill>
      </fill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vertAlign val="baseline"/>
        <sz val="8"/>
      </font>
      <numFmt numFmtId="0" formatCode="General"/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1" defaultTableStyle="TableStyleMedium9" defaultPivotStyle="PivotStyleLight16">
    <tableStyle name="CustomTableStyle" pivot="0" count="2">
      <tableStyleElement type="headerRow" dxfId="53"/>
      <tableStyleElement type="firstRowStripe" dxfId="52"/>
    </tableStyle>
  </tableStyles>
  <colors>
    <mruColors>
      <color rgb="FFFF9900"/>
      <color rgb="FF99FFCC"/>
      <color rgb="FFFFFFCC"/>
      <color rgb="FFCCFFCC"/>
      <color rgb="FF66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id="10" name="Tableau10" displayName="Tableau10" ref="A4:K5" totalsRowShown="0" headerRowDxfId="51">
  <autoFilter ref="A4:K5"/>
  <tableColumns count="11">
    <tableColumn id="1" name="Lot"/>
    <tableColumn id="2" name="Entreprise"/>
    <tableColumn id="3" name="Opération"/>
    <tableColumn id="4" name="Date Devis"/>
    <tableColumn id="5" name="date BDC Archytecta"/>
    <tableColumn id="6" name="N°BDC/ Marché"/>
    <tableColumn id="7" name="Date BDC AREA"/>
    <tableColumn id="8" name="N°Facture"/>
    <tableColumn id="9" name="Date Facture"/>
    <tableColumn id="10" name="Date envoie area"/>
    <tableColumn id="11" name="Avancement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03" displayName="Tableau103" ref="A4:K19" totalsRowShown="0" headerRowDxfId="5">
  <autoFilter ref="A4:K19"/>
  <tableColumns count="11">
    <tableColumn id="1" name="Lot"/>
    <tableColumn id="2" name="Entreprise"/>
    <tableColumn id="3" name="Opération"/>
    <tableColumn id="4" name="Date Devis"/>
    <tableColumn id="5" name="date BDC Archytecta"/>
    <tableColumn id="6" name="N°BDC/ Marché"/>
    <tableColumn id="7" name="Date BDC AREA"/>
    <tableColumn id="8" name="N°Facture"/>
    <tableColumn id="9" name="Date Facture"/>
    <tableColumn id="10" name="Date envoie area"/>
    <tableColumn id="11" name="Avancement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104" displayName="Tableau104" ref="A4:K12" totalsRowShown="0" headerRowDxfId="4">
  <autoFilter ref="A4:K12"/>
  <tableColumns count="11">
    <tableColumn id="1" name="Lot"/>
    <tableColumn id="2" name="Entreprise"/>
    <tableColumn id="3" name="Opération"/>
    <tableColumn id="4" name="Date Devis"/>
    <tableColumn id="5" name="date BDC Archytecta"/>
    <tableColumn id="6" name="N°BDC/ Marché"/>
    <tableColumn id="7" name="Date BDC AREA"/>
    <tableColumn id="8" name="N°Facture"/>
    <tableColumn id="9" name="Date Facture"/>
    <tableColumn id="10" name="Date envoie area"/>
    <tableColumn id="11" name="Avancement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105" displayName="Tableau105" ref="A4:K5" totalsRowShown="0" headerRowDxfId="3">
  <autoFilter ref="A4:K5"/>
  <tableColumns count="11">
    <tableColumn id="1" name="Lot"/>
    <tableColumn id="2" name="Entreprise"/>
    <tableColumn id="3" name="Opération"/>
    <tableColumn id="4" name="Date Devis"/>
    <tableColumn id="5" name="date BDC Archytecta"/>
    <tableColumn id="6" name="N°BDC/ Marché"/>
    <tableColumn id="7" name="Date BDC AREA"/>
    <tableColumn id="8" name="N°Facture"/>
    <tableColumn id="9" name="Date Facture"/>
    <tableColumn id="10" name="Date envoie area"/>
    <tableColumn id="11" name="Avancement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5" name="Tableau106" displayName="Tableau106" ref="A4:K12" totalsRowShown="0" headerRowDxfId="2">
  <autoFilter ref="A4:K12"/>
  <tableColumns count="11">
    <tableColumn id="1" name="Lot"/>
    <tableColumn id="2" name="Entreprise"/>
    <tableColumn id="3" name="Opération"/>
    <tableColumn id="4" name="Date Devis"/>
    <tableColumn id="5" name="date BDC Archytecta"/>
    <tableColumn id="6" name="N°BDC/ Marché"/>
    <tableColumn id="7" name="Date BDC AREA"/>
    <tableColumn id="8" name="N°Facture"/>
    <tableColumn id="9" name="Date Facture"/>
    <tableColumn id="10" name="Date envoie area"/>
    <tableColumn id="11" name="Avancement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7" name="Tableau108" displayName="Tableau108" ref="A4:K8" totalsRowShown="0" headerRowDxfId="1">
  <autoFilter ref="A4:K8"/>
  <tableColumns count="11">
    <tableColumn id="1" name="Lot"/>
    <tableColumn id="2" name="Entreprise"/>
    <tableColumn id="3" name="Opération"/>
    <tableColumn id="4" name="Date Devis"/>
    <tableColumn id="5" name="date BDC Archytecta"/>
    <tableColumn id="6" name="N°BDC/ Marché"/>
    <tableColumn id="7" name="Date BDC AREA"/>
    <tableColumn id="8" name="N°Facture"/>
    <tableColumn id="9" name="Date Facture"/>
    <tableColumn id="10" name="Date envoie area"/>
    <tableColumn id="11" name="Avancement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8" name="Tableau109" displayName="Tableau109" ref="A4:K6" totalsRowShown="0" headerRowDxfId="0">
  <autoFilter ref="A4:K6"/>
  <tableColumns count="11">
    <tableColumn id="1" name="Lot"/>
    <tableColumn id="2" name="Entreprise"/>
    <tableColumn id="3" name="Opération"/>
    <tableColumn id="4" name="Date Devis"/>
    <tableColumn id="5" name="date BDC Archytecta"/>
    <tableColumn id="6" name="N°BDC/ Marché"/>
    <tableColumn id="7" name="Date BDC AREA"/>
    <tableColumn id="8" name="N°Facture"/>
    <tableColumn id="9" name="Date Facture"/>
    <tableColumn id="10" name="Date envoie area"/>
    <tableColumn id="11" name="Avancement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6" name="saisie" displayName="saisie" ref="A2:Q42" totalsRowShown="0" headerRowDxfId="50" dataDxfId="48" totalsRowDxfId="46" headerRowBorderDxfId="49" tableBorderDxfId="47" totalsRowBorderDxfId="45">
  <sortState ref="A3:N1231">
    <sortCondition ref="L2:L1231"/>
  </sortState>
  <tableColumns count="17">
    <tableColumn id="1" name="Etablissement" dataDxfId="44" totalsRowDxfId="43"/>
    <tableColumn id="2" name="Responsable" dataDxfId="42" totalsRowDxfId="41">
      <calculatedColumnFormula>VLOOKUP(saisie[[#This Row],[Etablissement]],Tableau1[],3,FALSE)</calculatedColumnFormula>
    </tableColumn>
    <tableColumn id="3" name="Lot" dataDxfId="40" totalsRowDxfId="39"/>
    <tableColumn id="4" name="Entreprise" dataDxfId="38" totalsRowDxfId="37"/>
    <tableColumn id="5" name="Opération" dataDxfId="36" totalsRowDxfId="35"/>
    <tableColumn id="7" name="N°Devis" dataDxfId="34" totalsRowDxfId="33"/>
    <tableColumn id="8" name="Date Devis" dataDxfId="32" totalsRowDxfId="31"/>
    <tableColumn id="9" name="date BDC Archytecta" dataDxfId="30" totalsRowDxfId="29"/>
    <tableColumn id="10" name="N°BDC/ Marché" dataDxfId="28" totalsRowDxfId="27" dataCellStyle="Monétaire"/>
    <tableColumn id="11" name="Date BDC AREA" dataDxfId="26" totalsRowDxfId="25" dataCellStyle="Monétaire"/>
    <tableColumn id="12" name="Engagé" dataDxfId="24" totalsRowDxfId="23"/>
    <tableColumn id="15" name="N°Facture" dataDxfId="22" totalsRowDxfId="21"/>
    <tableColumn id="13" name="Date Facture" dataDxfId="20" totalsRowDxfId="19"/>
    <tableColumn id="14" name="Date envoie area" dataDxfId="18" totalsRowDxfId="17"/>
    <tableColumn id="16" name="Avancement" dataDxfId="16" totalsRowDxfId="15"/>
    <tableColumn id="17" name="Facturé" dataDxfId="14" totalsRowDxfId="13"/>
    <tableColumn id="18" name="Commentaires" dataDxfId="12" totalsRowDxfId="1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" name="Tableau1" displayName="Tableau1" ref="A2:C9" totalsRowShown="0" headerRowDxfId="10" dataDxfId="9">
  <autoFilter ref="A2:C9"/>
  <tableColumns count="3">
    <tableColumn id="1" name="Lycée" dataDxfId="8"/>
    <tableColumn id="2" name="N°" dataDxfId="7"/>
    <tableColumn id="3" name="Référent AREA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table" Target="../tables/table8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"/>
  <sheetViews>
    <sheetView workbookViewId="0">
      <selection activeCell="C2" sqref="C2"/>
    </sheetView>
  </sheetViews>
  <sheetFormatPr baseColWidth="10" defaultRowHeight="14.5"/>
  <cols>
    <col min="2" max="2" width="11.08984375" customWidth="1"/>
    <col min="3" max="3" width="23.453125" customWidth="1"/>
    <col min="4" max="4" width="11.453125" customWidth="1"/>
    <col min="5" max="5" width="19.36328125" customWidth="1"/>
    <col min="6" max="6" width="14.81640625" customWidth="1"/>
    <col min="7" max="7" width="15.54296875" customWidth="1"/>
    <col min="9" max="9" width="12.90625" customWidth="1"/>
    <col min="10" max="10" width="16.26953125" customWidth="1"/>
    <col min="11" max="11" width="12.90625" customWidth="1"/>
  </cols>
  <sheetData>
    <row r="1" spans="1:15" s="33" customFormat="1" ht="23">
      <c r="A1" s="32" t="str">
        <f>B2&amp;"_"&amp;C2&amp;" "&amp;"GEPP"&amp;" "&amp;I2</f>
        <v>G26_Hessel GEPP 2019</v>
      </c>
      <c r="B1" s="32"/>
      <c r="C1" s="32"/>
      <c r="D1" s="32"/>
      <c r="E1" s="32"/>
      <c r="F1" s="32"/>
      <c r="G1" s="32"/>
      <c r="H1" s="32"/>
      <c r="I1" s="32"/>
      <c r="M1" s="46" t="s">
        <v>146</v>
      </c>
      <c r="N1" s="47" t="s">
        <v>151</v>
      </c>
      <c r="O1" s="47" t="s">
        <v>151</v>
      </c>
    </row>
    <row r="2" spans="1:15" s="32" customFormat="1" ht="10.5">
      <c r="A2" s="34" t="s">
        <v>209</v>
      </c>
      <c r="B2" s="34" t="str">
        <f>VLOOKUP(C2,Tableau1[],2,FALSE)</f>
        <v>G26</v>
      </c>
      <c r="C2" s="34" t="s">
        <v>207</v>
      </c>
      <c r="D2" s="34"/>
      <c r="E2" s="36" t="s">
        <v>159</v>
      </c>
      <c r="F2" s="37" t="str">
        <f>VLOOKUP(C2,Tableau1[],3,FALSE)</f>
        <v>Agnès De Vino</v>
      </c>
      <c r="G2" s="36"/>
      <c r="H2" s="36" t="s">
        <v>210</v>
      </c>
      <c r="I2" s="39">
        <v>2019</v>
      </c>
      <c r="M2" s="48" t="str">
        <f>C2</f>
        <v>Hessel</v>
      </c>
      <c r="N2" s="32" t="str">
        <f>"&gt;="&amp;DATE(I2,1,1)</f>
        <v>&gt;=43466</v>
      </c>
      <c r="O2" s="32" t="str">
        <f>"&lt;="&amp;DATE(I2,12,31)</f>
        <v>&lt;=43830</v>
      </c>
    </row>
    <row r="3" spans="1:15" s="33" customFormat="1" ht="10.5">
      <c r="A3" s="35"/>
      <c r="B3" s="34"/>
      <c r="C3" s="35"/>
      <c r="D3" s="34"/>
      <c r="E3" s="38"/>
      <c r="F3" s="38"/>
      <c r="G3" s="38"/>
      <c r="H3" s="38"/>
    </row>
    <row r="4" spans="1:15" s="32" customFormat="1" ht="11.5">
      <c r="A4" s="6" t="s">
        <v>0</v>
      </c>
      <c r="B4" s="6" t="s">
        <v>148</v>
      </c>
      <c r="C4" s="6" t="s">
        <v>149</v>
      </c>
      <c r="D4" s="5" t="s">
        <v>151</v>
      </c>
      <c r="E4" s="5" t="s">
        <v>160</v>
      </c>
      <c r="F4" s="6" t="s">
        <v>156</v>
      </c>
      <c r="G4" s="5" t="s">
        <v>152</v>
      </c>
      <c r="H4" s="6" t="s">
        <v>153</v>
      </c>
      <c r="I4" s="5" t="s">
        <v>154</v>
      </c>
      <c r="J4" s="5" t="s">
        <v>157</v>
      </c>
      <c r="K4" s="5" t="s">
        <v>155</v>
      </c>
    </row>
    <row r="5" spans="1:15" ht="30">
      <c r="A5" s="4"/>
      <c r="B5" s="1" t="s">
        <v>65</v>
      </c>
      <c r="C5" s="4" t="s">
        <v>95</v>
      </c>
      <c r="D5" s="7">
        <v>43662</v>
      </c>
      <c r="E5" s="25"/>
      <c r="F5" s="9"/>
      <c r="G5" s="27"/>
      <c r="H5" s="4"/>
      <c r="I5" s="20"/>
      <c r="J5" s="3" t="s">
        <v>99</v>
      </c>
      <c r="K5" s="1" t="s">
        <v>47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C2 M2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9"/>
  <sheetViews>
    <sheetView workbookViewId="0">
      <selection activeCell="C2" sqref="C2"/>
    </sheetView>
  </sheetViews>
  <sheetFormatPr baseColWidth="10" defaultRowHeight="14.5"/>
  <cols>
    <col min="2" max="2" width="11.08984375" customWidth="1"/>
    <col min="3" max="3" width="23.453125" customWidth="1"/>
    <col min="4" max="4" width="11.453125" customWidth="1"/>
    <col min="5" max="5" width="19.36328125" customWidth="1"/>
    <col min="6" max="6" width="14.81640625" customWidth="1"/>
    <col min="7" max="7" width="15.54296875" customWidth="1"/>
    <col min="9" max="9" width="12.90625" customWidth="1"/>
    <col min="10" max="10" width="16.26953125" customWidth="1"/>
    <col min="11" max="11" width="12.90625" customWidth="1"/>
  </cols>
  <sheetData>
    <row r="1" spans="1:15" s="33" customFormat="1" ht="23">
      <c r="A1" s="32" t="str">
        <f>B2&amp;"_"&amp;C2&amp;" "&amp;"GEPP"&amp;" "&amp;I2</f>
        <v>G22_Viticole GEPP 2019</v>
      </c>
      <c r="B1" s="32"/>
      <c r="C1" s="32"/>
      <c r="D1" s="32"/>
      <c r="E1" s="32"/>
      <c r="F1" s="32"/>
      <c r="G1" s="32"/>
      <c r="H1" s="32"/>
      <c r="I1" s="32"/>
      <c r="M1" s="46" t="s">
        <v>146</v>
      </c>
      <c r="N1" s="47" t="s">
        <v>151</v>
      </c>
      <c r="O1" s="47" t="s">
        <v>151</v>
      </c>
    </row>
    <row r="2" spans="1:15" s="32" customFormat="1" ht="10.5">
      <c r="A2" s="34" t="s">
        <v>209</v>
      </c>
      <c r="B2" s="34" t="str">
        <f>VLOOKUP(C2,Tableau1[],2,FALSE)</f>
        <v>G22</v>
      </c>
      <c r="C2" s="34" t="s">
        <v>206</v>
      </c>
      <c r="D2" s="34"/>
      <c r="E2" s="36" t="s">
        <v>159</v>
      </c>
      <c r="F2" s="37" t="str">
        <f>VLOOKUP(C2,Tableau1[],3,FALSE)</f>
        <v>Agnès De Vino</v>
      </c>
      <c r="G2" s="36"/>
      <c r="H2" s="36" t="s">
        <v>210</v>
      </c>
      <c r="I2" s="39">
        <v>2019</v>
      </c>
      <c r="M2" s="48" t="str">
        <f>C2</f>
        <v>Viticole</v>
      </c>
      <c r="N2" s="32" t="str">
        <f>"&gt;="&amp;DATE(I2,1,1)</f>
        <v>&gt;=43466</v>
      </c>
      <c r="O2" s="32" t="str">
        <f>"&lt;="&amp;DATE(I2,12,31)</f>
        <v>&lt;=43830</v>
      </c>
    </row>
    <row r="3" spans="1:15" s="33" customFormat="1" ht="10.5">
      <c r="A3" s="35"/>
      <c r="B3" s="34"/>
      <c r="C3" s="35"/>
      <c r="D3" s="34"/>
      <c r="E3" s="38"/>
      <c r="F3" s="38"/>
      <c r="G3" s="38"/>
      <c r="H3" s="38"/>
    </row>
    <row r="4" spans="1:15" s="32" customFormat="1" ht="11.5">
      <c r="A4" s="6" t="s">
        <v>0</v>
      </c>
      <c r="B4" s="6" t="s">
        <v>148</v>
      </c>
      <c r="C4" s="6" t="s">
        <v>149</v>
      </c>
      <c r="D4" s="5" t="s">
        <v>151</v>
      </c>
      <c r="E4" s="5" t="s">
        <v>160</v>
      </c>
      <c r="F4" s="6" t="s">
        <v>156</v>
      </c>
      <c r="G4" s="5" t="s">
        <v>152</v>
      </c>
      <c r="H4" s="6" t="s">
        <v>153</v>
      </c>
      <c r="I4" s="5" t="s">
        <v>154</v>
      </c>
      <c r="J4" s="5" t="s">
        <v>157</v>
      </c>
      <c r="K4" s="5" t="s">
        <v>155</v>
      </c>
    </row>
    <row r="5" spans="1:15" ht="20">
      <c r="A5" s="4"/>
      <c r="B5" s="1" t="s">
        <v>50</v>
      </c>
      <c r="C5" s="4" t="s">
        <v>67</v>
      </c>
      <c r="D5" s="7">
        <v>43717</v>
      </c>
      <c r="E5" s="25"/>
      <c r="F5" s="9" t="s">
        <v>173</v>
      </c>
      <c r="G5" s="27"/>
      <c r="H5" s="1"/>
      <c r="I5" s="20"/>
      <c r="J5" s="4" t="s">
        <v>68</v>
      </c>
      <c r="K5" s="1" t="s">
        <v>10</v>
      </c>
    </row>
    <row r="6" spans="1:15">
      <c r="A6" s="4"/>
      <c r="B6" s="1" t="s">
        <v>50</v>
      </c>
      <c r="C6" s="4" t="s">
        <v>116</v>
      </c>
      <c r="D6" s="7">
        <v>43717</v>
      </c>
      <c r="E6" s="25"/>
      <c r="F6" s="9"/>
      <c r="G6" s="27"/>
      <c r="H6" s="1"/>
      <c r="I6" s="20"/>
      <c r="J6" s="4" t="s">
        <v>117</v>
      </c>
      <c r="K6" s="1"/>
    </row>
    <row r="7" spans="1:15" ht="30">
      <c r="A7" s="4"/>
      <c r="B7" s="1" t="s">
        <v>90</v>
      </c>
      <c r="C7" s="4" t="s">
        <v>139</v>
      </c>
      <c r="D7" s="7">
        <v>43719</v>
      </c>
      <c r="E7" s="25"/>
      <c r="F7" s="9"/>
      <c r="G7" s="27"/>
      <c r="H7" s="1"/>
      <c r="I7" s="20"/>
      <c r="J7" s="4" t="s">
        <v>140</v>
      </c>
      <c r="K7" s="1" t="s">
        <v>4</v>
      </c>
    </row>
    <row r="8" spans="1:15" ht="20">
      <c r="A8" s="4"/>
      <c r="B8" s="1" t="s">
        <v>91</v>
      </c>
      <c r="C8" s="4" t="s">
        <v>71</v>
      </c>
      <c r="D8" s="7">
        <v>43662</v>
      </c>
      <c r="E8" s="25"/>
      <c r="F8" s="9"/>
      <c r="G8" s="27"/>
      <c r="H8" s="1"/>
      <c r="I8" s="20"/>
      <c r="J8" s="4" t="s">
        <v>72</v>
      </c>
      <c r="K8" s="1" t="s">
        <v>47</v>
      </c>
    </row>
    <row r="9" spans="1:15" ht="20">
      <c r="A9" s="4"/>
      <c r="B9" s="1" t="s">
        <v>66</v>
      </c>
      <c r="C9" s="4" t="s">
        <v>118</v>
      </c>
      <c r="D9" s="7">
        <v>43662</v>
      </c>
      <c r="E9" s="25"/>
      <c r="F9" s="9"/>
      <c r="G9" s="27"/>
      <c r="H9" s="1"/>
      <c r="I9" s="20"/>
      <c r="J9" s="4" t="s">
        <v>119</v>
      </c>
      <c r="K9" s="1" t="s">
        <v>47</v>
      </c>
    </row>
    <row r="10" spans="1:15" ht="20">
      <c r="A10" s="4"/>
      <c r="B10" s="1" t="s">
        <v>91</v>
      </c>
      <c r="C10" s="4" t="s">
        <v>120</v>
      </c>
      <c r="D10" s="7">
        <v>43707</v>
      </c>
      <c r="E10" s="25"/>
      <c r="F10" s="9"/>
      <c r="G10" s="27"/>
      <c r="H10" s="1"/>
      <c r="I10" s="20"/>
      <c r="J10" s="4" t="s">
        <v>121</v>
      </c>
      <c r="K10" s="1" t="s">
        <v>47</v>
      </c>
    </row>
    <row r="11" spans="1:15" ht="20">
      <c r="A11" s="4"/>
      <c r="B11" s="1" t="s">
        <v>91</v>
      </c>
      <c r="C11" s="4" t="s">
        <v>122</v>
      </c>
      <c r="D11" s="7">
        <v>43707</v>
      </c>
      <c r="E11" s="25"/>
      <c r="F11" s="9"/>
      <c r="G11" s="27"/>
      <c r="H11" s="1"/>
      <c r="I11" s="20"/>
      <c r="J11" s="4" t="s">
        <v>123</v>
      </c>
      <c r="K11" s="1" t="s">
        <v>47</v>
      </c>
    </row>
    <row r="12" spans="1:15" ht="20">
      <c r="A12" s="4"/>
      <c r="B12" s="1" t="s">
        <v>54</v>
      </c>
      <c r="C12" s="4" t="s">
        <v>124</v>
      </c>
      <c r="D12" s="7">
        <v>43707</v>
      </c>
      <c r="E12" s="25"/>
      <c r="F12" s="9"/>
      <c r="G12" s="27"/>
      <c r="H12" s="1"/>
      <c r="I12" s="20"/>
      <c r="J12" s="4" t="s">
        <v>125</v>
      </c>
      <c r="K12" s="1" t="s">
        <v>47</v>
      </c>
    </row>
    <row r="13" spans="1:15" ht="30">
      <c r="A13" s="4"/>
      <c r="B13" s="1" t="s">
        <v>54</v>
      </c>
      <c r="C13" s="4" t="s">
        <v>126</v>
      </c>
      <c r="D13" s="7">
        <v>43707</v>
      </c>
      <c r="E13" s="25"/>
      <c r="F13" s="9"/>
      <c r="G13" s="27"/>
      <c r="H13" s="1"/>
      <c r="I13" s="20"/>
      <c r="J13" s="4" t="s">
        <v>125</v>
      </c>
      <c r="K13" s="1" t="s">
        <v>47</v>
      </c>
    </row>
    <row r="14" spans="1:15" ht="20">
      <c r="A14" s="4"/>
      <c r="B14" s="1" t="s">
        <v>54</v>
      </c>
      <c r="C14" s="4" t="s">
        <v>127</v>
      </c>
      <c r="D14" s="7">
        <v>43707</v>
      </c>
      <c r="E14" s="25"/>
      <c r="F14" s="9"/>
      <c r="G14" s="27"/>
      <c r="H14" s="1"/>
      <c r="I14" s="20"/>
      <c r="J14" s="4" t="s">
        <v>128</v>
      </c>
      <c r="K14" s="1" t="s">
        <v>47</v>
      </c>
    </row>
    <row r="15" spans="1:15" ht="20">
      <c r="A15" s="4"/>
      <c r="B15" s="1" t="s">
        <v>54</v>
      </c>
      <c r="C15" s="4" t="s">
        <v>129</v>
      </c>
      <c r="D15" s="7">
        <v>43707</v>
      </c>
      <c r="E15" s="25"/>
      <c r="F15" s="9"/>
      <c r="G15" s="27"/>
      <c r="H15" s="1"/>
      <c r="I15" s="20"/>
      <c r="J15" s="4" t="s">
        <v>130</v>
      </c>
      <c r="K15" s="1" t="s">
        <v>47</v>
      </c>
    </row>
    <row r="16" spans="1:15" ht="20">
      <c r="A16" s="4"/>
      <c r="B16" s="1" t="s">
        <v>55</v>
      </c>
      <c r="C16" s="4" t="s">
        <v>131</v>
      </c>
      <c r="D16" s="7">
        <v>43707</v>
      </c>
      <c r="E16" s="25"/>
      <c r="F16" s="9"/>
      <c r="G16" s="27"/>
      <c r="H16" s="1"/>
      <c r="I16" s="20"/>
      <c r="J16" s="4" t="s">
        <v>132</v>
      </c>
      <c r="K16" s="1" t="s">
        <v>47</v>
      </c>
    </row>
    <row r="17" spans="1:11" ht="20">
      <c r="A17" s="4"/>
      <c r="B17" s="1" t="s">
        <v>55</v>
      </c>
      <c r="C17" s="4" t="s">
        <v>133</v>
      </c>
      <c r="D17" s="7">
        <v>43707</v>
      </c>
      <c r="E17" s="25"/>
      <c r="F17" s="9"/>
      <c r="G17" s="27"/>
      <c r="H17" s="1"/>
      <c r="I17" s="20"/>
      <c r="J17" s="4" t="s">
        <v>134</v>
      </c>
      <c r="K17" s="1" t="s">
        <v>47</v>
      </c>
    </row>
    <row r="18" spans="1:11" ht="20">
      <c r="A18" s="4"/>
      <c r="B18" s="1" t="s">
        <v>55</v>
      </c>
      <c r="C18" s="4" t="s">
        <v>135</v>
      </c>
      <c r="D18" s="7">
        <v>43707</v>
      </c>
      <c r="E18" s="25"/>
      <c r="F18" s="9"/>
      <c r="G18" s="27"/>
      <c r="H18" s="1"/>
      <c r="I18" s="20"/>
      <c r="J18" s="4" t="s">
        <v>136</v>
      </c>
      <c r="K18" s="1" t="s">
        <v>47</v>
      </c>
    </row>
    <row r="19" spans="1:11" ht="30">
      <c r="A19" s="4"/>
      <c r="B19" s="1" t="s">
        <v>66</v>
      </c>
      <c r="C19" s="4" t="s">
        <v>137</v>
      </c>
      <c r="D19" s="7">
        <v>43707</v>
      </c>
      <c r="E19" s="25"/>
      <c r="F19" s="9"/>
      <c r="G19" s="27"/>
      <c r="H19" s="1"/>
      <c r="I19" s="20"/>
      <c r="J19" s="4" t="s">
        <v>138</v>
      </c>
      <c r="K19" s="1" t="s">
        <v>47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C2 M2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2"/>
  <sheetViews>
    <sheetView workbookViewId="0">
      <selection activeCell="C2" sqref="C2"/>
    </sheetView>
  </sheetViews>
  <sheetFormatPr baseColWidth="10" defaultRowHeight="14.5"/>
  <cols>
    <col min="2" max="2" width="11.08984375" customWidth="1"/>
    <col min="3" max="3" width="23.453125" customWidth="1"/>
    <col min="4" max="4" width="11.453125" customWidth="1"/>
    <col min="5" max="5" width="19.36328125" customWidth="1"/>
    <col min="6" max="6" width="14.81640625" customWidth="1"/>
    <col min="7" max="7" width="15.54296875" customWidth="1"/>
    <col min="9" max="9" width="12.90625" customWidth="1"/>
    <col min="10" max="10" width="16.26953125" customWidth="1"/>
    <col min="11" max="11" width="12.90625" customWidth="1"/>
  </cols>
  <sheetData>
    <row r="1" spans="1:15" s="33" customFormat="1" ht="23">
      <c r="A1" s="32" t="str">
        <f>B2&amp;"_"&amp;C2&amp;" "&amp;"GEPP"&amp;" "&amp;I2</f>
        <v>G21_l'Argensol GEPP 2019</v>
      </c>
      <c r="B1" s="32"/>
      <c r="C1" s="32"/>
      <c r="D1" s="32"/>
      <c r="E1" s="32"/>
      <c r="F1" s="32"/>
      <c r="G1" s="32"/>
      <c r="H1" s="32"/>
      <c r="I1" s="32"/>
      <c r="M1" s="46" t="s">
        <v>146</v>
      </c>
      <c r="N1" s="47" t="s">
        <v>151</v>
      </c>
      <c r="O1" s="47" t="s">
        <v>151</v>
      </c>
    </row>
    <row r="2" spans="1:15" s="32" customFormat="1" ht="10.5">
      <c r="A2" s="34" t="s">
        <v>209</v>
      </c>
      <c r="B2" s="34" t="str">
        <f>VLOOKUP(C2,Tableau1[],2,FALSE)</f>
        <v>G21</v>
      </c>
      <c r="C2" s="34" t="s">
        <v>205</v>
      </c>
      <c r="D2" s="34"/>
      <c r="E2" s="36" t="s">
        <v>159</v>
      </c>
      <c r="F2" s="37" t="str">
        <f>VLOOKUP(C2,Tableau1[],3,FALSE)</f>
        <v>Agnès De Vino</v>
      </c>
      <c r="G2" s="36"/>
      <c r="H2" s="36" t="s">
        <v>210</v>
      </c>
      <c r="I2" s="39">
        <v>2019</v>
      </c>
      <c r="M2" s="48" t="str">
        <f>C2</f>
        <v>l'Argensol</v>
      </c>
      <c r="N2" s="32" t="str">
        <f>"&gt;="&amp;DATE(I2,1,1)</f>
        <v>&gt;=43466</v>
      </c>
      <c r="O2" s="32" t="str">
        <f>"&lt;="&amp;DATE(I2,12,31)</f>
        <v>&lt;=43830</v>
      </c>
    </row>
    <row r="3" spans="1:15" s="33" customFormat="1" ht="10.5">
      <c r="A3" s="35"/>
      <c r="B3" s="34"/>
      <c r="C3" s="35"/>
      <c r="D3" s="34"/>
      <c r="E3" s="38"/>
      <c r="F3" s="38"/>
      <c r="G3" s="38"/>
      <c r="H3" s="38"/>
    </row>
    <row r="4" spans="1:15" s="32" customFormat="1" ht="11.5">
      <c r="A4" s="6" t="s">
        <v>0</v>
      </c>
      <c r="B4" s="6" t="s">
        <v>148</v>
      </c>
      <c r="C4" s="6" t="s">
        <v>149</v>
      </c>
      <c r="D4" s="5" t="s">
        <v>151</v>
      </c>
      <c r="E4" s="5" t="s">
        <v>160</v>
      </c>
      <c r="F4" s="6" t="s">
        <v>156</v>
      </c>
      <c r="G4" s="5" t="s">
        <v>152</v>
      </c>
      <c r="H4" s="6" t="s">
        <v>153</v>
      </c>
      <c r="I4" s="5" t="s">
        <v>154</v>
      </c>
      <c r="J4" s="5" t="s">
        <v>157</v>
      </c>
      <c r="K4" s="5" t="s">
        <v>155</v>
      </c>
    </row>
    <row r="5" spans="1:15" ht="30">
      <c r="A5" s="4"/>
      <c r="B5" s="1" t="s">
        <v>56</v>
      </c>
      <c r="C5" s="4" t="s">
        <v>79</v>
      </c>
      <c r="D5" s="7">
        <v>43662</v>
      </c>
      <c r="E5" s="25"/>
      <c r="F5" s="9"/>
      <c r="G5" s="27"/>
      <c r="H5" s="1"/>
      <c r="I5" s="20"/>
      <c r="J5" s="4" t="s">
        <v>80</v>
      </c>
      <c r="K5" s="1" t="s">
        <v>4</v>
      </c>
    </row>
    <row r="6" spans="1:15" ht="20">
      <c r="A6" s="4"/>
      <c r="B6" s="1" t="s">
        <v>55</v>
      </c>
      <c r="C6" s="4" t="s">
        <v>92</v>
      </c>
      <c r="D6" s="11">
        <v>43707</v>
      </c>
      <c r="E6" s="25"/>
      <c r="F6" s="9"/>
      <c r="G6" s="27"/>
      <c r="H6" s="4"/>
      <c r="I6" s="20"/>
      <c r="J6" s="3" t="s">
        <v>97</v>
      </c>
      <c r="K6" s="1" t="s">
        <v>4</v>
      </c>
    </row>
    <row r="7" spans="1:15">
      <c r="A7" s="4"/>
      <c r="B7" s="1" t="s">
        <v>54</v>
      </c>
      <c r="C7" s="4" t="s">
        <v>93</v>
      </c>
      <c r="D7" s="11">
        <v>43709</v>
      </c>
      <c r="E7" s="25"/>
      <c r="F7" s="9"/>
      <c r="G7" s="27"/>
      <c r="H7" s="4"/>
      <c r="I7" s="20"/>
      <c r="J7" s="3" t="s">
        <v>96</v>
      </c>
      <c r="K7" s="1" t="s">
        <v>4</v>
      </c>
    </row>
    <row r="8" spans="1:15" ht="20">
      <c r="A8" s="4"/>
      <c r="B8" s="1" t="s">
        <v>91</v>
      </c>
      <c r="C8" s="4" t="s">
        <v>94</v>
      </c>
      <c r="D8" s="11">
        <v>43662</v>
      </c>
      <c r="E8" s="25"/>
      <c r="F8" s="9"/>
      <c r="G8" s="27"/>
      <c r="H8" s="4"/>
      <c r="I8" s="20"/>
      <c r="J8" s="3" t="s">
        <v>78</v>
      </c>
      <c r="K8" s="1" t="s">
        <v>47</v>
      </c>
    </row>
    <row r="9" spans="1:15" ht="30">
      <c r="A9" s="4"/>
      <c r="B9" s="12" t="s">
        <v>91</v>
      </c>
      <c r="C9" s="13" t="s">
        <v>100</v>
      </c>
      <c r="D9" s="11">
        <v>43718</v>
      </c>
      <c r="E9" s="26"/>
      <c r="F9" s="15"/>
      <c r="G9" s="28"/>
      <c r="H9" s="12"/>
      <c r="I9" s="20"/>
      <c r="J9" s="13" t="s">
        <v>98</v>
      </c>
      <c r="K9" s="12" t="s">
        <v>47</v>
      </c>
    </row>
    <row r="10" spans="1:15" ht="30">
      <c r="A10" s="4"/>
      <c r="B10" s="12" t="s">
        <v>65</v>
      </c>
      <c r="C10" s="13" t="s">
        <v>101</v>
      </c>
      <c r="D10" s="11">
        <v>43720</v>
      </c>
      <c r="E10" s="26"/>
      <c r="F10" s="15"/>
      <c r="G10" s="28"/>
      <c r="H10" s="12"/>
      <c r="I10" s="20"/>
      <c r="J10" s="13" t="s">
        <v>103</v>
      </c>
      <c r="K10" s="12" t="s">
        <v>47</v>
      </c>
    </row>
    <row r="11" spans="1:15" ht="40">
      <c r="A11" s="4"/>
      <c r="B11" s="12" t="s">
        <v>65</v>
      </c>
      <c r="C11" s="13" t="s">
        <v>102</v>
      </c>
      <c r="D11" s="11">
        <v>43720</v>
      </c>
      <c r="E11" s="26"/>
      <c r="F11" s="15"/>
      <c r="G11" s="28"/>
      <c r="H11" s="12"/>
      <c r="I11" s="20"/>
      <c r="J11" s="13" t="s">
        <v>99</v>
      </c>
      <c r="K11" s="12" t="s">
        <v>47</v>
      </c>
    </row>
    <row r="12" spans="1:15" ht="20">
      <c r="A12" s="4"/>
      <c r="B12" s="12" t="s">
        <v>65</v>
      </c>
      <c r="C12" s="4" t="s">
        <v>145</v>
      </c>
      <c r="D12" s="7">
        <v>43724</v>
      </c>
      <c r="E12" s="25"/>
      <c r="F12" s="9"/>
      <c r="G12" s="27"/>
      <c r="H12" s="1"/>
      <c r="I12" s="20"/>
      <c r="J12" s="4" t="s">
        <v>144</v>
      </c>
      <c r="K12" s="12" t="s">
        <v>47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C2 M2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5"/>
  <sheetViews>
    <sheetView workbookViewId="0">
      <selection activeCell="C2" sqref="C2"/>
    </sheetView>
  </sheetViews>
  <sheetFormatPr baseColWidth="10" defaultRowHeight="14.5"/>
  <cols>
    <col min="2" max="2" width="11.08984375" customWidth="1"/>
    <col min="3" max="3" width="23.453125" customWidth="1"/>
    <col min="4" max="4" width="11.453125" customWidth="1"/>
    <col min="5" max="5" width="19.36328125" customWidth="1"/>
    <col min="6" max="6" width="14.81640625" customWidth="1"/>
    <col min="7" max="7" width="15.54296875" customWidth="1"/>
    <col min="9" max="9" width="12.90625" customWidth="1"/>
    <col min="10" max="10" width="16.26953125" customWidth="1"/>
    <col min="11" max="11" width="12.90625" customWidth="1"/>
  </cols>
  <sheetData>
    <row r="1" spans="1:15" s="33" customFormat="1" ht="23">
      <c r="A1" s="32" t="str">
        <f>B2&amp;"_"&amp;C2&amp;" "&amp;"GEPP"&amp;" "&amp;I2</f>
        <v>G20_Briand GEPP 2019</v>
      </c>
      <c r="B1" s="32"/>
      <c r="C1" s="32"/>
      <c r="D1" s="32"/>
      <c r="E1" s="32"/>
      <c r="F1" s="32"/>
      <c r="G1" s="32"/>
      <c r="H1" s="32"/>
      <c r="I1" s="32"/>
      <c r="M1" s="46" t="s">
        <v>146</v>
      </c>
      <c r="N1" s="47" t="s">
        <v>151</v>
      </c>
      <c r="O1" s="47" t="s">
        <v>151</v>
      </c>
    </row>
    <row r="2" spans="1:15" s="32" customFormat="1" ht="10.5">
      <c r="A2" s="34" t="s">
        <v>209</v>
      </c>
      <c r="B2" s="34" t="str">
        <f>VLOOKUP(C2,Tableau1[],2,FALSE)</f>
        <v>G20</v>
      </c>
      <c r="C2" s="34" t="s">
        <v>204</v>
      </c>
      <c r="D2" s="34"/>
      <c r="E2" s="36" t="s">
        <v>159</v>
      </c>
      <c r="F2" s="37" t="str">
        <f>VLOOKUP(C2,Tableau1[],3,FALSE)</f>
        <v>Gino Ciravolo</v>
      </c>
      <c r="G2" s="36"/>
      <c r="H2" s="36" t="s">
        <v>210</v>
      </c>
      <c r="I2" s="39">
        <v>2019</v>
      </c>
      <c r="M2" s="48" t="str">
        <f>C2</f>
        <v>Briand</v>
      </c>
      <c r="N2" s="32" t="str">
        <f>"&gt;="&amp;DATE(I2,1,1)</f>
        <v>&gt;=43466</v>
      </c>
      <c r="O2" s="32" t="str">
        <f>"&lt;="&amp;DATE(I2,12,31)</f>
        <v>&lt;=43830</v>
      </c>
    </row>
    <row r="3" spans="1:15" s="33" customFormat="1" ht="10.5">
      <c r="A3" s="35"/>
      <c r="B3" s="34"/>
      <c r="C3" s="35"/>
      <c r="D3" s="34"/>
      <c r="E3" s="38"/>
      <c r="F3" s="38"/>
      <c r="G3" s="38"/>
      <c r="H3" s="38"/>
    </row>
    <row r="4" spans="1:15" s="32" customFormat="1" ht="11.5">
      <c r="A4" s="6" t="s">
        <v>0</v>
      </c>
      <c r="B4" s="6" t="s">
        <v>148</v>
      </c>
      <c r="C4" s="6" t="s">
        <v>149</v>
      </c>
      <c r="D4" s="5" t="s">
        <v>151</v>
      </c>
      <c r="E4" s="5" t="s">
        <v>160</v>
      </c>
      <c r="F4" s="6" t="s">
        <v>156</v>
      </c>
      <c r="G4" s="5" t="s">
        <v>152</v>
      </c>
      <c r="H4" s="6" t="s">
        <v>153</v>
      </c>
      <c r="I4" s="5" t="s">
        <v>154</v>
      </c>
      <c r="J4" s="5" t="s">
        <v>157</v>
      </c>
      <c r="K4" s="5" t="s">
        <v>155</v>
      </c>
    </row>
    <row r="5" spans="1:15" ht="20">
      <c r="A5" s="4"/>
      <c r="B5" s="1" t="s">
        <v>91</v>
      </c>
      <c r="C5" s="4" t="s">
        <v>71</v>
      </c>
      <c r="D5" s="7">
        <v>43662</v>
      </c>
      <c r="E5" s="25"/>
      <c r="F5" s="9"/>
      <c r="G5" s="27"/>
      <c r="H5" s="1"/>
      <c r="I5" s="20"/>
      <c r="J5" s="4" t="s">
        <v>74</v>
      </c>
      <c r="K5" s="1" t="s">
        <v>4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C2 M2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2"/>
  <sheetViews>
    <sheetView workbookViewId="0">
      <selection activeCell="C2" sqref="C2"/>
    </sheetView>
  </sheetViews>
  <sheetFormatPr baseColWidth="10" defaultRowHeight="14.5"/>
  <cols>
    <col min="2" max="2" width="11.08984375" customWidth="1"/>
    <col min="3" max="3" width="23.453125" customWidth="1"/>
    <col min="4" max="4" width="11.453125" customWidth="1"/>
    <col min="5" max="5" width="19.36328125" customWidth="1"/>
    <col min="6" max="6" width="14.81640625" customWidth="1"/>
    <col min="7" max="7" width="15.54296875" customWidth="1"/>
    <col min="9" max="9" width="12.90625" customWidth="1"/>
    <col min="10" max="10" width="16.26953125" customWidth="1"/>
    <col min="11" max="11" width="12.90625" customWidth="1"/>
  </cols>
  <sheetData>
    <row r="1" spans="1:15" s="33" customFormat="1" ht="23">
      <c r="A1" s="32" t="str">
        <f>B2&amp;"_"&amp;C2&amp;" "&amp;"GEPP"&amp;" "&amp;I2</f>
        <v>G19_l'Arc GEPP 2019</v>
      </c>
      <c r="B1" s="32"/>
      <c r="C1" s="32"/>
      <c r="D1" s="32"/>
      <c r="E1" s="32"/>
      <c r="F1" s="32"/>
      <c r="G1" s="32"/>
      <c r="H1" s="32"/>
      <c r="I1" s="32"/>
      <c r="M1" s="46" t="s">
        <v>146</v>
      </c>
      <c r="N1" s="47" t="s">
        <v>151</v>
      </c>
      <c r="O1" s="47" t="s">
        <v>151</v>
      </c>
    </row>
    <row r="2" spans="1:15" s="32" customFormat="1" ht="10.5">
      <c r="A2" s="34" t="s">
        <v>209</v>
      </c>
      <c r="B2" s="34" t="str">
        <f>VLOOKUP(C2,Tableau1[],2,FALSE)</f>
        <v>G19</v>
      </c>
      <c r="C2" s="34" t="s">
        <v>208</v>
      </c>
      <c r="D2" s="34"/>
      <c r="E2" s="36" t="s">
        <v>159</v>
      </c>
      <c r="F2" s="37" t="str">
        <f>VLOOKUP(C2,Tableau1[],3,FALSE)</f>
        <v>Agnès De Vino</v>
      </c>
      <c r="G2" s="36"/>
      <c r="H2" s="36" t="s">
        <v>210</v>
      </c>
      <c r="I2" s="39">
        <v>2019</v>
      </c>
      <c r="M2" s="48" t="str">
        <f>C2</f>
        <v>l'Arc</v>
      </c>
      <c r="N2" s="32" t="str">
        <f>"&gt;="&amp;DATE(I2,1,1)</f>
        <v>&gt;=43466</v>
      </c>
      <c r="O2" s="32" t="str">
        <f>"&lt;="&amp;DATE(I2,12,31)</f>
        <v>&lt;=43830</v>
      </c>
    </row>
    <row r="3" spans="1:15" s="33" customFormat="1" ht="10.5">
      <c r="A3" s="35"/>
      <c r="B3" s="34"/>
      <c r="C3" s="35"/>
      <c r="D3" s="34"/>
      <c r="E3" s="38"/>
      <c r="F3" s="38"/>
      <c r="G3" s="38"/>
      <c r="H3" s="38"/>
    </row>
    <row r="4" spans="1:15" s="32" customFormat="1" ht="11.5">
      <c r="A4" s="6" t="s">
        <v>0</v>
      </c>
      <c r="B4" s="6" t="s">
        <v>148</v>
      </c>
      <c r="C4" s="6" t="s">
        <v>149</v>
      </c>
      <c r="D4" s="5" t="s">
        <v>151</v>
      </c>
      <c r="E4" s="5" t="s">
        <v>160</v>
      </c>
      <c r="F4" s="6" t="s">
        <v>156</v>
      </c>
      <c r="G4" s="5" t="s">
        <v>152</v>
      </c>
      <c r="H4" s="6" t="s">
        <v>153</v>
      </c>
      <c r="I4" s="5" t="s">
        <v>154</v>
      </c>
      <c r="J4" s="5" t="s">
        <v>157</v>
      </c>
      <c r="K4" s="5" t="s">
        <v>155</v>
      </c>
    </row>
    <row r="5" spans="1:15" ht="20">
      <c r="A5" s="4"/>
      <c r="B5" s="1" t="s">
        <v>91</v>
      </c>
      <c r="C5" s="4" t="s">
        <v>71</v>
      </c>
      <c r="D5" s="7">
        <v>43662</v>
      </c>
      <c r="E5" s="25"/>
      <c r="F5" s="9"/>
      <c r="G5" s="27"/>
      <c r="H5" s="1"/>
      <c r="I5" s="20"/>
      <c r="J5" s="4" t="s">
        <v>75</v>
      </c>
      <c r="K5" s="1" t="s">
        <v>47</v>
      </c>
    </row>
    <row r="6" spans="1:15" ht="30">
      <c r="A6" s="4"/>
      <c r="B6" s="12" t="s">
        <v>89</v>
      </c>
      <c r="C6" s="13" t="s">
        <v>106</v>
      </c>
      <c r="D6" s="11">
        <v>43704</v>
      </c>
      <c r="E6" s="26"/>
      <c r="F6" s="15"/>
      <c r="G6" s="28"/>
      <c r="H6" s="12"/>
      <c r="I6" s="20"/>
      <c r="J6" s="13" t="s">
        <v>107</v>
      </c>
      <c r="K6" s="1" t="s">
        <v>4</v>
      </c>
    </row>
    <row r="7" spans="1:15" ht="30">
      <c r="A7" s="4"/>
      <c r="B7" s="12" t="s">
        <v>56</v>
      </c>
      <c r="C7" s="13" t="s">
        <v>141</v>
      </c>
      <c r="D7" s="11">
        <v>43651</v>
      </c>
      <c r="E7" s="26"/>
      <c r="F7" s="15"/>
      <c r="G7" s="28"/>
      <c r="H7" s="12"/>
      <c r="I7" s="20"/>
      <c r="J7" s="13" t="s">
        <v>142</v>
      </c>
      <c r="K7" s="12" t="s">
        <v>47</v>
      </c>
    </row>
    <row r="8" spans="1:15" ht="20">
      <c r="A8" s="4"/>
      <c r="B8" s="12" t="s">
        <v>50</v>
      </c>
      <c r="C8" s="13" t="s">
        <v>115</v>
      </c>
      <c r="D8" s="11">
        <v>43706</v>
      </c>
      <c r="E8" s="26"/>
      <c r="F8" s="15"/>
      <c r="G8" s="28"/>
      <c r="H8" s="12"/>
      <c r="I8" s="20"/>
      <c r="J8" s="13" t="s">
        <v>114</v>
      </c>
      <c r="K8" s="1" t="s">
        <v>47</v>
      </c>
    </row>
    <row r="9" spans="1:15" ht="20">
      <c r="A9" s="4"/>
      <c r="B9" s="12" t="s">
        <v>50</v>
      </c>
      <c r="C9" s="13" t="s">
        <v>108</v>
      </c>
      <c r="D9" s="11">
        <v>43706</v>
      </c>
      <c r="E9" s="26"/>
      <c r="F9" s="15"/>
      <c r="G9" s="28"/>
      <c r="H9" s="12"/>
      <c r="I9" s="20"/>
      <c r="J9" s="13" t="s">
        <v>109</v>
      </c>
      <c r="K9" s="1"/>
    </row>
    <row r="10" spans="1:15" ht="20">
      <c r="A10" s="4"/>
      <c r="B10" s="12" t="s">
        <v>50</v>
      </c>
      <c r="C10" s="13" t="s">
        <v>110</v>
      </c>
      <c r="D10" s="11">
        <v>43706</v>
      </c>
      <c r="E10" s="26"/>
      <c r="F10" s="15"/>
      <c r="G10" s="28"/>
      <c r="H10" s="12"/>
      <c r="I10" s="20"/>
      <c r="J10" s="13" t="s">
        <v>112</v>
      </c>
      <c r="K10" s="1" t="s">
        <v>47</v>
      </c>
    </row>
    <row r="11" spans="1:15">
      <c r="A11" s="4"/>
      <c r="B11" s="1" t="s">
        <v>58</v>
      </c>
      <c r="C11" s="4" t="s">
        <v>81</v>
      </c>
      <c r="D11" s="7">
        <v>43662</v>
      </c>
      <c r="E11" s="25"/>
      <c r="F11" s="9"/>
      <c r="G11" s="27"/>
      <c r="H11" s="1"/>
      <c r="I11" s="20"/>
      <c r="J11" s="4" t="s">
        <v>82</v>
      </c>
      <c r="K11" s="1" t="s">
        <v>47</v>
      </c>
    </row>
    <row r="12" spans="1:15" ht="20">
      <c r="A12" s="4"/>
      <c r="B12" s="12" t="s">
        <v>50</v>
      </c>
      <c r="C12" s="13" t="s">
        <v>113</v>
      </c>
      <c r="D12" s="11">
        <v>43706</v>
      </c>
      <c r="E12" s="26"/>
      <c r="F12" s="15"/>
      <c r="G12" s="28"/>
      <c r="H12" s="12"/>
      <c r="I12" s="20"/>
      <c r="J12" s="13" t="s">
        <v>111</v>
      </c>
      <c r="K12" s="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C2 M2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8"/>
  <sheetViews>
    <sheetView workbookViewId="0">
      <selection activeCell="C2" sqref="C2"/>
    </sheetView>
  </sheetViews>
  <sheetFormatPr baseColWidth="10" defaultRowHeight="14.5"/>
  <cols>
    <col min="2" max="2" width="11.08984375" customWidth="1"/>
    <col min="3" max="3" width="23.453125" customWidth="1"/>
    <col min="4" max="4" width="11.453125" customWidth="1"/>
    <col min="5" max="5" width="19.36328125" customWidth="1"/>
    <col min="6" max="6" width="14.81640625" customWidth="1"/>
    <col min="7" max="7" width="15.54296875" customWidth="1"/>
    <col min="9" max="9" width="12.90625" customWidth="1"/>
    <col min="10" max="10" width="16.26953125" customWidth="1"/>
    <col min="11" max="11" width="12.90625" customWidth="1"/>
  </cols>
  <sheetData>
    <row r="1" spans="1:15" s="33" customFormat="1" ht="23">
      <c r="A1" s="32" t="str">
        <f>B2&amp;"_"&amp;C2&amp;" "&amp;"GEPP"&amp;" "&amp;I2</f>
        <v>G18_Revoul GEPP 2019</v>
      </c>
      <c r="B1" s="32"/>
      <c r="C1" s="32"/>
      <c r="D1" s="32"/>
      <c r="E1" s="32"/>
      <c r="F1" s="32"/>
      <c r="G1" s="32"/>
      <c r="H1" s="32"/>
      <c r="I1" s="32"/>
      <c r="M1" s="46" t="s">
        <v>146</v>
      </c>
      <c r="N1" s="47" t="s">
        <v>151</v>
      </c>
      <c r="O1" s="47" t="s">
        <v>151</v>
      </c>
    </row>
    <row r="2" spans="1:15" s="32" customFormat="1" ht="10.5">
      <c r="A2" s="34" t="s">
        <v>209</v>
      </c>
      <c r="B2" s="34" t="str">
        <f>VLOOKUP(C2,Tableau1[],2,FALSE)</f>
        <v>G18</v>
      </c>
      <c r="C2" s="34" t="s">
        <v>202</v>
      </c>
      <c r="D2" s="34"/>
      <c r="E2" s="36" t="s">
        <v>159</v>
      </c>
      <c r="F2" s="37" t="str">
        <f>VLOOKUP(C2,Tableau1[],3,FALSE)</f>
        <v>Gino Ciravolo</v>
      </c>
      <c r="G2" s="36"/>
      <c r="H2" s="36" t="s">
        <v>210</v>
      </c>
      <c r="I2" s="39">
        <v>2019</v>
      </c>
      <c r="M2" s="48" t="str">
        <f>C2</f>
        <v>Revoul</v>
      </c>
      <c r="N2" s="32" t="str">
        <f>"&gt;="&amp;DATE(I2,1,1)</f>
        <v>&gt;=43466</v>
      </c>
      <c r="O2" s="32" t="str">
        <f>"&lt;="&amp;DATE(I2,12,31)</f>
        <v>&lt;=43830</v>
      </c>
    </row>
    <row r="3" spans="1:15" s="33" customFormat="1" ht="10.5">
      <c r="A3" s="35"/>
      <c r="B3" s="34"/>
      <c r="C3" s="35"/>
      <c r="D3" s="34"/>
      <c r="E3" s="38"/>
      <c r="F3" s="38"/>
      <c r="G3" s="38"/>
      <c r="H3" s="38"/>
    </row>
    <row r="4" spans="1:15" s="32" customFormat="1" ht="11.5">
      <c r="A4" s="6" t="s">
        <v>0</v>
      </c>
      <c r="B4" s="6" t="s">
        <v>148</v>
      </c>
      <c r="C4" s="6" t="s">
        <v>149</v>
      </c>
      <c r="D4" s="5" t="s">
        <v>151</v>
      </c>
      <c r="E4" s="5" t="s">
        <v>160</v>
      </c>
      <c r="F4" s="6" t="s">
        <v>156</v>
      </c>
      <c r="G4" s="5" t="s">
        <v>152</v>
      </c>
      <c r="H4" s="6" t="s">
        <v>153</v>
      </c>
      <c r="I4" s="5" t="s">
        <v>154</v>
      </c>
      <c r="J4" s="5" t="s">
        <v>157</v>
      </c>
      <c r="K4" s="5" t="s">
        <v>155</v>
      </c>
    </row>
    <row r="5" spans="1:15" ht="20">
      <c r="A5" s="4"/>
      <c r="B5" s="1" t="s">
        <v>50</v>
      </c>
      <c r="C5" s="4" t="s">
        <v>104</v>
      </c>
      <c r="D5" s="7">
        <v>43654</v>
      </c>
      <c r="E5" s="25"/>
      <c r="F5" s="9"/>
      <c r="G5" s="27"/>
      <c r="H5" s="4"/>
      <c r="I5" s="20"/>
      <c r="J5" s="3" t="s">
        <v>85</v>
      </c>
      <c r="K5" s="1" t="s">
        <v>4</v>
      </c>
    </row>
    <row r="6" spans="1:15" ht="20">
      <c r="A6" s="4"/>
      <c r="B6" s="1" t="s">
        <v>91</v>
      </c>
      <c r="C6" s="4" t="s">
        <v>71</v>
      </c>
      <c r="D6" s="7">
        <v>43662</v>
      </c>
      <c r="E6" s="25"/>
      <c r="F6" s="9"/>
      <c r="G6" s="27"/>
      <c r="H6" s="1"/>
      <c r="I6" s="20"/>
      <c r="J6" s="4" t="s">
        <v>84</v>
      </c>
      <c r="K6" s="1" t="s">
        <v>4</v>
      </c>
    </row>
    <row r="7" spans="1:15">
      <c r="A7" s="4"/>
      <c r="B7" s="1"/>
      <c r="C7" s="4"/>
      <c r="D7" s="7">
        <v>43748</v>
      </c>
      <c r="E7" s="41"/>
      <c r="F7" s="42"/>
      <c r="G7" s="43"/>
      <c r="H7" s="44"/>
      <c r="I7" s="20"/>
      <c r="J7" s="45"/>
      <c r="K7" s="1"/>
    </row>
    <row r="8" spans="1:15">
      <c r="A8" s="4"/>
      <c r="B8" s="1"/>
      <c r="C8" s="4"/>
      <c r="D8" s="7">
        <v>43717</v>
      </c>
      <c r="E8" s="25"/>
      <c r="F8" s="9"/>
      <c r="G8" s="27"/>
      <c r="H8" s="1"/>
      <c r="I8" s="20"/>
      <c r="J8" s="4"/>
      <c r="K8" s="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C2 M2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6"/>
  <sheetViews>
    <sheetView tabSelected="1" workbookViewId="0">
      <selection activeCell="C2" sqref="C2"/>
    </sheetView>
  </sheetViews>
  <sheetFormatPr baseColWidth="10" defaultRowHeight="14.5"/>
  <cols>
    <col min="2" max="2" width="11.08984375" customWidth="1"/>
    <col min="3" max="3" width="23.453125" customWidth="1"/>
    <col min="4" max="4" width="11.453125" customWidth="1"/>
    <col min="5" max="5" width="19.36328125" customWidth="1"/>
    <col min="6" max="6" width="14.81640625" customWidth="1"/>
    <col min="7" max="7" width="15.54296875" customWidth="1"/>
    <col min="9" max="9" width="12.90625" customWidth="1"/>
    <col min="10" max="10" width="16.26953125" customWidth="1"/>
    <col min="11" max="11" width="12.90625" customWidth="1"/>
  </cols>
  <sheetData>
    <row r="1" spans="1:15" s="33" customFormat="1" ht="23">
      <c r="A1" s="32" t="str">
        <f>B2&amp;"_"&amp;C2&amp;" "&amp;"GEPP"&amp;" "&amp;I2</f>
        <v>G15_Aubrac GEPP 2019</v>
      </c>
      <c r="B1" s="32"/>
      <c r="C1" s="32"/>
      <c r="D1" s="32"/>
      <c r="E1" s="32"/>
      <c r="F1" s="32"/>
      <c r="G1" s="32"/>
      <c r="H1" s="32"/>
      <c r="I1" s="32"/>
      <c r="M1" s="46" t="s">
        <v>146</v>
      </c>
      <c r="N1" s="47" t="s">
        <v>151</v>
      </c>
      <c r="O1" s="47" t="s">
        <v>151</v>
      </c>
    </row>
    <row r="2" spans="1:15" s="32" customFormat="1" ht="10.5">
      <c r="A2" s="34" t="s">
        <v>209</v>
      </c>
      <c r="B2" s="34" t="str">
        <f>VLOOKUP(C2,Tableau1[],2,FALSE)</f>
        <v>G15</v>
      </c>
      <c r="C2" s="34" t="s">
        <v>201</v>
      </c>
      <c r="D2" s="34"/>
      <c r="E2" s="36" t="s">
        <v>159</v>
      </c>
      <c r="F2" s="37" t="str">
        <f>VLOOKUP(C2,Tableau1[],3,FALSE)</f>
        <v>Gino Ciravolo</v>
      </c>
      <c r="G2" s="36"/>
      <c r="H2" s="36" t="s">
        <v>210</v>
      </c>
      <c r="I2" s="39">
        <v>2019</v>
      </c>
      <c r="M2" s="48" t="str">
        <f>C2</f>
        <v>Aubrac</v>
      </c>
      <c r="N2" s="32" t="str">
        <f>"&gt;="&amp;DATE(I2,1,1)</f>
        <v>&gt;=43466</v>
      </c>
      <c r="O2" s="32" t="str">
        <f>"&lt;="&amp;DATE(I2,12,31)</f>
        <v>&lt;=43830</v>
      </c>
    </row>
    <row r="3" spans="1:15" s="33" customFormat="1" ht="10.5">
      <c r="A3" s="35"/>
      <c r="B3" s="34"/>
      <c r="C3" s="35"/>
      <c r="D3" s="34"/>
      <c r="E3" s="38"/>
      <c r="F3" s="38"/>
      <c r="G3" s="38"/>
      <c r="H3" s="38"/>
    </row>
    <row r="4" spans="1:15" s="32" customFormat="1" ht="11.5">
      <c r="A4" s="6" t="s">
        <v>0</v>
      </c>
      <c r="B4" s="6" t="s">
        <v>148</v>
      </c>
      <c r="C4" s="6" t="s">
        <v>149</v>
      </c>
      <c r="D4" s="5" t="s">
        <v>151</v>
      </c>
      <c r="E4" s="5" t="s">
        <v>160</v>
      </c>
      <c r="F4" s="6" t="s">
        <v>156</v>
      </c>
      <c r="G4" s="5" t="s">
        <v>152</v>
      </c>
      <c r="H4" s="6" t="s">
        <v>153</v>
      </c>
      <c r="I4" s="5" t="s">
        <v>154</v>
      </c>
      <c r="J4" s="5" t="s">
        <v>157</v>
      </c>
      <c r="K4" s="5" t="s">
        <v>155</v>
      </c>
    </row>
    <row r="5" spans="1:15" ht="20">
      <c r="A5" s="4"/>
      <c r="B5" s="1" t="s">
        <v>87</v>
      </c>
      <c r="C5" s="4" t="s">
        <v>105</v>
      </c>
      <c r="D5" s="7">
        <v>43651</v>
      </c>
      <c r="E5" s="25"/>
      <c r="F5" s="9"/>
      <c r="G5" s="27"/>
      <c r="H5" s="4"/>
      <c r="I5" s="20"/>
      <c r="J5" s="3" t="s">
        <v>88</v>
      </c>
      <c r="K5" s="1" t="s">
        <v>47</v>
      </c>
    </row>
    <row r="6" spans="1:15" ht="20">
      <c r="A6" s="4"/>
      <c r="B6" s="1" t="s">
        <v>91</v>
      </c>
      <c r="C6" s="4" t="s">
        <v>71</v>
      </c>
      <c r="D6" s="7">
        <v>43662</v>
      </c>
      <c r="E6" s="25"/>
      <c r="F6" s="9"/>
      <c r="G6" s="27"/>
      <c r="H6" s="1"/>
      <c r="I6" s="20"/>
      <c r="J6" s="4" t="s">
        <v>77</v>
      </c>
      <c r="K6" s="1" t="s">
        <v>47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C2 M2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15981"/>
  <sheetViews>
    <sheetView zoomScaleNormal="100" workbookViewId="0">
      <pane ySplit="2" topLeftCell="A3" activePane="bottomLeft" state="frozen"/>
      <selection pane="bottomLeft" sqref="A1:XFD1048576"/>
    </sheetView>
  </sheetViews>
  <sheetFormatPr baseColWidth="10" defaultColWidth="20.7265625" defaultRowHeight="10"/>
  <cols>
    <col min="1" max="1" width="20.7265625" style="7"/>
    <col min="2" max="2" width="20.7265625" style="1"/>
    <col min="3" max="3" width="10.7265625" style="1" customWidth="1"/>
    <col min="4" max="4" width="15.7265625" style="1" customWidth="1"/>
    <col min="5" max="5" width="60.7265625" style="1" customWidth="1"/>
    <col min="6" max="6" width="20.7265625" style="24"/>
    <col min="7" max="8" width="20.7265625" style="25"/>
    <col min="9" max="9" width="20.7265625" style="9"/>
    <col min="10" max="10" width="20.7265625" style="27"/>
    <col min="11" max="11" width="20.7265625" style="1"/>
    <col min="12" max="12" width="20.7265625" style="4"/>
    <col min="13" max="13" width="20.7265625" style="20"/>
    <col min="14" max="15" width="20.7265625" style="3"/>
    <col min="16" max="16" width="20.7265625" style="29"/>
    <col min="17" max="16384" width="20.7265625" style="3"/>
  </cols>
  <sheetData>
    <row r="1" spans="1:17" ht="10.5">
      <c r="A1" s="2"/>
      <c r="B1" s="49"/>
      <c r="C1" s="49"/>
      <c r="D1" s="49"/>
      <c r="E1" s="49"/>
      <c r="F1" s="49"/>
      <c r="G1" s="50"/>
      <c r="H1" s="51"/>
      <c r="I1" s="49"/>
      <c r="J1" s="49"/>
      <c r="K1" s="49"/>
      <c r="L1" s="49"/>
      <c r="M1" s="49"/>
    </row>
    <row r="2" spans="1:17" s="19" customFormat="1" ht="11.5">
      <c r="A2" s="16" t="s">
        <v>146</v>
      </c>
      <c r="B2" s="17" t="s">
        <v>159</v>
      </c>
      <c r="C2" s="17" t="s">
        <v>0</v>
      </c>
      <c r="D2" s="17" t="s">
        <v>148</v>
      </c>
      <c r="E2" s="17" t="s">
        <v>149</v>
      </c>
      <c r="F2" s="21" t="s">
        <v>150</v>
      </c>
      <c r="G2" s="16" t="s">
        <v>151</v>
      </c>
      <c r="H2" s="16" t="s">
        <v>160</v>
      </c>
      <c r="I2" s="17" t="s">
        <v>156</v>
      </c>
      <c r="J2" s="16" t="s">
        <v>152</v>
      </c>
      <c r="K2" s="18" t="s">
        <v>1</v>
      </c>
      <c r="L2" s="17" t="s">
        <v>153</v>
      </c>
      <c r="M2" s="16" t="s">
        <v>154</v>
      </c>
      <c r="N2" s="16" t="s">
        <v>157</v>
      </c>
      <c r="O2" s="16" t="s">
        <v>155</v>
      </c>
      <c r="P2" s="18" t="s">
        <v>2</v>
      </c>
      <c r="Q2" s="16" t="s">
        <v>158</v>
      </c>
    </row>
    <row r="3" spans="1:17">
      <c r="A3" s="1" t="s">
        <v>205</v>
      </c>
      <c r="B3" s="1" t="str">
        <f>VLOOKUP(saisie[[#This Row],[Etablissement]],Tableau1[],3,FALSE)</f>
        <v>Agnès De Vino</v>
      </c>
      <c r="C3" s="4"/>
      <c r="D3" s="1" t="s">
        <v>56</v>
      </c>
      <c r="E3" s="4" t="s">
        <v>79</v>
      </c>
      <c r="F3" s="22" t="s">
        <v>161</v>
      </c>
      <c r="G3" s="7">
        <v>43662</v>
      </c>
      <c r="K3" s="8">
        <v>1232</v>
      </c>
      <c r="L3" s="1"/>
      <c r="N3" s="4" t="s">
        <v>80</v>
      </c>
      <c r="O3" s="1" t="s">
        <v>4</v>
      </c>
      <c r="Q3" s="4"/>
    </row>
    <row r="4" spans="1:17">
      <c r="A4" s="12" t="s">
        <v>205</v>
      </c>
      <c r="B4" s="1" t="str">
        <f>VLOOKUP(saisie[[#This Row],[Etablissement]],Tableau1[],3,FALSE)</f>
        <v>Agnès De Vino</v>
      </c>
      <c r="C4" s="4"/>
      <c r="D4" s="1" t="s">
        <v>55</v>
      </c>
      <c r="E4" s="4" t="s">
        <v>92</v>
      </c>
      <c r="F4" s="22" t="s">
        <v>162</v>
      </c>
      <c r="G4" s="11">
        <v>43707</v>
      </c>
      <c r="K4" s="8">
        <v>6588.08</v>
      </c>
      <c r="N4" s="3" t="s">
        <v>97</v>
      </c>
      <c r="O4" s="1" t="s">
        <v>4</v>
      </c>
      <c r="Q4" s="4"/>
    </row>
    <row r="5" spans="1:17">
      <c r="A5" s="12" t="s">
        <v>205</v>
      </c>
      <c r="B5" s="1" t="str">
        <f>VLOOKUP(saisie[[#This Row],[Etablissement]],Tableau1[],3,FALSE)</f>
        <v>Agnès De Vino</v>
      </c>
      <c r="C5" s="4"/>
      <c r="D5" s="1" t="s">
        <v>54</v>
      </c>
      <c r="E5" s="4" t="s">
        <v>93</v>
      </c>
      <c r="F5" s="22" t="s">
        <v>163</v>
      </c>
      <c r="G5" s="11">
        <v>43709</v>
      </c>
      <c r="K5" s="8">
        <v>10490</v>
      </c>
      <c r="N5" s="3" t="s">
        <v>96</v>
      </c>
      <c r="O5" s="1" t="s">
        <v>4</v>
      </c>
      <c r="Q5" s="4"/>
    </row>
    <row r="6" spans="1:17">
      <c r="A6" s="12" t="s">
        <v>205</v>
      </c>
      <c r="B6" s="1" t="str">
        <f>VLOOKUP(saisie[[#This Row],[Etablissement]],Tableau1[],3,FALSE)</f>
        <v>Agnès De Vino</v>
      </c>
      <c r="C6" s="4"/>
      <c r="D6" s="1" t="s">
        <v>91</v>
      </c>
      <c r="E6" s="4" t="s">
        <v>94</v>
      </c>
      <c r="F6" s="22" t="s">
        <v>164</v>
      </c>
      <c r="G6" s="11">
        <v>43662</v>
      </c>
      <c r="K6" s="8">
        <v>970</v>
      </c>
      <c r="N6" s="3" t="s">
        <v>78</v>
      </c>
      <c r="O6" s="1" t="s">
        <v>47</v>
      </c>
      <c r="Q6" s="4"/>
    </row>
    <row r="7" spans="1:17">
      <c r="A7" s="12" t="s">
        <v>205</v>
      </c>
      <c r="B7" s="1" t="str">
        <f>VLOOKUP(saisie[[#This Row],[Etablissement]],Tableau1[],3,FALSE)</f>
        <v>Agnès De Vino</v>
      </c>
      <c r="C7" s="4"/>
      <c r="D7" s="12" t="s">
        <v>91</v>
      </c>
      <c r="E7" s="13" t="s">
        <v>100</v>
      </c>
      <c r="F7" s="22" t="s">
        <v>165</v>
      </c>
      <c r="G7" s="11">
        <v>43718</v>
      </c>
      <c r="H7" s="26"/>
      <c r="I7" s="15"/>
      <c r="J7" s="28"/>
      <c r="K7" s="14">
        <v>3136</v>
      </c>
      <c r="L7" s="12"/>
      <c r="N7" s="13" t="s">
        <v>98</v>
      </c>
      <c r="O7" s="12" t="s">
        <v>47</v>
      </c>
      <c r="Q7" s="4"/>
    </row>
    <row r="8" spans="1:17">
      <c r="A8" s="12" t="s">
        <v>205</v>
      </c>
      <c r="B8" s="1" t="str">
        <f>VLOOKUP(saisie[[#This Row],[Etablissement]],Tableau1[],3,FALSE)</f>
        <v>Agnès De Vino</v>
      </c>
      <c r="C8" s="4"/>
      <c r="D8" s="12" t="s">
        <v>65</v>
      </c>
      <c r="E8" s="13" t="s">
        <v>101</v>
      </c>
      <c r="F8" s="22" t="s">
        <v>166</v>
      </c>
      <c r="G8" s="11">
        <v>43720</v>
      </c>
      <c r="H8" s="26"/>
      <c r="I8" s="15"/>
      <c r="J8" s="28"/>
      <c r="K8" s="14">
        <v>6925.9</v>
      </c>
      <c r="L8" s="12"/>
      <c r="N8" s="13" t="s">
        <v>103</v>
      </c>
      <c r="O8" s="12" t="s">
        <v>47</v>
      </c>
      <c r="Q8" s="4"/>
    </row>
    <row r="9" spans="1:17">
      <c r="A9" s="12" t="s">
        <v>205</v>
      </c>
      <c r="B9" s="1" t="str">
        <f>VLOOKUP(saisie[[#This Row],[Etablissement]],Tableau1[],3,FALSE)</f>
        <v>Agnès De Vino</v>
      </c>
      <c r="C9" s="4"/>
      <c r="D9" s="12" t="s">
        <v>65</v>
      </c>
      <c r="E9" s="13" t="s">
        <v>102</v>
      </c>
      <c r="F9" s="22" t="s">
        <v>167</v>
      </c>
      <c r="G9" s="11">
        <v>43720</v>
      </c>
      <c r="H9" s="26"/>
      <c r="I9" s="15"/>
      <c r="J9" s="28"/>
      <c r="K9" s="14">
        <v>2697.4</v>
      </c>
      <c r="L9" s="12"/>
      <c r="N9" s="13" t="s">
        <v>99</v>
      </c>
      <c r="O9" s="12" t="s">
        <v>47</v>
      </c>
      <c r="Q9" s="4"/>
    </row>
    <row r="10" spans="1:17">
      <c r="A10" s="12" t="s">
        <v>205</v>
      </c>
      <c r="B10" s="1" t="str">
        <f>VLOOKUP(saisie[[#This Row],[Etablissement]],Tableau1[],3,FALSE)</f>
        <v>Agnès De Vino</v>
      </c>
      <c r="C10" s="4"/>
      <c r="D10" s="12" t="s">
        <v>65</v>
      </c>
      <c r="E10" s="4" t="s">
        <v>145</v>
      </c>
      <c r="F10" s="22" t="s">
        <v>168</v>
      </c>
      <c r="G10" s="7">
        <v>43724</v>
      </c>
      <c r="K10" s="8">
        <v>414</v>
      </c>
      <c r="L10" s="1"/>
      <c r="N10" s="4" t="s">
        <v>144</v>
      </c>
      <c r="O10" s="12" t="s">
        <v>47</v>
      </c>
      <c r="Q10" s="4"/>
    </row>
    <row r="11" spans="1:17">
      <c r="A11" s="1" t="s">
        <v>83</v>
      </c>
      <c r="B11" s="1" t="str">
        <f>VLOOKUP(saisie[[#This Row],[Etablissement]],Tableau1[],3,FALSE)</f>
        <v>Gino Ciravolo</v>
      </c>
      <c r="C11" s="4"/>
      <c r="D11" s="1" t="s">
        <v>50</v>
      </c>
      <c r="E11" s="4" t="s">
        <v>104</v>
      </c>
      <c r="F11" s="22" t="s">
        <v>169</v>
      </c>
      <c r="G11" s="7">
        <v>43654</v>
      </c>
      <c r="K11" s="8">
        <v>14395.5</v>
      </c>
      <c r="N11" s="3" t="s">
        <v>85</v>
      </c>
      <c r="O11" s="1" t="s">
        <v>4</v>
      </c>
      <c r="Q11" s="4"/>
    </row>
    <row r="12" spans="1:17">
      <c r="A12" s="1" t="s">
        <v>83</v>
      </c>
      <c r="B12" s="1" t="str">
        <f>VLOOKUP(saisie[[#This Row],[Etablissement]],Tableau1[],3,FALSE)</f>
        <v>Gino Ciravolo</v>
      </c>
      <c r="C12" s="4"/>
      <c r="D12" s="1" t="s">
        <v>91</v>
      </c>
      <c r="E12" s="4" t="s">
        <v>71</v>
      </c>
      <c r="F12" s="22" t="s">
        <v>170</v>
      </c>
      <c r="G12" s="7">
        <v>43662</v>
      </c>
      <c r="K12" s="8">
        <v>1330</v>
      </c>
      <c r="L12" s="1"/>
      <c r="N12" s="4" t="s">
        <v>84</v>
      </c>
      <c r="O12" s="1" t="s">
        <v>4</v>
      </c>
      <c r="Q12" s="4"/>
    </row>
    <row r="13" spans="1:17">
      <c r="A13" s="1" t="s">
        <v>76</v>
      </c>
      <c r="B13" s="1" t="str">
        <f>VLOOKUP(saisie[[#This Row],[Etablissement]],Tableau1[],3,FALSE)</f>
        <v>Gino Ciravolo</v>
      </c>
      <c r="C13" s="4"/>
      <c r="D13" s="1" t="s">
        <v>87</v>
      </c>
      <c r="E13" s="4" t="s">
        <v>105</v>
      </c>
      <c r="F13" s="22" t="s">
        <v>171</v>
      </c>
      <c r="G13" s="7">
        <v>43651</v>
      </c>
      <c r="K13" s="8">
        <v>3302</v>
      </c>
      <c r="N13" s="3" t="s">
        <v>88</v>
      </c>
      <c r="O13" s="1" t="s">
        <v>47</v>
      </c>
      <c r="Q13" s="4"/>
    </row>
    <row r="14" spans="1:17">
      <c r="A14" s="1" t="s">
        <v>76</v>
      </c>
      <c r="B14" s="1" t="str">
        <f>VLOOKUP(saisie[[#This Row],[Etablissement]],Tableau1[],3,FALSE)</f>
        <v>Gino Ciravolo</v>
      </c>
      <c r="C14" s="4"/>
      <c r="D14" s="1" t="s">
        <v>91</v>
      </c>
      <c r="E14" s="4" t="s">
        <v>71</v>
      </c>
      <c r="F14" s="22" t="s">
        <v>172</v>
      </c>
      <c r="G14" s="7">
        <v>43662</v>
      </c>
      <c r="K14" s="8">
        <v>1330</v>
      </c>
      <c r="L14" s="1"/>
      <c r="N14" s="4" t="s">
        <v>77</v>
      </c>
      <c r="O14" s="1" t="s">
        <v>47</v>
      </c>
      <c r="Q14" s="4"/>
    </row>
    <row r="15" spans="1:17">
      <c r="A15" s="1" t="s">
        <v>69</v>
      </c>
      <c r="B15" s="1" t="str">
        <f>VLOOKUP(saisie[[#This Row],[Etablissement]],Tableau1[],3,FALSE)</f>
        <v>Agnès De Vino</v>
      </c>
      <c r="C15" s="4"/>
      <c r="D15" s="1" t="s">
        <v>65</v>
      </c>
      <c r="E15" s="4" t="s">
        <v>95</v>
      </c>
      <c r="F15" s="22" t="s">
        <v>167</v>
      </c>
      <c r="G15" s="7">
        <v>43662</v>
      </c>
      <c r="K15" s="8">
        <v>2697.4</v>
      </c>
      <c r="N15" s="3" t="s">
        <v>99</v>
      </c>
      <c r="O15" s="1" t="s">
        <v>47</v>
      </c>
      <c r="Q15" s="4"/>
    </row>
    <row r="16" spans="1:17" ht="20">
      <c r="A16" s="1" t="s">
        <v>70</v>
      </c>
      <c r="B16" s="1" t="str">
        <f>VLOOKUP(saisie[[#This Row],[Etablissement]],Tableau1[],3,FALSE)</f>
        <v>Agnès De Vino</v>
      </c>
      <c r="C16" s="4"/>
      <c r="D16" s="1" t="s">
        <v>50</v>
      </c>
      <c r="E16" s="4" t="s">
        <v>67</v>
      </c>
      <c r="F16" s="22" t="s">
        <v>180</v>
      </c>
      <c r="G16" s="7">
        <v>43717</v>
      </c>
      <c r="I16" s="9" t="s">
        <v>173</v>
      </c>
      <c r="K16" s="10">
        <v>1489.33</v>
      </c>
      <c r="L16" s="1"/>
      <c r="N16" s="4" t="s">
        <v>68</v>
      </c>
      <c r="O16" s="1" t="s">
        <v>10</v>
      </c>
      <c r="Q16" s="4"/>
    </row>
    <row r="17" spans="1:17">
      <c r="A17" s="1" t="s">
        <v>70</v>
      </c>
      <c r="B17" s="1" t="str">
        <f>VLOOKUP(saisie[[#This Row],[Etablissement]],Tableau1[],3,FALSE)</f>
        <v>Agnès De Vino</v>
      </c>
      <c r="C17" s="4"/>
      <c r="D17" s="1" t="s">
        <v>50</v>
      </c>
      <c r="E17" s="4" t="s">
        <v>116</v>
      </c>
      <c r="F17" s="22" t="s">
        <v>174</v>
      </c>
      <c r="G17" s="7">
        <v>43717</v>
      </c>
      <c r="K17" s="8"/>
      <c r="L17" s="1"/>
      <c r="N17" s="4" t="s">
        <v>117</v>
      </c>
      <c r="O17" s="1"/>
      <c r="Q17" s="4"/>
    </row>
    <row r="18" spans="1:17" ht="20">
      <c r="A18" s="1" t="s">
        <v>70</v>
      </c>
      <c r="B18" s="1" t="str">
        <f>VLOOKUP(saisie[[#This Row],[Etablissement]],Tableau1[],3,FALSE)</f>
        <v>Agnès De Vino</v>
      </c>
      <c r="C18" s="4"/>
      <c r="D18" s="1" t="s">
        <v>90</v>
      </c>
      <c r="E18" s="4" t="s">
        <v>139</v>
      </c>
      <c r="F18" s="22" t="s">
        <v>181</v>
      </c>
      <c r="G18" s="7">
        <v>43719</v>
      </c>
      <c r="K18" s="8">
        <v>2807</v>
      </c>
      <c r="L18" s="1"/>
      <c r="N18" s="4" t="s">
        <v>140</v>
      </c>
      <c r="O18" s="1" t="s">
        <v>4</v>
      </c>
      <c r="Q18" s="4"/>
    </row>
    <row r="19" spans="1:17">
      <c r="A19" s="1" t="s">
        <v>70</v>
      </c>
      <c r="B19" s="1" t="str">
        <f>VLOOKUP(saisie[[#This Row],[Etablissement]],Tableau1[],3,FALSE)</f>
        <v>Agnès De Vino</v>
      </c>
      <c r="C19" s="4"/>
      <c r="D19" s="1" t="s">
        <v>91</v>
      </c>
      <c r="E19" s="4" t="s">
        <v>71</v>
      </c>
      <c r="F19" s="22" t="s">
        <v>175</v>
      </c>
      <c r="G19" s="7">
        <v>43662</v>
      </c>
      <c r="K19" s="8">
        <v>610</v>
      </c>
      <c r="L19" s="1"/>
      <c r="N19" s="4" t="s">
        <v>72</v>
      </c>
      <c r="O19" s="1" t="s">
        <v>47</v>
      </c>
      <c r="Q19" s="4"/>
    </row>
    <row r="20" spans="1:17">
      <c r="A20" s="1" t="s">
        <v>70</v>
      </c>
      <c r="B20" s="1" t="str">
        <f>VLOOKUP(saisie[[#This Row],[Etablissement]],Tableau1[],3,FALSE)</f>
        <v>Agnès De Vino</v>
      </c>
      <c r="C20" s="4"/>
      <c r="D20" s="1" t="s">
        <v>66</v>
      </c>
      <c r="E20" s="4" t="s">
        <v>118</v>
      </c>
      <c r="F20" s="22" t="s">
        <v>176</v>
      </c>
      <c r="G20" s="7">
        <v>43662</v>
      </c>
      <c r="K20" s="8">
        <v>2225</v>
      </c>
      <c r="L20" s="1"/>
      <c r="N20" s="4" t="s">
        <v>119</v>
      </c>
      <c r="O20" s="1" t="s">
        <v>47</v>
      </c>
      <c r="Q20" s="4"/>
    </row>
    <row r="21" spans="1:17">
      <c r="A21" s="1" t="s">
        <v>70</v>
      </c>
      <c r="B21" s="1" t="str">
        <f>VLOOKUP(saisie[[#This Row],[Etablissement]],Tableau1[],3,FALSE)</f>
        <v>Agnès De Vino</v>
      </c>
      <c r="C21" s="4"/>
      <c r="D21" s="1" t="s">
        <v>91</v>
      </c>
      <c r="E21" s="4" t="s">
        <v>120</v>
      </c>
      <c r="F21" s="22" t="s">
        <v>177</v>
      </c>
      <c r="G21" s="7">
        <v>43707</v>
      </c>
      <c r="K21" s="8">
        <v>2867.5</v>
      </c>
      <c r="L21" s="1"/>
      <c r="N21" s="4" t="s">
        <v>121</v>
      </c>
      <c r="O21" s="1" t="s">
        <v>47</v>
      </c>
      <c r="Q21" s="4"/>
    </row>
    <row r="22" spans="1:17">
      <c r="A22" s="1" t="s">
        <v>70</v>
      </c>
      <c r="B22" s="1" t="str">
        <f>VLOOKUP(saisie[[#This Row],[Etablissement]],Tableau1[],3,FALSE)</f>
        <v>Agnès De Vino</v>
      </c>
      <c r="C22" s="4"/>
      <c r="D22" s="1" t="s">
        <v>91</v>
      </c>
      <c r="E22" s="4" t="s">
        <v>122</v>
      </c>
      <c r="F22" s="22" t="s">
        <v>178</v>
      </c>
      <c r="G22" s="7">
        <v>43707</v>
      </c>
      <c r="K22" s="8">
        <v>720</v>
      </c>
      <c r="L22" s="1"/>
      <c r="N22" s="4" t="s">
        <v>123</v>
      </c>
      <c r="O22" s="1" t="s">
        <v>47</v>
      </c>
      <c r="Q22" s="4"/>
    </row>
    <row r="23" spans="1:17">
      <c r="A23" s="1" t="s">
        <v>70</v>
      </c>
      <c r="B23" s="1" t="str">
        <f>VLOOKUP(saisie[[#This Row],[Etablissement]],Tableau1[],3,FALSE)</f>
        <v>Agnès De Vino</v>
      </c>
      <c r="C23" s="4"/>
      <c r="D23" s="1" t="s">
        <v>54</v>
      </c>
      <c r="E23" s="4" t="s">
        <v>124</v>
      </c>
      <c r="F23" s="22" t="s">
        <v>179</v>
      </c>
      <c r="G23" s="7">
        <v>43707</v>
      </c>
      <c r="K23" s="8">
        <v>6046.4</v>
      </c>
      <c r="L23" s="1"/>
      <c r="N23" s="4" t="s">
        <v>125</v>
      </c>
      <c r="O23" s="1" t="s">
        <v>47</v>
      </c>
      <c r="Q23" s="4"/>
    </row>
    <row r="24" spans="1:17" ht="20">
      <c r="A24" s="1" t="s">
        <v>70</v>
      </c>
      <c r="B24" s="1" t="str">
        <f>VLOOKUP(saisie[[#This Row],[Etablissement]],Tableau1[],3,FALSE)</f>
        <v>Agnès De Vino</v>
      </c>
      <c r="C24" s="4"/>
      <c r="D24" s="1" t="s">
        <v>54</v>
      </c>
      <c r="E24" s="4" t="s">
        <v>126</v>
      </c>
      <c r="F24" s="22" t="s">
        <v>179</v>
      </c>
      <c r="G24" s="7">
        <v>43707</v>
      </c>
      <c r="K24" s="8">
        <v>12354.1</v>
      </c>
      <c r="L24" s="1"/>
      <c r="N24" s="4" t="s">
        <v>125</v>
      </c>
      <c r="O24" s="1" t="s">
        <v>47</v>
      </c>
      <c r="Q24" s="4"/>
    </row>
    <row r="25" spans="1:17">
      <c r="A25" s="1" t="s">
        <v>70</v>
      </c>
      <c r="B25" s="1" t="str">
        <f>VLOOKUP(saisie[[#This Row],[Etablissement]],Tableau1[],3,FALSE)</f>
        <v>Agnès De Vino</v>
      </c>
      <c r="C25" s="4"/>
      <c r="D25" s="1" t="s">
        <v>54</v>
      </c>
      <c r="E25" s="4" t="s">
        <v>127</v>
      </c>
      <c r="F25" s="22" t="s">
        <v>182</v>
      </c>
      <c r="G25" s="7">
        <v>43707</v>
      </c>
      <c r="K25" s="8">
        <v>4356</v>
      </c>
      <c r="L25" s="1"/>
      <c r="N25" s="4" t="s">
        <v>128</v>
      </c>
      <c r="O25" s="1" t="s">
        <v>47</v>
      </c>
      <c r="Q25" s="4"/>
    </row>
    <row r="26" spans="1:17">
      <c r="A26" s="1" t="s">
        <v>70</v>
      </c>
      <c r="B26" s="1" t="str">
        <f>VLOOKUP(saisie[[#This Row],[Etablissement]],Tableau1[],3,FALSE)</f>
        <v>Agnès De Vino</v>
      </c>
      <c r="C26" s="4"/>
      <c r="D26" s="1" t="s">
        <v>54</v>
      </c>
      <c r="E26" s="4" t="s">
        <v>129</v>
      </c>
      <c r="F26" s="22" t="s">
        <v>183</v>
      </c>
      <c r="G26" s="7">
        <v>43707</v>
      </c>
      <c r="K26" s="8">
        <v>38063.800000000003</v>
      </c>
      <c r="L26" s="1"/>
      <c r="N26" s="4" t="s">
        <v>130</v>
      </c>
      <c r="O26" s="1" t="s">
        <v>47</v>
      </c>
      <c r="Q26" s="4"/>
    </row>
    <row r="27" spans="1:17">
      <c r="A27" s="1" t="s">
        <v>70</v>
      </c>
      <c r="B27" s="1" t="str">
        <f>VLOOKUP(saisie[[#This Row],[Etablissement]],Tableau1[],3,FALSE)</f>
        <v>Agnès De Vino</v>
      </c>
      <c r="C27" s="4"/>
      <c r="D27" s="1" t="s">
        <v>55</v>
      </c>
      <c r="E27" s="4" t="s">
        <v>131</v>
      </c>
      <c r="F27" s="22" t="s">
        <v>184</v>
      </c>
      <c r="G27" s="7">
        <v>43707</v>
      </c>
      <c r="K27" s="8">
        <v>339.07</v>
      </c>
      <c r="L27" s="1"/>
      <c r="N27" s="4" t="s">
        <v>132</v>
      </c>
      <c r="O27" s="1" t="s">
        <v>47</v>
      </c>
      <c r="Q27" s="4"/>
    </row>
    <row r="28" spans="1:17">
      <c r="A28" s="1" t="s">
        <v>70</v>
      </c>
      <c r="B28" s="1" t="str">
        <f>VLOOKUP(saisie[[#This Row],[Etablissement]],Tableau1[],3,FALSE)</f>
        <v>Agnès De Vino</v>
      </c>
      <c r="C28" s="4"/>
      <c r="D28" s="1" t="s">
        <v>55</v>
      </c>
      <c r="E28" s="4" t="s">
        <v>133</v>
      </c>
      <c r="F28" s="22" t="s">
        <v>185</v>
      </c>
      <c r="G28" s="7">
        <v>43707</v>
      </c>
      <c r="K28" s="8">
        <v>271.8</v>
      </c>
      <c r="L28" s="1"/>
      <c r="N28" s="4" t="s">
        <v>134</v>
      </c>
      <c r="O28" s="1" t="s">
        <v>47</v>
      </c>
      <c r="Q28" s="4"/>
    </row>
    <row r="29" spans="1:17">
      <c r="A29" s="1" t="s">
        <v>70</v>
      </c>
      <c r="B29" s="1" t="str">
        <f>VLOOKUP(saisie[[#This Row],[Etablissement]],Tableau1[],3,FALSE)</f>
        <v>Agnès De Vino</v>
      </c>
      <c r="C29" s="4"/>
      <c r="D29" s="1" t="s">
        <v>55</v>
      </c>
      <c r="E29" s="4" t="s">
        <v>135</v>
      </c>
      <c r="F29" s="22" t="s">
        <v>186</v>
      </c>
      <c r="G29" s="7">
        <v>43707</v>
      </c>
      <c r="K29" s="8">
        <v>1104</v>
      </c>
      <c r="L29" s="1"/>
      <c r="N29" s="4" t="s">
        <v>136</v>
      </c>
      <c r="O29" s="1" t="s">
        <v>47</v>
      </c>
      <c r="Q29" s="4"/>
    </row>
    <row r="30" spans="1:17">
      <c r="A30" s="1" t="s">
        <v>70</v>
      </c>
      <c r="B30" s="1" t="str">
        <f>VLOOKUP(saisie[[#This Row],[Etablissement]],Tableau1[],3,FALSE)</f>
        <v>Agnès De Vino</v>
      </c>
      <c r="C30" s="4"/>
      <c r="D30" s="1" t="s">
        <v>66</v>
      </c>
      <c r="E30" s="4" t="s">
        <v>137</v>
      </c>
      <c r="F30" s="22" t="s">
        <v>187</v>
      </c>
      <c r="G30" s="7">
        <v>43707</v>
      </c>
      <c r="K30" s="8">
        <v>24450</v>
      </c>
      <c r="L30" s="1"/>
      <c r="N30" s="4" t="s">
        <v>138</v>
      </c>
      <c r="O30" s="1" t="s">
        <v>47</v>
      </c>
      <c r="Q30" s="4"/>
    </row>
    <row r="31" spans="1:17">
      <c r="A31" s="1" t="s">
        <v>73</v>
      </c>
      <c r="B31" s="1" t="str">
        <f>VLOOKUP(saisie[[#This Row],[Etablissement]],Tableau1[],3,FALSE)</f>
        <v>Gino Ciravolo</v>
      </c>
      <c r="C31" s="4"/>
      <c r="D31" s="1" t="s">
        <v>91</v>
      </c>
      <c r="E31" s="4" t="s">
        <v>71</v>
      </c>
      <c r="F31" s="22" t="s">
        <v>188</v>
      </c>
      <c r="G31" s="7">
        <v>43662</v>
      </c>
      <c r="K31" s="8">
        <v>1330</v>
      </c>
      <c r="L31" s="1"/>
      <c r="N31" s="4" t="s">
        <v>74</v>
      </c>
      <c r="O31" s="1" t="s">
        <v>4</v>
      </c>
      <c r="Q31" s="4"/>
    </row>
    <row r="32" spans="1:17">
      <c r="A32" s="1" t="s">
        <v>208</v>
      </c>
      <c r="B32" s="1" t="str">
        <f>VLOOKUP(saisie[[#This Row],[Etablissement]],Tableau1[],3,FALSE)</f>
        <v>Agnès De Vino</v>
      </c>
      <c r="C32" s="4"/>
      <c r="D32" s="1" t="s">
        <v>91</v>
      </c>
      <c r="E32" s="4" t="s">
        <v>71</v>
      </c>
      <c r="F32" s="22" t="s">
        <v>189</v>
      </c>
      <c r="G32" s="7">
        <v>43662</v>
      </c>
      <c r="K32" s="8">
        <v>1330</v>
      </c>
      <c r="L32" s="1"/>
      <c r="N32" s="4" t="s">
        <v>75</v>
      </c>
      <c r="O32" s="1" t="s">
        <v>47</v>
      </c>
      <c r="Q32" s="4"/>
    </row>
    <row r="33" spans="1:17">
      <c r="A33" s="1" t="s">
        <v>208</v>
      </c>
      <c r="B33" s="1" t="str">
        <f>VLOOKUP(saisie[[#This Row],[Etablissement]],Tableau1[],3,FALSE)</f>
        <v>Agnès De Vino</v>
      </c>
      <c r="C33" s="4"/>
      <c r="D33" s="12" t="s">
        <v>89</v>
      </c>
      <c r="E33" s="13" t="s">
        <v>106</v>
      </c>
      <c r="F33" s="23">
        <v>444</v>
      </c>
      <c r="G33" s="11">
        <v>43704</v>
      </c>
      <c r="H33" s="26"/>
      <c r="I33" s="15"/>
      <c r="J33" s="28"/>
      <c r="K33" s="14">
        <v>3360</v>
      </c>
      <c r="L33" s="12"/>
      <c r="N33" s="13" t="s">
        <v>107</v>
      </c>
      <c r="O33" s="1" t="s">
        <v>4</v>
      </c>
      <c r="Q33" s="4"/>
    </row>
    <row r="34" spans="1:17">
      <c r="A34" s="1" t="s">
        <v>203</v>
      </c>
      <c r="B34" s="1" t="str">
        <f>VLOOKUP(saisie[[#This Row],[Etablissement]],Tableau1[],3,FALSE)</f>
        <v>Agnès De Vino</v>
      </c>
      <c r="C34" s="4"/>
      <c r="D34" s="12" t="s">
        <v>56</v>
      </c>
      <c r="E34" s="13" t="s">
        <v>141</v>
      </c>
      <c r="F34" s="22" t="s">
        <v>190</v>
      </c>
      <c r="G34" s="11">
        <v>43651</v>
      </c>
      <c r="H34" s="26"/>
      <c r="I34" s="15"/>
      <c r="J34" s="28"/>
      <c r="K34" s="14">
        <v>3470</v>
      </c>
      <c r="L34" s="12"/>
      <c r="N34" s="13" t="s">
        <v>142</v>
      </c>
      <c r="O34" s="12" t="s">
        <v>47</v>
      </c>
      <c r="Q34" s="4"/>
    </row>
    <row r="35" spans="1:17">
      <c r="A35" s="1" t="s">
        <v>208</v>
      </c>
      <c r="B35" s="1" t="str">
        <f>VLOOKUP(saisie[[#This Row],[Etablissement]],Tableau1[],3,FALSE)</f>
        <v>Agnès De Vino</v>
      </c>
      <c r="C35" s="4"/>
      <c r="D35" s="12" t="s">
        <v>50</v>
      </c>
      <c r="E35" s="13" t="s">
        <v>115</v>
      </c>
      <c r="F35" s="22" t="s">
        <v>191</v>
      </c>
      <c r="G35" s="11">
        <v>43706</v>
      </c>
      <c r="H35" s="26"/>
      <c r="I35" s="15"/>
      <c r="J35" s="28"/>
      <c r="K35" s="14">
        <v>2361.25</v>
      </c>
      <c r="L35" s="12"/>
      <c r="N35" s="13" t="s">
        <v>114</v>
      </c>
      <c r="O35" s="1" t="s">
        <v>47</v>
      </c>
      <c r="Q35" s="4"/>
    </row>
    <row r="36" spans="1:17">
      <c r="A36" s="1" t="s">
        <v>208</v>
      </c>
      <c r="B36" s="1" t="str">
        <f>VLOOKUP(saisie[[#This Row],[Etablissement]],Tableau1[],3,FALSE)</f>
        <v>Agnès De Vino</v>
      </c>
      <c r="C36" s="4"/>
      <c r="D36" s="12" t="s">
        <v>50</v>
      </c>
      <c r="E36" s="13" t="s">
        <v>108</v>
      </c>
      <c r="F36" s="22" t="s">
        <v>192</v>
      </c>
      <c r="G36" s="11">
        <v>43706</v>
      </c>
      <c r="H36" s="26"/>
      <c r="I36" s="15"/>
      <c r="J36" s="28"/>
      <c r="K36" s="14"/>
      <c r="L36" s="12"/>
      <c r="N36" s="13" t="s">
        <v>109</v>
      </c>
      <c r="O36" s="1"/>
      <c r="Q36" s="4"/>
    </row>
    <row r="37" spans="1:17">
      <c r="A37" s="1" t="s">
        <v>208</v>
      </c>
      <c r="B37" s="1" t="str">
        <f>VLOOKUP(saisie[[#This Row],[Etablissement]],Tableau1[],3,FALSE)</f>
        <v>Agnès De Vino</v>
      </c>
      <c r="C37" s="4"/>
      <c r="D37" s="12" t="s">
        <v>50</v>
      </c>
      <c r="E37" s="13" t="s">
        <v>110</v>
      </c>
      <c r="F37" s="22" t="s">
        <v>193</v>
      </c>
      <c r="G37" s="11">
        <v>43706</v>
      </c>
      <c r="H37" s="26"/>
      <c r="I37" s="15"/>
      <c r="J37" s="28"/>
      <c r="K37" s="14">
        <v>12476.77</v>
      </c>
      <c r="L37" s="12"/>
      <c r="N37" s="13" t="s">
        <v>112</v>
      </c>
      <c r="O37" s="1" t="s">
        <v>47</v>
      </c>
      <c r="Q37" s="4"/>
    </row>
    <row r="38" spans="1:17">
      <c r="A38" s="1" t="s">
        <v>208</v>
      </c>
      <c r="B38" s="1" t="str">
        <f>VLOOKUP(saisie[[#This Row],[Etablissement]],Tableau1[],3,FALSE)</f>
        <v>Agnès De Vino</v>
      </c>
      <c r="C38" s="4"/>
      <c r="D38" s="1" t="s">
        <v>58</v>
      </c>
      <c r="E38" s="4" t="s">
        <v>81</v>
      </c>
      <c r="F38" s="22">
        <v>53</v>
      </c>
      <c r="G38" s="7">
        <v>43662</v>
      </c>
      <c r="K38" s="8">
        <v>503</v>
      </c>
      <c r="L38" s="1"/>
      <c r="N38" s="4" t="s">
        <v>82</v>
      </c>
      <c r="O38" s="1" t="s">
        <v>47</v>
      </c>
      <c r="Q38" s="4"/>
    </row>
    <row r="39" spans="1:17">
      <c r="A39" s="1" t="s">
        <v>208</v>
      </c>
      <c r="B39" s="1" t="str">
        <f>VLOOKUP(saisie[[#This Row],[Etablissement]],Tableau1[],3,FALSE)</f>
        <v>Agnès De Vino</v>
      </c>
      <c r="C39" s="4"/>
      <c r="D39" s="12" t="s">
        <v>50</v>
      </c>
      <c r="E39" s="13" t="s">
        <v>113</v>
      </c>
      <c r="F39" s="22" t="s">
        <v>194</v>
      </c>
      <c r="G39" s="11">
        <v>43706</v>
      </c>
      <c r="H39" s="26"/>
      <c r="I39" s="15"/>
      <c r="J39" s="28"/>
      <c r="K39" s="14">
        <v>8104.9</v>
      </c>
      <c r="L39" s="12"/>
      <c r="N39" s="13" t="s">
        <v>111</v>
      </c>
      <c r="O39" s="1"/>
      <c r="Q39" s="4"/>
    </row>
    <row r="40" spans="1:17">
      <c r="A40" s="1" t="s">
        <v>208</v>
      </c>
      <c r="B40" s="1" t="str">
        <f>VLOOKUP(saisie[[#This Row],[Etablissement]],Tableau1[],3,FALSE)</f>
        <v>Agnès De Vino</v>
      </c>
      <c r="C40" s="4"/>
      <c r="D40" s="12" t="s">
        <v>50</v>
      </c>
      <c r="E40" s="13" t="s">
        <v>143</v>
      </c>
      <c r="G40" s="11"/>
      <c r="H40" s="26"/>
      <c r="I40" s="15"/>
      <c r="J40" s="28"/>
      <c r="K40" s="14"/>
      <c r="L40" s="12"/>
      <c r="N40" s="13" t="s">
        <v>48</v>
      </c>
      <c r="O40" s="12"/>
      <c r="Q40" s="4"/>
    </row>
    <row r="41" spans="1:17">
      <c r="A41" s="1" t="s">
        <v>202</v>
      </c>
      <c r="B41" s="1" t="str">
        <f>VLOOKUP(saisie[[#This Row],[Etablissement]],Tableau1[],3,FALSE)</f>
        <v>Gino Ciravolo</v>
      </c>
      <c r="C41" s="4"/>
      <c r="E41" s="4"/>
      <c r="F41" s="40"/>
      <c r="G41" s="7">
        <v>43748</v>
      </c>
      <c r="H41" s="41"/>
      <c r="I41" s="42"/>
      <c r="J41" s="43"/>
      <c r="K41" s="8">
        <v>2000</v>
      </c>
      <c r="L41" s="44"/>
      <c r="N41" s="45"/>
      <c r="O41" s="1"/>
      <c r="Q41" s="4"/>
    </row>
    <row r="42" spans="1:17">
      <c r="A42" s="1" t="s">
        <v>202</v>
      </c>
      <c r="C42" s="4"/>
      <c r="E42" s="4"/>
      <c r="G42" s="7">
        <v>43717</v>
      </c>
      <c r="K42" s="8">
        <v>1000</v>
      </c>
      <c r="L42" s="1"/>
      <c r="N42" s="4"/>
      <c r="O42" s="1"/>
      <c r="Q42" s="4"/>
    </row>
    <row r="44" spans="1:17">
      <c r="M44" s="20" t="s">
        <v>86</v>
      </c>
    </row>
    <row r="15981" spans="14:14">
      <c r="N15981" s="3" t="s">
        <v>42</v>
      </c>
    </row>
  </sheetData>
  <customSheetViews>
    <customSheetView guid="{26CD7A98-52BB-46F2-AEEC-6013953A59BE}" scale="82" showAutoFilter="1">
      <pane ySplit="2" topLeftCell="A430"/>
      <pageMargins left="0.7" right="0.7" top="0.75" bottom="0.75" header="0.3" footer="0.3"/>
      <pageSetup paperSize="9" orientation="portrait" r:id="rId1"/>
      <autoFilter ref="A2:M507"/>
    </customSheetView>
    <customSheetView guid="{E04F32EA-A48F-44F4-A7B2-69C91DABE707}" scale="85" filter="1" showAutoFilter="1">
      <pane ySplit="28" topLeftCell="A30" activePane="bottomLeft" state="frozen"/>
      <selection pane="bottomLeft"/>
      <pageMargins left="0.7" right="0.7" top="0.75" bottom="0.75" header="0.3" footer="0.3"/>
      <pageSetup paperSize="9" orientation="portrait" r:id="rId2"/>
      <autoFilter ref="A2:M453">
        <filterColumn colId="2">
          <filters>
            <filter val="ASTEN"/>
          </filters>
        </filterColumn>
      </autoFilter>
    </customSheetView>
    <customSheetView guid="{905C6787-FAC6-4A98-B9BB-311795B9DE91}" scale="85" filter="1" showAutoFilter="1">
      <pane ySplit="28" topLeftCell="A30" activePane="bottomLeft" state="frozen"/>
      <selection pane="bottomLeft"/>
      <pageMargins left="0.7" right="0.7" top="0.75" bottom="0.75" header="0.3" footer="0.3"/>
      <pageSetup paperSize="9" orientation="portrait" r:id="rId3"/>
      <autoFilter ref="A2:M444">
        <filterColumn colId="2">
          <filters>
            <filter val="ASTEN"/>
          </filters>
        </filterColumn>
      </autoFilter>
    </customSheetView>
    <customSheetView guid="{A9DFF9DC-D5D4-40BD-AD41-60F20727AFD5}" scale="85" filter="1" showAutoFilter="1">
      <pane ySplit="38" topLeftCell="A40" activePane="bottomLeft" state="frozen"/>
      <selection pane="bottomLeft"/>
      <pageMargins left="0.7" right="0.7" top="0.75" bottom="0.75" header="0.3" footer="0.3"/>
      <pageSetup paperSize="9" orientation="portrait" r:id="rId4"/>
      <autoFilter ref="A2:M395">
        <filterColumn colId="1">
          <filters>
            <filter val="Schuman - De Girard"/>
          </filters>
        </filterColumn>
      </autoFilter>
    </customSheetView>
    <customSheetView guid="{A3AB4A50-E615-4969-A379-5B2FBC18191B}" scale="85" filter="1" showAutoFilter="1" hiddenRows="1">
      <pane ySplit="59" topLeftCell="A92" activePane="bottomLeft" state="frozen"/>
      <selection pane="bottomLeft" activeCell="A327" sqref="A327:XFD327"/>
      <pageMargins left="0.7" right="0.7" top="0.75" bottom="0.75" header="0.3" footer="0.3"/>
      <pageSetup paperSize="9" orientation="portrait" r:id="rId5"/>
      <autoFilter ref="A2:M338">
        <filterColumn colId="1">
          <filters>
            <filter val="Vincensini"/>
          </filters>
        </filterColumn>
      </autoFilter>
    </customSheetView>
    <customSheetView guid="{94FECFAF-DE67-4124-8B29-40359DA7CBBC}" scale="85" showAutoFilter="1">
      <pane ySplit="2" topLeftCell="A228" activePane="bottomLeft" state="frozen"/>
      <selection pane="bottomLeft"/>
      <pageMargins left="0.7" right="0.7" top="0.75" bottom="0.75" header="0.3" footer="0.3"/>
      <pageSetup paperSize="9" orientation="portrait" r:id="rId6"/>
      <autoFilter ref="A2:M341"/>
    </customSheetView>
    <customSheetView guid="{0DC29766-F88A-4FAA-8E46-59ED015ECD88}" showAutoFilter="1">
      <pane ySplit="2" topLeftCell="A120" activePane="bottomLeft" state="frozen"/>
      <selection pane="bottomLeft"/>
      <pageMargins left="0.7" right="0.7" top="0.75" bottom="0.75" header="0.3" footer="0.3"/>
      <pageSetup paperSize="9" orientation="portrait" r:id="rId7"/>
      <autoFilter ref="A2:M405"/>
    </customSheetView>
    <customSheetView guid="{FFCC2214-7CC1-4060-B556-8DDE09F0E3CF}" scale="85" filter="1" showAutoFilter="1">
      <pageMargins left="0.7" right="0.7" top="0.75" bottom="0.75" header="0.3" footer="0.3"/>
      <pageSetup paperSize="9" orientation="portrait" r:id="rId8"/>
      <autoFilter ref="A2:M443">
        <filterColumn colId="1">
          <filters>
            <filter val="Montesquieu"/>
          </filters>
        </filterColumn>
      </autoFilter>
    </customSheetView>
  </customSheetViews>
  <mergeCells count="1">
    <mergeCell ref="B1:M1"/>
  </mergeCells>
  <printOptions horizontalCentered="1"/>
  <pageMargins left="0.11811023622047245" right="0.11811023622047245" top="0.19685039370078741" bottom="0.15748031496062992" header="0" footer="0"/>
  <pageSetup paperSize="8" scale="65" orientation="landscape" r:id="rId9"/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A3:A42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A2:J45"/>
  <sheetViews>
    <sheetView workbookViewId="0">
      <selection activeCell="A3" sqref="A3:C9"/>
    </sheetView>
  </sheetViews>
  <sheetFormatPr baseColWidth="10" defaultColWidth="11.453125" defaultRowHeight="14.5"/>
  <cols>
    <col min="1" max="1" width="21" style="31" bestFit="1" customWidth="1"/>
    <col min="2" max="2" width="11.453125" style="31"/>
    <col min="3" max="3" width="29" style="31" customWidth="1"/>
    <col min="4" max="4" width="31.54296875" style="31" bestFit="1" customWidth="1"/>
    <col min="5" max="5" width="11.453125" style="31"/>
    <col min="6" max="6" width="21" style="31" bestFit="1" customWidth="1"/>
    <col min="7" max="9" width="11.453125" style="31"/>
    <col min="10" max="10" width="22" style="31" customWidth="1"/>
    <col min="11" max="16384" width="11.453125" style="31"/>
  </cols>
  <sheetData>
    <row r="2" spans="1:10" s="30" customFormat="1">
      <c r="A2" s="30" t="s">
        <v>25</v>
      </c>
      <c r="B2" s="30" t="s">
        <v>27</v>
      </c>
      <c r="C2" s="30" t="s">
        <v>26</v>
      </c>
      <c r="D2" s="30" t="s">
        <v>45</v>
      </c>
      <c r="E2" s="30" t="s">
        <v>0</v>
      </c>
      <c r="H2" s="30" t="s">
        <v>28</v>
      </c>
      <c r="J2" s="30" t="s">
        <v>29</v>
      </c>
    </row>
    <row r="3" spans="1:10">
      <c r="A3" s="31" t="s">
        <v>201</v>
      </c>
      <c r="B3" s="31" t="s">
        <v>195</v>
      </c>
      <c r="C3" s="31" t="s">
        <v>38</v>
      </c>
      <c r="D3" s="31" t="s">
        <v>11</v>
      </c>
      <c r="H3" s="31" t="s">
        <v>30</v>
      </c>
      <c r="J3" s="31" t="s">
        <v>35</v>
      </c>
    </row>
    <row r="4" spans="1:10">
      <c r="A4" s="31" t="s">
        <v>202</v>
      </c>
      <c r="B4" s="31" t="s">
        <v>196</v>
      </c>
      <c r="C4" s="31" t="s">
        <v>38</v>
      </c>
      <c r="D4" s="31" t="s">
        <v>59</v>
      </c>
      <c r="H4" s="31" t="s">
        <v>48</v>
      </c>
      <c r="J4" s="31" t="s">
        <v>3</v>
      </c>
    </row>
    <row r="5" spans="1:10">
      <c r="A5" s="31" t="s">
        <v>208</v>
      </c>
      <c r="B5" s="31" t="s">
        <v>197</v>
      </c>
      <c r="C5" s="31" t="s">
        <v>31</v>
      </c>
      <c r="D5" s="31" t="s">
        <v>43</v>
      </c>
      <c r="H5" s="31" t="s">
        <v>32</v>
      </c>
      <c r="J5" s="31" t="s">
        <v>4</v>
      </c>
    </row>
    <row r="6" spans="1:10">
      <c r="A6" s="31" t="s">
        <v>204</v>
      </c>
      <c r="B6" s="31" t="s">
        <v>198</v>
      </c>
      <c r="C6" s="31" t="s">
        <v>38</v>
      </c>
      <c r="D6" s="31" t="s">
        <v>15</v>
      </c>
      <c r="H6" s="31" t="s">
        <v>46</v>
      </c>
      <c r="J6" s="31" t="s">
        <v>12</v>
      </c>
    </row>
    <row r="7" spans="1:10">
      <c r="A7" s="31" t="s">
        <v>205</v>
      </c>
      <c r="B7" s="31" t="s">
        <v>199</v>
      </c>
      <c r="C7" s="31" t="s">
        <v>31</v>
      </c>
      <c r="D7" s="31" t="s">
        <v>49</v>
      </c>
      <c r="J7" s="31" t="s">
        <v>10</v>
      </c>
    </row>
    <row r="8" spans="1:10">
      <c r="A8" s="31" t="s">
        <v>206</v>
      </c>
      <c r="B8" s="31" t="s">
        <v>147</v>
      </c>
      <c r="C8" s="31" t="s">
        <v>31</v>
      </c>
      <c r="D8" s="31" t="s">
        <v>39</v>
      </c>
      <c r="J8" s="31" t="s">
        <v>47</v>
      </c>
    </row>
    <row r="9" spans="1:10">
      <c r="A9" s="31" t="s">
        <v>207</v>
      </c>
      <c r="B9" s="31" t="s">
        <v>200</v>
      </c>
      <c r="C9" s="31" t="s">
        <v>31</v>
      </c>
      <c r="D9" s="31" t="s">
        <v>24</v>
      </c>
    </row>
    <row r="10" spans="1:10">
      <c r="D10" s="31" t="s">
        <v>33</v>
      </c>
    </row>
    <row r="11" spans="1:10">
      <c r="D11" s="31" t="s">
        <v>51</v>
      </c>
    </row>
    <row r="12" spans="1:10">
      <c r="D12" s="31" t="s">
        <v>37</v>
      </c>
    </row>
    <row r="13" spans="1:10">
      <c r="D13" s="31" t="s">
        <v>62</v>
      </c>
    </row>
    <row r="14" spans="1:10">
      <c r="D14" s="31" t="s">
        <v>20</v>
      </c>
    </row>
    <row r="15" spans="1:10">
      <c r="D15" s="31" t="s">
        <v>50</v>
      </c>
    </row>
    <row r="16" spans="1:10">
      <c r="D16" s="31" t="s">
        <v>8</v>
      </c>
    </row>
    <row r="17" spans="4:4">
      <c r="D17" s="31" t="s">
        <v>40</v>
      </c>
    </row>
    <row r="18" spans="4:4">
      <c r="D18" s="31" t="s">
        <v>55</v>
      </c>
    </row>
    <row r="19" spans="4:4">
      <c r="D19" s="31" t="s">
        <v>52</v>
      </c>
    </row>
    <row r="20" spans="4:4">
      <c r="D20" s="31" t="s">
        <v>41</v>
      </c>
    </row>
    <row r="21" spans="4:4">
      <c r="D21" s="31" t="s">
        <v>22</v>
      </c>
    </row>
    <row r="22" spans="4:4">
      <c r="D22" s="31" t="s">
        <v>19</v>
      </c>
    </row>
    <row r="23" spans="4:4">
      <c r="D23" s="31" t="s">
        <v>17</v>
      </c>
    </row>
    <row r="24" spans="4:4">
      <c r="D24" s="31" t="s">
        <v>5</v>
      </c>
    </row>
    <row r="25" spans="4:4">
      <c r="D25" s="31" t="s">
        <v>13</v>
      </c>
    </row>
    <row r="26" spans="4:4">
      <c r="D26" s="31" t="s">
        <v>9</v>
      </c>
    </row>
    <row r="27" spans="4:4">
      <c r="D27" s="31" t="s">
        <v>60</v>
      </c>
    </row>
    <row r="28" spans="4:4">
      <c r="D28" s="31" t="s">
        <v>56</v>
      </c>
    </row>
    <row r="29" spans="4:4">
      <c r="D29" s="31" t="s">
        <v>61</v>
      </c>
    </row>
    <row r="30" spans="4:4">
      <c r="D30" s="31" t="s">
        <v>7</v>
      </c>
    </row>
    <row r="31" spans="4:4">
      <c r="D31" s="31" t="s">
        <v>36</v>
      </c>
    </row>
    <row r="32" spans="4:4">
      <c r="D32" s="31" t="s">
        <v>53</v>
      </c>
    </row>
    <row r="33" spans="4:4">
      <c r="D33" s="31" t="s">
        <v>57</v>
      </c>
    </row>
    <row r="34" spans="4:4">
      <c r="D34" s="31" t="s">
        <v>14</v>
      </c>
    </row>
    <row r="35" spans="4:4">
      <c r="D35" s="31" t="s">
        <v>58</v>
      </c>
    </row>
    <row r="36" spans="4:4">
      <c r="D36" s="31" t="s">
        <v>18</v>
      </c>
    </row>
    <row r="37" spans="4:4">
      <c r="D37" s="31" t="s">
        <v>34</v>
      </c>
    </row>
    <row r="38" spans="4:4">
      <c r="D38" s="31" t="s">
        <v>6</v>
      </c>
    </row>
    <row r="39" spans="4:4">
      <c r="D39" s="31" t="s">
        <v>54</v>
      </c>
    </row>
    <row r="40" spans="4:4">
      <c r="D40" s="31" t="s">
        <v>16</v>
      </c>
    </row>
    <row r="41" spans="4:4">
      <c r="D41" s="31" t="s">
        <v>64</v>
      </c>
    </row>
    <row r="42" spans="4:4">
      <c r="D42" s="31" t="s">
        <v>21</v>
      </c>
    </row>
    <row r="43" spans="4:4">
      <c r="D43" s="31" t="s">
        <v>23</v>
      </c>
    </row>
    <row r="44" spans="4:4">
      <c r="D44" s="31" t="s">
        <v>44</v>
      </c>
    </row>
    <row r="45" spans="4:4">
      <c r="D45" s="31" t="s">
        <v>63</v>
      </c>
    </row>
  </sheetData>
  <pageMargins left="0.7" right="0.7" top="0.75" bottom="0.75" header="0.3" footer="0.3"/>
  <tableParts count="1">
    <tablePart r:id="rId1"/>
  </tableParts>
</worksheet>
</file>

<file path=customUI/_rels/customUI.xml.rels><?xml version="1.0" encoding="UTF-8" standalone="yes"?>
<Relationships xmlns="http://schemas.openxmlformats.org/package/2006/relationships"><Relationship Id="Sauvegarde" Type="http://schemas.openxmlformats.org/officeDocument/2006/relationships/image" Target="images/Sauvegarde.png"/><Relationship Id="Sauvegarder" Type="http://schemas.openxmlformats.org/officeDocument/2006/relationships/image" Target="images/Sauvegarder.png"/><Relationship Id="Clock" Type="http://schemas.openxmlformats.org/officeDocument/2006/relationships/image" Target="images/Clock.png"/><Relationship Id="Enregistrement" Type="http://schemas.openxmlformats.org/officeDocument/2006/relationships/image" Target="images/Enregistrement.png"/></Relationships>
</file>

<file path=customUI/customUI.xml><?xml version="1.0" encoding="utf-8"?>
<customUI xmlns="http://schemas.microsoft.com/office/2006/01/customui">
  <ribbon>
    <tabs>
      <tab id="customTab" label="Gestion AREA" insertAfterMso="TabView">
        <group id="ProfilGroup" label="Utilisateurs">
          <button id="SauvegardeBtn" label="Sauvegarde" image="Sauvegarde" size="large" onAction="SauvegardeExcel"/>
          <button id="EnregistrementBtn" label="Enregistrer" image="Enregistrement" size="large" onAction="ValidationEnregistrement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23</vt:i4>
      </vt:variant>
    </vt:vector>
  </HeadingPairs>
  <TitlesOfParts>
    <vt:vector size="32" baseType="lpstr">
      <vt:lpstr>HESSEL 2019</vt:lpstr>
      <vt:lpstr>VITICOLE 2009</vt:lpstr>
      <vt:lpstr>ARGENSOL 2009</vt:lpstr>
      <vt:lpstr>BRIAND 2009</vt:lpstr>
      <vt:lpstr>ARC 2009</vt:lpstr>
      <vt:lpstr>REVOUL 2009</vt:lpstr>
      <vt:lpstr>AUBRAC 2009</vt:lpstr>
      <vt:lpstr>Courrier</vt:lpstr>
      <vt:lpstr>Listes</vt:lpstr>
      <vt:lpstr>'ARC 2009'!Criteres</vt:lpstr>
      <vt:lpstr>'ARGENSOL 2009'!Criteres</vt:lpstr>
      <vt:lpstr>'AUBRAC 2009'!Criteres</vt:lpstr>
      <vt:lpstr>'BRIAND 2009'!Criteres</vt:lpstr>
      <vt:lpstr>'HESSEL 2019'!Criteres</vt:lpstr>
      <vt:lpstr>'REVOUL 2009'!Criteres</vt:lpstr>
      <vt:lpstr>'VITICOLE 2009'!Criteres</vt:lpstr>
      <vt:lpstr>'ARC 2009'!Extraire</vt:lpstr>
      <vt:lpstr>'ARGENSOL 2009'!Extraire</vt:lpstr>
      <vt:lpstr>'AUBRAC 2009'!Extraire</vt:lpstr>
      <vt:lpstr>'BRIAND 2009'!Extraire</vt:lpstr>
      <vt:lpstr>'HESSEL 2019'!Extraire</vt:lpstr>
      <vt:lpstr>'REVOUL 2009'!Extraire</vt:lpstr>
      <vt:lpstr>'VITICOLE 2009'!Extraire</vt:lpstr>
      <vt:lpstr>IblLycee</vt:lpstr>
      <vt:lpstr>Courrier!Impression_des_titres</vt:lpstr>
      <vt:lpstr>ListeAvancement_Dossier</vt:lpstr>
      <vt:lpstr>ListeLycee</vt:lpstr>
      <vt:lpstr>ListeReferent_AREA</vt:lpstr>
      <vt:lpstr>ListeSociete</vt:lpstr>
      <vt:lpstr>ListeType_Pieces</vt:lpstr>
      <vt:lpstr>TblLycee</vt:lpstr>
      <vt:lpstr>Courrier!Zone_d_impression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DEGRANGE François</dc:creator>
  <cp:lastModifiedBy>Michel</cp:lastModifiedBy>
  <cp:lastPrinted>2019-09-19T15:41:15Z</cp:lastPrinted>
  <dcterms:created xsi:type="dcterms:W3CDTF">2012-08-07T19:01:24Z</dcterms:created>
  <dcterms:modified xsi:type="dcterms:W3CDTF">2019-10-01T22:38:58Z</dcterms:modified>
</cp:coreProperties>
</file>