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calend" sheetId="1" r:id="rId1"/>
    <sheet name="JF" sheetId="2" r:id="rId2"/>
  </sheets>
  <definedNames>
    <definedName name="Pont">JF!$G$1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F5" i="1"/>
  <c r="J5" i="1"/>
  <c r="N5" i="1"/>
  <c r="R5" i="1"/>
  <c r="V5" i="1"/>
  <c r="B6" i="1" a="1"/>
  <c r="B7" i="1" s="1"/>
  <c r="F6" i="1" a="1"/>
  <c r="J6" i="1" a="1"/>
  <c r="N6" i="1" a="1"/>
  <c r="R6" i="1" a="1"/>
  <c r="V6" i="1" a="1"/>
  <c r="D7" i="1" l="1"/>
  <c r="E7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6" i="1"/>
  <c r="F35" i="1"/>
  <c r="R7" i="1"/>
  <c r="R9" i="1"/>
  <c r="R11" i="1"/>
  <c r="R13" i="1"/>
  <c r="R15" i="1"/>
  <c r="R17" i="1"/>
  <c r="R19" i="1"/>
  <c r="R21" i="1"/>
  <c r="R23" i="1"/>
  <c r="R25" i="1"/>
  <c r="R27" i="1"/>
  <c r="R29" i="1"/>
  <c r="R31" i="1"/>
  <c r="R33" i="1"/>
  <c r="R34" i="1"/>
  <c r="R35" i="1"/>
  <c r="R36" i="1"/>
  <c r="R6" i="1"/>
  <c r="R8" i="1"/>
  <c r="R10" i="1"/>
  <c r="R12" i="1"/>
  <c r="R14" i="1"/>
  <c r="R16" i="1"/>
  <c r="R18" i="1"/>
  <c r="R20" i="1"/>
  <c r="R22" i="1"/>
  <c r="R24" i="1"/>
  <c r="R26" i="1"/>
  <c r="R28" i="1"/>
  <c r="R30" i="1"/>
  <c r="R32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6" i="1"/>
  <c r="N34" i="1"/>
  <c r="N3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6" i="1"/>
  <c r="V35" i="1"/>
  <c r="V34" i="1"/>
  <c r="J6" i="1"/>
  <c r="J8" i="1"/>
  <c r="J10" i="1"/>
  <c r="J12" i="1"/>
  <c r="J14" i="1"/>
  <c r="J16" i="1"/>
  <c r="J18" i="1"/>
  <c r="J20" i="1"/>
  <c r="J22" i="1"/>
  <c r="J24" i="1"/>
  <c r="J26" i="1"/>
  <c r="J28" i="1"/>
  <c r="J30" i="1"/>
  <c r="J32" i="1"/>
  <c r="J34" i="1"/>
  <c r="J35" i="1"/>
  <c r="J36" i="1"/>
  <c r="J27" i="1"/>
  <c r="J33" i="1"/>
  <c r="J7" i="1"/>
  <c r="J9" i="1"/>
  <c r="J11" i="1"/>
  <c r="J13" i="1"/>
  <c r="J15" i="1"/>
  <c r="J17" i="1"/>
  <c r="J19" i="1"/>
  <c r="J21" i="1"/>
  <c r="J23" i="1"/>
  <c r="J25" i="1"/>
  <c r="J29" i="1"/>
  <c r="J31" i="1"/>
  <c r="B34" i="1"/>
  <c r="B28" i="1"/>
  <c r="B26" i="1"/>
  <c r="B24" i="1"/>
  <c r="B22" i="1"/>
  <c r="B20" i="1"/>
  <c r="B18" i="1"/>
  <c r="B16" i="1"/>
  <c r="B14" i="1"/>
  <c r="B12" i="1"/>
  <c r="B10" i="1"/>
  <c r="B8" i="1"/>
  <c r="B6" i="1"/>
  <c r="B32" i="1"/>
  <c r="B30" i="1"/>
  <c r="B36" i="1"/>
  <c r="B35" i="1"/>
  <c r="B33" i="1"/>
  <c r="B31" i="1"/>
  <c r="B29" i="1"/>
  <c r="B27" i="1"/>
  <c r="B25" i="1"/>
  <c r="B23" i="1"/>
  <c r="B21" i="1"/>
  <c r="B19" i="1"/>
  <c r="B17" i="1"/>
  <c r="B15" i="1"/>
  <c r="B13" i="1"/>
  <c r="B11" i="1"/>
  <c r="B9" i="1"/>
  <c r="G3" i="2"/>
  <c r="A1" i="2"/>
  <c r="C1" i="2" s="1"/>
  <c r="F3" i="2"/>
  <c r="B41" i="1"/>
  <c r="F41" i="1"/>
  <c r="J41" i="1"/>
  <c r="N41" i="1"/>
  <c r="R41" i="1"/>
  <c r="V41" i="1"/>
  <c r="B42" i="1" a="1"/>
  <c r="B42" i="1" s="1"/>
  <c r="F42" i="1" a="1"/>
  <c r="F43" i="1" s="1"/>
  <c r="J42" i="1" a="1"/>
  <c r="J42" i="1" s="1"/>
  <c r="N42" i="1" a="1"/>
  <c r="N42" i="1" s="1"/>
  <c r="R42" i="1" a="1"/>
  <c r="R42" i="1" s="1"/>
  <c r="V42" i="1" a="1"/>
  <c r="V45" i="1" s="1"/>
  <c r="D15" i="1" l="1"/>
  <c r="E15" i="1"/>
  <c r="D23" i="1"/>
  <c r="E23" i="1"/>
  <c r="D31" i="1"/>
  <c r="E31" i="1"/>
  <c r="D30" i="1"/>
  <c r="E30" i="1"/>
  <c r="D10" i="1"/>
  <c r="E10" i="1"/>
  <c r="D18" i="1"/>
  <c r="E18" i="1"/>
  <c r="D26" i="1"/>
  <c r="E26" i="1"/>
  <c r="D9" i="1"/>
  <c r="E9" i="1"/>
  <c r="D17" i="1"/>
  <c r="E17" i="1"/>
  <c r="D25" i="1"/>
  <c r="E25" i="1"/>
  <c r="D33" i="1"/>
  <c r="E33" i="1"/>
  <c r="D32" i="1"/>
  <c r="E32" i="1"/>
  <c r="D12" i="1"/>
  <c r="E12" i="1"/>
  <c r="D20" i="1"/>
  <c r="E20" i="1"/>
  <c r="D28" i="1"/>
  <c r="E28" i="1"/>
  <c r="D11" i="1"/>
  <c r="E11" i="1"/>
  <c r="D19" i="1"/>
  <c r="E19" i="1"/>
  <c r="D27" i="1"/>
  <c r="E27" i="1"/>
  <c r="D35" i="1"/>
  <c r="E35" i="1"/>
  <c r="D6" i="1"/>
  <c r="E6" i="1"/>
  <c r="D14" i="1"/>
  <c r="E14" i="1"/>
  <c r="D22" i="1"/>
  <c r="E22" i="1"/>
  <c r="D34" i="1"/>
  <c r="E34" i="1"/>
  <c r="D13" i="1"/>
  <c r="E13" i="1"/>
  <c r="D21" i="1"/>
  <c r="E21" i="1"/>
  <c r="D29" i="1"/>
  <c r="E29" i="1"/>
  <c r="D36" i="1"/>
  <c r="E36" i="1"/>
  <c r="D8" i="1"/>
  <c r="E8" i="1"/>
  <c r="D16" i="1"/>
  <c r="E16" i="1"/>
  <c r="D24" i="1"/>
  <c r="E24" i="1"/>
  <c r="H35" i="1"/>
  <c r="I35" i="1"/>
  <c r="H32" i="1"/>
  <c r="I32" i="1"/>
  <c r="H28" i="1"/>
  <c r="I28" i="1"/>
  <c r="H24" i="1"/>
  <c r="I24" i="1"/>
  <c r="H20" i="1"/>
  <c r="I20" i="1"/>
  <c r="H16" i="1"/>
  <c r="I16" i="1"/>
  <c r="H12" i="1"/>
  <c r="I12" i="1"/>
  <c r="H8" i="1"/>
  <c r="I8" i="1"/>
  <c r="H33" i="1"/>
  <c r="I33" i="1"/>
  <c r="H29" i="1"/>
  <c r="I29" i="1"/>
  <c r="H25" i="1"/>
  <c r="I25" i="1"/>
  <c r="H21" i="1"/>
  <c r="I21" i="1"/>
  <c r="H17" i="1"/>
  <c r="I17" i="1"/>
  <c r="H13" i="1"/>
  <c r="I13" i="1"/>
  <c r="H9" i="1"/>
  <c r="I9" i="1"/>
  <c r="H36" i="1"/>
  <c r="I36" i="1"/>
  <c r="H31" i="1"/>
  <c r="I31" i="1"/>
  <c r="H27" i="1"/>
  <c r="I27" i="1"/>
  <c r="H23" i="1"/>
  <c r="I23" i="1"/>
  <c r="H19" i="1"/>
  <c r="I19" i="1"/>
  <c r="H15" i="1"/>
  <c r="I15" i="1"/>
  <c r="H11" i="1"/>
  <c r="I11" i="1"/>
  <c r="H7" i="1"/>
  <c r="I7" i="1"/>
  <c r="H34" i="1"/>
  <c r="I34" i="1"/>
  <c r="H30" i="1"/>
  <c r="I30" i="1"/>
  <c r="H26" i="1"/>
  <c r="I26" i="1"/>
  <c r="H22" i="1"/>
  <c r="I22" i="1"/>
  <c r="H18" i="1"/>
  <c r="I18" i="1"/>
  <c r="H14" i="1"/>
  <c r="I14" i="1"/>
  <c r="H10" i="1"/>
  <c r="I10" i="1"/>
  <c r="H6" i="1"/>
  <c r="I6" i="1"/>
  <c r="L31" i="1"/>
  <c r="M31" i="1"/>
  <c r="L21" i="1"/>
  <c r="M21" i="1"/>
  <c r="L13" i="1"/>
  <c r="M13" i="1"/>
  <c r="L33" i="1"/>
  <c r="M33" i="1"/>
  <c r="L34" i="1"/>
  <c r="M34" i="1"/>
  <c r="L26" i="1"/>
  <c r="M26" i="1"/>
  <c r="L18" i="1"/>
  <c r="M18" i="1"/>
  <c r="L10" i="1"/>
  <c r="M10" i="1"/>
  <c r="L29" i="1"/>
  <c r="M29" i="1"/>
  <c r="L19" i="1"/>
  <c r="M19" i="1"/>
  <c r="L11" i="1"/>
  <c r="M11" i="1"/>
  <c r="L27" i="1"/>
  <c r="M27" i="1"/>
  <c r="L32" i="1"/>
  <c r="M32" i="1"/>
  <c r="L24" i="1"/>
  <c r="M24" i="1"/>
  <c r="L16" i="1"/>
  <c r="M16" i="1"/>
  <c r="L8" i="1"/>
  <c r="M8" i="1"/>
  <c r="L23" i="1"/>
  <c r="M23" i="1"/>
  <c r="L15" i="1"/>
  <c r="M15" i="1"/>
  <c r="L7" i="1"/>
  <c r="M7" i="1"/>
  <c r="L35" i="1"/>
  <c r="M35" i="1"/>
  <c r="L28" i="1"/>
  <c r="M28" i="1"/>
  <c r="L20" i="1"/>
  <c r="M20" i="1"/>
  <c r="L12" i="1"/>
  <c r="M12" i="1"/>
  <c r="L25" i="1"/>
  <c r="M25" i="1"/>
  <c r="L17" i="1"/>
  <c r="M17" i="1"/>
  <c r="L9" i="1"/>
  <c r="M9" i="1"/>
  <c r="L36" i="1"/>
  <c r="M36" i="1"/>
  <c r="L30" i="1"/>
  <c r="M30" i="1"/>
  <c r="L22" i="1"/>
  <c r="M22" i="1"/>
  <c r="L14" i="1"/>
  <c r="M14" i="1"/>
  <c r="L6" i="1"/>
  <c r="M6" i="1"/>
  <c r="P36" i="1"/>
  <c r="Q36" i="1"/>
  <c r="P30" i="1"/>
  <c r="Q30" i="1"/>
  <c r="P26" i="1"/>
  <c r="Q26" i="1"/>
  <c r="P22" i="1"/>
  <c r="Q22" i="1"/>
  <c r="P18" i="1"/>
  <c r="Q18" i="1"/>
  <c r="P14" i="1"/>
  <c r="Q14" i="1"/>
  <c r="P10" i="1"/>
  <c r="Q10" i="1"/>
  <c r="P6" i="1"/>
  <c r="Q6" i="1"/>
  <c r="P34" i="1"/>
  <c r="Q34" i="1"/>
  <c r="P31" i="1"/>
  <c r="Q31" i="1"/>
  <c r="P27" i="1"/>
  <c r="Q27" i="1"/>
  <c r="P23" i="1"/>
  <c r="Q23" i="1"/>
  <c r="P19" i="1"/>
  <c r="Q19" i="1"/>
  <c r="P15" i="1"/>
  <c r="Q15" i="1"/>
  <c r="P11" i="1"/>
  <c r="Q11" i="1"/>
  <c r="P7" i="1"/>
  <c r="Q7" i="1"/>
  <c r="P33" i="1"/>
  <c r="Q33" i="1"/>
  <c r="P29" i="1"/>
  <c r="Q29" i="1"/>
  <c r="P25" i="1"/>
  <c r="Q25" i="1"/>
  <c r="P21" i="1"/>
  <c r="Q21" i="1"/>
  <c r="P17" i="1"/>
  <c r="Q17" i="1"/>
  <c r="P13" i="1"/>
  <c r="Q13" i="1"/>
  <c r="P9" i="1"/>
  <c r="Q9" i="1"/>
  <c r="P35" i="1"/>
  <c r="Q35" i="1"/>
  <c r="P32" i="1"/>
  <c r="Q32" i="1"/>
  <c r="P28" i="1"/>
  <c r="Q28" i="1"/>
  <c r="P24" i="1"/>
  <c r="Q24" i="1"/>
  <c r="P20" i="1"/>
  <c r="Q20" i="1"/>
  <c r="P16" i="1"/>
  <c r="Q16" i="1"/>
  <c r="P12" i="1"/>
  <c r="Q12" i="1"/>
  <c r="P8" i="1"/>
  <c r="Q8" i="1"/>
  <c r="U42" i="1"/>
  <c r="T42" i="1"/>
  <c r="E42" i="1"/>
  <c r="D42" i="1"/>
  <c r="T18" i="1"/>
  <c r="U18" i="1"/>
  <c r="T10" i="1"/>
  <c r="U10" i="1"/>
  <c r="T21" i="1"/>
  <c r="U21" i="1"/>
  <c r="T13" i="1"/>
  <c r="U13" i="1"/>
  <c r="Y45" i="1"/>
  <c r="X45" i="1"/>
  <c r="T20" i="1"/>
  <c r="U20" i="1"/>
  <c r="T12" i="1"/>
  <c r="U12" i="1"/>
  <c r="T23" i="1"/>
  <c r="U23" i="1"/>
  <c r="T15" i="1"/>
  <c r="U15" i="1"/>
  <c r="T7" i="1"/>
  <c r="U7" i="1"/>
  <c r="Q42" i="1"/>
  <c r="P42" i="1"/>
  <c r="T24" i="1"/>
  <c r="U24" i="1"/>
  <c r="T16" i="1"/>
  <c r="U16" i="1"/>
  <c r="T8" i="1"/>
  <c r="U8" i="1"/>
  <c r="T19" i="1"/>
  <c r="U19" i="1"/>
  <c r="T11" i="1"/>
  <c r="U11" i="1"/>
  <c r="I43" i="1"/>
  <c r="H43" i="1"/>
  <c r="M42" i="1"/>
  <c r="L42" i="1"/>
  <c r="T22" i="1"/>
  <c r="U22" i="1"/>
  <c r="T14" i="1"/>
  <c r="U14" i="1"/>
  <c r="T6" i="1"/>
  <c r="U6" i="1"/>
  <c r="T25" i="1"/>
  <c r="U25" i="1"/>
  <c r="T17" i="1"/>
  <c r="U17" i="1"/>
  <c r="T9" i="1"/>
  <c r="U9" i="1"/>
  <c r="Y35" i="1"/>
  <c r="X35" i="1"/>
  <c r="Y31" i="1"/>
  <c r="X31" i="1"/>
  <c r="Y27" i="1"/>
  <c r="X27" i="1"/>
  <c r="Y23" i="1"/>
  <c r="X23" i="1"/>
  <c r="Y19" i="1"/>
  <c r="X19" i="1"/>
  <c r="Y15" i="1"/>
  <c r="X15" i="1"/>
  <c r="Y11" i="1"/>
  <c r="X11" i="1"/>
  <c r="Y7" i="1"/>
  <c r="X7" i="1"/>
  <c r="Y32" i="1"/>
  <c r="X32" i="1"/>
  <c r="Y24" i="1"/>
  <c r="X24" i="1"/>
  <c r="Y20" i="1"/>
  <c r="X20" i="1"/>
  <c r="Y12" i="1"/>
  <c r="X12" i="1"/>
  <c r="Y36" i="1"/>
  <c r="X36" i="1"/>
  <c r="Y30" i="1"/>
  <c r="X30" i="1"/>
  <c r="Y26" i="1"/>
  <c r="X26" i="1"/>
  <c r="Y22" i="1"/>
  <c r="X22" i="1"/>
  <c r="Y18" i="1"/>
  <c r="X18" i="1"/>
  <c r="Y14" i="1"/>
  <c r="X14" i="1"/>
  <c r="Y10" i="1"/>
  <c r="X10" i="1"/>
  <c r="Y6" i="1"/>
  <c r="X6" i="1"/>
  <c r="Y34" i="1"/>
  <c r="X34" i="1"/>
  <c r="Y28" i="1"/>
  <c r="X28" i="1"/>
  <c r="Y16" i="1"/>
  <c r="X16" i="1"/>
  <c r="Y8" i="1"/>
  <c r="X8" i="1"/>
  <c r="Y33" i="1"/>
  <c r="X33" i="1"/>
  <c r="Y29" i="1"/>
  <c r="X29" i="1"/>
  <c r="Y25" i="1"/>
  <c r="X25" i="1"/>
  <c r="Y21" i="1"/>
  <c r="X21" i="1"/>
  <c r="Y17" i="1"/>
  <c r="X17" i="1"/>
  <c r="Y13" i="1"/>
  <c r="X13" i="1"/>
  <c r="Y9" i="1"/>
  <c r="X9" i="1"/>
  <c r="U26" i="1"/>
  <c r="T26" i="1"/>
  <c r="U35" i="1"/>
  <c r="T35" i="1"/>
  <c r="U29" i="1"/>
  <c r="T29" i="1"/>
  <c r="U28" i="1"/>
  <c r="T28" i="1"/>
  <c r="U32" i="1"/>
  <c r="T32" i="1"/>
  <c r="U34" i="1"/>
  <c r="T34" i="1"/>
  <c r="U27" i="1"/>
  <c r="T27" i="1"/>
  <c r="U36" i="1"/>
  <c r="T36" i="1"/>
  <c r="U31" i="1"/>
  <c r="T31" i="1"/>
  <c r="U30" i="1"/>
  <c r="T30" i="1"/>
  <c r="U33" i="1"/>
  <c r="T33" i="1"/>
  <c r="D11" i="2"/>
  <c r="D14" i="2"/>
  <c r="G14" i="2" s="1"/>
  <c r="D10" i="2"/>
  <c r="D9" i="2"/>
  <c r="F47" i="1"/>
  <c r="J69" i="1"/>
  <c r="J64" i="1"/>
  <c r="J60" i="1"/>
  <c r="J56" i="1"/>
  <c r="J52" i="1"/>
  <c r="J48" i="1"/>
  <c r="J67" i="1"/>
  <c r="J63" i="1"/>
  <c r="J59" i="1"/>
  <c r="J55" i="1"/>
  <c r="J51" i="1"/>
  <c r="J70" i="1"/>
  <c r="J65" i="1"/>
  <c r="J61" i="1"/>
  <c r="J57" i="1"/>
  <c r="J53" i="1"/>
  <c r="J49" i="1"/>
  <c r="J43" i="1"/>
  <c r="J71" i="1"/>
  <c r="J66" i="1"/>
  <c r="J62" i="1"/>
  <c r="J58" i="1"/>
  <c r="J54" i="1"/>
  <c r="J50" i="1"/>
  <c r="J46" i="1"/>
  <c r="D13" i="2"/>
  <c r="D6" i="2"/>
  <c r="D12" i="2"/>
  <c r="D5" i="2"/>
  <c r="B70" i="1"/>
  <c r="N46" i="1"/>
  <c r="N44" i="1"/>
  <c r="N48" i="1"/>
  <c r="D7" i="2"/>
  <c r="G7" i="2" s="1"/>
  <c r="D4" i="2"/>
  <c r="G4" i="2" s="1"/>
  <c r="D8" i="2"/>
  <c r="G8" i="2" s="1"/>
  <c r="J72" i="1"/>
  <c r="B71" i="1"/>
  <c r="R69" i="1"/>
  <c r="J68" i="1"/>
  <c r="B67" i="1"/>
  <c r="R65" i="1"/>
  <c r="B64" i="1"/>
  <c r="B62" i="1"/>
  <c r="B60" i="1"/>
  <c r="B58" i="1"/>
  <c r="B56" i="1"/>
  <c r="B54" i="1"/>
  <c r="B52" i="1"/>
  <c r="B50" i="1"/>
  <c r="J47" i="1"/>
  <c r="J45" i="1"/>
  <c r="J44" i="1"/>
  <c r="D2" i="2"/>
  <c r="G2" i="2" s="1"/>
  <c r="R72" i="1"/>
  <c r="R68" i="1"/>
  <c r="B66" i="1"/>
  <c r="R48" i="1"/>
  <c r="R47" i="1"/>
  <c r="R46" i="1"/>
  <c r="B72" i="1"/>
  <c r="R70" i="1"/>
  <c r="B68" i="1"/>
  <c r="R66" i="1"/>
  <c r="B45" i="1"/>
  <c r="B44" i="1"/>
  <c r="B43" i="1"/>
  <c r="R71" i="1"/>
  <c r="B69" i="1"/>
  <c r="R67" i="1"/>
  <c r="B65" i="1"/>
  <c r="B63" i="1"/>
  <c r="B61" i="1"/>
  <c r="B59" i="1"/>
  <c r="B57" i="1"/>
  <c r="B55" i="1"/>
  <c r="B53" i="1"/>
  <c r="B51" i="1"/>
  <c r="B49" i="1"/>
  <c r="B48" i="1"/>
  <c r="B47" i="1"/>
  <c r="B46" i="1"/>
  <c r="R44" i="1"/>
  <c r="R43" i="1"/>
  <c r="V42" i="1"/>
  <c r="V46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43" i="1"/>
  <c r="V47" i="1"/>
  <c r="V44" i="1"/>
  <c r="V48" i="1"/>
  <c r="F42" i="1"/>
  <c r="F44" i="1"/>
  <c r="F48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45" i="1"/>
  <c r="F49" i="1"/>
  <c r="F46" i="1"/>
  <c r="R64" i="1"/>
  <c r="R63" i="1"/>
  <c r="R62" i="1"/>
  <c r="R61" i="1"/>
  <c r="R60" i="1"/>
  <c r="R59" i="1"/>
  <c r="R58" i="1"/>
  <c r="R57" i="1"/>
  <c r="R56" i="1"/>
  <c r="R55" i="1"/>
  <c r="R54" i="1"/>
  <c r="R53" i="1"/>
  <c r="R52" i="1"/>
  <c r="R51" i="1"/>
  <c r="R50" i="1"/>
  <c r="R49" i="1"/>
  <c r="N47" i="1"/>
  <c r="R45" i="1"/>
  <c r="N43" i="1"/>
  <c r="N72" i="1"/>
  <c r="N71" i="1"/>
  <c r="N70" i="1"/>
  <c r="N69" i="1"/>
  <c r="N68" i="1"/>
  <c r="N67" i="1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5" i="1"/>
  <c r="Q49" i="1" l="1"/>
  <c r="P49" i="1"/>
  <c r="Q53" i="1"/>
  <c r="P53" i="1"/>
  <c r="Q57" i="1"/>
  <c r="P57" i="1"/>
  <c r="Q61" i="1"/>
  <c r="P61" i="1"/>
  <c r="Q65" i="1"/>
  <c r="P65" i="1"/>
  <c r="Q69" i="1"/>
  <c r="P69" i="1"/>
  <c r="Q43" i="1"/>
  <c r="P43" i="1"/>
  <c r="U50" i="1"/>
  <c r="T50" i="1"/>
  <c r="U54" i="1"/>
  <c r="T54" i="1"/>
  <c r="U58" i="1"/>
  <c r="T58" i="1"/>
  <c r="U62" i="1"/>
  <c r="T62" i="1"/>
  <c r="I49" i="1"/>
  <c r="H49" i="1"/>
  <c r="I70" i="1"/>
  <c r="H70" i="1"/>
  <c r="I66" i="1"/>
  <c r="H66" i="1"/>
  <c r="I62" i="1"/>
  <c r="H62" i="1"/>
  <c r="I58" i="1"/>
  <c r="H58" i="1"/>
  <c r="I54" i="1"/>
  <c r="H54" i="1"/>
  <c r="I50" i="1"/>
  <c r="H50" i="1"/>
  <c r="Y48" i="1"/>
  <c r="X48" i="1"/>
  <c r="Y72" i="1"/>
  <c r="X72" i="1"/>
  <c r="Y68" i="1"/>
  <c r="X68" i="1"/>
  <c r="Y64" i="1"/>
  <c r="X64" i="1"/>
  <c r="Y60" i="1"/>
  <c r="X60" i="1"/>
  <c r="Y56" i="1"/>
  <c r="X56" i="1"/>
  <c r="Y52" i="1"/>
  <c r="X52" i="1"/>
  <c r="Y46" i="1"/>
  <c r="X46" i="1"/>
  <c r="E46" i="1"/>
  <c r="D46" i="1"/>
  <c r="E51" i="1"/>
  <c r="D51" i="1"/>
  <c r="E59" i="1"/>
  <c r="D59" i="1"/>
  <c r="U67" i="1"/>
  <c r="T67" i="1"/>
  <c r="E44" i="1"/>
  <c r="D44" i="1"/>
  <c r="U70" i="1"/>
  <c r="T70" i="1"/>
  <c r="U48" i="1"/>
  <c r="T48" i="1"/>
  <c r="E50" i="1"/>
  <c r="D50" i="1"/>
  <c r="E58" i="1"/>
  <c r="D58" i="1"/>
  <c r="U65" i="1"/>
  <c r="T65" i="1"/>
  <c r="E71" i="1"/>
  <c r="D71" i="1"/>
  <c r="E70" i="1"/>
  <c r="D70" i="1"/>
  <c r="M58" i="1"/>
  <c r="L58" i="1"/>
  <c r="M43" i="1"/>
  <c r="L43" i="1"/>
  <c r="M61" i="1"/>
  <c r="L61" i="1"/>
  <c r="M55" i="1"/>
  <c r="L55" i="1"/>
  <c r="M48" i="1"/>
  <c r="L48" i="1"/>
  <c r="M64" i="1"/>
  <c r="L64" i="1"/>
  <c r="Q45" i="1"/>
  <c r="P45" i="1"/>
  <c r="Q52" i="1"/>
  <c r="P52" i="1"/>
  <c r="Q56" i="1"/>
  <c r="P56" i="1"/>
  <c r="Q60" i="1"/>
  <c r="P60" i="1"/>
  <c r="Q64" i="1"/>
  <c r="P64" i="1"/>
  <c r="Q68" i="1"/>
  <c r="P68" i="1"/>
  <c r="Q72" i="1"/>
  <c r="P72" i="1"/>
  <c r="U49" i="1"/>
  <c r="T49" i="1"/>
  <c r="U53" i="1"/>
  <c r="T53" i="1"/>
  <c r="U57" i="1"/>
  <c r="T57" i="1"/>
  <c r="U61" i="1"/>
  <c r="T61" i="1"/>
  <c r="I46" i="1"/>
  <c r="H46" i="1"/>
  <c r="I71" i="1"/>
  <c r="H71" i="1"/>
  <c r="I67" i="1"/>
  <c r="H67" i="1"/>
  <c r="I63" i="1"/>
  <c r="H63" i="1"/>
  <c r="I59" i="1"/>
  <c r="H59" i="1"/>
  <c r="I55" i="1"/>
  <c r="H55" i="1"/>
  <c r="I51" i="1"/>
  <c r="H51" i="1"/>
  <c r="I42" i="1"/>
  <c r="H42" i="1"/>
  <c r="Y43" i="1"/>
  <c r="X43" i="1"/>
  <c r="Y69" i="1"/>
  <c r="X69" i="1"/>
  <c r="Y65" i="1"/>
  <c r="X65" i="1"/>
  <c r="Y61" i="1"/>
  <c r="X61" i="1"/>
  <c r="Y57" i="1"/>
  <c r="X57" i="1"/>
  <c r="Y53" i="1"/>
  <c r="X53" i="1"/>
  <c r="Y49" i="1"/>
  <c r="X49" i="1"/>
  <c r="U44" i="1"/>
  <c r="T44" i="1"/>
  <c r="E49" i="1"/>
  <c r="D49" i="1"/>
  <c r="E57" i="1"/>
  <c r="D57" i="1"/>
  <c r="E65" i="1"/>
  <c r="D65" i="1"/>
  <c r="E43" i="1"/>
  <c r="D43" i="1"/>
  <c r="E68" i="1"/>
  <c r="D68" i="1"/>
  <c r="U47" i="1"/>
  <c r="T47" i="1"/>
  <c r="U72" i="1"/>
  <c r="T72" i="1"/>
  <c r="M47" i="1"/>
  <c r="L47" i="1"/>
  <c r="E56" i="1"/>
  <c r="D56" i="1"/>
  <c r="E64" i="1"/>
  <c r="D64" i="1"/>
  <c r="U69" i="1"/>
  <c r="T69" i="1"/>
  <c r="Q46" i="1"/>
  <c r="P46" i="1"/>
  <c r="M54" i="1"/>
  <c r="L54" i="1"/>
  <c r="M71" i="1"/>
  <c r="L71" i="1"/>
  <c r="M57" i="1"/>
  <c r="L57" i="1"/>
  <c r="M51" i="1"/>
  <c r="L51" i="1"/>
  <c r="M67" i="1"/>
  <c r="L67" i="1"/>
  <c r="M60" i="1"/>
  <c r="L60" i="1"/>
  <c r="Q54" i="1"/>
  <c r="P54" i="1"/>
  <c r="Q70" i="1"/>
  <c r="P70" i="1"/>
  <c r="U59" i="1"/>
  <c r="T59" i="1"/>
  <c r="I65" i="1"/>
  <c r="H65" i="1"/>
  <c r="I53" i="1"/>
  <c r="H53" i="1"/>
  <c r="Y44" i="1"/>
  <c r="X44" i="1"/>
  <c r="Y67" i="1"/>
  <c r="X67" i="1"/>
  <c r="Y59" i="1"/>
  <c r="X59" i="1"/>
  <c r="Y51" i="1"/>
  <c r="X51" i="1"/>
  <c r="E47" i="1"/>
  <c r="D47" i="1"/>
  <c r="E53" i="1"/>
  <c r="D53" i="1"/>
  <c r="E69" i="1"/>
  <c r="D69" i="1"/>
  <c r="E45" i="1"/>
  <c r="D45" i="1"/>
  <c r="E66" i="1"/>
  <c r="D66" i="1"/>
  <c r="M44" i="1"/>
  <c r="L44" i="1"/>
  <c r="E52" i="1"/>
  <c r="D52" i="1"/>
  <c r="E67" i="1"/>
  <c r="D67" i="1"/>
  <c r="M72" i="1"/>
  <c r="L72" i="1"/>
  <c r="Q48" i="1"/>
  <c r="P48" i="1"/>
  <c r="M46" i="1"/>
  <c r="L46" i="1"/>
  <c r="M49" i="1"/>
  <c r="L49" i="1"/>
  <c r="M65" i="1"/>
  <c r="L65" i="1"/>
  <c r="M59" i="1"/>
  <c r="L59" i="1"/>
  <c r="M52" i="1"/>
  <c r="L52" i="1"/>
  <c r="M69" i="1"/>
  <c r="L69" i="1"/>
  <c r="Q50" i="1"/>
  <c r="P50" i="1"/>
  <c r="Q58" i="1"/>
  <c r="P58" i="1"/>
  <c r="Q62" i="1"/>
  <c r="P62" i="1"/>
  <c r="Q66" i="1"/>
  <c r="P66" i="1"/>
  <c r="U45" i="1"/>
  <c r="T45" i="1"/>
  <c r="U51" i="1"/>
  <c r="T51" i="1"/>
  <c r="U55" i="1"/>
  <c r="T55" i="1"/>
  <c r="U63" i="1"/>
  <c r="T63" i="1"/>
  <c r="I45" i="1"/>
  <c r="H45" i="1"/>
  <c r="I69" i="1"/>
  <c r="H69" i="1"/>
  <c r="I61" i="1"/>
  <c r="H61" i="1"/>
  <c r="I57" i="1"/>
  <c r="H57" i="1"/>
  <c r="I48" i="1"/>
  <c r="H48" i="1"/>
  <c r="Y71" i="1"/>
  <c r="X71" i="1"/>
  <c r="Y63" i="1"/>
  <c r="X63" i="1"/>
  <c r="Y55" i="1"/>
  <c r="X55" i="1"/>
  <c r="Y42" i="1"/>
  <c r="X42" i="1"/>
  <c r="E61" i="1"/>
  <c r="D61" i="1"/>
  <c r="E72" i="1"/>
  <c r="D72" i="1"/>
  <c r="E60" i="1"/>
  <c r="D60" i="1"/>
  <c r="M62" i="1"/>
  <c r="L62" i="1"/>
  <c r="Q51" i="1"/>
  <c r="P51" i="1"/>
  <c r="Q55" i="1"/>
  <c r="P55" i="1"/>
  <c r="Q59" i="1"/>
  <c r="P59" i="1"/>
  <c r="Q63" i="1"/>
  <c r="P63" i="1"/>
  <c r="Q67" i="1"/>
  <c r="P67" i="1"/>
  <c r="Q71" i="1"/>
  <c r="P71" i="1"/>
  <c r="Q47" i="1"/>
  <c r="P47" i="1"/>
  <c r="U52" i="1"/>
  <c r="T52" i="1"/>
  <c r="U56" i="1"/>
  <c r="T56" i="1"/>
  <c r="U60" i="1"/>
  <c r="T60" i="1"/>
  <c r="U64" i="1"/>
  <c r="T64" i="1"/>
  <c r="I72" i="1"/>
  <c r="H72" i="1"/>
  <c r="I68" i="1"/>
  <c r="H68" i="1"/>
  <c r="I64" i="1"/>
  <c r="H64" i="1"/>
  <c r="I60" i="1"/>
  <c r="H60" i="1"/>
  <c r="I56" i="1"/>
  <c r="H56" i="1"/>
  <c r="I52" i="1"/>
  <c r="H52" i="1"/>
  <c r="I44" i="1"/>
  <c r="H44" i="1"/>
  <c r="Y47" i="1"/>
  <c r="X47" i="1"/>
  <c r="Y70" i="1"/>
  <c r="X70" i="1"/>
  <c r="Y66" i="1"/>
  <c r="X66" i="1"/>
  <c r="Y62" i="1"/>
  <c r="X62" i="1"/>
  <c r="Y58" i="1"/>
  <c r="X58" i="1"/>
  <c r="Y54" i="1"/>
  <c r="X54" i="1"/>
  <c r="Y50" i="1"/>
  <c r="X50" i="1"/>
  <c r="U43" i="1"/>
  <c r="T43" i="1"/>
  <c r="E48" i="1"/>
  <c r="D48" i="1"/>
  <c r="E55" i="1"/>
  <c r="D55" i="1"/>
  <c r="E63" i="1"/>
  <c r="D63" i="1"/>
  <c r="U71" i="1"/>
  <c r="T71" i="1"/>
  <c r="U66" i="1"/>
  <c r="T66" i="1"/>
  <c r="U46" i="1"/>
  <c r="T46" i="1"/>
  <c r="U68" i="1"/>
  <c r="T68" i="1"/>
  <c r="M45" i="1"/>
  <c r="L45" i="1"/>
  <c r="E54" i="1"/>
  <c r="D54" i="1"/>
  <c r="E62" i="1"/>
  <c r="D62" i="1"/>
  <c r="M68" i="1"/>
  <c r="L68" i="1"/>
  <c r="Q44" i="1"/>
  <c r="P44" i="1"/>
  <c r="M50" i="1"/>
  <c r="L50" i="1"/>
  <c r="M66" i="1"/>
  <c r="L66" i="1"/>
  <c r="M53" i="1"/>
  <c r="L53" i="1"/>
  <c r="M70" i="1"/>
  <c r="L70" i="1"/>
  <c r="M63" i="1"/>
  <c r="L63" i="1"/>
  <c r="M56" i="1"/>
  <c r="L56" i="1"/>
  <c r="I47" i="1"/>
  <c r="H47" i="1"/>
  <c r="F12" i="2"/>
  <c r="G12" i="2"/>
  <c r="F6" i="2"/>
  <c r="G6" i="2"/>
  <c r="F9" i="2"/>
  <c r="G9" i="2"/>
  <c r="F10" i="2"/>
  <c r="G10" i="2"/>
  <c r="F13" i="2"/>
  <c r="G13" i="2"/>
  <c r="F5" i="2"/>
  <c r="G5" i="2"/>
  <c r="F11" i="2"/>
  <c r="G11" i="2"/>
  <c r="F2" i="2"/>
  <c r="F8" i="2"/>
  <c r="F4" i="2"/>
  <c r="F7" i="2"/>
  <c r="W6" i="1" l="1" a="1"/>
  <c r="K6" i="1" a="1"/>
  <c r="S6" i="1" l="1" a="1"/>
  <c r="S9" i="1" s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5" i="1"/>
  <c r="W34" i="1"/>
  <c r="W36" i="1"/>
  <c r="S7" i="1"/>
  <c r="K6" i="1"/>
  <c r="K8" i="1"/>
  <c r="K10" i="1"/>
  <c r="K12" i="1"/>
  <c r="K14" i="1"/>
  <c r="K16" i="1"/>
  <c r="K18" i="1"/>
  <c r="K20" i="1"/>
  <c r="K22" i="1"/>
  <c r="K24" i="1"/>
  <c r="K26" i="1"/>
  <c r="K28" i="1"/>
  <c r="K30" i="1"/>
  <c r="K32" i="1"/>
  <c r="K34" i="1"/>
  <c r="K35" i="1"/>
  <c r="K23" i="1"/>
  <c r="K27" i="1"/>
  <c r="K29" i="1"/>
  <c r="K33" i="1"/>
  <c r="K7" i="1"/>
  <c r="K9" i="1"/>
  <c r="K11" i="1"/>
  <c r="K13" i="1"/>
  <c r="K15" i="1"/>
  <c r="K17" i="1"/>
  <c r="K19" i="1"/>
  <c r="K21" i="1"/>
  <c r="K25" i="1"/>
  <c r="K31" i="1"/>
  <c r="K36" i="1"/>
  <c r="G42" i="1" a="1"/>
  <c r="G47" i="1" s="1"/>
  <c r="O6" i="1" a="1"/>
  <c r="C6" i="1" a="1"/>
  <c r="G6" i="1" a="1"/>
  <c r="W42" i="1" a="1"/>
  <c r="W49" i="1" s="1"/>
  <c r="S42" i="1" a="1"/>
  <c r="S43" i="1" s="1"/>
  <c r="O42" i="1" a="1"/>
  <c r="O44" i="1" s="1"/>
  <c r="K42" i="1" a="1"/>
  <c r="K72" i="1" s="1"/>
  <c r="C42" i="1" a="1"/>
  <c r="C43" i="1" s="1"/>
  <c r="G46" i="1" l="1"/>
  <c r="O65" i="1"/>
  <c r="O61" i="1"/>
  <c r="O43" i="1"/>
  <c r="O57" i="1"/>
  <c r="S26" i="1"/>
  <c r="O42" i="1"/>
  <c r="O49" i="1"/>
  <c r="G60" i="1"/>
  <c r="S30" i="1"/>
  <c r="O53" i="1"/>
  <c r="G48" i="1"/>
  <c r="S29" i="1"/>
  <c r="W43" i="1"/>
  <c r="S16" i="1"/>
  <c r="S27" i="1"/>
  <c r="G49" i="1"/>
  <c r="G59" i="1"/>
  <c r="G44" i="1"/>
  <c r="W60" i="1"/>
  <c r="G65" i="1"/>
  <c r="G55" i="1"/>
  <c r="W70" i="1"/>
  <c r="W52" i="1"/>
  <c r="S12" i="1"/>
  <c r="S19" i="1"/>
  <c r="G69" i="1"/>
  <c r="G64" i="1"/>
  <c r="G53" i="1"/>
  <c r="W47" i="1"/>
  <c r="W71" i="1"/>
  <c r="W59" i="1"/>
  <c r="W51" i="1"/>
  <c r="G68" i="1"/>
  <c r="G45" i="1"/>
  <c r="G63" i="1"/>
  <c r="G57" i="1"/>
  <c r="G52" i="1"/>
  <c r="G42" i="1"/>
  <c r="W66" i="1"/>
  <c r="W64" i="1"/>
  <c r="W56" i="1"/>
  <c r="W46" i="1"/>
  <c r="S24" i="1"/>
  <c r="S35" i="1"/>
  <c r="S15" i="1"/>
  <c r="G71" i="1"/>
  <c r="G67" i="1"/>
  <c r="G61" i="1"/>
  <c r="G56" i="1"/>
  <c r="G51" i="1"/>
  <c r="G43" i="1"/>
  <c r="W72" i="1"/>
  <c r="W63" i="1"/>
  <c r="W55" i="1"/>
  <c r="W42" i="1"/>
  <c r="K66" i="1"/>
  <c r="S36" i="1"/>
  <c r="S20" i="1"/>
  <c r="S10" i="1"/>
  <c r="S34" i="1"/>
  <c r="S23" i="1"/>
  <c r="S13" i="1"/>
  <c r="K65" i="1"/>
  <c r="S28" i="1"/>
  <c r="S18" i="1"/>
  <c r="S8" i="1"/>
  <c r="S31" i="1"/>
  <c r="S21" i="1"/>
  <c r="S11" i="1"/>
  <c r="K59" i="1"/>
  <c r="K46" i="1"/>
  <c r="K51" i="1"/>
  <c r="K55" i="1"/>
  <c r="K61" i="1"/>
  <c r="K45" i="1"/>
  <c r="K60" i="1"/>
  <c r="K62" i="1"/>
  <c r="K42" i="1"/>
  <c r="G72" i="1"/>
  <c r="G70" i="1"/>
  <c r="G66" i="1"/>
  <c r="G62" i="1"/>
  <c r="G58" i="1"/>
  <c r="G54" i="1"/>
  <c r="G50" i="1"/>
  <c r="W48" i="1"/>
  <c r="W68" i="1"/>
  <c r="W67" i="1"/>
  <c r="W62" i="1"/>
  <c r="W58" i="1"/>
  <c r="W54" i="1"/>
  <c r="W50" i="1"/>
  <c r="W45" i="1"/>
  <c r="S32" i="1"/>
  <c r="S22" i="1"/>
  <c r="S14" i="1"/>
  <c r="S6" i="1"/>
  <c r="S33" i="1"/>
  <c r="S25" i="1"/>
  <c r="S17" i="1"/>
  <c r="K56" i="1"/>
  <c r="K54" i="1"/>
  <c r="K49" i="1"/>
  <c r="W69" i="1"/>
  <c r="W44" i="1"/>
  <c r="W65" i="1"/>
  <c r="W61" i="1"/>
  <c r="W57" i="1"/>
  <c r="W53" i="1"/>
  <c r="K71" i="1"/>
  <c r="K58" i="1"/>
  <c r="K52" i="1"/>
  <c r="K69" i="1"/>
  <c r="K50" i="1"/>
  <c r="K57" i="1"/>
  <c r="K48" i="1"/>
  <c r="K44" i="1"/>
  <c r="K63" i="1"/>
  <c r="K64" i="1"/>
  <c r="K70" i="1"/>
  <c r="K67" i="1"/>
  <c r="K68" i="1"/>
  <c r="K53" i="1"/>
  <c r="K47" i="1"/>
  <c r="K43" i="1"/>
  <c r="S50" i="1"/>
  <c r="S49" i="1"/>
  <c r="C7" i="1"/>
  <c r="C9" i="1"/>
  <c r="C11" i="1"/>
  <c r="C13" i="1"/>
  <c r="C15" i="1"/>
  <c r="C17" i="1"/>
  <c r="C19" i="1"/>
  <c r="C21" i="1"/>
  <c r="C23" i="1"/>
  <c r="C25" i="1"/>
  <c r="C27" i="1"/>
  <c r="C29" i="1"/>
  <c r="C31" i="1"/>
  <c r="C33" i="1"/>
  <c r="C35" i="1"/>
  <c r="C32" i="1"/>
  <c r="C6" i="1"/>
  <c r="C8" i="1"/>
  <c r="C10" i="1"/>
  <c r="C12" i="1"/>
  <c r="C14" i="1"/>
  <c r="C16" i="1"/>
  <c r="C18" i="1"/>
  <c r="C20" i="1"/>
  <c r="C22" i="1"/>
  <c r="C24" i="1"/>
  <c r="C26" i="1"/>
  <c r="C28" i="1"/>
  <c r="C30" i="1"/>
  <c r="C34" i="1"/>
  <c r="C36" i="1"/>
  <c r="S67" i="1"/>
  <c r="S52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6" i="1"/>
  <c r="O35" i="1"/>
  <c r="S51" i="1"/>
  <c r="S42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O70" i="1"/>
  <c r="O72" i="1"/>
  <c r="O46" i="1"/>
  <c r="O64" i="1"/>
  <c r="O60" i="1"/>
  <c r="O56" i="1"/>
  <c r="O52" i="1"/>
  <c r="O45" i="1"/>
  <c r="O69" i="1"/>
  <c r="O71" i="1"/>
  <c r="O67" i="1"/>
  <c r="O63" i="1"/>
  <c r="O59" i="1"/>
  <c r="O55" i="1"/>
  <c r="O51" i="1"/>
  <c r="O48" i="1"/>
  <c r="O68" i="1"/>
  <c r="O47" i="1"/>
  <c r="O66" i="1"/>
  <c r="O62" i="1"/>
  <c r="O58" i="1"/>
  <c r="O54" i="1"/>
  <c r="O50" i="1"/>
  <c r="S65" i="1"/>
  <c r="S70" i="1"/>
  <c r="S45" i="1"/>
  <c r="C65" i="1"/>
  <c r="C42" i="1"/>
  <c r="S71" i="1"/>
  <c r="S66" i="1"/>
  <c r="S44" i="1"/>
  <c r="C72" i="1"/>
  <c r="C46" i="1"/>
  <c r="S63" i="1"/>
  <c r="S62" i="1"/>
  <c r="S57" i="1"/>
  <c r="S64" i="1"/>
  <c r="S48" i="1"/>
  <c r="C56" i="1"/>
  <c r="S72" i="1"/>
  <c r="S59" i="1"/>
  <c r="S54" i="1"/>
  <c r="S53" i="1"/>
  <c r="S60" i="1"/>
  <c r="S46" i="1"/>
  <c r="C58" i="1"/>
  <c r="C63" i="1"/>
  <c r="C67" i="1"/>
  <c r="C54" i="1"/>
  <c r="C61" i="1"/>
  <c r="C68" i="1"/>
  <c r="C52" i="1"/>
  <c r="C59" i="1"/>
  <c r="C49" i="1"/>
  <c r="C45" i="1"/>
  <c r="S68" i="1"/>
  <c r="S55" i="1"/>
  <c r="S58" i="1"/>
  <c r="S61" i="1"/>
  <c r="S69" i="1"/>
  <c r="S56" i="1"/>
  <c r="S47" i="1"/>
  <c r="C70" i="1"/>
  <c r="C50" i="1"/>
  <c r="C57" i="1"/>
  <c r="C64" i="1"/>
  <c r="C71" i="1"/>
  <c r="C55" i="1"/>
  <c r="C48" i="1"/>
  <c r="C44" i="1"/>
  <c r="C62" i="1"/>
  <c r="C69" i="1"/>
  <c r="C53" i="1"/>
  <c r="C60" i="1"/>
  <c r="C66" i="1"/>
  <c r="C51" i="1"/>
  <c r="C47" i="1"/>
</calcChain>
</file>

<file path=xl/sharedStrings.xml><?xml version="1.0" encoding="utf-8"?>
<sst xmlns="http://schemas.openxmlformats.org/spreadsheetml/2006/main" count="19" uniqueCount="19">
  <si>
    <t xml:space="preserve">Année : </t>
  </si>
  <si>
    <t xml:space="preserve"> </t>
  </si>
  <si>
    <t xml:space="preserve">Pâques = </t>
  </si>
  <si>
    <t>Noël</t>
  </si>
  <si>
    <t>Armistice</t>
  </si>
  <si>
    <t>Toussaint</t>
  </si>
  <si>
    <t>Assomption</t>
  </si>
  <si>
    <t>Fête nationale</t>
  </si>
  <si>
    <t>Pentecôte</t>
  </si>
  <si>
    <t>Ascension</t>
  </si>
  <si>
    <t>Victoire de 1945</t>
  </si>
  <si>
    <t>Fête du travail</t>
  </si>
  <si>
    <t>Lundi de Pâques</t>
  </si>
  <si>
    <t>Pâques</t>
  </si>
  <si>
    <t>Premier de l'AN</t>
  </si>
  <si>
    <t>Pont</t>
  </si>
  <si>
    <t>Jour férié en semaine</t>
  </si>
  <si>
    <t>JF</t>
  </si>
  <si>
    <t>DATE_JF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</si>
</sst>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"/>
    <numFmt numFmtId="165" formatCode="[$-40C]mmmm\-yy;@"/>
    <numFmt numFmtId="166" formatCode="ddd\ dd/mm/yyyy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20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Font="1"/>
    <xf numFmtId="0" fontId="0" fillId="0" borderId="0" xfId="0" applyFont="1" applyAlignment="1">
      <alignment horizontal="left"/>
    </xf>
    <xf numFmtId="0" fontId="0" fillId="2" borderId="1" xfId="0" applyFont="1" applyFill="1" applyBorder="1" applyAlignment="1">
      <alignment horizontal="left" vertical="center"/>
    </xf>
    <xf numFmtId="164" fontId="0" fillId="2" borderId="2" xfId="0" quotePrefix="1" applyNumberFormat="1" applyFont="1" applyFill="1" applyBorder="1" applyAlignment="1">
      <alignment horizontal="right" vertical="center"/>
    </xf>
    <xf numFmtId="0" fontId="3" fillId="0" borderId="0" xfId="0" applyFont="1"/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Border="1" applyAlignment="1">
      <alignment horizontal="center"/>
    </xf>
    <xf numFmtId="14" fontId="6" fillId="3" borderId="0" xfId="0" applyNumberFormat="1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166" fontId="7" fillId="5" borderId="0" xfId="0" applyNumberFormat="1" applyFont="1" applyFill="1" applyBorder="1" applyAlignment="1">
      <alignment horizontal="center"/>
    </xf>
    <xf numFmtId="166" fontId="5" fillId="0" borderId="0" xfId="0" applyNumberFormat="1" applyFont="1" applyBorder="1" applyAlignment="1">
      <alignment horizontal="center"/>
    </xf>
    <xf numFmtId="14" fontId="5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8" fillId="3" borderId="0" xfId="0" applyFont="1" applyFill="1" applyBorder="1" applyAlignment="1">
      <alignment horizontal="center"/>
    </xf>
    <xf numFmtId="0" fontId="9" fillId="4" borderId="3" xfId="0" applyFont="1" applyFill="1" applyBorder="1" applyAlignment="1" applyProtection="1">
      <alignment horizontal="center" vertical="center"/>
      <protection locked="0"/>
    </xf>
    <xf numFmtId="164" fontId="0" fillId="2" borderId="8" xfId="0" quotePrefix="1" applyNumberFormat="1" applyFont="1" applyFill="1" applyBorder="1" applyAlignment="1">
      <alignment horizontal="right" vertical="center"/>
    </xf>
    <xf numFmtId="164" fontId="0" fillId="2" borderId="7" xfId="0" applyNumberFormat="1" applyFont="1" applyFill="1" applyBorder="1" applyAlignment="1">
      <alignment horizontal="left" vertical="center"/>
    </xf>
    <xf numFmtId="165" fontId="2" fillId="3" borderId="4" xfId="0" quotePrefix="1" applyNumberFormat="1" applyFont="1" applyFill="1" applyBorder="1" applyAlignment="1">
      <alignment horizontal="center" vertical="center"/>
    </xf>
    <xf numFmtId="165" fontId="2" fillId="3" borderId="9" xfId="0" quotePrefix="1" applyNumberFormat="1" applyFont="1" applyFill="1" applyBorder="1" applyAlignment="1">
      <alignment horizontal="center" vertical="center"/>
    </xf>
    <xf numFmtId="165" fontId="2" fillId="3" borderId="5" xfId="0" quotePrefix="1" applyNumberFormat="1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114">
    <dxf>
      <fill>
        <patternFill>
          <bgColor rgb="FFD698F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D698F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D698F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D698F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D698F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D698F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D698F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D698F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D698F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D698F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D698F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D698F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D698F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D698F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D698F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D698F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D698F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ont>
        <color theme="4" tint="0.79998168889431442"/>
      </font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D698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72"/>
  <sheetViews>
    <sheetView tabSelected="1" zoomScale="60" zoomScaleNormal="60" workbookViewId="0">
      <selection activeCell="F1" sqref="F1"/>
    </sheetView>
  </sheetViews>
  <sheetFormatPr baseColWidth="10" defaultColWidth="14.7265625" defaultRowHeight="14.5" x14ac:dyDescent="0.35"/>
  <cols>
    <col min="1" max="1" width="4.7265625" style="2" customWidth="1"/>
    <col min="2" max="2" width="14.7265625" style="1"/>
    <col min="3" max="3" width="14.7265625" style="2"/>
    <col min="4" max="4" width="4.90625" style="6" customWidth="1"/>
    <col min="5" max="5" width="9.90625" style="2" customWidth="1"/>
    <col min="6" max="6" width="14.7265625" style="1"/>
    <col min="7" max="7" width="14.7265625" style="2"/>
    <col min="8" max="8" width="4.90625" style="6" customWidth="1"/>
    <col min="9" max="9" width="9.90625" style="2" customWidth="1"/>
    <col min="10" max="10" width="14.7265625" style="1"/>
    <col min="11" max="11" width="14.7265625" style="2"/>
    <col min="12" max="12" width="4.90625" style="6" customWidth="1"/>
    <col min="13" max="13" width="9.90625" style="2" customWidth="1"/>
    <col min="14" max="14" width="14.7265625" style="1"/>
    <col min="15" max="15" width="14.7265625" style="2"/>
    <col min="16" max="16" width="4.90625" style="6" customWidth="1"/>
    <col min="17" max="17" width="9.90625" style="2" customWidth="1"/>
    <col min="18" max="18" width="14.7265625" style="1"/>
    <col min="19" max="19" width="14.7265625" style="2"/>
    <col min="20" max="20" width="4.90625" style="6" customWidth="1"/>
    <col min="21" max="21" width="9.90625" style="2" customWidth="1"/>
    <col min="22" max="22" width="14.7265625" style="1"/>
    <col min="23" max="23" width="14.7265625" style="2"/>
    <col min="24" max="24" width="4.90625" style="6" customWidth="1"/>
    <col min="25" max="25" width="9.90625" style="2" customWidth="1"/>
    <col min="26" max="26" width="4.7265625" style="2" customWidth="1"/>
    <col min="27" max="28" width="14.7265625" style="1"/>
    <col min="29" max="29" width="14.7265625" style="2"/>
    <col min="30" max="30" width="14.7265625" style="1"/>
    <col min="31" max="31" width="14.7265625" style="2"/>
    <col min="32" max="32" width="14.7265625" style="1"/>
    <col min="33" max="33" width="14.7265625" style="2"/>
    <col min="34" max="34" width="14.7265625" style="1"/>
    <col min="35" max="35" width="14.7265625" style="2"/>
    <col min="36" max="36" width="14.7265625" style="1"/>
    <col min="37" max="37" width="14.7265625" style="2"/>
    <col min="38" max="16384" width="14.7265625" style="1"/>
  </cols>
  <sheetData>
    <row r="1" spans="2:25" s="7" customFormat="1" ht="26" x14ac:dyDescent="0.35">
      <c r="B1" s="7" t="s">
        <v>1</v>
      </c>
      <c r="C1" s="7" t="s">
        <v>0</v>
      </c>
      <c r="F1" s="18">
        <v>2018</v>
      </c>
    </row>
    <row r="2" spans="2:25" s="6" customFormat="1" x14ac:dyDescent="0.35"/>
    <row r="3" spans="2:25" x14ac:dyDescent="0.35">
      <c r="O3" s="1"/>
      <c r="Q3" s="1"/>
      <c r="S3" s="1"/>
      <c r="U3" s="1"/>
      <c r="Y3" s="1"/>
    </row>
    <row r="4" spans="2:25" x14ac:dyDescent="0.35">
      <c r="B4" s="1">
        <v>1</v>
      </c>
      <c r="F4" s="1">
        <v>2</v>
      </c>
      <c r="J4" s="1">
        <v>3</v>
      </c>
      <c r="N4" s="1">
        <v>4</v>
      </c>
      <c r="R4" s="1">
        <v>5</v>
      </c>
      <c r="V4" s="1">
        <v>6</v>
      </c>
    </row>
    <row r="5" spans="2:25" s="5" customFormat="1" ht="18.5" x14ac:dyDescent="0.45">
      <c r="B5" s="21">
        <f>DATE($F$1,B4,1)</f>
        <v>43101</v>
      </c>
      <c r="C5" s="22"/>
      <c r="D5" s="22"/>
      <c r="E5" s="23"/>
      <c r="F5" s="21">
        <f>DATE($F$1,F4,1)</f>
        <v>43132</v>
      </c>
      <c r="G5" s="22"/>
      <c r="H5" s="22"/>
      <c r="I5" s="23"/>
      <c r="J5" s="21">
        <f>DATE($F$1,J4,1)</f>
        <v>43160</v>
      </c>
      <c r="K5" s="22"/>
      <c r="L5" s="22"/>
      <c r="M5" s="23"/>
      <c r="N5" s="21">
        <f>DATE($F$1,N4,1)</f>
        <v>43191</v>
      </c>
      <c r="O5" s="22"/>
      <c r="P5" s="22"/>
      <c r="Q5" s="23"/>
      <c r="R5" s="21">
        <f>DATE($F$1,R4,1)</f>
        <v>43221</v>
      </c>
      <c r="S5" s="22"/>
      <c r="T5" s="22"/>
      <c r="U5" s="23"/>
      <c r="V5" s="21">
        <f>DATE($F$1,V4,1)</f>
        <v>43252</v>
      </c>
      <c r="W5" s="22"/>
      <c r="X5" s="22"/>
      <c r="Y5" s="23"/>
    </row>
    <row r="6" spans="2:25" x14ac:dyDescent="0.35">
      <c r="B6" s="4">
        <f t="array" ref="B6:B36">DATE($F$1,B4,ROW(1:31))</f>
        <v>43101</v>
      </c>
      <c r="C6" s="3" t="str">
        <f t="array" ref="C6:C36">IFERROR(VLOOKUP(B6:B36,JF!$D:$E,2,0),"")&amp;IF(COUNTIF(JF!$G:$G,calend!B6:B36),Pont," ")</f>
        <v xml:space="preserve">Premier de l'AN </v>
      </c>
      <c r="D6" s="24">
        <f>IF(MONTH(B6)=MONTH(B$5),1+INT(MIN(MOD(B6-DATE(YEAR(B6)+{-1;0;1},1,5)+WEEKDAY(DATE(YEAR(B6)+{-1;0;1},1,3)),734))/7),"")</f>
        <v>1</v>
      </c>
      <c r="E6" s="20" t="str">
        <f t="shared" ref="E6:E36" si="0">IF(WEEKDAY(B6,2)&lt;6,CHOOSE(MOD(INT((B6-43241)/7),3)+1,IF(MOD(B6-43224,42)=0,"","Nuit"),"Après-midi","Matin"),"")</f>
        <v>Après-midi</v>
      </c>
      <c r="F6" s="4">
        <f t="array" ref="F6:F36">DATE($F$1,F4,ROW(1:31))</f>
        <v>43132</v>
      </c>
      <c r="G6" s="3" t="str">
        <f t="array" ref="G6:G36">IFERROR(VLOOKUP(F6:F36,JF!$D:$E,2,0),"")&amp;IF(COUNTIF(JF!$G:$G,calend!F6:F36),Pont," ")</f>
        <v xml:space="preserve"> </v>
      </c>
      <c r="H6" s="24">
        <f>IF(MONTH(F6)=MONTH(F$5),1+INT(MIN(MOD(F6-DATE(YEAR(F6)+{-1;0;1},1,5)+WEEKDAY(DATE(YEAR(F6)+{-1;0;1},1,3)),734))/7),"")</f>
        <v>5</v>
      </c>
      <c r="I6" s="20" t="str">
        <f t="shared" ref="I6:I36" si="1">IF(WEEKDAY(F6,2)&lt;6,CHOOSE(MOD(INT((F6-43241)/7),3)+1,IF(MOD(F6-43224,42)=0,"","Nuit"),"Après-midi","Matin"),"")</f>
        <v>Matin</v>
      </c>
      <c r="J6" s="4">
        <f t="array" ref="J6:J36">DATE($F$1,J4,ROW(1:31))</f>
        <v>43160</v>
      </c>
      <c r="K6" s="3" t="str">
        <f t="array" ref="K6:K36">IFERROR(VLOOKUP(J6:J36,JF!$D:$E,2,0),"")&amp;IF(COUNTIF(JF!$G:$G,calend!J6:J36),Pont," ")</f>
        <v xml:space="preserve"> </v>
      </c>
      <c r="L6" s="24">
        <f>IF(MONTH(J6)=MONTH(J$5),1+INT(MIN(MOD(J6-DATE(YEAR(J6)+{-1;0;1},1,5)+WEEKDAY(DATE(YEAR(J6)+{-1;0;1},1,3)),734))/7),"")</f>
        <v>9</v>
      </c>
      <c r="M6" s="20" t="str">
        <f t="shared" ref="M6:M36" si="2">IF(WEEKDAY(J6,2)&lt;6,CHOOSE(MOD(INT((J6-43241)/7),3)+1,IF(MOD(J6-43224,42)=0,"","Nuit"),"Après-midi","Matin"),"")</f>
        <v>Nuit</v>
      </c>
      <c r="N6" s="4">
        <f t="array" ref="N6:N36">DATE($F$1,N4,ROW(1:31))</f>
        <v>43191</v>
      </c>
      <c r="O6" s="3" t="str">
        <f t="array" ref="O6:O36">IFERROR(VLOOKUP(N6:N36,JF!$D:$E,2,0),"")&amp;IF(COUNTIF(JF!$G:$G,calend!N6:N36),Pont," ")</f>
        <v xml:space="preserve"> </v>
      </c>
      <c r="P6" s="24">
        <f>IF(MONTH(N6)=MONTH(N$5),1+INT(MIN(MOD(N6-DATE(YEAR(N6)+{-1;0;1},1,5)+WEEKDAY(DATE(YEAR(N6)+{-1;0;1},1,3)),734))/7),"")</f>
        <v>13</v>
      </c>
      <c r="Q6" s="20" t="str">
        <f t="shared" ref="Q6:Q36" si="3">IF(WEEKDAY(N6,2)&lt;6,CHOOSE(MOD(INT((N6-43241)/7),3)+1,IF(MOD(N6-43224,42)=0,"","Nuit"),"Après-midi","Matin"),"")</f>
        <v/>
      </c>
      <c r="R6" s="4">
        <f t="array" ref="R6:R36">DATE($F$1,R4,ROW(1:31))</f>
        <v>43221</v>
      </c>
      <c r="S6" s="3" t="str">
        <f t="array" ref="S6:S36">IFERROR(VLOOKUP(R6:R36,JF!$D:$E,2,0),"")&amp;IF(COUNTIF(JF!$G:$G,calend!R6:R36),Pont," ")</f>
        <v xml:space="preserve">Fête du travail </v>
      </c>
      <c r="T6" s="24">
        <f>IF(MONTH(R6)=MONTH(R$5),1+INT(MIN(MOD(R6-DATE(YEAR(R6)+{-1;0;1},1,5)+WEEKDAY(DATE(YEAR(R6)+{-1;0;1},1,3)),734))/7),"")</f>
        <v>18</v>
      </c>
      <c r="U6" s="20" t="str">
        <f t="shared" ref="U6:U25" si="4">IF(WEEKDAY(R6,2)&lt;6,CHOOSE(MOD(INT((R6-43241)/7),3)+1,IF(MOD(R6-43224,42)=0,"","Nuit"),"Après-midi","Matin"),"")</f>
        <v>Nuit</v>
      </c>
      <c r="V6" s="19">
        <f t="array" ref="V6:V36">DATE($F$1,V4,ROW(1:31))</f>
        <v>43252</v>
      </c>
      <c r="W6" s="3" t="str">
        <f t="array" ref="W6:W36">IFERROR(VLOOKUP(V6:V36,JF!$D:$E,2,0),"")&amp;IF(COUNTIF(JF!$G:$G,calend!V6:V36),Pont," ")</f>
        <v xml:space="preserve"> </v>
      </c>
      <c r="X6" s="24">
        <f>IF(MONTH(V6)=MONTH(V$5),1+INT(MIN(MOD(V6-DATE(YEAR(V6)+{-1;0;1},1,5)+WEEKDAY(DATE(YEAR(V6)+{-1;0;1},1,3)),734))/7),"")</f>
        <v>22</v>
      </c>
      <c r="Y6" s="20" t="str">
        <f t="shared" ref="Y6:Y19" si="5">IF(WEEKDAY(V6,2)&lt;6,CHOOSE(MOD(INT((V6-43241)/7),3)+1,IF(MOD(V6-43224,42)=0,"","Nuit"),"Après-midi","Matin"),"")</f>
        <v>Après-midi</v>
      </c>
    </row>
    <row r="7" spans="2:25" x14ac:dyDescent="0.35">
      <c r="B7" s="4">
        <v>43102</v>
      </c>
      <c r="C7" s="3" t="str">
        <v xml:space="preserve"> </v>
      </c>
      <c r="D7" s="25">
        <f>IF(MONTH(B7)=MONTH(B$5),1+INT(MIN(MOD(B7-DATE(YEAR(B7)+{-1;0;1},1,5)+WEEKDAY(DATE(YEAR(B7)+{-1;0;1},1,3)),734))/7),"")</f>
        <v>1</v>
      </c>
      <c r="E7" s="20" t="str">
        <f t="shared" si="0"/>
        <v>Après-midi</v>
      </c>
      <c r="F7" s="4">
        <v>43133</v>
      </c>
      <c r="G7" s="3" t="str">
        <v xml:space="preserve"> </v>
      </c>
      <c r="H7" s="25">
        <f>IF(MONTH(F7)=MONTH(F$5),1+INT(MIN(MOD(F7-DATE(YEAR(F7)+{-1;0;1},1,5)+WEEKDAY(DATE(YEAR(F7)+{-1;0;1},1,3)),734))/7),"")</f>
        <v>5</v>
      </c>
      <c r="I7" s="20" t="str">
        <f t="shared" si="1"/>
        <v>Matin</v>
      </c>
      <c r="J7" s="4">
        <v>43161</v>
      </c>
      <c r="K7" s="3" t="str">
        <v xml:space="preserve"> </v>
      </c>
      <c r="L7" s="25">
        <f>IF(MONTH(J7)=MONTH(J$5),1+INT(MIN(MOD(J7-DATE(YEAR(J7)+{-1;0;1},1,5)+WEEKDAY(DATE(YEAR(J7)+{-1;0;1},1,3)),734))/7),"")</f>
        <v>9</v>
      </c>
      <c r="M7" s="20" t="str">
        <f t="shared" si="2"/>
        <v>Nuit</v>
      </c>
      <c r="N7" s="4">
        <v>43192</v>
      </c>
      <c r="O7" s="3" t="str">
        <v xml:space="preserve">Lundi de Pâques </v>
      </c>
      <c r="P7" s="25">
        <f>IF(MONTH(N7)=MONTH(N$5),1+INT(MIN(MOD(N7-DATE(YEAR(N7)+{-1;0;1},1,5)+WEEKDAY(DATE(YEAR(N7)+{-1;0;1},1,3)),734))/7),"")</f>
        <v>14</v>
      </c>
      <c r="Q7" s="20" t="str">
        <f t="shared" si="3"/>
        <v>Matin</v>
      </c>
      <c r="R7" s="4">
        <v>43222</v>
      </c>
      <c r="S7" s="3" t="str">
        <v xml:space="preserve"> </v>
      </c>
      <c r="T7" s="25">
        <f>IF(MONTH(R7)=MONTH(R$5),1+INT(MIN(MOD(R7-DATE(YEAR(R7)+{-1;0;1},1,5)+WEEKDAY(DATE(YEAR(R7)+{-1;0;1},1,3)),734))/7),"")</f>
        <v>18</v>
      </c>
      <c r="U7" s="20" t="str">
        <f t="shared" si="4"/>
        <v>Nuit</v>
      </c>
      <c r="V7" s="19">
        <v>43253</v>
      </c>
      <c r="W7" s="3" t="str">
        <v xml:space="preserve"> </v>
      </c>
      <c r="X7" s="25">
        <f>IF(MONTH(V7)=MONTH(V$5),1+INT(MIN(MOD(V7-DATE(YEAR(V7)+{-1;0;1},1,5)+WEEKDAY(DATE(YEAR(V7)+{-1;0;1},1,3)),734))/7),"")</f>
        <v>22</v>
      </c>
      <c r="Y7" s="20" t="str">
        <f t="shared" si="5"/>
        <v/>
      </c>
    </row>
    <row r="8" spans="2:25" x14ac:dyDescent="0.35">
      <c r="B8" s="4">
        <v>43103</v>
      </c>
      <c r="C8" s="3" t="str">
        <v xml:space="preserve"> </v>
      </c>
      <c r="D8" s="25">
        <f>IF(MONTH(B8)=MONTH(B$5),1+INT(MIN(MOD(B8-DATE(YEAR(B8)+{-1;0;1},1,5)+WEEKDAY(DATE(YEAR(B8)+{-1;0;1},1,3)),734))/7),"")</f>
        <v>1</v>
      </c>
      <c r="E8" s="20" t="str">
        <f t="shared" si="0"/>
        <v>Après-midi</v>
      </c>
      <c r="F8" s="4">
        <v>43134</v>
      </c>
      <c r="G8" s="3" t="str">
        <v xml:space="preserve"> </v>
      </c>
      <c r="H8" s="25">
        <f>IF(MONTH(F8)=MONTH(F$5),1+INT(MIN(MOD(F8-DATE(YEAR(F8)+{-1;0;1},1,5)+WEEKDAY(DATE(YEAR(F8)+{-1;0;1},1,3)),734))/7),"")</f>
        <v>5</v>
      </c>
      <c r="I8" s="20" t="str">
        <f t="shared" si="1"/>
        <v/>
      </c>
      <c r="J8" s="4">
        <v>43162</v>
      </c>
      <c r="K8" s="3" t="str">
        <v xml:space="preserve"> </v>
      </c>
      <c r="L8" s="25">
        <f>IF(MONTH(J8)=MONTH(J$5),1+INT(MIN(MOD(J8-DATE(YEAR(J8)+{-1;0;1},1,5)+WEEKDAY(DATE(YEAR(J8)+{-1;0;1},1,3)),734))/7),"")</f>
        <v>9</v>
      </c>
      <c r="M8" s="20" t="str">
        <f t="shared" si="2"/>
        <v/>
      </c>
      <c r="N8" s="4">
        <v>43193</v>
      </c>
      <c r="O8" s="3" t="str">
        <v xml:space="preserve"> </v>
      </c>
      <c r="P8" s="25">
        <f>IF(MONTH(N8)=MONTH(N$5),1+INT(MIN(MOD(N8-DATE(YEAR(N8)+{-1;0;1},1,5)+WEEKDAY(DATE(YEAR(N8)+{-1;0;1},1,3)),734))/7),"")</f>
        <v>14</v>
      </c>
      <c r="Q8" s="20" t="str">
        <f t="shared" si="3"/>
        <v>Matin</v>
      </c>
      <c r="R8" s="4">
        <v>43223</v>
      </c>
      <c r="S8" s="3" t="str">
        <v xml:space="preserve"> </v>
      </c>
      <c r="T8" s="25">
        <f>IF(MONTH(R8)=MONTH(R$5),1+INT(MIN(MOD(R8-DATE(YEAR(R8)+{-1;0;1},1,5)+WEEKDAY(DATE(YEAR(R8)+{-1;0;1},1,3)),734))/7),"")</f>
        <v>18</v>
      </c>
      <c r="U8" s="20" t="str">
        <f t="shared" si="4"/>
        <v>Nuit</v>
      </c>
      <c r="V8" s="19">
        <v>43254</v>
      </c>
      <c r="W8" s="3" t="str">
        <v xml:space="preserve"> </v>
      </c>
      <c r="X8" s="25">
        <f>IF(MONTH(V8)=MONTH(V$5),1+INT(MIN(MOD(V8-DATE(YEAR(V8)+{-1;0;1},1,5)+WEEKDAY(DATE(YEAR(V8)+{-1;0;1},1,3)),734))/7),"")</f>
        <v>22</v>
      </c>
      <c r="Y8" s="20" t="str">
        <f t="shared" si="5"/>
        <v/>
      </c>
    </row>
    <row r="9" spans="2:25" x14ac:dyDescent="0.35">
      <c r="B9" s="4">
        <v>43104</v>
      </c>
      <c r="C9" s="3" t="str">
        <v xml:space="preserve"> </v>
      </c>
      <c r="D9" s="25">
        <f>IF(MONTH(B9)=MONTH(B$5),1+INT(MIN(MOD(B9-DATE(YEAR(B9)+{-1;0;1},1,5)+WEEKDAY(DATE(YEAR(B9)+{-1;0;1},1,3)),734))/7),"")</f>
        <v>1</v>
      </c>
      <c r="E9" s="20" t="str">
        <f t="shared" si="0"/>
        <v>Après-midi</v>
      </c>
      <c r="F9" s="4">
        <v>43135</v>
      </c>
      <c r="G9" s="3" t="str">
        <v xml:space="preserve"> </v>
      </c>
      <c r="H9" s="25">
        <f>IF(MONTH(F9)=MONTH(F$5),1+INT(MIN(MOD(F9-DATE(YEAR(F9)+{-1;0;1},1,5)+WEEKDAY(DATE(YEAR(F9)+{-1;0;1},1,3)),734))/7),"")</f>
        <v>5</v>
      </c>
      <c r="I9" s="20" t="str">
        <f t="shared" si="1"/>
        <v/>
      </c>
      <c r="J9" s="4">
        <v>43163</v>
      </c>
      <c r="K9" s="3" t="str">
        <v xml:space="preserve"> </v>
      </c>
      <c r="L9" s="25">
        <f>IF(MONTH(J9)=MONTH(J$5),1+INT(MIN(MOD(J9-DATE(YEAR(J9)+{-1;0;1},1,5)+WEEKDAY(DATE(YEAR(J9)+{-1;0;1},1,3)),734))/7),"")</f>
        <v>9</v>
      </c>
      <c r="M9" s="20" t="str">
        <f t="shared" si="2"/>
        <v/>
      </c>
      <c r="N9" s="4">
        <v>43194</v>
      </c>
      <c r="O9" s="3" t="str">
        <v xml:space="preserve"> </v>
      </c>
      <c r="P9" s="25">
        <f>IF(MONTH(N9)=MONTH(N$5),1+INT(MIN(MOD(N9-DATE(YEAR(N9)+{-1;0;1},1,5)+WEEKDAY(DATE(YEAR(N9)+{-1;0;1},1,3)),734))/7),"")</f>
        <v>14</v>
      </c>
      <c r="Q9" s="20" t="str">
        <f t="shared" si="3"/>
        <v>Matin</v>
      </c>
      <c r="R9" s="4">
        <v>43224</v>
      </c>
      <c r="S9" s="3" t="str">
        <v xml:space="preserve"> </v>
      </c>
      <c r="T9" s="25">
        <f>IF(MONTH(R9)=MONTH(R$5),1+INT(MIN(MOD(R9-DATE(YEAR(R9)+{-1;0;1},1,5)+WEEKDAY(DATE(YEAR(R9)+{-1;0;1},1,3)),734))/7),"")</f>
        <v>18</v>
      </c>
      <c r="U9" s="20" t="str">
        <f t="shared" si="4"/>
        <v/>
      </c>
      <c r="V9" s="19">
        <v>43255</v>
      </c>
      <c r="W9" s="3" t="str">
        <v xml:space="preserve"> </v>
      </c>
      <c r="X9" s="25">
        <f>IF(MONTH(V9)=MONTH(V$5),1+INT(MIN(MOD(V9-DATE(YEAR(V9)+{-1;0;1},1,5)+WEEKDAY(DATE(YEAR(V9)+{-1;0;1},1,3)),734))/7),"")</f>
        <v>23</v>
      </c>
      <c r="Y9" s="20" t="str">
        <f t="shared" si="5"/>
        <v>Matin</v>
      </c>
    </row>
    <row r="10" spans="2:25" x14ac:dyDescent="0.35">
      <c r="B10" s="4">
        <v>43105</v>
      </c>
      <c r="C10" s="3" t="str">
        <v xml:space="preserve"> </v>
      </c>
      <c r="D10" s="25">
        <f>IF(MONTH(B10)=MONTH(B$5),1+INT(MIN(MOD(B10-DATE(YEAR(B10)+{-1;0;1},1,5)+WEEKDAY(DATE(YEAR(B10)+{-1;0;1},1,3)),734))/7),"")</f>
        <v>1</v>
      </c>
      <c r="E10" s="20" t="str">
        <f t="shared" si="0"/>
        <v>Après-midi</v>
      </c>
      <c r="F10" s="4">
        <v>43136</v>
      </c>
      <c r="G10" s="3" t="str">
        <v xml:space="preserve"> </v>
      </c>
      <c r="H10" s="25">
        <f>IF(MONTH(F10)=MONTH(F$5),1+INT(MIN(MOD(F10-DATE(YEAR(F10)+{-1;0;1},1,5)+WEEKDAY(DATE(YEAR(F10)+{-1;0;1},1,3)),734))/7),"")</f>
        <v>6</v>
      </c>
      <c r="I10" s="20" t="str">
        <f t="shared" si="1"/>
        <v>Nuit</v>
      </c>
      <c r="J10" s="4">
        <v>43164</v>
      </c>
      <c r="K10" s="3" t="str">
        <v xml:space="preserve"> </v>
      </c>
      <c r="L10" s="25">
        <f>IF(MONTH(J10)=MONTH(J$5),1+INT(MIN(MOD(J10-DATE(YEAR(J10)+{-1;0;1},1,5)+WEEKDAY(DATE(YEAR(J10)+{-1;0;1},1,3)),734))/7),"")</f>
        <v>10</v>
      </c>
      <c r="M10" s="20" t="str">
        <f t="shared" si="2"/>
        <v>Après-midi</v>
      </c>
      <c r="N10" s="4">
        <v>43195</v>
      </c>
      <c r="O10" s="3" t="str">
        <v xml:space="preserve"> </v>
      </c>
      <c r="P10" s="25">
        <f>IF(MONTH(N10)=MONTH(N$5),1+INT(MIN(MOD(N10-DATE(YEAR(N10)+{-1;0;1},1,5)+WEEKDAY(DATE(YEAR(N10)+{-1;0;1},1,3)),734))/7),"")</f>
        <v>14</v>
      </c>
      <c r="Q10" s="20" t="str">
        <f t="shared" si="3"/>
        <v>Matin</v>
      </c>
      <c r="R10" s="4">
        <v>43225</v>
      </c>
      <c r="S10" s="3" t="str">
        <v xml:space="preserve"> </v>
      </c>
      <c r="T10" s="25">
        <f>IF(MONTH(R10)=MONTH(R$5),1+INT(MIN(MOD(R10-DATE(YEAR(R10)+{-1;0;1},1,5)+WEEKDAY(DATE(YEAR(R10)+{-1;0;1},1,3)),734))/7),"")</f>
        <v>18</v>
      </c>
      <c r="U10" s="20" t="str">
        <f t="shared" si="4"/>
        <v/>
      </c>
      <c r="V10" s="19">
        <v>43256</v>
      </c>
      <c r="W10" s="3" t="str">
        <v xml:space="preserve"> </v>
      </c>
      <c r="X10" s="25">
        <f>IF(MONTH(V10)=MONTH(V$5),1+INT(MIN(MOD(V10-DATE(YEAR(V10)+{-1;0;1},1,5)+WEEKDAY(DATE(YEAR(V10)+{-1;0;1},1,3)),734))/7),"")</f>
        <v>23</v>
      </c>
      <c r="Y10" s="20" t="str">
        <f t="shared" si="5"/>
        <v>Matin</v>
      </c>
    </row>
    <row r="11" spans="2:25" x14ac:dyDescent="0.35">
      <c r="B11" s="4">
        <v>43106</v>
      </c>
      <c r="C11" s="3" t="str">
        <v xml:space="preserve"> </v>
      </c>
      <c r="D11" s="25">
        <f>IF(MONTH(B11)=MONTH(B$5),1+INT(MIN(MOD(B11-DATE(YEAR(B11)+{-1;0;1},1,5)+WEEKDAY(DATE(YEAR(B11)+{-1;0;1},1,3)),734))/7),"")</f>
        <v>1</v>
      </c>
      <c r="E11" s="20" t="str">
        <f t="shared" si="0"/>
        <v/>
      </c>
      <c r="F11" s="4">
        <v>43137</v>
      </c>
      <c r="G11" s="3" t="str">
        <v xml:space="preserve"> </v>
      </c>
      <c r="H11" s="25">
        <f>IF(MONTH(F11)=MONTH(F$5),1+INT(MIN(MOD(F11-DATE(YEAR(F11)+{-1;0;1},1,5)+WEEKDAY(DATE(YEAR(F11)+{-1;0;1},1,3)),734))/7),"")</f>
        <v>6</v>
      </c>
      <c r="I11" s="20" t="str">
        <f t="shared" si="1"/>
        <v>Nuit</v>
      </c>
      <c r="J11" s="4">
        <v>43165</v>
      </c>
      <c r="K11" s="3" t="str">
        <v xml:space="preserve"> </v>
      </c>
      <c r="L11" s="25">
        <f>IF(MONTH(J11)=MONTH(J$5),1+INT(MIN(MOD(J11-DATE(YEAR(J11)+{-1;0;1},1,5)+WEEKDAY(DATE(YEAR(J11)+{-1;0;1},1,3)),734))/7),"")</f>
        <v>10</v>
      </c>
      <c r="M11" s="20" t="str">
        <f t="shared" si="2"/>
        <v>Après-midi</v>
      </c>
      <c r="N11" s="4">
        <v>43196</v>
      </c>
      <c r="O11" s="3" t="str">
        <v xml:space="preserve"> </v>
      </c>
      <c r="P11" s="25">
        <f>IF(MONTH(N11)=MONTH(N$5),1+INT(MIN(MOD(N11-DATE(YEAR(N11)+{-1;0;1},1,5)+WEEKDAY(DATE(YEAR(N11)+{-1;0;1},1,3)),734))/7),"")</f>
        <v>14</v>
      </c>
      <c r="Q11" s="20" t="str">
        <f t="shared" si="3"/>
        <v>Matin</v>
      </c>
      <c r="R11" s="4">
        <v>43226</v>
      </c>
      <c r="S11" s="3" t="str">
        <v xml:space="preserve"> </v>
      </c>
      <c r="T11" s="25">
        <f>IF(MONTH(R11)=MONTH(R$5),1+INT(MIN(MOD(R11-DATE(YEAR(R11)+{-1;0;1},1,5)+WEEKDAY(DATE(YEAR(R11)+{-1;0;1},1,3)),734))/7),"")</f>
        <v>18</v>
      </c>
      <c r="U11" s="20" t="str">
        <f t="shared" si="4"/>
        <v/>
      </c>
      <c r="V11" s="19">
        <v>43257</v>
      </c>
      <c r="W11" s="3" t="str">
        <v xml:space="preserve"> </v>
      </c>
      <c r="X11" s="25">
        <f>IF(MONTH(V11)=MONTH(V$5),1+INT(MIN(MOD(V11-DATE(YEAR(V11)+{-1;0;1},1,5)+WEEKDAY(DATE(YEAR(V11)+{-1;0;1},1,3)),734))/7),"")</f>
        <v>23</v>
      </c>
      <c r="Y11" s="20" t="str">
        <f t="shared" si="5"/>
        <v>Matin</v>
      </c>
    </row>
    <row r="12" spans="2:25" x14ac:dyDescent="0.35">
      <c r="B12" s="4">
        <v>43107</v>
      </c>
      <c r="C12" s="3" t="str">
        <v xml:space="preserve"> </v>
      </c>
      <c r="D12" s="25">
        <f>IF(MONTH(B12)=MONTH(B$5),1+INT(MIN(MOD(B12-DATE(YEAR(B12)+{-1;0;1},1,5)+WEEKDAY(DATE(YEAR(B12)+{-1;0;1},1,3)),734))/7),"")</f>
        <v>1</v>
      </c>
      <c r="E12" s="20" t="str">
        <f t="shared" si="0"/>
        <v/>
      </c>
      <c r="F12" s="4">
        <v>43138</v>
      </c>
      <c r="G12" s="3" t="str">
        <v xml:space="preserve"> </v>
      </c>
      <c r="H12" s="25">
        <f>IF(MONTH(F12)=MONTH(F$5),1+INT(MIN(MOD(F12-DATE(YEAR(F12)+{-1;0;1},1,5)+WEEKDAY(DATE(YEAR(F12)+{-1;0;1},1,3)),734))/7),"")</f>
        <v>6</v>
      </c>
      <c r="I12" s="20" t="str">
        <f t="shared" si="1"/>
        <v>Nuit</v>
      </c>
      <c r="J12" s="4">
        <v>43166</v>
      </c>
      <c r="K12" s="3" t="str">
        <v xml:space="preserve"> </v>
      </c>
      <c r="L12" s="25">
        <f>IF(MONTH(J12)=MONTH(J$5),1+INT(MIN(MOD(J12-DATE(YEAR(J12)+{-1;0;1},1,5)+WEEKDAY(DATE(YEAR(J12)+{-1;0;1},1,3)),734))/7),"")</f>
        <v>10</v>
      </c>
      <c r="M12" s="20" t="str">
        <f t="shared" si="2"/>
        <v>Après-midi</v>
      </c>
      <c r="N12" s="4">
        <v>43197</v>
      </c>
      <c r="O12" s="3" t="str">
        <v xml:space="preserve"> </v>
      </c>
      <c r="P12" s="25">
        <f>IF(MONTH(N12)=MONTH(N$5),1+INT(MIN(MOD(N12-DATE(YEAR(N12)+{-1;0;1},1,5)+WEEKDAY(DATE(YEAR(N12)+{-1;0;1},1,3)),734))/7),"")</f>
        <v>14</v>
      </c>
      <c r="Q12" s="20" t="str">
        <f t="shared" si="3"/>
        <v/>
      </c>
      <c r="R12" s="4">
        <v>43227</v>
      </c>
      <c r="S12" s="3" t="str">
        <v>Pont</v>
      </c>
      <c r="T12" s="25">
        <f>IF(MONTH(R12)=MONTH(R$5),1+INT(MIN(MOD(R12-DATE(YEAR(R12)+{-1;0;1},1,5)+WEEKDAY(DATE(YEAR(R12)+{-1;0;1},1,3)),734))/7),"")</f>
        <v>19</v>
      </c>
      <c r="U12" s="20" t="str">
        <f t="shared" si="4"/>
        <v>Après-midi</v>
      </c>
      <c r="V12" s="19">
        <v>43258</v>
      </c>
      <c r="W12" s="3" t="str">
        <v xml:space="preserve"> </v>
      </c>
      <c r="X12" s="25">
        <f>IF(MONTH(V12)=MONTH(V$5),1+INT(MIN(MOD(V12-DATE(YEAR(V12)+{-1;0;1},1,5)+WEEKDAY(DATE(YEAR(V12)+{-1;0;1},1,3)),734))/7),"")</f>
        <v>23</v>
      </c>
      <c r="Y12" s="20" t="str">
        <f t="shared" si="5"/>
        <v>Matin</v>
      </c>
    </row>
    <row r="13" spans="2:25" x14ac:dyDescent="0.35">
      <c r="B13" s="4">
        <v>43108</v>
      </c>
      <c r="C13" s="3" t="str">
        <v xml:space="preserve"> </v>
      </c>
      <c r="D13" s="25">
        <f>IF(MONTH(B13)=MONTH(B$5),1+INT(MIN(MOD(B13-DATE(YEAR(B13)+{-1;0;1},1,5)+WEEKDAY(DATE(YEAR(B13)+{-1;0;1},1,3)),734))/7),"")</f>
        <v>2</v>
      </c>
      <c r="E13" s="20" t="str">
        <f t="shared" si="0"/>
        <v>Matin</v>
      </c>
      <c r="F13" s="4">
        <v>43139</v>
      </c>
      <c r="G13" s="3" t="str">
        <v xml:space="preserve"> </v>
      </c>
      <c r="H13" s="25">
        <f>IF(MONTH(F13)=MONTH(F$5),1+INT(MIN(MOD(F13-DATE(YEAR(F13)+{-1;0;1},1,5)+WEEKDAY(DATE(YEAR(F13)+{-1;0;1},1,3)),734))/7),"")</f>
        <v>6</v>
      </c>
      <c r="I13" s="20" t="str">
        <f t="shared" si="1"/>
        <v>Nuit</v>
      </c>
      <c r="J13" s="4">
        <v>43167</v>
      </c>
      <c r="K13" s="3" t="str">
        <v xml:space="preserve"> </v>
      </c>
      <c r="L13" s="25">
        <f>IF(MONTH(J13)=MONTH(J$5),1+INT(MIN(MOD(J13-DATE(YEAR(J13)+{-1;0;1},1,5)+WEEKDAY(DATE(YEAR(J13)+{-1;0;1},1,3)),734))/7),"")</f>
        <v>10</v>
      </c>
      <c r="M13" s="20" t="str">
        <f t="shared" si="2"/>
        <v>Après-midi</v>
      </c>
      <c r="N13" s="4">
        <v>43198</v>
      </c>
      <c r="O13" s="3" t="str">
        <v xml:space="preserve"> </v>
      </c>
      <c r="P13" s="25">
        <f>IF(MONTH(N13)=MONTH(N$5),1+INT(MIN(MOD(N13-DATE(YEAR(N13)+{-1;0;1},1,5)+WEEKDAY(DATE(YEAR(N13)+{-1;0;1},1,3)),734))/7),"")</f>
        <v>14</v>
      </c>
      <c r="Q13" s="20" t="str">
        <f t="shared" si="3"/>
        <v/>
      </c>
      <c r="R13" s="4">
        <v>43228</v>
      </c>
      <c r="S13" s="3" t="str">
        <v xml:space="preserve">Victoire de 1945 </v>
      </c>
      <c r="T13" s="25">
        <f>IF(MONTH(R13)=MONTH(R$5),1+INT(MIN(MOD(R13-DATE(YEAR(R13)+{-1;0;1},1,5)+WEEKDAY(DATE(YEAR(R13)+{-1;0;1},1,3)),734))/7),"")</f>
        <v>19</v>
      </c>
      <c r="U13" s="20" t="str">
        <f t="shared" si="4"/>
        <v>Après-midi</v>
      </c>
      <c r="V13" s="19">
        <v>43259</v>
      </c>
      <c r="W13" s="3" t="str">
        <v xml:space="preserve"> </v>
      </c>
      <c r="X13" s="25">
        <f>IF(MONTH(V13)=MONTH(V$5),1+INT(MIN(MOD(V13-DATE(YEAR(V13)+{-1;0;1},1,5)+WEEKDAY(DATE(YEAR(V13)+{-1;0;1},1,3)),734))/7),"")</f>
        <v>23</v>
      </c>
      <c r="Y13" s="20" t="str">
        <f t="shared" si="5"/>
        <v>Matin</v>
      </c>
    </row>
    <row r="14" spans="2:25" x14ac:dyDescent="0.35">
      <c r="B14" s="4">
        <v>43109</v>
      </c>
      <c r="C14" s="3" t="str">
        <v xml:space="preserve"> </v>
      </c>
      <c r="D14" s="25">
        <f>IF(MONTH(B14)=MONTH(B$5),1+INT(MIN(MOD(B14-DATE(YEAR(B14)+{-1;0;1},1,5)+WEEKDAY(DATE(YEAR(B14)+{-1;0;1},1,3)),734))/7),"")</f>
        <v>2</v>
      </c>
      <c r="E14" s="20" t="str">
        <f t="shared" si="0"/>
        <v>Matin</v>
      </c>
      <c r="F14" s="4">
        <v>43140</v>
      </c>
      <c r="G14" s="3" t="str">
        <v xml:space="preserve"> </v>
      </c>
      <c r="H14" s="25">
        <f>IF(MONTH(F14)=MONTH(F$5),1+INT(MIN(MOD(F14-DATE(YEAR(F14)+{-1;0;1},1,5)+WEEKDAY(DATE(YEAR(F14)+{-1;0;1},1,3)),734))/7),"")</f>
        <v>6</v>
      </c>
      <c r="I14" s="20" t="str">
        <f t="shared" si="1"/>
        <v/>
      </c>
      <c r="J14" s="4">
        <v>43168</v>
      </c>
      <c r="K14" s="3" t="str">
        <v xml:space="preserve"> </v>
      </c>
      <c r="L14" s="25">
        <f>IF(MONTH(J14)=MONTH(J$5),1+INT(MIN(MOD(J14-DATE(YEAR(J14)+{-1;0;1},1,5)+WEEKDAY(DATE(YEAR(J14)+{-1;0;1},1,3)),734))/7),"")</f>
        <v>10</v>
      </c>
      <c r="M14" s="20" t="str">
        <f t="shared" si="2"/>
        <v>Après-midi</v>
      </c>
      <c r="N14" s="4">
        <v>43199</v>
      </c>
      <c r="O14" s="3" t="str">
        <v xml:space="preserve"> </v>
      </c>
      <c r="P14" s="25">
        <f>IF(MONTH(N14)=MONTH(N$5),1+INT(MIN(MOD(N14-DATE(YEAR(N14)+{-1;0;1},1,5)+WEEKDAY(DATE(YEAR(N14)+{-1;0;1},1,3)),734))/7),"")</f>
        <v>15</v>
      </c>
      <c r="Q14" s="20" t="str">
        <f t="shared" si="3"/>
        <v>Nuit</v>
      </c>
      <c r="R14" s="4">
        <v>43229</v>
      </c>
      <c r="S14" s="3" t="str">
        <v xml:space="preserve"> </v>
      </c>
      <c r="T14" s="25">
        <f>IF(MONTH(R14)=MONTH(R$5),1+INT(MIN(MOD(R14-DATE(YEAR(R14)+{-1;0;1},1,5)+WEEKDAY(DATE(YEAR(R14)+{-1;0;1},1,3)),734))/7),"")</f>
        <v>19</v>
      </c>
      <c r="U14" s="20" t="str">
        <f t="shared" si="4"/>
        <v>Après-midi</v>
      </c>
      <c r="V14" s="19">
        <v>43260</v>
      </c>
      <c r="W14" s="3" t="str">
        <v xml:space="preserve"> </v>
      </c>
      <c r="X14" s="25">
        <f>IF(MONTH(V14)=MONTH(V$5),1+INT(MIN(MOD(V14-DATE(YEAR(V14)+{-1;0;1},1,5)+WEEKDAY(DATE(YEAR(V14)+{-1;0;1},1,3)),734))/7),"")</f>
        <v>23</v>
      </c>
      <c r="Y14" s="20" t="str">
        <f t="shared" si="5"/>
        <v/>
      </c>
    </row>
    <row r="15" spans="2:25" x14ac:dyDescent="0.35">
      <c r="B15" s="4">
        <v>43110</v>
      </c>
      <c r="C15" s="3" t="str">
        <v xml:space="preserve"> </v>
      </c>
      <c r="D15" s="25">
        <f>IF(MONTH(B15)=MONTH(B$5),1+INT(MIN(MOD(B15-DATE(YEAR(B15)+{-1;0;1},1,5)+WEEKDAY(DATE(YEAR(B15)+{-1;0;1},1,3)),734))/7),"")</f>
        <v>2</v>
      </c>
      <c r="E15" s="20" t="str">
        <f t="shared" si="0"/>
        <v>Matin</v>
      </c>
      <c r="F15" s="4">
        <v>43141</v>
      </c>
      <c r="G15" s="3" t="str">
        <v xml:space="preserve"> </v>
      </c>
      <c r="H15" s="25">
        <f>IF(MONTH(F15)=MONTH(F$5),1+INT(MIN(MOD(F15-DATE(YEAR(F15)+{-1;0;1},1,5)+WEEKDAY(DATE(YEAR(F15)+{-1;0;1},1,3)),734))/7),"")</f>
        <v>6</v>
      </c>
      <c r="I15" s="20" t="str">
        <f t="shared" si="1"/>
        <v/>
      </c>
      <c r="J15" s="4">
        <v>43169</v>
      </c>
      <c r="K15" s="3" t="str">
        <v xml:space="preserve"> </v>
      </c>
      <c r="L15" s="25">
        <f>IF(MONTH(J15)=MONTH(J$5),1+INT(MIN(MOD(J15-DATE(YEAR(J15)+{-1;0;1},1,5)+WEEKDAY(DATE(YEAR(J15)+{-1;0;1},1,3)),734))/7),"")</f>
        <v>10</v>
      </c>
      <c r="M15" s="20" t="str">
        <f t="shared" si="2"/>
        <v/>
      </c>
      <c r="N15" s="4">
        <v>43200</v>
      </c>
      <c r="O15" s="3" t="str">
        <v xml:space="preserve"> </v>
      </c>
      <c r="P15" s="25">
        <f>IF(MONTH(N15)=MONTH(N$5),1+INT(MIN(MOD(N15-DATE(YEAR(N15)+{-1;0;1},1,5)+WEEKDAY(DATE(YEAR(N15)+{-1;0;1},1,3)),734))/7),"")</f>
        <v>15</v>
      </c>
      <c r="Q15" s="20" t="str">
        <f t="shared" si="3"/>
        <v>Nuit</v>
      </c>
      <c r="R15" s="4">
        <v>43230</v>
      </c>
      <c r="S15" s="3" t="str">
        <v xml:space="preserve">Ascension </v>
      </c>
      <c r="T15" s="25">
        <f>IF(MONTH(R15)=MONTH(R$5),1+INT(MIN(MOD(R15-DATE(YEAR(R15)+{-1;0;1},1,5)+WEEKDAY(DATE(YEAR(R15)+{-1;0;1},1,3)),734))/7),"")</f>
        <v>19</v>
      </c>
      <c r="U15" s="20" t="str">
        <f t="shared" si="4"/>
        <v>Après-midi</v>
      </c>
      <c r="V15" s="19">
        <v>43261</v>
      </c>
      <c r="W15" s="3" t="str">
        <v xml:space="preserve"> </v>
      </c>
      <c r="X15" s="25">
        <f>IF(MONTH(V15)=MONTH(V$5),1+INT(MIN(MOD(V15-DATE(YEAR(V15)+{-1;0;1},1,5)+WEEKDAY(DATE(YEAR(V15)+{-1;0;1},1,3)),734))/7),"")</f>
        <v>23</v>
      </c>
      <c r="Y15" s="20" t="str">
        <f t="shared" si="5"/>
        <v/>
      </c>
    </row>
    <row r="16" spans="2:25" x14ac:dyDescent="0.35">
      <c r="B16" s="4">
        <v>43111</v>
      </c>
      <c r="C16" s="3" t="str">
        <v xml:space="preserve"> </v>
      </c>
      <c r="D16" s="25">
        <f>IF(MONTH(B16)=MONTH(B$5),1+INT(MIN(MOD(B16-DATE(YEAR(B16)+{-1;0;1},1,5)+WEEKDAY(DATE(YEAR(B16)+{-1;0;1},1,3)),734))/7),"")</f>
        <v>2</v>
      </c>
      <c r="E16" s="20" t="str">
        <f t="shared" si="0"/>
        <v>Matin</v>
      </c>
      <c r="F16" s="4">
        <v>43142</v>
      </c>
      <c r="G16" s="3" t="str">
        <v xml:space="preserve"> </v>
      </c>
      <c r="H16" s="25">
        <f>IF(MONTH(F16)=MONTH(F$5),1+INT(MIN(MOD(F16-DATE(YEAR(F16)+{-1;0;1},1,5)+WEEKDAY(DATE(YEAR(F16)+{-1;0;1},1,3)),734))/7),"")</f>
        <v>6</v>
      </c>
      <c r="I16" s="20" t="str">
        <f t="shared" si="1"/>
        <v/>
      </c>
      <c r="J16" s="4">
        <v>43170</v>
      </c>
      <c r="K16" s="3" t="str">
        <v xml:space="preserve"> </v>
      </c>
      <c r="L16" s="25">
        <f>IF(MONTH(J16)=MONTH(J$5),1+INT(MIN(MOD(J16-DATE(YEAR(J16)+{-1;0;1},1,5)+WEEKDAY(DATE(YEAR(J16)+{-1;0;1},1,3)),734))/7),"")</f>
        <v>10</v>
      </c>
      <c r="M16" s="20" t="str">
        <f t="shared" si="2"/>
        <v/>
      </c>
      <c r="N16" s="4">
        <v>43201</v>
      </c>
      <c r="O16" s="3" t="str">
        <v xml:space="preserve"> </v>
      </c>
      <c r="P16" s="25">
        <f>IF(MONTH(N16)=MONTH(N$5),1+INT(MIN(MOD(N16-DATE(YEAR(N16)+{-1;0;1},1,5)+WEEKDAY(DATE(YEAR(N16)+{-1;0;1},1,3)),734))/7),"")</f>
        <v>15</v>
      </c>
      <c r="Q16" s="20" t="str">
        <f t="shared" si="3"/>
        <v>Nuit</v>
      </c>
      <c r="R16" s="4">
        <v>43231</v>
      </c>
      <c r="S16" s="3" t="str">
        <v>Pont</v>
      </c>
      <c r="T16" s="25">
        <f>IF(MONTH(R16)=MONTH(R$5),1+INT(MIN(MOD(R16-DATE(YEAR(R16)+{-1;0;1},1,5)+WEEKDAY(DATE(YEAR(R16)+{-1;0;1},1,3)),734))/7),"")</f>
        <v>19</v>
      </c>
      <c r="U16" s="20" t="str">
        <f t="shared" si="4"/>
        <v>Après-midi</v>
      </c>
      <c r="V16" s="19">
        <v>43262</v>
      </c>
      <c r="W16" s="3" t="str">
        <v xml:space="preserve"> </v>
      </c>
      <c r="X16" s="25">
        <f>IF(MONTH(V16)=MONTH(V$5),1+INT(MIN(MOD(V16-DATE(YEAR(V16)+{-1;0;1},1,5)+WEEKDAY(DATE(YEAR(V16)+{-1;0;1},1,3)),734))/7),"")</f>
        <v>24</v>
      </c>
      <c r="Y16" s="20" t="str">
        <f t="shared" si="5"/>
        <v>Nuit</v>
      </c>
    </row>
    <row r="17" spans="2:25" x14ac:dyDescent="0.35">
      <c r="B17" s="4">
        <v>43112</v>
      </c>
      <c r="C17" s="3" t="str">
        <v xml:space="preserve"> </v>
      </c>
      <c r="D17" s="25">
        <f>IF(MONTH(B17)=MONTH(B$5),1+INT(MIN(MOD(B17-DATE(YEAR(B17)+{-1;0;1},1,5)+WEEKDAY(DATE(YEAR(B17)+{-1;0;1},1,3)),734))/7),"")</f>
        <v>2</v>
      </c>
      <c r="E17" s="20" t="str">
        <f t="shared" si="0"/>
        <v>Matin</v>
      </c>
      <c r="F17" s="4">
        <v>43143</v>
      </c>
      <c r="G17" s="3" t="str">
        <v xml:space="preserve"> </v>
      </c>
      <c r="H17" s="25">
        <f>IF(MONTH(F17)=MONTH(F$5),1+INT(MIN(MOD(F17-DATE(YEAR(F17)+{-1;0;1},1,5)+WEEKDAY(DATE(YEAR(F17)+{-1;0;1},1,3)),734))/7),"")</f>
        <v>7</v>
      </c>
      <c r="I17" s="20" t="str">
        <f t="shared" si="1"/>
        <v>Après-midi</v>
      </c>
      <c r="J17" s="4">
        <v>43171</v>
      </c>
      <c r="K17" s="3" t="str">
        <v xml:space="preserve"> </v>
      </c>
      <c r="L17" s="25">
        <f>IF(MONTH(J17)=MONTH(J$5),1+INT(MIN(MOD(J17-DATE(YEAR(J17)+{-1;0;1},1,5)+WEEKDAY(DATE(YEAR(J17)+{-1;0;1},1,3)),734))/7),"")</f>
        <v>11</v>
      </c>
      <c r="M17" s="20" t="str">
        <f t="shared" si="2"/>
        <v>Matin</v>
      </c>
      <c r="N17" s="4">
        <v>43202</v>
      </c>
      <c r="O17" s="3" t="str">
        <v xml:space="preserve"> </v>
      </c>
      <c r="P17" s="25">
        <f>IF(MONTH(N17)=MONTH(N$5),1+INT(MIN(MOD(N17-DATE(YEAR(N17)+{-1;0;1},1,5)+WEEKDAY(DATE(YEAR(N17)+{-1;0;1},1,3)),734))/7),"")</f>
        <v>15</v>
      </c>
      <c r="Q17" s="20" t="str">
        <f t="shared" si="3"/>
        <v>Nuit</v>
      </c>
      <c r="R17" s="4">
        <v>43232</v>
      </c>
      <c r="S17" s="3" t="str">
        <v xml:space="preserve"> </v>
      </c>
      <c r="T17" s="25">
        <f>IF(MONTH(R17)=MONTH(R$5),1+INT(MIN(MOD(R17-DATE(YEAR(R17)+{-1;0;1},1,5)+WEEKDAY(DATE(YEAR(R17)+{-1;0;1},1,3)),734))/7),"")</f>
        <v>19</v>
      </c>
      <c r="U17" s="20" t="str">
        <f t="shared" si="4"/>
        <v/>
      </c>
      <c r="V17" s="19">
        <v>43263</v>
      </c>
      <c r="W17" s="3" t="str">
        <v xml:space="preserve"> </v>
      </c>
      <c r="X17" s="25">
        <f>IF(MONTH(V17)=MONTH(V$5),1+INT(MIN(MOD(V17-DATE(YEAR(V17)+{-1;0;1},1,5)+WEEKDAY(DATE(YEAR(V17)+{-1;0;1},1,3)),734))/7),"")</f>
        <v>24</v>
      </c>
      <c r="Y17" s="20" t="str">
        <f t="shared" si="5"/>
        <v>Nuit</v>
      </c>
    </row>
    <row r="18" spans="2:25" x14ac:dyDescent="0.35">
      <c r="B18" s="4">
        <v>43113</v>
      </c>
      <c r="C18" s="3" t="str">
        <v xml:space="preserve"> </v>
      </c>
      <c r="D18" s="25">
        <f>IF(MONTH(B18)=MONTH(B$5),1+INT(MIN(MOD(B18-DATE(YEAR(B18)+{-1;0;1},1,5)+WEEKDAY(DATE(YEAR(B18)+{-1;0;1},1,3)),734))/7),"")</f>
        <v>2</v>
      </c>
      <c r="E18" s="20" t="str">
        <f t="shared" si="0"/>
        <v/>
      </c>
      <c r="F18" s="4">
        <v>43144</v>
      </c>
      <c r="G18" s="3" t="str">
        <v xml:space="preserve"> </v>
      </c>
      <c r="H18" s="25">
        <f>IF(MONTH(F18)=MONTH(F$5),1+INT(MIN(MOD(F18-DATE(YEAR(F18)+{-1;0;1},1,5)+WEEKDAY(DATE(YEAR(F18)+{-1;0;1},1,3)),734))/7),"")</f>
        <v>7</v>
      </c>
      <c r="I18" s="20" t="str">
        <f t="shared" si="1"/>
        <v>Après-midi</v>
      </c>
      <c r="J18" s="4">
        <v>43172</v>
      </c>
      <c r="K18" s="3" t="str">
        <v xml:space="preserve"> </v>
      </c>
      <c r="L18" s="25">
        <f>IF(MONTH(J18)=MONTH(J$5),1+INT(MIN(MOD(J18-DATE(YEAR(J18)+{-1;0;1},1,5)+WEEKDAY(DATE(YEAR(J18)+{-1;0;1},1,3)),734))/7),"")</f>
        <v>11</v>
      </c>
      <c r="M18" s="20" t="str">
        <f t="shared" si="2"/>
        <v>Matin</v>
      </c>
      <c r="N18" s="4">
        <v>43203</v>
      </c>
      <c r="O18" s="3" t="str">
        <v xml:space="preserve"> </v>
      </c>
      <c r="P18" s="25">
        <f>IF(MONTH(N18)=MONTH(N$5),1+INT(MIN(MOD(N18-DATE(YEAR(N18)+{-1;0;1},1,5)+WEEKDAY(DATE(YEAR(N18)+{-1;0;1},1,3)),734))/7),"")</f>
        <v>15</v>
      </c>
      <c r="Q18" s="20" t="str">
        <f t="shared" si="3"/>
        <v>Nuit</v>
      </c>
      <c r="R18" s="4">
        <v>43233</v>
      </c>
      <c r="S18" s="3" t="str">
        <v xml:space="preserve"> </v>
      </c>
      <c r="T18" s="25">
        <f>IF(MONTH(R18)=MONTH(R$5),1+INT(MIN(MOD(R18-DATE(YEAR(R18)+{-1;0;1},1,5)+WEEKDAY(DATE(YEAR(R18)+{-1;0;1},1,3)),734))/7),"")</f>
        <v>19</v>
      </c>
      <c r="U18" s="20" t="str">
        <f t="shared" si="4"/>
        <v/>
      </c>
      <c r="V18" s="19">
        <v>43264</v>
      </c>
      <c r="W18" s="3" t="str">
        <v xml:space="preserve"> </v>
      </c>
      <c r="X18" s="25">
        <f>IF(MONTH(V18)=MONTH(V$5),1+INT(MIN(MOD(V18-DATE(YEAR(V18)+{-1;0;1},1,5)+WEEKDAY(DATE(YEAR(V18)+{-1;0;1},1,3)),734))/7),"")</f>
        <v>24</v>
      </c>
      <c r="Y18" s="20" t="str">
        <f t="shared" si="5"/>
        <v>Nuit</v>
      </c>
    </row>
    <row r="19" spans="2:25" x14ac:dyDescent="0.35">
      <c r="B19" s="4">
        <v>43114</v>
      </c>
      <c r="C19" s="3" t="str">
        <v xml:space="preserve"> </v>
      </c>
      <c r="D19" s="25">
        <f>IF(MONTH(B19)=MONTH(B$5),1+INT(MIN(MOD(B19-DATE(YEAR(B19)+{-1;0;1},1,5)+WEEKDAY(DATE(YEAR(B19)+{-1;0;1},1,3)),734))/7),"")</f>
        <v>2</v>
      </c>
      <c r="E19" s="20" t="str">
        <f t="shared" si="0"/>
        <v/>
      </c>
      <c r="F19" s="4">
        <v>43145</v>
      </c>
      <c r="G19" s="3" t="str">
        <v xml:space="preserve"> </v>
      </c>
      <c r="H19" s="25">
        <f>IF(MONTH(F19)=MONTH(F$5),1+INT(MIN(MOD(F19-DATE(YEAR(F19)+{-1;0;1},1,5)+WEEKDAY(DATE(YEAR(F19)+{-1;0;1},1,3)),734))/7),"")</f>
        <v>7</v>
      </c>
      <c r="I19" s="20" t="str">
        <f t="shared" si="1"/>
        <v>Après-midi</v>
      </c>
      <c r="J19" s="4">
        <v>43173</v>
      </c>
      <c r="K19" s="3" t="str">
        <v xml:space="preserve"> </v>
      </c>
      <c r="L19" s="25">
        <f>IF(MONTH(J19)=MONTH(J$5),1+INT(MIN(MOD(J19-DATE(YEAR(J19)+{-1;0;1},1,5)+WEEKDAY(DATE(YEAR(J19)+{-1;0;1},1,3)),734))/7),"")</f>
        <v>11</v>
      </c>
      <c r="M19" s="20" t="str">
        <f t="shared" si="2"/>
        <v>Matin</v>
      </c>
      <c r="N19" s="4">
        <v>43204</v>
      </c>
      <c r="O19" s="3" t="str">
        <v xml:space="preserve"> </v>
      </c>
      <c r="P19" s="25">
        <f>IF(MONTH(N19)=MONTH(N$5),1+INT(MIN(MOD(N19-DATE(YEAR(N19)+{-1;0;1},1,5)+WEEKDAY(DATE(YEAR(N19)+{-1;0;1},1,3)),734))/7),"")</f>
        <v>15</v>
      </c>
      <c r="Q19" s="20" t="str">
        <f t="shared" si="3"/>
        <v/>
      </c>
      <c r="R19" s="4">
        <v>43234</v>
      </c>
      <c r="S19" s="3" t="str">
        <v xml:space="preserve"> </v>
      </c>
      <c r="T19" s="25">
        <f>IF(MONTH(R19)=MONTH(R$5),1+INT(MIN(MOD(R19-DATE(YEAR(R19)+{-1;0;1},1,5)+WEEKDAY(DATE(YEAR(R19)+{-1;0;1},1,3)),734))/7),"")</f>
        <v>20</v>
      </c>
      <c r="U19" s="20" t="str">
        <f t="shared" si="4"/>
        <v>Matin</v>
      </c>
      <c r="V19" s="19">
        <v>43265</v>
      </c>
      <c r="W19" s="3" t="str">
        <v xml:space="preserve"> </v>
      </c>
      <c r="X19" s="25">
        <f>IF(MONTH(V19)=MONTH(V$5),1+INT(MIN(MOD(V19-DATE(YEAR(V19)+{-1;0;1},1,5)+WEEKDAY(DATE(YEAR(V19)+{-1;0;1},1,3)),734))/7),"")</f>
        <v>24</v>
      </c>
      <c r="Y19" s="20" t="str">
        <f t="shared" si="5"/>
        <v>Nuit</v>
      </c>
    </row>
    <row r="20" spans="2:25" x14ac:dyDescent="0.35">
      <c r="B20" s="4">
        <v>43115</v>
      </c>
      <c r="C20" s="3" t="str">
        <v xml:space="preserve"> </v>
      </c>
      <c r="D20" s="25">
        <f>IF(MONTH(B20)=MONTH(B$5),1+INT(MIN(MOD(B20-DATE(YEAR(B20)+{-1;0;1},1,5)+WEEKDAY(DATE(YEAR(B20)+{-1;0;1},1,3)),734))/7),"")</f>
        <v>3</v>
      </c>
      <c r="E20" s="20" t="str">
        <f t="shared" si="0"/>
        <v>Nuit</v>
      </c>
      <c r="F20" s="4">
        <v>43146</v>
      </c>
      <c r="G20" s="3" t="str">
        <v xml:space="preserve"> </v>
      </c>
      <c r="H20" s="25">
        <f>IF(MONTH(F20)=MONTH(F$5),1+INT(MIN(MOD(F20-DATE(YEAR(F20)+{-1;0;1},1,5)+WEEKDAY(DATE(YEAR(F20)+{-1;0;1},1,3)),734))/7),"")</f>
        <v>7</v>
      </c>
      <c r="I20" s="20" t="str">
        <f t="shared" si="1"/>
        <v>Après-midi</v>
      </c>
      <c r="J20" s="4">
        <v>43174</v>
      </c>
      <c r="K20" s="3" t="str">
        <v xml:space="preserve"> </v>
      </c>
      <c r="L20" s="25">
        <f>IF(MONTH(J20)=MONTH(J$5),1+INT(MIN(MOD(J20-DATE(YEAR(J20)+{-1;0;1},1,5)+WEEKDAY(DATE(YEAR(J20)+{-1;0;1},1,3)),734))/7),"")</f>
        <v>11</v>
      </c>
      <c r="M20" s="20" t="str">
        <f t="shared" si="2"/>
        <v>Matin</v>
      </c>
      <c r="N20" s="4">
        <v>43205</v>
      </c>
      <c r="O20" s="3" t="str">
        <v xml:space="preserve"> </v>
      </c>
      <c r="P20" s="25">
        <f>IF(MONTH(N20)=MONTH(N$5),1+INT(MIN(MOD(N20-DATE(YEAR(N20)+{-1;0;1},1,5)+WEEKDAY(DATE(YEAR(N20)+{-1;0;1},1,3)),734))/7),"")</f>
        <v>15</v>
      </c>
      <c r="Q20" s="20" t="str">
        <f t="shared" si="3"/>
        <v/>
      </c>
      <c r="R20" s="4">
        <v>43235</v>
      </c>
      <c r="S20" s="3" t="str">
        <v xml:space="preserve"> </v>
      </c>
      <c r="T20" s="25">
        <f>IF(MONTH(R20)=MONTH(R$5),1+INT(MIN(MOD(R20-DATE(YEAR(R20)+{-1;0;1},1,5)+WEEKDAY(DATE(YEAR(R20)+{-1;0;1},1,3)),734))/7),"")</f>
        <v>20</v>
      </c>
      <c r="U20" s="20" t="str">
        <f t="shared" si="4"/>
        <v>Matin</v>
      </c>
      <c r="V20" s="19">
        <v>43266</v>
      </c>
      <c r="W20" s="3" t="str">
        <v xml:space="preserve"> </v>
      </c>
      <c r="X20" s="25">
        <f>IF(MONTH(V20)=MONTH(V$5),1+INT(MIN(MOD(V20-DATE(YEAR(V20)+{-1;0;1},1,5)+WEEKDAY(DATE(YEAR(V20)+{-1;0;1},1,3)),734))/7),"")</f>
        <v>24</v>
      </c>
      <c r="Y20" s="20" t="str">
        <f>IF(WEEKDAY(V20,2)&lt;6,CHOOSE(MOD(INT((V20-43241)/7),3)+1,IF(MOD(V20-43224,42)=0,"","Nuit"),"Après-midi","Matin"),"")</f>
        <v/>
      </c>
    </row>
    <row r="21" spans="2:25" x14ac:dyDescent="0.35">
      <c r="B21" s="4">
        <v>43116</v>
      </c>
      <c r="C21" s="3" t="str">
        <v xml:space="preserve"> </v>
      </c>
      <c r="D21" s="25">
        <f>IF(MONTH(B21)=MONTH(B$5),1+INT(MIN(MOD(B21-DATE(YEAR(B21)+{-1;0;1},1,5)+WEEKDAY(DATE(YEAR(B21)+{-1;0;1},1,3)),734))/7),"")</f>
        <v>3</v>
      </c>
      <c r="E21" s="20" t="str">
        <f t="shared" si="0"/>
        <v>Nuit</v>
      </c>
      <c r="F21" s="4">
        <v>43147</v>
      </c>
      <c r="G21" s="3" t="str">
        <v xml:space="preserve"> </v>
      </c>
      <c r="H21" s="25">
        <f>IF(MONTH(F21)=MONTH(F$5),1+INT(MIN(MOD(F21-DATE(YEAR(F21)+{-1;0;1},1,5)+WEEKDAY(DATE(YEAR(F21)+{-1;0;1},1,3)),734))/7),"")</f>
        <v>7</v>
      </c>
      <c r="I21" s="20" t="str">
        <f t="shared" si="1"/>
        <v>Après-midi</v>
      </c>
      <c r="J21" s="4">
        <v>43175</v>
      </c>
      <c r="K21" s="3" t="str">
        <v xml:space="preserve"> </v>
      </c>
      <c r="L21" s="25">
        <f>IF(MONTH(J21)=MONTH(J$5),1+INT(MIN(MOD(J21-DATE(YEAR(J21)+{-1;0;1},1,5)+WEEKDAY(DATE(YEAR(J21)+{-1;0;1},1,3)),734))/7),"")</f>
        <v>11</v>
      </c>
      <c r="M21" s="20" t="str">
        <f t="shared" si="2"/>
        <v>Matin</v>
      </c>
      <c r="N21" s="4">
        <v>43206</v>
      </c>
      <c r="O21" s="3" t="str">
        <v xml:space="preserve"> </v>
      </c>
      <c r="P21" s="25">
        <f>IF(MONTH(N21)=MONTH(N$5),1+INT(MIN(MOD(N21-DATE(YEAR(N21)+{-1;0;1},1,5)+WEEKDAY(DATE(YEAR(N21)+{-1;0;1},1,3)),734))/7),"")</f>
        <v>16</v>
      </c>
      <c r="Q21" s="20" t="str">
        <f t="shared" si="3"/>
        <v>Après-midi</v>
      </c>
      <c r="R21" s="4">
        <v>43236</v>
      </c>
      <c r="S21" s="3" t="str">
        <v xml:space="preserve"> </v>
      </c>
      <c r="T21" s="25">
        <f>IF(MONTH(R21)=MONTH(R$5),1+INT(MIN(MOD(R21-DATE(YEAR(R21)+{-1;0;1},1,5)+WEEKDAY(DATE(YEAR(R21)+{-1;0;1},1,3)),734))/7),"")</f>
        <v>20</v>
      </c>
      <c r="U21" s="20" t="str">
        <f t="shared" si="4"/>
        <v>Matin</v>
      </c>
      <c r="V21" s="19">
        <v>43267</v>
      </c>
      <c r="W21" s="3" t="str">
        <v xml:space="preserve"> </v>
      </c>
      <c r="X21" s="25">
        <f>IF(MONTH(V21)=MONTH(V$5),1+INT(MIN(MOD(V21-DATE(YEAR(V21)+{-1;0;1},1,5)+WEEKDAY(DATE(YEAR(V21)+{-1;0;1},1,3)),734))/7),"")</f>
        <v>24</v>
      </c>
      <c r="Y21" s="20" t="str">
        <f t="shared" ref="Y21:Y36" si="6">IF(WEEKDAY(V21,2)&lt;6,CHOOSE(MOD(INT((V21-43241)/7),3)+1,IF(MOD(V21-43224,42)=0,"","Nuit"),"Après-midi","Matin"),"")</f>
        <v/>
      </c>
    </row>
    <row r="22" spans="2:25" x14ac:dyDescent="0.35">
      <c r="B22" s="4">
        <v>43117</v>
      </c>
      <c r="C22" s="3" t="str">
        <v xml:space="preserve"> </v>
      </c>
      <c r="D22" s="25">
        <f>IF(MONTH(B22)=MONTH(B$5),1+INT(MIN(MOD(B22-DATE(YEAR(B22)+{-1;0;1},1,5)+WEEKDAY(DATE(YEAR(B22)+{-1;0;1},1,3)),734))/7),"")</f>
        <v>3</v>
      </c>
      <c r="E22" s="20" t="str">
        <f t="shared" si="0"/>
        <v>Nuit</v>
      </c>
      <c r="F22" s="4">
        <v>43148</v>
      </c>
      <c r="G22" s="3" t="str">
        <v xml:space="preserve"> </v>
      </c>
      <c r="H22" s="25">
        <f>IF(MONTH(F22)=MONTH(F$5),1+INT(MIN(MOD(F22-DATE(YEAR(F22)+{-1;0;1},1,5)+WEEKDAY(DATE(YEAR(F22)+{-1;0;1},1,3)),734))/7),"")</f>
        <v>7</v>
      </c>
      <c r="I22" s="20" t="str">
        <f t="shared" si="1"/>
        <v/>
      </c>
      <c r="J22" s="4">
        <v>43176</v>
      </c>
      <c r="K22" s="3" t="str">
        <v xml:space="preserve"> </v>
      </c>
      <c r="L22" s="25">
        <f>IF(MONTH(J22)=MONTH(J$5),1+INT(MIN(MOD(J22-DATE(YEAR(J22)+{-1;0;1},1,5)+WEEKDAY(DATE(YEAR(J22)+{-1;0;1},1,3)),734))/7),"")</f>
        <v>11</v>
      </c>
      <c r="M22" s="20" t="str">
        <f t="shared" si="2"/>
        <v/>
      </c>
      <c r="N22" s="4">
        <v>43207</v>
      </c>
      <c r="O22" s="3" t="str">
        <v xml:space="preserve"> </v>
      </c>
      <c r="P22" s="25">
        <f>IF(MONTH(N22)=MONTH(N$5),1+INT(MIN(MOD(N22-DATE(YEAR(N22)+{-1;0;1},1,5)+WEEKDAY(DATE(YEAR(N22)+{-1;0;1},1,3)),734))/7),"")</f>
        <v>16</v>
      </c>
      <c r="Q22" s="20" t="str">
        <f t="shared" si="3"/>
        <v>Après-midi</v>
      </c>
      <c r="R22" s="4">
        <v>43237</v>
      </c>
      <c r="S22" s="3" t="str">
        <v xml:space="preserve"> </v>
      </c>
      <c r="T22" s="25">
        <f>IF(MONTH(R22)=MONTH(R$5),1+INT(MIN(MOD(R22-DATE(YEAR(R22)+{-1;0;1},1,5)+WEEKDAY(DATE(YEAR(R22)+{-1;0;1},1,3)),734))/7),"")</f>
        <v>20</v>
      </c>
      <c r="U22" s="20" t="str">
        <f t="shared" si="4"/>
        <v>Matin</v>
      </c>
      <c r="V22" s="19">
        <v>43268</v>
      </c>
      <c r="W22" s="3" t="str">
        <v xml:space="preserve"> </v>
      </c>
      <c r="X22" s="25">
        <f>IF(MONTH(V22)=MONTH(V$5),1+INT(MIN(MOD(V22-DATE(YEAR(V22)+{-1;0;1},1,5)+WEEKDAY(DATE(YEAR(V22)+{-1;0;1},1,3)),734))/7),"")</f>
        <v>24</v>
      </c>
      <c r="Y22" s="20" t="str">
        <f t="shared" si="6"/>
        <v/>
      </c>
    </row>
    <row r="23" spans="2:25" x14ac:dyDescent="0.35">
      <c r="B23" s="4">
        <v>43118</v>
      </c>
      <c r="C23" s="3" t="str">
        <v xml:space="preserve"> </v>
      </c>
      <c r="D23" s="25">
        <f>IF(MONTH(B23)=MONTH(B$5),1+INT(MIN(MOD(B23-DATE(YEAR(B23)+{-1;0;1},1,5)+WEEKDAY(DATE(YEAR(B23)+{-1;0;1},1,3)),734))/7),"")</f>
        <v>3</v>
      </c>
      <c r="E23" s="20" t="str">
        <f t="shared" si="0"/>
        <v>Nuit</v>
      </c>
      <c r="F23" s="4">
        <v>43149</v>
      </c>
      <c r="G23" s="3" t="str">
        <v xml:space="preserve"> </v>
      </c>
      <c r="H23" s="25">
        <f>IF(MONTH(F23)=MONTH(F$5),1+INT(MIN(MOD(F23-DATE(YEAR(F23)+{-1;0;1},1,5)+WEEKDAY(DATE(YEAR(F23)+{-1;0;1},1,3)),734))/7),"")</f>
        <v>7</v>
      </c>
      <c r="I23" s="20" t="str">
        <f t="shared" si="1"/>
        <v/>
      </c>
      <c r="J23" s="4">
        <v>43177</v>
      </c>
      <c r="K23" s="3" t="str">
        <v xml:space="preserve"> </v>
      </c>
      <c r="L23" s="25">
        <f>IF(MONTH(J23)=MONTH(J$5),1+INT(MIN(MOD(J23-DATE(YEAR(J23)+{-1;0;1},1,5)+WEEKDAY(DATE(YEAR(J23)+{-1;0;1},1,3)),734))/7),"")</f>
        <v>11</v>
      </c>
      <c r="M23" s="20" t="str">
        <f t="shared" si="2"/>
        <v/>
      </c>
      <c r="N23" s="4">
        <v>43208</v>
      </c>
      <c r="O23" s="3" t="str">
        <v xml:space="preserve"> </v>
      </c>
      <c r="P23" s="25">
        <f>IF(MONTH(N23)=MONTH(N$5),1+INT(MIN(MOD(N23-DATE(YEAR(N23)+{-1;0;1},1,5)+WEEKDAY(DATE(YEAR(N23)+{-1;0;1},1,3)),734))/7),"")</f>
        <v>16</v>
      </c>
      <c r="Q23" s="20" t="str">
        <f t="shared" si="3"/>
        <v>Après-midi</v>
      </c>
      <c r="R23" s="4">
        <v>43238</v>
      </c>
      <c r="S23" s="3" t="str">
        <v xml:space="preserve"> </v>
      </c>
      <c r="T23" s="25">
        <f>IF(MONTH(R23)=MONTH(R$5),1+INT(MIN(MOD(R23-DATE(YEAR(R23)+{-1;0;1},1,5)+WEEKDAY(DATE(YEAR(R23)+{-1;0;1},1,3)),734))/7),"")</f>
        <v>20</v>
      </c>
      <c r="U23" s="20" t="str">
        <f t="shared" si="4"/>
        <v>Matin</v>
      </c>
      <c r="V23" s="19">
        <v>43269</v>
      </c>
      <c r="W23" s="3" t="str">
        <v xml:space="preserve"> </v>
      </c>
      <c r="X23" s="25">
        <f>IF(MONTH(V23)=MONTH(V$5),1+INT(MIN(MOD(V23-DATE(YEAR(V23)+{-1;0;1},1,5)+WEEKDAY(DATE(YEAR(V23)+{-1;0;1},1,3)),734))/7),"")</f>
        <v>25</v>
      </c>
      <c r="Y23" s="20" t="str">
        <f t="shared" si="6"/>
        <v>Après-midi</v>
      </c>
    </row>
    <row r="24" spans="2:25" x14ac:dyDescent="0.35">
      <c r="B24" s="4">
        <v>43119</v>
      </c>
      <c r="C24" s="3" t="str">
        <v xml:space="preserve"> </v>
      </c>
      <c r="D24" s="25">
        <f>IF(MONTH(B24)=MONTH(B$5),1+INT(MIN(MOD(B24-DATE(YEAR(B24)+{-1;0;1},1,5)+WEEKDAY(DATE(YEAR(B24)+{-1;0;1},1,3)),734))/7),"")</f>
        <v>3</v>
      </c>
      <c r="E24" s="20" t="str">
        <f t="shared" si="0"/>
        <v>Nuit</v>
      </c>
      <c r="F24" s="4">
        <v>43150</v>
      </c>
      <c r="G24" s="3" t="str">
        <v xml:space="preserve"> </v>
      </c>
      <c r="H24" s="25">
        <f>IF(MONTH(F24)=MONTH(F$5),1+INT(MIN(MOD(F24-DATE(YEAR(F24)+{-1;0;1},1,5)+WEEKDAY(DATE(YEAR(F24)+{-1;0;1},1,3)),734))/7),"")</f>
        <v>8</v>
      </c>
      <c r="I24" s="20" t="str">
        <f t="shared" si="1"/>
        <v>Matin</v>
      </c>
      <c r="J24" s="4">
        <v>43178</v>
      </c>
      <c r="K24" s="3" t="str">
        <v xml:space="preserve"> </v>
      </c>
      <c r="L24" s="25">
        <f>IF(MONTH(J24)=MONTH(J$5),1+INT(MIN(MOD(J24-DATE(YEAR(J24)+{-1;0;1},1,5)+WEEKDAY(DATE(YEAR(J24)+{-1;0;1},1,3)),734))/7),"")</f>
        <v>12</v>
      </c>
      <c r="M24" s="20" t="str">
        <f t="shared" si="2"/>
        <v>Nuit</v>
      </c>
      <c r="N24" s="4">
        <v>43209</v>
      </c>
      <c r="O24" s="3" t="str">
        <v xml:space="preserve"> </v>
      </c>
      <c r="P24" s="25">
        <f>IF(MONTH(N24)=MONTH(N$5),1+INT(MIN(MOD(N24-DATE(YEAR(N24)+{-1;0;1},1,5)+WEEKDAY(DATE(YEAR(N24)+{-1;0;1},1,3)),734))/7),"")</f>
        <v>16</v>
      </c>
      <c r="Q24" s="20" t="str">
        <f t="shared" si="3"/>
        <v>Après-midi</v>
      </c>
      <c r="R24" s="4">
        <v>43239</v>
      </c>
      <c r="S24" s="3" t="str">
        <v xml:space="preserve"> </v>
      </c>
      <c r="T24" s="25">
        <f>IF(MONTH(R24)=MONTH(R$5),1+INT(MIN(MOD(R24-DATE(YEAR(R24)+{-1;0;1},1,5)+WEEKDAY(DATE(YEAR(R24)+{-1;0;1},1,3)),734))/7),"")</f>
        <v>20</v>
      </c>
      <c r="U24" s="20" t="str">
        <f t="shared" si="4"/>
        <v/>
      </c>
      <c r="V24" s="19">
        <v>43270</v>
      </c>
      <c r="W24" s="3" t="str">
        <v xml:space="preserve"> </v>
      </c>
      <c r="X24" s="25">
        <f>IF(MONTH(V24)=MONTH(V$5),1+INT(MIN(MOD(V24-DATE(YEAR(V24)+{-1;0;1},1,5)+WEEKDAY(DATE(YEAR(V24)+{-1;0;1},1,3)),734))/7),"")</f>
        <v>25</v>
      </c>
      <c r="Y24" s="20" t="str">
        <f t="shared" si="6"/>
        <v>Après-midi</v>
      </c>
    </row>
    <row r="25" spans="2:25" x14ac:dyDescent="0.35">
      <c r="B25" s="4">
        <v>43120</v>
      </c>
      <c r="C25" s="3" t="str">
        <v xml:space="preserve"> </v>
      </c>
      <c r="D25" s="25">
        <f>IF(MONTH(B25)=MONTH(B$5),1+INT(MIN(MOD(B25-DATE(YEAR(B25)+{-1;0;1},1,5)+WEEKDAY(DATE(YEAR(B25)+{-1;0;1},1,3)),734))/7),"")</f>
        <v>3</v>
      </c>
      <c r="E25" s="20" t="str">
        <f t="shared" si="0"/>
        <v/>
      </c>
      <c r="F25" s="4">
        <v>43151</v>
      </c>
      <c r="G25" s="3" t="str">
        <v xml:space="preserve"> </v>
      </c>
      <c r="H25" s="25">
        <f>IF(MONTH(F25)=MONTH(F$5),1+INT(MIN(MOD(F25-DATE(YEAR(F25)+{-1;0;1},1,5)+WEEKDAY(DATE(YEAR(F25)+{-1;0;1},1,3)),734))/7),"")</f>
        <v>8</v>
      </c>
      <c r="I25" s="20" t="str">
        <f t="shared" si="1"/>
        <v>Matin</v>
      </c>
      <c r="J25" s="4">
        <v>43179</v>
      </c>
      <c r="K25" s="3" t="str">
        <v xml:space="preserve"> </v>
      </c>
      <c r="L25" s="25">
        <f>IF(MONTH(J25)=MONTH(J$5),1+INT(MIN(MOD(J25-DATE(YEAR(J25)+{-1;0;1},1,5)+WEEKDAY(DATE(YEAR(J25)+{-1;0;1},1,3)),734))/7),"")</f>
        <v>12</v>
      </c>
      <c r="M25" s="20" t="str">
        <f t="shared" si="2"/>
        <v>Nuit</v>
      </c>
      <c r="N25" s="4">
        <v>43210</v>
      </c>
      <c r="O25" s="3" t="str">
        <v xml:space="preserve"> </v>
      </c>
      <c r="P25" s="25">
        <f>IF(MONTH(N25)=MONTH(N$5),1+INT(MIN(MOD(N25-DATE(YEAR(N25)+{-1;0;1},1,5)+WEEKDAY(DATE(YEAR(N25)+{-1;0;1},1,3)),734))/7),"")</f>
        <v>16</v>
      </c>
      <c r="Q25" s="20" t="str">
        <f t="shared" si="3"/>
        <v>Après-midi</v>
      </c>
      <c r="R25" s="4">
        <v>43240</v>
      </c>
      <c r="S25" s="3" t="str">
        <v xml:space="preserve"> </v>
      </c>
      <c r="T25" s="25">
        <f>IF(MONTH(R25)=MONTH(R$5),1+INT(MIN(MOD(R25-DATE(YEAR(R25)+{-1;0;1},1,5)+WEEKDAY(DATE(YEAR(R25)+{-1;0;1},1,3)),734))/7),"")</f>
        <v>20</v>
      </c>
      <c r="U25" s="20" t="str">
        <f t="shared" si="4"/>
        <v/>
      </c>
      <c r="V25" s="19">
        <v>43271</v>
      </c>
      <c r="W25" s="3" t="str">
        <v xml:space="preserve"> </v>
      </c>
      <c r="X25" s="25">
        <f>IF(MONTH(V25)=MONTH(V$5),1+INT(MIN(MOD(V25-DATE(YEAR(V25)+{-1;0;1},1,5)+WEEKDAY(DATE(YEAR(V25)+{-1;0;1},1,3)),734))/7),"")</f>
        <v>25</v>
      </c>
      <c r="Y25" s="20" t="str">
        <f t="shared" si="6"/>
        <v>Après-midi</v>
      </c>
    </row>
    <row r="26" spans="2:25" x14ac:dyDescent="0.35">
      <c r="B26" s="4">
        <v>43121</v>
      </c>
      <c r="C26" s="3" t="str">
        <v xml:space="preserve"> </v>
      </c>
      <c r="D26" s="25">
        <f>IF(MONTH(B26)=MONTH(B$5),1+INT(MIN(MOD(B26-DATE(YEAR(B26)+{-1;0;1},1,5)+WEEKDAY(DATE(YEAR(B26)+{-1;0;1},1,3)),734))/7),"")</f>
        <v>3</v>
      </c>
      <c r="E26" s="20" t="str">
        <f t="shared" si="0"/>
        <v/>
      </c>
      <c r="F26" s="4">
        <v>43152</v>
      </c>
      <c r="G26" s="3" t="str">
        <v xml:space="preserve"> </v>
      </c>
      <c r="H26" s="25">
        <f>IF(MONTH(F26)=MONTH(F$5),1+INT(MIN(MOD(F26-DATE(YEAR(F26)+{-1;0;1},1,5)+WEEKDAY(DATE(YEAR(F26)+{-1;0;1},1,3)),734))/7),"")</f>
        <v>8</v>
      </c>
      <c r="I26" s="20" t="str">
        <f t="shared" si="1"/>
        <v>Matin</v>
      </c>
      <c r="J26" s="4">
        <v>43180</v>
      </c>
      <c r="K26" s="3" t="str">
        <v xml:space="preserve"> </v>
      </c>
      <c r="L26" s="25">
        <f>IF(MONTH(J26)=MONTH(J$5),1+INT(MIN(MOD(J26-DATE(YEAR(J26)+{-1;0;1},1,5)+WEEKDAY(DATE(YEAR(J26)+{-1;0;1},1,3)),734))/7),"")</f>
        <v>12</v>
      </c>
      <c r="M26" s="20" t="str">
        <f t="shared" si="2"/>
        <v>Nuit</v>
      </c>
      <c r="N26" s="4">
        <v>43211</v>
      </c>
      <c r="O26" s="3" t="str">
        <v xml:space="preserve"> </v>
      </c>
      <c r="P26" s="25">
        <f>IF(MONTH(N26)=MONTH(N$5),1+INT(MIN(MOD(N26-DATE(YEAR(N26)+{-1;0;1},1,5)+WEEKDAY(DATE(YEAR(N26)+{-1;0;1},1,3)),734))/7),"")</f>
        <v>16</v>
      </c>
      <c r="Q26" s="20" t="str">
        <f t="shared" si="3"/>
        <v/>
      </c>
      <c r="R26" s="4">
        <v>43241</v>
      </c>
      <c r="S26" s="3" t="str">
        <v xml:space="preserve">Pentecôte </v>
      </c>
      <c r="T26" s="25">
        <f>IF(MONTH(R26)=MONTH(R$5),1+INT(MIN(MOD(R26-DATE(YEAR(R26)+{-1;0;1},1,5)+WEEKDAY(DATE(YEAR(R26)+{-1;0;1},1,3)),734))/7),"")</f>
        <v>21</v>
      </c>
      <c r="U26" s="20" t="str">
        <f t="shared" ref="U26:U36" si="7">IF(WEEKDAY(R26,2)&lt;6,CHOOSE(MOD(INT((R26-43241)/7),3)+1,IF(MOD(R26-43224,42)=0,"","Nuit"),"Après-midi","Matin"),"")</f>
        <v>Nuit</v>
      </c>
      <c r="V26" s="19">
        <v>43272</v>
      </c>
      <c r="W26" s="3" t="str">
        <v xml:space="preserve"> </v>
      </c>
      <c r="X26" s="25">
        <f>IF(MONTH(V26)=MONTH(V$5),1+INT(MIN(MOD(V26-DATE(YEAR(V26)+{-1;0;1},1,5)+WEEKDAY(DATE(YEAR(V26)+{-1;0;1},1,3)),734))/7),"")</f>
        <v>25</v>
      </c>
      <c r="Y26" s="20" t="str">
        <f t="shared" si="6"/>
        <v>Après-midi</v>
      </c>
    </row>
    <row r="27" spans="2:25" x14ac:dyDescent="0.35">
      <c r="B27" s="4">
        <v>43122</v>
      </c>
      <c r="C27" s="3" t="str">
        <v xml:space="preserve"> </v>
      </c>
      <c r="D27" s="25">
        <f>IF(MONTH(B27)=MONTH(B$5),1+INT(MIN(MOD(B27-DATE(YEAR(B27)+{-1;0;1},1,5)+WEEKDAY(DATE(YEAR(B27)+{-1;0;1},1,3)),734))/7),"")</f>
        <v>4</v>
      </c>
      <c r="E27" s="20" t="str">
        <f t="shared" si="0"/>
        <v>Après-midi</v>
      </c>
      <c r="F27" s="4">
        <v>43153</v>
      </c>
      <c r="G27" s="3" t="str">
        <v xml:space="preserve"> </v>
      </c>
      <c r="H27" s="25">
        <f>IF(MONTH(F27)=MONTH(F$5),1+INT(MIN(MOD(F27-DATE(YEAR(F27)+{-1;0;1},1,5)+WEEKDAY(DATE(YEAR(F27)+{-1;0;1},1,3)),734))/7),"")</f>
        <v>8</v>
      </c>
      <c r="I27" s="20" t="str">
        <f t="shared" si="1"/>
        <v>Matin</v>
      </c>
      <c r="J27" s="4">
        <v>43181</v>
      </c>
      <c r="K27" s="3" t="str">
        <v xml:space="preserve"> </v>
      </c>
      <c r="L27" s="25">
        <f>IF(MONTH(J27)=MONTH(J$5),1+INT(MIN(MOD(J27-DATE(YEAR(J27)+{-1;0;1},1,5)+WEEKDAY(DATE(YEAR(J27)+{-1;0;1},1,3)),734))/7),"")</f>
        <v>12</v>
      </c>
      <c r="M27" s="20" t="str">
        <f t="shared" si="2"/>
        <v>Nuit</v>
      </c>
      <c r="N27" s="4">
        <v>43212</v>
      </c>
      <c r="O27" s="3" t="str">
        <v xml:space="preserve"> </v>
      </c>
      <c r="P27" s="25">
        <f>IF(MONTH(N27)=MONTH(N$5),1+INT(MIN(MOD(N27-DATE(YEAR(N27)+{-1;0;1},1,5)+WEEKDAY(DATE(YEAR(N27)+{-1;0;1},1,3)),734))/7),"")</f>
        <v>16</v>
      </c>
      <c r="Q27" s="20" t="str">
        <f t="shared" si="3"/>
        <v/>
      </c>
      <c r="R27" s="4">
        <v>43242</v>
      </c>
      <c r="S27" s="3" t="str">
        <v xml:space="preserve"> </v>
      </c>
      <c r="T27" s="25">
        <f>IF(MONTH(R27)=MONTH(R$5),1+INT(MIN(MOD(R27-DATE(YEAR(R27)+{-1;0;1},1,5)+WEEKDAY(DATE(YEAR(R27)+{-1;0;1},1,3)),734))/7),"")</f>
        <v>21</v>
      </c>
      <c r="U27" s="20" t="str">
        <f t="shared" si="7"/>
        <v>Nuit</v>
      </c>
      <c r="V27" s="19">
        <v>43273</v>
      </c>
      <c r="W27" s="3" t="str">
        <v xml:space="preserve"> </v>
      </c>
      <c r="X27" s="25">
        <f>IF(MONTH(V27)=MONTH(V$5),1+INT(MIN(MOD(V27-DATE(YEAR(V27)+{-1;0;1},1,5)+WEEKDAY(DATE(YEAR(V27)+{-1;0;1},1,3)),734))/7),"")</f>
        <v>25</v>
      </c>
      <c r="Y27" s="20" t="str">
        <f t="shared" si="6"/>
        <v>Après-midi</v>
      </c>
    </row>
    <row r="28" spans="2:25" x14ac:dyDescent="0.35">
      <c r="B28" s="4">
        <v>43123</v>
      </c>
      <c r="C28" s="3" t="str">
        <v xml:space="preserve"> </v>
      </c>
      <c r="D28" s="25">
        <f>IF(MONTH(B28)=MONTH(B$5),1+INT(MIN(MOD(B28-DATE(YEAR(B28)+{-1;0;1},1,5)+WEEKDAY(DATE(YEAR(B28)+{-1;0;1},1,3)),734))/7),"")</f>
        <v>4</v>
      </c>
      <c r="E28" s="20" t="str">
        <f t="shared" si="0"/>
        <v>Après-midi</v>
      </c>
      <c r="F28" s="4">
        <v>43154</v>
      </c>
      <c r="G28" s="3" t="str">
        <v xml:space="preserve"> </v>
      </c>
      <c r="H28" s="25">
        <f>IF(MONTH(F28)=MONTH(F$5),1+INT(MIN(MOD(F28-DATE(YEAR(F28)+{-1;0;1},1,5)+WEEKDAY(DATE(YEAR(F28)+{-1;0;1},1,3)),734))/7),"")</f>
        <v>8</v>
      </c>
      <c r="I28" s="20" t="str">
        <f t="shared" si="1"/>
        <v>Matin</v>
      </c>
      <c r="J28" s="4">
        <v>43182</v>
      </c>
      <c r="K28" s="3" t="str">
        <v xml:space="preserve"> </v>
      </c>
      <c r="L28" s="25">
        <f>IF(MONTH(J28)=MONTH(J$5),1+INT(MIN(MOD(J28-DATE(YEAR(J28)+{-1;0;1},1,5)+WEEKDAY(DATE(YEAR(J28)+{-1;0;1},1,3)),734))/7),"")</f>
        <v>12</v>
      </c>
      <c r="M28" s="20" t="str">
        <f t="shared" si="2"/>
        <v/>
      </c>
      <c r="N28" s="4">
        <v>43213</v>
      </c>
      <c r="O28" s="3" t="str">
        <v xml:space="preserve"> </v>
      </c>
      <c r="P28" s="25">
        <f>IF(MONTH(N28)=MONTH(N$5),1+INT(MIN(MOD(N28-DATE(YEAR(N28)+{-1;0;1},1,5)+WEEKDAY(DATE(YEAR(N28)+{-1;0;1},1,3)),734))/7),"")</f>
        <v>17</v>
      </c>
      <c r="Q28" s="20" t="str">
        <f t="shared" si="3"/>
        <v>Matin</v>
      </c>
      <c r="R28" s="4">
        <v>43243</v>
      </c>
      <c r="S28" s="3" t="str">
        <v xml:space="preserve"> </v>
      </c>
      <c r="T28" s="25">
        <f>IF(MONTH(R28)=MONTH(R$5),1+INT(MIN(MOD(R28-DATE(YEAR(R28)+{-1;0;1},1,5)+WEEKDAY(DATE(YEAR(R28)+{-1;0;1},1,3)),734))/7),"")</f>
        <v>21</v>
      </c>
      <c r="U28" s="20" t="str">
        <f t="shared" si="7"/>
        <v>Nuit</v>
      </c>
      <c r="V28" s="19">
        <v>43274</v>
      </c>
      <c r="W28" s="3" t="str">
        <v xml:space="preserve"> </v>
      </c>
      <c r="X28" s="25">
        <f>IF(MONTH(V28)=MONTH(V$5),1+INT(MIN(MOD(V28-DATE(YEAR(V28)+{-1;0;1},1,5)+WEEKDAY(DATE(YEAR(V28)+{-1;0;1},1,3)),734))/7),"")</f>
        <v>25</v>
      </c>
      <c r="Y28" s="20" t="str">
        <f t="shared" si="6"/>
        <v/>
      </c>
    </row>
    <row r="29" spans="2:25" x14ac:dyDescent="0.35">
      <c r="B29" s="4">
        <v>43124</v>
      </c>
      <c r="C29" s="3" t="str">
        <v xml:space="preserve"> </v>
      </c>
      <c r="D29" s="25">
        <f>IF(MONTH(B29)=MONTH(B$5),1+INT(MIN(MOD(B29-DATE(YEAR(B29)+{-1;0;1},1,5)+WEEKDAY(DATE(YEAR(B29)+{-1;0;1},1,3)),734))/7),"")</f>
        <v>4</v>
      </c>
      <c r="E29" s="20" t="str">
        <f t="shared" si="0"/>
        <v>Après-midi</v>
      </c>
      <c r="F29" s="4">
        <v>43155</v>
      </c>
      <c r="G29" s="3" t="str">
        <v xml:space="preserve"> </v>
      </c>
      <c r="H29" s="25">
        <f>IF(MONTH(F29)=MONTH(F$5),1+INT(MIN(MOD(F29-DATE(YEAR(F29)+{-1;0;1},1,5)+WEEKDAY(DATE(YEAR(F29)+{-1;0;1},1,3)),734))/7),"")</f>
        <v>8</v>
      </c>
      <c r="I29" s="20" t="str">
        <f t="shared" si="1"/>
        <v/>
      </c>
      <c r="J29" s="4">
        <v>43183</v>
      </c>
      <c r="K29" s="3" t="str">
        <v xml:space="preserve"> </v>
      </c>
      <c r="L29" s="25">
        <f>IF(MONTH(J29)=MONTH(J$5),1+INT(MIN(MOD(J29-DATE(YEAR(J29)+{-1;0;1},1,5)+WEEKDAY(DATE(YEAR(J29)+{-1;0;1},1,3)),734))/7),"")</f>
        <v>12</v>
      </c>
      <c r="M29" s="20" t="str">
        <f t="shared" si="2"/>
        <v/>
      </c>
      <c r="N29" s="4">
        <v>43214</v>
      </c>
      <c r="O29" s="3" t="str">
        <v xml:space="preserve"> </v>
      </c>
      <c r="P29" s="25">
        <f>IF(MONTH(N29)=MONTH(N$5),1+INT(MIN(MOD(N29-DATE(YEAR(N29)+{-1;0;1},1,5)+WEEKDAY(DATE(YEAR(N29)+{-1;0;1},1,3)),734))/7),"")</f>
        <v>17</v>
      </c>
      <c r="Q29" s="20" t="str">
        <f t="shared" si="3"/>
        <v>Matin</v>
      </c>
      <c r="R29" s="4">
        <v>43244</v>
      </c>
      <c r="S29" s="3" t="str">
        <v xml:space="preserve"> </v>
      </c>
      <c r="T29" s="25">
        <f>IF(MONTH(R29)=MONTH(R$5),1+INT(MIN(MOD(R29-DATE(YEAR(R29)+{-1;0;1},1,5)+WEEKDAY(DATE(YEAR(R29)+{-1;0;1},1,3)),734))/7),"")</f>
        <v>21</v>
      </c>
      <c r="U29" s="20" t="str">
        <f t="shared" si="7"/>
        <v>Nuit</v>
      </c>
      <c r="V29" s="19">
        <v>43275</v>
      </c>
      <c r="W29" s="3" t="str">
        <v xml:space="preserve"> </v>
      </c>
      <c r="X29" s="25">
        <f>IF(MONTH(V29)=MONTH(V$5),1+INT(MIN(MOD(V29-DATE(YEAR(V29)+{-1;0;1},1,5)+WEEKDAY(DATE(YEAR(V29)+{-1;0;1},1,3)),734))/7),"")</f>
        <v>25</v>
      </c>
      <c r="Y29" s="20" t="str">
        <f t="shared" si="6"/>
        <v/>
      </c>
    </row>
    <row r="30" spans="2:25" x14ac:dyDescent="0.35">
      <c r="B30" s="4">
        <v>43125</v>
      </c>
      <c r="C30" s="3" t="str">
        <v xml:space="preserve"> </v>
      </c>
      <c r="D30" s="25">
        <f>IF(MONTH(B30)=MONTH(B$5),1+INT(MIN(MOD(B30-DATE(YEAR(B30)+{-1;0;1},1,5)+WEEKDAY(DATE(YEAR(B30)+{-1;0;1},1,3)),734))/7),"")</f>
        <v>4</v>
      </c>
      <c r="E30" s="20" t="str">
        <f t="shared" si="0"/>
        <v>Après-midi</v>
      </c>
      <c r="F30" s="4">
        <v>43156</v>
      </c>
      <c r="G30" s="3" t="str">
        <v xml:space="preserve"> </v>
      </c>
      <c r="H30" s="25">
        <f>IF(MONTH(F30)=MONTH(F$5),1+INT(MIN(MOD(F30-DATE(YEAR(F30)+{-1;0;1},1,5)+WEEKDAY(DATE(YEAR(F30)+{-1;0;1},1,3)),734))/7),"")</f>
        <v>8</v>
      </c>
      <c r="I30" s="20" t="str">
        <f t="shared" si="1"/>
        <v/>
      </c>
      <c r="J30" s="4">
        <v>43184</v>
      </c>
      <c r="K30" s="3" t="str">
        <v xml:space="preserve"> </v>
      </c>
      <c r="L30" s="25">
        <f>IF(MONTH(J30)=MONTH(J$5),1+INT(MIN(MOD(J30-DATE(YEAR(J30)+{-1;0;1},1,5)+WEEKDAY(DATE(YEAR(J30)+{-1;0;1},1,3)),734))/7),"")</f>
        <v>12</v>
      </c>
      <c r="M30" s="20" t="str">
        <f t="shared" si="2"/>
        <v/>
      </c>
      <c r="N30" s="4">
        <v>43215</v>
      </c>
      <c r="O30" s="3" t="str">
        <v xml:space="preserve"> </v>
      </c>
      <c r="P30" s="25">
        <f>IF(MONTH(N30)=MONTH(N$5),1+INT(MIN(MOD(N30-DATE(YEAR(N30)+{-1;0;1},1,5)+WEEKDAY(DATE(YEAR(N30)+{-1;0;1},1,3)),734))/7),"")</f>
        <v>17</v>
      </c>
      <c r="Q30" s="20" t="str">
        <f t="shared" si="3"/>
        <v>Matin</v>
      </c>
      <c r="R30" s="4">
        <v>43245</v>
      </c>
      <c r="S30" s="3" t="str">
        <v xml:space="preserve"> </v>
      </c>
      <c r="T30" s="25">
        <f>IF(MONTH(R30)=MONTH(R$5),1+INT(MIN(MOD(R30-DATE(YEAR(R30)+{-1;0;1},1,5)+WEEKDAY(DATE(YEAR(R30)+{-1;0;1},1,3)),734))/7),"")</f>
        <v>21</v>
      </c>
      <c r="U30" s="20" t="str">
        <f t="shared" si="7"/>
        <v>Nuit</v>
      </c>
      <c r="V30" s="19">
        <v>43276</v>
      </c>
      <c r="W30" s="3" t="str">
        <v xml:space="preserve"> </v>
      </c>
      <c r="X30" s="25">
        <f>IF(MONTH(V30)=MONTH(V$5),1+INT(MIN(MOD(V30-DATE(YEAR(V30)+{-1;0;1},1,5)+WEEKDAY(DATE(YEAR(V30)+{-1;0;1},1,3)),734))/7),"")</f>
        <v>26</v>
      </c>
      <c r="Y30" s="20" t="str">
        <f t="shared" si="6"/>
        <v>Matin</v>
      </c>
    </row>
    <row r="31" spans="2:25" x14ac:dyDescent="0.35">
      <c r="B31" s="4">
        <v>43126</v>
      </c>
      <c r="C31" s="3" t="str">
        <v xml:space="preserve"> </v>
      </c>
      <c r="D31" s="25">
        <f>IF(MONTH(B31)=MONTH(B$5),1+INT(MIN(MOD(B31-DATE(YEAR(B31)+{-1;0;1},1,5)+WEEKDAY(DATE(YEAR(B31)+{-1;0;1},1,3)),734))/7),"")</f>
        <v>4</v>
      </c>
      <c r="E31" s="20" t="str">
        <f t="shared" si="0"/>
        <v>Après-midi</v>
      </c>
      <c r="F31" s="4">
        <v>43157</v>
      </c>
      <c r="G31" s="3" t="str">
        <v xml:space="preserve"> </v>
      </c>
      <c r="H31" s="25">
        <f>IF(MONTH(F31)=MONTH(F$5),1+INT(MIN(MOD(F31-DATE(YEAR(F31)+{-1;0;1},1,5)+WEEKDAY(DATE(YEAR(F31)+{-1;0;1},1,3)),734))/7),"")</f>
        <v>9</v>
      </c>
      <c r="I31" s="20" t="str">
        <f t="shared" si="1"/>
        <v>Nuit</v>
      </c>
      <c r="J31" s="4">
        <v>43185</v>
      </c>
      <c r="K31" s="3" t="str">
        <v xml:space="preserve"> </v>
      </c>
      <c r="L31" s="25">
        <f>IF(MONTH(J31)=MONTH(J$5),1+INT(MIN(MOD(J31-DATE(YEAR(J31)+{-1;0;1},1,5)+WEEKDAY(DATE(YEAR(J31)+{-1;0;1},1,3)),734))/7),"")</f>
        <v>13</v>
      </c>
      <c r="M31" s="20" t="str">
        <f t="shared" si="2"/>
        <v>Après-midi</v>
      </c>
      <c r="N31" s="4">
        <v>43216</v>
      </c>
      <c r="O31" s="3" t="str">
        <v xml:space="preserve"> </v>
      </c>
      <c r="P31" s="25">
        <f>IF(MONTH(N31)=MONTH(N$5),1+INT(MIN(MOD(N31-DATE(YEAR(N31)+{-1;0;1},1,5)+WEEKDAY(DATE(YEAR(N31)+{-1;0;1},1,3)),734))/7),"")</f>
        <v>17</v>
      </c>
      <c r="Q31" s="20" t="str">
        <f t="shared" si="3"/>
        <v>Matin</v>
      </c>
      <c r="R31" s="4">
        <v>43246</v>
      </c>
      <c r="S31" s="3" t="str">
        <v xml:space="preserve"> </v>
      </c>
      <c r="T31" s="25">
        <f>IF(MONTH(R31)=MONTH(R$5),1+INT(MIN(MOD(R31-DATE(YEAR(R31)+{-1;0;1},1,5)+WEEKDAY(DATE(YEAR(R31)+{-1;0;1},1,3)),734))/7),"")</f>
        <v>21</v>
      </c>
      <c r="U31" s="20" t="str">
        <f t="shared" si="7"/>
        <v/>
      </c>
      <c r="V31" s="19">
        <v>43277</v>
      </c>
      <c r="W31" s="3" t="str">
        <v xml:space="preserve"> </v>
      </c>
      <c r="X31" s="25">
        <f>IF(MONTH(V31)=MONTH(V$5),1+INT(MIN(MOD(V31-DATE(YEAR(V31)+{-1;0;1},1,5)+WEEKDAY(DATE(YEAR(V31)+{-1;0;1},1,3)),734))/7),"")</f>
        <v>26</v>
      </c>
      <c r="Y31" s="20" t="str">
        <f t="shared" si="6"/>
        <v>Matin</v>
      </c>
    </row>
    <row r="32" spans="2:25" x14ac:dyDescent="0.35">
      <c r="B32" s="4">
        <v>43127</v>
      </c>
      <c r="C32" s="3" t="str">
        <v xml:space="preserve"> </v>
      </c>
      <c r="D32" s="25">
        <f>IF(MONTH(B32)=MONTH(B$5),1+INT(MIN(MOD(B32-DATE(YEAR(B32)+{-1;0;1},1,5)+WEEKDAY(DATE(YEAR(B32)+{-1;0;1},1,3)),734))/7),"")</f>
        <v>4</v>
      </c>
      <c r="E32" s="20" t="str">
        <f t="shared" si="0"/>
        <v/>
      </c>
      <c r="F32" s="4">
        <v>43158</v>
      </c>
      <c r="G32" s="3" t="str">
        <v xml:space="preserve"> </v>
      </c>
      <c r="H32" s="25">
        <f>IF(MONTH(F32)=MONTH(F$5),1+INT(MIN(MOD(F32-DATE(YEAR(F32)+{-1;0;1},1,5)+WEEKDAY(DATE(YEAR(F32)+{-1;0;1},1,3)),734))/7),"")</f>
        <v>9</v>
      </c>
      <c r="I32" s="20" t="str">
        <f t="shared" si="1"/>
        <v>Nuit</v>
      </c>
      <c r="J32" s="4">
        <v>43186</v>
      </c>
      <c r="K32" s="3" t="str">
        <v xml:space="preserve"> </v>
      </c>
      <c r="L32" s="25">
        <f>IF(MONTH(J32)=MONTH(J$5),1+INT(MIN(MOD(J32-DATE(YEAR(J32)+{-1;0;1},1,5)+WEEKDAY(DATE(YEAR(J32)+{-1;0;1},1,3)),734))/7),"")</f>
        <v>13</v>
      </c>
      <c r="M32" s="20" t="str">
        <f t="shared" si="2"/>
        <v>Après-midi</v>
      </c>
      <c r="N32" s="4">
        <v>43217</v>
      </c>
      <c r="O32" s="3" t="str">
        <v xml:space="preserve"> </v>
      </c>
      <c r="P32" s="25">
        <f>IF(MONTH(N32)=MONTH(N$5),1+INT(MIN(MOD(N32-DATE(YEAR(N32)+{-1;0;1},1,5)+WEEKDAY(DATE(YEAR(N32)+{-1;0;1},1,3)),734))/7),"")</f>
        <v>17</v>
      </c>
      <c r="Q32" s="20" t="str">
        <f t="shared" si="3"/>
        <v>Matin</v>
      </c>
      <c r="R32" s="4">
        <v>43247</v>
      </c>
      <c r="S32" s="3" t="str">
        <v xml:space="preserve"> </v>
      </c>
      <c r="T32" s="25">
        <f>IF(MONTH(R32)=MONTH(R$5),1+INT(MIN(MOD(R32-DATE(YEAR(R32)+{-1;0;1},1,5)+WEEKDAY(DATE(YEAR(R32)+{-1;0;1},1,3)),734))/7),"")</f>
        <v>21</v>
      </c>
      <c r="U32" s="20" t="str">
        <f t="shared" si="7"/>
        <v/>
      </c>
      <c r="V32" s="19">
        <v>43278</v>
      </c>
      <c r="W32" s="3" t="str">
        <v xml:space="preserve"> </v>
      </c>
      <c r="X32" s="25">
        <f>IF(MONTH(V32)=MONTH(V$5),1+INT(MIN(MOD(V32-DATE(YEAR(V32)+{-1;0;1},1,5)+WEEKDAY(DATE(YEAR(V32)+{-1;0;1},1,3)),734))/7),"")</f>
        <v>26</v>
      </c>
      <c r="Y32" s="20" t="str">
        <f t="shared" si="6"/>
        <v>Matin</v>
      </c>
    </row>
    <row r="33" spans="2:25" x14ac:dyDescent="0.35">
      <c r="B33" s="4">
        <v>43128</v>
      </c>
      <c r="C33" s="3" t="str">
        <v xml:space="preserve"> </v>
      </c>
      <c r="D33" s="25">
        <f>IF(MONTH(B33)=MONTH(B$5),1+INT(MIN(MOD(B33-DATE(YEAR(B33)+{-1;0;1},1,5)+WEEKDAY(DATE(YEAR(B33)+{-1;0;1},1,3)),734))/7),"")</f>
        <v>4</v>
      </c>
      <c r="E33" s="20" t="str">
        <f t="shared" si="0"/>
        <v/>
      </c>
      <c r="F33" s="4">
        <v>43159</v>
      </c>
      <c r="G33" s="3" t="str">
        <v xml:space="preserve"> </v>
      </c>
      <c r="H33" s="25">
        <f>IF(MONTH(F33)=MONTH(F$5),1+INT(MIN(MOD(F33-DATE(YEAR(F33)+{-1;0;1},1,5)+WEEKDAY(DATE(YEAR(F33)+{-1;0;1},1,3)),734))/7),"")</f>
        <v>9</v>
      </c>
      <c r="I33" s="20" t="str">
        <f t="shared" si="1"/>
        <v>Nuit</v>
      </c>
      <c r="J33" s="4">
        <v>43187</v>
      </c>
      <c r="K33" s="3" t="str">
        <v xml:space="preserve"> </v>
      </c>
      <c r="L33" s="25">
        <f>IF(MONTH(J33)=MONTH(J$5),1+INT(MIN(MOD(J33-DATE(YEAR(J33)+{-1;0;1},1,5)+WEEKDAY(DATE(YEAR(J33)+{-1;0;1},1,3)),734))/7),"")</f>
        <v>13</v>
      </c>
      <c r="M33" s="20" t="str">
        <f t="shared" si="2"/>
        <v>Après-midi</v>
      </c>
      <c r="N33" s="4">
        <v>43218</v>
      </c>
      <c r="O33" s="3" t="str">
        <v xml:space="preserve"> </v>
      </c>
      <c r="P33" s="25">
        <f>IF(MONTH(N33)=MONTH(N$5),1+INT(MIN(MOD(N33-DATE(YEAR(N33)+{-1;0;1},1,5)+WEEKDAY(DATE(YEAR(N33)+{-1;0;1},1,3)),734))/7),"")</f>
        <v>17</v>
      </c>
      <c r="Q33" s="20" t="str">
        <f t="shared" si="3"/>
        <v/>
      </c>
      <c r="R33" s="4">
        <v>43248</v>
      </c>
      <c r="S33" s="3" t="str">
        <v xml:space="preserve"> </v>
      </c>
      <c r="T33" s="25">
        <f>IF(MONTH(R33)=MONTH(R$5),1+INT(MIN(MOD(R33-DATE(YEAR(R33)+{-1;0;1},1,5)+WEEKDAY(DATE(YEAR(R33)+{-1;0;1},1,3)),734))/7),"")</f>
        <v>22</v>
      </c>
      <c r="U33" s="20" t="str">
        <f t="shared" si="7"/>
        <v>Après-midi</v>
      </c>
      <c r="V33" s="19">
        <v>43279</v>
      </c>
      <c r="W33" s="3" t="str">
        <v xml:space="preserve"> </v>
      </c>
      <c r="X33" s="25">
        <f>IF(MONTH(V33)=MONTH(V$5),1+INT(MIN(MOD(V33-DATE(YEAR(V33)+{-1;0;1},1,5)+WEEKDAY(DATE(YEAR(V33)+{-1;0;1},1,3)),734))/7),"")</f>
        <v>26</v>
      </c>
      <c r="Y33" s="20" t="str">
        <f t="shared" si="6"/>
        <v>Matin</v>
      </c>
    </row>
    <row r="34" spans="2:25" x14ac:dyDescent="0.35">
      <c r="B34" s="4">
        <v>43129</v>
      </c>
      <c r="C34" s="3" t="str">
        <v xml:space="preserve"> </v>
      </c>
      <c r="D34" s="25">
        <f>IF(MONTH(B34)=MONTH(B$5),1+INT(MIN(MOD(B34-DATE(YEAR(B34)+{-1;0;1},1,5)+WEEKDAY(DATE(YEAR(B34)+{-1;0;1},1,3)),734))/7),"")</f>
        <v>5</v>
      </c>
      <c r="E34" s="20" t="str">
        <f t="shared" si="0"/>
        <v>Matin</v>
      </c>
      <c r="F34" s="4">
        <v>43160</v>
      </c>
      <c r="G34" s="3" t="str">
        <v xml:space="preserve"> </v>
      </c>
      <c r="H34" s="25" t="str">
        <f>IF(MONTH(F34)=MONTH(F$5),1+INT(MIN(MOD(F34-DATE(YEAR(F34)+{-1;0;1},1,5)+WEEKDAY(DATE(YEAR(F34)+{-1;0;1},1,3)),734))/7),"")</f>
        <v/>
      </c>
      <c r="I34" s="20" t="str">
        <f t="shared" si="1"/>
        <v>Nuit</v>
      </c>
      <c r="J34" s="4">
        <v>43188</v>
      </c>
      <c r="K34" s="3" t="str">
        <v xml:space="preserve"> </v>
      </c>
      <c r="L34" s="25">
        <f>IF(MONTH(J34)=MONTH(J$5),1+INT(MIN(MOD(J34-DATE(YEAR(J34)+{-1;0;1},1,5)+WEEKDAY(DATE(YEAR(J34)+{-1;0;1},1,3)),734))/7),"")</f>
        <v>13</v>
      </c>
      <c r="M34" s="20" t="str">
        <f t="shared" si="2"/>
        <v>Après-midi</v>
      </c>
      <c r="N34" s="4">
        <v>43219</v>
      </c>
      <c r="O34" s="3" t="str">
        <v xml:space="preserve"> </v>
      </c>
      <c r="P34" s="25">
        <f>IF(MONTH(N34)=MONTH(N$5),1+INT(MIN(MOD(N34-DATE(YEAR(N34)+{-1;0;1},1,5)+WEEKDAY(DATE(YEAR(N34)+{-1;0;1},1,3)),734))/7),"")</f>
        <v>17</v>
      </c>
      <c r="Q34" s="20" t="str">
        <f t="shared" si="3"/>
        <v/>
      </c>
      <c r="R34" s="4">
        <v>43249</v>
      </c>
      <c r="S34" s="3" t="str">
        <v xml:space="preserve"> </v>
      </c>
      <c r="T34" s="25">
        <f>IF(MONTH(R34)=MONTH(R$5),1+INT(MIN(MOD(R34-DATE(YEAR(R34)+{-1;0;1},1,5)+WEEKDAY(DATE(YEAR(R34)+{-1;0;1},1,3)),734))/7),"")</f>
        <v>22</v>
      </c>
      <c r="U34" s="20" t="str">
        <f t="shared" si="7"/>
        <v>Après-midi</v>
      </c>
      <c r="V34" s="19">
        <v>43280</v>
      </c>
      <c r="W34" s="3" t="str">
        <v xml:space="preserve"> </v>
      </c>
      <c r="X34" s="25">
        <f>IF(MONTH(V34)=MONTH(V$5),1+INT(MIN(MOD(V34-DATE(YEAR(V34)+{-1;0;1},1,5)+WEEKDAY(DATE(YEAR(V34)+{-1;0;1},1,3)),734))/7),"")</f>
        <v>26</v>
      </c>
      <c r="Y34" s="20" t="str">
        <f t="shared" si="6"/>
        <v>Matin</v>
      </c>
    </row>
    <row r="35" spans="2:25" x14ac:dyDescent="0.35">
      <c r="B35" s="4">
        <v>43130</v>
      </c>
      <c r="C35" s="3" t="str">
        <v xml:space="preserve"> </v>
      </c>
      <c r="D35" s="25">
        <f>IF(MONTH(B35)=MONTH(B$5),1+INT(MIN(MOD(B35-DATE(YEAR(B35)+{-1;0;1},1,5)+WEEKDAY(DATE(YEAR(B35)+{-1;0;1},1,3)),734))/7),"")</f>
        <v>5</v>
      </c>
      <c r="E35" s="20" t="str">
        <f t="shared" si="0"/>
        <v>Matin</v>
      </c>
      <c r="F35" s="4">
        <v>43161</v>
      </c>
      <c r="G35" s="3" t="str">
        <v xml:space="preserve"> </v>
      </c>
      <c r="H35" s="25" t="str">
        <f>IF(MONTH(F35)=MONTH(F$5),1+INT(MIN(MOD(F35-DATE(YEAR(F35)+{-1;0;1},1,5)+WEEKDAY(DATE(YEAR(F35)+{-1;0;1},1,3)),734))/7),"")</f>
        <v/>
      </c>
      <c r="I35" s="20" t="str">
        <f t="shared" si="1"/>
        <v>Nuit</v>
      </c>
      <c r="J35" s="4">
        <v>43189</v>
      </c>
      <c r="K35" s="3" t="str">
        <v xml:space="preserve"> </v>
      </c>
      <c r="L35" s="25">
        <f>IF(MONTH(J35)=MONTH(J$5),1+INT(MIN(MOD(J35-DATE(YEAR(J35)+{-1;0;1},1,5)+WEEKDAY(DATE(YEAR(J35)+{-1;0;1},1,3)),734))/7),"")</f>
        <v>13</v>
      </c>
      <c r="M35" s="20" t="str">
        <f t="shared" si="2"/>
        <v>Après-midi</v>
      </c>
      <c r="N35" s="4">
        <v>43220</v>
      </c>
      <c r="O35" s="3" t="str">
        <v>Pont</v>
      </c>
      <c r="P35" s="25">
        <f>IF(MONTH(N35)=MONTH(N$5),1+INT(MIN(MOD(N35-DATE(YEAR(N35)+{-1;0;1},1,5)+WEEKDAY(DATE(YEAR(N35)+{-1;0;1},1,3)),734))/7),"")</f>
        <v>18</v>
      </c>
      <c r="Q35" s="20" t="str">
        <f t="shared" si="3"/>
        <v>Nuit</v>
      </c>
      <c r="R35" s="4">
        <v>43250</v>
      </c>
      <c r="S35" s="3" t="str">
        <v xml:space="preserve"> </v>
      </c>
      <c r="T35" s="25">
        <f>IF(MONTH(R35)=MONTH(R$5),1+INT(MIN(MOD(R35-DATE(YEAR(R35)+{-1;0;1},1,5)+WEEKDAY(DATE(YEAR(R35)+{-1;0;1},1,3)),734))/7),"")</f>
        <v>22</v>
      </c>
      <c r="U35" s="20" t="str">
        <f t="shared" si="7"/>
        <v>Après-midi</v>
      </c>
      <c r="V35" s="19">
        <v>43281</v>
      </c>
      <c r="W35" s="3" t="str">
        <v xml:space="preserve"> </v>
      </c>
      <c r="X35" s="25">
        <f>IF(MONTH(V35)=MONTH(V$5),1+INT(MIN(MOD(V35-DATE(YEAR(V35)+{-1;0;1},1,5)+WEEKDAY(DATE(YEAR(V35)+{-1;0;1},1,3)),734))/7),"")</f>
        <v>26</v>
      </c>
      <c r="Y35" s="20" t="str">
        <f t="shared" si="6"/>
        <v/>
      </c>
    </row>
    <row r="36" spans="2:25" x14ac:dyDescent="0.35">
      <c r="B36" s="4">
        <v>43131</v>
      </c>
      <c r="C36" s="3" t="str">
        <v xml:space="preserve"> </v>
      </c>
      <c r="D36" s="25">
        <f>IF(MONTH(B36)=MONTH(B$5),1+INT(MIN(MOD(B36-DATE(YEAR(B36)+{-1;0;1},1,5)+WEEKDAY(DATE(YEAR(B36)+{-1;0;1},1,3)),734))/7),"")</f>
        <v>5</v>
      </c>
      <c r="E36" s="20" t="str">
        <f t="shared" si="0"/>
        <v>Matin</v>
      </c>
      <c r="F36" s="4">
        <v>43162</v>
      </c>
      <c r="G36" s="3" t="str">
        <v xml:space="preserve"> </v>
      </c>
      <c r="H36" s="25" t="str">
        <f>IF(MONTH(F36)=MONTH(F$5),1+INT(MIN(MOD(F36-DATE(YEAR(F36)+{-1;0;1},1,5)+WEEKDAY(DATE(YEAR(F36)+{-1;0;1},1,3)),734))/7),"")</f>
        <v/>
      </c>
      <c r="I36" s="20" t="str">
        <f t="shared" si="1"/>
        <v/>
      </c>
      <c r="J36" s="4">
        <v>43190</v>
      </c>
      <c r="K36" s="3" t="str">
        <v xml:space="preserve"> </v>
      </c>
      <c r="L36" s="25">
        <f>IF(MONTH(J36)=MONTH(J$5),1+INT(MIN(MOD(J36-DATE(YEAR(J36)+{-1;0;1},1,5)+WEEKDAY(DATE(YEAR(J36)+{-1;0;1},1,3)),734))/7),"")</f>
        <v>13</v>
      </c>
      <c r="M36" s="20" t="str">
        <f t="shared" si="2"/>
        <v/>
      </c>
      <c r="N36" s="4">
        <v>43221</v>
      </c>
      <c r="O36" s="3" t="str">
        <v xml:space="preserve">Fête du travail </v>
      </c>
      <c r="P36" s="25" t="str">
        <f>IF(MONTH(N36)=MONTH(N$5),1+INT(MIN(MOD(N36-DATE(YEAR(N36)+{-1;0;1},1,5)+WEEKDAY(DATE(YEAR(N36)+{-1;0;1},1,3)),734))/7),"")</f>
        <v/>
      </c>
      <c r="Q36" s="20" t="str">
        <f t="shared" si="3"/>
        <v>Nuit</v>
      </c>
      <c r="R36" s="4">
        <v>43251</v>
      </c>
      <c r="S36" s="3" t="str">
        <v xml:space="preserve"> </v>
      </c>
      <c r="T36" s="25">
        <f>IF(MONTH(R36)=MONTH(R$5),1+INT(MIN(MOD(R36-DATE(YEAR(R36)+{-1;0;1},1,5)+WEEKDAY(DATE(YEAR(R36)+{-1;0;1},1,3)),734))/7),"")</f>
        <v>22</v>
      </c>
      <c r="U36" s="20" t="str">
        <f t="shared" si="7"/>
        <v>Après-midi</v>
      </c>
      <c r="V36" s="19">
        <v>43282</v>
      </c>
      <c r="W36" s="3" t="str">
        <v xml:space="preserve"> </v>
      </c>
      <c r="X36" s="25" t="str">
        <f>IF(MONTH(V36)=MONTH(V$5),1+INT(MIN(MOD(V36-DATE(YEAR(V36)+{-1;0;1},1,5)+WEEKDAY(DATE(YEAR(V36)+{-1;0;1},1,3)),734))/7),"")</f>
        <v/>
      </c>
      <c r="Y36" s="20" t="str">
        <f t="shared" si="6"/>
        <v/>
      </c>
    </row>
    <row r="40" spans="2:25" x14ac:dyDescent="0.35">
      <c r="B40" s="1">
        <v>7</v>
      </c>
      <c r="F40" s="1">
        <v>8</v>
      </c>
      <c r="J40" s="1">
        <v>9</v>
      </c>
      <c r="N40" s="1">
        <v>10</v>
      </c>
      <c r="R40" s="1">
        <v>11</v>
      </c>
      <c r="V40" s="1">
        <v>12</v>
      </c>
    </row>
    <row r="41" spans="2:25" ht="18.5" x14ac:dyDescent="0.35">
      <c r="B41" s="21">
        <f>DATE($F$1,B40,1)</f>
        <v>43282</v>
      </c>
      <c r="C41" s="22"/>
      <c r="D41" s="22"/>
      <c r="E41" s="23"/>
      <c r="F41" s="21">
        <f>DATE($F$1,F40,1)</f>
        <v>43313</v>
      </c>
      <c r="G41" s="22"/>
      <c r="H41" s="22"/>
      <c r="I41" s="23"/>
      <c r="J41" s="21">
        <f>DATE($F$1,J40,1)</f>
        <v>43344</v>
      </c>
      <c r="K41" s="22"/>
      <c r="L41" s="22"/>
      <c r="M41" s="23"/>
      <c r="N41" s="21">
        <f>DATE($F$1,N40,1)</f>
        <v>43374</v>
      </c>
      <c r="O41" s="22"/>
      <c r="P41" s="22"/>
      <c r="Q41" s="23"/>
      <c r="R41" s="21">
        <f>DATE($F$1,R40,1)</f>
        <v>43405</v>
      </c>
      <c r="S41" s="22"/>
      <c r="T41" s="22"/>
      <c r="U41" s="23"/>
      <c r="V41" s="21">
        <f>DATE($F$1,V40,1)</f>
        <v>43435</v>
      </c>
      <c r="W41" s="22"/>
      <c r="X41" s="22"/>
      <c r="Y41" s="23"/>
    </row>
    <row r="42" spans="2:25" x14ac:dyDescent="0.35">
      <c r="B42" s="4">
        <f t="array" ref="B42:B72">DATE($F$1,B40,ROW(1:31))</f>
        <v>43282</v>
      </c>
      <c r="C42" s="3" t="str">
        <f t="array" ref="C42:C72">IFERROR(VLOOKUP(B42:B72,JF!$D:$E,2,0),"")&amp;IF(COUNTIF(JF!$G:$G,calend!B42:B72),Pont," ")</f>
        <v xml:space="preserve"> </v>
      </c>
      <c r="D42" s="24">
        <f>IF(MONTH(B42)=MONTH(B$41),1+INT(MIN(MOD(B42-DATE(YEAR(B42)+{-1;0;1},1,5)+WEEKDAY(DATE(YEAR(B42)+{-1;0;1},1,3)),734))/7),"")</f>
        <v>26</v>
      </c>
      <c r="E42" s="20" t="str">
        <f t="shared" ref="E42:E55" si="8">IF(WEEKDAY(B42,2)&lt;6,CHOOSE(MOD(INT((B42-43241)/7),3)+1,IF(MOD(B42-43224,42)=0,"","Nuit"),"Après-midi","Matin"),"")</f>
        <v/>
      </c>
      <c r="F42" s="4">
        <f t="array" ref="F42:F72">DATE($F$1,F40,ROW(1:31))</f>
        <v>43313</v>
      </c>
      <c r="G42" s="3" t="str">
        <f t="array" ref="G42:G72">IFERROR(VLOOKUP(F42:F72,JF!$D:$E,2,0),"")&amp;IF(COUNTIF(JF!$G:$G,calend!F42:F72),Pont," ")</f>
        <v xml:space="preserve"> </v>
      </c>
      <c r="H42" s="24">
        <f>IF(MONTH(F42)=MONTH(F$41),1+INT(MIN(MOD(F42-DATE(YEAR(F42)+{-1;0;1},1,5)+WEEKDAY(DATE(YEAR(F42)+{-1;0;1},1,3)),734))/7),"")</f>
        <v>31</v>
      </c>
      <c r="I42" s="20" t="str">
        <f t="shared" ref="I42:I55" si="9">IF(WEEKDAY(F42,2)&lt;6,CHOOSE(MOD(INT((F42-43241)/7),3)+1,IF(MOD(F42-43224,42)=0,"","Nuit"),"Après-midi","Matin"),"")</f>
        <v>Après-midi</v>
      </c>
      <c r="J42" s="4">
        <f t="array" ref="J42:J72">DATE($F$1,J40,ROW(1:31))</f>
        <v>43344</v>
      </c>
      <c r="K42" s="3" t="str">
        <f t="array" ref="K42:K72">IFERROR(VLOOKUP(J42:J72,JF!$D:$E,2,0),"")&amp;IF(COUNTIF(JF!$G:$G,calend!J42:J72),Pont," ")</f>
        <v xml:space="preserve"> </v>
      </c>
      <c r="L42" s="24">
        <f>IF(MONTH(J42)=MONTH(J$41),1+INT(MIN(MOD(J42-DATE(YEAR(J42)+{-1;0;1},1,5)+WEEKDAY(DATE(YEAR(J42)+{-1;0;1},1,3)),734))/7),"")</f>
        <v>35</v>
      </c>
      <c r="M42" s="20" t="str">
        <f t="shared" ref="M42:M55" si="10">IF(WEEKDAY(J42,2)&lt;6,CHOOSE(MOD(INT((J42-43241)/7),3)+1,IF(MOD(J42-43224,42)=0,"","Nuit"),"Après-midi","Matin"),"")</f>
        <v/>
      </c>
      <c r="N42" s="19">
        <f t="array" ref="N42:N72">DATE($F$1,N40,ROW(1:31))</f>
        <v>43374</v>
      </c>
      <c r="O42" s="3" t="str">
        <f t="array" ref="O42:O72">IFERROR(VLOOKUP(N42:N72,JF!$D:$E,2,0),"")&amp;IF(COUNTIF(JF!$G:$G,calend!N42:N72),Pont," ")</f>
        <v xml:space="preserve"> </v>
      </c>
      <c r="P42" s="24">
        <f>IF(MONTH(N42)=MONTH(N$41),1+INT(MIN(MOD(N42-DATE(YEAR(N42)+{-1;0;1},1,5)+WEEKDAY(DATE(YEAR(N42)+{-1;0;1},1,3)),734))/7),"")</f>
        <v>40</v>
      </c>
      <c r="Q42" s="20" t="str">
        <f t="shared" ref="Q42:Q55" si="11">IF(WEEKDAY(N42,2)&lt;6,CHOOSE(MOD(INT((N42-43241)/7),3)+1,IF(MOD(N42-43224,42)=0,"","Nuit"),"Après-midi","Matin"),"")</f>
        <v>Après-midi</v>
      </c>
      <c r="R42" s="19">
        <f t="array" ref="R42:R72">DATE($F$1,R40,ROW(1:31))</f>
        <v>43405</v>
      </c>
      <c r="S42" s="3" t="str">
        <f t="array" ref="S42:S72">IFERROR(VLOOKUP(R42:R72,JF!$D:$E,2,0),"")&amp;IF(COUNTIF(JF!$G:$G,calend!R42:R72),Pont," ")</f>
        <v xml:space="preserve">Toussaint </v>
      </c>
      <c r="T42" s="24">
        <f>IF(MONTH(R42)=MONTH(R$41),1+INT(MIN(MOD(R42-DATE(YEAR(R42)+{-1;0;1},1,5)+WEEKDAY(DATE(YEAR(R42)+{-1;0;1},1,3)),734))/7),"")</f>
        <v>44</v>
      </c>
      <c r="U42" s="20" t="str">
        <f t="shared" ref="U42:U55" si="12">IF(WEEKDAY(R42,2)&lt;6,CHOOSE(MOD(INT((R42-43241)/7),3)+1,IF(MOD(R42-43224,42)=0,"","Nuit"),"Après-midi","Matin"),"")</f>
        <v>Matin</v>
      </c>
      <c r="V42" s="19">
        <f t="array" ref="V42:V72">DATE($F$1,V40,ROW(1:31))</f>
        <v>43435</v>
      </c>
      <c r="W42" s="3" t="str">
        <f t="array" ref="W42:W72">IFERROR(VLOOKUP(V42:V72,JF!$D:$E,2,0),"")&amp;IF(COUNTIF(JF!$G:$G,calend!V42:V72),Pont," ")</f>
        <v xml:space="preserve"> </v>
      </c>
      <c r="X42" s="24">
        <f>IF(MONTH(V42)=MONTH(V$41),1+INT(MIN(MOD(V42-DATE(YEAR(V42)+{-1;0;1},1,5)+WEEKDAY(DATE(YEAR(V42)+{-1;0;1},1,3)),734))/7),"")</f>
        <v>48</v>
      </c>
      <c r="Y42" s="20" t="str">
        <f t="shared" ref="Y42:Y55" si="13">IF(WEEKDAY(V42,2)&lt;6,CHOOSE(MOD(INT((V42-43241)/7),3)+1,IF(MOD(V42-43224,42)=0,"","Nuit"),"Après-midi","Matin"),"")</f>
        <v/>
      </c>
    </row>
    <row r="43" spans="2:25" x14ac:dyDescent="0.35">
      <c r="B43" s="4">
        <v>43283</v>
      </c>
      <c r="C43" s="3" t="str">
        <v xml:space="preserve"> </v>
      </c>
      <c r="D43" s="25">
        <f>IF(MONTH(B43)=MONTH(B$41),1+INT(MIN(MOD(B43-DATE(YEAR(B43)+{-1;0;1},1,5)+WEEKDAY(DATE(YEAR(B43)+{-1;0;1},1,3)),734))/7),"")</f>
        <v>27</v>
      </c>
      <c r="E43" s="20" t="str">
        <f t="shared" si="8"/>
        <v>Nuit</v>
      </c>
      <c r="F43" s="4">
        <v>43314</v>
      </c>
      <c r="G43" s="3" t="str">
        <v xml:space="preserve"> </v>
      </c>
      <c r="H43" s="25">
        <f>IF(MONTH(F43)=MONTH(F$41),1+INT(MIN(MOD(F43-DATE(YEAR(F43)+{-1;0;1},1,5)+WEEKDAY(DATE(YEAR(F43)+{-1;0;1},1,3)),734))/7),"")</f>
        <v>31</v>
      </c>
      <c r="I43" s="20" t="str">
        <f t="shared" si="9"/>
        <v>Après-midi</v>
      </c>
      <c r="J43" s="4">
        <v>43345</v>
      </c>
      <c r="K43" s="3" t="str">
        <v xml:space="preserve"> </v>
      </c>
      <c r="L43" s="25">
        <f>IF(MONTH(J43)=MONTH(J$41),1+INT(MIN(MOD(J43-DATE(YEAR(J43)+{-1;0;1},1,5)+WEEKDAY(DATE(YEAR(J43)+{-1;0;1},1,3)),734))/7),"")</f>
        <v>35</v>
      </c>
      <c r="M43" s="20" t="str">
        <f t="shared" si="10"/>
        <v/>
      </c>
      <c r="N43" s="19">
        <v>43375</v>
      </c>
      <c r="O43" s="3" t="str">
        <v xml:space="preserve"> </v>
      </c>
      <c r="P43" s="25">
        <f>IF(MONTH(N43)=MONTH(N$41),1+INT(MIN(MOD(N43-DATE(YEAR(N43)+{-1;0;1},1,5)+WEEKDAY(DATE(YEAR(N43)+{-1;0;1},1,3)),734))/7),"")</f>
        <v>40</v>
      </c>
      <c r="Q43" s="20" t="str">
        <f t="shared" si="11"/>
        <v>Après-midi</v>
      </c>
      <c r="R43" s="19">
        <v>43406</v>
      </c>
      <c r="S43" s="3" t="str">
        <v>Pont</v>
      </c>
      <c r="T43" s="25">
        <f>IF(MONTH(R43)=MONTH(R$41),1+INT(MIN(MOD(R43-DATE(YEAR(R43)+{-1;0;1},1,5)+WEEKDAY(DATE(YEAR(R43)+{-1;0;1},1,3)),734))/7),"")</f>
        <v>44</v>
      </c>
      <c r="U43" s="20" t="str">
        <f t="shared" si="12"/>
        <v>Matin</v>
      </c>
      <c r="V43" s="19">
        <v>43436</v>
      </c>
      <c r="W43" s="3" t="str">
        <v xml:space="preserve"> </v>
      </c>
      <c r="X43" s="25">
        <f>IF(MONTH(V43)=MONTH(V$41),1+INT(MIN(MOD(V43-DATE(YEAR(V43)+{-1;0;1},1,5)+WEEKDAY(DATE(YEAR(V43)+{-1;0;1},1,3)),734))/7),"")</f>
        <v>48</v>
      </c>
      <c r="Y43" s="20" t="str">
        <f t="shared" si="13"/>
        <v/>
      </c>
    </row>
    <row r="44" spans="2:25" x14ac:dyDescent="0.35">
      <c r="B44" s="4">
        <v>43284</v>
      </c>
      <c r="C44" s="3" t="str">
        <v xml:space="preserve"> </v>
      </c>
      <c r="D44" s="25">
        <f>IF(MONTH(B44)=MONTH(B$41),1+INT(MIN(MOD(B44-DATE(YEAR(B44)+{-1;0;1},1,5)+WEEKDAY(DATE(YEAR(B44)+{-1;0;1},1,3)),734))/7),"")</f>
        <v>27</v>
      </c>
      <c r="E44" s="20" t="str">
        <f t="shared" si="8"/>
        <v>Nuit</v>
      </c>
      <c r="F44" s="4">
        <v>43315</v>
      </c>
      <c r="G44" s="3" t="str">
        <v xml:space="preserve"> </v>
      </c>
      <c r="H44" s="25">
        <f>IF(MONTH(F44)=MONTH(F$41),1+INT(MIN(MOD(F44-DATE(YEAR(F44)+{-1;0;1},1,5)+WEEKDAY(DATE(YEAR(F44)+{-1;0;1},1,3)),734))/7),"")</f>
        <v>31</v>
      </c>
      <c r="I44" s="20" t="str">
        <f t="shared" si="9"/>
        <v>Après-midi</v>
      </c>
      <c r="J44" s="4">
        <v>43346</v>
      </c>
      <c r="K44" s="3" t="str">
        <v xml:space="preserve"> </v>
      </c>
      <c r="L44" s="25">
        <f>IF(MONTH(J44)=MONTH(J$41),1+INT(MIN(MOD(J44-DATE(YEAR(J44)+{-1;0;1},1,5)+WEEKDAY(DATE(YEAR(J44)+{-1;0;1},1,3)),734))/7),"")</f>
        <v>36</v>
      </c>
      <c r="M44" s="20" t="str">
        <f t="shared" si="10"/>
        <v>Nuit</v>
      </c>
      <c r="N44" s="19">
        <v>43376</v>
      </c>
      <c r="O44" s="3" t="str">
        <v xml:space="preserve"> </v>
      </c>
      <c r="P44" s="25">
        <f>IF(MONTH(N44)=MONTH(N$41),1+INT(MIN(MOD(N44-DATE(YEAR(N44)+{-1;0;1},1,5)+WEEKDAY(DATE(YEAR(N44)+{-1;0;1},1,3)),734))/7),"")</f>
        <v>40</v>
      </c>
      <c r="Q44" s="20" t="str">
        <f t="shared" si="11"/>
        <v>Après-midi</v>
      </c>
      <c r="R44" s="19">
        <v>43407</v>
      </c>
      <c r="S44" s="3" t="str">
        <v xml:space="preserve"> </v>
      </c>
      <c r="T44" s="25">
        <f>IF(MONTH(R44)=MONTH(R$41),1+INT(MIN(MOD(R44-DATE(YEAR(R44)+{-1;0;1},1,5)+WEEKDAY(DATE(YEAR(R44)+{-1;0;1},1,3)),734))/7),"")</f>
        <v>44</v>
      </c>
      <c r="U44" s="20" t="str">
        <f t="shared" si="12"/>
        <v/>
      </c>
      <c r="V44" s="19">
        <v>43437</v>
      </c>
      <c r="W44" s="3" t="str">
        <v xml:space="preserve"> </v>
      </c>
      <c r="X44" s="25">
        <f>IF(MONTH(V44)=MONTH(V$41),1+INT(MIN(MOD(V44-DATE(YEAR(V44)+{-1;0;1},1,5)+WEEKDAY(DATE(YEAR(V44)+{-1;0;1},1,3)),734))/7),"")</f>
        <v>49</v>
      </c>
      <c r="Y44" s="20" t="str">
        <f t="shared" si="13"/>
        <v>Après-midi</v>
      </c>
    </row>
    <row r="45" spans="2:25" x14ac:dyDescent="0.35">
      <c r="B45" s="4">
        <v>43285</v>
      </c>
      <c r="C45" s="3" t="str">
        <v xml:space="preserve"> </v>
      </c>
      <c r="D45" s="25">
        <f>IF(MONTH(B45)=MONTH(B$41),1+INT(MIN(MOD(B45-DATE(YEAR(B45)+{-1;0;1},1,5)+WEEKDAY(DATE(YEAR(B45)+{-1;0;1},1,3)),734))/7),"")</f>
        <v>27</v>
      </c>
      <c r="E45" s="20" t="str">
        <f t="shared" si="8"/>
        <v>Nuit</v>
      </c>
      <c r="F45" s="4">
        <v>43316</v>
      </c>
      <c r="G45" s="3" t="str">
        <v xml:space="preserve"> </v>
      </c>
      <c r="H45" s="25">
        <f>IF(MONTH(F45)=MONTH(F$41),1+INT(MIN(MOD(F45-DATE(YEAR(F45)+{-1;0;1},1,5)+WEEKDAY(DATE(YEAR(F45)+{-1;0;1},1,3)),734))/7),"")</f>
        <v>31</v>
      </c>
      <c r="I45" s="20" t="str">
        <f t="shared" si="9"/>
        <v/>
      </c>
      <c r="J45" s="4">
        <v>43347</v>
      </c>
      <c r="K45" s="3" t="str">
        <v xml:space="preserve"> </v>
      </c>
      <c r="L45" s="25">
        <f>IF(MONTH(J45)=MONTH(J$41),1+INT(MIN(MOD(J45-DATE(YEAR(J45)+{-1;0;1},1,5)+WEEKDAY(DATE(YEAR(J45)+{-1;0;1},1,3)),734))/7),"")</f>
        <v>36</v>
      </c>
      <c r="M45" s="20" t="str">
        <f t="shared" si="10"/>
        <v>Nuit</v>
      </c>
      <c r="N45" s="19">
        <v>43377</v>
      </c>
      <c r="O45" s="3" t="str">
        <v xml:space="preserve"> </v>
      </c>
      <c r="P45" s="25">
        <f>IF(MONTH(N45)=MONTH(N$41),1+INT(MIN(MOD(N45-DATE(YEAR(N45)+{-1;0;1},1,5)+WEEKDAY(DATE(YEAR(N45)+{-1;0;1},1,3)),734))/7),"")</f>
        <v>40</v>
      </c>
      <c r="Q45" s="20" t="str">
        <f t="shared" si="11"/>
        <v>Après-midi</v>
      </c>
      <c r="R45" s="19">
        <v>43408</v>
      </c>
      <c r="S45" s="3" t="str">
        <v xml:space="preserve"> </v>
      </c>
      <c r="T45" s="25">
        <f>IF(MONTH(R45)=MONTH(R$41),1+INT(MIN(MOD(R45-DATE(YEAR(R45)+{-1;0;1},1,5)+WEEKDAY(DATE(YEAR(R45)+{-1;0;1},1,3)),734))/7),"")</f>
        <v>44</v>
      </c>
      <c r="U45" s="20" t="str">
        <f t="shared" si="12"/>
        <v/>
      </c>
      <c r="V45" s="19">
        <v>43438</v>
      </c>
      <c r="W45" s="3" t="str">
        <v xml:space="preserve"> </v>
      </c>
      <c r="X45" s="25">
        <f>IF(MONTH(V45)=MONTH(V$41),1+INT(MIN(MOD(V45-DATE(YEAR(V45)+{-1;0;1},1,5)+WEEKDAY(DATE(YEAR(V45)+{-1;0;1},1,3)),734))/7),"")</f>
        <v>49</v>
      </c>
      <c r="Y45" s="20" t="str">
        <f t="shared" si="13"/>
        <v>Après-midi</v>
      </c>
    </row>
    <row r="46" spans="2:25" x14ac:dyDescent="0.35">
      <c r="B46" s="4">
        <v>43286</v>
      </c>
      <c r="C46" s="3" t="str">
        <v xml:space="preserve"> </v>
      </c>
      <c r="D46" s="25">
        <f>IF(MONTH(B46)=MONTH(B$41),1+INT(MIN(MOD(B46-DATE(YEAR(B46)+{-1;0;1},1,5)+WEEKDAY(DATE(YEAR(B46)+{-1;0;1},1,3)),734))/7),"")</f>
        <v>27</v>
      </c>
      <c r="E46" s="20" t="str">
        <f t="shared" si="8"/>
        <v>Nuit</v>
      </c>
      <c r="F46" s="4">
        <v>43317</v>
      </c>
      <c r="G46" s="3" t="str">
        <v xml:space="preserve"> </v>
      </c>
      <c r="H46" s="25">
        <f>IF(MONTH(F46)=MONTH(F$41),1+INT(MIN(MOD(F46-DATE(YEAR(F46)+{-1;0;1},1,5)+WEEKDAY(DATE(YEAR(F46)+{-1;0;1},1,3)),734))/7),"")</f>
        <v>31</v>
      </c>
      <c r="I46" s="20" t="str">
        <f t="shared" si="9"/>
        <v/>
      </c>
      <c r="J46" s="4">
        <v>43348</v>
      </c>
      <c r="K46" s="3" t="str">
        <v xml:space="preserve"> </v>
      </c>
      <c r="L46" s="25">
        <f>IF(MONTH(J46)=MONTH(J$41),1+INT(MIN(MOD(J46-DATE(YEAR(J46)+{-1;0;1},1,5)+WEEKDAY(DATE(YEAR(J46)+{-1;0;1},1,3)),734))/7),"")</f>
        <v>36</v>
      </c>
      <c r="M46" s="20" t="str">
        <f t="shared" si="10"/>
        <v>Nuit</v>
      </c>
      <c r="N46" s="19">
        <v>43378</v>
      </c>
      <c r="O46" s="3" t="str">
        <v xml:space="preserve"> </v>
      </c>
      <c r="P46" s="25">
        <f>IF(MONTH(N46)=MONTH(N$41),1+INT(MIN(MOD(N46-DATE(YEAR(N46)+{-1;0;1},1,5)+WEEKDAY(DATE(YEAR(N46)+{-1;0;1},1,3)),734))/7),"")</f>
        <v>40</v>
      </c>
      <c r="Q46" s="20" t="str">
        <f t="shared" si="11"/>
        <v>Après-midi</v>
      </c>
      <c r="R46" s="19">
        <v>43409</v>
      </c>
      <c r="S46" s="3" t="str">
        <v xml:space="preserve"> </v>
      </c>
      <c r="T46" s="25">
        <f>IF(MONTH(R46)=MONTH(R$41),1+INT(MIN(MOD(R46-DATE(YEAR(R46)+{-1;0;1},1,5)+WEEKDAY(DATE(YEAR(R46)+{-1;0;1},1,3)),734))/7),"")</f>
        <v>45</v>
      </c>
      <c r="U46" s="20" t="str">
        <f t="shared" si="12"/>
        <v>Nuit</v>
      </c>
      <c r="V46" s="19">
        <v>43439</v>
      </c>
      <c r="W46" s="3" t="str">
        <v xml:space="preserve"> </v>
      </c>
      <c r="X46" s="25">
        <f>IF(MONTH(V46)=MONTH(V$41),1+INT(MIN(MOD(V46-DATE(YEAR(V46)+{-1;0;1},1,5)+WEEKDAY(DATE(YEAR(V46)+{-1;0;1},1,3)),734))/7),"")</f>
        <v>49</v>
      </c>
      <c r="Y46" s="20" t="str">
        <f t="shared" si="13"/>
        <v>Après-midi</v>
      </c>
    </row>
    <row r="47" spans="2:25" x14ac:dyDescent="0.35">
      <c r="B47" s="4">
        <v>43287</v>
      </c>
      <c r="C47" s="3" t="str">
        <v xml:space="preserve"> </v>
      </c>
      <c r="D47" s="25">
        <f>IF(MONTH(B47)=MONTH(B$41),1+INT(MIN(MOD(B47-DATE(YEAR(B47)+{-1;0;1},1,5)+WEEKDAY(DATE(YEAR(B47)+{-1;0;1},1,3)),734))/7),"")</f>
        <v>27</v>
      </c>
      <c r="E47" s="20" t="str">
        <f t="shared" si="8"/>
        <v>Nuit</v>
      </c>
      <c r="F47" s="4">
        <v>43318</v>
      </c>
      <c r="G47" s="3" t="str">
        <v xml:space="preserve"> </v>
      </c>
      <c r="H47" s="25">
        <f>IF(MONTH(F47)=MONTH(F$41),1+INT(MIN(MOD(F47-DATE(YEAR(F47)+{-1;0;1},1,5)+WEEKDAY(DATE(YEAR(F47)+{-1;0;1},1,3)),734))/7),"")</f>
        <v>32</v>
      </c>
      <c r="I47" s="20" t="str">
        <f t="shared" si="9"/>
        <v>Matin</v>
      </c>
      <c r="J47" s="4">
        <v>43349</v>
      </c>
      <c r="K47" s="3" t="str">
        <v xml:space="preserve"> </v>
      </c>
      <c r="L47" s="25">
        <f>IF(MONTH(J47)=MONTH(J$41),1+INT(MIN(MOD(J47-DATE(YEAR(J47)+{-1;0;1},1,5)+WEEKDAY(DATE(YEAR(J47)+{-1;0;1},1,3)),734))/7),"")</f>
        <v>36</v>
      </c>
      <c r="M47" s="20" t="str">
        <f t="shared" si="10"/>
        <v>Nuit</v>
      </c>
      <c r="N47" s="19">
        <v>43379</v>
      </c>
      <c r="O47" s="3" t="str">
        <v xml:space="preserve"> </v>
      </c>
      <c r="P47" s="25">
        <f>IF(MONTH(N47)=MONTH(N$41),1+INT(MIN(MOD(N47-DATE(YEAR(N47)+{-1;0;1},1,5)+WEEKDAY(DATE(YEAR(N47)+{-1;0;1},1,3)),734))/7),"")</f>
        <v>40</v>
      </c>
      <c r="Q47" s="20" t="str">
        <f t="shared" si="11"/>
        <v/>
      </c>
      <c r="R47" s="19">
        <v>43410</v>
      </c>
      <c r="S47" s="3" t="str">
        <v xml:space="preserve"> </v>
      </c>
      <c r="T47" s="25">
        <f>IF(MONTH(R47)=MONTH(R$41),1+INT(MIN(MOD(R47-DATE(YEAR(R47)+{-1;0;1},1,5)+WEEKDAY(DATE(YEAR(R47)+{-1;0;1},1,3)),734))/7),"")</f>
        <v>45</v>
      </c>
      <c r="U47" s="20" t="str">
        <f t="shared" si="12"/>
        <v>Nuit</v>
      </c>
      <c r="V47" s="19">
        <v>43440</v>
      </c>
      <c r="W47" s="3" t="str">
        <v xml:space="preserve"> </v>
      </c>
      <c r="X47" s="25">
        <f>IF(MONTH(V47)=MONTH(V$41),1+INT(MIN(MOD(V47-DATE(YEAR(V47)+{-1;0;1},1,5)+WEEKDAY(DATE(YEAR(V47)+{-1;0;1},1,3)),734))/7),"")</f>
        <v>49</v>
      </c>
      <c r="Y47" s="20" t="str">
        <f t="shared" si="13"/>
        <v>Après-midi</v>
      </c>
    </row>
    <row r="48" spans="2:25" x14ac:dyDescent="0.35">
      <c r="B48" s="4">
        <v>43288</v>
      </c>
      <c r="C48" s="3" t="str">
        <v xml:space="preserve"> </v>
      </c>
      <c r="D48" s="25">
        <f>IF(MONTH(B48)=MONTH(B$41),1+INT(MIN(MOD(B48-DATE(YEAR(B48)+{-1;0;1},1,5)+WEEKDAY(DATE(YEAR(B48)+{-1;0;1},1,3)),734))/7),"")</f>
        <v>27</v>
      </c>
      <c r="E48" s="20" t="str">
        <f t="shared" si="8"/>
        <v/>
      </c>
      <c r="F48" s="4">
        <v>43319</v>
      </c>
      <c r="G48" s="3" t="str">
        <v xml:space="preserve"> </v>
      </c>
      <c r="H48" s="25">
        <f>IF(MONTH(F48)=MONTH(F$41),1+INT(MIN(MOD(F48-DATE(YEAR(F48)+{-1;0;1},1,5)+WEEKDAY(DATE(YEAR(F48)+{-1;0;1},1,3)),734))/7),"")</f>
        <v>32</v>
      </c>
      <c r="I48" s="20" t="str">
        <f t="shared" si="9"/>
        <v>Matin</v>
      </c>
      <c r="J48" s="4">
        <v>43350</v>
      </c>
      <c r="K48" s="3" t="str">
        <v xml:space="preserve"> </v>
      </c>
      <c r="L48" s="25">
        <f>IF(MONTH(J48)=MONTH(J$41),1+INT(MIN(MOD(J48-DATE(YEAR(J48)+{-1;0;1},1,5)+WEEKDAY(DATE(YEAR(J48)+{-1;0;1},1,3)),734))/7),"")</f>
        <v>36</v>
      </c>
      <c r="M48" s="20" t="str">
        <f t="shared" si="10"/>
        <v/>
      </c>
      <c r="N48" s="19">
        <v>43380</v>
      </c>
      <c r="O48" s="3" t="str">
        <v xml:space="preserve"> </v>
      </c>
      <c r="P48" s="25">
        <f>IF(MONTH(N48)=MONTH(N$41),1+INT(MIN(MOD(N48-DATE(YEAR(N48)+{-1;0;1},1,5)+WEEKDAY(DATE(YEAR(N48)+{-1;0;1},1,3)),734))/7),"")</f>
        <v>40</v>
      </c>
      <c r="Q48" s="20" t="str">
        <f t="shared" si="11"/>
        <v/>
      </c>
      <c r="R48" s="19">
        <v>43411</v>
      </c>
      <c r="S48" s="3" t="str">
        <v xml:space="preserve"> </v>
      </c>
      <c r="T48" s="25">
        <f>IF(MONTH(R48)=MONTH(R$41),1+INT(MIN(MOD(R48-DATE(YEAR(R48)+{-1;0;1},1,5)+WEEKDAY(DATE(YEAR(R48)+{-1;0;1},1,3)),734))/7),"")</f>
        <v>45</v>
      </c>
      <c r="U48" s="20" t="str">
        <f t="shared" si="12"/>
        <v>Nuit</v>
      </c>
      <c r="V48" s="19">
        <v>43441</v>
      </c>
      <c r="W48" s="3" t="str">
        <v xml:space="preserve"> </v>
      </c>
      <c r="X48" s="25">
        <f>IF(MONTH(V48)=MONTH(V$41),1+INT(MIN(MOD(V48-DATE(YEAR(V48)+{-1;0;1},1,5)+WEEKDAY(DATE(YEAR(V48)+{-1;0;1},1,3)),734))/7),"")</f>
        <v>49</v>
      </c>
      <c r="Y48" s="20" t="str">
        <f t="shared" si="13"/>
        <v>Après-midi</v>
      </c>
    </row>
    <row r="49" spans="2:25" x14ac:dyDescent="0.35">
      <c r="B49" s="4">
        <v>43289</v>
      </c>
      <c r="C49" s="3" t="str">
        <v xml:space="preserve"> </v>
      </c>
      <c r="D49" s="25">
        <f>IF(MONTH(B49)=MONTH(B$41),1+INT(MIN(MOD(B49-DATE(YEAR(B49)+{-1;0;1},1,5)+WEEKDAY(DATE(YEAR(B49)+{-1;0;1},1,3)),734))/7),"")</f>
        <v>27</v>
      </c>
      <c r="E49" s="20" t="str">
        <f t="shared" si="8"/>
        <v/>
      </c>
      <c r="F49" s="4">
        <v>43320</v>
      </c>
      <c r="G49" s="3" t="str">
        <v xml:space="preserve"> </v>
      </c>
      <c r="H49" s="25">
        <f>IF(MONTH(F49)=MONTH(F$41),1+INT(MIN(MOD(F49-DATE(YEAR(F49)+{-1;0;1},1,5)+WEEKDAY(DATE(YEAR(F49)+{-1;0;1},1,3)),734))/7),"")</f>
        <v>32</v>
      </c>
      <c r="I49" s="20" t="str">
        <f t="shared" si="9"/>
        <v>Matin</v>
      </c>
      <c r="J49" s="4">
        <v>43351</v>
      </c>
      <c r="K49" s="3" t="str">
        <v xml:space="preserve"> </v>
      </c>
      <c r="L49" s="25">
        <f>IF(MONTH(J49)=MONTH(J$41),1+INT(MIN(MOD(J49-DATE(YEAR(J49)+{-1;0;1},1,5)+WEEKDAY(DATE(YEAR(J49)+{-1;0;1},1,3)),734))/7),"")</f>
        <v>36</v>
      </c>
      <c r="M49" s="20" t="str">
        <f t="shared" si="10"/>
        <v/>
      </c>
      <c r="N49" s="19">
        <v>43381</v>
      </c>
      <c r="O49" s="3" t="str">
        <v xml:space="preserve"> </v>
      </c>
      <c r="P49" s="25">
        <f>IF(MONTH(N49)=MONTH(N$41),1+INT(MIN(MOD(N49-DATE(YEAR(N49)+{-1;0;1},1,5)+WEEKDAY(DATE(YEAR(N49)+{-1;0;1},1,3)),734))/7),"")</f>
        <v>41</v>
      </c>
      <c r="Q49" s="20" t="str">
        <f t="shared" si="11"/>
        <v>Matin</v>
      </c>
      <c r="R49" s="19">
        <v>43412</v>
      </c>
      <c r="S49" s="3" t="str">
        <v xml:space="preserve"> </v>
      </c>
      <c r="T49" s="25">
        <f>IF(MONTH(R49)=MONTH(R$41),1+INT(MIN(MOD(R49-DATE(YEAR(R49)+{-1;0;1},1,5)+WEEKDAY(DATE(YEAR(R49)+{-1;0;1},1,3)),734))/7),"")</f>
        <v>45</v>
      </c>
      <c r="U49" s="20" t="str">
        <f t="shared" si="12"/>
        <v>Nuit</v>
      </c>
      <c r="V49" s="19">
        <v>43442</v>
      </c>
      <c r="W49" s="3" t="str">
        <v xml:space="preserve"> </v>
      </c>
      <c r="X49" s="25">
        <f>IF(MONTH(V49)=MONTH(V$41),1+INT(MIN(MOD(V49-DATE(YEAR(V49)+{-1;0;1},1,5)+WEEKDAY(DATE(YEAR(V49)+{-1;0;1},1,3)),734))/7),"")</f>
        <v>49</v>
      </c>
      <c r="Y49" s="20" t="str">
        <f t="shared" si="13"/>
        <v/>
      </c>
    </row>
    <row r="50" spans="2:25" x14ac:dyDescent="0.35">
      <c r="B50" s="4">
        <v>43290</v>
      </c>
      <c r="C50" s="3" t="str">
        <v xml:space="preserve"> </v>
      </c>
      <c r="D50" s="25">
        <f>IF(MONTH(B50)=MONTH(B$41),1+INT(MIN(MOD(B50-DATE(YEAR(B50)+{-1;0;1},1,5)+WEEKDAY(DATE(YEAR(B50)+{-1;0;1},1,3)),734))/7),"")</f>
        <v>28</v>
      </c>
      <c r="E50" s="20" t="str">
        <f t="shared" si="8"/>
        <v>Après-midi</v>
      </c>
      <c r="F50" s="4">
        <v>43321</v>
      </c>
      <c r="G50" s="3" t="str">
        <v xml:space="preserve"> </v>
      </c>
      <c r="H50" s="25">
        <f>IF(MONTH(F50)=MONTH(F$41),1+INT(MIN(MOD(F50-DATE(YEAR(F50)+{-1;0;1},1,5)+WEEKDAY(DATE(YEAR(F50)+{-1;0;1},1,3)),734))/7),"")</f>
        <v>32</v>
      </c>
      <c r="I50" s="20" t="str">
        <f t="shared" si="9"/>
        <v>Matin</v>
      </c>
      <c r="J50" s="4">
        <v>43352</v>
      </c>
      <c r="K50" s="3" t="str">
        <v xml:space="preserve"> </v>
      </c>
      <c r="L50" s="25">
        <f>IF(MONTH(J50)=MONTH(J$41),1+INT(MIN(MOD(J50-DATE(YEAR(J50)+{-1;0;1},1,5)+WEEKDAY(DATE(YEAR(J50)+{-1;0;1},1,3)),734))/7),"")</f>
        <v>36</v>
      </c>
      <c r="M50" s="20" t="str">
        <f t="shared" si="10"/>
        <v/>
      </c>
      <c r="N50" s="19">
        <v>43382</v>
      </c>
      <c r="O50" s="3" t="str">
        <v xml:space="preserve"> </v>
      </c>
      <c r="P50" s="25">
        <f>IF(MONTH(N50)=MONTH(N$41),1+INT(MIN(MOD(N50-DATE(YEAR(N50)+{-1;0;1},1,5)+WEEKDAY(DATE(YEAR(N50)+{-1;0;1},1,3)),734))/7),"")</f>
        <v>41</v>
      </c>
      <c r="Q50" s="20" t="str">
        <f t="shared" si="11"/>
        <v>Matin</v>
      </c>
      <c r="R50" s="19">
        <v>43413</v>
      </c>
      <c r="S50" s="3" t="str">
        <v xml:space="preserve"> </v>
      </c>
      <c r="T50" s="25">
        <f>IF(MONTH(R50)=MONTH(R$41),1+INT(MIN(MOD(R50-DATE(YEAR(R50)+{-1;0;1},1,5)+WEEKDAY(DATE(YEAR(R50)+{-1;0;1},1,3)),734))/7),"")</f>
        <v>45</v>
      </c>
      <c r="U50" s="20" t="str">
        <f t="shared" si="12"/>
        <v>Nuit</v>
      </c>
      <c r="V50" s="19">
        <v>43443</v>
      </c>
      <c r="W50" s="3" t="str">
        <v xml:space="preserve"> </v>
      </c>
      <c r="X50" s="25">
        <f>IF(MONTH(V50)=MONTH(V$41),1+INT(MIN(MOD(V50-DATE(YEAR(V50)+{-1;0;1},1,5)+WEEKDAY(DATE(YEAR(V50)+{-1;0;1},1,3)),734))/7),"")</f>
        <v>49</v>
      </c>
      <c r="Y50" s="20" t="str">
        <f t="shared" si="13"/>
        <v/>
      </c>
    </row>
    <row r="51" spans="2:25" x14ac:dyDescent="0.35">
      <c r="B51" s="4">
        <v>43291</v>
      </c>
      <c r="C51" s="3" t="str">
        <v xml:space="preserve"> </v>
      </c>
      <c r="D51" s="25">
        <f>IF(MONTH(B51)=MONTH(B$41),1+INT(MIN(MOD(B51-DATE(YEAR(B51)+{-1;0;1},1,5)+WEEKDAY(DATE(YEAR(B51)+{-1;0;1},1,3)),734))/7),"")</f>
        <v>28</v>
      </c>
      <c r="E51" s="20" t="str">
        <f t="shared" si="8"/>
        <v>Après-midi</v>
      </c>
      <c r="F51" s="4">
        <v>43322</v>
      </c>
      <c r="G51" s="3" t="str">
        <v xml:space="preserve"> </v>
      </c>
      <c r="H51" s="25">
        <f>IF(MONTH(F51)=MONTH(F$41),1+INT(MIN(MOD(F51-DATE(YEAR(F51)+{-1;0;1},1,5)+WEEKDAY(DATE(YEAR(F51)+{-1;0;1},1,3)),734))/7),"")</f>
        <v>32</v>
      </c>
      <c r="I51" s="20" t="str">
        <f t="shared" si="9"/>
        <v>Matin</v>
      </c>
      <c r="J51" s="4">
        <v>43353</v>
      </c>
      <c r="K51" s="3" t="str">
        <v xml:space="preserve"> </v>
      </c>
      <c r="L51" s="25">
        <f>IF(MONTH(J51)=MONTH(J$41),1+INT(MIN(MOD(J51-DATE(YEAR(J51)+{-1;0;1},1,5)+WEEKDAY(DATE(YEAR(J51)+{-1;0;1},1,3)),734))/7),"")</f>
        <v>37</v>
      </c>
      <c r="M51" s="20" t="str">
        <f t="shared" si="10"/>
        <v>Après-midi</v>
      </c>
      <c r="N51" s="19">
        <v>43383</v>
      </c>
      <c r="O51" s="3" t="str">
        <v xml:space="preserve"> </v>
      </c>
      <c r="P51" s="25">
        <f>IF(MONTH(N51)=MONTH(N$41),1+INT(MIN(MOD(N51-DATE(YEAR(N51)+{-1;0;1},1,5)+WEEKDAY(DATE(YEAR(N51)+{-1;0;1},1,3)),734))/7),"")</f>
        <v>41</v>
      </c>
      <c r="Q51" s="20" t="str">
        <f t="shared" si="11"/>
        <v>Matin</v>
      </c>
      <c r="R51" s="19">
        <v>43414</v>
      </c>
      <c r="S51" s="3" t="str">
        <v xml:space="preserve"> </v>
      </c>
      <c r="T51" s="25">
        <f>IF(MONTH(R51)=MONTH(R$41),1+INT(MIN(MOD(R51-DATE(YEAR(R51)+{-1;0;1},1,5)+WEEKDAY(DATE(YEAR(R51)+{-1;0;1},1,3)),734))/7),"")</f>
        <v>45</v>
      </c>
      <c r="U51" s="20" t="str">
        <f t="shared" si="12"/>
        <v/>
      </c>
      <c r="V51" s="19">
        <v>43444</v>
      </c>
      <c r="W51" s="3" t="str">
        <v xml:space="preserve"> </v>
      </c>
      <c r="X51" s="25">
        <f>IF(MONTH(V51)=MONTH(V$41),1+INT(MIN(MOD(V51-DATE(YEAR(V51)+{-1;0;1},1,5)+WEEKDAY(DATE(YEAR(V51)+{-1;0;1},1,3)),734))/7),"")</f>
        <v>50</v>
      </c>
      <c r="Y51" s="20" t="str">
        <f t="shared" si="13"/>
        <v>Matin</v>
      </c>
    </row>
    <row r="52" spans="2:25" x14ac:dyDescent="0.35">
      <c r="B52" s="4">
        <v>43292</v>
      </c>
      <c r="C52" s="3" t="str">
        <v xml:space="preserve"> </v>
      </c>
      <c r="D52" s="25">
        <f>IF(MONTH(B52)=MONTH(B$41),1+INT(MIN(MOD(B52-DATE(YEAR(B52)+{-1;0;1},1,5)+WEEKDAY(DATE(YEAR(B52)+{-1;0;1},1,3)),734))/7),"")</f>
        <v>28</v>
      </c>
      <c r="E52" s="20" t="str">
        <f t="shared" si="8"/>
        <v>Après-midi</v>
      </c>
      <c r="F52" s="4">
        <v>43323</v>
      </c>
      <c r="G52" s="3" t="str">
        <v xml:space="preserve"> </v>
      </c>
      <c r="H52" s="25">
        <f>IF(MONTH(F52)=MONTH(F$41),1+INT(MIN(MOD(F52-DATE(YEAR(F52)+{-1;0;1},1,5)+WEEKDAY(DATE(YEAR(F52)+{-1;0;1},1,3)),734))/7),"")</f>
        <v>32</v>
      </c>
      <c r="I52" s="20" t="str">
        <f t="shared" si="9"/>
        <v/>
      </c>
      <c r="J52" s="4">
        <v>43354</v>
      </c>
      <c r="K52" s="3" t="str">
        <v xml:space="preserve"> </v>
      </c>
      <c r="L52" s="25">
        <f>IF(MONTH(J52)=MONTH(J$41),1+INT(MIN(MOD(J52-DATE(YEAR(J52)+{-1;0;1},1,5)+WEEKDAY(DATE(YEAR(J52)+{-1;0;1},1,3)),734))/7),"")</f>
        <v>37</v>
      </c>
      <c r="M52" s="20" t="str">
        <f t="shared" si="10"/>
        <v>Après-midi</v>
      </c>
      <c r="N52" s="19">
        <v>43384</v>
      </c>
      <c r="O52" s="3" t="str">
        <v xml:space="preserve"> </v>
      </c>
      <c r="P52" s="25">
        <f>IF(MONTH(N52)=MONTH(N$41),1+INT(MIN(MOD(N52-DATE(YEAR(N52)+{-1;0;1},1,5)+WEEKDAY(DATE(YEAR(N52)+{-1;0;1},1,3)),734))/7),"")</f>
        <v>41</v>
      </c>
      <c r="Q52" s="20" t="str">
        <f t="shared" si="11"/>
        <v>Matin</v>
      </c>
      <c r="R52" s="19">
        <v>43415</v>
      </c>
      <c r="S52" s="3" t="str">
        <v xml:space="preserve">Armistice </v>
      </c>
      <c r="T52" s="25">
        <f>IF(MONTH(R52)=MONTH(R$41),1+INT(MIN(MOD(R52-DATE(YEAR(R52)+{-1;0;1},1,5)+WEEKDAY(DATE(YEAR(R52)+{-1;0;1},1,3)),734))/7),"")</f>
        <v>45</v>
      </c>
      <c r="U52" s="20" t="str">
        <f t="shared" si="12"/>
        <v/>
      </c>
      <c r="V52" s="19">
        <v>43445</v>
      </c>
      <c r="W52" s="3" t="str">
        <v xml:space="preserve"> </v>
      </c>
      <c r="X52" s="25">
        <f>IF(MONTH(V52)=MONTH(V$41),1+INT(MIN(MOD(V52-DATE(YEAR(V52)+{-1;0;1},1,5)+WEEKDAY(DATE(YEAR(V52)+{-1;0;1},1,3)),734))/7),"")</f>
        <v>50</v>
      </c>
      <c r="Y52" s="20" t="str">
        <f t="shared" si="13"/>
        <v>Matin</v>
      </c>
    </row>
    <row r="53" spans="2:25" x14ac:dyDescent="0.35">
      <c r="B53" s="4">
        <v>43293</v>
      </c>
      <c r="C53" s="3" t="str">
        <v xml:space="preserve"> </v>
      </c>
      <c r="D53" s="25">
        <f>IF(MONTH(B53)=MONTH(B$41),1+INT(MIN(MOD(B53-DATE(YEAR(B53)+{-1;0;1},1,5)+WEEKDAY(DATE(YEAR(B53)+{-1;0;1},1,3)),734))/7),"")</f>
        <v>28</v>
      </c>
      <c r="E53" s="20" t="str">
        <f t="shared" si="8"/>
        <v>Après-midi</v>
      </c>
      <c r="F53" s="4">
        <v>43324</v>
      </c>
      <c r="G53" s="3" t="str">
        <v xml:space="preserve"> </v>
      </c>
      <c r="H53" s="25">
        <f>IF(MONTH(F53)=MONTH(F$41),1+INT(MIN(MOD(F53-DATE(YEAR(F53)+{-1;0;1},1,5)+WEEKDAY(DATE(YEAR(F53)+{-1;0;1},1,3)),734))/7),"")</f>
        <v>32</v>
      </c>
      <c r="I53" s="20" t="str">
        <f t="shared" si="9"/>
        <v/>
      </c>
      <c r="J53" s="4">
        <v>43355</v>
      </c>
      <c r="K53" s="3" t="str">
        <v xml:space="preserve"> </v>
      </c>
      <c r="L53" s="25">
        <f>IF(MONTH(J53)=MONTH(J$41),1+INT(MIN(MOD(J53-DATE(YEAR(J53)+{-1;0;1},1,5)+WEEKDAY(DATE(YEAR(J53)+{-1;0;1},1,3)),734))/7),"")</f>
        <v>37</v>
      </c>
      <c r="M53" s="20" t="str">
        <f t="shared" si="10"/>
        <v>Après-midi</v>
      </c>
      <c r="N53" s="19">
        <v>43385</v>
      </c>
      <c r="O53" s="3" t="str">
        <v xml:space="preserve"> </v>
      </c>
      <c r="P53" s="25">
        <f>IF(MONTH(N53)=MONTH(N$41),1+INT(MIN(MOD(N53-DATE(YEAR(N53)+{-1;0;1},1,5)+WEEKDAY(DATE(YEAR(N53)+{-1;0;1},1,3)),734))/7),"")</f>
        <v>41</v>
      </c>
      <c r="Q53" s="20" t="str">
        <f t="shared" si="11"/>
        <v>Matin</v>
      </c>
      <c r="R53" s="19">
        <v>43416</v>
      </c>
      <c r="S53" s="3" t="str">
        <v xml:space="preserve"> </v>
      </c>
      <c r="T53" s="25">
        <f>IF(MONTH(R53)=MONTH(R$41),1+INT(MIN(MOD(R53-DATE(YEAR(R53)+{-1;0;1},1,5)+WEEKDAY(DATE(YEAR(R53)+{-1;0;1},1,3)),734))/7),"")</f>
        <v>46</v>
      </c>
      <c r="U53" s="20" t="str">
        <f t="shared" si="12"/>
        <v>Après-midi</v>
      </c>
      <c r="V53" s="19">
        <v>43446</v>
      </c>
      <c r="W53" s="3" t="str">
        <v xml:space="preserve"> </v>
      </c>
      <c r="X53" s="25">
        <f>IF(MONTH(V53)=MONTH(V$41),1+INT(MIN(MOD(V53-DATE(YEAR(V53)+{-1;0;1},1,5)+WEEKDAY(DATE(YEAR(V53)+{-1;0;1},1,3)),734))/7),"")</f>
        <v>50</v>
      </c>
      <c r="Y53" s="20" t="str">
        <f t="shared" si="13"/>
        <v>Matin</v>
      </c>
    </row>
    <row r="54" spans="2:25" x14ac:dyDescent="0.35">
      <c r="B54" s="4">
        <v>43294</v>
      </c>
      <c r="C54" s="3" t="str">
        <v xml:space="preserve"> </v>
      </c>
      <c r="D54" s="25">
        <f>IF(MONTH(B54)=MONTH(B$41),1+INT(MIN(MOD(B54-DATE(YEAR(B54)+{-1;0;1},1,5)+WEEKDAY(DATE(YEAR(B54)+{-1;0;1},1,3)),734))/7),"")</f>
        <v>28</v>
      </c>
      <c r="E54" s="20" t="str">
        <f t="shared" si="8"/>
        <v>Après-midi</v>
      </c>
      <c r="F54" s="4">
        <v>43325</v>
      </c>
      <c r="G54" s="3" t="str">
        <v xml:space="preserve"> </v>
      </c>
      <c r="H54" s="25">
        <f>IF(MONTH(F54)=MONTH(F$41),1+INT(MIN(MOD(F54-DATE(YEAR(F54)+{-1;0;1},1,5)+WEEKDAY(DATE(YEAR(F54)+{-1;0;1},1,3)),734))/7),"")</f>
        <v>33</v>
      </c>
      <c r="I54" s="20" t="str">
        <f t="shared" si="9"/>
        <v>Nuit</v>
      </c>
      <c r="J54" s="4">
        <v>43356</v>
      </c>
      <c r="K54" s="3" t="str">
        <v xml:space="preserve"> </v>
      </c>
      <c r="L54" s="25">
        <f>IF(MONTH(J54)=MONTH(J$41),1+INT(MIN(MOD(J54-DATE(YEAR(J54)+{-1;0;1},1,5)+WEEKDAY(DATE(YEAR(J54)+{-1;0;1},1,3)),734))/7),"")</f>
        <v>37</v>
      </c>
      <c r="M54" s="20" t="str">
        <f t="shared" si="10"/>
        <v>Après-midi</v>
      </c>
      <c r="N54" s="19">
        <v>43386</v>
      </c>
      <c r="O54" s="3" t="str">
        <v xml:space="preserve"> </v>
      </c>
      <c r="P54" s="25">
        <f>IF(MONTH(N54)=MONTH(N$41),1+INT(MIN(MOD(N54-DATE(YEAR(N54)+{-1;0;1},1,5)+WEEKDAY(DATE(YEAR(N54)+{-1;0;1},1,3)),734))/7),"")</f>
        <v>41</v>
      </c>
      <c r="Q54" s="20" t="str">
        <f t="shared" si="11"/>
        <v/>
      </c>
      <c r="R54" s="19">
        <v>43417</v>
      </c>
      <c r="S54" s="3" t="str">
        <v xml:space="preserve"> </v>
      </c>
      <c r="T54" s="25">
        <f>IF(MONTH(R54)=MONTH(R$41),1+INT(MIN(MOD(R54-DATE(YEAR(R54)+{-1;0;1},1,5)+WEEKDAY(DATE(YEAR(R54)+{-1;0;1},1,3)),734))/7),"")</f>
        <v>46</v>
      </c>
      <c r="U54" s="20" t="str">
        <f t="shared" si="12"/>
        <v>Après-midi</v>
      </c>
      <c r="V54" s="19">
        <v>43447</v>
      </c>
      <c r="W54" s="3" t="str">
        <v xml:space="preserve"> </v>
      </c>
      <c r="X54" s="25">
        <f>IF(MONTH(V54)=MONTH(V$41),1+INT(MIN(MOD(V54-DATE(YEAR(V54)+{-1;0;1},1,5)+WEEKDAY(DATE(YEAR(V54)+{-1;0;1},1,3)),734))/7),"")</f>
        <v>50</v>
      </c>
      <c r="Y54" s="20" t="str">
        <f t="shared" si="13"/>
        <v>Matin</v>
      </c>
    </row>
    <row r="55" spans="2:25" x14ac:dyDescent="0.35">
      <c r="B55" s="4">
        <v>43295</v>
      </c>
      <c r="C55" s="3" t="str">
        <v xml:space="preserve">Fête nationale </v>
      </c>
      <c r="D55" s="25">
        <f>IF(MONTH(B55)=MONTH(B$41),1+INT(MIN(MOD(B55-DATE(YEAR(B55)+{-1;0;1},1,5)+WEEKDAY(DATE(YEAR(B55)+{-1;0;1},1,3)),734))/7),"")</f>
        <v>28</v>
      </c>
      <c r="E55" s="20" t="str">
        <f t="shared" si="8"/>
        <v/>
      </c>
      <c r="F55" s="4">
        <v>43326</v>
      </c>
      <c r="G55" s="3" t="str">
        <v xml:space="preserve"> </v>
      </c>
      <c r="H55" s="25">
        <f>IF(MONTH(F55)=MONTH(F$41),1+INT(MIN(MOD(F55-DATE(YEAR(F55)+{-1;0;1},1,5)+WEEKDAY(DATE(YEAR(F55)+{-1;0;1},1,3)),734))/7),"")</f>
        <v>33</v>
      </c>
      <c r="I55" s="20" t="str">
        <f t="shared" si="9"/>
        <v>Nuit</v>
      </c>
      <c r="J55" s="4">
        <v>43357</v>
      </c>
      <c r="K55" s="3" t="str">
        <v xml:space="preserve"> </v>
      </c>
      <c r="L55" s="25">
        <f>IF(MONTH(J55)=MONTH(J$41),1+INT(MIN(MOD(J55-DATE(YEAR(J55)+{-1;0;1},1,5)+WEEKDAY(DATE(YEAR(J55)+{-1;0;1},1,3)),734))/7),"")</f>
        <v>37</v>
      </c>
      <c r="M55" s="20" t="str">
        <f t="shared" si="10"/>
        <v>Après-midi</v>
      </c>
      <c r="N55" s="19">
        <v>43387</v>
      </c>
      <c r="O55" s="3" t="str">
        <v xml:space="preserve"> </v>
      </c>
      <c r="P55" s="25">
        <f>IF(MONTH(N55)=MONTH(N$41),1+INT(MIN(MOD(N55-DATE(YEAR(N55)+{-1;0;1},1,5)+WEEKDAY(DATE(YEAR(N55)+{-1;0;1},1,3)),734))/7),"")</f>
        <v>41</v>
      </c>
      <c r="Q55" s="20" t="str">
        <f t="shared" si="11"/>
        <v/>
      </c>
      <c r="R55" s="19">
        <v>43418</v>
      </c>
      <c r="S55" s="3" t="str">
        <v xml:space="preserve"> </v>
      </c>
      <c r="T55" s="25">
        <f>IF(MONTH(R55)=MONTH(R$41),1+INT(MIN(MOD(R55-DATE(YEAR(R55)+{-1;0;1},1,5)+WEEKDAY(DATE(YEAR(R55)+{-1;0;1},1,3)),734))/7),"")</f>
        <v>46</v>
      </c>
      <c r="U55" s="20" t="str">
        <f t="shared" si="12"/>
        <v>Après-midi</v>
      </c>
      <c r="V55" s="19">
        <v>43448</v>
      </c>
      <c r="W55" s="3" t="str">
        <v xml:space="preserve"> </v>
      </c>
      <c r="X55" s="25">
        <f>IF(MONTH(V55)=MONTH(V$41),1+INT(MIN(MOD(V55-DATE(YEAR(V55)+{-1;0;1},1,5)+WEEKDAY(DATE(YEAR(V55)+{-1;0;1},1,3)),734))/7),"")</f>
        <v>50</v>
      </c>
      <c r="Y55" s="20" t="str">
        <f t="shared" si="13"/>
        <v>Matin</v>
      </c>
    </row>
    <row r="56" spans="2:25" x14ac:dyDescent="0.35">
      <c r="B56" s="4">
        <v>43296</v>
      </c>
      <c r="C56" s="3" t="str">
        <v xml:space="preserve"> </v>
      </c>
      <c r="D56" s="25">
        <f>IF(MONTH(B56)=MONTH(B$41),1+INT(MIN(MOD(B56-DATE(YEAR(B56)+{-1;0;1},1,5)+WEEKDAY(DATE(YEAR(B56)+{-1;0;1},1,3)),734))/7),"")</f>
        <v>28</v>
      </c>
      <c r="E56" s="20" t="str">
        <f>IF(WEEKDAY(B56,2)&lt;6,CHOOSE(MOD(INT((B56-43241)/7),3)+1,IF(MOD(B56-43224,42)=0,"","Nuit"),"Après-midi","Matin"),"")</f>
        <v/>
      </c>
      <c r="F56" s="4">
        <v>43327</v>
      </c>
      <c r="G56" s="3" t="str">
        <v xml:space="preserve">Assomption </v>
      </c>
      <c r="H56" s="25">
        <f>IF(MONTH(F56)=MONTH(F$41),1+INT(MIN(MOD(F56-DATE(YEAR(F56)+{-1;0;1},1,5)+WEEKDAY(DATE(YEAR(F56)+{-1;0;1},1,3)),734))/7),"")</f>
        <v>33</v>
      </c>
      <c r="I56" s="20" t="str">
        <f>IF(WEEKDAY(F56,2)&lt;6,CHOOSE(MOD(INT((F56-43241)/7),3)+1,IF(MOD(F56-43224,42)=0,"","Nuit"),"Après-midi","Matin"),"")</f>
        <v>Nuit</v>
      </c>
      <c r="J56" s="4">
        <v>43358</v>
      </c>
      <c r="K56" s="3" t="str">
        <v xml:space="preserve"> </v>
      </c>
      <c r="L56" s="25">
        <f>IF(MONTH(J56)=MONTH(J$41),1+INT(MIN(MOD(J56-DATE(YEAR(J56)+{-1;0;1},1,5)+WEEKDAY(DATE(YEAR(J56)+{-1;0;1},1,3)),734))/7),"")</f>
        <v>37</v>
      </c>
      <c r="M56" s="20" t="str">
        <f>IF(WEEKDAY(J56,2)&lt;6,CHOOSE(MOD(INT((J56-43241)/7),3)+1,IF(MOD(J56-43224,42)=0,"","Nuit"),"Après-midi","Matin"),"")</f>
        <v/>
      </c>
      <c r="N56" s="19">
        <v>43388</v>
      </c>
      <c r="O56" s="3" t="str">
        <v xml:space="preserve"> </v>
      </c>
      <c r="P56" s="25">
        <f>IF(MONTH(N56)=MONTH(N$41),1+INT(MIN(MOD(N56-DATE(YEAR(N56)+{-1;0;1},1,5)+WEEKDAY(DATE(YEAR(N56)+{-1;0;1},1,3)),734))/7),"")</f>
        <v>42</v>
      </c>
      <c r="Q56" s="20" t="str">
        <f>IF(WEEKDAY(N56,2)&lt;6,CHOOSE(MOD(INT((N56-43241)/7),3)+1,IF(MOD(N56-43224,42)=0,"","Nuit"),"Après-midi","Matin"),"")</f>
        <v>Nuit</v>
      </c>
      <c r="R56" s="19">
        <v>43419</v>
      </c>
      <c r="S56" s="3" t="str">
        <v xml:space="preserve"> </v>
      </c>
      <c r="T56" s="25">
        <f>IF(MONTH(R56)=MONTH(R$41),1+INT(MIN(MOD(R56-DATE(YEAR(R56)+{-1;0;1},1,5)+WEEKDAY(DATE(YEAR(R56)+{-1;0;1},1,3)),734))/7),"")</f>
        <v>46</v>
      </c>
      <c r="U56" s="20" t="str">
        <f>IF(WEEKDAY(R56,2)&lt;6,CHOOSE(MOD(INT((R56-43241)/7),3)+1,IF(MOD(R56-43224,42)=0,"","Nuit"),"Après-midi","Matin"),"")</f>
        <v>Après-midi</v>
      </c>
      <c r="V56" s="19">
        <v>43449</v>
      </c>
      <c r="W56" s="3" t="str">
        <v xml:space="preserve"> </v>
      </c>
      <c r="X56" s="25">
        <f>IF(MONTH(V56)=MONTH(V$41),1+INT(MIN(MOD(V56-DATE(YEAR(V56)+{-1;0;1},1,5)+WEEKDAY(DATE(YEAR(V56)+{-1;0;1},1,3)),734))/7),"")</f>
        <v>50</v>
      </c>
      <c r="Y56" s="20" t="str">
        <f>IF(WEEKDAY(V56,2)&lt;6,CHOOSE(MOD(INT((V56-43241)/7),3)+1,IF(MOD(V56-43224,42)=0,"","Nuit"),"Après-midi","Matin"),"")</f>
        <v/>
      </c>
    </row>
    <row r="57" spans="2:25" x14ac:dyDescent="0.35">
      <c r="B57" s="4">
        <v>43297</v>
      </c>
      <c r="C57" s="3" t="str">
        <v xml:space="preserve"> </v>
      </c>
      <c r="D57" s="25">
        <f>IF(MONTH(B57)=MONTH(B$41),1+INT(MIN(MOD(B57-DATE(YEAR(B57)+{-1;0;1},1,5)+WEEKDAY(DATE(YEAR(B57)+{-1;0;1},1,3)),734))/7),"")</f>
        <v>29</v>
      </c>
      <c r="E57" s="20" t="str">
        <f t="shared" ref="E57:E72" si="14">IF(WEEKDAY(B57,2)&lt;6,CHOOSE(MOD(INT((B57-43241)/7),3)+1,IF(MOD(B57-43224,42)=0,"","Nuit"),"Après-midi","Matin"),"")</f>
        <v>Matin</v>
      </c>
      <c r="F57" s="4">
        <v>43328</v>
      </c>
      <c r="G57" s="3" t="str">
        <v xml:space="preserve"> </v>
      </c>
      <c r="H57" s="25">
        <f>IF(MONTH(F57)=MONTH(F$41),1+INT(MIN(MOD(F57-DATE(YEAR(F57)+{-1;0;1},1,5)+WEEKDAY(DATE(YEAR(F57)+{-1;0;1},1,3)),734))/7),"")</f>
        <v>33</v>
      </c>
      <c r="I57" s="20" t="str">
        <f t="shared" ref="I57:I72" si="15">IF(WEEKDAY(F57,2)&lt;6,CHOOSE(MOD(INT((F57-43241)/7),3)+1,IF(MOD(F57-43224,42)=0,"","Nuit"),"Après-midi","Matin"),"")</f>
        <v>Nuit</v>
      </c>
      <c r="J57" s="4">
        <v>43359</v>
      </c>
      <c r="K57" s="3" t="str">
        <v xml:space="preserve"> </v>
      </c>
      <c r="L57" s="25">
        <f>IF(MONTH(J57)=MONTH(J$41),1+INT(MIN(MOD(J57-DATE(YEAR(J57)+{-1;0;1},1,5)+WEEKDAY(DATE(YEAR(J57)+{-1;0;1},1,3)),734))/7),"")</f>
        <v>37</v>
      </c>
      <c r="M57" s="20" t="str">
        <f t="shared" ref="M57:M72" si="16">IF(WEEKDAY(J57,2)&lt;6,CHOOSE(MOD(INT((J57-43241)/7),3)+1,IF(MOD(J57-43224,42)=0,"","Nuit"),"Après-midi","Matin"),"")</f>
        <v/>
      </c>
      <c r="N57" s="19">
        <v>43389</v>
      </c>
      <c r="O57" s="3" t="str">
        <v xml:space="preserve"> </v>
      </c>
      <c r="P57" s="25">
        <f>IF(MONTH(N57)=MONTH(N$41),1+INT(MIN(MOD(N57-DATE(YEAR(N57)+{-1;0;1},1,5)+WEEKDAY(DATE(YEAR(N57)+{-1;0;1},1,3)),734))/7),"")</f>
        <v>42</v>
      </c>
      <c r="Q57" s="20" t="str">
        <f t="shared" ref="Q57:Q72" si="17">IF(WEEKDAY(N57,2)&lt;6,CHOOSE(MOD(INT((N57-43241)/7),3)+1,IF(MOD(N57-43224,42)=0,"","Nuit"),"Après-midi","Matin"),"")</f>
        <v>Nuit</v>
      </c>
      <c r="R57" s="19">
        <v>43420</v>
      </c>
      <c r="S57" s="3" t="str">
        <v xml:space="preserve"> </v>
      </c>
      <c r="T57" s="25">
        <f>IF(MONTH(R57)=MONTH(R$41),1+INT(MIN(MOD(R57-DATE(YEAR(R57)+{-1;0;1},1,5)+WEEKDAY(DATE(YEAR(R57)+{-1;0;1},1,3)),734))/7),"")</f>
        <v>46</v>
      </c>
      <c r="U57" s="20" t="str">
        <f t="shared" ref="U57:U72" si="18">IF(WEEKDAY(R57,2)&lt;6,CHOOSE(MOD(INT((R57-43241)/7),3)+1,IF(MOD(R57-43224,42)=0,"","Nuit"),"Après-midi","Matin"),"")</f>
        <v>Après-midi</v>
      </c>
      <c r="V57" s="19">
        <v>43450</v>
      </c>
      <c r="W57" s="3" t="str">
        <v xml:space="preserve"> </v>
      </c>
      <c r="X57" s="25">
        <f>IF(MONTH(V57)=MONTH(V$41),1+INT(MIN(MOD(V57-DATE(YEAR(V57)+{-1;0;1},1,5)+WEEKDAY(DATE(YEAR(V57)+{-1;0;1},1,3)),734))/7),"")</f>
        <v>50</v>
      </c>
      <c r="Y57" s="20" t="str">
        <f t="shared" ref="Y57:Y72" si="19">IF(WEEKDAY(V57,2)&lt;6,CHOOSE(MOD(INT((V57-43241)/7),3)+1,IF(MOD(V57-43224,42)=0,"","Nuit"),"Après-midi","Matin"),"")</f>
        <v/>
      </c>
    </row>
    <row r="58" spans="2:25" x14ac:dyDescent="0.35">
      <c r="B58" s="4">
        <v>43298</v>
      </c>
      <c r="C58" s="3" t="str">
        <v xml:space="preserve"> </v>
      </c>
      <c r="D58" s="25">
        <f>IF(MONTH(B58)=MONTH(B$41),1+INT(MIN(MOD(B58-DATE(YEAR(B58)+{-1;0;1},1,5)+WEEKDAY(DATE(YEAR(B58)+{-1;0;1},1,3)),734))/7),"")</f>
        <v>29</v>
      </c>
      <c r="E58" s="20" t="str">
        <f t="shared" si="14"/>
        <v>Matin</v>
      </c>
      <c r="F58" s="4">
        <v>43329</v>
      </c>
      <c r="G58" s="3" t="str">
        <v xml:space="preserve"> </v>
      </c>
      <c r="H58" s="25">
        <f>IF(MONTH(F58)=MONTH(F$41),1+INT(MIN(MOD(F58-DATE(YEAR(F58)+{-1;0;1},1,5)+WEEKDAY(DATE(YEAR(F58)+{-1;0;1},1,3)),734))/7),"")</f>
        <v>33</v>
      </c>
      <c r="I58" s="20" t="str">
        <f t="shared" si="15"/>
        <v>Nuit</v>
      </c>
      <c r="J58" s="4">
        <v>43360</v>
      </c>
      <c r="K58" s="3" t="str">
        <v xml:space="preserve"> </v>
      </c>
      <c r="L58" s="25">
        <f>IF(MONTH(J58)=MONTH(J$41),1+INT(MIN(MOD(J58-DATE(YEAR(J58)+{-1;0;1},1,5)+WEEKDAY(DATE(YEAR(J58)+{-1;0;1},1,3)),734))/7),"")</f>
        <v>38</v>
      </c>
      <c r="M58" s="20" t="str">
        <f t="shared" si="16"/>
        <v>Matin</v>
      </c>
      <c r="N58" s="19">
        <v>43390</v>
      </c>
      <c r="O58" s="3" t="str">
        <v xml:space="preserve"> </v>
      </c>
      <c r="P58" s="25">
        <f>IF(MONTH(N58)=MONTH(N$41),1+INT(MIN(MOD(N58-DATE(YEAR(N58)+{-1;0;1},1,5)+WEEKDAY(DATE(YEAR(N58)+{-1;0;1},1,3)),734))/7),"")</f>
        <v>42</v>
      </c>
      <c r="Q58" s="20" t="str">
        <f t="shared" si="17"/>
        <v>Nuit</v>
      </c>
      <c r="R58" s="19">
        <v>43421</v>
      </c>
      <c r="S58" s="3" t="str">
        <v xml:space="preserve"> </v>
      </c>
      <c r="T58" s="25">
        <f>IF(MONTH(R58)=MONTH(R$41),1+INT(MIN(MOD(R58-DATE(YEAR(R58)+{-1;0;1},1,5)+WEEKDAY(DATE(YEAR(R58)+{-1;0;1},1,3)),734))/7),"")</f>
        <v>46</v>
      </c>
      <c r="U58" s="20" t="str">
        <f t="shared" si="18"/>
        <v/>
      </c>
      <c r="V58" s="19">
        <v>43451</v>
      </c>
      <c r="W58" s="3" t="str">
        <v xml:space="preserve"> </v>
      </c>
      <c r="X58" s="25">
        <f>IF(MONTH(V58)=MONTH(V$41),1+INT(MIN(MOD(V58-DATE(YEAR(V58)+{-1;0;1},1,5)+WEEKDAY(DATE(YEAR(V58)+{-1;0;1},1,3)),734))/7),"")</f>
        <v>51</v>
      </c>
      <c r="Y58" s="20" t="str">
        <f t="shared" si="19"/>
        <v>Nuit</v>
      </c>
    </row>
    <row r="59" spans="2:25" x14ac:dyDescent="0.35">
      <c r="B59" s="4">
        <v>43299</v>
      </c>
      <c r="C59" s="3" t="str">
        <v xml:space="preserve"> </v>
      </c>
      <c r="D59" s="25">
        <f>IF(MONTH(B59)=MONTH(B$41),1+INT(MIN(MOD(B59-DATE(YEAR(B59)+{-1;0;1},1,5)+WEEKDAY(DATE(YEAR(B59)+{-1;0;1},1,3)),734))/7),"")</f>
        <v>29</v>
      </c>
      <c r="E59" s="20" t="str">
        <f t="shared" si="14"/>
        <v>Matin</v>
      </c>
      <c r="F59" s="4">
        <v>43330</v>
      </c>
      <c r="G59" s="3" t="str">
        <v xml:space="preserve"> </v>
      </c>
      <c r="H59" s="25">
        <f>IF(MONTH(F59)=MONTH(F$41),1+INT(MIN(MOD(F59-DATE(YEAR(F59)+{-1;0;1},1,5)+WEEKDAY(DATE(YEAR(F59)+{-1;0;1},1,3)),734))/7),"")</f>
        <v>33</v>
      </c>
      <c r="I59" s="20" t="str">
        <f t="shared" si="15"/>
        <v/>
      </c>
      <c r="J59" s="4">
        <v>43361</v>
      </c>
      <c r="K59" s="3" t="str">
        <v xml:space="preserve"> </v>
      </c>
      <c r="L59" s="25">
        <f>IF(MONTH(J59)=MONTH(J$41),1+INT(MIN(MOD(J59-DATE(YEAR(J59)+{-1;0;1},1,5)+WEEKDAY(DATE(YEAR(J59)+{-1;0;1},1,3)),734))/7),"")</f>
        <v>38</v>
      </c>
      <c r="M59" s="20" t="str">
        <f t="shared" si="16"/>
        <v>Matin</v>
      </c>
      <c r="N59" s="19">
        <v>43391</v>
      </c>
      <c r="O59" s="3" t="str">
        <v xml:space="preserve"> </v>
      </c>
      <c r="P59" s="25">
        <f>IF(MONTH(N59)=MONTH(N$41),1+INT(MIN(MOD(N59-DATE(YEAR(N59)+{-1;0;1},1,5)+WEEKDAY(DATE(YEAR(N59)+{-1;0;1},1,3)),734))/7),"")</f>
        <v>42</v>
      </c>
      <c r="Q59" s="20" t="str">
        <f t="shared" si="17"/>
        <v>Nuit</v>
      </c>
      <c r="R59" s="19">
        <v>43422</v>
      </c>
      <c r="S59" s="3" t="str">
        <v xml:space="preserve"> </v>
      </c>
      <c r="T59" s="25">
        <f>IF(MONTH(R59)=MONTH(R$41),1+INT(MIN(MOD(R59-DATE(YEAR(R59)+{-1;0;1},1,5)+WEEKDAY(DATE(YEAR(R59)+{-1;0;1},1,3)),734))/7),"")</f>
        <v>46</v>
      </c>
      <c r="U59" s="20" t="str">
        <f t="shared" si="18"/>
        <v/>
      </c>
      <c r="V59" s="19">
        <v>43452</v>
      </c>
      <c r="W59" s="3" t="str">
        <v xml:space="preserve"> </v>
      </c>
      <c r="X59" s="25">
        <f>IF(MONTH(V59)=MONTH(V$41),1+INT(MIN(MOD(V59-DATE(YEAR(V59)+{-1;0;1},1,5)+WEEKDAY(DATE(YEAR(V59)+{-1;0;1},1,3)),734))/7),"")</f>
        <v>51</v>
      </c>
      <c r="Y59" s="20" t="str">
        <f t="shared" si="19"/>
        <v>Nuit</v>
      </c>
    </row>
    <row r="60" spans="2:25" x14ac:dyDescent="0.35">
      <c r="B60" s="4">
        <v>43300</v>
      </c>
      <c r="C60" s="3" t="str">
        <v xml:space="preserve"> </v>
      </c>
      <c r="D60" s="25">
        <f>IF(MONTH(B60)=MONTH(B$41),1+INT(MIN(MOD(B60-DATE(YEAR(B60)+{-1;0;1},1,5)+WEEKDAY(DATE(YEAR(B60)+{-1;0;1},1,3)),734))/7),"")</f>
        <v>29</v>
      </c>
      <c r="E60" s="20" t="str">
        <f t="shared" si="14"/>
        <v>Matin</v>
      </c>
      <c r="F60" s="4">
        <v>43331</v>
      </c>
      <c r="G60" s="3" t="str">
        <v xml:space="preserve"> </v>
      </c>
      <c r="H60" s="25">
        <f>IF(MONTH(F60)=MONTH(F$41),1+INT(MIN(MOD(F60-DATE(YEAR(F60)+{-1;0;1},1,5)+WEEKDAY(DATE(YEAR(F60)+{-1;0;1},1,3)),734))/7),"")</f>
        <v>33</v>
      </c>
      <c r="I60" s="20" t="str">
        <f t="shared" si="15"/>
        <v/>
      </c>
      <c r="J60" s="4">
        <v>43362</v>
      </c>
      <c r="K60" s="3" t="str">
        <v xml:space="preserve"> </v>
      </c>
      <c r="L60" s="25">
        <f>IF(MONTH(J60)=MONTH(J$41),1+INT(MIN(MOD(J60-DATE(YEAR(J60)+{-1;0;1},1,5)+WEEKDAY(DATE(YEAR(J60)+{-1;0;1},1,3)),734))/7),"")</f>
        <v>38</v>
      </c>
      <c r="M60" s="20" t="str">
        <f t="shared" si="16"/>
        <v>Matin</v>
      </c>
      <c r="N60" s="19">
        <v>43392</v>
      </c>
      <c r="O60" s="3" t="str">
        <v xml:space="preserve"> </v>
      </c>
      <c r="P60" s="25">
        <f>IF(MONTH(N60)=MONTH(N$41),1+INT(MIN(MOD(N60-DATE(YEAR(N60)+{-1;0;1},1,5)+WEEKDAY(DATE(YEAR(N60)+{-1;0;1},1,3)),734))/7),"")</f>
        <v>42</v>
      </c>
      <c r="Q60" s="20" t="str">
        <f t="shared" si="17"/>
        <v/>
      </c>
      <c r="R60" s="19">
        <v>43423</v>
      </c>
      <c r="S60" s="3" t="str">
        <v xml:space="preserve"> </v>
      </c>
      <c r="T60" s="25">
        <f>IF(MONTH(R60)=MONTH(R$41),1+INT(MIN(MOD(R60-DATE(YEAR(R60)+{-1;0;1},1,5)+WEEKDAY(DATE(YEAR(R60)+{-1;0;1},1,3)),734))/7),"")</f>
        <v>47</v>
      </c>
      <c r="U60" s="20" t="str">
        <f t="shared" si="18"/>
        <v>Matin</v>
      </c>
      <c r="V60" s="19">
        <v>43453</v>
      </c>
      <c r="W60" s="3" t="str">
        <v xml:space="preserve"> </v>
      </c>
      <c r="X60" s="25">
        <f>IF(MONTH(V60)=MONTH(V$41),1+INT(MIN(MOD(V60-DATE(YEAR(V60)+{-1;0;1},1,5)+WEEKDAY(DATE(YEAR(V60)+{-1;0;1},1,3)),734))/7),"")</f>
        <v>51</v>
      </c>
      <c r="Y60" s="20" t="str">
        <f t="shared" si="19"/>
        <v>Nuit</v>
      </c>
    </row>
    <row r="61" spans="2:25" x14ac:dyDescent="0.35">
      <c r="B61" s="4">
        <v>43301</v>
      </c>
      <c r="C61" s="3" t="str">
        <v xml:space="preserve"> </v>
      </c>
      <c r="D61" s="25">
        <f>IF(MONTH(B61)=MONTH(B$41),1+INT(MIN(MOD(B61-DATE(YEAR(B61)+{-1;0;1},1,5)+WEEKDAY(DATE(YEAR(B61)+{-1;0;1},1,3)),734))/7),"")</f>
        <v>29</v>
      </c>
      <c r="E61" s="20" t="str">
        <f t="shared" si="14"/>
        <v>Matin</v>
      </c>
      <c r="F61" s="4">
        <v>43332</v>
      </c>
      <c r="G61" s="3" t="str">
        <v xml:space="preserve"> </v>
      </c>
      <c r="H61" s="25">
        <f>IF(MONTH(F61)=MONTH(F$41),1+INT(MIN(MOD(F61-DATE(YEAR(F61)+{-1;0;1},1,5)+WEEKDAY(DATE(YEAR(F61)+{-1;0;1},1,3)),734))/7),"")</f>
        <v>34</v>
      </c>
      <c r="I61" s="20" t="str">
        <f t="shared" si="15"/>
        <v>Après-midi</v>
      </c>
      <c r="J61" s="4">
        <v>43363</v>
      </c>
      <c r="K61" s="3" t="str">
        <v xml:space="preserve"> </v>
      </c>
      <c r="L61" s="25">
        <f>IF(MONTH(J61)=MONTH(J$41),1+INT(MIN(MOD(J61-DATE(YEAR(J61)+{-1;0;1},1,5)+WEEKDAY(DATE(YEAR(J61)+{-1;0;1},1,3)),734))/7),"")</f>
        <v>38</v>
      </c>
      <c r="M61" s="20" t="str">
        <f t="shared" si="16"/>
        <v>Matin</v>
      </c>
      <c r="N61" s="19">
        <v>43393</v>
      </c>
      <c r="O61" s="3" t="str">
        <v xml:space="preserve"> </v>
      </c>
      <c r="P61" s="25">
        <f>IF(MONTH(N61)=MONTH(N$41),1+INT(MIN(MOD(N61-DATE(YEAR(N61)+{-1;0;1},1,5)+WEEKDAY(DATE(YEAR(N61)+{-1;0;1},1,3)),734))/7),"")</f>
        <v>42</v>
      </c>
      <c r="Q61" s="20" t="str">
        <f t="shared" si="17"/>
        <v/>
      </c>
      <c r="R61" s="19">
        <v>43424</v>
      </c>
      <c r="S61" s="3" t="str">
        <v xml:space="preserve"> </v>
      </c>
      <c r="T61" s="25">
        <f>IF(MONTH(R61)=MONTH(R$41),1+INT(MIN(MOD(R61-DATE(YEAR(R61)+{-1;0;1},1,5)+WEEKDAY(DATE(YEAR(R61)+{-1;0;1},1,3)),734))/7),"")</f>
        <v>47</v>
      </c>
      <c r="U61" s="20" t="str">
        <f t="shared" si="18"/>
        <v>Matin</v>
      </c>
      <c r="V61" s="19">
        <v>43454</v>
      </c>
      <c r="W61" s="3" t="str">
        <v xml:space="preserve"> </v>
      </c>
      <c r="X61" s="25">
        <f>IF(MONTH(V61)=MONTH(V$41),1+INT(MIN(MOD(V61-DATE(YEAR(V61)+{-1;0;1},1,5)+WEEKDAY(DATE(YEAR(V61)+{-1;0;1},1,3)),734))/7),"")</f>
        <v>51</v>
      </c>
      <c r="Y61" s="20" t="str">
        <f t="shared" si="19"/>
        <v>Nuit</v>
      </c>
    </row>
    <row r="62" spans="2:25" x14ac:dyDescent="0.35">
      <c r="B62" s="4">
        <v>43302</v>
      </c>
      <c r="C62" s="3" t="str">
        <v xml:space="preserve"> </v>
      </c>
      <c r="D62" s="25">
        <f>IF(MONTH(B62)=MONTH(B$41),1+INT(MIN(MOD(B62-DATE(YEAR(B62)+{-1;0;1},1,5)+WEEKDAY(DATE(YEAR(B62)+{-1;0;1},1,3)),734))/7),"")</f>
        <v>29</v>
      </c>
      <c r="E62" s="20" t="str">
        <f t="shared" si="14"/>
        <v/>
      </c>
      <c r="F62" s="4">
        <v>43333</v>
      </c>
      <c r="G62" s="3" t="str">
        <v xml:space="preserve"> </v>
      </c>
      <c r="H62" s="25">
        <f>IF(MONTH(F62)=MONTH(F$41),1+INT(MIN(MOD(F62-DATE(YEAR(F62)+{-1;0;1},1,5)+WEEKDAY(DATE(YEAR(F62)+{-1;0;1},1,3)),734))/7),"")</f>
        <v>34</v>
      </c>
      <c r="I62" s="20" t="str">
        <f t="shared" si="15"/>
        <v>Après-midi</v>
      </c>
      <c r="J62" s="4">
        <v>43364</v>
      </c>
      <c r="K62" s="3" t="str">
        <v xml:space="preserve"> </v>
      </c>
      <c r="L62" s="25">
        <f>IF(MONTH(J62)=MONTH(J$41),1+INT(MIN(MOD(J62-DATE(YEAR(J62)+{-1;0;1},1,5)+WEEKDAY(DATE(YEAR(J62)+{-1;0;1},1,3)),734))/7),"")</f>
        <v>38</v>
      </c>
      <c r="M62" s="20" t="str">
        <f t="shared" si="16"/>
        <v>Matin</v>
      </c>
      <c r="N62" s="19">
        <v>43394</v>
      </c>
      <c r="O62" s="3" t="str">
        <v xml:space="preserve"> </v>
      </c>
      <c r="P62" s="25">
        <f>IF(MONTH(N62)=MONTH(N$41),1+INT(MIN(MOD(N62-DATE(YEAR(N62)+{-1;0;1},1,5)+WEEKDAY(DATE(YEAR(N62)+{-1;0;1},1,3)),734))/7),"")</f>
        <v>42</v>
      </c>
      <c r="Q62" s="20" t="str">
        <f t="shared" si="17"/>
        <v/>
      </c>
      <c r="R62" s="19">
        <v>43425</v>
      </c>
      <c r="S62" s="3" t="str">
        <v xml:space="preserve"> </v>
      </c>
      <c r="T62" s="25">
        <f>IF(MONTH(R62)=MONTH(R$41),1+INT(MIN(MOD(R62-DATE(YEAR(R62)+{-1;0;1},1,5)+WEEKDAY(DATE(YEAR(R62)+{-1;0;1},1,3)),734))/7),"")</f>
        <v>47</v>
      </c>
      <c r="U62" s="20" t="str">
        <f t="shared" si="18"/>
        <v>Matin</v>
      </c>
      <c r="V62" s="19">
        <v>43455</v>
      </c>
      <c r="W62" s="3" t="str">
        <v xml:space="preserve"> </v>
      </c>
      <c r="X62" s="25">
        <f>IF(MONTH(V62)=MONTH(V$41),1+INT(MIN(MOD(V62-DATE(YEAR(V62)+{-1;0;1},1,5)+WEEKDAY(DATE(YEAR(V62)+{-1;0;1},1,3)),734))/7),"")</f>
        <v>51</v>
      </c>
      <c r="Y62" s="20" t="str">
        <f t="shared" si="19"/>
        <v>Nuit</v>
      </c>
    </row>
    <row r="63" spans="2:25" x14ac:dyDescent="0.35">
      <c r="B63" s="4">
        <v>43303</v>
      </c>
      <c r="C63" s="3" t="str">
        <v xml:space="preserve"> </v>
      </c>
      <c r="D63" s="25">
        <f>IF(MONTH(B63)=MONTH(B$41),1+INT(MIN(MOD(B63-DATE(YEAR(B63)+{-1;0;1},1,5)+WEEKDAY(DATE(YEAR(B63)+{-1;0;1},1,3)),734))/7),"")</f>
        <v>29</v>
      </c>
      <c r="E63" s="20" t="str">
        <f t="shared" si="14"/>
        <v/>
      </c>
      <c r="F63" s="4">
        <v>43334</v>
      </c>
      <c r="G63" s="3" t="str">
        <v xml:space="preserve"> </v>
      </c>
      <c r="H63" s="25">
        <f>IF(MONTH(F63)=MONTH(F$41),1+INT(MIN(MOD(F63-DATE(YEAR(F63)+{-1;0;1},1,5)+WEEKDAY(DATE(YEAR(F63)+{-1;0;1},1,3)),734))/7),"")</f>
        <v>34</v>
      </c>
      <c r="I63" s="20" t="str">
        <f t="shared" si="15"/>
        <v>Après-midi</v>
      </c>
      <c r="J63" s="4">
        <v>43365</v>
      </c>
      <c r="K63" s="3" t="str">
        <v xml:space="preserve"> </v>
      </c>
      <c r="L63" s="25">
        <f>IF(MONTH(J63)=MONTH(J$41),1+INT(MIN(MOD(J63-DATE(YEAR(J63)+{-1;0;1},1,5)+WEEKDAY(DATE(YEAR(J63)+{-1;0;1},1,3)),734))/7),"")</f>
        <v>38</v>
      </c>
      <c r="M63" s="20" t="str">
        <f t="shared" si="16"/>
        <v/>
      </c>
      <c r="N63" s="19">
        <v>43395</v>
      </c>
      <c r="O63" s="3" t="str">
        <v xml:space="preserve"> </v>
      </c>
      <c r="P63" s="25">
        <f>IF(MONTH(N63)=MONTH(N$41),1+INT(MIN(MOD(N63-DATE(YEAR(N63)+{-1;0;1},1,5)+WEEKDAY(DATE(YEAR(N63)+{-1;0;1},1,3)),734))/7),"")</f>
        <v>43</v>
      </c>
      <c r="Q63" s="20" t="str">
        <f t="shared" si="17"/>
        <v>Après-midi</v>
      </c>
      <c r="R63" s="19">
        <v>43426</v>
      </c>
      <c r="S63" s="3" t="str">
        <v xml:space="preserve"> </v>
      </c>
      <c r="T63" s="25">
        <f>IF(MONTH(R63)=MONTH(R$41),1+INT(MIN(MOD(R63-DATE(YEAR(R63)+{-1;0;1},1,5)+WEEKDAY(DATE(YEAR(R63)+{-1;0;1},1,3)),734))/7),"")</f>
        <v>47</v>
      </c>
      <c r="U63" s="20" t="str">
        <f t="shared" si="18"/>
        <v>Matin</v>
      </c>
      <c r="V63" s="19">
        <v>43456</v>
      </c>
      <c r="W63" s="3" t="str">
        <v xml:space="preserve"> </v>
      </c>
      <c r="X63" s="25">
        <f>IF(MONTH(V63)=MONTH(V$41),1+INT(MIN(MOD(V63-DATE(YEAR(V63)+{-1;0;1},1,5)+WEEKDAY(DATE(YEAR(V63)+{-1;0;1},1,3)),734))/7),"")</f>
        <v>51</v>
      </c>
      <c r="Y63" s="20" t="str">
        <f t="shared" si="19"/>
        <v/>
      </c>
    </row>
    <row r="64" spans="2:25" x14ac:dyDescent="0.35">
      <c r="B64" s="4">
        <v>43304</v>
      </c>
      <c r="C64" s="3" t="str">
        <v xml:space="preserve"> </v>
      </c>
      <c r="D64" s="25">
        <f>IF(MONTH(B64)=MONTH(B$41),1+INT(MIN(MOD(B64-DATE(YEAR(B64)+{-1;0;1},1,5)+WEEKDAY(DATE(YEAR(B64)+{-1;0;1},1,3)),734))/7),"")</f>
        <v>30</v>
      </c>
      <c r="E64" s="20" t="str">
        <f t="shared" si="14"/>
        <v>Nuit</v>
      </c>
      <c r="F64" s="4">
        <v>43335</v>
      </c>
      <c r="G64" s="3" t="str">
        <v xml:space="preserve"> </v>
      </c>
      <c r="H64" s="25">
        <f>IF(MONTH(F64)=MONTH(F$41),1+INT(MIN(MOD(F64-DATE(YEAR(F64)+{-1;0;1},1,5)+WEEKDAY(DATE(YEAR(F64)+{-1;0;1},1,3)),734))/7),"")</f>
        <v>34</v>
      </c>
      <c r="I64" s="20" t="str">
        <f t="shared" si="15"/>
        <v>Après-midi</v>
      </c>
      <c r="J64" s="4">
        <v>43366</v>
      </c>
      <c r="K64" s="3" t="str">
        <v xml:space="preserve"> </v>
      </c>
      <c r="L64" s="25">
        <f>IF(MONTH(J64)=MONTH(J$41),1+INT(MIN(MOD(J64-DATE(YEAR(J64)+{-1;0;1},1,5)+WEEKDAY(DATE(YEAR(J64)+{-1;0;1},1,3)),734))/7),"")</f>
        <v>38</v>
      </c>
      <c r="M64" s="20" t="str">
        <f t="shared" si="16"/>
        <v/>
      </c>
      <c r="N64" s="19">
        <v>43396</v>
      </c>
      <c r="O64" s="3" t="str">
        <v xml:space="preserve"> </v>
      </c>
      <c r="P64" s="25">
        <f>IF(MONTH(N64)=MONTH(N$41),1+INT(MIN(MOD(N64-DATE(YEAR(N64)+{-1;0;1},1,5)+WEEKDAY(DATE(YEAR(N64)+{-1;0;1},1,3)),734))/7),"")</f>
        <v>43</v>
      </c>
      <c r="Q64" s="20" t="str">
        <f t="shared" si="17"/>
        <v>Après-midi</v>
      </c>
      <c r="R64" s="19">
        <v>43427</v>
      </c>
      <c r="S64" s="3" t="str">
        <v xml:space="preserve"> </v>
      </c>
      <c r="T64" s="25">
        <f>IF(MONTH(R64)=MONTH(R$41),1+INT(MIN(MOD(R64-DATE(YEAR(R64)+{-1;0;1},1,5)+WEEKDAY(DATE(YEAR(R64)+{-1;0;1},1,3)),734))/7),"")</f>
        <v>47</v>
      </c>
      <c r="U64" s="20" t="str">
        <f t="shared" si="18"/>
        <v>Matin</v>
      </c>
      <c r="V64" s="19">
        <v>43457</v>
      </c>
      <c r="W64" s="3" t="str">
        <v xml:space="preserve"> </v>
      </c>
      <c r="X64" s="25">
        <f>IF(MONTH(V64)=MONTH(V$41),1+INT(MIN(MOD(V64-DATE(YEAR(V64)+{-1;0;1},1,5)+WEEKDAY(DATE(YEAR(V64)+{-1;0;1},1,3)),734))/7),"")</f>
        <v>51</v>
      </c>
      <c r="Y64" s="20" t="str">
        <f t="shared" si="19"/>
        <v/>
      </c>
    </row>
    <row r="65" spans="2:25" x14ac:dyDescent="0.35">
      <c r="B65" s="4">
        <v>43305</v>
      </c>
      <c r="C65" s="3" t="str">
        <v xml:space="preserve"> </v>
      </c>
      <c r="D65" s="25">
        <f>IF(MONTH(B65)=MONTH(B$41),1+INT(MIN(MOD(B65-DATE(YEAR(B65)+{-1;0;1},1,5)+WEEKDAY(DATE(YEAR(B65)+{-1;0;1},1,3)),734))/7),"")</f>
        <v>30</v>
      </c>
      <c r="E65" s="20" t="str">
        <f t="shared" si="14"/>
        <v>Nuit</v>
      </c>
      <c r="F65" s="4">
        <v>43336</v>
      </c>
      <c r="G65" s="3" t="str">
        <v xml:space="preserve"> </v>
      </c>
      <c r="H65" s="25">
        <f>IF(MONTH(F65)=MONTH(F$41),1+INT(MIN(MOD(F65-DATE(YEAR(F65)+{-1;0;1},1,5)+WEEKDAY(DATE(YEAR(F65)+{-1;0;1},1,3)),734))/7),"")</f>
        <v>34</v>
      </c>
      <c r="I65" s="20" t="str">
        <f t="shared" si="15"/>
        <v>Après-midi</v>
      </c>
      <c r="J65" s="4">
        <v>43367</v>
      </c>
      <c r="K65" s="3" t="str">
        <v xml:space="preserve"> </v>
      </c>
      <c r="L65" s="25">
        <f>IF(MONTH(J65)=MONTH(J$41),1+INT(MIN(MOD(J65-DATE(YEAR(J65)+{-1;0;1},1,5)+WEEKDAY(DATE(YEAR(J65)+{-1;0;1},1,3)),734))/7),"")</f>
        <v>39</v>
      </c>
      <c r="M65" s="20" t="str">
        <f t="shared" si="16"/>
        <v>Nuit</v>
      </c>
      <c r="N65" s="19">
        <v>43397</v>
      </c>
      <c r="O65" s="3" t="str">
        <v xml:space="preserve"> </v>
      </c>
      <c r="P65" s="25">
        <f>IF(MONTH(N65)=MONTH(N$41),1+INT(MIN(MOD(N65-DATE(YEAR(N65)+{-1;0;1},1,5)+WEEKDAY(DATE(YEAR(N65)+{-1;0;1},1,3)),734))/7),"")</f>
        <v>43</v>
      </c>
      <c r="Q65" s="20" t="str">
        <f t="shared" si="17"/>
        <v>Après-midi</v>
      </c>
      <c r="R65" s="19">
        <v>43428</v>
      </c>
      <c r="S65" s="3" t="str">
        <v xml:space="preserve"> </v>
      </c>
      <c r="T65" s="25">
        <f>IF(MONTH(R65)=MONTH(R$41),1+INT(MIN(MOD(R65-DATE(YEAR(R65)+{-1;0;1},1,5)+WEEKDAY(DATE(YEAR(R65)+{-1;0;1},1,3)),734))/7),"")</f>
        <v>47</v>
      </c>
      <c r="U65" s="20" t="str">
        <f t="shared" si="18"/>
        <v/>
      </c>
      <c r="V65" s="19">
        <v>43458</v>
      </c>
      <c r="W65" s="3" t="str">
        <v>Pont</v>
      </c>
      <c r="X65" s="25">
        <f>IF(MONTH(V65)=MONTH(V$41),1+INT(MIN(MOD(V65-DATE(YEAR(V65)+{-1;0;1},1,5)+WEEKDAY(DATE(YEAR(V65)+{-1;0;1},1,3)),734))/7),"")</f>
        <v>52</v>
      </c>
      <c r="Y65" s="20" t="str">
        <f t="shared" si="19"/>
        <v>Après-midi</v>
      </c>
    </row>
    <row r="66" spans="2:25" x14ac:dyDescent="0.35">
      <c r="B66" s="4">
        <v>43306</v>
      </c>
      <c r="C66" s="3" t="str">
        <v xml:space="preserve"> </v>
      </c>
      <c r="D66" s="25">
        <f>IF(MONTH(B66)=MONTH(B$41),1+INT(MIN(MOD(B66-DATE(YEAR(B66)+{-1;0;1},1,5)+WEEKDAY(DATE(YEAR(B66)+{-1;0;1},1,3)),734))/7),"")</f>
        <v>30</v>
      </c>
      <c r="E66" s="20" t="str">
        <f t="shared" si="14"/>
        <v>Nuit</v>
      </c>
      <c r="F66" s="4">
        <v>43337</v>
      </c>
      <c r="G66" s="3" t="str">
        <v xml:space="preserve"> </v>
      </c>
      <c r="H66" s="25">
        <f>IF(MONTH(F66)=MONTH(F$41),1+INT(MIN(MOD(F66-DATE(YEAR(F66)+{-1;0;1},1,5)+WEEKDAY(DATE(YEAR(F66)+{-1;0;1},1,3)),734))/7),"")</f>
        <v>34</v>
      </c>
      <c r="I66" s="20" t="str">
        <f t="shared" si="15"/>
        <v/>
      </c>
      <c r="J66" s="4">
        <v>43368</v>
      </c>
      <c r="K66" s="3" t="str">
        <v xml:space="preserve"> </v>
      </c>
      <c r="L66" s="25">
        <f>IF(MONTH(J66)=MONTH(J$41),1+INT(MIN(MOD(J66-DATE(YEAR(J66)+{-1;0;1},1,5)+WEEKDAY(DATE(YEAR(J66)+{-1;0;1},1,3)),734))/7),"")</f>
        <v>39</v>
      </c>
      <c r="M66" s="20" t="str">
        <f t="shared" si="16"/>
        <v>Nuit</v>
      </c>
      <c r="N66" s="19">
        <v>43398</v>
      </c>
      <c r="O66" s="3" t="str">
        <v xml:space="preserve"> </v>
      </c>
      <c r="P66" s="25">
        <f>IF(MONTH(N66)=MONTH(N$41),1+INT(MIN(MOD(N66-DATE(YEAR(N66)+{-1;0;1},1,5)+WEEKDAY(DATE(YEAR(N66)+{-1;0;1},1,3)),734))/7),"")</f>
        <v>43</v>
      </c>
      <c r="Q66" s="20" t="str">
        <f t="shared" si="17"/>
        <v>Après-midi</v>
      </c>
      <c r="R66" s="19">
        <v>43429</v>
      </c>
      <c r="S66" s="3" t="str">
        <v xml:space="preserve"> </v>
      </c>
      <c r="T66" s="25">
        <f>IF(MONTH(R66)=MONTH(R$41),1+INT(MIN(MOD(R66-DATE(YEAR(R66)+{-1;0;1},1,5)+WEEKDAY(DATE(YEAR(R66)+{-1;0;1},1,3)),734))/7),"")</f>
        <v>47</v>
      </c>
      <c r="U66" s="20" t="str">
        <f t="shared" si="18"/>
        <v/>
      </c>
      <c r="V66" s="19">
        <v>43459</v>
      </c>
      <c r="W66" s="3" t="str">
        <v xml:space="preserve">Noël </v>
      </c>
      <c r="X66" s="25">
        <f>IF(MONTH(V66)=MONTH(V$41),1+INT(MIN(MOD(V66-DATE(YEAR(V66)+{-1;0;1},1,5)+WEEKDAY(DATE(YEAR(V66)+{-1;0;1},1,3)),734))/7),"")</f>
        <v>52</v>
      </c>
      <c r="Y66" s="20" t="str">
        <f t="shared" si="19"/>
        <v>Après-midi</v>
      </c>
    </row>
    <row r="67" spans="2:25" x14ac:dyDescent="0.35">
      <c r="B67" s="4">
        <v>43307</v>
      </c>
      <c r="C67" s="3" t="str">
        <v xml:space="preserve"> </v>
      </c>
      <c r="D67" s="25">
        <f>IF(MONTH(B67)=MONTH(B$41),1+INT(MIN(MOD(B67-DATE(YEAR(B67)+{-1;0;1},1,5)+WEEKDAY(DATE(YEAR(B67)+{-1;0;1},1,3)),734))/7),"")</f>
        <v>30</v>
      </c>
      <c r="E67" s="20" t="str">
        <f t="shared" si="14"/>
        <v>Nuit</v>
      </c>
      <c r="F67" s="4">
        <v>43338</v>
      </c>
      <c r="G67" s="3" t="str">
        <v xml:space="preserve"> </v>
      </c>
      <c r="H67" s="25">
        <f>IF(MONTH(F67)=MONTH(F$41),1+INT(MIN(MOD(F67-DATE(YEAR(F67)+{-1;0;1},1,5)+WEEKDAY(DATE(YEAR(F67)+{-1;0;1},1,3)),734))/7),"")</f>
        <v>34</v>
      </c>
      <c r="I67" s="20" t="str">
        <f t="shared" si="15"/>
        <v/>
      </c>
      <c r="J67" s="4">
        <v>43369</v>
      </c>
      <c r="K67" s="3" t="str">
        <v xml:space="preserve"> </v>
      </c>
      <c r="L67" s="25">
        <f>IF(MONTH(J67)=MONTH(J$41),1+INT(MIN(MOD(J67-DATE(YEAR(J67)+{-1;0;1},1,5)+WEEKDAY(DATE(YEAR(J67)+{-1;0;1},1,3)),734))/7),"")</f>
        <v>39</v>
      </c>
      <c r="M67" s="20" t="str">
        <f t="shared" si="16"/>
        <v>Nuit</v>
      </c>
      <c r="N67" s="19">
        <v>43399</v>
      </c>
      <c r="O67" s="3" t="str">
        <v xml:space="preserve"> </v>
      </c>
      <c r="P67" s="25">
        <f>IF(MONTH(N67)=MONTH(N$41),1+INT(MIN(MOD(N67-DATE(YEAR(N67)+{-1;0;1},1,5)+WEEKDAY(DATE(YEAR(N67)+{-1;0;1},1,3)),734))/7),"")</f>
        <v>43</v>
      </c>
      <c r="Q67" s="20" t="str">
        <f t="shared" si="17"/>
        <v>Après-midi</v>
      </c>
      <c r="R67" s="19">
        <v>43430</v>
      </c>
      <c r="S67" s="3" t="str">
        <v xml:space="preserve"> </v>
      </c>
      <c r="T67" s="25">
        <f>IF(MONTH(R67)=MONTH(R$41),1+INT(MIN(MOD(R67-DATE(YEAR(R67)+{-1;0;1},1,5)+WEEKDAY(DATE(YEAR(R67)+{-1;0;1},1,3)),734))/7),"")</f>
        <v>48</v>
      </c>
      <c r="U67" s="20" t="str">
        <f t="shared" si="18"/>
        <v>Nuit</v>
      </c>
      <c r="V67" s="19">
        <v>43460</v>
      </c>
      <c r="W67" s="3" t="str">
        <v xml:space="preserve"> </v>
      </c>
      <c r="X67" s="25">
        <f>IF(MONTH(V67)=MONTH(V$41),1+INT(MIN(MOD(V67-DATE(YEAR(V67)+{-1;0;1},1,5)+WEEKDAY(DATE(YEAR(V67)+{-1;0;1},1,3)),734))/7),"")</f>
        <v>52</v>
      </c>
      <c r="Y67" s="20" t="str">
        <f t="shared" si="19"/>
        <v>Après-midi</v>
      </c>
    </row>
    <row r="68" spans="2:25" x14ac:dyDescent="0.35">
      <c r="B68" s="4">
        <v>43308</v>
      </c>
      <c r="C68" s="3" t="str">
        <v xml:space="preserve"> </v>
      </c>
      <c r="D68" s="25">
        <f>IF(MONTH(B68)=MONTH(B$41),1+INT(MIN(MOD(B68-DATE(YEAR(B68)+{-1;0;1},1,5)+WEEKDAY(DATE(YEAR(B68)+{-1;0;1},1,3)),734))/7),"")</f>
        <v>30</v>
      </c>
      <c r="E68" s="20" t="str">
        <f t="shared" si="14"/>
        <v/>
      </c>
      <c r="F68" s="4">
        <v>43339</v>
      </c>
      <c r="G68" s="3" t="str">
        <v xml:space="preserve"> </v>
      </c>
      <c r="H68" s="25">
        <f>IF(MONTH(F68)=MONTH(F$41),1+INT(MIN(MOD(F68-DATE(YEAR(F68)+{-1;0;1},1,5)+WEEKDAY(DATE(YEAR(F68)+{-1;0;1},1,3)),734))/7),"")</f>
        <v>35</v>
      </c>
      <c r="I68" s="20" t="str">
        <f t="shared" si="15"/>
        <v>Matin</v>
      </c>
      <c r="J68" s="4">
        <v>43370</v>
      </c>
      <c r="K68" s="3" t="str">
        <v xml:space="preserve"> </v>
      </c>
      <c r="L68" s="25">
        <f>IF(MONTH(J68)=MONTH(J$41),1+INT(MIN(MOD(J68-DATE(YEAR(J68)+{-1;0;1},1,5)+WEEKDAY(DATE(YEAR(J68)+{-1;0;1},1,3)),734))/7),"")</f>
        <v>39</v>
      </c>
      <c r="M68" s="20" t="str">
        <f t="shared" si="16"/>
        <v>Nuit</v>
      </c>
      <c r="N68" s="19">
        <v>43400</v>
      </c>
      <c r="O68" s="3" t="str">
        <v xml:space="preserve"> </v>
      </c>
      <c r="P68" s="25">
        <f>IF(MONTH(N68)=MONTH(N$41),1+INT(MIN(MOD(N68-DATE(YEAR(N68)+{-1;0;1},1,5)+WEEKDAY(DATE(YEAR(N68)+{-1;0;1},1,3)),734))/7),"")</f>
        <v>43</v>
      </c>
      <c r="Q68" s="20" t="str">
        <f t="shared" si="17"/>
        <v/>
      </c>
      <c r="R68" s="19">
        <v>43431</v>
      </c>
      <c r="S68" s="3" t="str">
        <v xml:space="preserve"> </v>
      </c>
      <c r="T68" s="25">
        <f>IF(MONTH(R68)=MONTH(R$41),1+INT(MIN(MOD(R68-DATE(YEAR(R68)+{-1;0;1},1,5)+WEEKDAY(DATE(YEAR(R68)+{-1;0;1},1,3)),734))/7),"")</f>
        <v>48</v>
      </c>
      <c r="U68" s="20" t="str">
        <f t="shared" si="18"/>
        <v>Nuit</v>
      </c>
      <c r="V68" s="19">
        <v>43461</v>
      </c>
      <c r="W68" s="3" t="str">
        <v xml:space="preserve"> </v>
      </c>
      <c r="X68" s="25">
        <f>IF(MONTH(V68)=MONTH(V$41),1+INT(MIN(MOD(V68-DATE(YEAR(V68)+{-1;0;1},1,5)+WEEKDAY(DATE(YEAR(V68)+{-1;0;1},1,3)),734))/7),"")</f>
        <v>52</v>
      </c>
      <c r="Y68" s="20" t="str">
        <f t="shared" si="19"/>
        <v>Après-midi</v>
      </c>
    </row>
    <row r="69" spans="2:25" x14ac:dyDescent="0.35">
      <c r="B69" s="4">
        <v>43309</v>
      </c>
      <c r="C69" s="3" t="str">
        <v xml:space="preserve"> </v>
      </c>
      <c r="D69" s="25">
        <f>IF(MONTH(B69)=MONTH(B$41),1+INT(MIN(MOD(B69-DATE(YEAR(B69)+{-1;0;1},1,5)+WEEKDAY(DATE(YEAR(B69)+{-1;0;1},1,3)),734))/7),"")</f>
        <v>30</v>
      </c>
      <c r="E69" s="20" t="str">
        <f t="shared" si="14"/>
        <v/>
      </c>
      <c r="F69" s="4">
        <v>43340</v>
      </c>
      <c r="G69" s="3" t="str">
        <v xml:space="preserve"> </v>
      </c>
      <c r="H69" s="25">
        <f>IF(MONTH(F69)=MONTH(F$41),1+INT(MIN(MOD(F69-DATE(YEAR(F69)+{-1;0;1},1,5)+WEEKDAY(DATE(YEAR(F69)+{-1;0;1},1,3)),734))/7),"")</f>
        <v>35</v>
      </c>
      <c r="I69" s="20" t="str">
        <f t="shared" si="15"/>
        <v>Matin</v>
      </c>
      <c r="J69" s="4">
        <v>43371</v>
      </c>
      <c r="K69" s="3" t="str">
        <v xml:space="preserve"> </v>
      </c>
      <c r="L69" s="25">
        <f>IF(MONTH(J69)=MONTH(J$41),1+INT(MIN(MOD(J69-DATE(YEAR(J69)+{-1;0;1},1,5)+WEEKDAY(DATE(YEAR(J69)+{-1;0;1},1,3)),734))/7),"")</f>
        <v>39</v>
      </c>
      <c r="M69" s="20" t="str">
        <f t="shared" si="16"/>
        <v>Nuit</v>
      </c>
      <c r="N69" s="19">
        <v>43401</v>
      </c>
      <c r="O69" s="3" t="str">
        <v xml:space="preserve"> </v>
      </c>
      <c r="P69" s="25">
        <f>IF(MONTH(N69)=MONTH(N$41),1+INT(MIN(MOD(N69-DATE(YEAR(N69)+{-1;0;1},1,5)+WEEKDAY(DATE(YEAR(N69)+{-1;0;1},1,3)),734))/7),"")</f>
        <v>43</v>
      </c>
      <c r="Q69" s="20" t="str">
        <f t="shared" si="17"/>
        <v/>
      </c>
      <c r="R69" s="19">
        <v>43432</v>
      </c>
      <c r="S69" s="3" t="str">
        <v xml:space="preserve"> </v>
      </c>
      <c r="T69" s="25">
        <f>IF(MONTH(R69)=MONTH(R$41),1+INT(MIN(MOD(R69-DATE(YEAR(R69)+{-1;0;1},1,5)+WEEKDAY(DATE(YEAR(R69)+{-1;0;1},1,3)),734))/7),"")</f>
        <v>48</v>
      </c>
      <c r="U69" s="20" t="str">
        <f t="shared" si="18"/>
        <v>Nuit</v>
      </c>
      <c r="V69" s="19">
        <v>43462</v>
      </c>
      <c r="W69" s="3" t="str">
        <v xml:space="preserve"> </v>
      </c>
      <c r="X69" s="25">
        <f>IF(MONTH(V69)=MONTH(V$41),1+INT(MIN(MOD(V69-DATE(YEAR(V69)+{-1;0;1},1,5)+WEEKDAY(DATE(YEAR(V69)+{-1;0;1},1,3)),734))/7),"")</f>
        <v>52</v>
      </c>
      <c r="Y69" s="20" t="str">
        <f t="shared" si="19"/>
        <v>Après-midi</v>
      </c>
    </row>
    <row r="70" spans="2:25" x14ac:dyDescent="0.35">
      <c r="B70" s="4">
        <v>43310</v>
      </c>
      <c r="C70" s="3" t="str">
        <v xml:space="preserve"> </v>
      </c>
      <c r="D70" s="25">
        <f>IF(MONTH(B70)=MONTH(B$41),1+INT(MIN(MOD(B70-DATE(YEAR(B70)+{-1;0;1},1,5)+WEEKDAY(DATE(YEAR(B70)+{-1;0;1},1,3)),734))/7),"")</f>
        <v>30</v>
      </c>
      <c r="E70" s="20" t="str">
        <f t="shared" si="14"/>
        <v/>
      </c>
      <c r="F70" s="4">
        <v>43341</v>
      </c>
      <c r="G70" s="3" t="str">
        <v xml:space="preserve"> </v>
      </c>
      <c r="H70" s="25">
        <f>IF(MONTH(F70)=MONTH(F$41),1+INT(MIN(MOD(F70-DATE(YEAR(F70)+{-1;0;1},1,5)+WEEKDAY(DATE(YEAR(F70)+{-1;0;1},1,3)),734))/7),"")</f>
        <v>35</v>
      </c>
      <c r="I70" s="20" t="str">
        <f t="shared" si="15"/>
        <v>Matin</v>
      </c>
      <c r="J70" s="4">
        <v>43372</v>
      </c>
      <c r="K70" s="3" t="str">
        <v xml:space="preserve"> </v>
      </c>
      <c r="L70" s="25">
        <f>IF(MONTH(J70)=MONTH(J$41),1+INT(MIN(MOD(J70-DATE(YEAR(J70)+{-1;0;1},1,5)+WEEKDAY(DATE(YEAR(J70)+{-1;0;1},1,3)),734))/7),"")</f>
        <v>39</v>
      </c>
      <c r="M70" s="20" t="str">
        <f t="shared" si="16"/>
        <v/>
      </c>
      <c r="N70" s="19">
        <v>43402</v>
      </c>
      <c r="O70" s="3" t="str">
        <v xml:space="preserve"> </v>
      </c>
      <c r="P70" s="25">
        <f>IF(MONTH(N70)=MONTH(N$41),1+INT(MIN(MOD(N70-DATE(YEAR(N70)+{-1;0;1},1,5)+WEEKDAY(DATE(YEAR(N70)+{-1;0;1},1,3)),734))/7),"")</f>
        <v>44</v>
      </c>
      <c r="Q70" s="20" t="str">
        <f t="shared" si="17"/>
        <v>Matin</v>
      </c>
      <c r="R70" s="19">
        <v>43433</v>
      </c>
      <c r="S70" s="3" t="str">
        <v xml:space="preserve"> </v>
      </c>
      <c r="T70" s="25">
        <f>IF(MONTH(R70)=MONTH(R$41),1+INT(MIN(MOD(R70-DATE(YEAR(R70)+{-1;0;1},1,5)+WEEKDAY(DATE(YEAR(R70)+{-1;0;1},1,3)),734))/7),"")</f>
        <v>48</v>
      </c>
      <c r="U70" s="20" t="str">
        <f t="shared" si="18"/>
        <v>Nuit</v>
      </c>
      <c r="V70" s="19">
        <v>43463</v>
      </c>
      <c r="W70" s="3" t="str">
        <v xml:space="preserve"> </v>
      </c>
      <c r="X70" s="25">
        <f>IF(MONTH(V70)=MONTH(V$41),1+INT(MIN(MOD(V70-DATE(YEAR(V70)+{-1;0;1},1,5)+WEEKDAY(DATE(YEAR(V70)+{-1;0;1},1,3)),734))/7),"")</f>
        <v>52</v>
      </c>
      <c r="Y70" s="20" t="str">
        <f t="shared" si="19"/>
        <v/>
      </c>
    </row>
    <row r="71" spans="2:25" x14ac:dyDescent="0.35">
      <c r="B71" s="4">
        <v>43311</v>
      </c>
      <c r="C71" s="3" t="str">
        <v xml:space="preserve"> </v>
      </c>
      <c r="D71" s="25">
        <f>IF(MONTH(B71)=MONTH(B$41),1+INT(MIN(MOD(B71-DATE(YEAR(B71)+{-1;0;1},1,5)+WEEKDAY(DATE(YEAR(B71)+{-1;0;1},1,3)),734))/7),"")</f>
        <v>31</v>
      </c>
      <c r="E71" s="20" t="str">
        <f t="shared" si="14"/>
        <v>Après-midi</v>
      </c>
      <c r="F71" s="4">
        <v>43342</v>
      </c>
      <c r="G71" s="3" t="str">
        <v xml:space="preserve"> </v>
      </c>
      <c r="H71" s="25">
        <f>IF(MONTH(F71)=MONTH(F$41),1+INT(MIN(MOD(F71-DATE(YEAR(F71)+{-1;0;1},1,5)+WEEKDAY(DATE(YEAR(F71)+{-1;0;1},1,3)),734))/7),"")</f>
        <v>35</v>
      </c>
      <c r="I71" s="20" t="str">
        <f t="shared" si="15"/>
        <v>Matin</v>
      </c>
      <c r="J71" s="4">
        <v>43373</v>
      </c>
      <c r="K71" s="3" t="str">
        <v xml:space="preserve"> </v>
      </c>
      <c r="L71" s="25">
        <f>IF(MONTH(J71)=MONTH(J$41),1+INT(MIN(MOD(J71-DATE(YEAR(J71)+{-1;0;1},1,5)+WEEKDAY(DATE(YEAR(J71)+{-1;0;1},1,3)),734))/7),"")</f>
        <v>39</v>
      </c>
      <c r="M71" s="20" t="str">
        <f t="shared" si="16"/>
        <v/>
      </c>
      <c r="N71" s="19">
        <v>43403</v>
      </c>
      <c r="O71" s="3" t="str">
        <v xml:space="preserve"> </v>
      </c>
      <c r="P71" s="25">
        <f>IF(MONTH(N71)=MONTH(N$41),1+INT(MIN(MOD(N71-DATE(YEAR(N71)+{-1;0;1},1,5)+WEEKDAY(DATE(YEAR(N71)+{-1;0;1},1,3)),734))/7),"")</f>
        <v>44</v>
      </c>
      <c r="Q71" s="20" t="str">
        <f t="shared" si="17"/>
        <v>Matin</v>
      </c>
      <c r="R71" s="19">
        <v>43434</v>
      </c>
      <c r="S71" s="3" t="str">
        <v xml:space="preserve"> </v>
      </c>
      <c r="T71" s="25">
        <f>IF(MONTH(R71)=MONTH(R$41),1+INT(MIN(MOD(R71-DATE(YEAR(R71)+{-1;0;1},1,5)+WEEKDAY(DATE(YEAR(R71)+{-1;0;1},1,3)),734))/7),"")</f>
        <v>48</v>
      </c>
      <c r="U71" s="20" t="str">
        <f t="shared" si="18"/>
        <v/>
      </c>
      <c r="V71" s="19">
        <v>43464</v>
      </c>
      <c r="W71" s="3" t="str">
        <v xml:space="preserve"> </v>
      </c>
      <c r="X71" s="25">
        <f>IF(MONTH(V71)=MONTH(V$41),1+INT(MIN(MOD(V71-DATE(YEAR(V71)+{-1;0;1},1,5)+WEEKDAY(DATE(YEAR(V71)+{-1;0;1},1,3)),734))/7),"")</f>
        <v>52</v>
      </c>
      <c r="Y71" s="20" t="str">
        <f t="shared" si="19"/>
        <v/>
      </c>
    </row>
    <row r="72" spans="2:25" x14ac:dyDescent="0.35">
      <c r="B72" s="4">
        <v>43312</v>
      </c>
      <c r="C72" s="3" t="str">
        <v xml:space="preserve"> </v>
      </c>
      <c r="D72" s="25">
        <f>IF(MONTH(B72)=MONTH(B$41),1+INT(MIN(MOD(B72-DATE(YEAR(B72)+{-1;0;1},1,5)+WEEKDAY(DATE(YEAR(B72)+{-1;0;1},1,3)),734))/7),"")</f>
        <v>31</v>
      </c>
      <c r="E72" s="20" t="str">
        <f t="shared" si="14"/>
        <v>Après-midi</v>
      </c>
      <c r="F72" s="4">
        <v>43343</v>
      </c>
      <c r="G72" s="3" t="str">
        <v xml:space="preserve"> </v>
      </c>
      <c r="H72" s="25">
        <f>IF(MONTH(F72)=MONTH(F$41),1+INT(MIN(MOD(F72-DATE(YEAR(F72)+{-1;0;1},1,5)+WEEKDAY(DATE(YEAR(F72)+{-1;0;1},1,3)),734))/7),"")</f>
        <v>35</v>
      </c>
      <c r="I72" s="20" t="str">
        <f t="shared" si="15"/>
        <v>Matin</v>
      </c>
      <c r="J72" s="4">
        <v>43374</v>
      </c>
      <c r="K72" s="3" t="str">
        <v xml:space="preserve"> </v>
      </c>
      <c r="L72" s="25" t="str">
        <f>IF(MONTH(J72)=MONTH(J$41),1+INT(MIN(MOD(J72-DATE(YEAR(J72)+{-1;0;1},1,5)+WEEKDAY(DATE(YEAR(J72)+{-1;0;1},1,3)),734))/7),"")</f>
        <v/>
      </c>
      <c r="M72" s="20" t="str">
        <f t="shared" si="16"/>
        <v>Après-midi</v>
      </c>
      <c r="N72" s="19">
        <v>43404</v>
      </c>
      <c r="O72" s="3" t="str">
        <v xml:space="preserve"> </v>
      </c>
      <c r="P72" s="25">
        <f>IF(MONTH(N72)=MONTH(N$41),1+INT(MIN(MOD(N72-DATE(YEAR(N72)+{-1;0;1},1,5)+WEEKDAY(DATE(YEAR(N72)+{-1;0;1},1,3)),734))/7),"")</f>
        <v>44</v>
      </c>
      <c r="Q72" s="20" t="str">
        <f t="shared" si="17"/>
        <v>Matin</v>
      </c>
      <c r="R72" s="19">
        <v>43435</v>
      </c>
      <c r="S72" s="3" t="str">
        <v xml:space="preserve"> </v>
      </c>
      <c r="T72" s="25" t="str">
        <f>IF(MONTH(R72)=MONTH(R$41),1+INT(MIN(MOD(R72-DATE(YEAR(R72)+{-1;0;1},1,5)+WEEKDAY(DATE(YEAR(R72)+{-1;0;1},1,3)),734))/7),"")</f>
        <v/>
      </c>
      <c r="U72" s="20" t="str">
        <f t="shared" si="18"/>
        <v/>
      </c>
      <c r="V72" s="19">
        <v>43465</v>
      </c>
      <c r="W72" s="3" t="str">
        <v>Pont</v>
      </c>
      <c r="X72" s="25">
        <f>IF(MONTH(V72)=MONTH(V$41),1+INT(MIN(MOD(V72-DATE(YEAR(V72)+{-1;0;1},1,5)+WEEKDAY(DATE(YEAR(V72)+{-1;0;1},1,3)),734))/7),"")</f>
        <v>1</v>
      </c>
      <c r="Y72" s="20" t="str">
        <f t="shared" si="19"/>
        <v>Matin</v>
      </c>
    </row>
  </sheetData>
  <mergeCells count="12">
    <mergeCell ref="R5:U5"/>
    <mergeCell ref="V5:Y5"/>
    <mergeCell ref="B41:E41"/>
    <mergeCell ref="B5:E5"/>
    <mergeCell ref="F5:I5"/>
    <mergeCell ref="J5:M5"/>
    <mergeCell ref="N5:Q5"/>
    <mergeCell ref="V41:Y41"/>
    <mergeCell ref="R41:U41"/>
    <mergeCell ref="N41:Q41"/>
    <mergeCell ref="J41:M41"/>
    <mergeCell ref="F41:I41"/>
  </mergeCells>
  <conditionalFormatting sqref="B6:B36 F6:F36 J6:J36 N6:N36 R6:R36 V6:V36 B42:B72 F42:F72 J42:J72 N42:N72 R42:R72 V42:V72">
    <cfRule type="expression" dxfId="113" priority="43">
      <formula>C6=Pont</formula>
    </cfRule>
    <cfRule type="expression" dxfId="112" priority="47">
      <formula>WEEKDAY(B6,2)&gt;5</formula>
    </cfRule>
  </conditionalFormatting>
  <conditionalFormatting sqref="G6:G36 C6:C36 K6:K36 O6:O36 S6:S36 W6:W36 W42:W72 S42:S72 O42:O72 K42:K72 G42:G72 C42:C72">
    <cfRule type="cellIs" dxfId="111" priority="42" operator="equal">
      <formula>Pont</formula>
    </cfRule>
    <cfRule type="expression" dxfId="110" priority="46">
      <formula>WEEKDAY(B6,2)&gt;5</formula>
    </cfRule>
  </conditionalFormatting>
  <conditionalFormatting sqref="G6:G36 C6:C36 K6:K36 O6:O36 S6:S36 W6:W36 W42:W72 S42:S72 O42:O72 K42:K72 G42:G72 C42:C72">
    <cfRule type="cellIs" dxfId="109" priority="44" operator="notEqual">
      <formula>$B$1</formula>
    </cfRule>
  </conditionalFormatting>
  <conditionalFormatting sqref="B6:B36 F6:F36 J6:J36 N6:N36 R6:R36 V6:V36 B42:B72 F42:F72 J42:J72 N42:N72 R42:R72 V42:V72">
    <cfRule type="expression" dxfId="108" priority="45">
      <formula>C6&lt;&gt;$B$1</formula>
    </cfRule>
  </conditionalFormatting>
  <conditionalFormatting sqref="C70:C72 C34:C36">
    <cfRule type="expression" dxfId="107" priority="40">
      <formula>DAY(C34)&lt;4</formula>
    </cfRule>
    <cfRule type="expression" dxfId="106" priority="41">
      <formula>DAY(B34)&lt;4</formula>
    </cfRule>
  </conditionalFormatting>
  <conditionalFormatting sqref="F70:G72 F34:G36">
    <cfRule type="expression" dxfId="105" priority="50">
      <formula>DAY(F34)&lt;4</formula>
    </cfRule>
    <cfRule type="expression" dxfId="104" priority="51">
      <formula>DAY(C34)&lt;4</formula>
    </cfRule>
  </conditionalFormatting>
  <conditionalFormatting sqref="J70:K72 J34:K36">
    <cfRule type="expression" dxfId="103" priority="54">
      <formula>DAY(J34)&lt;4</formula>
    </cfRule>
    <cfRule type="expression" dxfId="102" priority="55">
      <formula>DAY(F34)&lt;4</formula>
    </cfRule>
  </conditionalFormatting>
  <conditionalFormatting sqref="R70:S72 R34:S36">
    <cfRule type="expression" dxfId="101" priority="62">
      <formula>DAY(R34)&lt;4</formula>
    </cfRule>
    <cfRule type="expression" dxfId="100" priority="63">
      <formula>DAY(K34)&lt;4</formula>
    </cfRule>
  </conditionalFormatting>
  <conditionalFormatting sqref="V70:W72 V34:W36">
    <cfRule type="expression" dxfId="99" priority="66">
      <formula>DAY(V34)&lt;4</formula>
    </cfRule>
    <cfRule type="expression" dxfId="98" priority="67">
      <formula>DAY(N34)&lt;4</formula>
    </cfRule>
  </conditionalFormatting>
  <conditionalFormatting sqref="D6:D36">
    <cfRule type="expression" dxfId="83" priority="31">
      <formula>MOD(D6,2)=0</formula>
    </cfRule>
  </conditionalFormatting>
  <conditionalFormatting sqref="H6:H36">
    <cfRule type="expression" dxfId="97" priority="30">
      <formula>MOD(H6,2)=0</formula>
    </cfRule>
  </conditionalFormatting>
  <conditionalFormatting sqref="L6:L36">
    <cfRule type="expression" dxfId="96" priority="29">
      <formula>MOD(L6,2)=0</formula>
    </cfRule>
  </conditionalFormatting>
  <conditionalFormatting sqref="P6:P36">
    <cfRule type="expression" dxfId="95" priority="28">
      <formula>MOD(P6,2)=0</formula>
    </cfRule>
  </conditionalFormatting>
  <conditionalFormatting sqref="T6:T36">
    <cfRule type="expression" dxfId="94" priority="27">
      <formula>MOD(T6,2)=0</formula>
    </cfRule>
  </conditionalFormatting>
  <conditionalFormatting sqref="D42:D72">
    <cfRule type="expression" dxfId="93" priority="20">
      <formula>MOD(D42,2)=0</formula>
    </cfRule>
  </conditionalFormatting>
  <conditionalFormatting sqref="X6:X36">
    <cfRule type="expression" dxfId="92" priority="26">
      <formula>MOD(X6,2)=0</formula>
    </cfRule>
  </conditionalFormatting>
  <conditionalFormatting sqref="X42:X72">
    <cfRule type="expression" dxfId="91" priority="25">
      <formula>MOD(X42,2)=0</formula>
    </cfRule>
  </conditionalFormatting>
  <conditionalFormatting sqref="T42:T72">
    <cfRule type="expression" dxfId="90" priority="24">
      <formula>MOD(T42,2)=0</formula>
    </cfRule>
  </conditionalFormatting>
  <conditionalFormatting sqref="P42:P72">
    <cfRule type="expression" dxfId="89" priority="23">
      <formula>MOD(P42,2)=0</formula>
    </cfRule>
  </conditionalFormatting>
  <conditionalFormatting sqref="L42:L72">
    <cfRule type="expression" dxfId="88" priority="22">
      <formula>MOD(L42,2)=0</formula>
    </cfRule>
  </conditionalFormatting>
  <conditionalFormatting sqref="H42:H72">
    <cfRule type="expression" dxfId="87" priority="21">
      <formula>MOD(H42,2)=0</formula>
    </cfRule>
  </conditionalFormatting>
  <conditionalFormatting sqref="N70:O72 N34:O36">
    <cfRule type="expression" dxfId="86" priority="70">
      <formula>DAY(N34)&lt;4</formula>
    </cfRule>
    <cfRule type="expression" dxfId="85" priority="71">
      <formula>DAY(H34)&lt;4</formula>
    </cfRule>
  </conditionalFormatting>
  <conditionalFormatting sqref="A1:XFD1048576">
    <cfRule type="cellIs" dxfId="82" priority="19" operator="equal">
      <formula>"Nuit"</formula>
    </cfRule>
    <cfRule type="cellIs" dxfId="81" priority="18" operator="equal">
      <formula>"Après-midi"</formula>
    </cfRule>
    <cfRule type="cellIs" dxfId="80" priority="17" operator="equal">
      <formula>"Matin"</formula>
    </cfRule>
  </conditionalFormatting>
  <conditionalFormatting sqref="H6:H36">
    <cfRule type="expression" dxfId="79" priority="16">
      <formula>MOD(H6,2)=0</formula>
    </cfRule>
  </conditionalFormatting>
  <conditionalFormatting sqref="L6:L36">
    <cfRule type="expression" dxfId="74" priority="15">
      <formula>MOD(L6,2)=0</formula>
    </cfRule>
  </conditionalFormatting>
  <conditionalFormatting sqref="P6:P36">
    <cfRule type="expression" dxfId="69" priority="14">
      <formula>MOD(P6,2)=0</formula>
    </cfRule>
  </conditionalFormatting>
  <conditionalFormatting sqref="T6:T36">
    <cfRule type="expression" dxfId="64" priority="13">
      <formula>MOD(T6,2)=0</formula>
    </cfRule>
  </conditionalFormatting>
  <conditionalFormatting sqref="X6:X36">
    <cfRule type="expression" dxfId="59" priority="12">
      <formula>MOD(X6,2)=0</formula>
    </cfRule>
  </conditionalFormatting>
  <conditionalFormatting sqref="D42:D72">
    <cfRule type="expression" dxfId="54" priority="11">
      <formula>MOD(D42,2)=0</formula>
    </cfRule>
  </conditionalFormatting>
  <conditionalFormatting sqref="H42:H72">
    <cfRule type="expression" dxfId="49" priority="10">
      <formula>MOD(H42,2)=0</formula>
    </cfRule>
  </conditionalFormatting>
  <conditionalFormatting sqref="H42:H72">
    <cfRule type="expression" dxfId="44" priority="9">
      <formula>MOD(H42,2)=0</formula>
    </cfRule>
  </conditionalFormatting>
  <conditionalFormatting sqref="L42:L72">
    <cfRule type="expression" dxfId="42" priority="8">
      <formula>MOD(L42,2)=0</formula>
    </cfRule>
  </conditionalFormatting>
  <conditionalFormatting sqref="L42:L72">
    <cfRule type="expression" dxfId="37" priority="7">
      <formula>MOD(L42,2)=0</formula>
    </cfRule>
  </conditionalFormatting>
  <conditionalFormatting sqref="P42:P72">
    <cfRule type="expression" dxfId="35" priority="6">
      <formula>MOD(P42,2)=0</formula>
    </cfRule>
  </conditionalFormatting>
  <conditionalFormatting sqref="P42:P72">
    <cfRule type="expression" dxfId="30" priority="5">
      <formula>MOD(P42,2)=0</formula>
    </cfRule>
  </conditionalFormatting>
  <conditionalFormatting sqref="T42:T72">
    <cfRule type="expression" dxfId="28" priority="4">
      <formula>MOD(T42,2)=0</formula>
    </cfRule>
  </conditionalFormatting>
  <conditionalFormatting sqref="T42:T72">
    <cfRule type="expression" dxfId="23" priority="3">
      <formula>MOD(T42,2)=0</formula>
    </cfRule>
  </conditionalFormatting>
  <conditionalFormatting sqref="X42:X72">
    <cfRule type="expression" dxfId="21" priority="2">
      <formula>MOD(X42,2)=0</formula>
    </cfRule>
  </conditionalFormatting>
  <conditionalFormatting sqref="X42:X72">
    <cfRule type="expression" dxfId="16" priority="1">
      <formula>MOD(X42,2)=0</formula>
    </cfRule>
  </conditionalFormatting>
  <pageMargins left="0.7" right="0.7" top="0.75" bottom="0.75" header="0.3" footer="0.3"/>
  <pageSetup paperSize="9" scale="33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/>
  </sheetViews>
  <sheetFormatPr baseColWidth="10" defaultColWidth="11.453125" defaultRowHeight="14.5" x14ac:dyDescent="0.35"/>
  <cols>
    <col min="1" max="2" width="11.54296875" style="8" customWidth="1"/>
    <col min="3" max="5" width="17.81640625" style="8" customWidth="1"/>
    <col min="6" max="6" width="19.453125" style="8" bestFit="1" customWidth="1"/>
    <col min="7" max="7" width="17.81640625" style="8" customWidth="1"/>
    <col min="8" max="16384" width="11.453125" style="8"/>
  </cols>
  <sheetData>
    <row r="1" spans="1:7" s="16" customFormat="1" x14ac:dyDescent="0.35">
      <c r="A1" s="17">
        <f>calend!F1</f>
        <v>2018</v>
      </c>
      <c r="B1" s="10" t="s">
        <v>2</v>
      </c>
      <c r="C1" s="9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43191</v>
      </c>
      <c r="D1" s="10" t="s">
        <v>18</v>
      </c>
      <c r="E1" s="10" t="s">
        <v>17</v>
      </c>
      <c r="F1" s="10" t="s">
        <v>16</v>
      </c>
      <c r="G1" s="10" t="s">
        <v>15</v>
      </c>
    </row>
    <row r="2" spans="1:7" x14ac:dyDescent="0.35">
      <c r="A2" s="11"/>
      <c r="B2" s="11"/>
      <c r="C2" s="11"/>
      <c r="D2" s="14">
        <f>DATE(A1,1,1)</f>
        <v>43101</v>
      </c>
      <c r="E2" s="11" t="s">
        <v>14</v>
      </c>
      <c r="F2" s="13">
        <f t="shared" ref="F2:F13" si="0">IF(OR(WEEKDAY(D2)=1,WEEKDAY(D2)=7),,D2)</f>
        <v>43101</v>
      </c>
      <c r="G2" s="13">
        <f>IF(WEEKDAY(D2)=5,D2+1,)</f>
        <v>0</v>
      </c>
    </row>
    <row r="3" spans="1:7" x14ac:dyDescent="0.35">
      <c r="A3" s="11"/>
      <c r="B3" s="11"/>
      <c r="C3" s="11"/>
      <c r="D3" s="15"/>
      <c r="E3" s="11" t="s">
        <v>13</v>
      </c>
      <c r="F3" s="13">
        <f t="shared" si="0"/>
        <v>0</v>
      </c>
      <c r="G3" s="13">
        <f t="shared" ref="G3:G13" si="1">IF(WEEKDAY(D3)=3,D3-1,IF(WEEKDAY(D3)=5,D3+1,))</f>
        <v>0</v>
      </c>
    </row>
    <row r="4" spans="1:7" x14ac:dyDescent="0.35">
      <c r="A4" s="11"/>
      <c r="B4" s="11"/>
      <c r="C4" s="11"/>
      <c r="D4" s="14">
        <f>C1+1</f>
        <v>43192</v>
      </c>
      <c r="E4" s="11" t="s">
        <v>12</v>
      </c>
      <c r="F4" s="13">
        <f t="shared" si="0"/>
        <v>43192</v>
      </c>
      <c r="G4" s="13">
        <f t="shared" si="1"/>
        <v>0</v>
      </c>
    </row>
    <row r="5" spans="1:7" x14ac:dyDescent="0.35">
      <c r="A5" s="11"/>
      <c r="B5" s="11"/>
      <c r="C5" s="11"/>
      <c r="D5" s="14">
        <f>DATE(A1,5,1)</f>
        <v>43221</v>
      </c>
      <c r="E5" s="11" t="s">
        <v>11</v>
      </c>
      <c r="F5" s="13">
        <f t="shared" si="0"/>
        <v>43221</v>
      </c>
      <c r="G5" s="13">
        <f t="shared" si="1"/>
        <v>43220</v>
      </c>
    </row>
    <row r="6" spans="1:7" x14ac:dyDescent="0.35">
      <c r="A6" s="11"/>
      <c r="B6" s="11"/>
      <c r="C6" s="11"/>
      <c r="D6" s="14">
        <f>DATE(A1,5,8)</f>
        <v>43228</v>
      </c>
      <c r="E6" s="11" t="s">
        <v>10</v>
      </c>
      <c r="F6" s="13">
        <f t="shared" si="0"/>
        <v>43228</v>
      </c>
      <c r="G6" s="13">
        <f t="shared" si="1"/>
        <v>43227</v>
      </c>
    </row>
    <row r="7" spans="1:7" x14ac:dyDescent="0.35">
      <c r="A7" s="11"/>
      <c r="B7" s="11"/>
      <c r="C7" s="11"/>
      <c r="D7" s="14">
        <f>C1+39</f>
        <v>43230</v>
      </c>
      <c r="E7" s="11" t="s">
        <v>9</v>
      </c>
      <c r="F7" s="13">
        <f t="shared" si="0"/>
        <v>43230</v>
      </c>
      <c r="G7" s="13">
        <f t="shared" si="1"/>
        <v>43231</v>
      </c>
    </row>
    <row r="8" spans="1:7" x14ac:dyDescent="0.35">
      <c r="A8" s="11"/>
      <c r="B8" s="11"/>
      <c r="C8" s="11"/>
      <c r="D8" s="14">
        <f>C1+50</f>
        <v>43241</v>
      </c>
      <c r="E8" s="11" t="s">
        <v>8</v>
      </c>
      <c r="F8" s="13">
        <f t="shared" si="0"/>
        <v>43241</v>
      </c>
      <c r="G8" s="13">
        <f t="shared" si="1"/>
        <v>0</v>
      </c>
    </row>
    <row r="9" spans="1:7" x14ac:dyDescent="0.35">
      <c r="A9" s="11"/>
      <c r="B9" s="11"/>
      <c r="C9" s="11"/>
      <c r="D9" s="14">
        <f>DATE(A1,7,14)</f>
        <v>43295</v>
      </c>
      <c r="E9" s="11" t="s">
        <v>7</v>
      </c>
      <c r="F9" s="13">
        <f t="shared" si="0"/>
        <v>0</v>
      </c>
      <c r="G9" s="13">
        <f t="shared" si="1"/>
        <v>0</v>
      </c>
    </row>
    <row r="10" spans="1:7" x14ac:dyDescent="0.35">
      <c r="A10" s="11"/>
      <c r="B10" s="11"/>
      <c r="C10" s="11"/>
      <c r="D10" s="14">
        <f>DATE(A1,8,15)</f>
        <v>43327</v>
      </c>
      <c r="E10" s="11" t="s">
        <v>6</v>
      </c>
      <c r="F10" s="13">
        <f t="shared" si="0"/>
        <v>43327</v>
      </c>
      <c r="G10" s="13">
        <f t="shared" si="1"/>
        <v>0</v>
      </c>
    </row>
    <row r="11" spans="1:7" x14ac:dyDescent="0.35">
      <c r="A11" s="11"/>
      <c r="B11" s="11"/>
      <c r="C11" s="11"/>
      <c r="D11" s="14">
        <f>DATE(A1,11,1)</f>
        <v>43405</v>
      </c>
      <c r="E11" s="11" t="s">
        <v>5</v>
      </c>
      <c r="F11" s="13">
        <f t="shared" si="0"/>
        <v>43405</v>
      </c>
      <c r="G11" s="13">
        <f t="shared" si="1"/>
        <v>43406</v>
      </c>
    </row>
    <row r="12" spans="1:7" x14ac:dyDescent="0.35">
      <c r="A12" s="11"/>
      <c r="B12" s="11"/>
      <c r="C12" s="11"/>
      <c r="D12" s="14">
        <f>DATE(A1,11,11)</f>
        <v>43415</v>
      </c>
      <c r="E12" s="11" t="s">
        <v>4</v>
      </c>
      <c r="F12" s="13">
        <f t="shared" si="0"/>
        <v>0</v>
      </c>
      <c r="G12" s="13">
        <f t="shared" si="1"/>
        <v>0</v>
      </c>
    </row>
    <row r="13" spans="1:7" x14ac:dyDescent="0.35">
      <c r="A13" s="11"/>
      <c r="B13" s="11"/>
      <c r="C13" s="11"/>
      <c r="D13" s="14">
        <f>DATE(A1,12,25)</f>
        <v>43459</v>
      </c>
      <c r="E13" s="11" t="s">
        <v>3</v>
      </c>
      <c r="F13" s="13">
        <f t="shared" si="0"/>
        <v>43459</v>
      </c>
      <c r="G13" s="13">
        <f t="shared" si="1"/>
        <v>43458</v>
      </c>
    </row>
    <row r="14" spans="1:7" x14ac:dyDescent="0.35">
      <c r="A14" s="11"/>
      <c r="B14" s="11"/>
      <c r="C14" s="11"/>
      <c r="D14" s="14">
        <f>DATE(A1+1,1,1)</f>
        <v>43466</v>
      </c>
      <c r="E14" s="11"/>
      <c r="F14" s="12"/>
      <c r="G14" s="13">
        <f>IF(WEEKDAY(D14)=3,D14-1,)</f>
        <v>43465</v>
      </c>
    </row>
  </sheetData>
  <conditionalFormatting sqref="F1:G14">
    <cfRule type="cellIs" dxfId="84" priority="2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calend</vt:lpstr>
      <vt:lpstr>JF</vt:lpstr>
      <vt:lpstr>Pont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cp:lastPrinted>2015-04-14T10:37:46Z</cp:lastPrinted>
  <dcterms:created xsi:type="dcterms:W3CDTF">2015-04-14T10:23:38Z</dcterms:created>
  <dcterms:modified xsi:type="dcterms:W3CDTF">2018-05-21T23:07:56Z</dcterms:modified>
</cp:coreProperties>
</file>