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4"/>
  </bookViews>
  <sheets>
    <sheet name="JF" sheetId="3" r:id="rId1"/>
    <sheet name="Paramètres" sheetId="10" r:id="rId2"/>
    <sheet name="Calcul jour off" sheetId="9" r:id="rId3"/>
    <sheet name="Calcul jour off selon semaine" sheetId="11" r:id="rId4"/>
    <sheet name="Calcul mi-temps" sheetId="12" r:id="rId5"/>
  </sheets>
  <definedNames>
    <definedName name="impaire">Paramètres!$B$2</definedName>
    <definedName name="jeudi">Paramètres!$A$4</definedName>
    <definedName name="JF" localSheetId="2">Tableau1[]</definedName>
    <definedName name="JF">Tableau1[]</definedName>
    <definedName name="lundi">Paramètres!$A$1</definedName>
    <definedName name="mardi">Paramètres!$A$2</definedName>
    <definedName name="mercredi">Paramètres!$A$3</definedName>
    <definedName name="paire">Paramètres!$B$1</definedName>
    <definedName name="vendredi">Paramètres!$A$5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6" i="12" l="1"/>
  <c r="G6" i="12"/>
  <c r="H6" i="12"/>
  <c r="I6" i="12"/>
  <c r="J6" i="12"/>
  <c r="K6" i="12"/>
  <c r="F7" i="12"/>
  <c r="G7" i="12"/>
  <c r="H7" i="12"/>
  <c r="I7" i="12"/>
  <c r="J7" i="12"/>
  <c r="K7" i="12"/>
  <c r="E7" i="12"/>
  <c r="D7" i="12"/>
  <c r="C7" i="12"/>
  <c r="E6" i="12"/>
  <c r="D6" i="12"/>
  <c r="C6" i="12"/>
  <c r="F7" i="11"/>
  <c r="G7" i="11"/>
  <c r="H7" i="11"/>
  <c r="I7" i="11"/>
  <c r="J7" i="11"/>
  <c r="J6" i="11"/>
  <c r="I6" i="11"/>
  <c r="H6" i="11"/>
  <c r="G6" i="11"/>
  <c r="F6" i="11"/>
  <c r="H5" i="9"/>
  <c r="G5" i="9"/>
  <c r="F5" i="9"/>
  <c r="H4" i="9"/>
  <c r="G4" i="9"/>
  <c r="F4" i="9"/>
  <c r="E7" i="11"/>
  <c r="D7" i="11"/>
  <c r="C7" i="11"/>
  <c r="E6" i="11"/>
  <c r="D6" i="11"/>
  <c r="C6" i="11"/>
  <c r="C5" i="9"/>
  <c r="D5" i="9"/>
  <c r="E5" i="9"/>
  <c r="E4" i="9"/>
  <c r="D4" i="9"/>
  <c r="C4" i="9"/>
</calcChain>
</file>

<file path=xl/sharedStrings.xml><?xml version="1.0" encoding="utf-8"?>
<sst xmlns="http://schemas.openxmlformats.org/spreadsheetml/2006/main" count="113" uniqueCount="46">
  <si>
    <t>Jour de l'An</t>
  </si>
  <si>
    <t>Lundi de Pâques</t>
  </si>
  <si>
    <t>Fête du Travail</t>
  </si>
  <si>
    <t>Jeudi de l'Ascension</t>
  </si>
  <si>
    <t>Lundi de la Pentecôte</t>
  </si>
  <si>
    <t>Fête Nationale</t>
  </si>
  <si>
    <t>Assomption</t>
  </si>
  <si>
    <t>Toussaint</t>
  </si>
  <si>
    <t>Fête de l'Armistice</t>
  </si>
  <si>
    <t>Fête du Roi</t>
  </si>
  <si>
    <t>Noël</t>
  </si>
  <si>
    <t>RAISON</t>
  </si>
  <si>
    <t>JOUR</t>
  </si>
  <si>
    <t>Début
période</t>
  </si>
  <si>
    <t>Fin
période</t>
  </si>
  <si>
    <t>J. ouvr.</t>
  </si>
  <si>
    <t>J. ouvr.
prestés</t>
  </si>
  <si>
    <t>J. cal.</t>
  </si>
  <si>
    <t>Nombre de mercredis</t>
  </si>
  <si>
    <t>Nombre de mercredis fériés</t>
  </si>
  <si>
    <t>Nombre de mercredis non fériés</t>
  </si>
  <si>
    <t>Nb de jours off non fériés</t>
  </si>
  <si>
    <t>jour off :</t>
  </si>
  <si>
    <t>mercredi</t>
  </si>
  <si>
    <t>paire</t>
  </si>
  <si>
    <t>impaire</t>
  </si>
  <si>
    <t>lundi</t>
  </si>
  <si>
    <t>vendredi</t>
  </si>
  <si>
    <t>semaine :</t>
  </si>
  <si>
    <t>nb J1 off</t>
  </si>
  <si>
    <t>nb J1 off fériés</t>
  </si>
  <si>
    <t>nb J2 off</t>
  </si>
  <si>
    <t>nb J2 off fériés</t>
  </si>
  <si>
    <t>J1</t>
  </si>
  <si>
    <t>J2</t>
  </si>
  <si>
    <t>Nb de jours off non fériés J1</t>
  </si>
  <si>
    <t>J3</t>
  </si>
  <si>
    <t>J4</t>
  </si>
  <si>
    <t>J5</t>
  </si>
  <si>
    <t>mardi</t>
  </si>
  <si>
    <t>jeudi</t>
  </si>
  <si>
    <t>Nb de jours off non fériés J2</t>
  </si>
  <si>
    <t>Nb de jours off non fériés J3</t>
  </si>
  <si>
    <t>Nb de jours off non fériés J4</t>
  </si>
  <si>
    <t>Nb de jours off non fériés J5</t>
  </si>
  <si>
    <t>Nb jours off non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</si>
</sst>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,\ d\ mmm\,\ yyyy"/>
    <numFmt numFmtId="165" formatCode="dd\.mm\.yy"/>
    <numFmt numFmtId="166" formatCode="dd\.mm\.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66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5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right" vertical="center"/>
    </xf>
    <xf numFmtId="0" fontId="0" fillId="2" borderId="1" xfId="0" applyFill="1" applyBorder="1" applyAlignment="1">
      <alignment horizontal="center" vertical="center" wrapText="1"/>
    </xf>
  </cellXfs>
  <cellStyles count="1">
    <cellStyle name="Normal" xfId="0" builtinId="0"/>
  </cellStyles>
  <dxfs count="68"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dd\.mm\.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dd\.mm\.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dd\.mm\.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dd\.mm\.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dd\.mm\.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dd\.mm\.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5" formatCode="dd\.mm\.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1" displayName="Tableau1" ref="A1:B56" totalsRowShown="0" headerRowDxfId="67" dataDxfId="66">
  <autoFilter ref="A1:B56"/>
  <sortState ref="A2:B56">
    <sortCondition ref="B1:B56"/>
  </sortState>
  <tableColumns count="2">
    <tableColumn id="1" name="RAISON" dataDxfId="65"/>
    <tableColumn id="2" name="JOUR" dataDxfId="64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11" name="ABS_1" displayName="ABS_1" ref="A3:H5" headerRowDxfId="63" dataDxfId="62">
  <autoFilter ref="A3:H5"/>
  <tableColumns count="8">
    <tableColumn id="1" name="Début_x000a_période" totalsRowLabel="Total" dataDxfId="61" totalsRowDxfId="60"/>
    <tableColumn id="2" name="Fin_x000a_période" dataDxfId="59" totalsRowDxfId="58"/>
    <tableColumn id="3" name="J. cal." dataDxfId="57" totalsRowDxfId="56">
      <calculatedColumnFormula>_xlfn.DAYS(B4,A4)+1</calculatedColumnFormula>
    </tableColumn>
    <tableColumn id="4" name="J. ouvr." dataDxfId="55" totalsRowDxfId="54">
      <calculatedColumnFormula>NETWORKDAYS(A4,B4)</calculatedColumnFormula>
    </tableColumn>
    <tableColumn id="5" name="J. ouvr._x000a_prestés" dataDxfId="53" totalsRowDxfId="52">
      <calculatedColumnFormula>NETWORKDAYS(A4,B4,Tableau1[JOUR])</calculatedColumnFormula>
    </tableColumn>
    <tableColumn id="8" name="Nombre de mercredis" dataDxfId="51" totalsRowDxfId="50">
      <calculatedColumnFormula>SUMPRODUCT(N(WEEKDAY(ROW(INDIRECT(ABS_1[[#This Row],[Début
période]]&amp;":"&amp;ABS_1[[#This Row],[Fin
période]])),2)=3))</calculatedColumnFormula>
    </tableColumn>
    <tableColumn id="6" name="Nombre de mercredis fériés" dataDxfId="49" totalsRowDxfId="48">
      <calculatedColumnFormula>SUMPRODUCT((WEEKDAY(Tableau1[JOUR],2)=3)*(Tableau1[JOUR]&gt;=ABS_1[[#This Row],[Début
période]])*(Tableau1[JOUR]&lt;=ABS_1[[#This Row],[Fin
période]]))</calculatedColumnFormula>
    </tableColumn>
    <tableColumn id="12" name="Nombre de mercredis non fériés" dataDxfId="47" totalsRowDxfId="46">
      <calculatedColumnFormula>SUMPRODUCT(N(WEEKDAY(ROW(INDIRECT(ABS_1[[#This Row],[Début
période]]&amp;":"&amp;ABS_1[[#This Row],[Fin
période]])),2)=3))-SUMPRODUCT((WEEKDAY(Tableau1[JOUR],2)=3)*(Tableau1[JOUR]&gt;=ABS_1[[#This Row],[Début
période]])*(Tableau1[JOUR]&lt;=ABS_1[[#This Row],[Fin
période]]))</calculatedColumnFormula>
    </tableColumn>
  </tableColumns>
  <tableStyleInfo name="TableStyleMedium21" showFirstColumn="0" showLastColumn="0" showRowStripes="1" showColumnStripes="0"/>
</table>
</file>

<file path=xl/tables/table3.xml><?xml version="1.0" encoding="utf-8"?>
<table xmlns="http://schemas.openxmlformats.org/spreadsheetml/2006/main" id="2" name="ABS_2" displayName="ABS_2" ref="A5:J7" headerRowDxfId="45" dataDxfId="44">
  <autoFilter ref="A5:J7"/>
  <tableColumns count="10">
    <tableColumn id="1" name="Début_x000a_période" totalsRowLabel="Total" dataDxfId="43" totalsRowDxfId="42"/>
    <tableColumn id="2" name="Fin_x000a_période" dataDxfId="41" totalsRowDxfId="40"/>
    <tableColumn id="3" name="J. cal." dataDxfId="39" totalsRowDxfId="38">
      <calculatedColumnFormula>_xlfn.DAYS(B6,A6)+1</calculatedColumnFormula>
    </tableColumn>
    <tableColumn id="4" name="J. ouvr." dataDxfId="37" totalsRowDxfId="36">
      <calculatedColumnFormula>NETWORKDAYS(A6,B6)</calculatedColumnFormula>
    </tableColumn>
    <tableColumn id="5" name="J. ouvr._x000a_prestés" dataDxfId="35" totalsRowDxfId="34">
      <calculatedColumnFormula>NETWORKDAYS(A6,B6,Tableau1[JOUR])</calculatedColumnFormula>
    </tableColumn>
    <tableColumn id="7" name="nb J1 off" dataDxfId="33" totalsRowDxfId="32">
      <calculatedColumnFormula>SUMPRODUCT((MOD(_xlfn.ISOWEEKNUM(ROW(INDIRECT(ABS_2[[#This Row],[Début
période]]&amp;":"&amp;ABS_2[[#This Row],[Fin
période]]))),2)=INDIRECT($F$3))*(WEEKDAY(ROW(INDIRECT(ABS_2[[#This Row],[Début
période]]&amp;":"&amp;ABS_2[[#This Row],[Fin
période]])),2)=INDIRECT($F$2)))</calculatedColumnFormula>
    </tableColumn>
    <tableColumn id="9" name="nb J1 off fériés" dataDxfId="31" totalsRowDxfId="30">
      <calculatedColumnFormula>SUMPRODUCT((WEEKDAY(Tableau1[JOUR],2)=INDIRECT($F$2))*(Tableau1[JOUR]&gt;=ABS_2[[#This Row],[Début
période]])*(Tableau1[JOUR]&lt;=ABS_2[[#This Row],[Fin
période]])*(MOD(_xlfn.ISOWEEKNUM(Tableau1[JOUR]),2)=INDIRECT($F$3)))</calculatedColumnFormula>
    </tableColumn>
    <tableColumn id="10" name="nb J2 off" dataDxfId="29" totalsRowDxfId="28">
      <calculatedColumnFormula>SUMPRODUCT((MOD(_xlfn.ISOWEEKNUM(ROW(INDIRECT(ABS_2[[#This Row],[Début
période]]&amp;":"&amp;ABS_2[[#This Row],[Fin
période]]))),2)=INDIRECT($H$3))*(WEEKDAY(ROW(INDIRECT(ABS_2[[#This Row],[Début
période]]&amp;":"&amp;ABS_2[[#This Row],[Fin
période]])),2)=INDIRECT($H$2)))</calculatedColumnFormula>
    </tableColumn>
    <tableColumn id="11" name="nb J2 off fériés" dataDxfId="27" totalsRowDxfId="26">
      <calculatedColumnFormula>SUMPRODUCT((WEEKDAY(Tableau1[JOUR],2)=INDIRECT($H$2))*(Tableau1[JOUR]&gt;=ABS_2[[#This Row],[Début
période]])*(Tableau1[JOUR]&lt;=ABS_2[[#This Row],[Fin
période]])*(MOD(_xlfn.ISOWEEKNUM(Tableau1[JOUR]),2)=INDIRECT($H$3)))</calculatedColumnFormula>
    </tableColumn>
    <tableColumn id="6" name="Nb de jours off non fériés" dataDxfId="25" totalsRowDxfId="24">
      <calculatedColumnFormula>SUMPRODUCT((MOD(_xlfn.ISOWEEKNUM(ROW(INDIRECT(ABS_2[[#This Row],[Début
période]]&amp;":"&amp;ABS_2[[#This Row],[Fin
période]]))),2)=INDIRECT($F$3))*(WEEKDAY(ROW(INDIRECT(ABS_2[[#This Row],[Début
période]]&amp;":"&amp;ABS_2[[#This Row],[Fin
période]])),2)=INDIRECT($F$2)))
-SUMPRODUCT((WEEKDAY(Tableau1[JOUR],2)=INDIRECT($F$2))*(Tableau1[JOUR]&gt;=ABS_2[[#This Row],[Début
période]])*(Tableau1[JOUR]&lt;=ABS_2[[#This Row],[Fin
période]])*(MOD(_xlfn.ISOWEEKNUM(Tableau1[JOUR]),2)=INDIRECT($F$3)))
+SUMPRODUCT((MOD(_xlfn.ISOWEEKNUM(ROW(INDIRECT(ABS_2[[#This Row],[Début
période]]&amp;":"&amp;ABS_2[[#This Row],[Fin
période]]))),2)=INDIRECT($H$3))*(WEEKDAY(ROW(INDIRECT(ABS_2[[#This Row],[Début
période]]&amp;":"&amp;ABS_2[[#This Row],[Fin
période]])),2)=INDIRECT($H$2)))
-SUMPRODUCT((WEEKDAY(Tableau1[JOUR],2)=INDIRECT($H$2))*(Tableau1[JOUR]&gt;=ABS_2[[#This Row],[Début
période]])*(Tableau1[JOUR]&lt;=ABS_2[[#This Row],[Fin
période]])*(MOD(_xlfn.ISOWEEKNUM(Tableau1[JOUR]),2)=INDIRECT($H$3)))</calculatedColumnFormula>
    </tableColumn>
  </tableColumns>
  <tableStyleInfo name="TableStyleMedium21" showFirstColumn="0" showLastColumn="0" showRowStripes="1" showColumnStripes="0"/>
</table>
</file>

<file path=xl/tables/table4.xml><?xml version="1.0" encoding="utf-8"?>
<table xmlns="http://schemas.openxmlformats.org/spreadsheetml/2006/main" id="3" name="ABS_24" displayName="ABS_24" ref="A5:K7" headerRowDxfId="23" dataDxfId="22">
  <autoFilter ref="A5:K7"/>
  <tableColumns count="11">
    <tableColumn id="1" name="Début_x000a_période" totalsRowLabel="Total" dataDxfId="21" totalsRowDxfId="20"/>
    <tableColumn id="2" name="Fin_x000a_période" dataDxfId="19" totalsRowDxfId="18"/>
    <tableColumn id="3" name="J. cal." dataDxfId="17" totalsRowDxfId="16">
      <calculatedColumnFormula>_xlfn.DAYS(B6,A6)+1</calculatedColumnFormula>
    </tableColumn>
    <tableColumn id="4" name="J. ouvr." dataDxfId="15" totalsRowDxfId="14">
      <calculatedColumnFormula>NETWORKDAYS(A6,B6)</calculatedColumnFormula>
    </tableColumn>
    <tableColumn id="5" name="J. ouvr._x000a_prestés" dataDxfId="13" totalsRowDxfId="12">
      <calculatedColumnFormula>NETWORKDAYS(A6,B6,Tableau1[JOUR])</calculatedColumnFormula>
    </tableColumn>
    <tableColumn id="6" name="Nb de jours off non fériés J1" dataDxfId="11" totalsRowDxfId="10">
      <calculatedColumnFormula>SUMPRODUCT((MOD(_xlfn.ISOWEEKNUM(ROW(INDIRECT(ABS_24[[#This Row],[Début
période]]&amp;":"&amp;ABS_24[[#This Row],[Fin
période]]))),2)=INDIRECT($F$3))*(WEEKDAY(ROW(INDIRECT(ABS_24[[#This Row],[Début
période]]&amp;":"&amp;ABS_24[[#This Row],[Fin
période]])),2)=INDIRECT($F$2)))
-SUMPRODUCT((WEEKDAY(Tableau1[JOUR],2)=INDIRECT($F$2))*(Tableau1[JOUR]&gt;=ABS_24[[#This Row],[Début
période]])*(Tableau1[JOUR]&lt;=ABS_24[[#This Row],[Fin
période]])*(MOD(_xlfn.ISOWEEKNUM(Tableau1[JOUR]),2)=INDIRECT($F$3)))</calculatedColumnFormula>
    </tableColumn>
    <tableColumn id="7" name="Nb de jours off non fériés J2" dataDxfId="9" totalsRowDxfId="8">
      <calculatedColumnFormula>SUMPRODUCT((MOD(_xlfn.ISOWEEKNUM(ROW(INDIRECT(ABS_24[[#This Row],[Début
période]]&amp;":"&amp;ABS_24[[#This Row],[Fin
période]]))),2)=INDIRECT(G$3))*(WEEKDAY(ROW(INDIRECT(ABS_24[[#This Row],[Début
période]]&amp;":"&amp;ABS_24[[#This Row],[Fin
période]])),2)=INDIRECT(G$2)))
-SUMPRODUCT((WEEKDAY(Tableau1[JOUR],2)=INDIRECT(G$2))*(Tableau1[JOUR]&gt;=ABS_24[[#This Row],[Début
période]])*(Tableau1[JOUR]&lt;=ABS_24[[#This Row],[Fin
période]])*(MOD(_xlfn.ISOWEEKNUM(Tableau1[JOUR]),2)=INDIRECT(G$3)))</calculatedColumnFormula>
    </tableColumn>
    <tableColumn id="8" name="Nb de jours off non fériés J3" dataDxfId="7" totalsRowDxfId="6">
      <calculatedColumnFormula>SUMPRODUCT((MOD(_xlfn.ISOWEEKNUM(ROW(INDIRECT(ABS_24[[#This Row],[Début
période]]&amp;":"&amp;ABS_24[[#This Row],[Fin
période]]))),2)=INDIRECT(H$3))*(WEEKDAY(ROW(INDIRECT(ABS_24[[#This Row],[Début
période]]&amp;":"&amp;ABS_24[[#This Row],[Fin
période]])),2)=INDIRECT(H$2)))
-SUMPRODUCT((WEEKDAY(Tableau1[JOUR],2)=INDIRECT(H$2))*(Tableau1[JOUR]&gt;=ABS_24[[#This Row],[Début
période]])*(Tableau1[JOUR]&lt;=ABS_24[[#This Row],[Fin
période]])*(MOD(_xlfn.ISOWEEKNUM(Tableau1[JOUR]),2)=INDIRECT(H$3)))</calculatedColumnFormula>
    </tableColumn>
    <tableColumn id="9" name="Nb de jours off non fériés J4" dataDxfId="5" totalsRowDxfId="4">
      <calculatedColumnFormula>SUMPRODUCT((MOD(_xlfn.ISOWEEKNUM(ROW(INDIRECT(ABS_24[[#This Row],[Début
période]]&amp;":"&amp;ABS_24[[#This Row],[Fin
période]]))),2)=INDIRECT(I$3))*(WEEKDAY(ROW(INDIRECT(ABS_24[[#This Row],[Début
période]]&amp;":"&amp;ABS_24[[#This Row],[Fin
période]])),2)=INDIRECT(I$2)))
-SUMPRODUCT((WEEKDAY(Tableau1[JOUR],2)=INDIRECT(I$2))*(Tableau1[JOUR]&gt;=ABS_24[[#This Row],[Début
période]])*(Tableau1[JOUR]&lt;=ABS_24[[#This Row],[Fin
période]])*(MOD(_xlfn.ISOWEEKNUM(Tableau1[JOUR]),2)=INDIRECT(I$3)))</calculatedColumnFormula>
    </tableColumn>
    <tableColumn id="10" name="Nb de jours off non fériés J5" dataDxfId="3" totalsRowDxfId="2">
      <calculatedColumnFormula>SUMPRODUCT((MOD(_xlfn.ISOWEEKNUM(ROW(INDIRECT(ABS_24[[#This Row],[Début
période]]&amp;":"&amp;ABS_24[[#This Row],[Fin
période]]))),2)=INDIRECT(J$3))*(WEEKDAY(ROW(INDIRECT(ABS_24[[#This Row],[Début
période]]&amp;":"&amp;ABS_24[[#This Row],[Fin
période]])),2)=INDIRECT(J$2)))
-SUMPRODUCT((WEEKDAY(Tableau1[JOUR],2)=INDIRECT(J$2))*(Tableau1[JOUR]&gt;=ABS_24[[#This Row],[Début
période]])*(Tableau1[JOUR]&lt;=ABS_24[[#This Row],[Fin
période]])*(MOD(_xlfn.ISOWEEKNUM(Tableau1[JOUR]),2)=INDIRECT(J$3)))</calculatedColumnFormula>
    </tableColumn>
    <tableColumn id="11" name="Nb jours off non fériés" dataDxfId="1" totalsRowDxfId="0">
      <calculatedColumnFormula>SUM(ABS_24[[#This Row],[Nb de jours off non fériés J1]:[Nb de jours off non fériés J5]])</calculatedColumnFormula>
    </tableColumn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B56"/>
  <sheetViews>
    <sheetView topLeftCell="D1" workbookViewId="0">
      <selection activeCell="D2" sqref="D1:L1048576"/>
    </sheetView>
  </sheetViews>
  <sheetFormatPr baseColWidth="10" defaultColWidth="10.81640625" defaultRowHeight="14.5" x14ac:dyDescent="0.35"/>
  <cols>
    <col min="1" max="1" width="21" style="6" customWidth="1"/>
    <col min="2" max="2" width="21" style="8" customWidth="1"/>
    <col min="3" max="16384" width="10.81640625" style="6"/>
  </cols>
  <sheetData>
    <row r="1" spans="1:2" ht="15" customHeight="1" x14ac:dyDescent="0.35">
      <c r="A1" s="1" t="s">
        <v>11</v>
      </c>
      <c r="B1" s="2" t="s">
        <v>12</v>
      </c>
    </row>
    <row r="2" spans="1:2" ht="15" customHeight="1" x14ac:dyDescent="0.35">
      <c r="A2" s="6" t="s">
        <v>0</v>
      </c>
      <c r="B2" s="7">
        <v>41640</v>
      </c>
    </row>
    <row r="3" spans="1:2" x14ac:dyDescent="0.35">
      <c r="A3" s="6" t="s">
        <v>1</v>
      </c>
      <c r="B3" s="7">
        <v>41750</v>
      </c>
    </row>
    <row r="4" spans="1:2" ht="15" customHeight="1" x14ac:dyDescent="0.35">
      <c r="A4" s="6" t="s">
        <v>2</v>
      </c>
      <c r="B4" s="7">
        <v>41760</v>
      </c>
    </row>
    <row r="5" spans="1:2" ht="15" customHeight="1" x14ac:dyDescent="0.35">
      <c r="A5" s="6" t="s">
        <v>3</v>
      </c>
      <c r="B5" s="7">
        <v>41788</v>
      </c>
    </row>
    <row r="6" spans="1:2" ht="15" customHeight="1" x14ac:dyDescent="0.35">
      <c r="A6" s="6" t="s">
        <v>4</v>
      </c>
      <c r="B6" s="7">
        <v>41799</v>
      </c>
    </row>
    <row r="7" spans="1:2" x14ac:dyDescent="0.35">
      <c r="A7" s="6" t="s">
        <v>5</v>
      </c>
      <c r="B7" s="7">
        <v>41841</v>
      </c>
    </row>
    <row r="8" spans="1:2" ht="14.5" customHeight="1" x14ac:dyDescent="0.35">
      <c r="A8" s="6" t="s">
        <v>6</v>
      </c>
      <c r="B8" s="7">
        <v>41866</v>
      </c>
    </row>
    <row r="9" spans="1:2" x14ac:dyDescent="0.35">
      <c r="A9" s="6" t="s">
        <v>7</v>
      </c>
      <c r="B9" s="7">
        <v>41944</v>
      </c>
    </row>
    <row r="10" spans="1:2" x14ac:dyDescent="0.35">
      <c r="A10" s="6" t="s">
        <v>8</v>
      </c>
      <c r="B10" s="7">
        <v>41954</v>
      </c>
    </row>
    <row r="11" spans="1:2" ht="14.5" customHeight="1" x14ac:dyDescent="0.35">
      <c r="A11" s="6" t="s">
        <v>9</v>
      </c>
      <c r="B11" s="7">
        <v>41958</v>
      </c>
    </row>
    <row r="12" spans="1:2" x14ac:dyDescent="0.35">
      <c r="A12" s="6" t="s">
        <v>10</v>
      </c>
      <c r="B12" s="7">
        <v>41998</v>
      </c>
    </row>
    <row r="13" spans="1:2" x14ac:dyDescent="0.35">
      <c r="A13" s="6" t="s">
        <v>0</v>
      </c>
      <c r="B13" s="7">
        <v>42005</v>
      </c>
    </row>
    <row r="14" spans="1:2" ht="14.5" customHeight="1" x14ac:dyDescent="0.35">
      <c r="A14" s="6" t="s">
        <v>1</v>
      </c>
      <c r="B14" s="7">
        <v>42100</v>
      </c>
    </row>
    <row r="15" spans="1:2" x14ac:dyDescent="0.35">
      <c r="A15" s="6" t="s">
        <v>2</v>
      </c>
      <c r="B15" s="7">
        <v>42125</v>
      </c>
    </row>
    <row r="16" spans="1:2" ht="14.5" customHeight="1" x14ac:dyDescent="0.35">
      <c r="A16" s="6" t="s">
        <v>3</v>
      </c>
      <c r="B16" s="7">
        <v>42138</v>
      </c>
    </row>
    <row r="17" spans="1:2" x14ac:dyDescent="0.35">
      <c r="A17" s="6" t="s">
        <v>4</v>
      </c>
      <c r="B17" s="7">
        <v>42149</v>
      </c>
    </row>
    <row r="18" spans="1:2" ht="14.5" customHeight="1" x14ac:dyDescent="0.35">
      <c r="A18" s="6" t="s">
        <v>5</v>
      </c>
      <c r="B18" s="7">
        <v>42206</v>
      </c>
    </row>
    <row r="19" spans="1:2" x14ac:dyDescent="0.35">
      <c r="A19" s="6" t="s">
        <v>6</v>
      </c>
      <c r="B19" s="7">
        <v>42231</v>
      </c>
    </row>
    <row r="20" spans="1:2" x14ac:dyDescent="0.35">
      <c r="A20" s="6" t="s">
        <v>7</v>
      </c>
      <c r="B20" s="7">
        <v>42309</v>
      </c>
    </row>
    <row r="21" spans="1:2" ht="14.5" customHeight="1" x14ac:dyDescent="0.35">
      <c r="A21" s="6" t="s">
        <v>8</v>
      </c>
      <c r="B21" s="7">
        <v>42319</v>
      </c>
    </row>
    <row r="22" spans="1:2" x14ac:dyDescent="0.35">
      <c r="A22" s="6" t="s">
        <v>9</v>
      </c>
      <c r="B22" s="7">
        <v>42323</v>
      </c>
    </row>
    <row r="23" spans="1:2" x14ac:dyDescent="0.35">
      <c r="A23" s="6" t="s">
        <v>10</v>
      </c>
      <c r="B23" s="7">
        <v>42363</v>
      </c>
    </row>
    <row r="24" spans="1:2" ht="14.5" customHeight="1" x14ac:dyDescent="0.35">
      <c r="A24" s="6" t="s">
        <v>0</v>
      </c>
      <c r="B24" s="7">
        <v>42370</v>
      </c>
    </row>
    <row r="25" spans="1:2" x14ac:dyDescent="0.35">
      <c r="A25" s="6" t="s">
        <v>1</v>
      </c>
      <c r="B25" s="7">
        <v>42457</v>
      </c>
    </row>
    <row r="26" spans="1:2" ht="14.5" customHeight="1" x14ac:dyDescent="0.35">
      <c r="A26" s="6" t="s">
        <v>2</v>
      </c>
      <c r="B26" s="7">
        <v>42491</v>
      </c>
    </row>
    <row r="27" spans="1:2" x14ac:dyDescent="0.35">
      <c r="A27" s="6" t="s">
        <v>3</v>
      </c>
      <c r="B27" s="7">
        <v>42495</v>
      </c>
    </row>
    <row r="28" spans="1:2" ht="14.5" customHeight="1" x14ac:dyDescent="0.35">
      <c r="A28" s="6" t="s">
        <v>4</v>
      </c>
      <c r="B28" s="7">
        <v>42506</v>
      </c>
    </row>
    <row r="29" spans="1:2" x14ac:dyDescent="0.35">
      <c r="A29" s="6" t="s">
        <v>5</v>
      </c>
      <c r="B29" s="7">
        <v>42572</v>
      </c>
    </row>
    <row r="30" spans="1:2" x14ac:dyDescent="0.35">
      <c r="A30" s="6" t="s">
        <v>6</v>
      </c>
      <c r="B30" s="7">
        <v>42597</v>
      </c>
    </row>
    <row r="31" spans="1:2" ht="14.5" customHeight="1" x14ac:dyDescent="0.35">
      <c r="A31" s="6" t="s">
        <v>7</v>
      </c>
      <c r="B31" s="7">
        <v>42675</v>
      </c>
    </row>
    <row r="32" spans="1:2" x14ac:dyDescent="0.35">
      <c r="A32" s="6" t="s">
        <v>8</v>
      </c>
      <c r="B32" s="7">
        <v>42685</v>
      </c>
    </row>
    <row r="33" spans="1:2" x14ac:dyDescent="0.35">
      <c r="A33" s="6" t="s">
        <v>9</v>
      </c>
      <c r="B33" s="7">
        <v>42689</v>
      </c>
    </row>
    <row r="34" spans="1:2" ht="14.5" customHeight="1" x14ac:dyDescent="0.35">
      <c r="A34" s="6" t="s">
        <v>10</v>
      </c>
      <c r="B34" s="7">
        <v>42729</v>
      </c>
    </row>
    <row r="35" spans="1:2" x14ac:dyDescent="0.35">
      <c r="A35" s="6" t="s">
        <v>0</v>
      </c>
      <c r="B35" s="7">
        <v>42736</v>
      </c>
    </row>
    <row r="36" spans="1:2" ht="14.5" customHeight="1" x14ac:dyDescent="0.35">
      <c r="A36" s="6" t="s">
        <v>1</v>
      </c>
      <c r="B36" s="7">
        <v>42842</v>
      </c>
    </row>
    <row r="37" spans="1:2" x14ac:dyDescent="0.35">
      <c r="A37" s="6" t="s">
        <v>2</v>
      </c>
      <c r="B37" s="7">
        <v>42856</v>
      </c>
    </row>
    <row r="38" spans="1:2" ht="14.5" customHeight="1" x14ac:dyDescent="0.35">
      <c r="A38" s="6" t="s">
        <v>3</v>
      </c>
      <c r="B38" s="7">
        <v>42880</v>
      </c>
    </row>
    <row r="39" spans="1:2" x14ac:dyDescent="0.35">
      <c r="A39" s="6" t="s">
        <v>4</v>
      </c>
      <c r="B39" s="7">
        <v>42891</v>
      </c>
    </row>
    <row r="40" spans="1:2" x14ac:dyDescent="0.35">
      <c r="A40" s="6" t="s">
        <v>5</v>
      </c>
      <c r="B40" s="7">
        <v>42937</v>
      </c>
    </row>
    <row r="41" spans="1:2" ht="14.5" customHeight="1" x14ac:dyDescent="0.35">
      <c r="A41" s="6" t="s">
        <v>6</v>
      </c>
      <c r="B41" s="7">
        <v>42962</v>
      </c>
    </row>
    <row r="42" spans="1:2" x14ac:dyDescent="0.35">
      <c r="A42" s="6" t="s">
        <v>7</v>
      </c>
      <c r="B42" s="7">
        <v>43040</v>
      </c>
    </row>
    <row r="43" spans="1:2" x14ac:dyDescent="0.35">
      <c r="A43" s="6" t="s">
        <v>8</v>
      </c>
      <c r="B43" s="7">
        <v>43050</v>
      </c>
    </row>
    <row r="44" spans="1:2" ht="14.5" customHeight="1" x14ac:dyDescent="0.35">
      <c r="A44" s="6" t="s">
        <v>9</v>
      </c>
      <c r="B44" s="7">
        <v>43054</v>
      </c>
    </row>
    <row r="45" spans="1:2" x14ac:dyDescent="0.35">
      <c r="A45" s="6" t="s">
        <v>10</v>
      </c>
      <c r="B45" s="7">
        <v>43094</v>
      </c>
    </row>
    <row r="46" spans="1:2" ht="14.5" customHeight="1" x14ac:dyDescent="0.35">
      <c r="A46" s="6" t="s">
        <v>0</v>
      </c>
      <c r="B46" s="7">
        <v>43101</v>
      </c>
    </row>
    <row r="47" spans="1:2" x14ac:dyDescent="0.35">
      <c r="A47" s="6" t="s">
        <v>1</v>
      </c>
      <c r="B47" s="7">
        <v>43192</v>
      </c>
    </row>
    <row r="48" spans="1:2" ht="14.5" customHeight="1" x14ac:dyDescent="0.35">
      <c r="A48" s="6" t="s">
        <v>2</v>
      </c>
      <c r="B48" s="7">
        <v>43221</v>
      </c>
    </row>
    <row r="49" spans="1:2" x14ac:dyDescent="0.35">
      <c r="A49" s="6" t="s">
        <v>3</v>
      </c>
      <c r="B49" s="7">
        <v>43230</v>
      </c>
    </row>
    <row r="50" spans="1:2" x14ac:dyDescent="0.35">
      <c r="A50" s="6" t="s">
        <v>4</v>
      </c>
      <c r="B50" s="7">
        <v>43241</v>
      </c>
    </row>
    <row r="51" spans="1:2" x14ac:dyDescent="0.35">
      <c r="A51" s="6" t="s">
        <v>5</v>
      </c>
      <c r="B51" s="7">
        <v>43302</v>
      </c>
    </row>
    <row r="52" spans="1:2" x14ac:dyDescent="0.35">
      <c r="A52" s="6" t="s">
        <v>6</v>
      </c>
      <c r="B52" s="7">
        <v>43327</v>
      </c>
    </row>
    <row r="53" spans="1:2" x14ac:dyDescent="0.35">
      <c r="A53" s="6" t="s">
        <v>7</v>
      </c>
      <c r="B53" s="7">
        <v>43405</v>
      </c>
    </row>
    <row r="54" spans="1:2" x14ac:dyDescent="0.35">
      <c r="A54" s="6" t="s">
        <v>8</v>
      </c>
      <c r="B54" s="7">
        <v>43415</v>
      </c>
    </row>
    <row r="55" spans="1:2" x14ac:dyDescent="0.35">
      <c r="A55" s="6" t="s">
        <v>9</v>
      </c>
      <c r="B55" s="7">
        <v>43419</v>
      </c>
    </row>
    <row r="56" spans="1:2" x14ac:dyDescent="0.35">
      <c r="A56" s="6" t="s">
        <v>10</v>
      </c>
      <c r="B56" s="7">
        <v>43459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B5"/>
  <sheetViews>
    <sheetView workbookViewId="0">
      <selection activeCell="G21" sqref="G21"/>
    </sheetView>
  </sheetViews>
  <sheetFormatPr baseColWidth="10" defaultRowHeight="14.5" x14ac:dyDescent="0.35"/>
  <sheetData>
    <row r="1" spans="1:2" x14ac:dyDescent="0.35">
      <c r="A1">
        <v>1</v>
      </c>
      <c r="B1">
        <v>0</v>
      </c>
    </row>
    <row r="2" spans="1:2" x14ac:dyDescent="0.35">
      <c r="A2">
        <v>2</v>
      </c>
      <c r="B2">
        <v>1</v>
      </c>
    </row>
    <row r="3" spans="1:2" x14ac:dyDescent="0.35">
      <c r="A3">
        <v>3</v>
      </c>
    </row>
    <row r="4" spans="1:2" x14ac:dyDescent="0.35">
      <c r="A4">
        <v>4</v>
      </c>
    </row>
    <row r="5" spans="1:2" x14ac:dyDescent="0.35">
      <c r="A5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I6"/>
  <sheetViews>
    <sheetView workbookViewId="0">
      <selection activeCell="E10" sqref="E10"/>
    </sheetView>
  </sheetViews>
  <sheetFormatPr baseColWidth="10" defaultColWidth="11.6328125" defaultRowHeight="14.5" x14ac:dyDescent="0.35"/>
  <cols>
    <col min="1" max="2" width="13" style="3" customWidth="1"/>
    <col min="3" max="3" width="10.36328125" style="3" bestFit="1" customWidth="1"/>
    <col min="4" max="4" width="11.81640625" style="3" bestFit="1" customWidth="1"/>
    <col min="5" max="5" width="12.1796875" style="3" bestFit="1" customWidth="1"/>
    <col min="6" max="6" width="13.26953125" style="3" customWidth="1"/>
    <col min="7" max="7" width="16.08984375" style="3" customWidth="1"/>
    <col min="8" max="8" width="15.81640625" style="3" customWidth="1"/>
    <col min="10" max="16384" width="11.6328125" style="3"/>
  </cols>
  <sheetData>
    <row r="1" spans="1:9" x14ac:dyDescent="0.35">
      <c r="E1" s="3" t="s">
        <v>22</v>
      </c>
      <c r="F1" s="9" t="s">
        <v>23</v>
      </c>
    </row>
    <row r="3" spans="1:9" ht="43.5" x14ac:dyDescent="0.35">
      <c r="A3" s="3" t="s">
        <v>13</v>
      </c>
      <c r="B3" s="3" t="s">
        <v>14</v>
      </c>
      <c r="C3" s="3" t="s">
        <v>17</v>
      </c>
      <c r="D3" s="3" t="s">
        <v>15</v>
      </c>
      <c r="E3" s="3" t="s">
        <v>16</v>
      </c>
      <c r="F3" s="3" t="s">
        <v>18</v>
      </c>
      <c r="G3" s="3" t="s">
        <v>19</v>
      </c>
      <c r="H3" s="3" t="s">
        <v>20</v>
      </c>
      <c r="I3" s="3"/>
    </row>
    <row r="4" spans="1:9" x14ac:dyDescent="0.35">
      <c r="A4" s="4">
        <v>42716</v>
      </c>
      <c r="B4" s="4">
        <v>43193</v>
      </c>
      <c r="C4" s="5">
        <f>_xlfn.DAYS(B4,A4)+1</f>
        <v>478</v>
      </c>
      <c r="D4" s="5">
        <f t="shared" ref="D4" si="0">NETWORKDAYS(A4,B4)</f>
        <v>342</v>
      </c>
      <c r="E4" s="5">
        <f>NETWORKDAYS(A4,B4,Tableau1[JOUR])</f>
        <v>331</v>
      </c>
      <c r="F4" s="5">
        <f ca="1">SUMPRODUCT(N(WEEKDAY(ROW(INDIRECT(ABS_1[[#This Row],[Début
période]]&amp;":"&amp;ABS_1[[#This Row],[Fin
période]])),2)=INDIRECT($F$1)))</f>
        <v>68</v>
      </c>
      <c r="G4" s="5">
        <f ca="1">SUMPRODUCT((WEEKDAY(Tableau1[JOUR],2)=INDIRECT($F$1))*(Tableau1[JOUR]&gt;=ABS_1[[#This Row],[Début
période]])*(Tableau1[JOUR]&lt;=ABS_1[[#This Row],[Fin
période]]))</f>
        <v>2</v>
      </c>
      <c r="H4" s="5">
        <f ca="1">SUMPRODUCT(N(WEEKDAY(ROW(INDIRECT(ABS_1[[#This Row],[Début
période]]&amp;":"&amp;ABS_1[[#This Row],[Fin
période]])),2)=INDIRECT($F$1)))-SUMPRODUCT((WEEKDAY(Tableau1[JOUR],2)=INDIRECT($F$1))*(Tableau1[JOUR]&gt;=ABS_1[[#This Row],[Début
période]])*(Tableau1[JOUR]&lt;=ABS_1[[#This Row],[Fin
période]]))</f>
        <v>66</v>
      </c>
      <c r="I4" s="3"/>
    </row>
    <row r="5" spans="1:9" x14ac:dyDescent="0.35">
      <c r="A5" s="4">
        <v>43290</v>
      </c>
      <c r="B5" s="4">
        <v>43301</v>
      </c>
      <c r="C5" s="5">
        <f>_xlfn.DAYS(B5,A5)+1</f>
        <v>12</v>
      </c>
      <c r="D5" s="5">
        <f>NETWORKDAYS(A5,B5)</f>
        <v>10</v>
      </c>
      <c r="E5" s="5">
        <f>NETWORKDAYS(A5,B5,Tableau1[JOUR])</f>
        <v>10</v>
      </c>
      <c r="F5" s="5">
        <f ca="1">SUMPRODUCT(N(WEEKDAY(ROW(INDIRECT(ABS_1[[#This Row],[Début
période]]&amp;":"&amp;ABS_1[[#This Row],[Fin
période]])),2)=INDIRECT($F$1)))</f>
        <v>2</v>
      </c>
      <c r="G5" s="5">
        <f ca="1">SUMPRODUCT((WEEKDAY(Tableau1[JOUR],2)=INDIRECT($F$1))*(Tableau1[JOUR]&gt;=ABS_1[[#This Row],[Début
période]])*(Tableau1[JOUR]&lt;=ABS_1[[#This Row],[Fin
période]]))</f>
        <v>0</v>
      </c>
      <c r="H5" s="5">
        <f ca="1">SUMPRODUCT(N(WEEKDAY(ROW(INDIRECT(ABS_1[[#This Row],[Début
période]]&amp;":"&amp;ABS_1[[#This Row],[Fin
période]])),2)=INDIRECT($F$1)))-SUMPRODUCT((WEEKDAY(Tableau1[JOUR],2)=INDIRECT($F$1))*(Tableau1[JOUR]&gt;=ABS_1[[#This Row],[Début
période]])*(Tableau1[JOUR]&lt;=ABS_1[[#This Row],[Fin
période]]))</f>
        <v>2</v>
      </c>
      <c r="I5" s="3"/>
    </row>
    <row r="6" spans="1:9" x14ac:dyDescent="0.35">
      <c r="I6" s="3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J8"/>
  <sheetViews>
    <sheetView workbookViewId="0">
      <selection sqref="A1:XFD1048576"/>
    </sheetView>
  </sheetViews>
  <sheetFormatPr baseColWidth="10" defaultColWidth="11.6328125" defaultRowHeight="14.5" x14ac:dyDescent="0.35"/>
  <cols>
    <col min="1" max="2" width="13" style="3" customWidth="1"/>
    <col min="3" max="3" width="10.36328125" style="3" bestFit="1" customWidth="1"/>
    <col min="4" max="4" width="11.81640625" style="3" bestFit="1" customWidth="1"/>
    <col min="5" max="5" width="12.1796875" style="3" bestFit="1" customWidth="1"/>
    <col min="6" max="9" width="18.26953125" style="3" customWidth="1"/>
    <col min="10" max="10" width="19.7265625" customWidth="1"/>
    <col min="11" max="16384" width="11.6328125" style="3"/>
  </cols>
  <sheetData>
    <row r="1" spans="1:10" x14ac:dyDescent="0.35">
      <c r="F1" s="3" t="s">
        <v>33</v>
      </c>
      <c r="H1" s="3" t="s">
        <v>34</v>
      </c>
    </row>
    <row r="2" spans="1:10" x14ac:dyDescent="0.35">
      <c r="E2" s="3" t="s">
        <v>22</v>
      </c>
      <c r="F2" s="9" t="s">
        <v>26</v>
      </c>
      <c r="H2" s="9" t="s">
        <v>27</v>
      </c>
    </row>
    <row r="3" spans="1:10" x14ac:dyDescent="0.35">
      <c r="E3" s="3" t="s">
        <v>28</v>
      </c>
      <c r="F3" s="9" t="s">
        <v>24</v>
      </c>
      <c r="H3" s="9" t="s">
        <v>25</v>
      </c>
    </row>
    <row r="5" spans="1:10" ht="29" x14ac:dyDescent="0.35">
      <c r="A5" s="3" t="s">
        <v>13</v>
      </c>
      <c r="B5" s="3" t="s">
        <v>14</v>
      </c>
      <c r="C5" s="3" t="s">
        <v>17</v>
      </c>
      <c r="D5" s="3" t="s">
        <v>15</v>
      </c>
      <c r="E5" s="3" t="s">
        <v>16</v>
      </c>
      <c r="F5" s="3" t="s">
        <v>29</v>
      </c>
      <c r="G5" s="3" t="s">
        <v>30</v>
      </c>
      <c r="H5" s="3" t="s">
        <v>31</v>
      </c>
      <c r="I5" s="3" t="s">
        <v>32</v>
      </c>
      <c r="J5" s="3" t="s">
        <v>21</v>
      </c>
    </row>
    <row r="6" spans="1:10" x14ac:dyDescent="0.35">
      <c r="A6" s="4">
        <v>42716</v>
      </c>
      <c r="B6" s="4">
        <v>43193</v>
      </c>
      <c r="C6" s="5">
        <f>_xlfn.DAYS(B6,A6)+1</f>
        <v>478</v>
      </c>
      <c r="D6" s="5">
        <f t="shared" ref="D6" si="0">NETWORKDAYS(A6,B6)</f>
        <v>342</v>
      </c>
      <c r="E6" s="5">
        <f>NETWORKDAYS(A6,B6,Tableau1[JOUR])</f>
        <v>331</v>
      </c>
      <c r="F6" s="5">
        <f ca="1">SUMPRODUCT((MOD(_xlfn.ISOWEEKNUM(ROW(INDIRECT(ABS_2[[#This Row],[Début
période]]&amp;":"&amp;ABS_2[[#This Row],[Fin
période]]))),2)=INDIRECT($F$3))*(WEEKDAY(ROW(INDIRECT(ABS_2[[#This Row],[Début
période]]&amp;":"&amp;ABS_2[[#This Row],[Fin
période]])),2)=INDIRECT($F$2)))</f>
        <v>35</v>
      </c>
      <c r="G6" s="5">
        <f ca="1">SUMPRODUCT((WEEKDAY(Tableau1[JOUR],2)=INDIRECT($F$2))*(Tableau1[JOUR]&gt;=ABS_2[[#This Row],[Début
période]])*(Tableau1[JOUR]&lt;=ABS_2[[#This Row],[Fin
période]])*(MOD(_xlfn.ISOWEEKNUM(Tableau1[JOUR]),2)=INDIRECT($F$3)))</f>
        <v>4</v>
      </c>
      <c r="H6" s="5">
        <f ca="1">SUMPRODUCT((MOD(_xlfn.ISOWEEKNUM(ROW(INDIRECT(ABS_2[[#This Row],[Début
période]]&amp;":"&amp;ABS_2[[#This Row],[Fin
période]]))),2)=INDIRECT($H$3))*(WEEKDAY(ROW(INDIRECT(ABS_2[[#This Row],[Début
période]]&amp;":"&amp;ABS_2[[#This Row],[Fin
période]])),2)=INDIRECT($H$2)))</f>
        <v>34</v>
      </c>
      <c r="I6" s="5">
        <f ca="1">SUMPRODUCT((WEEKDAY(Tableau1[JOUR],2)=INDIRECT($H$2))*(Tableau1[JOUR]&gt;=ABS_2[[#This Row],[Début
période]])*(Tableau1[JOUR]&lt;=ABS_2[[#This Row],[Fin
période]])*(MOD(_xlfn.ISOWEEKNUM(Tableau1[JOUR]),2)=INDIRECT($H$3)))</f>
        <v>1</v>
      </c>
      <c r="J6" s="5">
        <f ca="1">SUMPRODUCT((MOD(_xlfn.ISOWEEKNUM(ROW(INDIRECT(ABS_2[[#This Row],[Début
période]]&amp;":"&amp;ABS_2[[#This Row],[Fin
période]]))),2)=INDIRECT($F$3))*(WEEKDAY(ROW(INDIRECT(ABS_2[[#This Row],[Début
période]]&amp;":"&amp;ABS_2[[#This Row],[Fin
période]])),2)=INDIRECT($F$2)))
-SUMPRODUCT((WEEKDAY(Tableau1[JOUR],2)=INDIRECT($F$2))*(Tableau1[JOUR]&gt;=ABS_2[[#This Row],[Début
période]])*(Tableau1[JOUR]&lt;=ABS_2[[#This Row],[Fin
période]])*(MOD(_xlfn.ISOWEEKNUM(Tableau1[JOUR]),2)=INDIRECT($F$3)))
+SUMPRODUCT((MOD(_xlfn.ISOWEEKNUM(ROW(INDIRECT(ABS_2[[#This Row],[Début
période]]&amp;":"&amp;ABS_2[[#This Row],[Fin
période]]))),2)=INDIRECT($H$3))*(WEEKDAY(ROW(INDIRECT(ABS_2[[#This Row],[Début
période]]&amp;":"&amp;ABS_2[[#This Row],[Fin
période]])),2)=INDIRECT($H$2)))
-SUMPRODUCT((WEEKDAY(Tableau1[JOUR],2)=INDIRECT($H$2))*(Tableau1[JOUR]&gt;=ABS_2[[#This Row],[Début
période]])*(Tableau1[JOUR]&lt;=ABS_2[[#This Row],[Fin
période]])*(MOD(_xlfn.ISOWEEKNUM(Tableau1[JOUR]),2)=INDIRECT($H$3)))</f>
        <v>64</v>
      </c>
    </row>
    <row r="7" spans="1:10" x14ac:dyDescent="0.35">
      <c r="A7" s="4">
        <v>43290</v>
      </c>
      <c r="B7" s="4">
        <v>43301</v>
      </c>
      <c r="C7" s="5">
        <f>_xlfn.DAYS(B7,A7)+1</f>
        <v>12</v>
      </c>
      <c r="D7" s="5">
        <f>NETWORKDAYS(A7,B7)</f>
        <v>10</v>
      </c>
      <c r="E7" s="5">
        <f>NETWORKDAYS(A7,B7,Tableau1[JOUR])</f>
        <v>10</v>
      </c>
      <c r="F7" s="5">
        <f ca="1">SUMPRODUCT((MOD(_xlfn.ISOWEEKNUM(ROW(INDIRECT(ABS_2[[#This Row],[Début
période]]&amp;":"&amp;ABS_2[[#This Row],[Fin
période]]))),2)=INDIRECT($F$3))*(WEEKDAY(ROW(INDIRECT(ABS_2[[#This Row],[Début
période]]&amp;":"&amp;ABS_2[[#This Row],[Fin
période]])),2)=INDIRECT($F$2)))</f>
        <v>1</v>
      </c>
      <c r="G7" s="5">
        <f ca="1">SUMPRODUCT((WEEKDAY(Tableau1[JOUR],2)=INDIRECT($F$2))*(Tableau1[JOUR]&gt;=ABS_2[[#This Row],[Début
période]])*(Tableau1[JOUR]&lt;=ABS_2[[#This Row],[Fin
période]])*(MOD(_xlfn.ISOWEEKNUM(Tableau1[JOUR]),2)=INDIRECT($F$3)))</f>
        <v>0</v>
      </c>
      <c r="H7" s="5">
        <f ca="1">SUMPRODUCT((MOD(_xlfn.ISOWEEKNUM(ROW(INDIRECT(ABS_2[[#This Row],[Début
période]]&amp;":"&amp;ABS_2[[#This Row],[Fin
période]]))),2)=INDIRECT($H$3))*(WEEKDAY(ROW(INDIRECT(ABS_2[[#This Row],[Début
période]]&amp;":"&amp;ABS_2[[#This Row],[Fin
période]])),2)=INDIRECT($H$2)))</f>
        <v>1</v>
      </c>
      <c r="I7" s="5">
        <f ca="1">SUMPRODUCT((WEEKDAY(Tableau1[JOUR],2)=INDIRECT($H$2))*(Tableau1[JOUR]&gt;=ABS_2[[#This Row],[Début
période]])*(Tableau1[JOUR]&lt;=ABS_2[[#This Row],[Fin
période]])*(MOD(_xlfn.ISOWEEKNUM(Tableau1[JOUR]),2)=INDIRECT($H$3)))</f>
        <v>0</v>
      </c>
      <c r="J7" s="5">
        <f ca="1">SUMPRODUCT((MOD(_xlfn.ISOWEEKNUM(ROW(INDIRECT(ABS_2[[#This Row],[Début
période]]&amp;":"&amp;ABS_2[[#This Row],[Fin
période]]))),2)=INDIRECT($F$3))*(WEEKDAY(ROW(INDIRECT(ABS_2[[#This Row],[Début
période]]&amp;":"&amp;ABS_2[[#This Row],[Fin
période]])),2)=INDIRECT($F$2)))
-SUMPRODUCT((WEEKDAY(Tableau1[JOUR],2)=INDIRECT($F$2))*(Tableau1[JOUR]&gt;=ABS_2[[#This Row],[Début
période]])*(Tableau1[JOUR]&lt;=ABS_2[[#This Row],[Fin
période]])*(MOD(_xlfn.ISOWEEKNUM(Tableau1[JOUR]),2)=INDIRECT($F$3)))
+SUMPRODUCT((MOD(_xlfn.ISOWEEKNUM(ROW(INDIRECT(ABS_2[[#This Row],[Début
période]]&amp;":"&amp;ABS_2[[#This Row],[Fin
période]]))),2)=INDIRECT($H$3))*(WEEKDAY(ROW(INDIRECT(ABS_2[[#This Row],[Début
période]]&amp;":"&amp;ABS_2[[#This Row],[Fin
période]])),2)=INDIRECT($H$2)))
-SUMPRODUCT((WEEKDAY(Tableau1[JOUR],2)=INDIRECT($H$2))*(Tableau1[JOUR]&gt;=ABS_2[[#This Row],[Début
période]])*(Tableau1[JOUR]&lt;=ABS_2[[#This Row],[Fin
période]])*(MOD(_xlfn.ISOWEEKNUM(Tableau1[JOUR]),2)=INDIRECT($H$3)))</f>
        <v>2</v>
      </c>
    </row>
    <row r="8" spans="1:10" x14ac:dyDescent="0.35">
      <c r="J8" s="3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K8"/>
  <sheetViews>
    <sheetView tabSelected="1" workbookViewId="0">
      <selection activeCell="K6" sqref="K6"/>
    </sheetView>
  </sheetViews>
  <sheetFormatPr baseColWidth="10" defaultColWidth="11.6328125" defaultRowHeight="14.5" x14ac:dyDescent="0.35"/>
  <cols>
    <col min="1" max="2" width="13" style="3" customWidth="1"/>
    <col min="3" max="3" width="10.36328125" style="3" bestFit="1" customWidth="1"/>
    <col min="4" max="4" width="11.81640625" style="3" bestFit="1" customWidth="1"/>
    <col min="5" max="5" width="12.1796875" style="3" bestFit="1" customWidth="1"/>
    <col min="6" max="6" width="16.1796875" customWidth="1"/>
    <col min="7" max="10" width="16.1796875" style="3" customWidth="1"/>
    <col min="11" max="16384" width="11.6328125" style="3"/>
  </cols>
  <sheetData>
    <row r="1" spans="1:11" x14ac:dyDescent="0.35">
      <c r="F1" s="3" t="s">
        <v>33</v>
      </c>
      <c r="G1" s="3" t="s">
        <v>34</v>
      </c>
      <c r="H1" s="3" t="s">
        <v>36</v>
      </c>
      <c r="I1" s="3" t="s">
        <v>37</v>
      </c>
      <c r="J1" s="3" t="s">
        <v>38</v>
      </c>
    </row>
    <row r="2" spans="1:11" x14ac:dyDescent="0.35">
      <c r="E2" s="3" t="s">
        <v>22</v>
      </c>
      <c r="F2" s="9" t="s">
        <v>26</v>
      </c>
      <c r="G2" s="9" t="s">
        <v>39</v>
      </c>
      <c r="H2" s="9" t="s">
        <v>23</v>
      </c>
      <c r="I2" s="9" t="s">
        <v>40</v>
      </c>
      <c r="J2" s="9" t="s">
        <v>27</v>
      </c>
    </row>
    <row r="3" spans="1:11" x14ac:dyDescent="0.35">
      <c r="E3" s="3" t="s">
        <v>28</v>
      </c>
      <c r="F3" s="9" t="s">
        <v>24</v>
      </c>
      <c r="G3" s="9" t="s">
        <v>24</v>
      </c>
      <c r="H3" s="9" t="s">
        <v>24</v>
      </c>
      <c r="I3" s="9" t="s">
        <v>25</v>
      </c>
      <c r="J3" s="9" t="s">
        <v>25</v>
      </c>
    </row>
    <row r="5" spans="1:11" ht="29" x14ac:dyDescent="0.35">
      <c r="A5" s="3" t="s">
        <v>13</v>
      </c>
      <c r="B5" s="3" t="s">
        <v>14</v>
      </c>
      <c r="C5" s="3" t="s">
        <v>17</v>
      </c>
      <c r="D5" s="3" t="s">
        <v>15</v>
      </c>
      <c r="E5" s="3" t="s">
        <v>16</v>
      </c>
      <c r="F5" s="3" t="s">
        <v>35</v>
      </c>
      <c r="G5" s="3" t="s">
        <v>41</v>
      </c>
      <c r="H5" s="3" t="s">
        <v>42</v>
      </c>
      <c r="I5" s="3" t="s">
        <v>43</v>
      </c>
      <c r="J5" s="3" t="s">
        <v>44</v>
      </c>
      <c r="K5" s="3" t="s">
        <v>45</v>
      </c>
    </row>
    <row r="6" spans="1:11" x14ac:dyDescent="0.35">
      <c r="A6" s="4">
        <v>42716</v>
      </c>
      <c r="B6" s="4">
        <v>43193</v>
      </c>
      <c r="C6" s="5">
        <f>_xlfn.DAYS(B6,A6)+1</f>
        <v>478</v>
      </c>
      <c r="D6" s="5">
        <f t="shared" ref="D6" si="0">NETWORKDAYS(A6,B6)</f>
        <v>342</v>
      </c>
      <c r="E6" s="5">
        <f>NETWORKDAYS(A6,B6,Tableau1[JOUR])</f>
        <v>331</v>
      </c>
      <c r="F6" s="5">
        <f ca="1">SUMPRODUCT((MOD(_xlfn.ISOWEEKNUM(ROW(INDIRECT(ABS_24[[#This Row],[Début
période]]&amp;":"&amp;ABS_24[[#This Row],[Fin
période]]))),2)=INDIRECT(F$3))*(WEEKDAY(ROW(INDIRECT(ABS_24[[#This Row],[Début
période]]&amp;":"&amp;ABS_24[[#This Row],[Fin
période]])),2)=INDIRECT(F$2)))
-SUMPRODUCT((WEEKDAY(Tableau1[JOUR],2)=INDIRECT(F$2))*(Tableau1[JOUR]&gt;=ABS_24[[#This Row],[Début
période]])*(Tableau1[JOUR]&lt;=ABS_24[[#This Row],[Fin
période]])*(MOD(_xlfn.ISOWEEKNUM(Tableau1[JOUR]),2)=INDIRECT(F$3)))</f>
        <v>31</v>
      </c>
      <c r="G6" s="5">
        <f ca="1">SUMPRODUCT((MOD(_xlfn.ISOWEEKNUM(ROW(INDIRECT(ABS_24[[#This Row],[Début
période]]&amp;":"&amp;ABS_24[[#This Row],[Fin
période]]))),2)=INDIRECT(G$3))*(WEEKDAY(ROW(INDIRECT(ABS_24[[#This Row],[Début
période]]&amp;":"&amp;ABS_24[[#This Row],[Fin
période]])),2)=INDIRECT(G$2)))
-SUMPRODUCT((WEEKDAY(Tableau1[JOUR],2)=INDIRECT(G$2))*(Tableau1[JOUR]&gt;=ABS_24[[#This Row],[Début
période]])*(Tableau1[JOUR]&lt;=ABS_24[[#This Row],[Fin
période]])*(MOD(_xlfn.ISOWEEKNUM(Tableau1[JOUR]),2)=INDIRECT(G$3)))</f>
        <v>35</v>
      </c>
      <c r="H6" s="5">
        <f ca="1">SUMPRODUCT((MOD(_xlfn.ISOWEEKNUM(ROW(INDIRECT(ABS_24[[#This Row],[Début
période]]&amp;":"&amp;ABS_24[[#This Row],[Fin
période]]))),2)=INDIRECT(H$3))*(WEEKDAY(ROW(INDIRECT(ABS_24[[#This Row],[Début
période]]&amp;":"&amp;ABS_24[[#This Row],[Fin
période]])),2)=INDIRECT(H$2)))
-SUMPRODUCT((WEEKDAY(Tableau1[JOUR],2)=INDIRECT(H$2))*(Tableau1[JOUR]&gt;=ABS_24[[#This Row],[Début
période]])*(Tableau1[JOUR]&lt;=ABS_24[[#This Row],[Fin
période]])*(MOD(_xlfn.ISOWEEKNUM(Tableau1[JOUR]),2)=INDIRECT(H$3)))</f>
        <v>32</v>
      </c>
      <c r="I6" s="5">
        <f ca="1">SUMPRODUCT((MOD(_xlfn.ISOWEEKNUM(ROW(INDIRECT(ABS_24[[#This Row],[Début
période]]&amp;":"&amp;ABS_24[[#This Row],[Fin
période]]))),2)=INDIRECT(I$3))*(WEEKDAY(ROW(INDIRECT(ABS_24[[#This Row],[Début
période]]&amp;":"&amp;ABS_24[[#This Row],[Fin
période]])),2)=INDIRECT(I$2)))
-SUMPRODUCT((WEEKDAY(Tableau1[JOUR],2)=INDIRECT(I$2))*(Tableau1[JOUR]&gt;=ABS_24[[#This Row],[Début
période]])*(Tableau1[JOUR]&lt;=ABS_24[[#This Row],[Fin
période]])*(MOD(_xlfn.ISOWEEKNUM(Tableau1[JOUR]),2)=INDIRECT(I$3)))</f>
        <v>33</v>
      </c>
      <c r="J6" s="5">
        <f ca="1">SUMPRODUCT((MOD(_xlfn.ISOWEEKNUM(ROW(INDIRECT(ABS_24[[#This Row],[Début
période]]&amp;":"&amp;ABS_24[[#This Row],[Fin
période]]))),2)=INDIRECT(J$3))*(WEEKDAY(ROW(INDIRECT(ABS_24[[#This Row],[Début
période]]&amp;":"&amp;ABS_24[[#This Row],[Fin
période]])),2)=INDIRECT(J$2)))
-SUMPRODUCT((WEEKDAY(Tableau1[JOUR],2)=INDIRECT(J$2))*(Tableau1[JOUR]&gt;=ABS_24[[#This Row],[Début
période]])*(Tableau1[JOUR]&lt;=ABS_24[[#This Row],[Fin
période]])*(MOD(_xlfn.ISOWEEKNUM(Tableau1[JOUR]),2)=INDIRECT(J$3)))</f>
        <v>33</v>
      </c>
      <c r="K6" s="5">
        <f ca="1">SUM(ABS_24[[#This Row],[Nb de jours off non fériés J1]:[Nb de jours off non fériés J5]])</f>
        <v>164</v>
      </c>
    </row>
    <row r="7" spans="1:11" x14ac:dyDescent="0.35">
      <c r="A7" s="4">
        <v>43290</v>
      </c>
      <c r="B7" s="4">
        <v>43301</v>
      </c>
      <c r="C7" s="5">
        <f>_xlfn.DAYS(B7,A7)+1</f>
        <v>12</v>
      </c>
      <c r="D7" s="5">
        <f>NETWORKDAYS(A7,B7)</f>
        <v>10</v>
      </c>
      <c r="E7" s="5">
        <f>NETWORKDAYS(A7,B7,Tableau1[JOUR])</f>
        <v>10</v>
      </c>
      <c r="F7" s="5">
        <f ca="1">SUMPRODUCT((MOD(_xlfn.ISOWEEKNUM(ROW(INDIRECT(ABS_24[[#This Row],[Début
période]]&amp;":"&amp;ABS_24[[#This Row],[Fin
période]]))),2)=INDIRECT(F$3))*(WEEKDAY(ROW(INDIRECT(ABS_24[[#This Row],[Début
période]]&amp;":"&amp;ABS_24[[#This Row],[Fin
période]])),2)=INDIRECT(F$2)))
-SUMPRODUCT((WEEKDAY(Tableau1[JOUR],2)=INDIRECT(F$2))*(Tableau1[JOUR]&gt;=ABS_24[[#This Row],[Début
période]])*(Tableau1[JOUR]&lt;=ABS_24[[#This Row],[Fin
période]])*(MOD(_xlfn.ISOWEEKNUM(Tableau1[JOUR]),2)=INDIRECT(F$3)))</f>
        <v>1</v>
      </c>
      <c r="G7" s="5">
        <f ca="1">SUMPRODUCT((MOD(_xlfn.ISOWEEKNUM(ROW(INDIRECT(ABS_24[[#This Row],[Début
période]]&amp;":"&amp;ABS_24[[#This Row],[Fin
période]]))),2)=INDIRECT(G$3))*(WEEKDAY(ROW(INDIRECT(ABS_24[[#This Row],[Début
période]]&amp;":"&amp;ABS_24[[#This Row],[Fin
période]])),2)=INDIRECT(G$2)))
-SUMPRODUCT((WEEKDAY(Tableau1[JOUR],2)=INDIRECT(G$2))*(Tableau1[JOUR]&gt;=ABS_24[[#This Row],[Début
période]])*(Tableau1[JOUR]&lt;=ABS_24[[#This Row],[Fin
période]])*(MOD(_xlfn.ISOWEEKNUM(Tableau1[JOUR]),2)=INDIRECT(G$3)))</f>
        <v>1</v>
      </c>
      <c r="H7" s="5">
        <f ca="1">SUMPRODUCT((MOD(_xlfn.ISOWEEKNUM(ROW(INDIRECT(ABS_24[[#This Row],[Début
période]]&amp;":"&amp;ABS_24[[#This Row],[Fin
période]]))),2)=INDIRECT(H$3))*(WEEKDAY(ROW(INDIRECT(ABS_24[[#This Row],[Début
période]]&amp;":"&amp;ABS_24[[#This Row],[Fin
période]])),2)=INDIRECT(H$2)))
-SUMPRODUCT((WEEKDAY(Tableau1[JOUR],2)=INDIRECT(H$2))*(Tableau1[JOUR]&gt;=ABS_24[[#This Row],[Début
période]])*(Tableau1[JOUR]&lt;=ABS_24[[#This Row],[Fin
période]])*(MOD(_xlfn.ISOWEEKNUM(Tableau1[JOUR]),2)=INDIRECT(H$3)))</f>
        <v>1</v>
      </c>
      <c r="I7" s="5">
        <f ca="1">SUMPRODUCT((MOD(_xlfn.ISOWEEKNUM(ROW(INDIRECT(ABS_24[[#This Row],[Début
période]]&amp;":"&amp;ABS_24[[#This Row],[Fin
période]]))),2)=INDIRECT(I$3))*(WEEKDAY(ROW(INDIRECT(ABS_24[[#This Row],[Début
période]]&amp;":"&amp;ABS_24[[#This Row],[Fin
période]])),2)=INDIRECT(I$2)))
-SUMPRODUCT((WEEKDAY(Tableau1[JOUR],2)=INDIRECT(I$2))*(Tableau1[JOUR]&gt;=ABS_24[[#This Row],[Début
période]])*(Tableau1[JOUR]&lt;=ABS_24[[#This Row],[Fin
période]])*(MOD(_xlfn.ISOWEEKNUM(Tableau1[JOUR]),2)=INDIRECT(I$3)))</f>
        <v>1</v>
      </c>
      <c r="J7" s="5">
        <f ca="1">SUMPRODUCT((MOD(_xlfn.ISOWEEKNUM(ROW(INDIRECT(ABS_24[[#This Row],[Début
période]]&amp;":"&amp;ABS_24[[#This Row],[Fin
période]]))),2)=INDIRECT(J$3))*(WEEKDAY(ROW(INDIRECT(ABS_24[[#This Row],[Début
période]]&amp;":"&amp;ABS_24[[#This Row],[Fin
période]])),2)=INDIRECT(J$2)))
-SUMPRODUCT((WEEKDAY(Tableau1[JOUR],2)=INDIRECT(J$2))*(Tableau1[JOUR]&gt;=ABS_24[[#This Row],[Début
période]])*(Tableau1[JOUR]&lt;=ABS_24[[#This Row],[Fin
période]])*(MOD(_xlfn.ISOWEEKNUM(Tableau1[JOUR]),2)=INDIRECT(J$3)))</f>
        <v>1</v>
      </c>
      <c r="K7" s="5">
        <f ca="1">SUM(ABS_24[[#This Row],[Nb de jours off non fériés J1]:[Nb de jours off non fériés J5]])</f>
        <v>5</v>
      </c>
    </row>
    <row r="8" spans="1:11" x14ac:dyDescent="0.35">
      <c r="F8" s="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JF</vt:lpstr>
      <vt:lpstr>Paramètres</vt:lpstr>
      <vt:lpstr>Calcul jour off</vt:lpstr>
      <vt:lpstr>Calcul jour off selon semaine</vt:lpstr>
      <vt:lpstr>Calcul mi-temps</vt:lpstr>
      <vt:lpstr>impaire</vt:lpstr>
      <vt:lpstr>jeudi</vt:lpstr>
      <vt:lpstr>'Calcul jour off'!JF</vt:lpstr>
      <vt:lpstr>JF</vt:lpstr>
      <vt:lpstr>lundi</vt:lpstr>
      <vt:lpstr>mardi</vt:lpstr>
      <vt:lpstr>mercredi</vt:lpstr>
      <vt:lpstr>paire</vt:lpstr>
      <vt:lpstr>vendredi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Michel</cp:lastModifiedBy>
  <dcterms:created xsi:type="dcterms:W3CDTF">2018-06-07T12:57:27Z</dcterms:created>
  <dcterms:modified xsi:type="dcterms:W3CDTF">2018-07-15T12:31:43Z</dcterms:modified>
  <cp:category/>
</cp:coreProperties>
</file>