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Datas" sheetId="1" r:id="rId1"/>
    <sheet name="Suivi Stock" sheetId="2" r:id="rId2"/>
    <sheet name="problème" sheetId="4" r:id="rId3"/>
  </sheets>
  <definedNames>
    <definedName name="Liste_produit">Datas!$B$5:$B$9</definedName>
  </definedNames>
  <calcPr calcId="152511"/>
  <fileRecoveryPr autoRecover="0"/>
</workbook>
</file>

<file path=xl/calcChain.xml><?xml version="1.0" encoding="utf-8"?>
<calcChain xmlns="http://schemas.openxmlformats.org/spreadsheetml/2006/main">
  <c r="C5" i="4" l="1"/>
  <c r="C6" i="4"/>
  <c r="C7" i="4"/>
  <c r="C4" i="4"/>
  <c r="G11" i="2" l="1"/>
  <c r="G9" i="2"/>
  <c r="G10" i="2"/>
  <c r="H6" i="2" l="1"/>
  <c r="G6" i="2" l="1"/>
  <c r="H5" i="2"/>
  <c r="H7" i="2"/>
  <c r="H8" i="2"/>
  <c r="H9" i="2"/>
  <c r="H10" i="2"/>
  <c r="H11" i="2"/>
  <c r="H12" i="2"/>
  <c r="H13" i="2"/>
  <c r="H14" i="2"/>
  <c r="H15" i="2"/>
  <c r="H16" i="2"/>
  <c r="G5" i="2"/>
  <c r="G7" i="2"/>
  <c r="G8" i="2"/>
  <c r="G12" i="2"/>
  <c r="G13" i="2"/>
  <c r="G14" i="2"/>
  <c r="G15" i="2"/>
  <c r="G16" i="2"/>
  <c r="N2" i="2" l="1"/>
  <c r="N3" i="2"/>
  <c r="N4" i="2"/>
</calcChain>
</file>

<file path=xl/sharedStrings.xml><?xml version="1.0" encoding="utf-8"?>
<sst xmlns="http://schemas.openxmlformats.org/spreadsheetml/2006/main" count="43" uniqueCount="19">
  <si>
    <t>Produit</t>
  </si>
  <si>
    <t>Date</t>
  </si>
  <si>
    <t>Type</t>
  </si>
  <si>
    <t>Qte</t>
  </si>
  <si>
    <t>Ref</t>
  </si>
  <si>
    <t>Solde</t>
  </si>
  <si>
    <t>Solde Initial</t>
  </si>
  <si>
    <t>Sortie</t>
  </si>
  <si>
    <t>Entrée</t>
  </si>
  <si>
    <t>Stock Securité</t>
  </si>
  <si>
    <t>Stock minimum</t>
  </si>
  <si>
    <t>Liste des produits</t>
  </si>
  <si>
    <t>Suivi du Stock</t>
  </si>
  <si>
    <t>Minimum</t>
  </si>
  <si>
    <t>ref</t>
  </si>
  <si>
    <t>produit 1</t>
  </si>
  <si>
    <t>produit 2</t>
  </si>
  <si>
    <t>produit 3</t>
  </si>
  <si>
    <t>produit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</si>
</sst>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color theme="1"/>
      <name val="Verdana"/>
      <family val="2"/>
    </font>
    <font>
      <b/>
      <sz val="8"/>
      <color theme="0"/>
      <name val="Verdana"/>
      <family val="2"/>
    </font>
    <font>
      <b/>
      <sz val="8"/>
      <color theme="1"/>
      <name val="Verdana"/>
      <family val="2"/>
    </font>
    <font>
      <sz val="12"/>
      <color theme="1"/>
      <name val="Verdana"/>
      <family val="2"/>
    </font>
    <font>
      <sz val="8"/>
      <color theme="1"/>
      <name val="Verdana"/>
      <family val="2"/>
    </font>
    <font>
      <b/>
      <sz val="8"/>
      <color theme="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0" fillId="0" borderId="1" xfId="0" applyFont="1" applyBorder="1"/>
    <xf numFmtId="14" fontId="0" fillId="0" borderId="1" xfId="0" applyNumberFormat="1" applyFont="1" applyBorder="1"/>
    <xf numFmtId="14" fontId="1" fillId="2" borderId="0" xfId="0" applyNumberFormat="1" applyFont="1" applyFill="1" applyBorder="1"/>
    <xf numFmtId="0" fontId="1" fillId="2" borderId="0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0" fontId="2" fillId="0" borderId="5" xfId="0" applyFont="1" applyBorder="1"/>
    <xf numFmtId="14" fontId="3" fillId="0" borderId="5" xfId="0" applyNumberFormat="1" applyFont="1" applyBorder="1"/>
    <xf numFmtId="0" fontId="3" fillId="0" borderId="5" xfId="0" applyFont="1" applyBorder="1"/>
    <xf numFmtId="0" fontId="4" fillId="0" borderId="0" xfId="0" applyFont="1" applyBorder="1"/>
    <xf numFmtId="0" fontId="5" fillId="2" borderId="0" xfId="0" applyFont="1" applyFill="1"/>
    <xf numFmtId="0" fontId="0" fillId="0" borderId="0" xfId="0" applyFont="1" applyBorder="1"/>
    <xf numFmtId="0" fontId="1" fillId="2" borderId="0" xfId="0" applyFont="1" applyFill="1"/>
    <xf numFmtId="0" fontId="0" fillId="0" borderId="0" xfId="0" quotePrefix="1" applyAlignment="1">
      <alignment wrapText="1"/>
    </xf>
    <xf numFmtId="0" fontId="0" fillId="0" borderId="7" xfId="0" applyFont="1" applyBorder="1"/>
    <xf numFmtId="0" fontId="0" fillId="0" borderId="2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quotePrefix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4" borderId="1" xfId="0" applyNumberFormat="1" applyFont="1" applyFill="1" applyBorder="1"/>
    <xf numFmtId="0" fontId="0" fillId="4" borderId="1" xfId="0" applyFont="1" applyFill="1" applyBorder="1"/>
    <xf numFmtId="0" fontId="4" fillId="4" borderId="0" xfId="0" applyFont="1" applyFill="1" applyBorder="1"/>
    <xf numFmtId="0" fontId="0" fillId="4" borderId="0" xfId="0" applyFont="1" applyFill="1" applyBorder="1"/>
    <xf numFmtId="0" fontId="0" fillId="4" borderId="6" xfId="0" applyFill="1" applyBorder="1" applyAlignment="1">
      <alignment horizont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4"/>
          <bgColor theme="4"/>
        </patternFill>
      </fill>
    </dxf>
    <dxf>
      <font>
        <b/>
        <i val="0"/>
        <color rgb="FFC00000"/>
      </font>
    </dxf>
    <dxf>
      <border>
        <top style="thin">
          <color theme="3" tint="-0.24994659260841701"/>
        </top>
        <bottom style="thin">
          <color theme="3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B4:H16" totalsRowShown="0" headerRowDxfId="9" dataDxfId="8" tableBorderDxfId="7">
  <tableColumns count="7">
    <tableColumn id="1" name="Date" dataDxfId="6"/>
    <tableColumn id="2" name="Ref" dataDxfId="5"/>
    <tableColumn id="3" name="Type" dataDxfId="4"/>
    <tableColumn id="4" name="Produit" dataDxfId="3"/>
    <tableColumn id="5" name="Qte" dataDxfId="2"/>
    <tableColumn id="6" name="Solde" dataDxfId="1">
      <calculatedColumnFormula>VLOOKUP(Tableau3[[#This Row],[Produit]],Datas!$B$4:$E$9,2,0)+SUMIFS(F$5:F5,E$5:E5,Tableau3[[#This Row],[Produit]],D$5:D5,"Entrée")-SUMIFS(F$5:F5,E$5:E5,Tableau3[[#This Row],[Produit]],D$5:D5,"Sortie")</calculatedColumnFormula>
    </tableColumn>
    <tableColumn id="7" name="Minimum" dataDxfId="0">
      <calculatedColumnFormula>VLOOKUP(Tableau3[[#This Row],[Produit]],Datas!$B$4:$E$9,4,0)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showGridLines="0" workbookViewId="0">
      <selection activeCell="E8" sqref="A4:E8"/>
    </sheetView>
  </sheetViews>
  <sheetFormatPr baseColWidth="10" defaultRowHeight="10" x14ac:dyDescent="0.2"/>
  <cols>
    <col min="1" max="1" width="19.59765625" customWidth="1"/>
    <col min="2" max="2" width="23.59765625" customWidth="1"/>
    <col min="3" max="3" width="12.3984375" customWidth="1"/>
    <col min="4" max="4" width="14.59765625" customWidth="1"/>
    <col min="5" max="5" width="15.3984375" customWidth="1"/>
  </cols>
  <sheetData>
    <row r="2" spans="1:5" ht="16.5" customHeight="1" x14ac:dyDescent="0.2">
      <c r="A2" s="12" t="s">
        <v>11</v>
      </c>
      <c r="B2" s="12"/>
      <c r="C2" s="12"/>
      <c r="D2" s="12"/>
      <c r="E2" s="12"/>
    </row>
    <row r="4" spans="1:5" x14ac:dyDescent="0.2">
      <c r="A4" s="6" t="s">
        <v>14</v>
      </c>
      <c r="B4" s="6" t="s">
        <v>0</v>
      </c>
      <c r="C4" s="7" t="s">
        <v>6</v>
      </c>
      <c r="D4" s="7" t="s">
        <v>9</v>
      </c>
      <c r="E4" s="8" t="s">
        <v>10</v>
      </c>
    </row>
    <row r="5" spans="1:5" x14ac:dyDescent="0.2">
      <c r="A5" s="21">
        <v>1</v>
      </c>
      <c r="B5" s="9" t="s">
        <v>15</v>
      </c>
      <c r="C5" s="10">
        <v>1000</v>
      </c>
      <c r="D5" s="10">
        <v>50</v>
      </c>
      <c r="E5" s="11">
        <v>100</v>
      </c>
    </row>
    <row r="6" spans="1:5" x14ac:dyDescent="0.2">
      <c r="A6" s="21">
        <v>2</v>
      </c>
      <c r="B6" s="9" t="s">
        <v>16</v>
      </c>
      <c r="C6" s="10">
        <v>500</v>
      </c>
      <c r="D6" s="10">
        <v>50</v>
      </c>
      <c r="E6" s="11">
        <v>100</v>
      </c>
    </row>
    <row r="7" spans="1:5" x14ac:dyDescent="0.2">
      <c r="A7" s="21">
        <v>3</v>
      </c>
      <c r="B7" s="9" t="s">
        <v>17</v>
      </c>
      <c r="C7" s="10">
        <v>750</v>
      </c>
      <c r="D7" s="10">
        <v>50</v>
      </c>
      <c r="E7" s="11">
        <v>100</v>
      </c>
    </row>
    <row r="8" spans="1:5" x14ac:dyDescent="0.2">
      <c r="A8" s="22">
        <v>4</v>
      </c>
      <c r="B8" s="9" t="s">
        <v>18</v>
      </c>
      <c r="C8" s="10">
        <v>1500</v>
      </c>
      <c r="D8" s="10">
        <v>50</v>
      </c>
      <c r="E8" s="20">
        <v>100</v>
      </c>
    </row>
    <row r="9" spans="1:5" x14ac:dyDescent="0.2">
      <c r="A9" s="17"/>
      <c r="B9" s="10"/>
      <c r="C9" s="10"/>
      <c r="D9" s="10"/>
      <c r="E9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6"/>
  <sheetViews>
    <sheetView showGridLines="0" workbookViewId="0">
      <pane ySplit="4" topLeftCell="A5" activePane="bottomLeft" state="frozen"/>
      <selection pane="bottomLeft" activeCell="F5" sqref="F5"/>
    </sheetView>
  </sheetViews>
  <sheetFormatPr baseColWidth="10" defaultRowHeight="10" x14ac:dyDescent="0.2"/>
  <cols>
    <col min="1" max="1" width="5" customWidth="1"/>
    <col min="2" max="2" width="13" style="1" customWidth="1"/>
    <col min="3" max="3" width="14.3984375" customWidth="1"/>
    <col min="5" max="5" width="23.3984375" customWidth="1"/>
    <col min="7" max="7" width="11.3984375" customWidth="1"/>
    <col min="9" max="9" width="21.3984375" bestFit="1" customWidth="1"/>
    <col min="10" max="10" width="24.296875" bestFit="1" customWidth="1"/>
    <col min="11" max="11" width="6.59765625" customWidth="1"/>
    <col min="12" max="12" width="13.3984375" customWidth="1"/>
    <col min="13" max="13" width="6.59765625" customWidth="1"/>
    <col min="14" max="14" width="10.8984375" customWidth="1"/>
    <col min="15" max="21" width="5.59765625" customWidth="1"/>
    <col min="22" max="22" width="12.3984375" customWidth="1"/>
    <col min="23" max="23" width="8.3984375" customWidth="1"/>
    <col min="24" max="32" width="5.59765625" customWidth="1"/>
    <col min="33" max="33" width="11.8984375" customWidth="1"/>
    <col min="34" max="44" width="5.59765625" customWidth="1"/>
    <col min="45" max="45" width="12.3984375" bestFit="1" customWidth="1"/>
    <col min="46" max="46" width="8.3984375" customWidth="1"/>
    <col min="47" max="53" width="6.3984375" customWidth="1"/>
    <col min="54" max="54" width="5.296875" customWidth="1"/>
    <col min="55" max="61" width="4.3984375" customWidth="1"/>
    <col min="62" max="89" width="5.59765625" customWidth="1"/>
    <col min="90" max="90" width="11.8984375" bestFit="1" customWidth="1"/>
    <col min="91" max="91" width="13.3984375" bestFit="1" customWidth="1"/>
  </cols>
  <sheetData>
    <row r="2" spans="2:14" ht="15" x14ac:dyDescent="0.3">
      <c r="B2" s="13" t="s">
        <v>12</v>
      </c>
      <c r="C2" s="14"/>
      <c r="D2" s="14"/>
      <c r="E2" s="14"/>
      <c r="F2" s="14"/>
      <c r="N2" t="str">
        <f>IF(K2="","",#REF!+GETPIVOTDATA("Qte",#REF!,"Date",K2,"Type","Entrée")-GETPIVOTDATA("Qte",#REF!,"Date",K2,"Type","Sortie"))</f>
        <v/>
      </c>
    </row>
    <row r="3" spans="2:14" x14ac:dyDescent="0.2">
      <c r="N3" t="str">
        <f>IF(K3="","",N2+GETPIVOTDATA("Qte",#REF!,"Date",K3,"Type","Entrée")-GETPIVOTDATA("Qte",#REF!,"Date",K3,"Type","Sortie"))</f>
        <v/>
      </c>
    </row>
    <row r="4" spans="2:14" x14ac:dyDescent="0.2">
      <c r="B4" s="4" t="s">
        <v>1</v>
      </c>
      <c r="C4" s="5" t="s">
        <v>4</v>
      </c>
      <c r="D4" s="5" t="s">
        <v>2</v>
      </c>
      <c r="E4" s="5" t="s">
        <v>0</v>
      </c>
      <c r="F4" s="5" t="s">
        <v>3</v>
      </c>
      <c r="G4" s="16" t="s">
        <v>5</v>
      </c>
      <c r="H4" s="18" t="s">
        <v>13</v>
      </c>
      <c r="N4" t="str">
        <f>IF(K4="","",N3+GETPIVOTDATA("Qte",#REF!,"Date",K4,"Type","Entrée")-GETPIVOTDATA("Qte",#REF!,"Date",K4,"Type","Sortie"))</f>
        <v/>
      </c>
    </row>
    <row r="5" spans="2:14" x14ac:dyDescent="0.2">
      <c r="B5" s="3">
        <v>42892</v>
      </c>
      <c r="C5" s="2">
        <v>1</v>
      </c>
      <c r="D5" s="2" t="s">
        <v>8</v>
      </c>
      <c r="E5" s="2" t="s">
        <v>15</v>
      </c>
      <c r="F5" s="2">
        <v>1000</v>
      </c>
      <c r="G5" s="15">
        <f>VLOOKUP(Tableau3[[#This Row],[Produit]],Datas!$B$4:$E$9,2,0)+SUMIFS(F$5:F5,E$5:E5,Tableau3[[#This Row],[Produit]],D$5:D5,"Entrée")-SUMIFS(F$5:F5,E$5:E5,Tableau3[[#This Row],[Produit]],D$5:D5,"Sortie")</f>
        <v>2000</v>
      </c>
      <c r="H5" s="17">
        <f>VLOOKUP(Tableau3[[#This Row],[Produit]],Datas!$B$4:$E$9,4,0)</f>
        <v>100</v>
      </c>
    </row>
    <row r="6" spans="2:14" x14ac:dyDescent="0.2">
      <c r="B6" s="3">
        <v>42892</v>
      </c>
      <c r="C6" s="2">
        <v>2</v>
      </c>
      <c r="D6" s="2" t="s">
        <v>8</v>
      </c>
      <c r="E6" s="2" t="s">
        <v>16</v>
      </c>
      <c r="F6" s="2">
        <v>200</v>
      </c>
      <c r="G6" s="15">
        <f>VLOOKUP(Tableau3[[#This Row],[Produit]],Datas!$B$4:$E$9,2,0)+SUMIFS(F$5:F6,E$5:E6,Tableau3[[#This Row],[Produit]],D$5:D6,"Entrée")-SUMIFS(F$5:F6,E$5:E6,Tableau3[[#This Row],[Produit]],D$5:D6,"Sortie")</f>
        <v>700</v>
      </c>
      <c r="H6" s="17">
        <f>VLOOKUP(Tableau3[[#This Row],[Produit]],Datas!$B$4:$E$9,4,0)</f>
        <v>100</v>
      </c>
    </row>
    <row r="7" spans="2:14" x14ac:dyDescent="0.2">
      <c r="B7" s="3">
        <v>42892</v>
      </c>
      <c r="C7" s="2">
        <v>2</v>
      </c>
      <c r="D7" s="2" t="s">
        <v>8</v>
      </c>
      <c r="E7" s="2" t="s">
        <v>16</v>
      </c>
      <c r="F7" s="2">
        <v>100</v>
      </c>
      <c r="G7" s="15">
        <f>VLOOKUP(Tableau3[[#This Row],[Produit]],Datas!$B$4:$E$9,2,0)+SUMIFS(F$5:F7,E$5:E7,Tableau3[[#This Row],[Produit]],D$5:D7,"Entrée")-SUMIFS(F$5:F7,E$5:E7,Tableau3[[#This Row],[Produit]],D$5:D7,"Sortie")</f>
        <v>800</v>
      </c>
      <c r="H7" s="17">
        <f>VLOOKUP(Tableau3[[#This Row],[Produit]],Datas!$B$4:$E$9,4,0)</f>
        <v>100</v>
      </c>
    </row>
    <row r="8" spans="2:14" x14ac:dyDescent="0.2">
      <c r="B8" s="3">
        <v>42893</v>
      </c>
      <c r="C8" s="2">
        <v>1</v>
      </c>
      <c r="D8" s="2" t="s">
        <v>8</v>
      </c>
      <c r="E8" s="2" t="s">
        <v>15</v>
      </c>
      <c r="F8" s="2">
        <v>90</v>
      </c>
      <c r="G8" s="15">
        <f>VLOOKUP(Tableau3[[#This Row],[Produit]],Datas!$B$4:$E$9,2,0)+SUMIFS(F$5:F8,E$5:E8,Tableau3[[#This Row],[Produit]],D$5:D8,"Entrée")-SUMIFS(F$5:F8,E$5:E8,Tableau3[[#This Row],[Produit]],D$5:D8,"Sortie")</f>
        <v>2090</v>
      </c>
      <c r="H8" s="17">
        <f>VLOOKUP(Tableau3[[#This Row],[Produit]],Datas!$B$4:$E$9,4,0)</f>
        <v>100</v>
      </c>
    </row>
    <row r="9" spans="2:14" x14ac:dyDescent="0.2">
      <c r="B9" s="3">
        <v>42896</v>
      </c>
      <c r="C9" s="2">
        <v>3</v>
      </c>
      <c r="D9" s="2" t="s">
        <v>7</v>
      </c>
      <c r="E9" s="2" t="s">
        <v>17</v>
      </c>
      <c r="F9" s="2">
        <v>120</v>
      </c>
      <c r="G9" s="15">
        <f>VLOOKUP(Tableau3[[#This Row],[Produit]],Datas!$B$4:$E$9,2,0)+SUMIFS(F$5:F9,E$5:E9,Tableau3[[#This Row],[Produit]],D$5:D9,"Entrée")-SUMIFS(F$5:F9,E$5:E9,Tableau3[[#This Row],[Produit]],D$5:D9,"Sortie")</f>
        <v>630</v>
      </c>
      <c r="H9" s="17">
        <f>VLOOKUP(Tableau3[[#This Row],[Produit]],Datas!$B$4:$E$9,4,0)</f>
        <v>100</v>
      </c>
    </row>
    <row r="10" spans="2:14" x14ac:dyDescent="0.2">
      <c r="B10" s="3">
        <v>42923</v>
      </c>
      <c r="C10" s="2">
        <v>3</v>
      </c>
      <c r="D10" s="2" t="s">
        <v>8</v>
      </c>
      <c r="E10" s="2" t="s">
        <v>17</v>
      </c>
      <c r="F10" s="2">
        <v>100</v>
      </c>
      <c r="G10" s="15">
        <f>VLOOKUP(Tableau3[[#This Row],[Produit]],Datas!$B$4:$E$9,2,0)+SUMIFS(F$5:F10,E$5:E10,Tableau3[[#This Row],[Produit]],D$5:D10,"Entrée")-SUMIFS(F$5:F10,E$5:E10,Tableau3[[#This Row],[Produit]],D$5:D10,"Sortie")</f>
        <v>730</v>
      </c>
      <c r="H10" s="17">
        <f>VLOOKUP(Tableau3[[#This Row],[Produit]],Datas!$B$4:$E$9,4,0)</f>
        <v>100</v>
      </c>
    </row>
    <row r="11" spans="2:14" x14ac:dyDescent="0.2">
      <c r="B11" s="26">
        <v>42927</v>
      </c>
      <c r="C11" s="27">
        <v>2</v>
      </c>
      <c r="D11" s="27" t="s">
        <v>8</v>
      </c>
      <c r="E11" s="27" t="s">
        <v>16</v>
      </c>
      <c r="F11" s="27">
        <v>12300</v>
      </c>
      <c r="G11" s="28">
        <f>VLOOKUP(Tableau3[[#This Row],[Produit]],Datas!$B$4:$E$9,2,0)+SUMIFS(F$5:F11,E$5:E11,Tableau3[[#This Row],[Produit]],D$5:D11,"Entrée")-SUMIFS(F$5:F11,E$5:E11,Tableau3[[#This Row],[Produit]],D$5:D11,"Sortie")</f>
        <v>13100</v>
      </c>
      <c r="H11" s="29">
        <f>VLOOKUP(Tableau3[[#This Row],[Produit]],Datas!$B$4:$E$9,4,0)</f>
        <v>100</v>
      </c>
    </row>
    <row r="12" spans="2:14" x14ac:dyDescent="0.2">
      <c r="B12" s="3">
        <v>42931</v>
      </c>
      <c r="C12" s="2">
        <v>4</v>
      </c>
      <c r="D12" s="2" t="s">
        <v>8</v>
      </c>
      <c r="E12" s="2" t="s">
        <v>18</v>
      </c>
      <c r="F12" s="2">
        <v>100</v>
      </c>
      <c r="G12" s="15">
        <f>VLOOKUP(Tableau3[[#This Row],[Produit]],Datas!$B$4:$E$9,2,0)+SUMIFS(F$5:F12,E$5:E12,Tableau3[[#This Row],[Produit]],D$5:D12,"Entrée")-SUMIFS(F$5:F12,E$5:E12,Tableau3[[#This Row],[Produit]],D$5:D12,"Sortie")</f>
        <v>1600</v>
      </c>
      <c r="H12" s="17">
        <f>VLOOKUP(Tableau3[[#This Row],[Produit]],Datas!$B$4:$E$9,4,0)</f>
        <v>100</v>
      </c>
    </row>
    <row r="13" spans="2:14" x14ac:dyDescent="0.2">
      <c r="B13" s="3">
        <v>42938</v>
      </c>
      <c r="C13" s="2">
        <v>3</v>
      </c>
      <c r="D13" s="2" t="s">
        <v>8</v>
      </c>
      <c r="E13" s="2" t="s">
        <v>17</v>
      </c>
      <c r="F13" s="2">
        <v>500</v>
      </c>
      <c r="G13" s="15">
        <f>VLOOKUP(Tableau3[[#This Row],[Produit]],Datas!$B$4:$E$9,2,0)+SUMIFS(F$5:F13,E$5:E13,Tableau3[[#This Row],[Produit]],D$5:D13,"Entrée")-SUMIFS(F$5:F13,E$5:E13,Tableau3[[#This Row],[Produit]],D$5:D13,"Sortie")</f>
        <v>1230</v>
      </c>
      <c r="H13" s="17">
        <f>VLOOKUP(Tableau3[[#This Row],[Produit]],Datas!$B$4:$E$9,4,0)</f>
        <v>100</v>
      </c>
    </row>
    <row r="14" spans="2:14" x14ac:dyDescent="0.2">
      <c r="B14" s="3">
        <v>42970</v>
      </c>
      <c r="C14" s="2">
        <v>3</v>
      </c>
      <c r="D14" s="2" t="s">
        <v>7</v>
      </c>
      <c r="E14" s="2" t="s">
        <v>17</v>
      </c>
      <c r="F14" s="2">
        <v>900</v>
      </c>
      <c r="G14" s="15">
        <f>VLOOKUP(Tableau3[[#This Row],[Produit]],Datas!$B$4:$E$9,2,0)+SUMIFS(F$5:F14,E$5:E14,Tableau3[[#This Row],[Produit]],D$5:D14,"Entrée")-SUMIFS(F$5:F14,E$5:E14,Tableau3[[#This Row],[Produit]],D$5:D14,"Sortie")</f>
        <v>330</v>
      </c>
      <c r="H14" s="17">
        <f>VLOOKUP(Tableau3[[#This Row],[Produit]],Datas!$B$4:$E$9,4,0)</f>
        <v>100</v>
      </c>
    </row>
    <row r="15" spans="2:14" x14ac:dyDescent="0.2">
      <c r="B15" s="3">
        <v>43004</v>
      </c>
      <c r="C15" s="2">
        <v>3</v>
      </c>
      <c r="D15" s="2" t="s">
        <v>7</v>
      </c>
      <c r="E15" s="2" t="s">
        <v>17</v>
      </c>
      <c r="F15" s="2">
        <v>100</v>
      </c>
      <c r="G15" s="15">
        <f>VLOOKUP(Tableau3[[#This Row],[Produit]],Datas!$B$4:$E$9,2,0)+SUMIFS(F$5:F15,E$5:E15,Tableau3[[#This Row],[Produit]],D$5:D15,"Entrée")-SUMIFS(F$5:F15,E$5:E15,Tableau3[[#This Row],[Produit]],D$5:D15,"Sortie")</f>
        <v>230</v>
      </c>
      <c r="H15" s="17">
        <f>VLOOKUP(Tableau3[[#This Row],[Produit]],Datas!$B$4:$E$9,4,0)</f>
        <v>100</v>
      </c>
    </row>
    <row r="16" spans="2:14" x14ac:dyDescent="0.2">
      <c r="B16" s="3">
        <v>43005</v>
      </c>
      <c r="C16" s="2">
        <v>4</v>
      </c>
      <c r="D16" s="2" t="s">
        <v>7</v>
      </c>
      <c r="E16" s="2" t="s">
        <v>18</v>
      </c>
      <c r="F16" s="2">
        <v>600</v>
      </c>
      <c r="G16" s="15">
        <f>VLOOKUP(Tableau3[[#This Row],[Produit]],Datas!$B$4:$E$9,2,0)+SUMIFS(F$5:F16,E$5:E16,Tableau3[[#This Row],[Produit]],D$5:D16,"Entrée")-SUMIFS(F$5:F16,E$5:E16,Tableau3[[#This Row],[Produit]],D$5:D16,"Sortie")</f>
        <v>1000</v>
      </c>
      <c r="H16" s="17">
        <f>VLOOKUP(Tableau3[[#This Row],[Produit]],Datas!$B$4:$E$9,4,0)</f>
        <v>100</v>
      </c>
    </row>
  </sheetData>
  <sortState ref="B4:F2404">
    <sortCondition ref="B4"/>
  </sortState>
  <conditionalFormatting sqref="I17:I211 L17:L211">
    <cfRule type="expression" dxfId="11" priority="2">
      <formula>$I17&lt;&gt;""</formula>
    </cfRule>
  </conditionalFormatting>
  <conditionalFormatting sqref="B5:H16">
    <cfRule type="expression" dxfId="10" priority="1">
      <formula>$G5&lt;=$H5</formula>
    </cfRule>
  </conditionalFormatting>
  <dataValidations count="1">
    <dataValidation type="list" allowBlank="1" showInputMessage="1" showErrorMessage="1" sqref="D5:D1048576">
      <formula1>"Entrée,Sortie"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Datas!$A$5:$A$9</xm:f>
          </x14:formula1>
          <xm:sqref>C5:C16</xm:sqref>
        </x14:dataValidation>
        <x14:dataValidation type="list" allowBlank="1" showInputMessage="1" showErrorMessage="1">
          <x14:formula1>
            <xm:f>Datas!$B$5:$B$9</xm:f>
          </x14:formula1>
          <xm:sqref>E5:E1048576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7"/>
  <sheetViews>
    <sheetView tabSelected="1" workbookViewId="0">
      <selection activeCell="C5" sqref="C5"/>
    </sheetView>
  </sheetViews>
  <sheetFormatPr baseColWidth="10" defaultRowHeight="10" x14ac:dyDescent="0.2"/>
  <cols>
    <col min="2" max="2" width="20.09765625" customWidth="1"/>
    <col min="3" max="3" width="14.69921875" customWidth="1"/>
    <col min="5" max="5" width="40.09765625" bestFit="1" customWidth="1"/>
  </cols>
  <sheetData>
    <row r="1" spans="2:5" x14ac:dyDescent="0.2">
      <c r="E1" s="19"/>
    </row>
    <row r="3" spans="2:5" x14ac:dyDescent="0.2">
      <c r="B3" s="23" t="s">
        <v>0</v>
      </c>
    </row>
    <row r="4" spans="2:5" x14ac:dyDescent="0.2">
      <c r="B4" s="24">
        <v>1</v>
      </c>
      <c r="C4">
        <f ca="1">SUMPRODUCT((Tableau3[Qte])*(Tableau3[Ref]=B4)*(Tableau3[Date]&lt;=TODAY())*(Tableau3[Type]="Entrée"))-SUMPRODUCT((Tableau3[Qte])*(Tableau3[Ref]=B4)*(Tableau3[Date]&lt;=TODAY())*(Tableau3[Type]="Sortie"))+SUMPRODUCT((Datas!C$5:C$8)*(Datas!A$5:A$8=B4))</f>
        <v>2090</v>
      </c>
    </row>
    <row r="5" spans="2:5" x14ac:dyDescent="0.2">
      <c r="B5" s="30">
        <v>2</v>
      </c>
      <c r="C5">
        <f ca="1">SUMPRODUCT((Tableau3[Qte])*(Tableau3[Ref]=B5)*(Tableau3[Date]&lt;=TODAY())*(Tableau3[Type]="Entrée"))-SUMPRODUCT((Tableau3[Qte])*(Tableau3[Ref]=B5)*(Tableau3[Date]&lt;=TODAY())*(Tableau3[Type]="Sortie"))+SUMPRODUCT((Datas!C$5:C$8)*(Datas!A$5:A$8=B5))</f>
        <v>13100</v>
      </c>
    </row>
    <row r="6" spans="2:5" x14ac:dyDescent="0.2">
      <c r="B6" s="25">
        <v>3</v>
      </c>
      <c r="C6">
        <f ca="1">SUMPRODUCT((Tableau3[Qte])*(Tableau3[Ref]=B6)*(Tableau3[Date]&lt;=TODAY())*(Tableau3[Type]="Entrée"))-SUMPRODUCT((Tableau3[Qte])*(Tableau3[Ref]=B6)*(Tableau3[Date]&lt;=TODAY())*(Tableau3[Type]="Sortie"))+SUMPRODUCT((Datas!C$5:C$8)*(Datas!A$5:A$8=B6))</f>
        <v>730</v>
      </c>
    </row>
    <row r="7" spans="2:5" x14ac:dyDescent="0.2">
      <c r="B7" s="25">
        <v>4</v>
      </c>
      <c r="C7">
        <f ca="1">SUMPRODUCT((Tableau3[Qte])*(Tableau3[Ref]=B7)*(Tableau3[Date]&lt;=TODAY())*(Tableau3[Type]="Entrée"))-SUMPRODUCT((Tableau3[Qte])*(Tableau3[Ref]=B7)*(Tableau3[Date]&lt;=TODAY())*(Tableau3[Type]="Sortie"))+SUMPRODUCT((Datas!C$5:C$8)*(Datas!A$5:A$8=B7))</f>
        <v>1500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Datas</vt:lpstr>
      <vt:lpstr>Suivi Stock</vt:lpstr>
      <vt:lpstr>problème</vt:lpstr>
      <vt:lpstr>Liste_produit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TSS</dc:creator>
  <cp:lastModifiedBy>Michel</cp:lastModifiedBy>
  <dcterms:created xsi:type="dcterms:W3CDTF">2011-12-18T11:26:31Z</dcterms:created>
  <dcterms:modified xsi:type="dcterms:W3CDTF">2017-07-12T09:23:03Z</dcterms:modified>
</cp:coreProperties>
</file>