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40" windowHeight="11760"/>
  </bookViews>
  <sheets>
    <sheet name="FACTURATION (2)" sheetId="1" r:id="rId1"/>
  </sheets>
  <definedNames>
    <definedName name="Z_802E8676_F196_4526_8E63_11BC8A2268F4_.wvu.Cols" localSheetId="0" hidden="1">'FACTURATION (2)'!$R:$R,'FACTURATION (2)'!$T:$U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4" i="1"/>
  <c r="K33"/>
  <c r="K32"/>
  <c r="K31"/>
  <c r="K30"/>
  <c r="K29"/>
  <c r="K28"/>
  <c r="K27"/>
  <c r="K26"/>
  <c r="K25"/>
  <c r="K24"/>
  <c r="K23"/>
  <c r="J23"/>
  <c r="J25" s="1"/>
  <c r="J27" s="1"/>
  <c r="J29" s="1"/>
  <c r="J31" s="1"/>
  <c r="J33" s="1"/>
  <c r="K22"/>
  <c r="K21"/>
  <c r="K18" l="1"/>
  <c r="N11"/>
  <c r="K11"/>
  <c r="N26"/>
  <c r="N25"/>
  <c r="N24"/>
  <c r="N23"/>
  <c r="N22"/>
  <c r="N21"/>
  <c r="T18"/>
  <c r="S18"/>
  <c r="U18" s="1"/>
  <c r="R18"/>
  <c r="Q18"/>
  <c r="P18"/>
  <c r="T17"/>
  <c r="U17" s="1"/>
  <c r="S17"/>
  <c r="R17"/>
  <c r="Q17"/>
  <c r="P17"/>
  <c r="T16"/>
  <c r="S16"/>
  <c r="R16"/>
  <c r="Q16"/>
  <c r="P16"/>
  <c r="N16"/>
  <c r="K16"/>
  <c r="T15"/>
  <c r="S15"/>
  <c r="U15" s="1"/>
  <c r="V15" s="1"/>
  <c r="R15"/>
  <c r="Q15"/>
  <c r="P15"/>
  <c r="N15"/>
  <c r="K15"/>
  <c r="T14"/>
  <c r="U14" s="1"/>
  <c r="V14" s="1"/>
  <c r="S14"/>
  <c r="R14"/>
  <c r="Q14"/>
  <c r="P14"/>
  <c r="N14"/>
  <c r="K14"/>
  <c r="T13"/>
  <c r="U13" s="1"/>
  <c r="V13" s="1"/>
  <c r="S13"/>
  <c r="R13"/>
  <c r="Q13"/>
  <c r="P13"/>
  <c r="N13"/>
  <c r="K13"/>
  <c r="T12"/>
  <c r="U12" s="1"/>
  <c r="V12" s="1"/>
  <c r="S12"/>
  <c r="R12"/>
  <c r="Q12"/>
  <c r="P12"/>
  <c r="T11"/>
  <c r="S11"/>
  <c r="R11"/>
  <c r="Q11"/>
  <c r="P11"/>
  <c r="T10"/>
  <c r="U10" s="1"/>
  <c r="V10" s="1"/>
  <c r="S10"/>
  <c r="R10"/>
  <c r="Q10"/>
  <c r="P10"/>
  <c r="N10"/>
  <c r="K10"/>
  <c r="T9"/>
  <c r="S9"/>
  <c r="R9"/>
  <c r="Q9"/>
  <c r="P9"/>
  <c r="N9"/>
  <c r="K9"/>
  <c r="N8"/>
  <c r="K8"/>
  <c r="N7"/>
  <c r="K7"/>
  <c r="N5"/>
  <c r="K5"/>
  <c r="D5"/>
  <c r="D4"/>
  <c r="D3"/>
  <c r="D2"/>
  <c r="U9" l="1"/>
  <c r="V9" s="1"/>
  <c r="K1" s="1"/>
  <c r="U16"/>
  <c r="V16" s="1"/>
  <c r="U11"/>
  <c r="V11" s="1"/>
  <c r="V18"/>
  <c r="V17"/>
</calcChain>
</file>

<file path=xl/sharedStrings.xml><?xml version="1.0" encoding="utf-8"?>
<sst xmlns="http://schemas.openxmlformats.org/spreadsheetml/2006/main" count="300" uniqueCount="77">
  <si>
    <t>G=DECALER($E$7; 4; 0)</t>
  </si>
  <si>
    <t xml:space="preserve">3=STXT(A1;10;4) vous renverra les 4 caractères après le 10° </t>
  </si>
  <si>
    <t>DOSSIER EXPORT</t>
  </si>
  <si>
    <t>DOSSIER IMPORT</t>
  </si>
  <si>
    <t>Date</t>
  </si>
  <si>
    <t>F R A I S   D’ I M M O B I L I S A T I O N</t>
  </si>
  <si>
    <t>Container</t>
  </si>
  <si>
    <t>12:00 *RM210116 CHGT+DECR VEST *AM250116 PHIL *HO250116 MAQ</t>
  </si>
  <si>
    <t>18300 08 600008</t>
  </si>
  <si>
    <t xml:space="preserve"> </t>
  </si>
  <si>
    <t xml:space="preserve">   </t>
  </si>
  <si>
    <t>FA6234-</t>
  </si>
  <si>
    <t>40 HC OK</t>
  </si>
  <si>
    <t>FOS</t>
  </si>
  <si>
    <t>COSCO</t>
  </si>
  <si>
    <t>ASHDOD</t>
  </si>
  <si>
    <t>Numéro</t>
  </si>
  <si>
    <t>Heure</t>
  </si>
  <si>
    <t>Durée</t>
  </si>
  <si>
    <t>SKYLINE</t>
  </si>
  <si>
    <t>Posit</t>
  </si>
  <si>
    <t>RDV</t>
  </si>
  <si>
    <t>Départ</t>
  </si>
  <si>
    <t>Facturée</t>
  </si>
  <si>
    <t>Centile</t>
  </si>
  <si>
    <t>BSIU9465599</t>
  </si>
  <si>
    <t>62PAL</t>
  </si>
  <si>
    <t>14:00 *LCA220116 CHGT+RTR DPT *LCA250116 PHIL *HO250116 DEKRA RTR DPT *SU250116 MAQ</t>
  </si>
  <si>
    <t>BMOU4631069</t>
  </si>
  <si>
    <t>64PAL</t>
  </si>
  <si>
    <t>16:00 *HO220116 CHGT+DECR DN *SA220116 DECR VEST *SA250116 PHIL *LCA250116 MAQ</t>
  </si>
  <si>
    <t>40 HC</t>
  </si>
  <si>
    <t>9000815130</t>
  </si>
  <si>
    <t>FCIU9986141</t>
  </si>
  <si>
    <t>1406675</t>
  </si>
  <si>
    <t>08:00 *CB220116 CHGT+DECR DN *SU250116 RTR DPT *SA260116 PHIL *LCA260116 MAQ</t>
  </si>
  <si>
    <t>FA6234</t>
  </si>
  <si>
    <t>Date - Heure RDV / Départ - Commande - Type/N° TC - Plomb - Poids</t>
  </si>
  <si>
    <t>CBHU8886350</t>
  </si>
  <si>
    <t>47PAL</t>
  </si>
  <si>
    <t>10:00 *CB250116 CHGT BKG 9000815530 INVERSION OK 250116 BOLLORE +DECR DN *MP250116 RTR DPT *MP260116 PHIL *SA260116 RTR DPT_LCA2701 MAQ_</t>
  </si>
  <si>
    <t>CBHU9530786</t>
  </si>
  <si>
    <t>16:00 *LC250116 CHGT+DECR VEST *SA260116 PHIL *SA260116 RTR DPT_SA2701 MAQ_</t>
  </si>
  <si>
    <t>FA6234-11H</t>
  </si>
  <si>
    <t>FSCU8619412</t>
  </si>
  <si>
    <t>19,372</t>
  </si>
  <si>
    <t>58PAL</t>
  </si>
  <si>
    <t>18:00 *AF220116 CHGT+RTR DPT *SA260116 PHIL_HO2701 RTR PL DPT_AM280116 MAQ</t>
  </si>
  <si>
    <t>FA6234-DISPO 7H</t>
  </si>
  <si>
    <t>FSCU8856477</t>
  </si>
  <si>
    <t>40PAL</t>
  </si>
  <si>
    <t>MEDU8765180</t>
  </si>
  <si>
    <t>TGHU8474913</t>
  </si>
  <si>
    <t>GLDU0763472</t>
  </si>
  <si>
    <t>CARU9654675</t>
  </si>
  <si>
    <t>MRKU3250326</t>
  </si>
  <si>
    <t>MIEU2001988</t>
  </si>
  <si>
    <t>FA6234-DEPART 18:00</t>
  </si>
  <si>
    <t>MARSEILLAN 34 - VIMBERT</t>
  </si>
  <si>
    <t>RMQ1</t>
  </si>
  <si>
    <t>RMQ26</t>
  </si>
  <si>
    <t>RMQ56</t>
  </si>
  <si>
    <t>RMQ15</t>
  </si>
  <si>
    <t>RMQ7</t>
  </si>
  <si>
    <t>RMQ10</t>
  </si>
  <si>
    <t>XXX</t>
  </si>
  <si>
    <t>CONTACT</t>
  </si>
  <si>
    <t>TOMBOUCTOU 12</t>
  </si>
  <si>
    <t>TOMBOUCTOU 13</t>
  </si>
  <si>
    <t>TOMBOUCTOU 14</t>
  </si>
  <si>
    <t>TOMBOUCTOU 17</t>
  </si>
  <si>
    <t>TOMBOUCTOU 18</t>
  </si>
  <si>
    <t>TOMBOUCTOU 15</t>
  </si>
  <si>
    <t>TOMBOUCTOU 16</t>
  </si>
  <si>
    <t>COMMENTAIRES : -</t>
  </si>
  <si>
    <t>REPARATEUR</t>
  </si>
  <si>
    <t>ACONIER</t>
  </si>
</sst>
</file>

<file path=xl/styles.xml><?xml version="1.0" encoding="utf-8"?>
<styleSheet xmlns="http://schemas.openxmlformats.org/spreadsheetml/2006/main">
  <numFmts count="8">
    <numFmt numFmtId="164" formatCode="dd/mm/yy;@"/>
    <numFmt numFmtId="165" formatCode="ddd\ dd\.mm\.yy;@"/>
    <numFmt numFmtId="166" formatCode="dd\.mm"/>
    <numFmt numFmtId="167" formatCode="d\.m;@"/>
    <numFmt numFmtId="168" formatCode="h:mm;@"/>
    <numFmt numFmtId="169" formatCode="dd\.mm\.yy;@"/>
    <numFmt numFmtId="170" formatCode="##&quot;h&quot;"/>
    <numFmt numFmtId="171" formatCode="####\c\l"/>
  </numFmts>
  <fonts count="40">
    <font>
      <sz val="10"/>
      <color theme="1"/>
      <name val="Arial"/>
      <family val="2"/>
    </font>
    <font>
      <sz val="8"/>
      <color theme="0"/>
      <name val="Arial"/>
      <family val="2"/>
    </font>
    <font>
      <sz val="7"/>
      <name val="Microsoft Sans Serif"/>
      <family val="2"/>
    </font>
    <font>
      <sz val="8"/>
      <color theme="6" tint="-0.249977111117893"/>
      <name val="Microsoft Sans Serif"/>
      <family val="2"/>
    </font>
    <font>
      <sz val="7"/>
      <color theme="0" tint="-0.499984740745262"/>
      <name val="Microsoft Sans Serif"/>
      <family val="2"/>
    </font>
    <font>
      <sz val="7"/>
      <color theme="6" tint="-0.249977111117893"/>
      <name val="Microsoft Sans Serif"/>
      <family val="2"/>
    </font>
    <font>
      <sz val="11"/>
      <color theme="0" tint="-0.499984740745262"/>
      <name val="Arial"/>
      <family val="2"/>
    </font>
    <font>
      <sz val="7"/>
      <color theme="0" tint="-0.499984740745262"/>
      <name val="Arial"/>
      <family val="2"/>
    </font>
    <font>
      <sz val="7"/>
      <color theme="0"/>
      <name val="Microsoft Sans Serif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0" tint="-0.499984740745262"/>
      <name val="Microsoft Sans Serif"/>
      <family val="2"/>
    </font>
    <font>
      <sz val="7"/>
      <color theme="4" tint="-0.249977111117893"/>
      <name val="Microsoft Sans Serif"/>
      <family val="2"/>
    </font>
    <font>
      <sz val="10"/>
      <name val="Arial"/>
      <family val="2"/>
    </font>
    <font>
      <sz val="7"/>
      <color rgb="FFFFFF00"/>
      <name val="Arial"/>
      <family val="2"/>
    </font>
    <font>
      <sz val="7"/>
      <color rgb="FF00B050"/>
      <name val="Microsoft Sans Serif"/>
      <family val="2"/>
    </font>
    <font>
      <i/>
      <sz val="7"/>
      <color rgb="FF00B050"/>
      <name val="Microsoft Sans Serif"/>
      <family val="2"/>
    </font>
    <font>
      <sz val="11"/>
      <color rgb="FF9C0006"/>
      <name val="Calibri"/>
      <family val="2"/>
      <scheme val="minor"/>
    </font>
    <font>
      <sz val="7"/>
      <name val="Arial"/>
      <family val="2"/>
    </font>
    <font>
      <sz val="8"/>
      <color rgb="FF0070C0"/>
      <name val="Arial"/>
      <family val="2"/>
    </font>
    <font>
      <b/>
      <sz val="7"/>
      <color rgb="FFFF0000"/>
      <name val="Microsoft Sans Serif"/>
      <family val="2"/>
    </font>
    <font>
      <sz val="8"/>
      <name val="Microsoft Sans Serif"/>
      <family val="2"/>
    </font>
    <font>
      <sz val="7.5"/>
      <color theme="3" tint="-0.249977111117893"/>
      <name val="Arial"/>
      <family val="2"/>
    </font>
    <font>
      <sz val="8"/>
      <name val="Arial"/>
      <family val="2"/>
    </font>
    <font>
      <sz val="7"/>
      <color theme="1"/>
      <name val="Microsoft Sans Serif"/>
      <family val="2"/>
    </font>
    <font>
      <sz val="6"/>
      <color theme="0" tint="-0.34998626667073579"/>
      <name val="Arial"/>
      <family val="2"/>
    </font>
    <font>
      <sz val="7.5"/>
      <name val="Arial"/>
      <family val="2"/>
    </font>
    <font>
      <b/>
      <sz val="8"/>
      <color theme="1"/>
      <name val="Arial"/>
      <family val="2"/>
    </font>
    <font>
      <b/>
      <sz val="7.5"/>
      <color rgb="FFFF0000"/>
      <name val="Arial"/>
      <family val="2"/>
    </font>
    <font>
      <sz val="7.5"/>
      <color theme="0" tint="-0.499984740745262"/>
      <name val="Arial"/>
      <family val="2"/>
    </font>
    <font>
      <sz val="7.5"/>
      <color theme="1" tint="0.249977111117893"/>
      <name val="Arial"/>
      <family val="2"/>
    </font>
    <font>
      <sz val="7.5"/>
      <color theme="1" tint="0.34998626667073579"/>
      <name val="Arial"/>
      <family val="2"/>
    </font>
    <font>
      <sz val="7"/>
      <color rgb="FFFF0000"/>
      <name val="Microsoft Sans Serif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color rgb="FF00B0F0"/>
      <name val="Microsoft Sans Serif"/>
      <family val="2"/>
    </font>
    <font>
      <sz val="8"/>
      <color rgb="FF00B0F0"/>
      <name val="Arial"/>
      <family val="2"/>
    </font>
    <font>
      <sz val="7"/>
      <color theme="0"/>
      <name val="Arial"/>
      <family val="2"/>
    </font>
    <font>
      <sz val="8"/>
      <color theme="9" tint="-0.249977111117893"/>
      <name val="Microsoft Sans Serif"/>
      <family val="2"/>
    </font>
    <font>
      <sz val="8"/>
      <color theme="9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AA0E0"/>
        <bgColor indexed="64"/>
      </patternFill>
    </fill>
    <fill>
      <patternFill patternType="solid">
        <fgColor theme="7" tint="0.59996337778862885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ashed">
        <color theme="2" tint="-0.24994659260841701"/>
      </right>
      <top style="medium">
        <color auto="1"/>
      </top>
      <bottom style="dashed">
        <color theme="2" tint="-0.24994659260841701"/>
      </bottom>
      <diagonal/>
    </border>
    <border>
      <left style="dashed">
        <color theme="2" tint="-0.24994659260841701"/>
      </left>
      <right style="dashed">
        <color theme="2" tint="-0.24994659260841701"/>
      </right>
      <top style="medium">
        <color auto="1"/>
      </top>
      <bottom style="dashed">
        <color theme="2" tint="-0.24994659260841701"/>
      </bottom>
      <diagonal/>
    </border>
    <border>
      <left style="dashed">
        <color theme="2" tint="-0.24994659260841701"/>
      </left>
      <right style="medium">
        <color auto="1"/>
      </right>
      <top style="medium">
        <color auto="1"/>
      </top>
      <bottom style="dashed">
        <color theme="2" tint="-0.24994659260841701"/>
      </bottom>
      <diagonal/>
    </border>
    <border>
      <left style="dotted">
        <color theme="0" tint="-0.1498458815271462"/>
      </left>
      <right style="dotted">
        <color theme="0" tint="-0.1498458815271462"/>
      </right>
      <top style="dotted">
        <color theme="0" tint="-0.1498458815271462"/>
      </top>
      <bottom style="dotted">
        <color theme="0" tint="-0.1498458815271462"/>
      </bottom>
      <diagonal/>
    </border>
    <border>
      <left style="medium">
        <color auto="1"/>
      </left>
      <right style="dashed">
        <color theme="2" tint="-0.24994659260841701"/>
      </right>
      <top style="dashed">
        <color theme="2" tint="-0.24994659260841701"/>
      </top>
      <bottom style="dashed">
        <color theme="2" tint="-0.24994659260841701"/>
      </bottom>
      <diagonal/>
    </border>
    <border>
      <left style="dashed">
        <color theme="2" tint="-0.24994659260841701"/>
      </left>
      <right style="dashed">
        <color theme="2" tint="-0.24994659260841701"/>
      </right>
      <top style="dashed">
        <color theme="2" tint="-0.24994659260841701"/>
      </top>
      <bottom style="dashed">
        <color theme="2" tint="-0.24994659260841701"/>
      </bottom>
      <diagonal/>
    </border>
    <border>
      <left style="dashed">
        <color theme="2" tint="-0.24994659260841701"/>
      </left>
      <right style="medium">
        <color auto="1"/>
      </right>
      <top style="dashed">
        <color theme="2" tint="-0.24994659260841701"/>
      </top>
      <bottom style="dashed">
        <color theme="2" tint="-0.24994659260841701"/>
      </bottom>
      <diagonal/>
    </border>
    <border>
      <left style="dotted">
        <color theme="0" tint="-0.1498458815271462"/>
      </left>
      <right style="dotted">
        <color theme="0" tint="-0.1498458815271462"/>
      </right>
      <top style="dotted">
        <color theme="0" tint="-0.1498458815271462"/>
      </top>
      <bottom/>
      <diagonal/>
    </border>
    <border>
      <left style="dotted">
        <color theme="0" tint="-0.1498458815271462"/>
      </left>
      <right style="dotted">
        <color theme="0" tint="-0.1498458815271462"/>
      </right>
      <top/>
      <bottom style="dotted">
        <color theme="0" tint="-0.1498458815271462"/>
      </bottom>
      <diagonal/>
    </border>
    <border>
      <left style="medium">
        <color auto="1"/>
      </left>
      <right style="dashed">
        <color theme="2" tint="-0.24994659260841701"/>
      </right>
      <top style="dashed">
        <color theme="2" tint="-0.24994659260841701"/>
      </top>
      <bottom style="medium">
        <color auto="1"/>
      </bottom>
      <diagonal/>
    </border>
    <border>
      <left style="dashed">
        <color theme="2" tint="-0.24994659260841701"/>
      </left>
      <right style="dashed">
        <color theme="2" tint="-0.24994659260841701"/>
      </right>
      <top style="dashed">
        <color theme="2" tint="-0.24994659260841701"/>
      </top>
      <bottom style="medium">
        <color auto="1"/>
      </bottom>
      <diagonal/>
    </border>
    <border>
      <left style="dashed">
        <color theme="2" tint="-0.24994659260841701"/>
      </left>
      <right style="medium">
        <color auto="1"/>
      </right>
      <top style="dashed">
        <color theme="2" tint="-0.24994659260841701"/>
      </top>
      <bottom style="medium">
        <color auto="1"/>
      </bottom>
      <diagonal/>
    </border>
    <border>
      <left style="dashDotDot">
        <color theme="0" tint="-0.1498764000366222"/>
      </left>
      <right style="dotted">
        <color theme="0" tint="-0.14993743705557422"/>
      </right>
      <top style="dashDotDot">
        <color theme="0" tint="-0.1498764000366222"/>
      </top>
      <bottom style="dashDotDot">
        <color theme="0" tint="-0.1498764000366222"/>
      </bottom>
      <diagonal/>
    </border>
    <border>
      <left style="dotted">
        <color theme="0" tint="-0.14993743705557422"/>
      </left>
      <right style="dotted">
        <color theme="0" tint="-0.14993743705557422"/>
      </right>
      <top style="dashDotDot">
        <color theme="0" tint="-0.1498764000366222"/>
      </top>
      <bottom style="dashDotDot">
        <color theme="0" tint="-0.1498764000366222"/>
      </bottom>
      <diagonal/>
    </border>
    <border>
      <left style="dashDotDot">
        <color theme="0" tint="-0.1498764000366222"/>
      </left>
      <right style="dotted">
        <color theme="0" tint="-0.14993743705557422"/>
      </right>
      <top style="dashDotDot">
        <color theme="0" tint="-0.1498764000366222"/>
      </top>
      <bottom style="dotted">
        <color theme="0" tint="-0.14993743705557422"/>
      </bottom>
      <diagonal/>
    </border>
    <border>
      <left style="dotted">
        <color theme="0" tint="-0.14993743705557422"/>
      </left>
      <right style="dotted">
        <color theme="0" tint="-0.14993743705557422"/>
      </right>
      <top style="dashDotDot">
        <color theme="0" tint="-0.1498764000366222"/>
      </top>
      <bottom style="dotted">
        <color theme="0" tint="-0.14993743705557422"/>
      </bottom>
      <diagonal/>
    </border>
    <border>
      <left style="dashDotDot">
        <color theme="0" tint="-0.1498764000366222"/>
      </left>
      <right style="dotted">
        <color theme="0" tint="-0.14993743705557422"/>
      </right>
      <top style="dotted">
        <color theme="0" tint="-0.14993743705557422"/>
      </top>
      <bottom style="dashDotDot">
        <color theme="0" tint="-0.1498764000366222"/>
      </bottom>
      <diagonal/>
    </border>
    <border>
      <left style="dotted">
        <color theme="0" tint="-0.14993743705557422"/>
      </left>
      <right style="dotted">
        <color theme="0" tint="-0.14993743705557422"/>
      </right>
      <top style="dotted">
        <color theme="0" tint="-0.14993743705557422"/>
      </top>
      <bottom style="dashDotDot">
        <color theme="0" tint="-0.1498764000366222"/>
      </bottom>
      <diagonal/>
    </border>
    <border>
      <left style="medium">
        <color auto="1"/>
      </left>
      <right style="dashed">
        <color theme="2" tint="-0.24994659260841701"/>
      </right>
      <top/>
      <bottom style="dashed">
        <color theme="2" tint="-0.24994659260841701"/>
      </bottom>
      <diagonal/>
    </border>
    <border>
      <left style="dashed">
        <color theme="2" tint="-0.24994659260841701"/>
      </left>
      <right style="dashed">
        <color theme="2" tint="-0.24994659260841701"/>
      </right>
      <top/>
      <bottom style="dashed">
        <color theme="2" tint="-0.24994659260841701"/>
      </bottom>
      <diagonal/>
    </border>
    <border>
      <left style="dashed">
        <color theme="2" tint="-0.24994659260841701"/>
      </left>
      <right style="medium">
        <color auto="1"/>
      </right>
      <top/>
      <bottom style="dashed">
        <color theme="2" tint="-0.24994659260841701"/>
      </bottom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 style="medium">
        <color auto="1"/>
      </right>
      <top style="thick">
        <color rgb="FF92D050"/>
      </top>
      <bottom/>
      <diagonal/>
    </border>
    <border>
      <left style="medium">
        <color auto="1"/>
      </left>
      <right style="dashed">
        <color theme="2" tint="-0.24994659260841701"/>
      </right>
      <top style="thick">
        <color rgb="FF92D050"/>
      </top>
      <bottom style="dashed">
        <color theme="2" tint="-0.24994659260841701"/>
      </bottom>
      <diagonal/>
    </border>
    <border>
      <left style="dashed">
        <color theme="2" tint="-0.24994659260841701"/>
      </left>
      <right style="dashed">
        <color theme="2" tint="-0.24994659260841701"/>
      </right>
      <top style="thick">
        <color rgb="FF92D050"/>
      </top>
      <bottom style="dashed">
        <color theme="2" tint="-0.24994659260841701"/>
      </bottom>
      <diagonal/>
    </border>
    <border>
      <left style="dashed">
        <color theme="2" tint="-0.24994659260841701"/>
      </left>
      <right style="thick">
        <color rgb="FF92D050"/>
      </right>
      <top style="thick">
        <color rgb="FF92D050"/>
      </top>
      <bottom style="dashed">
        <color theme="2" tint="-0.24994659260841701"/>
      </bottom>
      <diagonal/>
    </border>
    <border>
      <left style="thick">
        <color rgb="FF92D050"/>
      </left>
      <right/>
      <top/>
      <bottom/>
      <diagonal/>
    </border>
    <border>
      <left style="dashed">
        <color theme="2" tint="-0.24994659260841701"/>
      </left>
      <right style="thick">
        <color rgb="FF92D050"/>
      </right>
      <top style="dashed">
        <color theme="2" tint="-0.24994659260841701"/>
      </top>
      <bottom style="dashed">
        <color theme="2" tint="-0.24994659260841701"/>
      </bottom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 style="medium">
        <color auto="1"/>
      </right>
      <top/>
      <bottom style="thick">
        <color rgb="FF92D050"/>
      </bottom>
      <diagonal/>
    </border>
    <border>
      <left style="medium">
        <color auto="1"/>
      </left>
      <right style="dashed">
        <color theme="2" tint="-0.24994659260841701"/>
      </right>
      <top style="dashed">
        <color theme="2" tint="-0.24994659260841701"/>
      </top>
      <bottom style="thick">
        <color rgb="FF92D050"/>
      </bottom>
      <diagonal/>
    </border>
    <border>
      <left style="dashed">
        <color theme="2" tint="-0.24994659260841701"/>
      </left>
      <right style="dashed">
        <color theme="2" tint="-0.24994659260841701"/>
      </right>
      <top style="dashed">
        <color theme="2" tint="-0.24994659260841701"/>
      </top>
      <bottom style="thick">
        <color rgb="FF92D050"/>
      </bottom>
      <diagonal/>
    </border>
    <border>
      <left style="dashed">
        <color theme="2" tint="-0.24994659260841701"/>
      </left>
      <right style="thick">
        <color rgb="FF92D050"/>
      </right>
      <top style="dashed">
        <color theme="2" tint="-0.24994659260841701"/>
      </top>
      <bottom style="thick">
        <color rgb="FF92D050"/>
      </bottom>
      <diagonal/>
    </border>
  </borders>
  <cellStyleXfs count="8">
    <xf numFmtId="0" fontId="0" fillId="0" borderId="0"/>
    <xf numFmtId="0" fontId="1" fillId="0" borderId="0" applyNumberFormat="0" applyFont="0" applyBorder="0" applyAlignment="0" applyProtection="0"/>
    <xf numFmtId="0" fontId="9" fillId="5" borderId="0" applyNumberFormat="0" applyFont="0" applyBorder="0" applyAlignment="0">
      <alignment vertical="center"/>
    </xf>
    <xf numFmtId="0" fontId="10" fillId="0" borderId="0"/>
    <xf numFmtId="0" fontId="13" fillId="0" borderId="0"/>
    <xf numFmtId="0" fontId="17" fillId="2" borderId="0" applyNumberFormat="0" applyBorder="0" applyAlignment="0" applyProtection="0"/>
    <xf numFmtId="0" fontId="10" fillId="3" borderId="0" applyNumberFormat="0" applyBorder="0" applyAlignment="0" applyProtection="0"/>
    <xf numFmtId="0" fontId="9" fillId="10" borderId="0" applyNumberFormat="0" applyFont="0" applyBorder="0" applyAlignment="0"/>
  </cellStyleXfs>
  <cellXfs count="212">
    <xf numFmtId="0" fontId="0" fillId="0" borderId="0" xfId="0"/>
    <xf numFmtId="0" fontId="2" fillId="4" borderId="0" xfId="1" applyFont="1" applyFill="1" applyProtection="1">
      <protection locked="0"/>
    </xf>
    <xf numFmtId="0" fontId="3" fillId="4" borderId="0" xfId="1" applyFont="1" applyFill="1" applyProtection="1">
      <protection locked="0"/>
    </xf>
    <xf numFmtId="0" fontId="4" fillId="4" borderId="0" xfId="1" applyFont="1" applyFill="1" applyProtection="1">
      <protection locked="0"/>
    </xf>
    <xf numFmtId="0" fontId="5" fillId="4" borderId="0" xfId="1" applyFont="1" applyFill="1" applyBorder="1" applyProtection="1">
      <protection locked="0"/>
    </xf>
    <xf numFmtId="0" fontId="7" fillId="4" borderId="0" xfId="1" applyFont="1" applyFill="1" applyProtection="1">
      <protection locked="0"/>
    </xf>
    <xf numFmtId="0" fontId="8" fillId="4" borderId="0" xfId="1" applyFont="1" applyFill="1" applyProtection="1">
      <protection locked="0"/>
    </xf>
    <xf numFmtId="21" fontId="4" fillId="4" borderId="0" xfId="1" applyNumberFormat="1" applyFont="1" applyFill="1" applyProtection="1">
      <protection locked="0"/>
    </xf>
    <xf numFmtId="0" fontId="2" fillId="0" borderId="0" xfId="1" applyFont="1" applyProtection="1">
      <protection locked="0"/>
    </xf>
    <xf numFmtId="0" fontId="8" fillId="0" borderId="0" xfId="1" applyFont="1" applyProtection="1">
      <protection locked="0"/>
    </xf>
    <xf numFmtId="0" fontId="10" fillId="0" borderId="0" xfId="3" applyProtection="1">
      <protection locked="0"/>
    </xf>
    <xf numFmtId="165" fontId="7" fillId="4" borderId="0" xfId="1" applyNumberFormat="1" applyFont="1" applyFill="1" applyProtection="1">
      <protection locked="0"/>
    </xf>
    <xf numFmtId="0" fontId="12" fillId="4" borderId="0" xfId="1" quotePrefix="1" applyFont="1" applyFill="1" applyProtection="1">
      <protection locked="0"/>
    </xf>
    <xf numFmtId="166" fontId="14" fillId="6" borderId="1" xfId="4" applyNumberFormat="1" applyFont="1" applyFill="1" applyBorder="1" applyAlignment="1" applyProtection="1">
      <alignment horizontal="center" vertical="center"/>
      <protection locked="0"/>
    </xf>
    <xf numFmtId="0" fontId="15" fillId="4" borderId="0" xfId="1" applyFont="1" applyFill="1" applyProtection="1">
      <protection locked="0"/>
    </xf>
    <xf numFmtId="0" fontId="16" fillId="4" borderId="0" xfId="1" applyFont="1" applyFill="1" applyProtection="1">
      <protection locked="0"/>
    </xf>
    <xf numFmtId="0" fontId="2" fillId="4" borderId="0" xfId="1" quotePrefix="1" applyFont="1" applyFill="1" applyProtection="1">
      <protection locked="0"/>
    </xf>
    <xf numFmtId="0" fontId="4" fillId="4" borderId="0" xfId="1" applyFont="1" applyFill="1" applyAlignment="1" applyProtection="1">
      <alignment wrapText="1"/>
      <protection locked="0"/>
    </xf>
    <xf numFmtId="0" fontId="18" fillId="0" borderId="0" xfId="1" applyFont="1" applyAlignment="1" applyProtection="1">
      <alignment wrapText="1"/>
    </xf>
    <xf numFmtId="0" fontId="8" fillId="4" borderId="0" xfId="1" applyFont="1" applyFill="1" applyBorder="1" applyProtection="1">
      <protection locked="0"/>
    </xf>
    <xf numFmtId="0" fontId="8" fillId="4" borderId="0" xfId="1" quotePrefix="1" applyFont="1" applyFill="1" applyProtection="1">
      <protection locked="0"/>
    </xf>
    <xf numFmtId="0" fontId="1" fillId="0" borderId="0" xfId="1" applyProtection="1">
      <protection locked="0"/>
    </xf>
    <xf numFmtId="0" fontId="19" fillId="0" borderId="0" xfId="1" applyFont="1" applyAlignment="1" applyProtection="1">
      <alignment wrapText="1"/>
    </xf>
    <xf numFmtId="0" fontId="20" fillId="8" borderId="0" xfId="1" quotePrefix="1" applyFont="1" applyFill="1" applyProtection="1">
      <protection locked="0"/>
    </xf>
    <xf numFmtId="0" fontId="8" fillId="8" borderId="0" xfId="1" applyFont="1" applyFill="1" applyProtection="1">
      <protection locked="0"/>
    </xf>
    <xf numFmtId="167" fontId="21" fillId="9" borderId="2" xfId="1" applyNumberFormat="1" applyFont="1" applyFill="1" applyBorder="1" applyAlignment="1" applyProtection="1">
      <alignment vertical="center"/>
      <protection locked="0"/>
    </xf>
    <xf numFmtId="49" fontId="9" fillId="0" borderId="4" xfId="1" applyNumberFormat="1" applyFont="1" applyFill="1" applyBorder="1" applyAlignment="1">
      <alignment horizontal="left" vertical="center"/>
    </xf>
    <xf numFmtId="49" fontId="9" fillId="7" borderId="4" xfId="1" applyNumberFormat="1" applyFont="1" applyFill="1" applyBorder="1" applyAlignment="1">
      <alignment horizontal="left" vertical="center"/>
    </xf>
    <xf numFmtId="49" fontId="9" fillId="7" borderId="5" xfId="1" applyNumberFormat="1" applyFont="1" applyFill="1" applyBorder="1" applyAlignment="1">
      <alignment horizontal="left" vertical="center"/>
    </xf>
    <xf numFmtId="0" fontId="22" fillId="0" borderId="0" xfId="1" quotePrefix="1" applyNumberFormat="1" applyFont="1" applyFill="1" applyBorder="1" applyAlignment="1" applyProtection="1">
      <alignment vertical="center" wrapText="1"/>
    </xf>
    <xf numFmtId="0" fontId="2" fillId="0" borderId="6" xfId="1" applyFont="1" applyFill="1" applyBorder="1" applyProtection="1"/>
    <xf numFmtId="164" fontId="2" fillId="0" borderId="6" xfId="1" applyNumberFormat="1" applyFont="1" applyFill="1" applyBorder="1" applyProtection="1"/>
    <xf numFmtId="0" fontId="2" fillId="0" borderId="6" xfId="1" quotePrefix="1" applyFont="1" applyFill="1" applyBorder="1" applyProtection="1"/>
    <xf numFmtId="168" fontId="2" fillId="0" borderId="6" xfId="1" applyNumberFormat="1" applyFont="1" applyFill="1" applyBorder="1" applyProtection="1"/>
    <xf numFmtId="20" fontId="2" fillId="0" borderId="6" xfId="1" applyNumberFormat="1" applyFont="1" applyFill="1" applyBorder="1" applyProtection="1"/>
    <xf numFmtId="2" fontId="2" fillId="0" borderId="6" xfId="1" applyNumberFormat="1" applyFont="1" applyFill="1" applyBorder="1" applyProtection="1"/>
    <xf numFmtId="0" fontId="9" fillId="7" borderId="7" xfId="1" applyFont="1" applyFill="1" applyBorder="1" applyAlignment="1">
      <alignment horizontal="left" vertical="center"/>
    </xf>
    <xf numFmtId="0" fontId="9" fillId="0" borderId="8" xfId="1" applyFont="1" applyFill="1" applyBorder="1" applyAlignment="1">
      <alignment horizontal="left" vertical="center"/>
    </xf>
    <xf numFmtId="0" fontId="9" fillId="7" borderId="8" xfId="1" applyFont="1" applyFill="1" applyBorder="1" applyAlignment="1">
      <alignment horizontal="left" vertical="center"/>
    </xf>
    <xf numFmtId="0" fontId="9" fillId="7" borderId="9" xfId="1" applyFont="1" applyFill="1" applyBorder="1" applyAlignment="1">
      <alignment horizontal="left" vertical="center"/>
    </xf>
    <xf numFmtId="169" fontId="2" fillId="7" borderId="10" xfId="1" applyNumberFormat="1" applyFont="1" applyFill="1" applyBorder="1" applyAlignment="1" applyProtection="1">
      <alignment horizontal="center" vertical="center" wrapText="1"/>
    </xf>
    <xf numFmtId="0" fontId="2" fillId="7" borderId="10" xfId="1" applyFont="1" applyFill="1" applyBorder="1" applyAlignment="1" applyProtection="1">
      <alignment horizontal="center" vertical="center" wrapText="1"/>
    </xf>
    <xf numFmtId="1" fontId="2" fillId="7" borderId="10" xfId="1" applyNumberFormat="1" applyFont="1" applyFill="1" applyBorder="1" applyAlignment="1" applyProtection="1">
      <alignment horizontal="center" vertical="center" wrapText="1"/>
    </xf>
    <xf numFmtId="49" fontId="2" fillId="7" borderId="10" xfId="1" applyNumberFormat="1" applyFont="1" applyFill="1" applyBorder="1" applyAlignment="1" applyProtection="1">
      <alignment horizontal="center" vertical="center" wrapText="1"/>
    </xf>
    <xf numFmtId="0" fontId="2" fillId="4" borderId="0" xfId="1" applyFont="1" applyFill="1" applyBorder="1" applyProtection="1">
      <protection locked="0"/>
    </xf>
    <xf numFmtId="0" fontId="9" fillId="7" borderId="8" xfId="1" applyFont="1" applyFill="1" applyBorder="1" applyAlignment="1" applyProtection="1">
      <alignment horizontal="left" vertical="top"/>
      <protection locked="0"/>
    </xf>
    <xf numFmtId="167" fontId="9" fillId="7" borderId="8" xfId="1" applyNumberFormat="1" applyFont="1" applyFill="1" applyBorder="1" applyAlignment="1" applyProtection="1">
      <alignment horizontal="left" vertical="center"/>
      <protection locked="0"/>
    </xf>
    <xf numFmtId="167" fontId="9" fillId="7" borderId="8" xfId="1" applyNumberFormat="1" applyFont="1" applyFill="1" applyBorder="1" applyAlignment="1">
      <alignment horizontal="left" vertical="center"/>
    </xf>
    <xf numFmtId="170" fontId="9" fillId="7" borderId="8" xfId="1" applyNumberFormat="1" applyFont="1" applyFill="1" applyBorder="1" applyAlignment="1">
      <alignment horizontal="left" vertical="center"/>
    </xf>
    <xf numFmtId="0" fontId="22" fillId="0" borderId="0" xfId="1" applyNumberFormat="1" applyFont="1" applyFill="1" applyAlignment="1" applyProtection="1">
      <alignment vertical="center" wrapText="1"/>
    </xf>
    <xf numFmtId="164" fontId="2" fillId="7" borderId="11" xfId="1" quotePrefix="1" applyNumberFormat="1" applyFont="1" applyFill="1" applyBorder="1" applyAlignment="1" applyProtection="1">
      <alignment horizontal="center" vertical="center"/>
    </xf>
    <xf numFmtId="0" fontId="2" fillId="7" borderId="11" xfId="1" applyFont="1" applyFill="1" applyBorder="1" applyAlignment="1" applyProtection="1">
      <alignment horizontal="center" vertical="center"/>
    </xf>
    <xf numFmtId="168" fontId="2" fillId="7" borderId="11" xfId="1" applyNumberFormat="1" applyFont="1" applyFill="1" applyBorder="1" applyAlignment="1" applyProtection="1">
      <alignment horizontal="center" vertical="center"/>
    </xf>
    <xf numFmtId="20" fontId="2" fillId="7" borderId="11" xfId="1" applyNumberFormat="1" applyFont="1" applyFill="1" applyBorder="1" applyAlignment="1" applyProtection="1">
      <alignment horizontal="center" vertical="center"/>
    </xf>
    <xf numFmtId="2" fontId="2" fillId="7" borderId="11" xfId="1" applyNumberFormat="1" applyFont="1" applyFill="1" applyBorder="1" applyAlignment="1" applyProtection="1">
      <alignment horizontal="center" vertical="center"/>
    </xf>
    <xf numFmtId="0" fontId="9" fillId="7" borderId="12" xfId="1" applyFont="1" applyFill="1" applyBorder="1" applyAlignment="1">
      <alignment horizontal="left" vertical="center"/>
    </xf>
    <xf numFmtId="0" fontId="9" fillId="0" borderId="13" xfId="1" applyFont="1" applyFill="1" applyBorder="1" applyAlignment="1">
      <alignment horizontal="left" vertical="center"/>
    </xf>
    <xf numFmtId="0" fontId="9" fillId="7" borderId="13" xfId="1" applyFont="1" applyFill="1" applyBorder="1" applyAlignment="1">
      <alignment horizontal="left" vertical="center"/>
    </xf>
    <xf numFmtId="171" fontId="9" fillId="7" borderId="13" xfId="1" applyNumberFormat="1" applyFont="1" applyFill="1" applyBorder="1" applyAlignment="1">
      <alignment horizontal="left" vertical="center"/>
    </xf>
    <xf numFmtId="0" fontId="25" fillId="0" borderId="0" xfId="1" applyNumberFormat="1" applyFont="1" applyFill="1" applyAlignment="1" applyProtection="1">
      <alignment vertical="center" wrapText="1"/>
    </xf>
    <xf numFmtId="0" fontId="2" fillId="0" borderId="6" xfId="1" applyFont="1" applyFill="1" applyBorder="1" applyAlignment="1" applyProtection="1">
      <alignment horizontal="center" vertical="center"/>
    </xf>
    <xf numFmtId="164" fontId="2" fillId="0" borderId="6" xfId="1" applyNumberFormat="1" applyFont="1" applyBorder="1" applyAlignment="1" applyProtection="1"/>
    <xf numFmtId="0" fontId="2" fillId="0" borderId="6" xfId="1" applyFont="1" applyBorder="1" applyAlignment="1" applyProtection="1"/>
    <xf numFmtId="168" fontId="2" fillId="0" borderId="6" xfId="1" applyNumberFormat="1" applyFont="1" applyBorder="1" applyAlignment="1" applyProtection="1"/>
    <xf numFmtId="168" fontId="2" fillId="0" borderId="6" xfId="1" applyNumberFormat="1" applyFont="1" applyBorder="1" applyAlignment="1" applyProtection="1">
      <alignment wrapText="1"/>
    </xf>
    <xf numFmtId="20" fontId="2" fillId="0" borderId="6" xfId="1" applyNumberFormat="1" applyFont="1" applyBorder="1" applyAlignment="1" applyProtection="1"/>
    <xf numFmtId="2" fontId="2" fillId="0" borderId="6" xfId="1" applyNumberFormat="1" applyFont="1" applyBorder="1" applyAlignment="1" applyProtection="1"/>
    <xf numFmtId="0" fontId="18" fillId="0" borderId="0" xfId="1" applyNumberFormat="1" applyFont="1" applyFill="1" applyBorder="1" applyAlignment="1" applyProtection="1">
      <alignment wrapText="1"/>
    </xf>
    <xf numFmtId="0" fontId="26" fillId="0" borderId="0" xfId="1" applyNumberFormat="1" applyFont="1" applyFill="1" applyAlignment="1" applyProtection="1">
      <alignment vertical="center" wrapText="1"/>
    </xf>
    <xf numFmtId="164" fontId="2" fillId="0" borderId="6" xfId="1" quotePrefix="1" applyNumberFormat="1" applyFont="1" applyBorder="1" applyAlignment="1" applyProtection="1"/>
    <xf numFmtId="0" fontId="27" fillId="0" borderId="8" xfId="1" applyFont="1" applyFill="1" applyBorder="1" applyAlignment="1">
      <alignment horizontal="left" vertical="top"/>
    </xf>
    <xf numFmtId="0" fontId="26" fillId="0" borderId="0" xfId="1" applyNumberFormat="1" applyFont="1" applyFill="1" applyAlignment="1" applyProtection="1">
      <alignment vertical="top" wrapText="1"/>
    </xf>
    <xf numFmtId="0" fontId="9" fillId="7" borderId="9" xfId="1" applyFont="1" applyFill="1" applyBorder="1" applyAlignment="1">
      <alignment horizontal="right" vertical="center"/>
    </xf>
    <xf numFmtId="0" fontId="28" fillId="0" borderId="0" xfId="1" applyNumberFormat="1" applyFont="1" applyFill="1" applyAlignment="1" applyProtection="1">
      <alignment vertical="center" wrapText="1"/>
    </xf>
    <xf numFmtId="0" fontId="2" fillId="4" borderId="0" xfId="1" applyNumberFormat="1" applyFont="1" applyFill="1" applyBorder="1" applyProtection="1">
      <protection locked="0"/>
    </xf>
    <xf numFmtId="0" fontId="9" fillId="7" borderId="14" xfId="1" applyFont="1" applyFill="1" applyBorder="1" applyAlignment="1">
      <alignment horizontal="right" vertical="center"/>
    </xf>
    <xf numFmtId="49" fontId="9" fillId="0" borderId="3" xfId="1" applyNumberFormat="1" applyFont="1" applyBorder="1" applyAlignment="1" applyProtection="1">
      <alignment horizontal="left" vertical="center"/>
      <protection locked="0"/>
    </xf>
    <xf numFmtId="49" fontId="9" fillId="0" borderId="4" xfId="1" applyNumberFormat="1" applyFont="1" applyBorder="1" applyAlignment="1" applyProtection="1">
      <alignment horizontal="left" vertical="center"/>
      <protection locked="0"/>
    </xf>
    <xf numFmtId="49" fontId="9" fillId="0" borderId="4" xfId="1" applyNumberFormat="1" applyFont="1" applyBorder="1" applyAlignment="1" applyProtection="1">
      <alignment horizontal="left" vertical="top"/>
      <protection locked="0"/>
    </xf>
    <xf numFmtId="49" fontId="23" fillId="0" borderId="5" xfId="1" applyNumberFormat="1" applyFont="1" applyBorder="1" applyAlignment="1" applyProtection="1">
      <alignment horizontal="left" vertical="center"/>
      <protection locked="0"/>
    </xf>
    <xf numFmtId="0" fontId="9" fillId="0" borderId="7" xfId="1" applyFont="1" applyBorder="1" applyAlignment="1" applyProtection="1">
      <alignment horizontal="left" vertical="center"/>
      <protection locked="0"/>
    </xf>
    <xf numFmtId="0" fontId="9" fillId="0" borderId="8" xfId="1" applyFont="1" applyFill="1" applyBorder="1" applyAlignment="1" applyProtection="1">
      <alignment horizontal="left" vertical="top"/>
      <protection locked="0"/>
    </xf>
    <xf numFmtId="0" fontId="9" fillId="0" borderId="8" xfId="1" applyFont="1" applyBorder="1" applyAlignment="1" applyProtection="1">
      <alignment horizontal="left" vertical="center"/>
      <protection locked="0"/>
    </xf>
    <xf numFmtId="0" fontId="9" fillId="0" borderId="9" xfId="1" applyFont="1" applyBorder="1" applyAlignment="1" applyProtection="1">
      <alignment horizontal="left" vertical="center"/>
      <protection locked="0"/>
    </xf>
    <xf numFmtId="164" fontId="2" fillId="0" borderId="6" xfId="1" applyNumberFormat="1" applyFont="1" applyBorder="1" applyProtection="1"/>
    <xf numFmtId="0" fontId="2" fillId="0" borderId="6" xfId="1" applyFont="1" applyBorder="1" applyProtection="1"/>
    <xf numFmtId="168" fontId="2" fillId="0" borderId="6" xfId="1" applyNumberFormat="1" applyFont="1" applyBorder="1" applyProtection="1"/>
    <xf numFmtId="20" fontId="2" fillId="0" borderId="6" xfId="1" applyNumberFormat="1" applyFont="1" applyBorder="1" applyProtection="1"/>
    <xf numFmtId="2" fontId="2" fillId="0" borderId="6" xfId="1" applyNumberFormat="1" applyFont="1" applyBorder="1" applyProtection="1"/>
    <xf numFmtId="0" fontId="9" fillId="0" borderId="8" xfId="1" applyFont="1" applyFill="1" applyBorder="1" applyAlignment="1" applyProtection="1">
      <alignment horizontal="left" vertical="center"/>
      <protection locked="0"/>
    </xf>
    <xf numFmtId="167" fontId="9" fillId="0" borderId="8" xfId="1" applyNumberFormat="1" applyFont="1" applyBorder="1" applyAlignment="1" applyProtection="1">
      <alignment horizontal="left" vertical="center"/>
      <protection locked="0"/>
    </xf>
    <xf numFmtId="170" fontId="9" fillId="0" borderId="8" xfId="1" applyNumberFormat="1" applyFont="1" applyBorder="1" applyAlignment="1" applyProtection="1">
      <alignment horizontal="left" vertical="center"/>
      <protection locked="0"/>
    </xf>
    <xf numFmtId="0" fontId="9" fillId="0" borderId="9" xfId="1" applyFont="1" applyBorder="1" applyAlignment="1" applyProtection="1">
      <alignment horizontal="right" vertical="center"/>
      <protection locked="0"/>
    </xf>
    <xf numFmtId="0" fontId="29" fillId="0" borderId="0" xfId="1" applyNumberFormat="1" applyFont="1" applyFill="1" applyAlignment="1" applyProtection="1">
      <alignment vertical="center" wrapText="1"/>
    </xf>
    <xf numFmtId="0" fontId="9" fillId="0" borderId="12" xfId="1" applyFont="1" applyBorder="1" applyAlignment="1" applyProtection="1">
      <alignment horizontal="left" vertical="center"/>
      <protection locked="0"/>
    </xf>
    <xf numFmtId="0" fontId="9" fillId="0" borderId="13" xfId="1" applyFont="1" applyFill="1" applyBorder="1" applyAlignment="1" applyProtection="1">
      <alignment horizontal="left" vertical="center"/>
      <protection locked="0"/>
    </xf>
    <xf numFmtId="0" fontId="9" fillId="0" borderId="13" xfId="1" applyFont="1" applyBorder="1" applyAlignment="1" applyProtection="1">
      <alignment horizontal="left" vertical="center"/>
      <protection locked="0"/>
    </xf>
    <xf numFmtId="171" fontId="9" fillId="0" borderId="13" xfId="1" applyNumberFormat="1" applyFont="1" applyBorder="1" applyAlignment="1" applyProtection="1">
      <alignment horizontal="left" vertical="center"/>
      <protection locked="0"/>
    </xf>
    <xf numFmtId="0" fontId="9" fillId="0" borderId="14" xfId="1" applyFont="1" applyBorder="1" applyAlignment="1" applyProtection="1">
      <alignment horizontal="right" vertical="center"/>
      <protection locked="0"/>
    </xf>
    <xf numFmtId="0" fontId="30" fillId="0" borderId="0" xfId="1" applyNumberFormat="1" applyFont="1" applyFill="1" applyAlignment="1" applyProtection="1">
      <alignment vertical="center" wrapText="1"/>
    </xf>
    <xf numFmtId="49" fontId="2" fillId="0" borderId="6" xfId="1" applyNumberFormat="1" applyFont="1" applyBorder="1" applyProtection="1"/>
    <xf numFmtId="0" fontId="8" fillId="0" borderId="6" xfId="1" applyFont="1" applyBorder="1" applyProtection="1"/>
    <xf numFmtId="1" fontId="26" fillId="0" borderId="0" xfId="1" applyNumberFormat="1" applyFont="1" applyFill="1" applyAlignment="1" applyProtection="1">
      <alignment vertical="center" wrapText="1"/>
    </xf>
    <xf numFmtId="0" fontId="26" fillId="0" borderId="15" xfId="1" applyNumberFormat="1" applyFont="1" applyFill="1" applyBorder="1" applyAlignment="1" applyProtection="1">
      <alignment horizontal="left" vertical="center" wrapText="1"/>
    </xf>
    <xf numFmtId="169" fontId="19" fillId="0" borderId="16" xfId="1" applyNumberFormat="1" applyFont="1" applyFill="1" applyBorder="1" applyAlignment="1" applyProtection="1">
      <alignment horizontal="left" vertical="center" wrapText="1"/>
    </xf>
    <xf numFmtId="0" fontId="2" fillId="7" borderId="6" xfId="1" applyFont="1" applyFill="1" applyBorder="1" applyProtection="1"/>
    <xf numFmtId="0" fontId="30" fillId="0" borderId="17" xfId="1" applyNumberFormat="1" applyFont="1" applyFill="1" applyBorder="1" applyAlignment="1" applyProtection="1">
      <alignment horizontal="left" wrapText="1"/>
    </xf>
    <xf numFmtId="164" fontId="30" fillId="0" borderId="18" xfId="1" applyNumberFormat="1" applyFont="1" applyFill="1" applyBorder="1" applyAlignment="1" applyProtection="1">
      <alignment horizontal="left" wrapText="1"/>
    </xf>
    <xf numFmtId="0" fontId="5" fillId="4" borderId="0" xfId="1" applyFont="1" applyFill="1" applyBorder="1" applyAlignment="1" applyProtection="1">
      <protection locked="0"/>
    </xf>
    <xf numFmtId="49" fontId="9" fillId="0" borderId="5" xfId="1" applyNumberFormat="1" applyFont="1" applyBorder="1" applyAlignment="1" applyProtection="1">
      <alignment horizontal="left" vertical="center"/>
      <protection locked="0"/>
    </xf>
    <xf numFmtId="0" fontId="31" fillId="0" borderId="19" xfId="1" applyNumberFormat="1" applyFont="1" applyFill="1" applyBorder="1" applyAlignment="1" applyProtection="1">
      <alignment horizontal="left" wrapText="1"/>
    </xf>
    <xf numFmtId="164" fontId="31" fillId="0" borderId="20" xfId="1" applyNumberFormat="1" applyFont="1" applyFill="1" applyBorder="1" applyAlignment="1" applyProtection="1">
      <alignment horizontal="left" wrapText="1"/>
    </xf>
    <xf numFmtId="0" fontId="24" fillId="4" borderId="0" xfId="7" applyFont="1" applyFill="1" applyProtection="1">
      <protection locked="0"/>
    </xf>
    <xf numFmtId="0" fontId="2" fillId="4" borderId="0" xfId="1" applyNumberFormat="1" applyFont="1" applyFill="1" applyAlignment="1" applyProtection="1">
      <alignment horizontal="left"/>
      <protection locked="0"/>
    </xf>
    <xf numFmtId="168" fontId="2" fillId="4" borderId="0" xfId="1" applyNumberFormat="1" applyFont="1" applyFill="1" applyProtection="1">
      <protection locked="0"/>
    </xf>
    <xf numFmtId="164" fontId="2" fillId="4" borderId="0" xfId="1" applyNumberFormat="1" applyFont="1" applyFill="1" applyProtection="1">
      <protection locked="0"/>
    </xf>
    <xf numFmtId="164" fontId="30" fillId="0" borderId="18" xfId="1" applyNumberFormat="1" applyFont="1" applyFill="1" applyBorder="1" applyAlignment="1" applyProtection="1">
      <alignment horizontal="left" vertical="top" wrapText="1"/>
    </xf>
    <xf numFmtId="0" fontId="8" fillId="4" borderId="0" xfId="1" applyNumberFormat="1" applyFont="1" applyFill="1" applyProtection="1">
      <protection locked="0"/>
    </xf>
    <xf numFmtId="0" fontId="8" fillId="4" borderId="0" xfId="1" applyNumberFormat="1" applyFont="1" applyFill="1" applyAlignment="1" applyProtection="1">
      <protection locked="0"/>
    </xf>
    <xf numFmtId="0" fontId="9" fillId="0" borderId="13" xfId="1" quotePrefix="1" applyFont="1" applyBorder="1" applyAlignment="1" applyProtection="1">
      <alignment horizontal="left" vertical="center"/>
      <protection locked="0"/>
    </xf>
    <xf numFmtId="0" fontId="32" fillId="4" borderId="0" xfId="1" applyFont="1" applyFill="1" applyProtection="1">
      <protection locked="0"/>
    </xf>
    <xf numFmtId="0" fontId="2" fillId="4" borderId="0" xfId="1" applyNumberFormat="1" applyFont="1" applyFill="1" applyProtection="1">
      <protection locked="0"/>
    </xf>
    <xf numFmtId="168" fontId="15" fillId="4" borderId="0" xfId="1" applyNumberFormat="1" applyFont="1" applyFill="1" applyBorder="1" applyProtection="1">
      <protection locked="0"/>
    </xf>
    <xf numFmtId="0" fontId="15" fillId="4" borderId="0" xfId="1" applyNumberFormat="1" applyFont="1" applyFill="1" applyAlignment="1" applyProtection="1">
      <protection locked="0"/>
    </xf>
    <xf numFmtId="0" fontId="9" fillId="0" borderId="14" xfId="1" applyFont="1" applyBorder="1" applyAlignment="1" applyProtection="1">
      <alignment horizontal="left" vertical="center"/>
      <protection locked="0"/>
    </xf>
    <xf numFmtId="49" fontId="23" fillId="0" borderId="4" xfId="1" applyNumberFormat="1" applyFont="1" applyBorder="1" applyAlignment="1" applyProtection="1">
      <alignment horizontal="left" vertical="center"/>
      <protection locked="0"/>
    </xf>
    <xf numFmtId="0" fontId="33" fillId="0" borderId="8" xfId="1" applyFont="1" applyBorder="1" applyAlignment="1" applyProtection="1">
      <alignment horizontal="left" vertical="center"/>
      <protection locked="0"/>
    </xf>
    <xf numFmtId="0" fontId="15" fillId="4" borderId="0" xfId="1" applyFont="1" applyFill="1" applyBorder="1" applyProtection="1">
      <protection locked="0"/>
    </xf>
    <xf numFmtId="0" fontId="9" fillId="0" borderId="12" xfId="1" quotePrefix="1" applyFont="1" applyBorder="1" applyAlignment="1" applyProtection="1">
      <alignment horizontal="left" vertical="center"/>
      <protection locked="0"/>
    </xf>
    <xf numFmtId="0" fontId="2" fillId="4" borderId="0" xfId="1" applyFont="1" applyFill="1" applyAlignment="1" applyProtection="1">
      <alignment vertical="top" wrapText="1"/>
      <protection locked="0"/>
    </xf>
    <xf numFmtId="0" fontId="24" fillId="4" borderId="0" xfId="1" applyFont="1" applyFill="1" applyBorder="1" applyProtection="1">
      <protection locked="0"/>
    </xf>
    <xf numFmtId="0" fontId="24" fillId="4" borderId="0" xfId="1" applyFont="1" applyFill="1" applyProtection="1">
      <protection locked="0"/>
    </xf>
    <xf numFmtId="20" fontId="9" fillId="0" borderId="8" xfId="1" applyNumberFormat="1" applyFont="1" applyBorder="1" applyAlignment="1" applyProtection="1">
      <alignment horizontal="left" vertical="center"/>
      <protection locked="0"/>
    </xf>
    <xf numFmtId="0" fontId="9" fillId="0" borderId="14" xfId="1" applyFont="1" applyBorder="1" applyAlignment="1" applyProtection="1">
      <alignment horizontal="right" vertical="center" wrapText="1"/>
      <protection locked="0"/>
    </xf>
    <xf numFmtId="0" fontId="34" fillId="0" borderId="8" xfId="1" applyFont="1" applyBorder="1" applyAlignment="1" applyProtection="1">
      <alignment horizontal="left" vertical="center"/>
      <protection locked="0"/>
    </xf>
    <xf numFmtId="0" fontId="23" fillId="0" borderId="8" xfId="1" applyFont="1" applyBorder="1" applyAlignment="1" applyProtection="1">
      <alignment horizontal="left" vertical="center"/>
      <protection locked="0"/>
    </xf>
    <xf numFmtId="0" fontId="23" fillId="0" borderId="9" xfId="1" applyFont="1" applyBorder="1" applyAlignment="1" applyProtection="1">
      <alignment horizontal="left" vertical="center"/>
      <protection locked="0"/>
    </xf>
    <xf numFmtId="0" fontId="18" fillId="4" borderId="0" xfId="1" applyFont="1" applyFill="1" applyBorder="1" applyAlignment="1" applyProtection="1">
      <alignment vertical="center"/>
      <protection locked="0"/>
    </xf>
    <xf numFmtId="0" fontId="9" fillId="0" borderId="8" xfId="1" applyFont="1" applyBorder="1" applyAlignment="1" applyProtection="1">
      <alignment horizontal="left" vertical="top"/>
      <protection locked="0"/>
    </xf>
    <xf numFmtId="0" fontId="9" fillId="0" borderId="8" xfId="1" applyNumberFormat="1" applyFont="1" applyBorder="1" applyAlignment="1" applyProtection="1">
      <alignment horizontal="left" vertical="center"/>
      <protection locked="0"/>
    </xf>
    <xf numFmtId="0" fontId="9" fillId="0" borderId="8" xfId="1" applyFont="1" applyBorder="1" applyAlignment="1" applyProtection="1">
      <alignment horizontal="left"/>
      <protection locked="0"/>
    </xf>
    <xf numFmtId="0" fontId="18" fillId="0" borderId="0" xfId="1" applyFont="1" applyBorder="1" applyAlignment="1" applyProtection="1">
      <alignment vertical="center"/>
      <protection locked="0"/>
    </xf>
    <xf numFmtId="16" fontId="35" fillId="0" borderId="0" xfId="1" applyNumberFormat="1" applyFont="1" applyFill="1" applyBorder="1" applyProtection="1">
      <protection locked="0"/>
    </xf>
    <xf numFmtId="49" fontId="36" fillId="0" borderId="3" xfId="1" applyNumberFormat="1" applyFont="1" applyBorder="1" applyAlignment="1" applyProtection="1">
      <alignment horizontal="left" vertical="center"/>
      <protection locked="0"/>
    </xf>
    <xf numFmtId="49" fontId="36" fillId="0" borderId="4" xfId="1" applyNumberFormat="1" applyFont="1" applyBorder="1" applyAlignment="1" applyProtection="1">
      <alignment horizontal="left" vertical="center"/>
      <protection locked="0"/>
    </xf>
    <xf numFmtId="49" fontId="36" fillId="0" borderId="4" xfId="1" applyNumberFormat="1" applyFont="1" applyBorder="1" applyAlignment="1" applyProtection="1">
      <alignment horizontal="left" vertical="top"/>
      <protection locked="0"/>
    </xf>
    <xf numFmtId="49" fontId="36" fillId="0" borderId="5" xfId="1" applyNumberFormat="1" applyFont="1" applyBorder="1" applyAlignment="1" applyProtection="1">
      <alignment horizontal="left" vertical="center"/>
      <protection locked="0"/>
    </xf>
    <xf numFmtId="0" fontId="21" fillId="0" borderId="0" xfId="1" applyNumberFormat="1" applyFont="1" applyBorder="1" applyAlignment="1" applyProtection="1">
      <protection locked="0"/>
    </xf>
    <xf numFmtId="0" fontId="36" fillId="0" borderId="7" xfId="1" applyFont="1" applyBorder="1" applyAlignment="1" applyProtection="1">
      <alignment horizontal="left" vertical="center"/>
      <protection locked="0"/>
    </xf>
    <xf numFmtId="0" fontId="36" fillId="0" borderId="8" xfId="1" applyFont="1" applyBorder="1" applyAlignment="1" applyProtection="1">
      <alignment horizontal="left"/>
      <protection locked="0"/>
    </xf>
    <xf numFmtId="0" fontId="36" fillId="0" borderId="8" xfId="1" applyFont="1" applyBorder="1" applyAlignment="1" applyProtection="1">
      <alignment horizontal="left" vertical="center"/>
      <protection locked="0"/>
    </xf>
    <xf numFmtId="0" fontId="36" fillId="0" borderId="9" xfId="1" applyFont="1" applyBorder="1" applyAlignment="1" applyProtection="1">
      <alignment horizontal="left" vertical="center"/>
      <protection locked="0"/>
    </xf>
    <xf numFmtId="167" fontId="36" fillId="0" borderId="8" xfId="1" applyNumberFormat="1" applyFont="1" applyBorder="1" applyAlignment="1" applyProtection="1">
      <alignment horizontal="left" vertical="center"/>
      <protection locked="0"/>
    </xf>
    <xf numFmtId="170" fontId="36" fillId="0" borderId="8" xfId="1" applyNumberFormat="1" applyFont="1" applyBorder="1" applyAlignment="1" applyProtection="1">
      <alignment horizontal="left" vertical="center"/>
      <protection locked="0"/>
    </xf>
    <xf numFmtId="0" fontId="36" fillId="0" borderId="9" xfId="1" applyFont="1" applyBorder="1" applyAlignment="1" applyProtection="1">
      <alignment horizontal="right" vertical="center"/>
      <protection locked="0"/>
    </xf>
    <xf numFmtId="0" fontId="2" fillId="0" borderId="0" xfId="1" applyFont="1" applyFill="1" applyBorder="1" applyProtection="1">
      <protection locked="0"/>
    </xf>
    <xf numFmtId="0" fontId="18" fillId="0" borderId="0" xfId="1" applyFont="1" applyFill="1" applyBorder="1" applyAlignment="1" applyProtection="1">
      <alignment vertical="center"/>
      <protection locked="0"/>
    </xf>
    <xf numFmtId="0" fontId="21" fillId="0" borderId="0" xfId="1" applyNumberFormat="1" applyFont="1" applyFill="1" applyBorder="1" applyAlignment="1" applyProtection="1">
      <protection locked="0"/>
    </xf>
    <xf numFmtId="0" fontId="36" fillId="0" borderId="12" xfId="1" applyFont="1" applyBorder="1" applyAlignment="1" applyProtection="1">
      <alignment horizontal="left" vertical="center"/>
      <protection locked="0"/>
    </xf>
    <xf numFmtId="0" fontId="36" fillId="0" borderId="13" xfId="1" applyFont="1" applyBorder="1" applyAlignment="1" applyProtection="1">
      <alignment horizontal="left" vertical="center"/>
      <protection locked="0"/>
    </xf>
    <xf numFmtId="0" fontId="36" fillId="0" borderId="13" xfId="1" quotePrefix="1" applyFont="1" applyBorder="1" applyAlignment="1" applyProtection="1">
      <alignment horizontal="left" vertical="center"/>
      <protection locked="0"/>
    </xf>
    <xf numFmtId="171" fontId="36" fillId="0" borderId="13" xfId="1" applyNumberFormat="1" applyFont="1" applyBorder="1" applyAlignment="1" applyProtection="1">
      <alignment horizontal="left" vertical="center"/>
      <protection locked="0"/>
    </xf>
    <xf numFmtId="0" fontId="36" fillId="0" borderId="14" xfId="1" applyFont="1" applyBorder="1" applyAlignment="1" applyProtection="1">
      <alignment horizontal="right" vertical="center"/>
      <protection locked="0"/>
    </xf>
    <xf numFmtId="49" fontId="23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0" xfId="1" applyFont="1" applyProtection="1">
      <protection locked="0"/>
    </xf>
    <xf numFmtId="0" fontId="37" fillId="0" borderId="0" xfId="1" applyFont="1" applyBorder="1" applyAlignment="1" applyProtection="1">
      <alignment vertical="center"/>
      <protection locked="0"/>
    </xf>
    <xf numFmtId="0" fontId="37" fillId="0" borderId="0" xfId="1" applyFont="1" applyAlignment="1" applyProtection="1">
      <alignment vertical="center"/>
      <protection locked="0"/>
    </xf>
    <xf numFmtId="0" fontId="18" fillId="0" borderId="0" xfId="1" applyFont="1" applyAlignment="1" applyProtection="1">
      <alignment vertical="center"/>
      <protection locked="0"/>
    </xf>
    <xf numFmtId="0" fontId="23" fillId="0" borderId="0" xfId="1" applyFont="1" applyProtection="1">
      <protection locked="0"/>
    </xf>
    <xf numFmtId="16" fontId="38" fillId="0" borderId="0" xfId="1" applyNumberFormat="1" applyFont="1" applyFill="1" applyBorder="1" applyProtection="1">
      <protection locked="0"/>
    </xf>
    <xf numFmtId="49" fontId="39" fillId="0" borderId="3" xfId="1" applyNumberFormat="1" applyFont="1" applyBorder="1" applyAlignment="1" applyProtection="1">
      <alignment horizontal="left" vertical="center"/>
      <protection locked="0"/>
    </xf>
    <xf numFmtId="49" fontId="39" fillId="0" borderId="4" xfId="1" applyNumberFormat="1" applyFont="1" applyBorder="1" applyAlignment="1" applyProtection="1">
      <alignment horizontal="left" vertical="center"/>
      <protection locked="0"/>
    </xf>
    <xf numFmtId="49" fontId="39" fillId="0" borderId="4" xfId="1" applyNumberFormat="1" applyFont="1" applyBorder="1" applyAlignment="1" applyProtection="1">
      <alignment horizontal="left" vertical="top"/>
      <protection locked="0"/>
    </xf>
    <xf numFmtId="49" fontId="39" fillId="0" borderId="5" xfId="1" applyNumberFormat="1" applyFont="1" applyBorder="1" applyAlignment="1" applyProtection="1">
      <alignment horizontal="left" vertical="center"/>
      <protection locked="0"/>
    </xf>
    <xf numFmtId="0" fontId="38" fillId="0" borderId="0" xfId="1" applyNumberFormat="1" applyFont="1" applyBorder="1" applyAlignment="1" applyProtection="1">
      <protection locked="0"/>
    </xf>
    <xf numFmtId="0" fontId="39" fillId="0" borderId="7" xfId="1" applyFont="1" applyBorder="1" applyAlignment="1" applyProtection="1">
      <alignment horizontal="left" vertical="center"/>
      <protection locked="0"/>
    </xf>
    <xf numFmtId="0" fontId="39" fillId="0" borderId="8" xfId="1" applyFont="1" applyBorder="1" applyAlignment="1" applyProtection="1">
      <alignment horizontal="left"/>
      <protection locked="0"/>
    </xf>
    <xf numFmtId="0" fontId="39" fillId="0" borderId="8" xfId="1" applyFont="1" applyBorder="1" applyAlignment="1" applyProtection="1">
      <alignment horizontal="left" vertical="center"/>
      <protection locked="0"/>
    </xf>
    <xf numFmtId="0" fontId="39" fillId="0" borderId="9" xfId="1" applyFont="1" applyBorder="1" applyAlignment="1" applyProtection="1">
      <alignment horizontal="left" vertical="center"/>
      <protection locked="0"/>
    </xf>
    <xf numFmtId="167" fontId="39" fillId="0" borderId="8" xfId="1" applyNumberFormat="1" applyFont="1" applyBorder="1" applyAlignment="1" applyProtection="1">
      <alignment horizontal="left" vertical="center"/>
      <protection locked="0"/>
    </xf>
    <xf numFmtId="170" fontId="39" fillId="0" borderId="8" xfId="1" applyNumberFormat="1" applyFont="1" applyBorder="1" applyAlignment="1" applyProtection="1">
      <alignment horizontal="left" vertical="center"/>
      <protection locked="0"/>
    </xf>
    <xf numFmtId="0" fontId="39" fillId="0" borderId="9" xfId="1" applyFont="1" applyBorder="1" applyAlignment="1" applyProtection="1">
      <alignment horizontal="right" vertical="center"/>
      <protection locked="0"/>
    </xf>
    <xf numFmtId="0" fontId="38" fillId="0" borderId="0" xfId="1" applyNumberFormat="1" applyFont="1" applyFill="1" applyBorder="1" applyAlignment="1" applyProtection="1">
      <protection locked="0"/>
    </xf>
    <xf numFmtId="0" fontId="39" fillId="0" borderId="12" xfId="1" applyFont="1" applyBorder="1" applyAlignment="1" applyProtection="1">
      <alignment horizontal="left" vertical="center"/>
      <protection locked="0"/>
    </xf>
    <xf numFmtId="0" fontId="39" fillId="0" borderId="13" xfId="1" applyFont="1" applyBorder="1" applyAlignment="1" applyProtection="1">
      <alignment horizontal="left" vertical="center"/>
      <protection locked="0"/>
    </xf>
    <xf numFmtId="0" fontId="39" fillId="0" borderId="13" xfId="1" quotePrefix="1" applyFont="1" applyBorder="1" applyAlignment="1" applyProtection="1">
      <alignment horizontal="left" vertical="center"/>
      <protection locked="0"/>
    </xf>
    <xf numFmtId="171" fontId="39" fillId="0" borderId="13" xfId="1" applyNumberFormat="1" applyFont="1" applyBorder="1" applyAlignment="1" applyProtection="1">
      <alignment horizontal="left" vertical="center"/>
      <protection locked="0"/>
    </xf>
    <xf numFmtId="0" fontId="39" fillId="0" borderId="14" xfId="1" applyFont="1" applyBorder="1" applyAlignment="1" applyProtection="1">
      <alignment horizontal="right" vertical="center"/>
      <protection locked="0"/>
    </xf>
    <xf numFmtId="49" fontId="9" fillId="7" borderId="21" xfId="1" applyNumberFormat="1" applyFont="1" applyFill="1" applyBorder="1" applyAlignment="1">
      <alignment horizontal="left" vertical="center"/>
    </xf>
    <xf numFmtId="49" fontId="9" fillId="0" borderId="22" xfId="1" applyNumberFormat="1" applyFont="1" applyFill="1" applyBorder="1" applyAlignment="1">
      <alignment horizontal="left" vertical="center"/>
    </xf>
    <xf numFmtId="49" fontId="9" fillId="7" borderId="22" xfId="1" applyNumberFormat="1" applyFont="1" applyFill="1" applyBorder="1" applyAlignment="1">
      <alignment horizontal="left" vertical="center"/>
    </xf>
    <xf numFmtId="49" fontId="9" fillId="7" borderId="22" xfId="1" applyNumberFormat="1" applyFont="1" applyFill="1" applyBorder="1" applyAlignment="1">
      <alignment horizontal="left" vertical="top"/>
    </xf>
    <xf numFmtId="49" fontId="9" fillId="7" borderId="23" xfId="1" applyNumberFormat="1" applyFont="1" applyFill="1" applyBorder="1" applyAlignment="1">
      <alignment horizontal="left" vertical="center"/>
    </xf>
    <xf numFmtId="167" fontId="21" fillId="9" borderId="25" xfId="1" applyNumberFormat="1" applyFont="1" applyFill="1" applyBorder="1" applyAlignment="1" applyProtection="1">
      <alignment vertical="center"/>
      <protection locked="0"/>
    </xf>
    <xf numFmtId="0" fontId="9" fillId="7" borderId="26" xfId="1" applyNumberFormat="1" applyFont="1" applyFill="1" applyBorder="1" applyAlignment="1">
      <alignment horizontal="left" vertical="center"/>
    </xf>
    <xf numFmtId="49" fontId="9" fillId="0" borderId="27" xfId="1" applyNumberFormat="1" applyFont="1" applyFill="1" applyBorder="1" applyAlignment="1">
      <alignment horizontal="left" vertical="center"/>
    </xf>
    <xf numFmtId="49" fontId="9" fillId="7" borderId="27" xfId="1" applyNumberFormat="1" applyFont="1" applyFill="1" applyBorder="1" applyAlignment="1">
      <alignment horizontal="left" vertical="center"/>
    </xf>
    <xf numFmtId="49" fontId="9" fillId="7" borderId="27" xfId="1" applyNumberFormat="1" applyFont="1" applyFill="1" applyBorder="1" applyAlignment="1">
      <alignment horizontal="left" vertical="top"/>
    </xf>
    <xf numFmtId="49" fontId="9" fillId="7" borderId="28" xfId="1" applyNumberFormat="1" applyFont="1" applyFill="1" applyBorder="1" applyAlignment="1">
      <alignment horizontal="left" vertical="center"/>
    </xf>
    <xf numFmtId="0" fontId="9" fillId="7" borderId="30" xfId="1" applyFont="1" applyFill="1" applyBorder="1" applyAlignment="1">
      <alignment horizontal="left" vertical="center"/>
    </xf>
    <xf numFmtId="167" fontId="21" fillId="9" borderId="32" xfId="1" applyNumberFormat="1" applyFont="1" applyFill="1" applyBorder="1" applyAlignment="1" applyProtection="1">
      <alignment vertical="center"/>
      <protection locked="0"/>
    </xf>
    <xf numFmtId="0" fontId="9" fillId="7" borderId="33" xfId="1" applyFont="1" applyFill="1" applyBorder="1" applyAlignment="1">
      <alignment horizontal="left" vertical="center"/>
    </xf>
    <xf numFmtId="0" fontId="9" fillId="0" borderId="34" xfId="1" applyFont="1" applyFill="1" applyBorder="1" applyAlignment="1">
      <alignment horizontal="left" vertical="center"/>
    </xf>
    <xf numFmtId="0" fontId="9" fillId="7" borderId="34" xfId="1" applyFont="1" applyFill="1" applyBorder="1" applyAlignment="1">
      <alignment horizontal="left" vertical="center"/>
    </xf>
    <xf numFmtId="171" fontId="9" fillId="7" borderId="34" xfId="1" applyNumberFormat="1" applyFont="1" applyFill="1" applyBorder="1" applyAlignment="1">
      <alignment horizontal="left" vertical="center"/>
    </xf>
    <xf numFmtId="0" fontId="9" fillId="7" borderId="35" xfId="1" applyFont="1" applyFill="1" applyBorder="1" applyAlignment="1">
      <alignment horizontal="left" vertical="center"/>
    </xf>
    <xf numFmtId="0" fontId="2" fillId="0" borderId="0" xfId="1" applyFont="1" applyBorder="1" applyAlignment="1" applyProtection="1">
      <alignment horizontal="center" vertical="center"/>
      <protection locked="0"/>
    </xf>
    <xf numFmtId="0" fontId="6" fillId="4" borderId="0" xfId="1" applyFont="1" applyFill="1" applyAlignment="1" applyProtection="1">
      <alignment horizontal="center" vertical="center"/>
      <protection locked="0"/>
    </xf>
    <xf numFmtId="0" fontId="11" fillId="4" borderId="0" xfId="1" applyFont="1" applyFill="1" applyAlignment="1" applyProtection="1">
      <alignment horizontal="center" vertical="center" wrapText="1"/>
      <protection locked="0"/>
    </xf>
    <xf numFmtId="0" fontId="2" fillId="0" borderId="24" xfId="1" applyFont="1" applyBorder="1" applyAlignment="1" applyProtection="1">
      <alignment horizontal="center" vertical="center"/>
      <protection locked="0"/>
    </xf>
    <xf numFmtId="0" fontId="2" fillId="0" borderId="29" xfId="1" applyFont="1" applyBorder="1" applyAlignment="1" applyProtection="1">
      <alignment horizontal="center" vertical="center"/>
      <protection locked="0"/>
    </xf>
    <xf numFmtId="0" fontId="2" fillId="0" borderId="31" xfId="1" applyFont="1" applyBorder="1" applyAlignment="1" applyProtection="1">
      <alignment horizontal="center" vertical="center"/>
      <protection locked="0"/>
    </xf>
  </cellXfs>
  <cellStyles count="8">
    <cellStyle name="20 % - Accent4 2" xfId="6"/>
    <cellStyle name="DN..." xfId="2"/>
    <cellStyle name="Insatisfaisant 2" xfId="5"/>
    <cellStyle name="Normal" xfId="0" builtinId="0"/>
    <cellStyle name="Normal 10" xfId="4"/>
    <cellStyle name="Normal 2" xfId="1"/>
    <cellStyle name="Normal 3" xfId="3"/>
    <cellStyle name="PREPA 2" xfId="7"/>
  </cellStyles>
  <dxfs count="9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theme="9" tint="0.39994506668294322"/>
        </patternFill>
      </fill>
    </dxf>
    <dxf>
      <font>
        <b/>
        <i val="0"/>
        <color theme="5" tint="0.39994506668294322"/>
      </font>
      <fill>
        <patternFill>
          <bgColor rgb="FF7030A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fgColor theme="0"/>
        </patternFill>
      </fill>
    </dxf>
    <dxf>
      <font>
        <color rgb="FFFF0000"/>
      </font>
      <fill>
        <patternFill>
          <fgColor theme="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19049</xdr:colOff>
      <xdr:row>5</xdr:row>
      <xdr:rowOff>28575</xdr:rowOff>
    </xdr:from>
    <xdr:to>
      <xdr:col>18</xdr:col>
      <xdr:colOff>57150</xdr:colOff>
      <xdr:row>9</xdr:row>
      <xdr:rowOff>133350</xdr:rowOff>
    </xdr:to>
    <xdr:sp macro="" textlink="">
      <xdr:nvSpPr>
        <xdr:cNvPr id="4" name="Flèche droite 3"/>
        <xdr:cNvSpPr/>
      </xdr:nvSpPr>
      <xdr:spPr>
        <a:xfrm>
          <a:off x="9886949" y="838200"/>
          <a:ext cx="5124451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1 - ceux</a:t>
          </a:r>
          <a:r>
            <a:rPr lang="fr-FR" sz="1100" baseline="0"/>
            <a:t> sont les infos que je copie colle dans mon logiciels de facturation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FF00FF"/>
  </sheetPr>
  <dimension ref="A1:W332"/>
  <sheetViews>
    <sheetView tabSelected="1" defaultGridColor="0" topLeftCell="B13" colorId="55" zoomScaleNormal="100" workbookViewId="0">
      <selection activeCell="J22" sqref="J22"/>
    </sheetView>
  </sheetViews>
  <sheetFormatPr baseColWidth="10" defaultColWidth="10.28515625" defaultRowHeight="12.95" customHeight="1"/>
  <cols>
    <col min="1" max="1" width="3.5703125" style="8" customWidth="1"/>
    <col min="2" max="2" width="6.140625" style="21" customWidth="1"/>
    <col min="3" max="3" width="20" style="9" customWidth="1"/>
    <col min="4" max="4" width="19.85546875" style="9" customWidth="1"/>
    <col min="5" max="5" width="12.85546875" style="9" customWidth="1"/>
    <col min="6" max="7" width="10.42578125" style="9" bestFit="1" customWidth="1"/>
    <col min="8" max="8" width="10.28515625" style="9"/>
    <col min="9" max="9" width="1.85546875" style="164" customWidth="1"/>
    <col min="10" max="10" width="3" style="164" customWidth="1"/>
    <col min="11" max="11" width="49.5703125" style="166" customWidth="1"/>
    <col min="12" max="12" width="1.85546875" style="164" customWidth="1"/>
    <col min="13" max="13" width="3" style="164" customWidth="1"/>
    <col min="14" max="14" width="49.5703125" style="166" customWidth="1"/>
    <col min="15" max="15" width="1.85546875" style="164" customWidth="1"/>
    <col min="16" max="16" width="2.7109375" style="9" customWidth="1"/>
    <col min="17" max="17" width="7.28515625" style="9" customWidth="1"/>
    <col min="18" max="18" width="10" style="9" customWidth="1"/>
    <col min="19" max="19" width="6.140625" style="9" customWidth="1"/>
    <col min="20" max="20" width="5" style="9" bestFit="1" customWidth="1"/>
    <col min="21" max="22" width="6.140625" style="9" customWidth="1"/>
    <col min="23" max="23" width="8.5703125" style="9" customWidth="1"/>
    <col min="24" max="16384" width="10.28515625" style="9"/>
  </cols>
  <sheetData>
    <row r="1" spans="1:23" ht="12.95" customHeight="1">
      <c r="A1" s="1"/>
      <c r="B1" s="2"/>
      <c r="C1" s="3" t="s">
        <v>0</v>
      </c>
      <c r="D1" s="3" t="s">
        <v>1</v>
      </c>
      <c r="E1" s="3"/>
      <c r="F1" s="3"/>
      <c r="G1" s="3"/>
      <c r="H1" s="3"/>
      <c r="I1" s="4"/>
      <c r="J1" s="4"/>
      <c r="K1" s="207" t="str">
        <f>IF(V9&gt;0,"VERIFIER SI FRAIS D'IMMOBILISATION","")</f>
        <v>VERIFIER SI FRAIS D'IMMOBILISATION</v>
      </c>
      <c r="L1" s="4"/>
      <c r="M1" s="4"/>
      <c r="N1" s="5"/>
      <c r="O1" s="4"/>
      <c r="P1" s="6"/>
      <c r="Q1" s="7">
        <v>8.3333333333333329E-2</v>
      </c>
      <c r="R1" s="3"/>
      <c r="S1" s="3"/>
      <c r="T1" s="3"/>
      <c r="U1" s="6"/>
      <c r="V1" s="6"/>
      <c r="W1" s="1"/>
    </row>
    <row r="2" spans="1:23" s="8" customFormat="1" ht="12.95" customHeight="1">
      <c r="A2" s="1"/>
      <c r="B2" s="2"/>
      <c r="C2" s="3"/>
      <c r="D2" s="10" t="str">
        <f>MID(D7,8,12)</f>
        <v>DEPART 18:00</v>
      </c>
      <c r="E2" s="208"/>
      <c r="F2" s="208"/>
      <c r="G2" s="208"/>
      <c r="H2" s="208"/>
      <c r="I2" s="4"/>
      <c r="J2" s="4"/>
      <c r="K2" s="207"/>
      <c r="L2" s="4"/>
      <c r="M2" s="4"/>
      <c r="N2" s="11"/>
      <c r="O2" s="4"/>
      <c r="P2" s="1"/>
      <c r="Q2" s="7">
        <v>0.125</v>
      </c>
      <c r="R2" s="7"/>
      <c r="S2" s="3"/>
      <c r="T2" s="3"/>
      <c r="U2" s="1"/>
      <c r="V2" s="1"/>
      <c r="W2" s="12"/>
    </row>
    <row r="3" spans="1:23" s="8" customFormat="1" ht="12.95" customHeight="1">
      <c r="A3" s="1"/>
      <c r="B3" s="2"/>
      <c r="C3" s="3"/>
      <c r="D3" s="3" t="str">
        <f>IF(COUNTIF($D$7,"*FA*depart*"),MID($D$7,8,12))</f>
        <v>DEPART 18:00</v>
      </c>
      <c r="E3" s="208"/>
      <c r="F3" s="208"/>
      <c r="G3" s="208"/>
      <c r="H3" s="208"/>
      <c r="I3" s="4"/>
      <c r="J3" s="13"/>
      <c r="K3" s="13" t="s">
        <v>2</v>
      </c>
      <c r="L3" s="4"/>
      <c r="M3" s="13"/>
      <c r="N3" s="13" t="s">
        <v>3</v>
      </c>
      <c r="O3" s="4"/>
      <c r="P3" s="14"/>
      <c r="Q3" s="15"/>
      <c r="R3" s="15"/>
      <c r="S3" s="1"/>
      <c r="T3" s="14"/>
      <c r="U3" s="1"/>
      <c r="V3" s="1"/>
      <c r="W3" s="16"/>
    </row>
    <row r="4" spans="1:23" s="21" customFormat="1" ht="12.95" customHeight="1">
      <c r="A4" s="1"/>
      <c r="B4" s="2"/>
      <c r="C4" s="3"/>
      <c r="D4" s="17" t="str">
        <f>PROPER(IF(COUNTIF($D$7,"*FA*depart*"),"          =&gt; "&amp;MID($D$7,8,12)))</f>
        <v xml:space="preserve">          =&gt; Depart 18:00</v>
      </c>
      <c r="E4" s="208"/>
      <c r="F4" s="208"/>
      <c r="G4" s="208"/>
      <c r="H4" s="208"/>
      <c r="I4" s="4"/>
      <c r="J4" s="18"/>
      <c r="K4" s="18"/>
      <c r="L4" s="4"/>
      <c r="M4" s="18"/>
      <c r="N4" s="18"/>
      <c r="O4" s="4"/>
      <c r="P4" s="19"/>
      <c r="Q4" s="20"/>
      <c r="R4" s="6"/>
      <c r="S4" s="6"/>
      <c r="T4" s="6"/>
      <c r="U4" s="6"/>
      <c r="V4" s="6"/>
      <c r="W4" s="6"/>
    </row>
    <row r="5" spans="1:23" s="8" customFormat="1" ht="12.95" customHeight="1" thickBot="1">
      <c r="A5" s="1"/>
      <c r="B5" s="2"/>
      <c r="C5" s="3"/>
      <c r="D5" s="3" t="str">
        <f>PROPER(IF(COUNTIF($D$7,"*FA*depart*"),"          =&gt; "&amp;MID($D$7,8,12),IF(COUNTIF($D$7,"*DEPART*"),"          =&gt; "&amp;(TEXT((MID($D$7,1,12)),"hh:mm")),"-")))</f>
        <v xml:space="preserve">          =&gt; Depart 18:00</v>
      </c>
      <c r="E5" s="208"/>
      <c r="F5" s="208"/>
      <c r="G5" s="208"/>
      <c r="H5" s="208"/>
      <c r="I5" s="4"/>
      <c r="J5" s="18"/>
      <c r="K5" s="22" t="str">
        <f>"CONCERNE SEMAINE "&amp;_xlfn.ISOWEEKNUM($B$6)&amp;" / "&amp;YEAR($B$6)&amp;" du "&amp;(TEXT(($B$6-MOD($B$6-1,7)),"jjj jj.mm.aa"))&amp;" au "&amp;(TEXT(($B$6+(6-WEEKDAY($B$6,2))),"jjj jj.mm.aa"))</f>
        <v>CONCERNE SEMAINE 4 / 2016 du dim 24.01.16 au sam 30.01.16</v>
      </c>
      <c r="L5" s="4"/>
      <c r="M5" s="18"/>
      <c r="N5" s="22" t="str">
        <f>"CONCERNE SEMAINE "&amp;_xlfn.ISOWEEKNUM($B$6)&amp;" / "&amp;YEAR($B$6)&amp;" du "&amp;(TEXT(($B$6-MOD($B$6-1,7)),"jjj jj.mm.aa"))&amp;" au "&amp;(TEXT(($B$6+(6-WEEKDAY($B$6,2))),"jjj jj.mm.aa"))</f>
        <v>CONCERNE SEMAINE 4 / 2016 du dim 24.01.16 au sam 30.01.16</v>
      </c>
      <c r="O5" s="4"/>
      <c r="P5" s="19"/>
      <c r="Q5" s="23" t="s">
        <v>5</v>
      </c>
      <c r="R5" s="24"/>
      <c r="S5" s="24"/>
      <c r="T5" s="24"/>
      <c r="U5" s="24"/>
      <c r="V5" s="24"/>
      <c r="W5" s="6"/>
    </row>
    <row r="6" spans="1:23" ht="12.95" customHeight="1" thickTop="1">
      <c r="A6" s="209">
        <v>1</v>
      </c>
      <c r="B6" s="193">
        <v>42394</v>
      </c>
      <c r="C6" s="194" t="s">
        <v>7</v>
      </c>
      <c r="D6" s="195" t="s">
        <v>65</v>
      </c>
      <c r="E6" s="196" t="s">
        <v>66</v>
      </c>
      <c r="F6" s="196" t="s">
        <v>8</v>
      </c>
      <c r="G6" s="197"/>
      <c r="H6" s="198" t="s">
        <v>59</v>
      </c>
      <c r="I6" s="4" t="s">
        <v>9</v>
      </c>
      <c r="J6" s="18"/>
      <c r="K6" s="29"/>
      <c r="L6" s="4" t="s">
        <v>10</v>
      </c>
      <c r="M6" s="18"/>
      <c r="N6" s="29"/>
      <c r="O6" s="4"/>
      <c r="P6" s="30"/>
      <c r="Q6" s="31"/>
      <c r="R6" s="32"/>
      <c r="S6" s="33"/>
      <c r="T6" s="33"/>
      <c r="U6" s="34"/>
      <c r="V6" s="35"/>
      <c r="W6" s="6"/>
    </row>
    <row r="7" spans="1:23" ht="12.95" customHeight="1">
      <c r="A7" s="210"/>
      <c r="B7" s="25"/>
      <c r="C7" s="36" t="s">
        <v>58</v>
      </c>
      <c r="D7" s="37" t="s">
        <v>57</v>
      </c>
      <c r="E7" s="38" t="s">
        <v>12</v>
      </c>
      <c r="F7" s="38" t="s">
        <v>13</v>
      </c>
      <c r="G7" s="38" t="s">
        <v>14</v>
      </c>
      <c r="H7" s="199" t="s">
        <v>15</v>
      </c>
      <c r="I7" s="4" t="s">
        <v>9</v>
      </c>
      <c r="J7" s="18"/>
      <c r="K7" s="29" t="str">
        <f>"CONTACT TRANSPORT : "&amp;UPPER($E$6)</f>
        <v>CONTACT TRANSPORT : CONTACT</v>
      </c>
      <c r="L7" s="4" t="s">
        <v>10</v>
      </c>
      <c r="M7" s="18"/>
      <c r="N7" s="29" t="str">
        <f>"CONTACT TRANSPORT : "&amp;UPPER($E$6)</f>
        <v>CONTACT TRANSPORT : CONTACT</v>
      </c>
      <c r="O7" s="4"/>
      <c r="P7" s="40"/>
      <c r="Q7" s="40" t="s">
        <v>4</v>
      </c>
      <c r="R7" s="41" t="s">
        <v>16</v>
      </c>
      <c r="S7" s="42" t="s">
        <v>17</v>
      </c>
      <c r="T7" s="41" t="s">
        <v>17</v>
      </c>
      <c r="U7" s="43" t="s">
        <v>18</v>
      </c>
      <c r="V7" s="41" t="s">
        <v>18</v>
      </c>
      <c r="W7" s="44"/>
    </row>
    <row r="8" spans="1:23" ht="12.95" customHeight="1">
      <c r="A8" s="210"/>
      <c r="B8" s="25"/>
      <c r="C8" s="36">
        <v>9000815130</v>
      </c>
      <c r="D8" s="37" t="s">
        <v>19</v>
      </c>
      <c r="E8" s="46">
        <v>42401</v>
      </c>
      <c r="F8" s="47">
        <v>42398</v>
      </c>
      <c r="G8" s="48">
        <v>12</v>
      </c>
      <c r="H8" s="199" t="s">
        <v>75</v>
      </c>
      <c r="I8" s="4" t="s">
        <v>9</v>
      </c>
      <c r="J8" s="18"/>
      <c r="K8" s="49" t="str">
        <f>UPPER("DOSSIER EXPORT        : "&amp;(IF(COUNTIF($D$6,"*k*n*g*l*"),LEFT($F$6,13)&amp;" INTERMODAL",$F$6)))</f>
        <v>DOSSIER EXPORT        : 18300 08 600008</v>
      </c>
      <c r="L8" s="4" t="s">
        <v>10</v>
      </c>
      <c r="M8" s="18"/>
      <c r="N8" s="49" t="str">
        <f>UPPER("DOSSIER IMPORT        : "&amp;(IF(COUNTIF($D$6,"*k*n*g*l*"),LEFT($F$6,13)&amp;" INTERMODAL",$F$6)))</f>
        <v>DOSSIER IMPORT        : 18300 08 600008</v>
      </c>
      <c r="O8" s="4"/>
      <c r="P8" s="50"/>
      <c r="Q8" s="50" t="s">
        <v>20</v>
      </c>
      <c r="R8" s="51" t="s">
        <v>6</v>
      </c>
      <c r="S8" s="52" t="s">
        <v>21</v>
      </c>
      <c r="T8" s="52" t="s">
        <v>22</v>
      </c>
      <c r="U8" s="53" t="s">
        <v>23</v>
      </c>
      <c r="V8" s="54" t="s">
        <v>24</v>
      </c>
      <c r="W8" s="44"/>
    </row>
    <row r="9" spans="1:23" ht="12.95" customHeight="1" thickBot="1">
      <c r="A9" s="211"/>
      <c r="B9" s="200"/>
      <c r="C9" s="201" t="s">
        <v>67</v>
      </c>
      <c r="D9" s="202" t="s">
        <v>25</v>
      </c>
      <c r="E9" s="203">
        <v>1406672</v>
      </c>
      <c r="F9" s="203">
        <v>17.989999999999998</v>
      </c>
      <c r="G9" s="204" t="s">
        <v>26</v>
      </c>
      <c r="H9" s="205" t="s">
        <v>76</v>
      </c>
      <c r="I9" s="4" t="s">
        <v>9</v>
      </c>
      <c r="J9" s="18"/>
      <c r="K9" s="59" t="str">
        <f>IF(COUNTIF($D$6,"*k*n*g*l*"),RIGHT($F$6,FIND("/",$F$6)+2),"")</f>
        <v/>
      </c>
      <c r="L9" s="4" t="s">
        <v>10</v>
      </c>
      <c r="M9" s="18"/>
      <c r="N9" s="59" t="str">
        <f>IF(COUNTIF($D$6,"*k*n*g*l*"),RIGHT($F$6,FIND("/",$F$6)+2),"")</f>
        <v/>
      </c>
      <c r="O9" s="4"/>
      <c r="P9" s="60">
        <f>$A$6</f>
        <v>1</v>
      </c>
      <c r="Q9" s="61">
        <f>$B$6</f>
        <v>42394</v>
      </c>
      <c r="R9" s="62" t="str">
        <f>$D$9</f>
        <v>BSIU9465599</v>
      </c>
      <c r="S9" s="63" t="str">
        <f>LEFT($C$6,5)</f>
        <v>12:00</v>
      </c>
      <c r="T9" s="64" t="str">
        <f>PROPER(IF(COUNTIF($D$7,"*FA*depart*"),MID($D$7,15,5),IF(COUNTIF($D$7,"*DEPART*"),(TEXT((MID($D$7,8,5)),"hh:mm")),"-")))</f>
        <v>18:00</v>
      </c>
      <c r="U9" s="65">
        <f>IF(COUNTIF($E$7,"20"),T9-S9-$Q$1,T9-S9-$Q$2)</f>
        <v>0.125</v>
      </c>
      <c r="V9" s="66">
        <f>IF(COUNTIF($D$6,"*msc*"),$U$9*24,(CEILING($U$9*24,0.5)))</f>
        <v>3</v>
      </c>
      <c r="W9" s="44"/>
    </row>
    <row r="10" spans="1:23" ht="12.95" customHeight="1" thickTop="1">
      <c r="A10" s="206">
        <v>2</v>
      </c>
      <c r="B10" s="25">
        <v>42394</v>
      </c>
      <c r="C10" s="188" t="s">
        <v>27</v>
      </c>
      <c r="D10" s="189" t="s">
        <v>65</v>
      </c>
      <c r="E10" s="190" t="s">
        <v>66</v>
      </c>
      <c r="F10" s="190" t="s">
        <v>8</v>
      </c>
      <c r="G10" s="191"/>
      <c r="H10" s="192" t="s">
        <v>60</v>
      </c>
      <c r="I10" s="4" t="s">
        <v>9</v>
      </c>
      <c r="J10" s="67"/>
      <c r="K10" s="68" t="str">
        <f>"TRANSPORT   : "&amp;UPPER("ALLER / RETOUR : "&amp;(IF(COUNTIF($F$7,"MRS"),"MARSEILLE",IF(COUNTIF($F$7,"*MRS/FOS*"),"MARSEILLE / FOS",$F$7))))</f>
        <v>TRANSPORT   : ALLER / RETOUR : FOS</v>
      </c>
      <c r="L10" s="4" t="s">
        <v>10</v>
      </c>
      <c r="M10" s="67"/>
      <c r="N10" s="68" t="str">
        <f>"TRANSPORT   : "&amp;UPPER("ALLER / RETOUR : "&amp;(IF(COUNTIF($F$7,"MRS"),"MARSEILLE",IF(COUNTIF($F$7,"*MRS/FOS*"),"MARSEILLE / FOS",$F$7))))</f>
        <v>TRANSPORT   : ALLER / RETOUR : FOS</v>
      </c>
      <c r="O10" s="4"/>
      <c r="P10" s="30">
        <f>$A$10</f>
        <v>2</v>
      </c>
      <c r="Q10" s="69">
        <f>$B$10</f>
        <v>42394</v>
      </c>
      <c r="R10" s="62" t="str">
        <f>$D$13</f>
        <v>BMOU4631069</v>
      </c>
      <c r="S10" s="63" t="str">
        <f>LEFT($C$10,5)</f>
        <v>14:00</v>
      </c>
      <c r="T10" s="63" t="str">
        <f>PROPER(IF(COUNTIF($D$11,"*FA*depart*"),MID($D$11,15,5),IF(COUNTIF($D$11,"*DEPART*"),(TEXT((MID($D$11,8,5)),"hh:mm")),"-")))</f>
        <v>-</v>
      </c>
      <c r="U10" s="65" t="e">
        <f>IF(COUNTIF($E$11,"20"),T10-S10-$Q$1,T10-S10-$Q$2)</f>
        <v>#VALUE!</v>
      </c>
      <c r="V10" s="66" t="e">
        <f>IF(COUNTIF($D$10,"*msc*"),$U$10*24,(CEILING($U$10*24,0.5)))</f>
        <v>#VALUE!</v>
      </c>
      <c r="W10" s="44"/>
    </row>
    <row r="11" spans="1:23" ht="12.95" customHeight="1">
      <c r="A11" s="206"/>
      <c r="B11" s="25"/>
      <c r="C11" s="36" t="s">
        <v>58</v>
      </c>
      <c r="D11" s="70" t="s">
        <v>11</v>
      </c>
      <c r="E11" s="38" t="s">
        <v>12</v>
      </c>
      <c r="F11" s="38" t="s">
        <v>13</v>
      </c>
      <c r="G11" s="38" t="s">
        <v>14</v>
      </c>
      <c r="H11" s="39" t="s">
        <v>15</v>
      </c>
      <c r="I11" s="4" t="s">
        <v>9</v>
      </c>
      <c r="J11" s="67"/>
      <c r="K11" s="71" t="str">
        <f>"ADRESSE       : "&amp;UPPER(IF(COUNTIF($C$7,"*VERGEZE 30 - xxx*"),"VERGEZE 30 - xxx xxx",IF(COUNTIF($C$7,"*xxx*"),"GALLARGUES LE MONTUEUX 30 - xxx",IF(COUNTIF($C$7,"*GALLARGUES 30 - xxx*"),"GALLARGUES LE MONTUEUX 30 - xxx",IF(COUNTIF($C$7,"*CODOGNAN 30 - xxx*"),"CODOGNAN 30 - TPS xxx P/CO xxx",IF(COUNTIF($C$7,"*GALLARGUES LE MONTUEUX 30 - xxx*"),"GALLARGUES LE MONTUEUX 30 - xxx",$C$7))))))</f>
        <v>ADRESSE       : MARSEILLAN 34 - VIMBERT</v>
      </c>
      <c r="L11" s="4" t="s">
        <v>10</v>
      </c>
      <c r="M11" s="67"/>
      <c r="N11" s="71" t="str">
        <f>"ADRESSE       : "&amp;UPPER(IF(COUNTIF($C$7,"*VERGEZE 30 - xxx*"),"VERGEZE 30 - xxx xxx",IF(COUNTIF($C$7,"*xxx*"),"GALLARGUES LE MONTUEUX 30 - xxx",IF(COUNTIF($C$7,"*GALLARGUES 30 - xxx*"),"GALLARGUES LE MONTUEUX 30 - xxx",IF(COUNTIF($C$7,"*CODOGNAN 30 - xxx*"),"CODOGNAN 30 - TPS xxx P/CO xxx",IF(COUNTIF($C$7,"*GALLARGUES LE MONTUEUX 30 - xxx*"),"GALLARGUES LE MONTUEUX 30 - xxx",$C$7))))))</f>
        <v>ADRESSE       : MARSEILLAN 34 - VIMBERT</v>
      </c>
      <c r="O11" s="4"/>
      <c r="P11" s="30">
        <f>$A$14</f>
        <v>3</v>
      </c>
      <c r="Q11" s="69">
        <f>$B$14</f>
        <v>42394</v>
      </c>
      <c r="R11" s="62" t="str">
        <f>$D$17</f>
        <v>FCIU9986141</v>
      </c>
      <c r="S11" s="63" t="str">
        <f>LEFT($C$14,5)</f>
        <v>16:00</v>
      </c>
      <c r="T11" s="63" t="str">
        <f>PROPER(IF(COUNTIF($D$15,"*FA*depart*"),MID($D$15,15,5),IF(COUNTIF($D$15,"*DEPART*"),(TEXT((MID($D$15,8,5)),"hh:mm")),"-")))</f>
        <v>-</v>
      </c>
      <c r="U11" s="65" t="e">
        <f>IF(COUNTIF($E$15,"20"),T11-S11-$Q$1,T11-S11-$Q$2)</f>
        <v>#VALUE!</v>
      </c>
      <c r="V11" s="66" t="e">
        <f>IF(COUNTIF($D$14,"*msc*"),$U$11*24,(CEILING($U$11*24,0.5)))</f>
        <v>#VALUE!</v>
      </c>
      <c r="W11" s="44"/>
    </row>
    <row r="12" spans="1:23" ht="12.95" customHeight="1">
      <c r="A12" s="206"/>
      <c r="B12" s="25"/>
      <c r="C12" s="36">
        <v>9000815130</v>
      </c>
      <c r="D12" s="37" t="s">
        <v>19</v>
      </c>
      <c r="E12" s="47">
        <v>42401</v>
      </c>
      <c r="F12" s="47">
        <v>42398</v>
      </c>
      <c r="G12" s="48">
        <v>12</v>
      </c>
      <c r="H12" s="72" t="s">
        <v>75</v>
      </c>
      <c r="I12" s="4" t="s">
        <v>9</v>
      </c>
      <c r="J12" s="67"/>
      <c r="K12" s="73"/>
      <c r="L12" s="4"/>
      <c r="M12" s="67"/>
      <c r="N12" s="73"/>
      <c r="O12" s="4"/>
      <c r="P12" s="30">
        <f>$A$18</f>
        <v>4</v>
      </c>
      <c r="Q12" s="61">
        <f>$B$18</f>
        <v>42395</v>
      </c>
      <c r="R12" s="62" t="str">
        <f>$D$21</f>
        <v>CBHU8886350</v>
      </c>
      <c r="S12" s="63" t="str">
        <f>LEFT($C$18,5)</f>
        <v>08:00</v>
      </c>
      <c r="T12" s="63" t="str">
        <f>PROPER(IF(COUNTIF($D$19,"*FA*depart*"),MID($D$19,15,5),IF(COUNTIF($D$19,"*DEPART*"),(TEXT((MID($D$19,8,5)),"hh:mm")),"-")))</f>
        <v>-</v>
      </c>
      <c r="U12" s="65" t="e">
        <f>IF(COUNTIF($E$19,"20"),T12-S12-$Q$1,T12-S12-$Q$2)</f>
        <v>#VALUE!</v>
      </c>
      <c r="V12" s="66" t="e">
        <f>IF(COUNTIF($D$18,"*msc*"),$U$12*24,(CEILING($U$12*24,0.5)))</f>
        <v>#VALUE!</v>
      </c>
      <c r="W12" s="74"/>
    </row>
    <row r="13" spans="1:23" ht="12.95" customHeight="1" thickBot="1">
      <c r="A13" s="206"/>
      <c r="B13" s="25"/>
      <c r="C13" s="55" t="s">
        <v>68</v>
      </c>
      <c r="D13" s="56" t="s">
        <v>28</v>
      </c>
      <c r="E13" s="57">
        <v>1406671</v>
      </c>
      <c r="F13" s="57">
        <v>14.901</v>
      </c>
      <c r="G13" s="58" t="s">
        <v>29</v>
      </c>
      <c r="H13" s="75" t="s">
        <v>76</v>
      </c>
      <c r="I13" s="4" t="s">
        <v>9</v>
      </c>
      <c r="J13" s="67"/>
      <c r="K13" s="68" t="str">
        <f>"NAVIRE                              : "&amp;UPPER($D$8)&amp;" du "&amp;(TEXT($E$8,"jj.mm.aa"))</f>
        <v>NAVIRE                              : SKYLINE du 01.02.16</v>
      </c>
      <c r="L13" s="4"/>
      <c r="M13" s="67"/>
      <c r="N13" s="68" t="str">
        <f>"NAVIRE                              : "&amp;UPPER($D$8)&amp;" du "&amp;(TEXT($E$8,"jj.mm.aa"))</f>
        <v>NAVIRE                              : SKYLINE du 01.02.16</v>
      </c>
      <c r="O13" s="4"/>
      <c r="P13" s="30">
        <f>$A$22</f>
        <v>5</v>
      </c>
      <c r="Q13" s="61">
        <f>$B$22</f>
        <v>42395</v>
      </c>
      <c r="R13" s="62" t="str">
        <f>$D$25</f>
        <v>CBHU9530786</v>
      </c>
      <c r="S13" s="63" t="str">
        <f>LEFT($C$22,5)</f>
        <v>10:00</v>
      </c>
      <c r="T13" s="63" t="str">
        <f>IF($D$23&gt;0,RIGHT((MID($D$23,8,5)),5),"")</f>
        <v/>
      </c>
      <c r="U13" s="65" t="e">
        <f>IF(COUNTIF($E$23,"20"),T13-S13-$Q$1,T13-S13-$Q$2)</f>
        <v>#VALUE!</v>
      </c>
      <c r="V13" s="66" t="e">
        <f>IF(COUNTIF($D$22,"*msc*"),$U$13*24,(CEILING($U$13*24,0.5)))</f>
        <v>#VALUE!</v>
      </c>
      <c r="W13" s="74"/>
    </row>
    <row r="14" spans="1:23" ht="12.95" customHeight="1">
      <c r="A14" s="206">
        <v>3</v>
      </c>
      <c r="B14" s="25">
        <v>42394</v>
      </c>
      <c r="C14" s="76" t="s">
        <v>30</v>
      </c>
      <c r="D14" s="26" t="s">
        <v>65</v>
      </c>
      <c r="E14" s="27" t="s">
        <v>66</v>
      </c>
      <c r="F14" s="77" t="s">
        <v>8</v>
      </c>
      <c r="G14" s="78"/>
      <c r="H14" s="28" t="s">
        <v>61</v>
      </c>
      <c r="I14" s="4" t="s">
        <v>9</v>
      </c>
      <c r="J14" s="67"/>
      <c r="K14" s="68" t="str">
        <f>UPPER("DESTINATION                    : "&amp;(IF(COUNTIF($H$7,"*PTE DES GALETS*"),"POINTE DES GALETS",IF(COUNTIF($H$7,"*PTE A PITRE*"),"POINTE A PITRE",IF(COUNTIF($H$7,"*PTE NOIRE*"),"POINTE NOIRE",$H$7)))))</f>
        <v>DESTINATION                    : ASHDOD</v>
      </c>
      <c r="L14" s="4"/>
      <c r="M14" s="67"/>
      <c r="N14" s="68" t="str">
        <f>UPPER("PROVENANCE                   : "&amp;(IF(COUNTIF($H$7,"*PTE DES GALETS*"),"POINTE DES GALETS",IF(COUNTIF($H$7,"*PTE A PITRE*"),"POINTE A PITRE",IF(COUNTIF($H$7,"*PTE NOIRE*"),"POINTE NOIRE",$H$7)))))</f>
        <v>PROVENANCE                   : ASHDOD</v>
      </c>
      <c r="O14" s="4"/>
      <c r="P14" s="30">
        <f>$A$26</f>
        <v>6</v>
      </c>
      <c r="Q14" s="61">
        <f>$B$26</f>
        <v>42395</v>
      </c>
      <c r="R14" s="62" t="str">
        <f>$D$29</f>
        <v>FSCU8619412</v>
      </c>
      <c r="S14" s="63" t="str">
        <f>LEFT($C$26,5)</f>
        <v>16:00</v>
      </c>
      <c r="T14" s="63" t="str">
        <f>IF($D$27&gt;0,RIGHT((MID($D$27,8,5)),5),"")</f>
        <v>11H</v>
      </c>
      <c r="U14" s="65" t="e">
        <f>IF(COUNTIF($E$27,"20"),T14-S14-$Q$1,T14-S14-$Q$2)</f>
        <v>#VALUE!</v>
      </c>
      <c r="V14" s="66" t="e">
        <f>IF(COUNTIF($D$26,"*msc*"),$U$14*24,(CEILING($U$14*24,0.5)))</f>
        <v>#VALUE!</v>
      </c>
      <c r="W14" s="74"/>
    </row>
    <row r="15" spans="1:23" ht="12.95" customHeight="1">
      <c r="A15" s="206"/>
      <c r="B15" s="25"/>
      <c r="C15" s="36" t="s">
        <v>58</v>
      </c>
      <c r="D15" s="81" t="s">
        <v>11</v>
      </c>
      <c r="E15" s="38" t="s">
        <v>31</v>
      </c>
      <c r="F15" s="82" t="s">
        <v>13</v>
      </c>
      <c r="G15" s="82" t="s">
        <v>14</v>
      </c>
      <c r="H15" s="83" t="s">
        <v>15</v>
      </c>
      <c r="I15" s="4" t="s">
        <v>9</v>
      </c>
      <c r="J15" s="67"/>
      <c r="K15" s="68" t="str">
        <f>UPPER("COMPAGNIE &amp; BOOKING : ")&amp;$G$7&amp;" - "&amp;$C$8</f>
        <v>COMPAGNIE &amp; BOOKING : COSCO - 9000815130</v>
      </c>
      <c r="L15" s="4"/>
      <c r="M15" s="67"/>
      <c r="N15" s="68" t="str">
        <f>UPPER("COMPAGNIE &amp; REF. AL.    : ")&amp;$G$7&amp;" - "&amp;$C$8</f>
        <v>COMPAGNIE &amp; REF. AL.    : COSCO - 9000815130</v>
      </c>
      <c r="O15" s="4"/>
      <c r="P15" s="30">
        <f>$A$30</f>
        <v>7</v>
      </c>
      <c r="Q15" s="84">
        <f>$B$30</f>
        <v>42395</v>
      </c>
      <c r="R15" s="85" t="str">
        <f>$D$33</f>
        <v>FSCU8856477</v>
      </c>
      <c r="S15" s="86" t="str">
        <f>LEFT($C$30,5)</f>
        <v>18:00</v>
      </c>
      <c r="T15" s="86" t="str">
        <f>IF($D$31&gt;0,RIGHT((MID($D$31,8,5)),5),"")</f>
        <v>DISPO</v>
      </c>
      <c r="U15" s="87" t="e">
        <f>IF(COUNTIF($E$31,"20"),T15-S15-$Q$1,T15-S15-$Q$2)</f>
        <v>#VALUE!</v>
      </c>
      <c r="V15" s="88" t="e">
        <f>IF(COUNTIF($D$30,"*msc*"),$U$15*24,(CEILING($U$15*24,0.5)))</f>
        <v>#VALUE!</v>
      </c>
      <c r="W15" s="74"/>
    </row>
    <row r="16" spans="1:23" ht="12.95" customHeight="1">
      <c r="A16" s="206"/>
      <c r="B16" s="25"/>
      <c r="C16" s="80" t="s">
        <v>32</v>
      </c>
      <c r="D16" s="89" t="s">
        <v>19</v>
      </c>
      <c r="E16" s="90">
        <v>42401</v>
      </c>
      <c r="F16" s="90">
        <v>42398</v>
      </c>
      <c r="G16" s="91">
        <v>12</v>
      </c>
      <c r="H16" s="92" t="s">
        <v>75</v>
      </c>
      <c r="I16" s="4" t="s">
        <v>9</v>
      </c>
      <c r="J16" s="67"/>
      <c r="K16" s="93" t="str">
        <f>"PICK UP / RETURN            : "&amp;UPPER($H$8&amp;" /// "&amp;$H$9)</f>
        <v>PICK UP / RETURN            : REPARATEUR /// ACONIER</v>
      </c>
      <c r="L16" s="4"/>
      <c r="M16" s="67"/>
      <c r="N16" s="93" t="str">
        <f>"PICK UP / RETURN            : "&amp;UPPER($H$8&amp;" /// "&amp;$H$9)</f>
        <v>PICK UP / RETURN            : REPARATEUR /// ACONIER</v>
      </c>
      <c r="O16" s="4"/>
      <c r="P16" s="30">
        <f>$A$34</f>
        <v>8</v>
      </c>
      <c r="Q16" s="84">
        <f>$B$34</f>
        <v>0</v>
      </c>
      <c r="R16" s="85">
        <f>$D$37</f>
        <v>0</v>
      </c>
      <c r="S16" s="63" t="str">
        <f>LEFT($C$34,5)</f>
        <v/>
      </c>
      <c r="T16" s="86" t="str">
        <f>IF($D$35&gt;0,RIGHT((MID($D$35,8,5)),5),"")</f>
        <v/>
      </c>
      <c r="U16" s="87" t="e">
        <f>IF(COUNTIF($E$35,"20"),T16-S16-$Q$1,T16-S16-$Q$2)</f>
        <v>#VALUE!</v>
      </c>
      <c r="V16" s="88" t="e">
        <f>IF(COUNTIF($D$34,"*msc*"),$U$16*24,(CEILING($U$16*24,0.5)))</f>
        <v>#VALUE!</v>
      </c>
      <c r="W16" s="74"/>
    </row>
    <row r="17" spans="1:23" ht="12.95" customHeight="1" thickBot="1">
      <c r="A17" s="206"/>
      <c r="B17" s="25"/>
      <c r="C17" s="94" t="s">
        <v>69</v>
      </c>
      <c r="D17" s="95" t="s">
        <v>33</v>
      </c>
      <c r="E17" s="96" t="s">
        <v>34</v>
      </c>
      <c r="F17" s="96">
        <v>18.321999999999999</v>
      </c>
      <c r="G17" s="97" t="s">
        <v>29</v>
      </c>
      <c r="H17" s="98" t="s">
        <v>76</v>
      </c>
      <c r="I17" s="4" t="s">
        <v>9</v>
      </c>
      <c r="J17" s="67"/>
      <c r="K17" s="68"/>
      <c r="L17" s="4"/>
      <c r="M17" s="67"/>
      <c r="N17" s="68"/>
      <c r="O17" s="4"/>
      <c r="P17" s="30">
        <f>$A$38</f>
        <v>9</v>
      </c>
      <c r="Q17" s="84">
        <f>$B$38</f>
        <v>0</v>
      </c>
      <c r="R17" s="85">
        <f>$D$41</f>
        <v>0</v>
      </c>
      <c r="S17" s="86" t="str">
        <f>LEFT($C$38,5)</f>
        <v/>
      </c>
      <c r="T17" s="86" t="str">
        <f>IF($D$39&gt;0,RIGHT((MID($D$39,8,5)),5),"")</f>
        <v/>
      </c>
      <c r="U17" s="87" t="e">
        <f>IF(COUNTIF($E$39,"20"),T17-S17-$Q$1,T17-S17-$Q$2)</f>
        <v>#VALUE!</v>
      </c>
      <c r="V17" s="88" t="e">
        <f>IF(COUNTIF($D$38,"*msc*"),$U$17*24,(CEILING($U$17*24,0.5)))</f>
        <v>#VALUE!</v>
      </c>
      <c r="W17" s="74"/>
    </row>
    <row r="18" spans="1:23" ht="12.95" customHeight="1">
      <c r="A18" s="206">
        <v>4</v>
      </c>
      <c r="B18" s="25">
        <v>42395</v>
      </c>
      <c r="C18" s="76" t="s">
        <v>35</v>
      </c>
      <c r="D18" s="26" t="s">
        <v>65</v>
      </c>
      <c r="E18" s="27" t="s">
        <v>66</v>
      </c>
      <c r="F18" s="77" t="s">
        <v>8</v>
      </c>
      <c r="G18" s="78"/>
      <c r="H18" s="28" t="s">
        <v>60</v>
      </c>
      <c r="I18" s="4" t="s">
        <v>9</v>
      </c>
      <c r="J18" s="67"/>
      <c r="K18" s="99" t="str">
        <f>"COMMENTAIRES : "&amp;UPPER(IF(COUNTIF($D$6,"*FRAIS*"),"FRAIS D'IMMOBILISATION",IF(COUNTIF($C$9,"*BITRAIN*"),"TARIF BITRAIN xxx",IF(COUNTIF($C$9,"*COUSSIN*"),"CHASSIS COUSSIN D'AIR DEMANDE",IF(COUNTIF($E$7,"*RFR BR*"),"CONTAINER BRANCHE SUR LE PARCOURS TERRESTRE",IF(COUNTIF($C$7,"*xxx*"),"RESPECTER LE CAHIER DES CHARGES xxxS",IF(COUNTIF($C$9,"*PLOMB*"),"PLOMB FOURNI PAR TRANSPORT xxx",IF(COUNTIF($C$9,"*PLB*"),"PLOMB FOURNI PAR TRANSPORT xxx",IF(COUNTIF($C$9,"*SONDE*"),"STOP POUR VERIFICATION DE SONDES AVANT MISE A QUAI_FACTURE xx€ p/co xx€",IF(COUNTIF($C$7,"*xx*"),"TARIF CONVENU","-"))))))))))</f>
        <v>COMMENTAIRES : -</v>
      </c>
      <c r="L18" s="4"/>
      <c r="M18" s="67"/>
      <c r="N18" s="99" t="s">
        <v>74</v>
      </c>
      <c r="O18" s="4"/>
      <c r="P18" s="30">
        <f>$A$42</f>
        <v>10</v>
      </c>
      <c r="Q18" s="84">
        <f>$B$42</f>
        <v>0</v>
      </c>
      <c r="R18" s="85">
        <f>$D$45</f>
        <v>0</v>
      </c>
      <c r="S18" s="100" t="str">
        <f>LEFT($C$42,5)</f>
        <v/>
      </c>
      <c r="T18" s="101" t="str">
        <f>IF($D$43&gt;0,RIGHT((MID($D$43,8,5)),5),"")</f>
        <v/>
      </c>
      <c r="U18" s="101" t="e">
        <f>IF(COUNTIF($E$43,"20"),T18-S18-$Q$1,T18-S18-$Q$2)</f>
        <v>#VALUE!</v>
      </c>
      <c r="V18" s="101" t="e">
        <f>IF(COUNTIF($D$42,"*msc*"),$U$17*24,(CEILING($U$17*24,0.5)))</f>
        <v>#VALUE!</v>
      </c>
      <c r="W18" s="19"/>
    </row>
    <row r="19" spans="1:23" ht="12.95" customHeight="1">
      <c r="A19" s="206"/>
      <c r="B19" s="25" t="s">
        <v>9</v>
      </c>
      <c r="C19" s="36" t="s">
        <v>58</v>
      </c>
      <c r="D19" s="81" t="s">
        <v>36</v>
      </c>
      <c r="E19" s="38" t="s">
        <v>12</v>
      </c>
      <c r="F19" s="82" t="s">
        <v>13</v>
      </c>
      <c r="G19" s="82" t="s">
        <v>14</v>
      </c>
      <c r="H19" s="83" t="s">
        <v>15</v>
      </c>
      <c r="I19" s="4" t="s">
        <v>9</v>
      </c>
      <c r="J19" s="67"/>
      <c r="K19" s="102"/>
      <c r="L19" s="4"/>
      <c r="M19" s="67"/>
      <c r="N19" s="102"/>
      <c r="O19" s="4"/>
      <c r="P19" s="30"/>
      <c r="Q19" s="84"/>
      <c r="R19" s="85"/>
      <c r="S19" s="100"/>
      <c r="T19" s="101"/>
      <c r="U19" s="101"/>
      <c r="V19" s="101"/>
      <c r="W19" s="19"/>
    </row>
    <row r="20" spans="1:23" ht="12.95" customHeight="1">
      <c r="A20" s="206"/>
      <c r="B20" s="25" t="s">
        <v>9</v>
      </c>
      <c r="C20" s="80" t="s">
        <v>32</v>
      </c>
      <c r="D20" s="89" t="s">
        <v>19</v>
      </c>
      <c r="E20" s="90">
        <v>42401</v>
      </c>
      <c r="F20" s="90">
        <v>42398</v>
      </c>
      <c r="G20" s="91">
        <v>12</v>
      </c>
      <c r="H20" s="92" t="s">
        <v>75</v>
      </c>
      <c r="I20" s="4" t="s">
        <v>9</v>
      </c>
      <c r="J20" s="103"/>
      <c r="K20" s="104" t="s">
        <v>37</v>
      </c>
      <c r="L20" s="4"/>
      <c r="M20" s="103"/>
      <c r="N20" s="104" t="s">
        <v>37</v>
      </c>
      <c r="O20" s="4"/>
      <c r="P20" s="105"/>
      <c r="Q20" s="84"/>
      <c r="R20" s="85"/>
      <c r="S20" s="100"/>
      <c r="T20" s="101"/>
      <c r="U20" s="101"/>
      <c r="V20" s="101"/>
      <c r="W20" s="44"/>
    </row>
    <row r="21" spans="1:23" ht="12.95" customHeight="1" thickBot="1">
      <c r="A21" s="206"/>
      <c r="B21" s="25" t="s">
        <v>9</v>
      </c>
      <c r="C21" s="94" t="s">
        <v>70</v>
      </c>
      <c r="D21" s="95" t="s">
        <v>38</v>
      </c>
      <c r="E21" s="96">
        <v>1319617</v>
      </c>
      <c r="F21" s="96">
        <v>20.582999999999998</v>
      </c>
      <c r="G21" s="97" t="s">
        <v>39</v>
      </c>
      <c r="H21" s="98" t="s">
        <v>76</v>
      </c>
      <c r="I21" s="4" t="s">
        <v>9</v>
      </c>
      <c r="J21" s="106">
        <v>1</v>
      </c>
      <c r="K21" s="107" t="str">
        <f>"Le "&amp;(TEXT($B6,"jj.mm.aa"))&amp;" - Rdv à "&amp;(LEFT($C6,5))
&amp;PROPER(IF(COUNTIF($D7,"*FA*depart*")," - "&amp;MID($D7,8,12),IF(COUNTIF($D7,"*  DEPART*")," "&amp;(TEXT((MID($D7,1,12)),"hh:mm"))," ")))
&amp;""&amp;PROPER(IF(COUNTIF($C9,"*BITRAIN*"),"",IF(COUNTIF($C9,"*ok*"),"",IF(COUNTIF($C9,"tc s/pk"),"",IF(COUNTIF($C9,"*COUSSIN*"),"",IF(COUNTIF($C9,"*PARC*"),"",IF(COUNTIF($C9,"*SONDE*"),"",IF(COUNTIF($C9,"*VAQ*"),"",IF(COUNTIF($C9,""),""," - Commande : "&amp;$C9)))))))))</f>
        <v>Le 25.01.16 - Rdv à 12:00 - Depart 18:00 - Commande : Tombouctou 12</v>
      </c>
      <c r="L21" s="108"/>
      <c r="M21" s="106">
        <v>1</v>
      </c>
      <c r="N21" s="107" t="str">
        <f>"Le "&amp;(TEXT($B$6,"jj.mm.aa"))&amp;" - Rdv à "&amp;(LEFT($C$6,5))
&amp;PROPER(IF(COUNTIF($D$7,"*FA*depart*")," - "&amp;MID($D$7,8,12),IF(COUNTIF($D$7,"*  DEPART*")," "&amp;(TEXT((MID($D$7,1,12)),"hh:mm"))," ")))
&amp;""&amp;PROPER(IF(COUNTIF($C$9,"*BITRAIN*"),"",IF(COUNTIF($C$9,"*ok*"),"",IF(COUNTIF($C$9,"tc s/pk"),"",IF(COUNTIF($C$9,"*COUSSIN*"),"",IF(COUNTIF($C$9,"*PARC*"),"",IF(COUNTIF($C$9,"*SONDE*"),"",IF(COUNTIF($C$9,"*REUSE*"),"",IF(COUNTIF($C$9,"*VAQ*"),"",IF(COUNTIF($C$9,""),""," - Commande : "&amp;$C$9))))))))))</f>
        <v>Le 25.01.16 - Rdv à 12:00 - Depart 18:00 - Commande : Tombouctou 12</v>
      </c>
      <c r="O21" s="4"/>
      <c r="P21" s="105"/>
      <c r="Q21" s="84"/>
      <c r="R21" s="85"/>
      <c r="S21" s="100"/>
      <c r="T21" s="101"/>
      <c r="U21" s="101"/>
      <c r="V21" s="101"/>
      <c r="W21" s="19"/>
    </row>
    <row r="22" spans="1:23" ht="12.95" customHeight="1">
      <c r="A22" s="206">
        <v>5</v>
      </c>
      <c r="B22" s="25">
        <v>42395</v>
      </c>
      <c r="C22" s="76" t="s">
        <v>40</v>
      </c>
      <c r="D22" s="26" t="s">
        <v>65</v>
      </c>
      <c r="E22" s="27" t="s">
        <v>66</v>
      </c>
      <c r="F22" s="77" t="s">
        <v>8</v>
      </c>
      <c r="G22" s="78"/>
      <c r="H22" s="28" t="s">
        <v>62</v>
      </c>
      <c r="I22" s="4" t="s">
        <v>9</v>
      </c>
      <c r="J22" s="110"/>
      <c r="K22" s="111" t="str">
        <f>"          "&amp;SUBSTITUTE($E7,"OK","")&amp;" - "&amp;$D9&amp;" - "&amp;"Plb "&amp;$E9&amp;" - "&amp;$F9&amp;"t"</f>
        <v xml:space="preserve">          40 HC  - BSIU9465599 - Plb 1406672 - 17,99t</v>
      </c>
      <c r="L22" s="108"/>
      <c r="M22" s="110"/>
      <c r="N22" s="111" t="str">
        <f>"          "&amp;SUBSTITUTE($E$7,"OK","")&amp;" - "&amp;$D$9&amp;" - "&amp;"Plb "&amp;$E$9&amp;" - "&amp;$F$9&amp;"t"</f>
        <v xml:space="preserve">          40 HC  - BSIU9465599 - Plb 1406672 - 17,99t</v>
      </c>
      <c r="O22" s="4"/>
      <c r="P22" s="19"/>
      <c r="Q22" s="19"/>
      <c r="R22" s="19"/>
      <c r="S22" s="19"/>
      <c r="T22" s="19"/>
      <c r="U22" s="112"/>
      <c r="V22" s="112"/>
      <c r="W22" s="112"/>
    </row>
    <row r="23" spans="1:23" ht="12.95" customHeight="1">
      <c r="A23" s="206"/>
      <c r="B23" s="25" t="s">
        <v>9</v>
      </c>
      <c r="C23" s="36" t="s">
        <v>58</v>
      </c>
      <c r="D23" s="81" t="s">
        <v>36</v>
      </c>
      <c r="E23" s="38" t="s">
        <v>12</v>
      </c>
      <c r="F23" s="82" t="s">
        <v>13</v>
      </c>
      <c r="G23" s="82" t="s">
        <v>14</v>
      </c>
      <c r="H23" s="83" t="s">
        <v>15</v>
      </c>
      <c r="I23" s="4" t="s">
        <v>9</v>
      </c>
      <c r="J23" s="106">
        <f>J21+1</f>
        <v>2</v>
      </c>
      <c r="K23" s="107" t="str">
        <f>"Le "&amp;(TEXT($B10,"jj.mm.aa"))&amp;" - Rdv à "&amp;(LEFT($C10,5))
&amp;PROPER(IF(COUNTIF($D11,"*FA*depart*")," - "&amp;MID($D11,8,12),IF(COUNTIF($D11,"*  DEPART*")," "&amp;(TEXT((MID($D11,1,12)),"hh:mm"))," ")))
&amp;""&amp;PROPER(IF(COUNTIF($C13,"*BITRAIN*"),"",IF(COUNTIF($C13,"*ok*"),"",IF(COUNTIF($C13,"tc s/pk"),"",IF(COUNTIF($C13,"*COUSSIN*"),"",IF(COUNTIF($C13,"*PARC*"),"",IF(COUNTIF($C13,"*SONDE*"),"",IF(COUNTIF($C13,"*VAQ*"),"",IF(COUNTIF($C13,""),""," - Commande : "&amp;$C13)))))))))</f>
        <v>Le 25.01.16 - Rdv à 14:00  - Commande : Tombouctou 13</v>
      </c>
      <c r="L23" s="108"/>
      <c r="M23" s="106">
        <v>3</v>
      </c>
      <c r="N23" s="107" t="str">
        <f>IF($B$10&gt;1,"Le "&amp;(TEXT($B$10,"jj.mm.aa"))&amp;" - Rdv à "&amp;(LEFT($C$10,5))
&amp;PROPER(IF(COUNTIF($D$11,"*FA*depart*")," - "&amp;MID($D$11,8,12),IF(COUNTIF($D$11,"*  DEPART*")," "&amp;(TEXT((MID($D$11,1,12)),"hh:mm"))," ")))
&amp;""&amp;PROPER(IF(COUNTIF($C$13,"*BITRAIN*"),"",IF(COUNTIF($C$13,"*ok*"),"",IF(COUNTIF($C$13,"tc s/pk"),"",IF(COUNTIF($C$13,"*COUSSIN*"),"",IF(COUNTIF($C$13,"*PARC*"),"",IF(COUNTIF($C$13,"*SONDE*"),"",IF(COUNTIF($C$13,"*VAQ*"),"",IF(COUNTIF($C$13,""),""," - Commande : "&amp;$C$13))))))))),"")</f>
        <v>Le 25.01.16 - Rdv à 14:00  - Commande : Tombouctou 13</v>
      </c>
      <c r="O23" s="112"/>
      <c r="P23" s="19"/>
      <c r="Q23" s="19"/>
      <c r="R23" s="19"/>
      <c r="S23" s="19"/>
      <c r="T23" s="19"/>
      <c r="U23" s="112"/>
      <c r="V23" s="112"/>
      <c r="W23" s="112"/>
    </row>
    <row r="24" spans="1:23" ht="12.95" customHeight="1">
      <c r="A24" s="206"/>
      <c r="B24" s="25" t="s">
        <v>9</v>
      </c>
      <c r="C24" s="80" t="s">
        <v>32</v>
      </c>
      <c r="D24" s="89" t="s">
        <v>19</v>
      </c>
      <c r="E24" s="90">
        <v>42401</v>
      </c>
      <c r="F24" s="90">
        <v>42398</v>
      </c>
      <c r="G24" s="91">
        <v>12</v>
      </c>
      <c r="H24" s="92" t="s">
        <v>75</v>
      </c>
      <c r="I24" s="4" t="s">
        <v>9</v>
      </c>
      <c r="J24" s="110"/>
      <c r="K24" s="111" t="str">
        <f>"          "&amp;SUBSTITUTE($E11,"OK","")&amp;" - "&amp;$D13&amp;" - "&amp;"Plb "&amp;$E13&amp;" - "&amp;$F13&amp;"t"</f>
        <v xml:space="preserve">          40 HC  - BMOU4631069 - Plb 1406671 - 14,901t</v>
      </c>
      <c r="L24" s="108"/>
      <c r="M24" s="110"/>
      <c r="N24" s="111" t="str">
        <f>"          "&amp;IF($B$10&gt;1,(SUBSTITUTE($E$11,"OK","")&amp;" - "&amp;$D$13&amp;" - "&amp;"Plb "&amp;$E$13&amp;" - "&amp;$F$13&amp;"t"),"")</f>
        <v xml:space="preserve">          40 HC  - BMOU4631069 - Plb 1406671 - 14,901t</v>
      </c>
      <c r="O24" s="4"/>
      <c r="P24" s="19"/>
      <c r="Q24" s="19"/>
      <c r="R24" s="19"/>
      <c r="S24" s="19"/>
      <c r="T24" s="19"/>
      <c r="U24" s="112"/>
      <c r="V24" s="112"/>
      <c r="W24" s="112"/>
    </row>
    <row r="25" spans="1:23" ht="12.95" customHeight="1" thickBot="1">
      <c r="A25" s="206"/>
      <c r="B25" s="25" t="s">
        <v>9</v>
      </c>
      <c r="C25" s="94" t="s">
        <v>71</v>
      </c>
      <c r="D25" s="95" t="s">
        <v>41</v>
      </c>
      <c r="E25" s="96">
        <v>1319615</v>
      </c>
      <c r="F25" s="96">
        <v>20.431999999999999</v>
      </c>
      <c r="G25" s="97" t="s">
        <v>29</v>
      </c>
      <c r="H25" s="98" t="s">
        <v>76</v>
      </c>
      <c r="I25" s="4" t="s">
        <v>9</v>
      </c>
      <c r="J25" s="106">
        <f>J23+1</f>
        <v>3</v>
      </c>
      <c r="K25" s="107" t="str">
        <f>"Le "&amp;(TEXT($B14,"jj.mm.aa"))&amp;" - Rdv à "&amp;(LEFT($C14,5))
&amp;PROPER(IF(COUNTIF($D15,"*FA*depart*")," - "&amp;MID($D15,8,12),IF(COUNTIF($D15,"*  DEPART*")," "&amp;(TEXT((MID($D15,1,12)),"hh:mm"))," ")))
&amp;""&amp;PROPER(IF(COUNTIF($C17,"*BITRAIN*"),"",IF(COUNTIF($C17,"*ok*"),"",IF(COUNTIF($C17,"tc s/pk"),"",IF(COUNTIF($C17,"*COUSSIN*"),"",IF(COUNTIF($C17,"*PARC*"),"",IF(COUNTIF($C17,"*SONDE*"),"",IF(COUNTIF($C17,"*VAQ*"),"",IF(COUNTIF($C17,""),""," - Commande : "&amp;$C17)))))))))</f>
        <v>Le 25.01.16 - Rdv à 16:00  - Commande : Tombouctou 14</v>
      </c>
      <c r="L25" s="108"/>
      <c r="M25" s="106">
        <v>4</v>
      </c>
      <c r="N25" s="107" t="str">
        <f>IF($B$14&gt;1,"Le "&amp;(TEXT($B$14,"jj.mm.aa"))&amp;" - Rdv à "&amp;(LEFT($C$14,5))
&amp;PROPER(IF(COUNTIF($D$15,"*FA*depart*")," - "&amp;MID($D$15,8,12),IF(COUNTIF($D$15,"*  DEPART*")," "&amp;(TEXT((MID($D$15,1,12)),"hh:mm"))," ")))
&amp;""&amp;PROPER(IF(COUNTIF($C$17,"*BITRAIN*"),"",IF(COUNTIF($C$17,"*ok*"),"",IF(COUNTIF($C$17,"tc s/pk"),"",IF(COUNTIF($C$17,"*COUSSIN*"),"",IF(COUNTIF($C$17,"*PARC*"),"",IF(COUNTIF($C$17,"*SONDE*"),"",IF(COUNTIF($C$17,"*VAQ*"),"",IF(COUNTIF($C$17,""),""," - Commande : "&amp;$C$17))))))))),"")</f>
        <v>Le 25.01.16 - Rdv à 16:00  - Commande : Tombouctou 14</v>
      </c>
      <c r="O25" s="4"/>
      <c r="P25" s="19"/>
      <c r="Q25" s="19"/>
      <c r="R25" s="19"/>
      <c r="S25" s="19"/>
      <c r="T25" s="19"/>
      <c r="U25" s="113"/>
      <c r="V25" s="1"/>
      <c r="W25" s="114"/>
    </row>
    <row r="26" spans="1:23" ht="12.95" customHeight="1">
      <c r="A26" s="206">
        <v>6</v>
      </c>
      <c r="B26" s="25">
        <v>42395</v>
      </c>
      <c r="C26" s="76" t="s">
        <v>42</v>
      </c>
      <c r="D26" s="26" t="s">
        <v>65</v>
      </c>
      <c r="E26" s="27" t="s">
        <v>66</v>
      </c>
      <c r="F26" s="77" t="s">
        <v>8</v>
      </c>
      <c r="G26" s="78"/>
      <c r="H26" s="28" t="s">
        <v>63</v>
      </c>
      <c r="I26" s="4" t="s">
        <v>9</v>
      </c>
      <c r="J26" s="110"/>
      <c r="K26" s="111" t="str">
        <f>"          "&amp;SUBSTITUTE($E15,"OK","")&amp;" - "&amp;$D17&amp;" - "&amp;"Plb "&amp;$E17&amp;" - "&amp;$F17&amp;"t"</f>
        <v xml:space="preserve">          40 HC - FCIU9986141 - Plb 1406675 - 18,322t</v>
      </c>
      <c r="L26" s="108"/>
      <c r="M26" s="110"/>
      <c r="N26" s="111" t="str">
        <f>"          "&amp;IF($B$14&gt;1,(SUBSTITUTE($E$15,"OK","")&amp;" - "&amp;$D$17&amp;" - "&amp;"Plb "&amp;$E$17&amp;" - "&amp;$F$17&amp;"t"),"")</f>
        <v xml:space="preserve">          40 HC - FCIU9986141 - Plb 1406675 - 18,322t</v>
      </c>
      <c r="O26" s="4"/>
      <c r="P26" s="19"/>
      <c r="Q26" s="1"/>
      <c r="R26" s="115"/>
      <c r="S26" s="1"/>
      <c r="T26" s="1"/>
      <c r="U26" s="113"/>
      <c r="V26" s="1"/>
      <c r="W26" s="114"/>
    </row>
    <row r="27" spans="1:23" ht="12.95" customHeight="1">
      <c r="A27" s="206"/>
      <c r="B27" s="25" t="s">
        <v>9</v>
      </c>
      <c r="C27" s="36" t="s">
        <v>58</v>
      </c>
      <c r="D27" s="45" t="s">
        <v>43</v>
      </c>
      <c r="E27" s="82" t="s">
        <v>12</v>
      </c>
      <c r="F27" s="82" t="s">
        <v>13</v>
      </c>
      <c r="G27" s="82" t="s">
        <v>14</v>
      </c>
      <c r="H27" s="83" t="s">
        <v>15</v>
      </c>
      <c r="I27" s="4" t="s">
        <v>9</v>
      </c>
      <c r="J27" s="106">
        <f>J25+1</f>
        <v>4</v>
      </c>
      <c r="K27" s="107" t="str">
        <f>"Le "&amp;(TEXT($B18,"jj.mm.aa"))&amp;" - Rdv à "&amp;(LEFT($C18,5))
&amp;PROPER(IF(COUNTIF($D19,"*FA*depart*")," - "&amp;MID($D19,8,12),IF(COUNTIF($D19,"*  DEPART*")," "&amp;(TEXT((MID($D19,1,12)),"hh:mm"))," ")))
&amp;""&amp;PROPER(IF(COUNTIF($C21,"*BITRAIN*"),"",IF(COUNTIF($C21,"*ok*"),"",IF(COUNTIF($C21,"tc s/pk"),"",IF(COUNTIF($C21,"*COUSSIN*"),"",IF(COUNTIF($C21,"*PARC*"),"",IF(COUNTIF($C21,"*SONDE*"),"",IF(COUNTIF($C21,"*VAQ*"),"",IF(COUNTIF($C21,""),""," - Commande : "&amp;$C21)))))))))</f>
        <v>Le 26.01.16 - Rdv à 08:00  - Commande : Tombouctou 17</v>
      </c>
      <c r="L27" s="108"/>
      <c r="M27" s="106">
        <v>5</v>
      </c>
      <c r="N27" s="116"/>
      <c r="O27" s="4"/>
      <c r="P27" s="19"/>
      <c r="Q27" s="1"/>
      <c r="R27" s="117"/>
      <c r="S27" s="6"/>
      <c r="T27" s="6"/>
      <c r="U27" s="118"/>
      <c r="V27" s="6"/>
      <c r="W27" s="117"/>
    </row>
    <row r="28" spans="1:23" ht="12.95" customHeight="1">
      <c r="A28" s="206"/>
      <c r="B28" s="25" t="s">
        <v>9</v>
      </c>
      <c r="C28" s="80" t="s">
        <v>32</v>
      </c>
      <c r="D28" s="82" t="s">
        <v>19</v>
      </c>
      <c r="E28" s="90">
        <v>42401</v>
      </c>
      <c r="F28" s="90">
        <v>42398</v>
      </c>
      <c r="G28" s="91">
        <v>12</v>
      </c>
      <c r="H28" s="92" t="s">
        <v>75</v>
      </c>
      <c r="I28" s="4" t="s">
        <v>9</v>
      </c>
      <c r="J28" s="110"/>
      <c r="K28" s="111" t="str">
        <f>"          "&amp;SUBSTITUTE($E19,"OK","")&amp;" - "&amp;$D21&amp;" - "&amp;"Plb "&amp;$E21&amp;" - "&amp;$F21&amp;"t"</f>
        <v xml:space="preserve">          40 HC  - CBHU8886350 - Plb 1319617 - 20,583t</v>
      </c>
      <c r="L28" s="108"/>
      <c r="M28" s="110"/>
      <c r="N28" s="111"/>
      <c r="O28" s="4"/>
      <c r="P28" s="19"/>
      <c r="Q28" s="6"/>
      <c r="R28" s="117"/>
      <c r="S28" s="6"/>
      <c r="T28" s="6"/>
      <c r="U28" s="118"/>
      <c r="V28" s="117"/>
      <c r="W28" s="117"/>
    </row>
    <row r="29" spans="1:23" ht="12.95" customHeight="1" thickBot="1">
      <c r="A29" s="206"/>
      <c r="B29" s="25" t="s">
        <v>9</v>
      </c>
      <c r="C29" s="94" t="s">
        <v>72</v>
      </c>
      <c r="D29" s="96" t="s">
        <v>44</v>
      </c>
      <c r="E29" s="119">
        <v>1319611</v>
      </c>
      <c r="F29" s="96" t="s">
        <v>45</v>
      </c>
      <c r="G29" s="97" t="s">
        <v>46</v>
      </c>
      <c r="H29" s="98" t="s">
        <v>76</v>
      </c>
      <c r="I29" s="4" t="s">
        <v>9</v>
      </c>
      <c r="J29" s="106">
        <f>J27+1</f>
        <v>5</v>
      </c>
      <c r="K29" s="107" t="str">
        <f>"Le "&amp;(TEXT($B22,"jj.mm.aa"))&amp;" - Rdv à "&amp;(LEFT($C22,5))
&amp;PROPER(IF(COUNTIF($D23,"*FA*depart*")," - "&amp;MID($D23,8,12),IF(COUNTIF($D23,"*  DEPART*")," "&amp;(TEXT((MID($D23,1,12)),"hh:mm"))," ")))
&amp;""&amp;PROPER(IF(COUNTIF($C25,"*BITRAIN*"),"",IF(COUNTIF($C25,"*ok*"),"",IF(COUNTIF($C25,"tc s/pk"),"",IF(COUNTIF($C25,"*COUSSIN*"),"",IF(COUNTIF($C25,"*PARC*"),"",IF(COUNTIF($C25,"*SONDE*"),"",IF(COUNTIF($C25,"*VAQ*"),"",IF(COUNTIF($C25,""),""," - Commande : "&amp;$C25)))))))))</f>
        <v>Le 26.01.16 - Rdv à 10:00  - Commande : Tombouctou 18</v>
      </c>
      <c r="L29" s="108"/>
      <c r="M29" s="106">
        <v>6</v>
      </c>
      <c r="N29" s="116"/>
      <c r="O29" s="4"/>
      <c r="P29" s="19"/>
      <c r="Q29" s="120"/>
      <c r="R29" s="117"/>
      <c r="S29" s="6"/>
      <c r="T29" s="6"/>
      <c r="U29" s="118"/>
      <c r="V29" s="117"/>
      <c r="W29" s="117"/>
    </row>
    <row r="30" spans="1:23" ht="12.95" customHeight="1">
      <c r="A30" s="206">
        <v>7</v>
      </c>
      <c r="B30" s="25">
        <v>42395</v>
      </c>
      <c r="C30" s="76" t="s">
        <v>47</v>
      </c>
      <c r="D30" s="26" t="s">
        <v>65</v>
      </c>
      <c r="E30" s="27" t="s">
        <v>66</v>
      </c>
      <c r="F30" s="77" t="s">
        <v>8</v>
      </c>
      <c r="G30" s="77"/>
      <c r="H30" s="28" t="s">
        <v>64</v>
      </c>
      <c r="I30" s="4" t="s">
        <v>9</v>
      </c>
      <c r="J30" s="110"/>
      <c r="K30" s="111" t="str">
        <f>"          "&amp;SUBSTITUTE($E23,"OK","")&amp;" - "&amp;$D25&amp;" - "&amp;"Plb "&amp;$E25&amp;" - "&amp;$F25&amp;"t"</f>
        <v xml:space="preserve">          40 HC  - CBHU9530786 - Plb 1319615 - 20,432t</v>
      </c>
      <c r="L30" s="108"/>
      <c r="M30" s="110"/>
      <c r="N30" s="111"/>
      <c r="O30" s="4"/>
      <c r="P30" s="19"/>
      <c r="Q30" s="120"/>
      <c r="R30" s="117"/>
      <c r="S30" s="6"/>
      <c r="T30" s="6"/>
      <c r="U30" s="118"/>
      <c r="V30" s="6"/>
      <c r="W30" s="117"/>
    </row>
    <row r="31" spans="1:23" ht="12.95" customHeight="1">
      <c r="A31" s="206"/>
      <c r="B31" s="25" t="s">
        <v>9</v>
      </c>
      <c r="C31" s="36" t="s">
        <v>58</v>
      </c>
      <c r="D31" s="45" t="s">
        <v>48</v>
      </c>
      <c r="E31" s="82" t="s">
        <v>31</v>
      </c>
      <c r="F31" s="82" t="s">
        <v>13</v>
      </c>
      <c r="G31" s="82" t="s">
        <v>14</v>
      </c>
      <c r="H31" s="83" t="s">
        <v>15</v>
      </c>
      <c r="I31" s="4" t="s">
        <v>9</v>
      </c>
      <c r="J31" s="106">
        <f>J29+1</f>
        <v>6</v>
      </c>
      <c r="K31" s="107" t="str">
        <f>"Le "&amp;(TEXT($B26,"jj.mm.aa"))&amp;" - Rdv à "&amp;(LEFT($C26,5))
&amp;PROPER(IF(COUNTIF($D27,"*FA*depart*")," - "&amp;MID($D27,8,12),IF(COUNTIF($D27,"*  DEPART*")," "&amp;(TEXT((MID($D27,1,12)),"hh:mm"))," ")))
&amp;""&amp;PROPER(IF(COUNTIF($C29,"*BITRAIN*"),"",IF(COUNTIF($C29,"*ok*"),"",IF(COUNTIF($C29,"tc s/pk"),"",IF(COUNTIF($C29,"*COUSSIN*"),"",IF(COUNTIF($C29,"*PARC*"),"",IF(COUNTIF($C29,"*SONDE*"),"",IF(COUNTIF($C29,"*VAQ*"),"",IF(COUNTIF($C29,""),""," - Commande : "&amp;$C29)))))))))</f>
        <v>Le 26.01.16 - Rdv à 16:00  - Commande : Tombouctou 15</v>
      </c>
      <c r="L31" s="108"/>
      <c r="M31" s="106">
        <v>7</v>
      </c>
      <c r="N31" s="116"/>
      <c r="O31" s="4"/>
      <c r="P31" s="19"/>
      <c r="Q31" s="6"/>
      <c r="R31" s="121"/>
      <c r="S31" s="6"/>
      <c r="T31" s="6"/>
      <c r="U31" s="118"/>
      <c r="V31" s="6"/>
      <c r="W31" s="117"/>
    </row>
    <row r="32" spans="1:23" ht="12.95" customHeight="1">
      <c r="A32" s="206"/>
      <c r="B32" s="25" t="s">
        <v>9</v>
      </c>
      <c r="C32" s="80" t="s">
        <v>32</v>
      </c>
      <c r="D32" s="82" t="s">
        <v>19</v>
      </c>
      <c r="E32" s="90">
        <v>42401</v>
      </c>
      <c r="F32" s="90">
        <v>42398</v>
      </c>
      <c r="G32" s="91">
        <v>12</v>
      </c>
      <c r="H32" s="83" t="s">
        <v>75</v>
      </c>
      <c r="I32" s="4" t="s">
        <v>9</v>
      </c>
      <c r="J32" s="110"/>
      <c r="K32" s="111" t="str">
        <f>"          "&amp;SUBSTITUTE($E27,"OK","")&amp;" - "&amp;$D29&amp;" - "&amp;"Plb "&amp;$E29&amp;" - "&amp;$F29&amp;"t"</f>
        <v xml:space="preserve">          40 HC  - FSCU8619412 - Plb 1319611 - 19,372t</v>
      </c>
      <c r="L32" s="108"/>
      <c r="M32" s="110"/>
      <c r="N32" s="111"/>
      <c r="O32" s="4"/>
      <c r="P32" s="19"/>
      <c r="Q32" s="122"/>
      <c r="R32" s="121"/>
      <c r="S32" s="6"/>
      <c r="T32" s="14"/>
      <c r="U32" s="123"/>
      <c r="V32" s="14"/>
      <c r="W32" s="117"/>
    </row>
    <row r="33" spans="1:23" ht="12.95" customHeight="1" thickBot="1">
      <c r="A33" s="206"/>
      <c r="B33" s="25" t="s">
        <v>9</v>
      </c>
      <c r="C33" s="94" t="s">
        <v>73</v>
      </c>
      <c r="D33" s="96" t="s">
        <v>49</v>
      </c>
      <c r="E33" s="96">
        <v>1319631</v>
      </c>
      <c r="F33" s="96">
        <v>20.166</v>
      </c>
      <c r="G33" s="97" t="s">
        <v>50</v>
      </c>
      <c r="H33" s="124" t="s">
        <v>76</v>
      </c>
      <c r="I33" s="4" t="s">
        <v>9</v>
      </c>
      <c r="J33" s="106">
        <f>J31+1</f>
        <v>7</v>
      </c>
      <c r="K33" s="107" t="str">
        <f>"Le "&amp;(TEXT($B30,"jj.mm.aa"))&amp;" - Rdv à "&amp;(LEFT($C30,5))
&amp;PROPER(IF(COUNTIF($D31,"*FA*depart*")," - "&amp;MID($D31,8,12),IF(COUNTIF($D31,"*  DEPART*")," "&amp;(TEXT((MID($D31,1,12)),"hh:mm"))," ")))
&amp;""&amp;PROPER(IF(COUNTIF($C33,"*BITRAIN*"),"",IF(COUNTIF($C33,"*ok*"),"",IF(COUNTIF($C33,"tc s/pk"),"",IF(COUNTIF($C33,"*COUSSIN*"),"",IF(COUNTIF($C33,"*PARC*"),"",IF(COUNTIF($C33,"*SONDE*"),"",IF(COUNTIF($C33,"*VAQ*"),"",IF(COUNTIF($C33,""),""," - Commande : "&amp;$C33)))))))))</f>
        <v>Le 26.01.16 - Rdv à 18:00  - Commande : Tombouctou 16</v>
      </c>
      <c r="L33" s="108"/>
      <c r="M33" s="106">
        <v>8</v>
      </c>
      <c r="N33" s="116"/>
      <c r="O33" s="4"/>
      <c r="P33" s="19"/>
      <c r="Q33" s="44"/>
      <c r="R33" s="6"/>
      <c r="S33" s="1"/>
      <c r="T33" s="6"/>
      <c r="U33" s="6"/>
      <c r="V33" s="6"/>
      <c r="W33" s="6"/>
    </row>
    <row r="34" spans="1:23" ht="12.95" customHeight="1">
      <c r="A34" s="206">
        <v>8</v>
      </c>
      <c r="B34" s="25"/>
      <c r="C34" s="76"/>
      <c r="D34" s="77"/>
      <c r="E34" s="77"/>
      <c r="F34" s="77"/>
      <c r="G34" s="77"/>
      <c r="H34" s="109"/>
      <c r="I34" s="4" t="s">
        <v>9</v>
      </c>
      <c r="J34" s="110"/>
      <c r="K34" s="111" t="str">
        <f>"          "&amp;SUBSTITUTE($E31,"OK","")&amp;" - "&amp;$D33&amp;" - "&amp;"Plb "&amp;$E33&amp;" - "&amp;$F33&amp;"t"</f>
        <v xml:space="preserve">          40 HC - FSCU8856477 - Plb 1319631 - 20,166t</v>
      </c>
      <c r="L34" s="108"/>
      <c r="M34" s="110"/>
      <c r="N34" s="111"/>
      <c r="O34" s="4"/>
      <c r="P34" s="19"/>
      <c r="Q34" s="19"/>
      <c r="R34" s="6"/>
      <c r="S34" s="1"/>
      <c r="T34" s="6"/>
      <c r="U34" s="6"/>
      <c r="V34" s="6"/>
      <c r="W34" s="117"/>
    </row>
    <row r="35" spans="1:23" ht="12.95" customHeight="1">
      <c r="A35" s="206"/>
      <c r="B35" s="25"/>
      <c r="C35" s="80"/>
      <c r="D35" s="45"/>
      <c r="E35" s="82"/>
      <c r="F35" s="82"/>
      <c r="G35" s="82"/>
      <c r="H35" s="83"/>
      <c r="I35" s="4" t="s">
        <v>9</v>
      </c>
      <c r="L35" s="108"/>
      <c r="M35" s="106">
        <v>9</v>
      </c>
      <c r="N35" s="116"/>
      <c r="O35" s="4"/>
      <c r="P35" s="19"/>
      <c r="Q35" s="44"/>
      <c r="R35" s="6"/>
      <c r="S35" s="1"/>
      <c r="T35" s="6"/>
      <c r="U35" s="6"/>
      <c r="V35" s="6"/>
      <c r="W35" s="117"/>
    </row>
    <row r="36" spans="1:23" ht="12.95" customHeight="1">
      <c r="A36" s="206"/>
      <c r="B36" s="25"/>
      <c r="C36" s="80"/>
      <c r="D36" s="82"/>
      <c r="E36" s="90"/>
      <c r="F36" s="90"/>
      <c r="G36" s="91"/>
      <c r="H36" s="83"/>
      <c r="I36" s="4" t="s">
        <v>9</v>
      </c>
      <c r="L36" s="108"/>
      <c r="M36" s="110"/>
      <c r="N36" s="111"/>
      <c r="O36" s="4"/>
      <c r="P36" s="19"/>
      <c r="Q36" s="44"/>
      <c r="R36" s="6"/>
      <c r="S36" s="1"/>
      <c r="T36" s="6"/>
      <c r="U36" s="6"/>
      <c r="V36" s="6"/>
      <c r="W36" s="117"/>
    </row>
    <row r="37" spans="1:23" ht="12.95" customHeight="1" thickBot="1">
      <c r="A37" s="206"/>
      <c r="B37" s="25"/>
      <c r="C37" s="94"/>
      <c r="D37" s="96"/>
      <c r="E37" s="96"/>
      <c r="F37" s="96"/>
      <c r="G37" s="97"/>
      <c r="H37" s="124"/>
      <c r="I37" s="4" t="s">
        <v>9</v>
      </c>
      <c r="L37" s="108"/>
      <c r="M37" s="106">
        <v>10</v>
      </c>
      <c r="N37" s="116"/>
      <c r="O37" s="4"/>
      <c r="P37" s="19"/>
      <c r="Q37" s="44"/>
      <c r="R37" s="6"/>
      <c r="S37" s="1"/>
      <c r="T37" s="6"/>
      <c r="U37" s="6"/>
      <c r="V37" s="6"/>
      <c r="W37" s="6"/>
    </row>
    <row r="38" spans="1:23" ht="12.95" customHeight="1">
      <c r="A38" s="206">
        <v>9</v>
      </c>
      <c r="B38" s="25"/>
      <c r="C38" s="76"/>
      <c r="D38" s="77"/>
      <c r="E38" s="77"/>
      <c r="F38" s="125"/>
      <c r="G38" s="78"/>
      <c r="H38" s="109"/>
      <c r="I38" s="4" t="s">
        <v>9</v>
      </c>
      <c r="L38" s="108"/>
      <c r="M38" s="110"/>
      <c r="N38" s="111"/>
      <c r="O38" s="4"/>
      <c r="P38" s="19"/>
      <c r="Q38" s="44"/>
      <c r="R38" s="6"/>
      <c r="S38" s="1"/>
      <c r="T38" s="6"/>
      <c r="U38" s="6"/>
      <c r="V38" s="6"/>
      <c r="W38" s="117"/>
    </row>
    <row r="39" spans="1:23" ht="12.95" customHeight="1">
      <c r="A39" s="206"/>
      <c r="B39" s="25"/>
      <c r="C39" s="80"/>
      <c r="D39" s="82"/>
      <c r="E39" s="82"/>
      <c r="F39" s="126"/>
      <c r="G39" s="82"/>
      <c r="H39" s="83"/>
      <c r="I39" s="4" t="s">
        <v>9</v>
      </c>
      <c r="J39" s="106"/>
      <c r="K39" s="107"/>
      <c r="L39" s="108"/>
      <c r="M39" s="106">
        <v>11</v>
      </c>
      <c r="N39" s="116"/>
      <c r="O39" s="4"/>
      <c r="P39" s="19"/>
      <c r="Q39" s="19"/>
      <c r="R39" s="6"/>
      <c r="S39" s="1"/>
      <c r="T39" s="6"/>
      <c r="U39" s="6"/>
      <c r="V39" s="6"/>
      <c r="W39" s="117"/>
    </row>
    <row r="40" spans="1:23" ht="12.95" customHeight="1">
      <c r="A40" s="206"/>
      <c r="B40" s="25"/>
      <c r="C40" s="80"/>
      <c r="D40" s="82"/>
      <c r="E40" s="90"/>
      <c r="F40" s="90"/>
      <c r="G40" s="91"/>
      <c r="H40" s="92"/>
      <c r="I40" s="4" t="s">
        <v>9</v>
      </c>
      <c r="J40" s="110"/>
      <c r="K40" s="111"/>
      <c r="L40" s="108"/>
      <c r="M40" s="110"/>
      <c r="N40" s="111"/>
      <c r="O40" s="4"/>
      <c r="P40" s="19"/>
      <c r="Q40" s="127"/>
      <c r="R40" s="6"/>
      <c r="S40" s="1"/>
      <c r="T40" s="6"/>
      <c r="U40" s="6"/>
      <c r="V40" s="6"/>
      <c r="W40" s="117"/>
    </row>
    <row r="41" spans="1:23" ht="12.95" customHeight="1" thickBot="1">
      <c r="A41" s="206"/>
      <c r="B41" s="25"/>
      <c r="C41" s="128"/>
      <c r="D41" s="96"/>
      <c r="E41" s="119"/>
      <c r="F41" s="96"/>
      <c r="G41" s="97"/>
      <c r="H41" s="98"/>
      <c r="I41" s="4" t="s">
        <v>9</v>
      </c>
      <c r="L41" s="108"/>
      <c r="M41" s="106">
        <v>12</v>
      </c>
      <c r="N41" s="116"/>
      <c r="O41" s="4"/>
      <c r="P41" s="19"/>
      <c r="Q41" s="127"/>
      <c r="R41" s="6"/>
      <c r="S41" s="129"/>
      <c r="T41" s="6"/>
      <c r="U41" s="6"/>
      <c r="V41" s="6"/>
      <c r="W41" s="6"/>
    </row>
    <row r="42" spans="1:23" ht="12.95" customHeight="1">
      <c r="A42" s="206">
        <v>10</v>
      </c>
      <c r="B42" s="25"/>
      <c r="C42" s="76"/>
      <c r="D42" s="77"/>
      <c r="E42" s="77"/>
      <c r="F42" s="125"/>
      <c r="G42" s="78"/>
      <c r="H42" s="109"/>
      <c r="I42" s="4" t="s">
        <v>9</v>
      </c>
      <c r="L42" s="108"/>
      <c r="M42" s="110"/>
      <c r="N42" s="111"/>
      <c r="O42" s="4"/>
      <c r="P42" s="19"/>
      <c r="Q42" s="130"/>
      <c r="R42" s="131"/>
      <c r="S42" s="131"/>
      <c r="T42" s="131"/>
      <c r="U42" s="131"/>
      <c r="V42" s="131"/>
      <c r="W42" s="131"/>
    </row>
    <row r="43" spans="1:23" ht="12.95" customHeight="1">
      <c r="A43" s="206"/>
      <c r="B43" s="25"/>
      <c r="C43" s="80"/>
      <c r="D43" s="132"/>
      <c r="E43" s="82"/>
      <c r="F43" s="126"/>
      <c r="G43" s="82"/>
      <c r="H43" s="83"/>
      <c r="I43" s="4" t="s">
        <v>9</v>
      </c>
      <c r="L43" s="108"/>
      <c r="M43" s="106">
        <v>13</v>
      </c>
      <c r="N43" s="116"/>
      <c r="O43" s="4"/>
      <c r="P43" s="19"/>
      <c r="Q43" s="130"/>
      <c r="R43" s="131"/>
      <c r="S43" s="131"/>
      <c r="T43" s="131"/>
      <c r="U43" s="131"/>
      <c r="V43" s="131"/>
      <c r="W43" s="131"/>
    </row>
    <row r="44" spans="1:23" ht="12.95" customHeight="1">
      <c r="A44" s="206"/>
      <c r="B44" s="25"/>
      <c r="C44" s="80"/>
      <c r="D44" s="82"/>
      <c r="E44" s="90"/>
      <c r="F44" s="90"/>
      <c r="G44" s="91"/>
      <c r="H44" s="92"/>
      <c r="I44" s="4" t="s">
        <v>9</v>
      </c>
      <c r="L44" s="108"/>
      <c r="M44" s="110"/>
      <c r="N44" s="111"/>
      <c r="O44" s="4"/>
      <c r="P44" s="19"/>
      <c r="Q44" s="130"/>
      <c r="R44" s="131"/>
      <c r="S44" s="131"/>
      <c r="T44" s="131"/>
      <c r="U44" s="131"/>
      <c r="V44" s="131"/>
      <c r="W44" s="131"/>
    </row>
    <row r="45" spans="1:23" ht="12.95" customHeight="1" thickBot="1">
      <c r="A45" s="206"/>
      <c r="B45" s="25"/>
      <c r="C45" s="128"/>
      <c r="D45" s="96"/>
      <c r="E45" s="119"/>
      <c r="F45" s="96"/>
      <c r="G45" s="97"/>
      <c r="H45" s="98"/>
      <c r="I45" s="4" t="s">
        <v>9</v>
      </c>
      <c r="L45" s="108"/>
      <c r="M45" s="106">
        <v>14</v>
      </c>
      <c r="N45" s="116"/>
      <c r="O45" s="4"/>
      <c r="P45" s="19"/>
      <c r="Q45" s="130"/>
      <c r="R45" s="131"/>
      <c r="S45" s="131"/>
      <c r="T45" s="131"/>
      <c r="U45" s="131"/>
      <c r="V45" s="131"/>
      <c r="W45" s="131"/>
    </row>
    <row r="46" spans="1:23" ht="12.95" customHeight="1">
      <c r="A46" s="206">
        <v>11</v>
      </c>
      <c r="B46" s="25"/>
      <c r="C46" s="76"/>
      <c r="D46" s="77"/>
      <c r="E46" s="77"/>
      <c r="F46" s="77"/>
      <c r="G46" s="78"/>
      <c r="H46" s="109"/>
      <c r="I46" s="4" t="s">
        <v>9</v>
      </c>
      <c r="L46" s="108"/>
      <c r="M46" s="110"/>
      <c r="N46" s="111"/>
      <c r="O46" s="4"/>
      <c r="P46" s="19"/>
      <c r="Q46" s="130"/>
      <c r="R46" s="131"/>
      <c r="S46" s="131"/>
      <c r="T46" s="131"/>
      <c r="U46" s="131"/>
      <c r="V46" s="131"/>
      <c r="W46" s="131"/>
    </row>
    <row r="47" spans="1:23" ht="12.95" customHeight="1">
      <c r="A47" s="206"/>
      <c r="B47" s="25"/>
      <c r="C47" s="80"/>
      <c r="D47" s="132"/>
      <c r="E47" s="82"/>
      <c r="F47" s="126"/>
      <c r="G47" s="82"/>
      <c r="H47" s="83"/>
      <c r="I47" s="4" t="s">
        <v>9</v>
      </c>
      <c r="J47" s="106"/>
      <c r="K47" s="107"/>
      <c r="L47" s="108"/>
      <c r="M47" s="106">
        <v>15</v>
      </c>
      <c r="N47" s="116"/>
      <c r="O47" s="4"/>
      <c r="P47" s="19"/>
      <c r="Q47" s="19"/>
      <c r="R47" s="6"/>
      <c r="S47" s="6"/>
      <c r="T47" s="6"/>
      <c r="U47" s="6"/>
      <c r="V47" s="6"/>
      <c r="W47" s="6"/>
    </row>
    <row r="48" spans="1:23" ht="12.95" customHeight="1">
      <c r="A48" s="206"/>
      <c r="B48" s="25"/>
      <c r="C48" s="80"/>
      <c r="D48" s="82"/>
      <c r="E48" s="90"/>
      <c r="F48" s="90"/>
      <c r="G48" s="91"/>
      <c r="H48" s="92"/>
      <c r="I48" s="4" t="s">
        <v>9</v>
      </c>
      <c r="J48" s="110"/>
      <c r="K48" s="111"/>
      <c r="L48" s="108"/>
      <c r="M48" s="110"/>
      <c r="N48" s="111"/>
      <c r="O48" s="4"/>
      <c r="P48" s="19"/>
      <c r="Q48" s="19"/>
      <c r="R48" s="6"/>
      <c r="S48" s="6"/>
      <c r="T48" s="6"/>
      <c r="U48" s="6"/>
      <c r="V48" s="6"/>
      <c r="W48" s="6"/>
    </row>
    <row r="49" spans="1:23" s="8" customFormat="1" ht="12.95" customHeight="1" thickBot="1">
      <c r="A49" s="206"/>
      <c r="B49" s="25"/>
      <c r="C49" s="94"/>
      <c r="D49" s="96"/>
      <c r="E49" s="119"/>
      <c r="F49" s="96"/>
      <c r="G49" s="97"/>
      <c r="H49" s="133"/>
      <c r="I49" s="4" t="s">
        <v>9</v>
      </c>
      <c r="J49" s="106"/>
      <c r="K49" s="116"/>
      <c r="L49" s="108"/>
      <c r="M49" s="106"/>
      <c r="N49" s="116"/>
      <c r="O49" s="4"/>
      <c r="P49" s="19"/>
      <c r="Q49" s="19"/>
      <c r="R49" s="6"/>
      <c r="S49" s="6"/>
      <c r="T49" s="6"/>
      <c r="U49" s="6"/>
      <c r="V49" s="6"/>
      <c r="W49" s="6"/>
    </row>
    <row r="50" spans="1:23" s="8" customFormat="1" ht="12.95" customHeight="1">
      <c r="A50" s="206">
        <v>12</v>
      </c>
      <c r="B50" s="25"/>
      <c r="C50" s="76"/>
      <c r="D50" s="77"/>
      <c r="E50" s="77"/>
      <c r="F50" s="125"/>
      <c r="G50" s="78"/>
      <c r="H50" s="79"/>
      <c r="I50" s="4" t="s">
        <v>9</v>
      </c>
      <c r="J50" s="110"/>
      <c r="K50" s="111"/>
      <c r="L50" s="108"/>
      <c r="M50" s="110"/>
      <c r="N50" s="111"/>
      <c r="O50" s="4"/>
      <c r="P50" s="19"/>
      <c r="Q50" s="19"/>
      <c r="R50" s="6"/>
      <c r="S50" s="6"/>
      <c r="T50" s="6"/>
      <c r="U50" s="6"/>
      <c r="V50" s="6"/>
      <c r="W50" s="6"/>
    </row>
    <row r="51" spans="1:23" s="8" customFormat="1" ht="12.95" customHeight="1">
      <c r="A51" s="206"/>
      <c r="B51" s="25"/>
      <c r="C51" s="80"/>
      <c r="D51" s="134"/>
      <c r="E51" s="82"/>
      <c r="F51" s="126"/>
      <c r="G51" s="135"/>
      <c r="H51" s="136"/>
      <c r="I51" s="4" t="s">
        <v>9</v>
      </c>
      <c r="J51" s="106"/>
      <c r="K51" s="107"/>
      <c r="L51" s="108"/>
      <c r="M51" s="106"/>
      <c r="N51" s="107"/>
      <c r="O51" s="4"/>
      <c r="P51" s="19"/>
      <c r="Q51" s="19"/>
      <c r="R51" s="6"/>
      <c r="S51" s="6"/>
      <c r="T51" s="6"/>
      <c r="U51" s="6"/>
      <c r="V51" s="6"/>
      <c r="W51" s="6"/>
    </row>
    <row r="52" spans="1:23" s="8" customFormat="1" ht="12.95" customHeight="1">
      <c r="A52" s="206"/>
      <c r="B52" s="25"/>
      <c r="C52" s="80"/>
      <c r="D52" s="82"/>
      <c r="E52" s="90"/>
      <c r="F52" s="90"/>
      <c r="G52" s="91"/>
      <c r="H52" s="92"/>
      <c r="I52" s="4" t="s">
        <v>9</v>
      </c>
      <c r="J52" s="110"/>
      <c r="K52" s="111"/>
      <c r="L52" s="108"/>
      <c r="M52" s="110"/>
      <c r="N52" s="111"/>
      <c r="O52" s="4"/>
      <c r="P52" s="19"/>
      <c r="Q52" s="19"/>
      <c r="R52" s="6"/>
      <c r="S52" s="6"/>
      <c r="T52" s="6"/>
      <c r="U52" s="6"/>
      <c r="V52" s="6"/>
      <c r="W52" s="6"/>
    </row>
    <row r="53" spans="1:23" s="8" customFormat="1" ht="12.95" customHeight="1" thickBot="1">
      <c r="A53" s="206"/>
      <c r="B53" s="25"/>
      <c r="C53" s="94"/>
      <c r="D53" s="96"/>
      <c r="E53" s="119"/>
      <c r="F53" s="96"/>
      <c r="G53" s="97"/>
      <c r="H53" s="98"/>
      <c r="I53" s="4" t="s">
        <v>9</v>
      </c>
      <c r="J53" s="4"/>
      <c r="K53" s="137"/>
      <c r="L53" s="4"/>
      <c r="M53" s="4"/>
      <c r="N53" s="137"/>
      <c r="O53" s="4"/>
      <c r="P53" s="19"/>
      <c r="Q53" s="6"/>
      <c r="R53" s="6"/>
      <c r="S53" s="6"/>
      <c r="T53" s="6"/>
      <c r="U53" s="6"/>
      <c r="V53" s="6"/>
      <c r="W53" s="6"/>
    </row>
    <row r="54" spans="1:23" s="8" customFormat="1" ht="12.95" customHeight="1">
      <c r="A54" s="206">
        <v>13</v>
      </c>
      <c r="B54" s="25"/>
      <c r="C54" s="76"/>
      <c r="D54" s="77"/>
      <c r="E54" s="77"/>
      <c r="F54" s="125"/>
      <c r="G54" s="78"/>
      <c r="H54" s="79"/>
      <c r="I54" s="4" t="s">
        <v>9</v>
      </c>
      <c r="J54" s="4"/>
      <c r="K54" s="137"/>
      <c r="L54" s="4"/>
      <c r="M54" s="4"/>
      <c r="N54" s="137"/>
      <c r="O54" s="4"/>
      <c r="P54" s="19"/>
      <c r="Q54" s="6"/>
      <c r="R54" s="6"/>
      <c r="S54" s="6"/>
      <c r="T54" s="6"/>
      <c r="U54" s="6"/>
      <c r="V54" s="6"/>
      <c r="W54" s="6"/>
    </row>
    <row r="55" spans="1:23" s="8" customFormat="1" ht="12.95" customHeight="1">
      <c r="A55" s="206"/>
      <c r="B55" s="25"/>
      <c r="C55" s="80"/>
      <c r="D55" s="134"/>
      <c r="E55" s="82"/>
      <c r="F55" s="126"/>
      <c r="G55" s="135"/>
      <c r="H55" s="136"/>
      <c r="I55" s="4" t="s">
        <v>9</v>
      </c>
      <c r="J55" s="4"/>
      <c r="K55" s="137"/>
      <c r="L55" s="4"/>
      <c r="M55" s="4"/>
      <c r="N55" s="137"/>
      <c r="O55" s="4"/>
      <c r="P55" s="19"/>
      <c r="Q55" s="6"/>
      <c r="R55" s="6"/>
      <c r="S55" s="6"/>
      <c r="T55" s="6"/>
      <c r="U55" s="6"/>
      <c r="V55" s="6"/>
      <c r="W55" s="6"/>
    </row>
    <row r="56" spans="1:23" s="8" customFormat="1" ht="12.95" customHeight="1">
      <c r="A56" s="206"/>
      <c r="B56" s="25"/>
      <c r="C56" s="80"/>
      <c r="D56" s="82"/>
      <c r="E56" s="90"/>
      <c r="F56" s="90"/>
      <c r="G56" s="91"/>
      <c r="H56" s="92"/>
      <c r="I56" s="4" t="s">
        <v>9</v>
      </c>
      <c r="J56" s="4"/>
      <c r="K56" s="137"/>
      <c r="L56" s="4"/>
      <c r="M56" s="4"/>
      <c r="N56" s="137"/>
      <c r="O56" s="4"/>
      <c r="P56" s="19"/>
      <c r="Q56" s="6"/>
      <c r="R56" s="6"/>
      <c r="S56" s="6"/>
      <c r="T56" s="6"/>
      <c r="U56" s="6"/>
      <c r="V56" s="6"/>
      <c r="W56" s="6"/>
    </row>
    <row r="57" spans="1:23" s="8" customFormat="1" ht="12.95" customHeight="1" thickBot="1">
      <c r="A57" s="206"/>
      <c r="B57" s="25"/>
      <c r="C57" s="94"/>
      <c r="D57" s="96"/>
      <c r="E57" s="119"/>
      <c r="F57" s="96"/>
      <c r="G57" s="97"/>
      <c r="H57" s="98"/>
      <c r="I57" s="4" t="s">
        <v>9</v>
      </c>
      <c r="J57" s="4"/>
      <c r="K57" s="137"/>
      <c r="L57" s="4"/>
      <c r="M57" s="4"/>
      <c r="N57" s="137"/>
      <c r="O57" s="4"/>
      <c r="P57" s="19"/>
      <c r="Q57" s="6"/>
      <c r="R57" s="6"/>
      <c r="S57" s="6"/>
      <c r="T57" s="6"/>
      <c r="U57" s="6"/>
      <c r="V57" s="6"/>
      <c r="W57" s="6"/>
    </row>
    <row r="58" spans="1:23" s="8" customFormat="1" ht="12.95" customHeight="1">
      <c r="A58" s="206">
        <v>14</v>
      </c>
      <c r="B58" s="25"/>
      <c r="C58" s="76"/>
      <c r="D58" s="77"/>
      <c r="E58" s="77"/>
      <c r="F58" s="77"/>
      <c r="G58" s="78"/>
      <c r="H58" s="109"/>
      <c r="I58" s="4" t="s">
        <v>9</v>
      </c>
      <c r="J58" s="4"/>
      <c r="K58" s="137"/>
      <c r="L58" s="4"/>
      <c r="M58" s="4"/>
      <c r="N58" s="137"/>
      <c r="O58" s="4"/>
      <c r="P58" s="19"/>
      <c r="Q58" s="6"/>
      <c r="R58" s="6"/>
      <c r="S58" s="6"/>
      <c r="T58" s="6"/>
      <c r="U58" s="6"/>
      <c r="V58" s="6"/>
      <c r="W58" s="6"/>
    </row>
    <row r="59" spans="1:23" s="8" customFormat="1" ht="12.95" customHeight="1">
      <c r="A59" s="206"/>
      <c r="B59" s="25"/>
      <c r="C59" s="80"/>
      <c r="D59" s="138"/>
      <c r="E59" s="139"/>
      <c r="F59" s="139"/>
      <c r="G59" s="139"/>
      <c r="H59" s="83"/>
      <c r="I59" s="4" t="s">
        <v>9</v>
      </c>
      <c r="J59" s="4"/>
      <c r="K59" s="137"/>
      <c r="L59" s="4"/>
      <c r="M59" s="4"/>
      <c r="N59" s="137"/>
      <c r="O59" s="4"/>
      <c r="P59" s="19"/>
      <c r="Q59" s="6"/>
      <c r="R59" s="6"/>
      <c r="S59" s="6"/>
      <c r="T59" s="6"/>
      <c r="U59" s="6"/>
      <c r="V59" s="6"/>
      <c r="W59" s="6"/>
    </row>
    <row r="60" spans="1:23" s="8" customFormat="1" ht="12.95" customHeight="1">
      <c r="A60" s="206"/>
      <c r="B60" s="25"/>
      <c r="C60" s="80"/>
      <c r="D60" s="82"/>
      <c r="E60" s="90"/>
      <c r="F60" s="90"/>
      <c r="G60" s="91"/>
      <c r="H60" s="92"/>
      <c r="I60" s="4" t="s">
        <v>9</v>
      </c>
      <c r="J60" s="4"/>
      <c r="K60" s="137"/>
      <c r="L60" s="4"/>
      <c r="M60" s="4"/>
      <c r="N60" s="137"/>
      <c r="O60" s="4"/>
      <c r="P60" s="19"/>
      <c r="Q60" s="6"/>
      <c r="R60" s="6"/>
      <c r="S60" s="6"/>
      <c r="T60" s="6"/>
      <c r="U60" s="6"/>
      <c r="V60" s="6"/>
      <c r="W60" s="6"/>
    </row>
    <row r="61" spans="1:23" s="8" customFormat="1" ht="12.95" customHeight="1" thickBot="1">
      <c r="A61" s="206"/>
      <c r="B61" s="25"/>
      <c r="C61" s="94"/>
      <c r="D61" s="96"/>
      <c r="E61" s="119"/>
      <c r="F61" s="96"/>
      <c r="G61" s="97"/>
      <c r="H61" s="98"/>
      <c r="I61" s="4" t="s">
        <v>9</v>
      </c>
      <c r="J61" s="4"/>
      <c r="K61" s="137"/>
      <c r="L61" s="4"/>
      <c r="M61" s="4"/>
      <c r="N61" s="137"/>
      <c r="O61" s="4"/>
      <c r="P61" s="19"/>
      <c r="Q61" s="6"/>
      <c r="R61" s="6"/>
      <c r="S61" s="6"/>
      <c r="T61" s="6"/>
      <c r="U61" s="6"/>
      <c r="V61" s="6"/>
      <c r="W61" s="6"/>
    </row>
    <row r="62" spans="1:23" s="8" customFormat="1" ht="12.95" customHeight="1">
      <c r="A62" s="206">
        <v>15</v>
      </c>
      <c r="B62" s="25"/>
      <c r="C62" s="76"/>
      <c r="D62" s="77"/>
      <c r="E62" s="77"/>
      <c r="F62" s="77"/>
      <c r="G62" s="78"/>
      <c r="H62" s="109"/>
      <c r="I62" s="4" t="s">
        <v>9</v>
      </c>
      <c r="J62" s="4"/>
      <c r="K62" s="137"/>
      <c r="L62" s="4"/>
      <c r="M62" s="4"/>
      <c r="N62" s="137"/>
      <c r="O62" s="4"/>
      <c r="P62" s="19"/>
      <c r="Q62" s="6"/>
      <c r="R62" s="6"/>
      <c r="S62" s="6"/>
      <c r="T62" s="6"/>
      <c r="U62" s="6"/>
      <c r="V62" s="6"/>
      <c r="W62" s="6"/>
    </row>
    <row r="63" spans="1:23" s="8" customFormat="1" ht="12.95" customHeight="1">
      <c r="A63" s="206"/>
      <c r="B63" s="25"/>
      <c r="C63" s="80"/>
      <c r="D63" s="140"/>
      <c r="E63" s="82"/>
      <c r="F63" s="82"/>
      <c r="G63" s="82"/>
      <c r="H63" s="83"/>
      <c r="I63" s="4" t="s">
        <v>9</v>
      </c>
      <c r="J63" s="4"/>
      <c r="K63" s="137"/>
      <c r="L63" s="4"/>
      <c r="M63" s="4"/>
      <c r="N63" s="137"/>
      <c r="O63" s="4"/>
      <c r="P63" s="19"/>
      <c r="Q63" s="6"/>
      <c r="R63" s="6"/>
      <c r="S63" s="6"/>
      <c r="T63" s="6"/>
      <c r="U63" s="6"/>
      <c r="V63" s="6"/>
      <c r="W63" s="6"/>
    </row>
    <row r="64" spans="1:23" s="8" customFormat="1" ht="12.95" customHeight="1">
      <c r="A64" s="206"/>
      <c r="B64" s="25"/>
      <c r="C64" s="80"/>
      <c r="D64" s="82"/>
      <c r="E64" s="90"/>
      <c r="F64" s="90"/>
      <c r="G64" s="91"/>
      <c r="H64" s="92"/>
      <c r="I64" s="4" t="s">
        <v>9</v>
      </c>
      <c r="J64" s="4"/>
      <c r="K64" s="137"/>
      <c r="L64" s="4"/>
      <c r="M64" s="4"/>
      <c r="N64" s="137"/>
      <c r="O64" s="4"/>
      <c r="P64" s="19"/>
      <c r="Q64" s="6"/>
      <c r="R64" s="6"/>
      <c r="S64" s="6"/>
      <c r="T64" s="6"/>
      <c r="U64" s="6"/>
      <c r="V64" s="6"/>
      <c r="W64" s="6"/>
    </row>
    <row r="65" spans="1:23" s="8" customFormat="1" ht="12.95" customHeight="1" thickBot="1">
      <c r="A65" s="206"/>
      <c r="B65" s="25"/>
      <c r="C65" s="94"/>
      <c r="D65" s="96"/>
      <c r="E65" s="119"/>
      <c r="F65" s="96"/>
      <c r="G65" s="97"/>
      <c r="H65" s="98"/>
      <c r="I65" s="4" t="s">
        <v>9</v>
      </c>
      <c r="K65" s="141"/>
      <c r="N65" s="141"/>
      <c r="O65" s="4"/>
      <c r="P65" s="19"/>
      <c r="Q65" s="6"/>
      <c r="R65" s="6"/>
      <c r="S65" s="6"/>
      <c r="T65" s="6"/>
      <c r="U65" s="6"/>
      <c r="V65" s="6"/>
      <c r="W65" s="6"/>
    </row>
    <row r="66" spans="1:23" s="8" customFormat="1" ht="12.95" customHeight="1">
      <c r="B66" s="142"/>
      <c r="C66" s="143"/>
      <c r="D66" s="144"/>
      <c r="E66" s="144"/>
      <c r="F66" s="144"/>
      <c r="G66" s="145"/>
      <c r="H66" s="146"/>
      <c r="I66" s="8" t="s">
        <v>9</v>
      </c>
      <c r="K66" s="141"/>
      <c r="N66" s="141"/>
      <c r="P66" s="9"/>
      <c r="Q66" s="9"/>
      <c r="R66" s="9"/>
      <c r="S66" s="9"/>
      <c r="T66" s="9"/>
      <c r="U66" s="9"/>
      <c r="V66" s="9"/>
      <c r="W66" s="9"/>
    </row>
    <row r="67" spans="1:23" s="8" customFormat="1" ht="12.95" customHeight="1">
      <c r="B67" s="147"/>
      <c r="C67" s="148"/>
      <c r="D67" s="149"/>
      <c r="E67" s="150"/>
      <c r="F67" s="150"/>
      <c r="G67" s="150"/>
      <c r="H67" s="151"/>
      <c r="I67" s="8" t="s">
        <v>9</v>
      </c>
      <c r="K67" s="141"/>
      <c r="N67" s="141"/>
      <c r="P67" s="9"/>
      <c r="Q67" s="9"/>
      <c r="R67" s="9"/>
      <c r="S67" s="9"/>
      <c r="T67" s="9"/>
      <c r="U67" s="9"/>
      <c r="V67" s="9"/>
      <c r="W67" s="9"/>
    </row>
    <row r="68" spans="1:23" s="8" customFormat="1" ht="12.95" customHeight="1">
      <c r="B68" s="147"/>
      <c r="C68" s="148"/>
      <c r="D68" s="150"/>
      <c r="E68" s="152"/>
      <c r="F68" s="152"/>
      <c r="G68" s="153"/>
      <c r="H68" s="154"/>
      <c r="I68" s="8" t="s">
        <v>9</v>
      </c>
      <c r="J68" s="155"/>
      <c r="K68" s="156"/>
      <c r="M68" s="155"/>
      <c r="N68" s="156"/>
      <c r="P68" s="9"/>
      <c r="Q68" s="9"/>
      <c r="R68" s="9"/>
      <c r="S68" s="9"/>
      <c r="T68" s="9"/>
      <c r="U68" s="9"/>
      <c r="V68" s="9"/>
      <c r="W68" s="9"/>
    </row>
    <row r="69" spans="1:23" s="8" customFormat="1" ht="12.95" customHeight="1" thickBot="1">
      <c r="B69" s="157"/>
      <c r="C69" s="158"/>
      <c r="D69" s="159"/>
      <c r="E69" s="160"/>
      <c r="F69" s="159"/>
      <c r="G69" s="161"/>
      <c r="H69" s="162"/>
      <c r="I69" s="155" t="s">
        <v>9</v>
      </c>
      <c r="J69" s="163"/>
      <c r="K69" s="156"/>
      <c r="M69" s="163"/>
      <c r="N69" s="156"/>
      <c r="P69" s="9"/>
      <c r="Q69" s="9"/>
      <c r="R69" s="9"/>
      <c r="S69" s="9"/>
      <c r="T69" s="9"/>
      <c r="U69" s="9"/>
      <c r="V69" s="9"/>
      <c r="W69" s="9"/>
    </row>
    <row r="70" spans="1:23" s="8" customFormat="1" ht="12.95" customHeight="1">
      <c r="B70" s="142"/>
      <c r="C70" s="143"/>
      <c r="D70" s="144"/>
      <c r="E70" s="144"/>
      <c r="F70" s="144"/>
      <c r="G70" s="145"/>
      <c r="H70" s="146"/>
      <c r="I70" s="8" t="s">
        <v>9</v>
      </c>
      <c r="J70" s="164"/>
      <c r="K70" s="165"/>
      <c r="L70" s="9"/>
      <c r="M70" s="164"/>
      <c r="N70" s="165"/>
      <c r="P70" s="9"/>
      <c r="Q70" s="9"/>
      <c r="R70" s="9"/>
      <c r="S70" s="9"/>
      <c r="T70" s="9"/>
      <c r="U70" s="9"/>
      <c r="V70" s="9"/>
      <c r="W70" s="9"/>
    </row>
    <row r="71" spans="1:23" ht="12.95" customHeight="1">
      <c r="A71" s="9"/>
      <c r="B71" s="147"/>
      <c r="C71" s="148"/>
      <c r="D71" s="149"/>
      <c r="E71" s="150"/>
      <c r="F71" s="150"/>
      <c r="G71" s="150"/>
      <c r="H71" s="151"/>
      <c r="I71" s="8" t="s">
        <v>9</v>
      </c>
      <c r="K71" s="165"/>
      <c r="L71" s="9"/>
      <c r="N71" s="165"/>
      <c r="O71" s="9"/>
    </row>
    <row r="72" spans="1:23" ht="12.95" customHeight="1">
      <c r="A72" s="9"/>
      <c r="B72" s="147"/>
      <c r="C72" s="148"/>
      <c r="D72" s="150"/>
      <c r="E72" s="152"/>
      <c r="F72" s="152"/>
      <c r="G72" s="153"/>
      <c r="H72" s="154"/>
      <c r="I72" s="8" t="s">
        <v>9</v>
      </c>
      <c r="O72" s="9"/>
    </row>
    <row r="73" spans="1:23" ht="12.95" customHeight="1" thickBot="1">
      <c r="B73" s="157"/>
      <c r="C73" s="158"/>
      <c r="D73" s="159"/>
      <c r="E73" s="160"/>
      <c r="F73" s="159"/>
      <c r="G73" s="161"/>
      <c r="H73" s="162"/>
      <c r="I73" s="155" t="s">
        <v>9</v>
      </c>
    </row>
    <row r="74" spans="1:23" ht="12.95" customHeight="1">
      <c r="B74" s="142"/>
      <c r="C74" s="143"/>
      <c r="D74" s="144"/>
      <c r="E74" s="144"/>
      <c r="F74" s="144"/>
      <c r="G74" s="145"/>
      <c r="H74" s="146"/>
      <c r="I74" s="8" t="s">
        <v>9</v>
      </c>
      <c r="J74" s="8"/>
      <c r="K74" s="167"/>
      <c r="M74" s="8"/>
      <c r="N74" s="167"/>
    </row>
    <row r="75" spans="1:23" ht="12.95" customHeight="1">
      <c r="B75" s="147"/>
      <c r="C75" s="148"/>
      <c r="D75" s="149"/>
      <c r="E75" s="150"/>
      <c r="F75" s="150"/>
      <c r="G75" s="150"/>
      <c r="H75" s="151"/>
      <c r="I75" s="8"/>
      <c r="J75" s="8"/>
      <c r="K75" s="167"/>
      <c r="M75" s="8"/>
      <c r="N75" s="167"/>
    </row>
    <row r="76" spans="1:23" ht="12.95" customHeight="1">
      <c r="B76" s="147"/>
      <c r="C76" s="148"/>
      <c r="D76" s="150"/>
      <c r="E76" s="152"/>
      <c r="F76" s="152"/>
      <c r="G76" s="153"/>
      <c r="H76" s="154"/>
      <c r="I76" s="8"/>
      <c r="J76" s="8"/>
      <c r="K76" s="167"/>
      <c r="M76" s="8"/>
      <c r="N76" s="167"/>
    </row>
    <row r="77" spans="1:23" ht="12.95" customHeight="1" thickBot="1">
      <c r="B77" s="157"/>
      <c r="C77" s="158"/>
      <c r="D77" s="159"/>
      <c r="E77" s="160"/>
      <c r="F77" s="159"/>
      <c r="G77" s="161"/>
      <c r="H77" s="162"/>
      <c r="I77" s="155"/>
      <c r="J77" s="8"/>
      <c r="K77" s="167"/>
      <c r="M77" s="8"/>
      <c r="N77" s="167"/>
    </row>
    <row r="78" spans="1:23" ht="12.95" customHeight="1">
      <c r="B78" s="142"/>
      <c r="C78" s="143"/>
      <c r="D78" s="144"/>
      <c r="E78" s="144"/>
      <c r="F78" s="144"/>
      <c r="G78" s="145"/>
      <c r="H78" s="146"/>
      <c r="I78" s="8"/>
      <c r="J78" s="8"/>
      <c r="K78" s="167"/>
      <c r="M78" s="8"/>
      <c r="N78" s="167"/>
    </row>
    <row r="79" spans="1:23" ht="12.95" customHeight="1">
      <c r="B79" s="147"/>
      <c r="C79" s="148"/>
      <c r="D79" s="149"/>
      <c r="E79" s="150"/>
      <c r="F79" s="150"/>
      <c r="G79" s="150"/>
      <c r="H79" s="151"/>
      <c r="I79" s="8"/>
      <c r="J79" s="8"/>
      <c r="K79" s="167"/>
      <c r="M79" s="8"/>
      <c r="N79" s="167"/>
    </row>
    <row r="80" spans="1:23" ht="12.95" customHeight="1">
      <c r="B80" s="147"/>
      <c r="C80" s="148"/>
      <c r="D80" s="150"/>
      <c r="E80" s="152"/>
      <c r="F80" s="152"/>
      <c r="G80" s="153"/>
      <c r="H80" s="154"/>
      <c r="I80" s="8"/>
      <c r="J80" s="8"/>
      <c r="K80" s="167"/>
      <c r="M80" s="8"/>
      <c r="N80" s="167"/>
    </row>
    <row r="81" spans="2:14" ht="12.95" customHeight="1" thickBot="1">
      <c r="B81" s="157"/>
      <c r="C81" s="158"/>
      <c r="D81" s="159"/>
      <c r="E81" s="160"/>
      <c r="F81" s="159"/>
      <c r="G81" s="161"/>
      <c r="H81" s="162"/>
      <c r="I81" s="155" t="s">
        <v>9</v>
      </c>
      <c r="J81" s="8"/>
      <c r="K81" s="167"/>
      <c r="M81" s="8"/>
      <c r="N81" s="167"/>
    </row>
    <row r="82" spans="2:14" ht="12.95" customHeight="1">
      <c r="B82" s="142"/>
      <c r="C82" s="143"/>
      <c r="D82" s="144"/>
      <c r="E82" s="144"/>
      <c r="F82" s="144"/>
      <c r="G82" s="145"/>
      <c r="H82" s="146"/>
      <c r="I82" s="8" t="s">
        <v>9</v>
      </c>
      <c r="J82" s="8"/>
      <c r="K82" s="167"/>
      <c r="M82" s="8"/>
      <c r="N82" s="167"/>
    </row>
    <row r="83" spans="2:14" ht="12.95" customHeight="1">
      <c r="B83" s="147"/>
      <c r="C83" s="148"/>
      <c r="D83" s="149"/>
      <c r="E83" s="150"/>
      <c r="F83" s="150"/>
      <c r="G83" s="150"/>
      <c r="H83" s="151"/>
      <c r="I83" s="8" t="s">
        <v>9</v>
      </c>
      <c r="J83" s="8"/>
      <c r="K83" s="167"/>
      <c r="M83" s="8"/>
      <c r="N83" s="167"/>
    </row>
    <row r="84" spans="2:14" ht="12.95" customHeight="1">
      <c r="B84" s="147"/>
      <c r="C84" s="148"/>
      <c r="D84" s="150"/>
      <c r="E84" s="152"/>
      <c r="F84" s="152"/>
      <c r="G84" s="153"/>
      <c r="H84" s="154"/>
      <c r="I84" s="8" t="s">
        <v>9</v>
      </c>
      <c r="J84" s="8"/>
      <c r="K84" s="167"/>
      <c r="M84" s="8"/>
      <c r="N84" s="167"/>
    </row>
    <row r="85" spans="2:14" ht="12.95" customHeight="1" thickBot="1">
      <c r="B85" s="157"/>
      <c r="C85" s="158"/>
      <c r="D85" s="159"/>
      <c r="E85" s="160"/>
      <c r="F85" s="159"/>
      <c r="G85" s="161"/>
      <c r="H85" s="162"/>
      <c r="I85" s="155" t="s">
        <v>9</v>
      </c>
      <c r="J85" s="8"/>
      <c r="K85" s="167"/>
      <c r="M85" s="8"/>
      <c r="N85" s="167"/>
    </row>
    <row r="86" spans="2:14" ht="12.95" customHeight="1">
      <c r="B86" s="142"/>
      <c r="C86" s="143"/>
      <c r="D86" s="144"/>
      <c r="E86" s="144"/>
      <c r="F86" s="144"/>
      <c r="G86" s="145"/>
      <c r="H86" s="146"/>
      <c r="I86" s="8" t="s">
        <v>9</v>
      </c>
      <c r="J86" s="8"/>
      <c r="K86" s="167"/>
      <c r="M86" s="8"/>
      <c r="N86" s="167"/>
    </row>
    <row r="87" spans="2:14" ht="12.95" customHeight="1">
      <c r="B87" s="147"/>
      <c r="C87" s="148"/>
      <c r="D87" s="149"/>
      <c r="E87" s="150"/>
      <c r="F87" s="150"/>
      <c r="G87" s="150"/>
      <c r="H87" s="151"/>
      <c r="I87" s="8" t="s">
        <v>9</v>
      </c>
      <c r="J87" s="8"/>
      <c r="K87" s="167"/>
      <c r="M87" s="8"/>
      <c r="N87" s="167"/>
    </row>
    <row r="88" spans="2:14" ht="12.95" customHeight="1">
      <c r="B88" s="147"/>
      <c r="C88" s="148"/>
      <c r="D88" s="150"/>
      <c r="E88" s="152"/>
      <c r="F88" s="152"/>
      <c r="G88" s="153"/>
      <c r="H88" s="154"/>
      <c r="I88" s="8" t="s">
        <v>9</v>
      </c>
      <c r="J88" s="8"/>
      <c r="K88" s="167"/>
      <c r="M88" s="8"/>
      <c r="N88" s="167"/>
    </row>
    <row r="89" spans="2:14" ht="12.95" customHeight="1" thickBot="1">
      <c r="B89" s="157"/>
      <c r="C89" s="158"/>
      <c r="D89" s="159"/>
      <c r="E89" s="160"/>
      <c r="F89" s="159"/>
      <c r="G89" s="161"/>
      <c r="H89" s="162"/>
      <c r="I89" s="155" t="s">
        <v>9</v>
      </c>
      <c r="J89" s="8"/>
      <c r="K89" s="167"/>
      <c r="M89" s="8"/>
      <c r="N89" s="167"/>
    </row>
    <row r="90" spans="2:14" ht="12.95" customHeight="1">
      <c r="B90" s="142"/>
      <c r="C90" s="143"/>
      <c r="D90" s="144"/>
      <c r="E90" s="144"/>
      <c r="F90" s="144"/>
      <c r="G90" s="145"/>
      <c r="H90" s="146"/>
      <c r="I90" s="8" t="s">
        <v>9</v>
      </c>
      <c r="J90" s="8"/>
      <c r="K90" s="167"/>
      <c r="M90" s="8"/>
      <c r="N90" s="167"/>
    </row>
    <row r="91" spans="2:14" ht="12.95" customHeight="1">
      <c r="B91" s="147"/>
      <c r="C91" s="148"/>
      <c r="D91" s="149"/>
      <c r="E91" s="150"/>
      <c r="F91" s="150"/>
      <c r="G91" s="150"/>
      <c r="H91" s="151"/>
      <c r="I91" s="8" t="s">
        <v>9</v>
      </c>
      <c r="J91" s="8"/>
      <c r="K91" s="167"/>
      <c r="M91" s="8"/>
      <c r="N91" s="167"/>
    </row>
    <row r="92" spans="2:14" ht="12.95" customHeight="1">
      <c r="B92" s="147"/>
      <c r="C92" s="148"/>
      <c r="D92" s="150"/>
      <c r="E92" s="152"/>
      <c r="F92" s="152"/>
      <c r="G92" s="153"/>
      <c r="H92" s="154"/>
      <c r="I92" s="8" t="s">
        <v>9</v>
      </c>
      <c r="J92" s="8"/>
      <c r="K92" s="167"/>
      <c r="M92" s="8"/>
      <c r="N92" s="167"/>
    </row>
    <row r="93" spans="2:14" ht="12.95" customHeight="1" thickBot="1">
      <c r="B93" s="157"/>
      <c r="C93" s="158"/>
      <c r="D93" s="159"/>
      <c r="E93" s="160"/>
      <c r="F93" s="159"/>
      <c r="G93" s="161"/>
      <c r="H93" s="162"/>
      <c r="I93" s="155" t="s">
        <v>9</v>
      </c>
      <c r="J93" s="8"/>
      <c r="K93" s="167"/>
      <c r="M93" s="8"/>
      <c r="N93" s="167"/>
    </row>
    <row r="94" spans="2:14" ht="12.95" customHeight="1">
      <c r="B94" s="142"/>
      <c r="C94" s="143"/>
      <c r="D94" s="144"/>
      <c r="E94" s="144"/>
      <c r="F94" s="144"/>
      <c r="G94" s="145"/>
      <c r="H94" s="146"/>
      <c r="I94" s="8" t="s">
        <v>9</v>
      </c>
      <c r="J94" s="8"/>
      <c r="K94" s="167"/>
      <c r="M94" s="8"/>
      <c r="N94" s="167"/>
    </row>
    <row r="95" spans="2:14" ht="12.95" customHeight="1">
      <c r="B95" s="147"/>
      <c r="C95" s="148"/>
      <c r="D95" s="149"/>
      <c r="E95" s="150"/>
      <c r="F95" s="150"/>
      <c r="G95" s="150"/>
      <c r="H95" s="151"/>
      <c r="I95" s="8" t="s">
        <v>9</v>
      </c>
      <c r="J95" s="8"/>
      <c r="K95" s="167"/>
      <c r="M95" s="8"/>
      <c r="N95" s="167"/>
    </row>
    <row r="96" spans="2:14" ht="12.95" customHeight="1">
      <c r="B96" s="147"/>
      <c r="C96" s="148"/>
      <c r="D96" s="150"/>
      <c r="E96" s="152"/>
      <c r="F96" s="152"/>
      <c r="G96" s="153"/>
      <c r="H96" s="154"/>
      <c r="I96" s="8" t="s">
        <v>9</v>
      </c>
      <c r="J96" s="8"/>
      <c r="K96" s="167"/>
      <c r="M96" s="8"/>
      <c r="N96" s="167"/>
    </row>
    <row r="97" spans="2:14" ht="12.95" customHeight="1" thickBot="1">
      <c r="B97" s="157"/>
      <c r="C97" s="158"/>
      <c r="D97" s="159"/>
      <c r="E97" s="160"/>
      <c r="F97" s="159"/>
      <c r="G97" s="161"/>
      <c r="H97" s="162"/>
      <c r="I97" s="155" t="s">
        <v>9</v>
      </c>
      <c r="J97" s="8"/>
      <c r="K97" s="167"/>
      <c r="M97" s="8"/>
      <c r="N97" s="167"/>
    </row>
    <row r="98" spans="2:14" ht="12.95" customHeight="1" thickBot="1">
      <c r="B98" s="168"/>
      <c r="C98" s="8"/>
      <c r="D98" s="8"/>
      <c r="E98" s="8"/>
      <c r="F98" s="8"/>
      <c r="G98" s="8"/>
      <c r="H98" s="8"/>
      <c r="I98" s="8"/>
      <c r="J98" s="8"/>
      <c r="K98" s="167"/>
      <c r="M98" s="8"/>
      <c r="N98" s="167"/>
    </row>
    <row r="99" spans="2:14" ht="12.95" customHeight="1">
      <c r="B99" s="169"/>
      <c r="C99" s="170"/>
      <c r="D99" s="171"/>
      <c r="E99" s="171"/>
      <c r="F99" s="171"/>
      <c r="G99" s="172"/>
      <c r="H99" s="173"/>
      <c r="I99" s="8" t="s">
        <v>9</v>
      </c>
      <c r="J99" s="8"/>
      <c r="K99" s="167"/>
      <c r="M99" s="8"/>
      <c r="N99" s="167"/>
    </row>
    <row r="100" spans="2:14" ht="12.95" customHeight="1">
      <c r="B100" s="174"/>
      <c r="C100" s="175"/>
      <c r="D100" s="176"/>
      <c r="E100" s="177"/>
      <c r="F100" s="177"/>
      <c r="G100" s="177"/>
      <c r="H100" s="178"/>
      <c r="I100" s="8" t="s">
        <v>9</v>
      </c>
      <c r="J100" s="8"/>
      <c r="K100" s="167"/>
      <c r="M100" s="8"/>
      <c r="N100" s="167"/>
    </row>
    <row r="101" spans="2:14" ht="12.95" customHeight="1">
      <c r="B101" s="174"/>
      <c r="C101" s="175"/>
      <c r="D101" s="177"/>
      <c r="E101" s="179"/>
      <c r="F101" s="179"/>
      <c r="G101" s="180"/>
      <c r="H101" s="181"/>
      <c r="I101" s="8" t="s">
        <v>9</v>
      </c>
      <c r="J101" s="8"/>
      <c r="K101" s="167"/>
      <c r="M101" s="8"/>
      <c r="N101" s="167"/>
    </row>
    <row r="102" spans="2:14" ht="12.95" customHeight="1" thickBot="1">
      <c r="B102" s="182"/>
      <c r="C102" s="183"/>
      <c r="D102" s="184"/>
      <c r="E102" s="185"/>
      <c r="F102" s="184"/>
      <c r="G102" s="186"/>
      <c r="H102" s="187"/>
      <c r="I102" s="155" t="s">
        <v>9</v>
      </c>
      <c r="J102" s="8"/>
      <c r="K102" s="167"/>
      <c r="M102" s="8"/>
      <c r="N102" s="167"/>
    </row>
    <row r="103" spans="2:14" ht="12.95" customHeight="1">
      <c r="B103" s="169"/>
      <c r="C103" s="170"/>
      <c r="D103" s="171"/>
      <c r="E103" s="171"/>
      <c r="F103" s="171"/>
      <c r="G103" s="172"/>
      <c r="H103" s="173"/>
      <c r="I103" s="8" t="s">
        <v>9</v>
      </c>
      <c r="J103" s="8"/>
      <c r="K103" s="167"/>
      <c r="M103" s="8"/>
      <c r="N103" s="167"/>
    </row>
    <row r="104" spans="2:14" ht="12.95" customHeight="1">
      <c r="B104" s="174"/>
      <c r="C104" s="175"/>
      <c r="D104" s="176"/>
      <c r="E104" s="177"/>
      <c r="F104" s="177"/>
      <c r="G104" s="177"/>
      <c r="H104" s="178"/>
      <c r="I104" s="8" t="s">
        <v>9</v>
      </c>
      <c r="J104" s="8"/>
      <c r="K104" s="167"/>
      <c r="M104" s="8"/>
      <c r="N104" s="167"/>
    </row>
    <row r="105" spans="2:14" ht="12.95" customHeight="1">
      <c r="B105" s="174"/>
      <c r="C105" s="175"/>
      <c r="D105" s="177"/>
      <c r="E105" s="179"/>
      <c r="F105" s="179"/>
      <c r="G105" s="180"/>
      <c r="H105" s="181"/>
      <c r="I105" s="8" t="s">
        <v>9</v>
      </c>
      <c r="J105" s="8"/>
      <c r="K105" s="167"/>
      <c r="M105" s="8"/>
      <c r="N105" s="167"/>
    </row>
    <row r="106" spans="2:14" ht="12.95" customHeight="1" thickBot="1">
      <c r="B106" s="182"/>
      <c r="C106" s="183"/>
      <c r="D106" s="184"/>
      <c r="E106" s="185"/>
      <c r="F106" s="184"/>
      <c r="G106" s="186"/>
      <c r="H106" s="187"/>
      <c r="I106" s="155" t="s">
        <v>9</v>
      </c>
      <c r="J106" s="8"/>
      <c r="K106" s="167"/>
      <c r="M106" s="8"/>
      <c r="N106" s="167"/>
    </row>
    <row r="107" spans="2:14" ht="12.95" customHeight="1">
      <c r="B107" s="169"/>
      <c r="C107" s="170"/>
      <c r="D107" s="171"/>
      <c r="E107" s="171"/>
      <c r="F107" s="171"/>
      <c r="G107" s="172"/>
      <c r="H107" s="173"/>
      <c r="I107" s="8" t="s">
        <v>9</v>
      </c>
      <c r="J107" s="8"/>
      <c r="K107" s="167"/>
      <c r="M107" s="8"/>
      <c r="N107" s="167"/>
    </row>
    <row r="108" spans="2:14" ht="12.95" customHeight="1">
      <c r="B108" s="174"/>
      <c r="C108" s="175"/>
      <c r="D108" s="176"/>
      <c r="E108" s="177"/>
      <c r="F108" s="177"/>
      <c r="G108" s="177"/>
      <c r="H108" s="178"/>
      <c r="I108" s="8" t="s">
        <v>9</v>
      </c>
      <c r="J108" s="8"/>
      <c r="K108" s="167"/>
      <c r="M108" s="8"/>
      <c r="N108" s="167"/>
    </row>
    <row r="109" spans="2:14" ht="12.95" customHeight="1">
      <c r="B109" s="174"/>
      <c r="C109" s="175"/>
      <c r="D109" s="177"/>
      <c r="E109" s="179"/>
      <c r="F109" s="179"/>
      <c r="G109" s="180"/>
      <c r="H109" s="181"/>
      <c r="I109" s="8" t="s">
        <v>9</v>
      </c>
      <c r="J109" s="8"/>
      <c r="K109" s="167"/>
      <c r="M109" s="8"/>
      <c r="N109" s="167"/>
    </row>
    <row r="110" spans="2:14" ht="12.95" customHeight="1" thickBot="1">
      <c r="B110" s="182"/>
      <c r="C110" s="183"/>
      <c r="D110" s="184"/>
      <c r="E110" s="185"/>
      <c r="F110" s="184"/>
      <c r="G110" s="186"/>
      <c r="H110" s="187"/>
      <c r="I110" s="155" t="s">
        <v>9</v>
      </c>
      <c r="J110" s="8"/>
      <c r="K110" s="167"/>
      <c r="M110" s="8"/>
      <c r="N110" s="167"/>
    </row>
    <row r="111" spans="2:14" ht="12.95" customHeight="1">
      <c r="B111" s="169"/>
      <c r="C111" s="170"/>
      <c r="D111" s="171"/>
      <c r="E111" s="171"/>
      <c r="F111" s="171"/>
      <c r="G111" s="172"/>
      <c r="H111" s="173"/>
      <c r="I111" s="8" t="s">
        <v>9</v>
      </c>
      <c r="J111" s="8"/>
      <c r="K111" s="167"/>
      <c r="M111" s="8"/>
      <c r="N111" s="167"/>
    </row>
    <row r="112" spans="2:14" ht="12.95" customHeight="1">
      <c r="B112" s="174"/>
      <c r="C112" s="175"/>
      <c r="D112" s="176"/>
      <c r="E112" s="177"/>
      <c r="F112" s="177"/>
      <c r="G112" s="177"/>
      <c r="H112" s="178"/>
      <c r="I112" s="8" t="s">
        <v>9</v>
      </c>
      <c r="J112" s="8"/>
      <c r="K112" s="167"/>
      <c r="M112" s="8"/>
      <c r="N112" s="167"/>
    </row>
    <row r="113" spans="2:14" ht="12.95" customHeight="1">
      <c r="B113" s="174"/>
      <c r="C113" s="175"/>
      <c r="D113" s="177"/>
      <c r="E113" s="179"/>
      <c r="F113" s="179"/>
      <c r="G113" s="180"/>
      <c r="H113" s="181"/>
      <c r="I113" s="8" t="s">
        <v>9</v>
      </c>
      <c r="J113" s="8"/>
      <c r="K113" s="167"/>
      <c r="M113" s="8"/>
      <c r="N113" s="167"/>
    </row>
    <row r="114" spans="2:14" ht="12.95" customHeight="1" thickBot="1">
      <c r="B114" s="182"/>
      <c r="C114" s="183"/>
      <c r="D114" s="184"/>
      <c r="E114" s="185"/>
      <c r="F114" s="184"/>
      <c r="G114" s="186"/>
      <c r="H114" s="187"/>
      <c r="I114" s="155" t="s">
        <v>9</v>
      </c>
      <c r="J114" s="8"/>
      <c r="K114" s="167"/>
      <c r="M114" s="8"/>
      <c r="N114" s="167"/>
    </row>
    <row r="115" spans="2:14" ht="12.95" customHeight="1">
      <c r="B115" s="169"/>
      <c r="C115" s="170"/>
      <c r="D115" s="171"/>
      <c r="E115" s="171"/>
      <c r="F115" s="171"/>
      <c r="G115" s="172"/>
      <c r="H115" s="173"/>
      <c r="I115" s="8" t="s">
        <v>9</v>
      </c>
      <c r="J115" s="8"/>
      <c r="K115" s="167"/>
      <c r="M115" s="8"/>
      <c r="N115" s="167"/>
    </row>
    <row r="116" spans="2:14" ht="12.95" customHeight="1">
      <c r="B116" s="174"/>
      <c r="C116" s="175"/>
      <c r="D116" s="176"/>
      <c r="E116" s="177"/>
      <c r="F116" s="177"/>
      <c r="G116" s="177"/>
      <c r="H116" s="178"/>
      <c r="I116" s="8" t="s">
        <v>9</v>
      </c>
      <c r="J116" s="8"/>
      <c r="K116" s="167"/>
      <c r="M116" s="8"/>
      <c r="N116" s="167"/>
    </row>
    <row r="117" spans="2:14" ht="12.95" customHeight="1">
      <c r="B117" s="174"/>
      <c r="C117" s="175"/>
      <c r="D117" s="177"/>
      <c r="E117" s="179"/>
      <c r="F117" s="179"/>
      <c r="G117" s="180"/>
      <c r="H117" s="181"/>
      <c r="I117" s="8" t="s">
        <v>9</v>
      </c>
      <c r="J117" s="8"/>
      <c r="K117" s="167"/>
      <c r="M117" s="8"/>
      <c r="N117" s="167"/>
    </row>
    <row r="118" spans="2:14" ht="12.95" customHeight="1" thickBot="1">
      <c r="B118" s="182"/>
      <c r="C118" s="183"/>
      <c r="D118" s="184"/>
      <c r="E118" s="185"/>
      <c r="F118" s="184"/>
      <c r="G118" s="186"/>
      <c r="H118" s="187"/>
      <c r="I118" s="155" t="s">
        <v>9</v>
      </c>
      <c r="J118" s="8"/>
      <c r="K118" s="167"/>
      <c r="M118" s="8"/>
      <c r="N118" s="167"/>
    </row>
    <row r="119" spans="2:14" ht="12.95" customHeight="1">
      <c r="B119" s="169"/>
      <c r="C119" s="170"/>
      <c r="D119" s="171"/>
      <c r="E119" s="171"/>
      <c r="F119" s="171"/>
      <c r="G119" s="172"/>
      <c r="H119" s="173"/>
      <c r="I119" s="8" t="s">
        <v>9</v>
      </c>
      <c r="J119" s="8"/>
      <c r="K119" s="167"/>
      <c r="M119" s="8"/>
      <c r="N119" s="167"/>
    </row>
    <row r="120" spans="2:14" ht="12.95" customHeight="1">
      <c r="B120" s="174"/>
      <c r="C120" s="175"/>
      <c r="D120" s="176"/>
      <c r="E120" s="177"/>
      <c r="F120" s="177"/>
      <c r="G120" s="177"/>
      <c r="H120" s="178"/>
      <c r="I120" s="8" t="s">
        <v>9</v>
      </c>
      <c r="J120" s="8"/>
      <c r="K120" s="167"/>
      <c r="M120" s="8"/>
      <c r="N120" s="167"/>
    </row>
    <row r="121" spans="2:14" ht="12.95" customHeight="1">
      <c r="B121" s="174"/>
      <c r="C121" s="175"/>
      <c r="D121" s="177"/>
      <c r="E121" s="179"/>
      <c r="F121" s="179"/>
      <c r="G121" s="180"/>
      <c r="H121" s="181"/>
      <c r="I121" s="8" t="s">
        <v>9</v>
      </c>
      <c r="J121" s="8"/>
      <c r="K121" s="167"/>
      <c r="M121" s="8"/>
      <c r="N121" s="167"/>
    </row>
    <row r="122" spans="2:14" ht="12.95" customHeight="1" thickBot="1">
      <c r="B122" s="182"/>
      <c r="C122" s="183"/>
      <c r="D122" s="184"/>
      <c r="E122" s="185"/>
      <c r="F122" s="184"/>
      <c r="G122" s="186"/>
      <c r="H122" s="187"/>
      <c r="I122" s="155" t="s">
        <v>9</v>
      </c>
      <c r="J122" s="8"/>
      <c r="K122" s="167"/>
      <c r="M122" s="8"/>
      <c r="N122" s="167"/>
    </row>
    <row r="123" spans="2:14" ht="12.95" customHeight="1">
      <c r="B123" s="169"/>
      <c r="C123" s="170"/>
      <c r="D123" s="171"/>
      <c r="E123" s="171"/>
      <c r="F123" s="171"/>
      <c r="G123" s="172"/>
      <c r="H123" s="173"/>
      <c r="I123" s="8" t="s">
        <v>9</v>
      </c>
      <c r="J123" s="8"/>
      <c r="K123" s="167"/>
      <c r="M123" s="8"/>
      <c r="N123" s="167"/>
    </row>
    <row r="124" spans="2:14" ht="12.95" customHeight="1">
      <c r="B124" s="174"/>
      <c r="C124" s="175"/>
      <c r="D124" s="176"/>
      <c r="E124" s="177"/>
      <c r="F124" s="177"/>
      <c r="G124" s="177"/>
      <c r="H124" s="178"/>
      <c r="I124" s="8" t="s">
        <v>9</v>
      </c>
      <c r="J124" s="8"/>
      <c r="K124" s="167"/>
      <c r="M124" s="8"/>
      <c r="N124" s="167"/>
    </row>
    <row r="125" spans="2:14" ht="12.95" customHeight="1">
      <c r="B125" s="174"/>
      <c r="C125" s="175"/>
      <c r="D125" s="177"/>
      <c r="E125" s="179"/>
      <c r="F125" s="179"/>
      <c r="G125" s="180"/>
      <c r="H125" s="181"/>
      <c r="I125" s="8" t="s">
        <v>9</v>
      </c>
      <c r="J125" s="8"/>
      <c r="K125" s="167"/>
      <c r="M125" s="8"/>
      <c r="N125" s="167"/>
    </row>
    <row r="126" spans="2:14" ht="12.95" customHeight="1" thickBot="1">
      <c r="B126" s="182"/>
      <c r="C126" s="183"/>
      <c r="D126" s="184"/>
      <c r="E126" s="185"/>
      <c r="F126" s="184"/>
      <c r="G126" s="186"/>
      <c r="H126" s="187"/>
      <c r="I126" s="155" t="s">
        <v>9</v>
      </c>
      <c r="J126" s="8"/>
      <c r="K126" s="167"/>
      <c r="M126" s="8"/>
      <c r="N126" s="167"/>
    </row>
    <row r="127" spans="2:14" ht="12.95" customHeight="1">
      <c r="B127" s="169"/>
      <c r="C127" s="170"/>
      <c r="D127" s="171"/>
      <c r="E127" s="171"/>
      <c r="F127" s="171"/>
      <c r="G127" s="172"/>
      <c r="H127" s="173"/>
      <c r="I127" s="8" t="s">
        <v>9</v>
      </c>
      <c r="J127" s="8"/>
      <c r="K127" s="167"/>
      <c r="M127" s="8"/>
      <c r="N127" s="167"/>
    </row>
    <row r="128" spans="2:14" ht="12.95" customHeight="1">
      <c r="B128" s="174"/>
      <c r="C128" s="175"/>
      <c r="D128" s="176"/>
      <c r="E128" s="177"/>
      <c r="F128" s="177"/>
      <c r="G128" s="177"/>
      <c r="H128" s="178"/>
      <c r="I128" s="8" t="s">
        <v>9</v>
      </c>
      <c r="J128" s="8"/>
      <c r="K128" s="167"/>
      <c r="M128" s="8"/>
      <c r="N128" s="167"/>
    </row>
    <row r="129" spans="2:14" ht="12.95" customHeight="1">
      <c r="B129" s="174"/>
      <c r="C129" s="175"/>
      <c r="D129" s="177"/>
      <c r="E129" s="179"/>
      <c r="F129" s="179"/>
      <c r="G129" s="180"/>
      <c r="H129" s="181"/>
      <c r="I129" s="8" t="s">
        <v>9</v>
      </c>
      <c r="J129" s="8"/>
      <c r="K129" s="167"/>
      <c r="M129" s="8"/>
      <c r="N129" s="167"/>
    </row>
    <row r="130" spans="2:14" ht="12.95" customHeight="1" thickBot="1">
      <c r="B130" s="182"/>
      <c r="C130" s="183"/>
      <c r="D130" s="184"/>
      <c r="E130" s="185"/>
      <c r="F130" s="184"/>
      <c r="G130" s="186"/>
      <c r="H130" s="187"/>
      <c r="I130" s="155" t="s">
        <v>9</v>
      </c>
      <c r="J130" s="8"/>
      <c r="K130" s="167"/>
      <c r="M130" s="8"/>
      <c r="N130" s="167"/>
    </row>
    <row r="131" spans="2:14" ht="12.95" customHeight="1">
      <c r="B131" s="169"/>
      <c r="C131" s="170"/>
      <c r="D131" s="171"/>
      <c r="E131" s="171"/>
      <c r="F131" s="171"/>
      <c r="G131" s="172"/>
      <c r="H131" s="173"/>
      <c r="I131" s="8" t="s">
        <v>9</v>
      </c>
      <c r="J131" s="8"/>
      <c r="K131" s="167"/>
      <c r="M131" s="8"/>
      <c r="N131" s="167"/>
    </row>
    <row r="132" spans="2:14" ht="12.95" customHeight="1">
      <c r="B132" s="174"/>
      <c r="C132" s="175"/>
      <c r="D132" s="176"/>
      <c r="E132" s="177"/>
      <c r="F132" s="177"/>
      <c r="G132" s="177"/>
      <c r="H132" s="178"/>
      <c r="I132" s="8" t="s">
        <v>9</v>
      </c>
      <c r="J132" s="8"/>
      <c r="K132" s="167"/>
      <c r="M132" s="8"/>
      <c r="N132" s="167"/>
    </row>
    <row r="133" spans="2:14" ht="12.95" customHeight="1">
      <c r="B133" s="174"/>
      <c r="C133" s="175"/>
      <c r="D133" s="177"/>
      <c r="E133" s="179"/>
      <c r="F133" s="179"/>
      <c r="G133" s="180"/>
      <c r="H133" s="181"/>
      <c r="I133" s="8" t="s">
        <v>9</v>
      </c>
      <c r="J133" s="8"/>
      <c r="K133" s="167"/>
      <c r="M133" s="8"/>
      <c r="N133" s="167"/>
    </row>
    <row r="134" spans="2:14" ht="12.95" customHeight="1" thickBot="1">
      <c r="B134" s="182"/>
      <c r="C134" s="183"/>
      <c r="D134" s="184"/>
      <c r="E134" s="185"/>
      <c r="F134" s="184"/>
      <c r="G134" s="186"/>
      <c r="H134" s="187"/>
      <c r="I134" s="155" t="s">
        <v>9</v>
      </c>
      <c r="J134" s="8"/>
      <c r="K134" s="167"/>
      <c r="M134" s="8"/>
      <c r="N134" s="167"/>
    </row>
    <row r="135" spans="2:14" ht="12.95" customHeight="1">
      <c r="B135" s="169"/>
      <c r="C135" s="170"/>
      <c r="D135" s="171"/>
      <c r="E135" s="171"/>
      <c r="F135" s="171"/>
      <c r="G135" s="172"/>
      <c r="H135" s="173"/>
      <c r="I135" s="8" t="s">
        <v>9</v>
      </c>
      <c r="J135" s="8"/>
      <c r="K135" s="167"/>
      <c r="M135" s="8"/>
      <c r="N135" s="167"/>
    </row>
    <row r="136" spans="2:14" ht="12.95" customHeight="1">
      <c r="B136" s="174"/>
      <c r="C136" s="175"/>
      <c r="D136" s="176"/>
      <c r="E136" s="177"/>
      <c r="F136" s="177"/>
      <c r="G136" s="177"/>
      <c r="H136" s="178"/>
      <c r="I136" s="8" t="s">
        <v>9</v>
      </c>
      <c r="J136" s="8"/>
      <c r="K136" s="167"/>
      <c r="M136" s="8"/>
      <c r="N136" s="167"/>
    </row>
    <row r="137" spans="2:14" ht="12.95" customHeight="1">
      <c r="B137" s="174"/>
      <c r="C137" s="175"/>
      <c r="D137" s="177"/>
      <c r="E137" s="179"/>
      <c r="F137" s="179"/>
      <c r="G137" s="180"/>
      <c r="H137" s="181"/>
      <c r="I137" s="8" t="s">
        <v>9</v>
      </c>
      <c r="J137" s="8"/>
      <c r="K137" s="167"/>
      <c r="M137" s="8"/>
      <c r="N137" s="167"/>
    </row>
    <row r="138" spans="2:14" ht="12.95" customHeight="1" thickBot="1">
      <c r="B138" s="182"/>
      <c r="C138" s="183"/>
      <c r="D138" s="184"/>
      <c r="E138" s="185"/>
      <c r="F138" s="184"/>
      <c r="G138" s="186"/>
      <c r="H138" s="187"/>
      <c r="I138" s="155" t="s">
        <v>9</v>
      </c>
      <c r="J138" s="8"/>
      <c r="K138" s="167"/>
      <c r="M138" s="8"/>
      <c r="N138" s="167"/>
    </row>
    <row r="139" spans="2:14" ht="12.95" customHeight="1">
      <c r="B139" s="169"/>
      <c r="C139" s="170"/>
      <c r="D139" s="171"/>
      <c r="E139" s="171"/>
      <c r="F139" s="171"/>
      <c r="G139" s="172"/>
      <c r="H139" s="173"/>
      <c r="I139" s="8" t="s">
        <v>9</v>
      </c>
      <c r="J139" s="8"/>
      <c r="K139" s="167"/>
      <c r="M139" s="8"/>
      <c r="N139" s="167"/>
    </row>
    <row r="140" spans="2:14" ht="12.95" customHeight="1">
      <c r="B140" s="174"/>
      <c r="C140" s="175"/>
      <c r="D140" s="176"/>
      <c r="E140" s="177"/>
      <c r="F140" s="177"/>
      <c r="G140" s="177"/>
      <c r="H140" s="178"/>
      <c r="I140" s="8" t="s">
        <v>9</v>
      </c>
      <c r="J140" s="8"/>
      <c r="K140" s="167"/>
      <c r="M140" s="8"/>
      <c r="N140" s="167"/>
    </row>
    <row r="141" spans="2:14" ht="12.95" customHeight="1">
      <c r="B141" s="174"/>
      <c r="C141" s="175"/>
      <c r="D141" s="177"/>
      <c r="E141" s="179"/>
      <c r="F141" s="179"/>
      <c r="G141" s="180"/>
      <c r="H141" s="181"/>
      <c r="I141" s="8" t="s">
        <v>9</v>
      </c>
      <c r="J141" s="8"/>
      <c r="K141" s="167"/>
      <c r="M141" s="8"/>
      <c r="N141" s="167"/>
    </row>
    <row r="142" spans="2:14" ht="12.95" customHeight="1" thickBot="1">
      <c r="B142" s="182"/>
      <c r="C142" s="183"/>
      <c r="D142" s="184"/>
      <c r="E142" s="185"/>
      <c r="F142" s="184"/>
      <c r="G142" s="186"/>
      <c r="H142" s="187"/>
      <c r="I142" s="155" t="s">
        <v>9</v>
      </c>
      <c r="J142" s="8"/>
      <c r="K142" s="167"/>
      <c r="M142" s="8"/>
      <c r="N142" s="167"/>
    </row>
    <row r="143" spans="2:14" ht="12.95" customHeight="1">
      <c r="B143" s="168"/>
      <c r="C143" s="8"/>
      <c r="D143" s="8"/>
      <c r="E143" s="8"/>
      <c r="F143" s="8"/>
      <c r="G143" s="8"/>
      <c r="H143" s="8"/>
      <c r="I143" s="8"/>
      <c r="J143" s="8"/>
      <c r="K143" s="167"/>
      <c r="M143" s="8"/>
      <c r="N143" s="167"/>
    </row>
    <row r="144" spans="2:14" ht="12.95" customHeight="1">
      <c r="B144" s="168"/>
      <c r="C144" s="8"/>
      <c r="D144" s="8"/>
      <c r="E144" s="8"/>
      <c r="F144" s="8"/>
      <c r="G144" s="8"/>
      <c r="H144" s="8"/>
      <c r="I144" s="8"/>
      <c r="J144" s="8"/>
      <c r="K144" s="167"/>
      <c r="M144" s="8"/>
      <c r="N144" s="167"/>
    </row>
    <row r="145" spans="2:14" ht="12.95" customHeight="1">
      <c r="B145" s="168"/>
      <c r="C145" s="8"/>
      <c r="D145" s="8"/>
      <c r="E145" s="8"/>
      <c r="F145" s="8"/>
      <c r="G145" s="8"/>
      <c r="H145" s="8"/>
      <c r="I145" s="8"/>
      <c r="J145" s="8"/>
      <c r="K145" s="167"/>
      <c r="M145" s="8"/>
      <c r="N145" s="167"/>
    </row>
    <row r="146" spans="2:14" ht="12.95" customHeight="1">
      <c r="B146" s="168"/>
      <c r="C146" s="8"/>
      <c r="D146" s="8"/>
      <c r="E146" s="8"/>
      <c r="F146" s="8"/>
      <c r="G146" s="8"/>
      <c r="H146" s="8"/>
      <c r="I146" s="8"/>
      <c r="J146" s="8"/>
      <c r="K146" s="167"/>
      <c r="M146" s="8"/>
      <c r="N146" s="167"/>
    </row>
    <row r="147" spans="2:14" ht="12.95" customHeight="1">
      <c r="B147" s="168"/>
      <c r="C147" s="8"/>
      <c r="D147" s="8"/>
      <c r="E147" s="8"/>
      <c r="F147" s="8"/>
      <c r="G147" s="8"/>
      <c r="H147" s="8"/>
      <c r="I147" s="8"/>
      <c r="J147" s="8"/>
      <c r="K147" s="167"/>
      <c r="M147" s="8"/>
      <c r="N147" s="167"/>
    </row>
    <row r="148" spans="2:14" ht="12.95" customHeight="1">
      <c r="B148" s="168"/>
      <c r="C148" s="8"/>
      <c r="D148" s="8"/>
      <c r="E148" s="8"/>
      <c r="F148" s="8"/>
      <c r="G148" s="8"/>
      <c r="H148" s="8"/>
      <c r="I148" s="8"/>
      <c r="J148" s="8"/>
      <c r="K148" s="167"/>
      <c r="M148" s="8"/>
      <c r="N148" s="167"/>
    </row>
    <row r="149" spans="2:14" ht="12.95" customHeight="1">
      <c r="B149" s="168"/>
      <c r="C149" s="8"/>
      <c r="D149" s="8"/>
      <c r="E149" s="8"/>
      <c r="F149" s="8"/>
      <c r="G149" s="8"/>
      <c r="H149" s="8"/>
      <c r="I149" s="8"/>
      <c r="J149" s="8"/>
      <c r="K149" s="167"/>
      <c r="M149" s="8"/>
      <c r="N149" s="167"/>
    </row>
    <row r="150" spans="2:14" ht="12.95" customHeight="1">
      <c r="B150" s="168"/>
      <c r="C150" s="8"/>
      <c r="D150" s="8"/>
      <c r="E150" s="8"/>
      <c r="F150" s="8"/>
      <c r="G150" s="8"/>
      <c r="H150" s="8"/>
      <c r="I150" s="8"/>
      <c r="J150" s="8"/>
      <c r="K150" s="167"/>
      <c r="M150" s="8"/>
      <c r="N150" s="167"/>
    </row>
    <row r="151" spans="2:14" ht="12.95" customHeight="1">
      <c r="B151" s="168"/>
      <c r="C151" s="8"/>
      <c r="D151" s="8"/>
      <c r="E151" s="8"/>
      <c r="F151" s="8"/>
      <c r="G151" s="8"/>
      <c r="H151" s="8"/>
      <c r="I151" s="8"/>
      <c r="J151" s="8"/>
      <c r="K151" s="167"/>
      <c r="M151" s="8"/>
      <c r="N151" s="167"/>
    </row>
    <row r="152" spans="2:14" ht="12.95" customHeight="1">
      <c r="B152" s="168"/>
      <c r="C152" s="8"/>
      <c r="D152" s="8"/>
      <c r="E152" s="8"/>
      <c r="F152" s="8"/>
      <c r="G152" s="8"/>
      <c r="H152" s="8"/>
      <c r="I152" s="8"/>
      <c r="J152" s="8"/>
      <c r="K152" s="167"/>
      <c r="M152" s="8"/>
      <c r="N152" s="167"/>
    </row>
    <row r="153" spans="2:14" ht="12.95" customHeight="1">
      <c r="B153" s="168"/>
      <c r="C153" s="8"/>
      <c r="D153" s="8"/>
      <c r="E153" s="8"/>
      <c r="F153" s="8"/>
      <c r="G153" s="8"/>
      <c r="H153" s="8"/>
      <c r="I153" s="8"/>
      <c r="J153" s="8"/>
      <c r="K153" s="167"/>
      <c r="M153" s="8"/>
      <c r="N153" s="167"/>
    </row>
    <row r="154" spans="2:14" ht="12.95" customHeight="1">
      <c r="B154" s="168"/>
      <c r="C154" s="8"/>
      <c r="D154" s="8"/>
      <c r="E154" s="8"/>
      <c r="F154" s="8"/>
      <c r="G154" s="8"/>
      <c r="H154" s="8"/>
      <c r="I154" s="8"/>
      <c r="J154" s="8"/>
      <c r="K154" s="167"/>
      <c r="M154" s="8"/>
      <c r="N154" s="167"/>
    </row>
    <row r="155" spans="2:14" ht="12.95" customHeight="1">
      <c r="B155" s="168"/>
      <c r="C155" s="8"/>
      <c r="D155" s="8"/>
      <c r="E155" s="8"/>
      <c r="F155" s="8"/>
      <c r="G155" s="8"/>
      <c r="H155" s="8"/>
      <c r="I155" s="8"/>
      <c r="J155" s="8"/>
      <c r="K155" s="167"/>
      <c r="M155" s="8"/>
      <c r="N155" s="167"/>
    </row>
    <row r="156" spans="2:14" ht="12.95" customHeight="1">
      <c r="B156" s="168"/>
      <c r="C156" s="8"/>
      <c r="D156" s="8"/>
      <c r="E156" s="8"/>
      <c r="F156" s="8"/>
      <c r="G156" s="8"/>
      <c r="H156" s="8"/>
      <c r="I156" s="8"/>
      <c r="J156" s="8"/>
      <c r="K156" s="167"/>
      <c r="M156" s="8"/>
      <c r="N156" s="167"/>
    </row>
    <row r="157" spans="2:14" ht="12.95" customHeight="1">
      <c r="B157" s="168"/>
      <c r="C157" s="8"/>
      <c r="D157" s="8"/>
      <c r="E157" s="8"/>
      <c r="F157" s="8"/>
      <c r="G157" s="8"/>
      <c r="H157" s="8"/>
      <c r="I157" s="8"/>
      <c r="J157" s="8"/>
      <c r="K157" s="167"/>
      <c r="M157" s="8"/>
      <c r="N157" s="167"/>
    </row>
    <row r="158" spans="2:14" ht="12.95" customHeight="1">
      <c r="B158" s="168"/>
      <c r="C158" s="8"/>
      <c r="D158" s="8"/>
      <c r="E158" s="8"/>
      <c r="F158" s="8"/>
      <c r="G158" s="8"/>
      <c r="H158" s="8"/>
      <c r="I158" s="8"/>
      <c r="J158" s="8"/>
      <c r="K158" s="167"/>
      <c r="M158" s="8"/>
      <c r="N158" s="167"/>
    </row>
    <row r="159" spans="2:14" ht="12.95" customHeight="1">
      <c r="B159" s="168"/>
      <c r="C159" s="8"/>
      <c r="D159" s="8"/>
      <c r="E159" s="8"/>
      <c r="F159" s="8"/>
      <c r="G159" s="8"/>
      <c r="H159" s="8"/>
      <c r="I159" s="8"/>
      <c r="J159" s="8"/>
      <c r="K159" s="167"/>
      <c r="M159" s="8"/>
      <c r="N159" s="167"/>
    </row>
    <row r="160" spans="2:14" ht="12.95" customHeight="1">
      <c r="B160" s="168"/>
      <c r="C160" s="8"/>
      <c r="D160" s="8"/>
      <c r="E160" s="8"/>
      <c r="F160" s="8"/>
      <c r="G160" s="8"/>
      <c r="H160" s="8"/>
      <c r="I160" s="8"/>
      <c r="J160" s="8"/>
      <c r="K160" s="167"/>
      <c r="M160" s="8"/>
      <c r="N160" s="167"/>
    </row>
    <row r="161" spans="2:14" ht="12.95" customHeight="1">
      <c r="B161" s="168"/>
      <c r="C161" s="8"/>
      <c r="D161" s="8"/>
      <c r="E161" s="8"/>
      <c r="F161" s="8"/>
      <c r="G161" s="8"/>
      <c r="H161" s="8"/>
      <c r="I161" s="8"/>
      <c r="J161" s="8"/>
      <c r="K161" s="167"/>
      <c r="M161" s="8"/>
      <c r="N161" s="167"/>
    </row>
    <row r="162" spans="2:14" ht="12.95" customHeight="1">
      <c r="B162" s="168"/>
      <c r="C162" s="8"/>
      <c r="D162" s="8"/>
      <c r="E162" s="8"/>
      <c r="F162" s="8"/>
      <c r="G162" s="8"/>
      <c r="H162" s="8"/>
      <c r="I162" s="8"/>
      <c r="J162" s="8"/>
      <c r="K162" s="167"/>
      <c r="M162" s="8"/>
      <c r="N162" s="167"/>
    </row>
    <row r="163" spans="2:14" ht="12.95" customHeight="1">
      <c r="B163" s="168"/>
      <c r="C163" s="8"/>
      <c r="D163" s="8"/>
      <c r="E163" s="8"/>
      <c r="F163" s="8"/>
      <c r="G163" s="8"/>
      <c r="H163" s="8"/>
      <c r="I163" s="8"/>
      <c r="J163" s="8"/>
      <c r="K163" s="167"/>
      <c r="M163" s="8"/>
      <c r="N163" s="167"/>
    </row>
    <row r="164" spans="2:14" ht="12.95" customHeight="1">
      <c r="B164" s="168"/>
      <c r="C164" s="8"/>
      <c r="D164" s="8"/>
      <c r="E164" s="8"/>
      <c r="F164" s="8"/>
      <c r="G164" s="8"/>
      <c r="H164" s="8"/>
      <c r="I164" s="8"/>
      <c r="J164" s="8"/>
      <c r="K164" s="167"/>
      <c r="M164" s="8"/>
      <c r="N164" s="167"/>
    </row>
    <row r="165" spans="2:14" ht="12.95" customHeight="1">
      <c r="B165" s="168"/>
      <c r="C165" s="8"/>
      <c r="D165" s="8"/>
      <c r="E165" s="8"/>
      <c r="F165" s="8"/>
      <c r="G165" s="8"/>
      <c r="H165" s="8"/>
      <c r="I165" s="8"/>
      <c r="J165" s="8"/>
      <c r="K165" s="167"/>
      <c r="M165" s="8"/>
      <c r="N165" s="167"/>
    </row>
    <row r="166" spans="2:14" ht="12.95" customHeight="1">
      <c r="B166" s="168"/>
      <c r="C166" s="8"/>
      <c r="D166" s="8"/>
      <c r="E166" s="8"/>
      <c r="F166" s="8"/>
      <c r="G166" s="8"/>
      <c r="H166" s="8"/>
      <c r="I166" s="8"/>
      <c r="J166" s="8"/>
      <c r="K166" s="167"/>
      <c r="M166" s="8"/>
      <c r="N166" s="167"/>
    </row>
    <row r="167" spans="2:14" ht="12.95" customHeight="1">
      <c r="B167" s="168"/>
      <c r="C167" s="8"/>
      <c r="D167" s="8"/>
      <c r="E167" s="8"/>
      <c r="F167" s="8"/>
      <c r="G167" s="8"/>
      <c r="H167" s="8"/>
      <c r="I167" s="8"/>
      <c r="J167" s="8"/>
      <c r="K167" s="167"/>
      <c r="M167" s="8"/>
      <c r="N167" s="167"/>
    </row>
    <row r="168" spans="2:14" ht="12.95" customHeight="1">
      <c r="B168" s="168"/>
      <c r="C168" s="8"/>
      <c r="D168" s="8"/>
      <c r="E168" s="8"/>
      <c r="F168" s="8"/>
      <c r="G168" s="8"/>
      <c r="H168" s="8"/>
      <c r="I168" s="8"/>
      <c r="J168" s="8"/>
      <c r="K168" s="167"/>
      <c r="M168" s="8"/>
      <c r="N168" s="167"/>
    </row>
    <row r="169" spans="2:14" ht="12.95" customHeight="1">
      <c r="B169" s="168"/>
      <c r="C169" s="8"/>
      <c r="D169" s="8"/>
      <c r="E169" s="8"/>
      <c r="F169" s="8"/>
      <c r="G169" s="8"/>
      <c r="H169" s="8"/>
      <c r="I169" s="8"/>
      <c r="J169" s="8"/>
      <c r="K169" s="167"/>
      <c r="M169" s="8"/>
      <c r="N169" s="167"/>
    </row>
    <row r="170" spans="2:14" ht="12.95" customHeight="1">
      <c r="B170" s="168"/>
      <c r="C170" s="8"/>
      <c r="D170" s="8"/>
      <c r="E170" s="8"/>
      <c r="F170" s="8"/>
      <c r="G170" s="8"/>
      <c r="H170" s="8"/>
      <c r="I170" s="8"/>
      <c r="J170" s="8"/>
      <c r="K170" s="167"/>
      <c r="M170" s="8"/>
      <c r="N170" s="167"/>
    </row>
    <row r="171" spans="2:14" ht="12.95" customHeight="1">
      <c r="B171" s="168"/>
      <c r="C171" s="8"/>
      <c r="D171" s="8"/>
      <c r="E171" s="8"/>
      <c r="F171" s="8"/>
      <c r="G171" s="8"/>
      <c r="H171" s="8"/>
      <c r="I171" s="8"/>
      <c r="J171" s="8"/>
      <c r="K171" s="167"/>
      <c r="M171" s="8"/>
      <c r="N171" s="167"/>
    </row>
    <row r="172" spans="2:14" ht="12.95" customHeight="1">
      <c r="B172" s="168"/>
      <c r="C172" s="8"/>
      <c r="D172" s="8"/>
      <c r="E172" s="8"/>
      <c r="F172" s="8"/>
      <c r="G172" s="8"/>
      <c r="H172" s="8"/>
      <c r="I172" s="8"/>
      <c r="J172" s="8"/>
      <c r="K172" s="167"/>
      <c r="M172" s="8"/>
      <c r="N172" s="167"/>
    </row>
    <row r="173" spans="2:14" ht="12.95" customHeight="1">
      <c r="B173" s="168"/>
      <c r="C173" s="8"/>
      <c r="D173" s="8"/>
      <c r="E173" s="8"/>
      <c r="F173" s="8"/>
      <c r="G173" s="8"/>
      <c r="H173" s="8"/>
      <c r="I173" s="8"/>
      <c r="J173" s="8"/>
      <c r="K173" s="167"/>
      <c r="M173" s="8"/>
      <c r="N173" s="167"/>
    </row>
    <row r="174" spans="2:14" ht="12.95" customHeight="1">
      <c r="B174" s="168"/>
      <c r="C174" s="8"/>
      <c r="D174" s="8"/>
      <c r="E174" s="8"/>
      <c r="F174" s="8"/>
      <c r="G174" s="8"/>
      <c r="H174" s="8"/>
      <c r="I174" s="8"/>
      <c r="J174" s="8"/>
      <c r="K174" s="167"/>
      <c r="M174" s="8"/>
      <c r="N174" s="167"/>
    </row>
    <row r="175" spans="2:14" ht="12.95" customHeight="1">
      <c r="B175" s="168"/>
      <c r="C175" s="8"/>
      <c r="D175" s="8"/>
      <c r="E175" s="8"/>
      <c r="F175" s="8"/>
      <c r="G175" s="8"/>
      <c r="H175" s="8"/>
      <c r="I175" s="8"/>
      <c r="J175" s="8"/>
      <c r="K175" s="167"/>
      <c r="M175" s="8"/>
      <c r="N175" s="167"/>
    </row>
    <row r="176" spans="2:14" ht="12.95" customHeight="1">
      <c r="B176" s="168"/>
      <c r="C176" s="8"/>
      <c r="D176" s="8"/>
      <c r="E176" s="8"/>
      <c r="F176" s="8"/>
      <c r="G176" s="8"/>
      <c r="H176" s="8"/>
      <c r="I176" s="8"/>
      <c r="J176" s="8"/>
      <c r="K176" s="167"/>
      <c r="M176" s="8"/>
      <c r="N176" s="167"/>
    </row>
    <row r="177" spans="2:14" ht="12.95" customHeight="1">
      <c r="B177" s="168"/>
      <c r="C177" s="8"/>
      <c r="D177" s="8"/>
      <c r="E177" s="8"/>
      <c r="F177" s="8"/>
      <c r="G177" s="8"/>
      <c r="H177" s="8"/>
      <c r="I177" s="8"/>
      <c r="J177" s="8"/>
      <c r="K177" s="167"/>
      <c r="M177" s="8"/>
      <c r="N177" s="167"/>
    </row>
    <row r="178" spans="2:14" ht="12.95" customHeight="1">
      <c r="B178" s="168"/>
      <c r="C178" s="8"/>
      <c r="D178" s="8"/>
      <c r="E178" s="8"/>
      <c r="F178" s="8"/>
      <c r="G178" s="8"/>
      <c r="H178" s="8"/>
      <c r="I178" s="8"/>
      <c r="J178" s="8"/>
      <c r="K178" s="167"/>
      <c r="M178" s="8"/>
      <c r="N178" s="167"/>
    </row>
    <row r="179" spans="2:14" ht="12.95" customHeight="1">
      <c r="B179" s="168"/>
      <c r="C179" s="8"/>
      <c r="D179" s="8"/>
      <c r="E179" s="8"/>
      <c r="F179" s="8"/>
      <c r="G179" s="8"/>
      <c r="H179" s="8"/>
      <c r="I179" s="8"/>
      <c r="J179" s="8"/>
      <c r="K179" s="167"/>
      <c r="M179" s="8"/>
      <c r="N179" s="167"/>
    </row>
    <row r="180" spans="2:14" ht="12.95" customHeight="1">
      <c r="B180" s="168"/>
      <c r="C180" s="8"/>
      <c r="D180" s="8"/>
      <c r="E180" s="8"/>
      <c r="F180" s="8"/>
      <c r="G180" s="8"/>
      <c r="H180" s="8"/>
      <c r="I180" s="8"/>
      <c r="J180" s="8"/>
      <c r="K180" s="167"/>
      <c r="M180" s="8"/>
      <c r="N180" s="167"/>
    </row>
    <row r="181" spans="2:14" ht="12.95" customHeight="1">
      <c r="B181" s="168"/>
      <c r="C181" s="8"/>
      <c r="D181" s="8"/>
      <c r="E181" s="8"/>
      <c r="F181" s="8"/>
      <c r="G181" s="8"/>
      <c r="H181" s="8"/>
      <c r="I181" s="8"/>
      <c r="J181" s="8"/>
      <c r="K181" s="167"/>
      <c r="M181" s="8"/>
      <c r="N181" s="167"/>
    </row>
    <row r="182" spans="2:14" ht="12.95" customHeight="1">
      <c r="B182" s="168"/>
      <c r="C182" s="8"/>
      <c r="D182" s="8"/>
      <c r="E182" s="8"/>
      <c r="F182" s="8"/>
      <c r="G182" s="8"/>
      <c r="H182" s="8"/>
      <c r="I182" s="8"/>
      <c r="J182" s="8"/>
      <c r="K182" s="167"/>
      <c r="M182" s="8"/>
      <c r="N182" s="167"/>
    </row>
    <row r="183" spans="2:14" ht="12.95" customHeight="1">
      <c r="B183" s="168"/>
      <c r="C183" s="8"/>
      <c r="D183" s="8"/>
      <c r="E183" s="8"/>
      <c r="F183" s="8"/>
      <c r="G183" s="8"/>
      <c r="H183" s="8"/>
      <c r="I183" s="8"/>
      <c r="J183" s="8"/>
      <c r="K183" s="167"/>
      <c r="M183" s="8"/>
      <c r="N183" s="167"/>
    </row>
    <row r="184" spans="2:14" ht="12.95" customHeight="1">
      <c r="B184" s="168"/>
      <c r="C184" s="8"/>
      <c r="D184" s="8"/>
      <c r="E184" s="8"/>
      <c r="F184" s="8"/>
      <c r="G184" s="8"/>
      <c r="H184" s="8"/>
      <c r="I184" s="8"/>
      <c r="J184" s="8"/>
      <c r="K184" s="167"/>
      <c r="M184" s="8"/>
      <c r="N184" s="167"/>
    </row>
    <row r="185" spans="2:14" ht="12.95" customHeight="1">
      <c r="B185" s="168"/>
      <c r="C185" s="8"/>
      <c r="D185" s="8"/>
      <c r="E185" s="8"/>
      <c r="F185" s="8"/>
      <c r="G185" s="8"/>
      <c r="H185" s="8"/>
      <c r="I185" s="8"/>
      <c r="J185" s="8"/>
      <c r="K185" s="167"/>
      <c r="M185" s="8"/>
      <c r="N185" s="167"/>
    </row>
    <row r="186" spans="2:14" ht="12.95" customHeight="1">
      <c r="B186" s="168"/>
      <c r="C186" s="8"/>
      <c r="D186" s="8"/>
      <c r="E186" s="8"/>
      <c r="F186" s="8"/>
      <c r="G186" s="8"/>
      <c r="H186" s="8"/>
      <c r="I186" s="8"/>
      <c r="J186" s="8"/>
      <c r="K186" s="167"/>
      <c r="M186" s="8"/>
      <c r="N186" s="167"/>
    </row>
    <row r="187" spans="2:14" ht="12.95" customHeight="1">
      <c r="B187" s="168"/>
      <c r="C187" s="8"/>
      <c r="D187" s="8"/>
      <c r="E187" s="8"/>
      <c r="F187" s="8"/>
      <c r="G187" s="8"/>
      <c r="H187" s="8"/>
      <c r="I187" s="8"/>
      <c r="J187" s="8"/>
      <c r="K187" s="167"/>
      <c r="M187" s="8"/>
      <c r="N187" s="167"/>
    </row>
    <row r="188" spans="2:14" ht="12.95" customHeight="1">
      <c r="B188" s="168"/>
      <c r="C188" s="8"/>
      <c r="D188" s="8"/>
      <c r="E188" s="8"/>
      <c r="F188" s="8"/>
      <c r="G188" s="8"/>
      <c r="H188" s="8"/>
      <c r="I188" s="8"/>
      <c r="J188" s="8"/>
      <c r="K188" s="167"/>
      <c r="M188" s="8"/>
      <c r="N188" s="167"/>
    </row>
    <row r="189" spans="2:14" ht="12.95" customHeight="1">
      <c r="B189" s="168"/>
      <c r="C189" s="8"/>
      <c r="D189" s="8"/>
      <c r="E189" s="8"/>
      <c r="F189" s="8"/>
      <c r="G189" s="8"/>
      <c r="H189" s="8"/>
      <c r="I189" s="8"/>
      <c r="J189" s="8"/>
      <c r="K189" s="167"/>
      <c r="M189" s="8"/>
      <c r="N189" s="167"/>
    </row>
    <row r="190" spans="2:14" ht="12.95" customHeight="1">
      <c r="B190" s="168"/>
      <c r="C190" s="8"/>
      <c r="D190" s="8"/>
      <c r="E190" s="8"/>
      <c r="F190" s="8"/>
      <c r="G190" s="8"/>
      <c r="H190" s="8"/>
      <c r="I190" s="8"/>
      <c r="J190" s="8"/>
      <c r="K190" s="167"/>
      <c r="M190" s="8"/>
      <c r="N190" s="167"/>
    </row>
    <row r="191" spans="2:14" ht="12.95" customHeight="1">
      <c r="B191" s="168"/>
      <c r="C191" s="8"/>
      <c r="D191" s="8"/>
      <c r="E191" s="8"/>
      <c r="F191" s="8"/>
      <c r="G191" s="8"/>
      <c r="H191" s="8"/>
      <c r="I191" s="8"/>
      <c r="J191" s="8"/>
      <c r="K191" s="167"/>
      <c r="M191" s="8"/>
      <c r="N191" s="167"/>
    </row>
    <row r="192" spans="2:14" ht="12.95" customHeight="1">
      <c r="B192" s="168"/>
      <c r="C192" s="8"/>
      <c r="D192" s="8"/>
      <c r="E192" s="8"/>
      <c r="F192" s="8"/>
      <c r="G192" s="8"/>
      <c r="H192" s="8"/>
      <c r="I192" s="8"/>
      <c r="J192" s="8"/>
      <c r="K192" s="167"/>
      <c r="M192" s="8"/>
      <c r="N192" s="167"/>
    </row>
    <row r="193" spans="2:14" ht="12.95" customHeight="1">
      <c r="B193" s="168"/>
      <c r="C193" s="8"/>
      <c r="D193" s="8"/>
      <c r="E193" s="8"/>
      <c r="F193" s="8"/>
      <c r="G193" s="8"/>
      <c r="H193" s="8"/>
      <c r="I193" s="8"/>
      <c r="J193" s="8"/>
      <c r="K193" s="167"/>
      <c r="M193" s="8"/>
      <c r="N193" s="167"/>
    </row>
    <row r="194" spans="2:14" ht="12.95" customHeight="1">
      <c r="B194" s="168"/>
      <c r="C194" s="8"/>
      <c r="D194" s="8"/>
      <c r="E194" s="8"/>
      <c r="F194" s="8"/>
      <c r="G194" s="8"/>
      <c r="H194" s="8"/>
      <c r="I194" s="8"/>
      <c r="J194" s="8"/>
      <c r="K194" s="167"/>
      <c r="M194" s="8"/>
      <c r="N194" s="167"/>
    </row>
    <row r="195" spans="2:14" ht="12.95" customHeight="1">
      <c r="B195" s="168"/>
      <c r="C195" s="8"/>
      <c r="D195" s="8"/>
      <c r="E195" s="8"/>
      <c r="F195" s="8"/>
      <c r="G195" s="8"/>
      <c r="H195" s="8"/>
      <c r="I195" s="8"/>
      <c r="J195" s="8"/>
      <c r="K195" s="167"/>
      <c r="M195" s="8"/>
      <c r="N195" s="167"/>
    </row>
    <row r="196" spans="2:14" ht="12.95" customHeight="1">
      <c r="B196" s="168"/>
      <c r="C196" s="8"/>
      <c r="D196" s="8"/>
      <c r="E196" s="8"/>
      <c r="F196" s="8"/>
      <c r="G196" s="8"/>
      <c r="H196" s="8"/>
      <c r="I196" s="8"/>
      <c r="J196" s="8"/>
      <c r="K196" s="167"/>
      <c r="M196" s="8"/>
      <c r="N196" s="167"/>
    </row>
    <row r="197" spans="2:14" ht="12.95" customHeight="1">
      <c r="B197" s="168"/>
      <c r="C197" s="8"/>
      <c r="D197" s="8"/>
      <c r="E197" s="8"/>
      <c r="F197" s="8"/>
      <c r="G197" s="8"/>
      <c r="H197" s="8"/>
      <c r="I197" s="8"/>
      <c r="J197" s="8"/>
      <c r="K197" s="167"/>
      <c r="M197" s="8"/>
      <c r="N197" s="167"/>
    </row>
    <row r="198" spans="2:14" ht="12.95" customHeight="1">
      <c r="B198" s="168"/>
      <c r="C198" s="8"/>
      <c r="D198" s="8"/>
      <c r="E198" s="8"/>
      <c r="F198" s="8"/>
      <c r="G198" s="8"/>
      <c r="H198" s="8"/>
      <c r="I198" s="8"/>
      <c r="J198" s="8"/>
      <c r="K198" s="167"/>
      <c r="M198" s="8"/>
      <c r="N198" s="167"/>
    </row>
    <row r="199" spans="2:14" ht="12.95" customHeight="1">
      <c r="B199" s="168"/>
      <c r="C199" s="8"/>
      <c r="D199" s="8"/>
      <c r="E199" s="8"/>
      <c r="F199" s="8"/>
      <c r="G199" s="8"/>
      <c r="H199" s="8"/>
      <c r="I199" s="8"/>
      <c r="J199" s="8"/>
      <c r="K199" s="167"/>
      <c r="M199" s="8"/>
      <c r="N199" s="167"/>
    </row>
    <row r="200" spans="2:14" ht="12.95" customHeight="1">
      <c r="B200" s="168"/>
      <c r="C200" s="8"/>
      <c r="D200" s="8"/>
      <c r="E200" s="8"/>
      <c r="F200" s="8"/>
      <c r="G200" s="8"/>
      <c r="H200" s="8"/>
      <c r="I200" s="8"/>
      <c r="J200" s="8"/>
      <c r="K200" s="167"/>
      <c r="M200" s="8"/>
      <c r="N200" s="167"/>
    </row>
    <row r="201" spans="2:14" ht="12.95" customHeight="1">
      <c r="B201" s="168"/>
      <c r="C201" s="8"/>
      <c r="D201" s="8"/>
      <c r="E201" s="8"/>
      <c r="F201" s="8"/>
      <c r="G201" s="8"/>
      <c r="H201" s="8"/>
      <c r="I201" s="8"/>
      <c r="J201" s="8"/>
      <c r="K201" s="167"/>
      <c r="M201" s="8"/>
      <c r="N201" s="167"/>
    </row>
    <row r="202" spans="2:14" ht="12.95" customHeight="1">
      <c r="B202" s="168"/>
      <c r="C202" s="8"/>
      <c r="D202" s="8"/>
      <c r="E202" s="8"/>
      <c r="F202" s="8"/>
      <c r="G202" s="8"/>
      <c r="H202" s="8"/>
      <c r="I202" s="8"/>
      <c r="J202" s="8"/>
      <c r="K202" s="167"/>
      <c r="M202" s="8"/>
      <c r="N202" s="167"/>
    </row>
    <row r="203" spans="2:14" ht="12.95" customHeight="1">
      <c r="B203" s="168"/>
      <c r="C203" s="8"/>
      <c r="D203" s="8"/>
      <c r="E203" s="8"/>
      <c r="F203" s="8"/>
      <c r="G203" s="8"/>
      <c r="H203" s="8"/>
      <c r="I203" s="8"/>
      <c r="J203" s="8"/>
      <c r="K203" s="167"/>
      <c r="M203" s="8"/>
      <c r="N203" s="167"/>
    </row>
    <row r="204" spans="2:14" ht="12.95" customHeight="1">
      <c r="B204" s="168"/>
      <c r="C204" s="8"/>
      <c r="D204" s="8"/>
      <c r="E204" s="8"/>
      <c r="F204" s="8"/>
      <c r="G204" s="8"/>
      <c r="H204" s="8"/>
      <c r="I204" s="8"/>
      <c r="J204" s="8"/>
      <c r="K204" s="167"/>
      <c r="M204" s="8"/>
      <c r="N204" s="167"/>
    </row>
    <row r="205" spans="2:14" ht="12.95" customHeight="1">
      <c r="B205" s="168"/>
      <c r="C205" s="8"/>
      <c r="D205" s="8"/>
      <c r="E205" s="8"/>
      <c r="F205" s="8"/>
      <c r="G205" s="8"/>
      <c r="H205" s="8"/>
      <c r="I205" s="8"/>
      <c r="J205" s="8"/>
      <c r="K205" s="167"/>
      <c r="M205" s="8"/>
      <c r="N205" s="167"/>
    </row>
    <row r="206" spans="2:14" ht="12.95" customHeight="1">
      <c r="B206" s="168"/>
      <c r="C206" s="8"/>
      <c r="D206" s="8"/>
      <c r="E206" s="8"/>
      <c r="F206" s="8"/>
      <c r="G206" s="8"/>
      <c r="H206" s="8"/>
      <c r="I206" s="8"/>
      <c r="J206" s="8"/>
      <c r="K206" s="167"/>
      <c r="M206" s="8"/>
      <c r="N206" s="167"/>
    </row>
    <row r="207" spans="2:14" ht="12.95" customHeight="1">
      <c r="B207" s="168"/>
      <c r="C207" s="8"/>
      <c r="D207" s="8"/>
      <c r="E207" s="8"/>
      <c r="F207" s="8"/>
      <c r="G207" s="8"/>
      <c r="H207" s="8"/>
      <c r="I207" s="8"/>
      <c r="J207" s="8"/>
      <c r="K207" s="167"/>
      <c r="M207" s="8"/>
      <c r="N207" s="167"/>
    </row>
    <row r="208" spans="2:14" ht="12.95" customHeight="1">
      <c r="B208" s="168"/>
      <c r="C208" s="8"/>
      <c r="D208" s="8"/>
      <c r="E208" s="8"/>
      <c r="F208" s="8"/>
      <c r="G208" s="8"/>
      <c r="H208" s="8"/>
      <c r="I208" s="8"/>
      <c r="J208" s="8"/>
      <c r="K208" s="167"/>
      <c r="M208" s="8"/>
      <c r="N208" s="167"/>
    </row>
    <row r="209" spans="2:19" ht="12.95" customHeight="1">
      <c r="B209" s="168"/>
      <c r="C209" s="8"/>
      <c r="D209" s="8"/>
      <c r="E209" s="8"/>
      <c r="F209" s="8"/>
      <c r="G209" s="8"/>
      <c r="H209" s="8"/>
      <c r="I209" s="8"/>
      <c r="J209" s="8"/>
      <c r="K209" s="167"/>
      <c r="M209" s="8"/>
      <c r="N209" s="167"/>
    </row>
    <row r="210" spans="2:19" ht="12.95" customHeight="1">
      <c r="B210" s="168"/>
      <c r="C210" s="8"/>
      <c r="D210" s="8"/>
      <c r="E210" s="8"/>
      <c r="F210" s="8"/>
      <c r="G210" s="8"/>
      <c r="H210" s="8"/>
      <c r="I210" s="8"/>
      <c r="J210" s="8"/>
      <c r="K210" s="167"/>
      <c r="M210" s="8"/>
      <c r="N210" s="167"/>
    </row>
    <row r="211" spans="2:19" ht="12.95" customHeight="1">
      <c r="B211" s="168"/>
      <c r="C211" s="8"/>
      <c r="D211" s="8"/>
      <c r="E211" s="8"/>
      <c r="F211" s="8"/>
      <c r="G211" s="8"/>
      <c r="H211" s="8"/>
      <c r="I211" s="8"/>
      <c r="J211" s="8"/>
      <c r="K211" s="167"/>
      <c r="M211" s="8"/>
      <c r="N211" s="167"/>
    </row>
    <row r="212" spans="2:19" ht="12.95" customHeight="1">
      <c r="B212" s="168"/>
      <c r="C212" s="8"/>
      <c r="D212" s="8"/>
      <c r="E212" s="8"/>
      <c r="F212" s="8"/>
      <c r="G212" s="8"/>
      <c r="H212" s="8"/>
      <c r="I212" s="8"/>
      <c r="J212" s="8"/>
      <c r="K212" s="167"/>
      <c r="M212" s="8"/>
      <c r="N212" s="167"/>
    </row>
    <row r="213" spans="2:19" ht="12.95" customHeight="1">
      <c r="B213" s="168"/>
      <c r="C213" s="8"/>
      <c r="D213" s="8"/>
      <c r="E213" s="8"/>
      <c r="F213" s="8"/>
      <c r="G213" s="8"/>
      <c r="H213" s="8"/>
      <c r="I213" s="8"/>
      <c r="J213" s="8"/>
      <c r="K213" s="167"/>
      <c r="M213" s="8"/>
      <c r="N213" s="167"/>
    </row>
    <row r="214" spans="2:19" ht="12.95" customHeight="1">
      <c r="B214" s="168"/>
      <c r="C214" s="8"/>
      <c r="D214" s="8"/>
      <c r="E214" s="8"/>
      <c r="F214" s="8"/>
      <c r="G214" s="8"/>
      <c r="H214" s="8"/>
      <c r="I214" s="8"/>
      <c r="J214" s="8"/>
      <c r="K214" s="167"/>
      <c r="M214" s="8"/>
      <c r="N214" s="167"/>
    </row>
    <row r="215" spans="2:19" ht="12.95" customHeight="1">
      <c r="B215" s="168"/>
      <c r="C215" s="8"/>
      <c r="D215" s="8"/>
      <c r="E215" s="8"/>
      <c r="F215" s="8"/>
      <c r="G215" s="8"/>
      <c r="H215" s="8"/>
      <c r="I215" s="8"/>
      <c r="J215" s="8"/>
      <c r="K215" s="167"/>
      <c r="M215" s="8"/>
      <c r="N215" s="167"/>
    </row>
    <row r="216" spans="2:19" ht="12.95" customHeight="1">
      <c r="B216" s="168"/>
      <c r="C216" s="8"/>
      <c r="D216" s="8"/>
      <c r="E216" s="8"/>
      <c r="F216" s="8"/>
      <c r="G216" s="8"/>
      <c r="H216" s="8"/>
      <c r="I216" s="8"/>
      <c r="J216" s="8"/>
      <c r="K216" s="167"/>
      <c r="M216" s="8"/>
      <c r="N216" s="167"/>
    </row>
    <row r="217" spans="2:19" ht="12.95" customHeight="1">
      <c r="B217" s="168"/>
      <c r="C217" s="8"/>
      <c r="D217" s="8"/>
      <c r="E217" s="8"/>
      <c r="F217" s="8"/>
      <c r="G217" s="8"/>
      <c r="H217" s="8"/>
      <c r="I217" s="8"/>
      <c r="J217" s="8"/>
      <c r="K217" s="167"/>
      <c r="M217" s="8"/>
      <c r="N217" s="167"/>
    </row>
    <row r="218" spans="2:19" ht="12.95" customHeight="1">
      <c r="B218" s="168"/>
      <c r="C218" s="8"/>
      <c r="D218" s="8"/>
      <c r="E218" s="8"/>
      <c r="F218" s="8"/>
      <c r="G218" s="8"/>
      <c r="H218" s="8"/>
      <c r="I218" s="8"/>
      <c r="J218" s="8"/>
      <c r="K218" s="167"/>
      <c r="M218" s="8"/>
      <c r="N218" s="167"/>
    </row>
    <row r="219" spans="2:19" ht="12.95" customHeight="1">
      <c r="B219" s="168"/>
      <c r="C219" s="8"/>
      <c r="D219" s="8"/>
      <c r="E219" s="8"/>
      <c r="F219" s="8"/>
      <c r="G219" s="8"/>
      <c r="H219" s="8"/>
      <c r="I219" s="8"/>
      <c r="J219" s="8"/>
      <c r="K219" s="167"/>
      <c r="M219" s="8"/>
      <c r="N219" s="167"/>
    </row>
    <row r="220" spans="2:19" ht="12.95" customHeight="1">
      <c r="B220" s="168"/>
      <c r="C220" s="8"/>
      <c r="D220" s="8"/>
      <c r="E220" s="8"/>
      <c r="F220" s="8"/>
      <c r="G220" s="8"/>
      <c r="H220" s="8"/>
      <c r="I220" s="8"/>
      <c r="J220" s="8"/>
      <c r="K220" s="167"/>
      <c r="M220" s="8"/>
      <c r="N220" s="167" t="s">
        <v>51</v>
      </c>
    </row>
    <row r="221" spans="2:19" ht="12.95" customHeight="1">
      <c r="B221" s="168"/>
      <c r="C221" s="8"/>
      <c r="D221" s="8"/>
      <c r="E221" s="8"/>
      <c r="F221" s="8"/>
      <c r="G221" s="8"/>
      <c r="H221" s="8"/>
      <c r="I221" s="8"/>
      <c r="J221" s="8"/>
      <c r="K221" s="167"/>
      <c r="M221" s="8"/>
      <c r="N221" s="167"/>
      <c r="S221" s="9" t="s">
        <v>52</v>
      </c>
    </row>
    <row r="222" spans="2:19" ht="12.95" customHeight="1">
      <c r="B222" s="168"/>
      <c r="C222" s="8"/>
      <c r="D222" s="8"/>
      <c r="E222" s="8"/>
      <c r="F222" s="8"/>
      <c r="G222" s="8"/>
      <c r="H222" s="8"/>
      <c r="I222" s="8"/>
      <c r="J222" s="8"/>
      <c r="K222" s="167"/>
      <c r="M222" s="8"/>
      <c r="N222" s="167"/>
    </row>
    <row r="223" spans="2:19" ht="12.95" customHeight="1">
      <c r="B223" s="168"/>
      <c r="C223" s="8"/>
      <c r="D223" s="8"/>
      <c r="E223" s="8"/>
      <c r="F223" s="8"/>
      <c r="G223" s="8"/>
      <c r="H223" s="8"/>
      <c r="I223" s="8"/>
      <c r="J223" s="8"/>
      <c r="K223" s="167"/>
      <c r="M223" s="8"/>
      <c r="N223" s="167"/>
    </row>
    <row r="224" spans="2:19" ht="12.95" customHeight="1">
      <c r="B224" s="168"/>
      <c r="C224" s="8"/>
      <c r="D224" s="8"/>
      <c r="E224" s="8"/>
      <c r="F224" s="8"/>
      <c r="G224" s="8"/>
      <c r="H224" s="8"/>
      <c r="I224" s="8"/>
      <c r="J224" s="8"/>
      <c r="K224" s="167"/>
      <c r="M224" s="8"/>
      <c r="N224" s="167" t="s">
        <v>53</v>
      </c>
    </row>
    <row r="225" spans="2:19" ht="12.95" customHeight="1">
      <c r="B225" s="168"/>
      <c r="C225" s="8"/>
      <c r="D225" s="8"/>
      <c r="E225" s="8"/>
      <c r="F225" s="8"/>
      <c r="G225" s="8"/>
      <c r="H225" s="8"/>
      <c r="I225" s="8"/>
      <c r="J225" s="8"/>
      <c r="K225" s="167"/>
      <c r="M225" s="8"/>
      <c r="N225" s="167"/>
      <c r="S225" s="9" t="s">
        <v>54</v>
      </c>
    </row>
    <row r="226" spans="2:19" ht="12.95" customHeight="1">
      <c r="B226" s="168"/>
      <c r="C226" s="8"/>
      <c r="D226" s="8"/>
      <c r="E226" s="8"/>
      <c r="F226" s="8"/>
      <c r="G226" s="8"/>
      <c r="H226" s="8"/>
      <c r="I226" s="8"/>
      <c r="J226" s="8"/>
      <c r="K226" s="167"/>
      <c r="M226" s="8"/>
      <c r="N226" s="167"/>
    </row>
    <row r="227" spans="2:19" ht="12.95" customHeight="1">
      <c r="B227" s="168"/>
      <c r="C227" s="8"/>
      <c r="D227" s="8"/>
      <c r="E227" s="8"/>
      <c r="F227" s="8"/>
      <c r="G227" s="8"/>
      <c r="H227" s="8"/>
      <c r="I227" s="8"/>
      <c r="J227" s="8"/>
      <c r="K227" s="167"/>
      <c r="M227" s="8"/>
      <c r="N227" s="167"/>
    </row>
    <row r="228" spans="2:19" ht="12.95" customHeight="1">
      <c r="B228" s="168"/>
      <c r="C228" s="8"/>
      <c r="D228" s="8"/>
      <c r="E228" s="8"/>
      <c r="F228" s="8"/>
      <c r="G228" s="8"/>
      <c r="H228" s="8"/>
      <c r="I228" s="8"/>
      <c r="J228" s="8"/>
      <c r="K228" s="167"/>
      <c r="M228" s="8"/>
      <c r="N228" s="167"/>
    </row>
    <row r="229" spans="2:19" ht="12.95" customHeight="1">
      <c r="B229" s="168"/>
      <c r="C229" s="8"/>
      <c r="D229" s="8"/>
      <c r="E229" s="8"/>
      <c r="F229" s="8"/>
      <c r="G229" s="8"/>
      <c r="H229" s="8"/>
      <c r="I229" s="8"/>
      <c r="J229" s="8"/>
      <c r="K229" s="167"/>
      <c r="M229" s="8"/>
      <c r="N229" s="167"/>
    </row>
    <row r="230" spans="2:19" ht="12.95" customHeight="1">
      <c r="B230" s="168"/>
      <c r="C230" s="8"/>
      <c r="D230" s="8"/>
      <c r="E230" s="8"/>
      <c r="F230" s="8"/>
      <c r="G230" s="8"/>
      <c r="H230" s="8"/>
      <c r="I230" s="8"/>
      <c r="J230" s="8"/>
      <c r="K230" s="167"/>
      <c r="M230" s="8"/>
      <c r="N230" s="167"/>
    </row>
    <row r="231" spans="2:19" ht="12.95" customHeight="1">
      <c r="B231" s="168"/>
      <c r="C231" s="8"/>
      <c r="D231" s="8"/>
      <c r="E231" s="8"/>
      <c r="F231" s="8"/>
      <c r="G231" s="8"/>
      <c r="H231" s="8"/>
      <c r="I231" s="8"/>
      <c r="J231" s="8"/>
      <c r="K231" s="167"/>
      <c r="M231" s="8"/>
      <c r="N231" s="167"/>
    </row>
    <row r="232" spans="2:19" ht="12.95" customHeight="1">
      <c r="B232" s="168"/>
      <c r="C232" s="8"/>
      <c r="D232" s="8"/>
      <c r="E232" s="8"/>
      <c r="F232" s="8"/>
      <c r="G232" s="8"/>
      <c r="H232" s="8"/>
      <c r="I232" s="8"/>
      <c r="J232" s="8"/>
      <c r="K232" s="167"/>
      <c r="M232" s="8"/>
      <c r="N232" s="167"/>
    </row>
    <row r="233" spans="2:19" ht="12.95" customHeight="1">
      <c r="B233" s="168"/>
      <c r="C233" s="8"/>
      <c r="D233" s="8"/>
      <c r="E233" s="8"/>
      <c r="F233" s="8"/>
      <c r="G233" s="8"/>
      <c r="H233" s="8"/>
      <c r="I233" s="8"/>
      <c r="J233" s="8"/>
      <c r="K233" s="167"/>
      <c r="M233" s="8"/>
      <c r="N233" s="167"/>
    </row>
    <row r="234" spans="2:19" ht="12.95" customHeight="1">
      <c r="B234" s="168"/>
      <c r="C234" s="8"/>
      <c r="D234" s="8"/>
      <c r="E234" s="8"/>
      <c r="F234" s="8"/>
      <c r="G234" s="8"/>
      <c r="H234" s="8"/>
      <c r="I234" s="8"/>
      <c r="J234" s="8"/>
      <c r="K234" s="167"/>
      <c r="M234" s="8"/>
      <c r="N234" s="167"/>
    </row>
    <row r="235" spans="2:19" ht="12.95" customHeight="1">
      <c r="B235" s="168"/>
      <c r="C235" s="8"/>
      <c r="D235" s="8"/>
      <c r="E235" s="8"/>
      <c r="F235" s="8"/>
      <c r="G235" s="8"/>
      <c r="H235" s="8"/>
      <c r="I235" s="8"/>
      <c r="J235" s="8"/>
      <c r="K235" s="167"/>
      <c r="M235" s="8"/>
      <c r="N235" s="167"/>
    </row>
    <row r="236" spans="2:19" ht="12.95" customHeight="1">
      <c r="B236" s="168"/>
      <c r="C236" s="8"/>
      <c r="D236" s="8"/>
      <c r="E236" s="8"/>
      <c r="F236" s="8"/>
      <c r="G236" s="8"/>
      <c r="H236" s="8"/>
      <c r="I236" s="8"/>
      <c r="J236" s="8"/>
      <c r="K236" s="167"/>
      <c r="M236" s="8"/>
      <c r="N236" s="167"/>
    </row>
    <row r="237" spans="2:19" ht="12.95" customHeight="1">
      <c r="B237" s="168"/>
      <c r="C237" s="8"/>
      <c r="D237" s="8"/>
      <c r="E237" s="8"/>
      <c r="F237" s="8"/>
      <c r="G237" s="8"/>
      <c r="H237" s="8"/>
      <c r="I237" s="8"/>
      <c r="J237" s="8"/>
      <c r="K237" s="167"/>
      <c r="M237" s="8"/>
      <c r="N237" s="167"/>
    </row>
    <row r="238" spans="2:19" ht="12.95" customHeight="1">
      <c r="B238" s="168"/>
      <c r="C238" s="8"/>
      <c r="D238" s="8"/>
      <c r="E238" s="8"/>
      <c r="F238" s="8"/>
      <c r="G238" s="8"/>
      <c r="H238" s="8"/>
      <c r="I238" s="8"/>
      <c r="J238" s="8"/>
      <c r="K238" s="167"/>
      <c r="M238" s="8"/>
      <c r="N238" s="167"/>
    </row>
    <row r="239" spans="2:19" ht="12.95" customHeight="1">
      <c r="B239" s="168"/>
      <c r="C239" s="8"/>
      <c r="D239" s="8"/>
      <c r="E239" s="8"/>
      <c r="F239" s="8"/>
      <c r="G239" s="8"/>
      <c r="H239" s="8"/>
      <c r="I239" s="8"/>
      <c r="J239" s="8"/>
      <c r="K239" s="167"/>
      <c r="M239" s="8"/>
      <c r="N239" s="167"/>
    </row>
    <row r="240" spans="2:19" ht="12.95" customHeight="1">
      <c r="B240" s="168"/>
      <c r="C240" s="8"/>
      <c r="D240" s="8"/>
      <c r="E240" s="8"/>
      <c r="F240" s="8"/>
      <c r="G240" s="8"/>
      <c r="H240" s="8"/>
      <c r="I240" s="8"/>
      <c r="J240" s="8"/>
      <c r="K240" s="167"/>
      <c r="M240" s="8"/>
      <c r="N240" s="167"/>
    </row>
    <row r="241" spans="2:14" ht="12.95" customHeight="1">
      <c r="B241" s="168"/>
      <c r="C241" s="8"/>
      <c r="D241" s="8"/>
      <c r="E241" s="8"/>
      <c r="F241" s="8"/>
      <c r="G241" s="8"/>
      <c r="H241" s="8"/>
      <c r="I241" s="8"/>
      <c r="J241" s="8"/>
      <c r="K241" s="167"/>
      <c r="M241" s="8"/>
      <c r="N241" s="167"/>
    </row>
    <row r="242" spans="2:14" ht="12.95" customHeight="1">
      <c r="B242" s="168"/>
      <c r="C242" s="8"/>
      <c r="D242" s="8"/>
      <c r="E242" s="8"/>
      <c r="F242" s="8"/>
      <c r="G242" s="8"/>
      <c r="H242" s="8"/>
      <c r="I242" s="8"/>
      <c r="J242" s="8"/>
      <c r="K242" s="167"/>
      <c r="M242" s="8"/>
      <c r="N242" s="167"/>
    </row>
    <row r="243" spans="2:14" ht="12.95" customHeight="1">
      <c r="B243" s="168"/>
      <c r="C243" s="8"/>
      <c r="D243" s="8"/>
      <c r="E243" s="8"/>
      <c r="F243" s="8"/>
      <c r="G243" s="8"/>
      <c r="H243" s="8"/>
      <c r="I243" s="8"/>
      <c r="J243" s="8"/>
      <c r="K243" s="167"/>
      <c r="M243" s="8"/>
      <c r="N243" s="167"/>
    </row>
    <row r="244" spans="2:14" ht="12.95" customHeight="1">
      <c r="B244" s="168"/>
      <c r="C244" s="8"/>
      <c r="D244" s="8"/>
      <c r="E244" s="8"/>
      <c r="F244" s="8"/>
      <c r="G244" s="8"/>
      <c r="H244" s="8"/>
      <c r="I244" s="8"/>
      <c r="J244" s="8"/>
      <c r="K244" s="167"/>
      <c r="M244" s="8"/>
      <c r="N244" s="167"/>
    </row>
    <row r="245" spans="2:14" ht="12.95" customHeight="1">
      <c r="B245" s="168"/>
      <c r="C245" s="8"/>
      <c r="D245" s="8"/>
      <c r="E245" s="8"/>
      <c r="F245" s="8"/>
      <c r="G245" s="8"/>
      <c r="H245" s="8"/>
      <c r="I245" s="8"/>
      <c r="J245" s="8"/>
      <c r="K245" s="167"/>
      <c r="M245" s="8"/>
      <c r="N245" s="167"/>
    </row>
    <row r="246" spans="2:14" ht="12.95" customHeight="1">
      <c r="B246" s="168"/>
      <c r="C246" s="8"/>
      <c r="D246" s="8"/>
      <c r="E246" s="8"/>
      <c r="F246" s="8"/>
      <c r="G246" s="8"/>
      <c r="H246" s="8"/>
      <c r="I246" s="8"/>
      <c r="J246" s="8"/>
      <c r="K246" s="167"/>
      <c r="M246" s="8"/>
      <c r="N246" s="167"/>
    </row>
    <row r="247" spans="2:14" ht="12.95" customHeight="1">
      <c r="B247" s="168"/>
      <c r="C247" s="8"/>
      <c r="D247" s="8"/>
      <c r="E247" s="8"/>
      <c r="F247" s="8"/>
      <c r="G247" s="8"/>
      <c r="H247" s="8"/>
      <c r="I247" s="8"/>
      <c r="J247" s="8"/>
      <c r="K247" s="167"/>
      <c r="M247" s="8"/>
      <c r="N247" s="167"/>
    </row>
    <row r="248" spans="2:14" ht="12.95" customHeight="1">
      <c r="B248" s="168"/>
      <c r="C248" s="8"/>
      <c r="D248" s="8"/>
      <c r="E248" s="8"/>
      <c r="F248" s="8"/>
      <c r="G248" s="8"/>
      <c r="H248" s="8"/>
      <c r="I248" s="8"/>
      <c r="J248" s="8"/>
      <c r="K248" s="167"/>
      <c r="M248" s="8"/>
      <c r="N248" s="167"/>
    </row>
    <row r="249" spans="2:14" ht="12.95" customHeight="1">
      <c r="B249" s="168"/>
      <c r="C249" s="8"/>
      <c r="D249" s="8"/>
      <c r="E249" s="8"/>
      <c r="F249" s="8"/>
      <c r="G249" s="8"/>
      <c r="H249" s="8"/>
      <c r="I249" s="8"/>
      <c r="J249" s="8"/>
      <c r="K249" s="167"/>
      <c r="M249" s="8"/>
      <c r="N249" s="167"/>
    </row>
    <row r="250" spans="2:14" ht="12.95" customHeight="1">
      <c r="B250" s="168"/>
      <c r="C250" s="8"/>
      <c r="D250" s="8"/>
      <c r="E250" s="8"/>
      <c r="F250" s="8"/>
      <c r="G250" s="8"/>
      <c r="H250" s="8"/>
      <c r="I250" s="8"/>
      <c r="J250" s="8"/>
      <c r="K250" s="167"/>
      <c r="M250" s="8"/>
      <c r="N250" s="167"/>
    </row>
    <row r="251" spans="2:14" ht="12.95" customHeight="1">
      <c r="B251" s="168"/>
      <c r="C251" s="8"/>
      <c r="D251" s="8"/>
      <c r="E251" s="8"/>
      <c r="F251" s="8"/>
      <c r="G251" s="8"/>
      <c r="H251" s="8"/>
      <c r="I251" s="8"/>
      <c r="J251" s="8"/>
      <c r="K251" s="167"/>
      <c r="M251" s="8"/>
      <c r="N251" s="167"/>
    </row>
    <row r="252" spans="2:14" ht="12.95" customHeight="1">
      <c r="B252" s="168"/>
      <c r="C252" s="8"/>
      <c r="D252" s="8"/>
      <c r="E252" s="8"/>
      <c r="F252" s="8"/>
      <c r="G252" s="8"/>
      <c r="H252" s="8"/>
      <c r="I252" s="8"/>
      <c r="J252" s="8"/>
      <c r="K252" s="167"/>
      <c r="M252" s="8"/>
      <c r="N252" s="167"/>
    </row>
    <row r="253" spans="2:14" ht="12.95" customHeight="1">
      <c r="B253" s="168"/>
      <c r="C253" s="8"/>
      <c r="D253" s="8"/>
      <c r="E253" s="8"/>
      <c r="F253" s="8"/>
      <c r="G253" s="8"/>
      <c r="H253" s="8"/>
      <c r="I253" s="8"/>
      <c r="J253" s="8"/>
      <c r="K253" s="167"/>
      <c r="M253" s="8"/>
      <c r="N253" s="167"/>
    </row>
    <row r="254" spans="2:14" ht="12.95" customHeight="1">
      <c r="B254" s="168"/>
      <c r="C254" s="8"/>
      <c r="D254" s="8"/>
      <c r="E254" s="8"/>
      <c r="F254" s="8"/>
      <c r="G254" s="8"/>
      <c r="H254" s="8"/>
      <c r="I254" s="8"/>
      <c r="J254" s="8"/>
      <c r="K254" s="167"/>
      <c r="M254" s="8"/>
      <c r="N254" s="167"/>
    </row>
    <row r="255" spans="2:14" ht="12.95" customHeight="1">
      <c r="B255" s="168"/>
      <c r="C255" s="8"/>
      <c r="D255" s="8"/>
      <c r="E255" s="8"/>
      <c r="F255" s="8"/>
      <c r="G255" s="8"/>
      <c r="H255" s="8"/>
      <c r="I255" s="8"/>
      <c r="J255" s="8"/>
      <c r="K255" s="167"/>
      <c r="M255" s="8"/>
      <c r="N255" s="167"/>
    </row>
    <row r="256" spans="2:14" ht="12.95" customHeight="1">
      <c r="B256" s="168"/>
      <c r="C256" s="8"/>
      <c r="D256" s="8"/>
      <c r="E256" s="8"/>
      <c r="F256" s="8"/>
      <c r="G256" s="8"/>
      <c r="H256" s="8"/>
      <c r="I256" s="8"/>
      <c r="J256" s="8"/>
      <c r="K256" s="167"/>
      <c r="M256" s="8"/>
      <c r="N256" s="167"/>
    </row>
    <row r="257" spans="2:14" ht="12.95" customHeight="1">
      <c r="B257" s="168"/>
      <c r="C257" s="8"/>
      <c r="D257" s="8"/>
      <c r="E257" s="8"/>
      <c r="F257" s="8"/>
      <c r="G257" s="8"/>
      <c r="H257" s="8"/>
      <c r="I257" s="8"/>
      <c r="J257" s="8"/>
      <c r="K257" s="167"/>
      <c r="M257" s="8"/>
      <c r="N257" s="167"/>
    </row>
    <row r="258" spans="2:14" ht="12.95" customHeight="1">
      <c r="B258" s="168"/>
      <c r="C258" s="8"/>
      <c r="D258" s="8"/>
      <c r="E258" s="8"/>
      <c r="F258" s="8"/>
      <c r="G258" s="8"/>
      <c r="H258" s="8"/>
      <c r="I258" s="8"/>
      <c r="J258" s="8"/>
      <c r="K258" s="167"/>
      <c r="M258" s="8"/>
      <c r="N258" s="167"/>
    </row>
    <row r="259" spans="2:14" ht="12.95" customHeight="1">
      <c r="B259" s="168"/>
      <c r="C259" s="8"/>
      <c r="D259" s="8"/>
      <c r="E259" s="8"/>
      <c r="F259" s="8"/>
      <c r="G259" s="8"/>
      <c r="H259" s="8"/>
      <c r="I259" s="8"/>
      <c r="J259" s="8"/>
      <c r="K259" s="167"/>
      <c r="M259" s="8"/>
      <c r="N259" s="167"/>
    </row>
    <row r="260" spans="2:14" ht="12.95" customHeight="1">
      <c r="B260" s="168"/>
      <c r="C260" s="8"/>
      <c r="D260" s="8"/>
      <c r="E260" s="8"/>
      <c r="F260" s="8"/>
      <c r="G260" s="8"/>
      <c r="H260" s="8"/>
      <c r="I260" s="8"/>
      <c r="J260" s="8"/>
      <c r="K260" s="167"/>
      <c r="M260" s="8"/>
      <c r="N260" s="167"/>
    </row>
    <row r="261" spans="2:14" ht="12.95" customHeight="1">
      <c r="B261" s="168"/>
      <c r="C261" s="8"/>
      <c r="D261" s="8"/>
      <c r="E261" s="8"/>
      <c r="F261" s="8"/>
      <c r="G261" s="8"/>
      <c r="H261" s="8"/>
      <c r="I261" s="8"/>
      <c r="J261" s="8"/>
      <c r="K261" s="167"/>
      <c r="M261" s="8"/>
      <c r="N261" s="167"/>
    </row>
    <row r="262" spans="2:14" ht="12.95" customHeight="1">
      <c r="B262" s="168"/>
      <c r="C262" s="8"/>
      <c r="D262" s="8"/>
      <c r="E262" s="8"/>
      <c r="F262" s="8"/>
      <c r="G262" s="8"/>
      <c r="H262" s="8"/>
      <c r="I262" s="8"/>
      <c r="J262" s="8"/>
      <c r="K262" s="167"/>
      <c r="M262" s="8"/>
      <c r="N262" s="167"/>
    </row>
    <row r="263" spans="2:14" ht="12.95" customHeight="1">
      <c r="B263" s="168"/>
      <c r="C263" s="8"/>
      <c r="D263" s="8"/>
      <c r="E263" s="8"/>
      <c r="F263" s="8"/>
      <c r="G263" s="8"/>
      <c r="H263" s="8"/>
      <c r="I263" s="8"/>
      <c r="J263" s="8"/>
      <c r="K263" s="167"/>
      <c r="M263" s="8"/>
      <c r="N263" s="167"/>
    </row>
    <row r="264" spans="2:14" ht="12.95" customHeight="1">
      <c r="B264" s="168"/>
      <c r="C264" s="8"/>
      <c r="D264" s="8"/>
      <c r="E264" s="8"/>
      <c r="F264" s="8"/>
      <c r="G264" s="8"/>
      <c r="H264" s="8"/>
      <c r="I264" s="8"/>
      <c r="J264" s="8"/>
      <c r="K264" s="167"/>
      <c r="M264" s="8"/>
      <c r="N264" s="167"/>
    </row>
    <row r="265" spans="2:14" ht="12.95" customHeight="1">
      <c r="B265" s="168"/>
      <c r="C265" s="8"/>
      <c r="D265" s="8"/>
      <c r="E265" s="8"/>
      <c r="F265" s="8"/>
      <c r="G265" s="8"/>
      <c r="H265" s="8"/>
      <c r="I265" s="8"/>
      <c r="J265" s="8"/>
      <c r="K265" s="167"/>
      <c r="M265" s="8"/>
      <c r="N265" s="167"/>
    </row>
    <row r="266" spans="2:14" ht="12.95" customHeight="1">
      <c r="B266" s="168"/>
      <c r="C266" s="8"/>
      <c r="D266" s="8"/>
      <c r="E266" s="8"/>
      <c r="F266" s="8"/>
      <c r="G266" s="8"/>
      <c r="H266" s="8"/>
      <c r="I266" s="8"/>
      <c r="J266" s="8"/>
      <c r="K266" s="167"/>
      <c r="M266" s="8"/>
      <c r="N266" s="167"/>
    </row>
    <row r="267" spans="2:14" ht="12.95" customHeight="1">
      <c r="B267" s="168"/>
      <c r="C267" s="8"/>
      <c r="D267" s="8"/>
      <c r="E267" s="8"/>
      <c r="F267" s="8"/>
      <c r="G267" s="8"/>
      <c r="H267" s="8"/>
      <c r="I267" s="8"/>
      <c r="J267" s="8"/>
      <c r="K267" s="167"/>
      <c r="M267" s="8"/>
      <c r="N267" s="167"/>
    </row>
    <row r="268" spans="2:14" ht="12.95" customHeight="1">
      <c r="B268" s="168"/>
      <c r="C268" s="8"/>
      <c r="D268" s="8"/>
      <c r="E268" s="8"/>
      <c r="F268" s="8"/>
      <c r="G268" s="8"/>
      <c r="H268" s="8"/>
      <c r="I268" s="8"/>
      <c r="J268" s="8"/>
      <c r="K268" s="167"/>
      <c r="M268" s="8"/>
      <c r="N268" s="167"/>
    </row>
    <row r="269" spans="2:14" ht="12.95" customHeight="1">
      <c r="B269" s="168"/>
      <c r="C269" s="8"/>
      <c r="D269" s="8"/>
      <c r="E269" s="8"/>
      <c r="F269" s="8"/>
      <c r="G269" s="8"/>
      <c r="H269" s="8"/>
      <c r="I269" s="8"/>
      <c r="J269" s="8"/>
      <c r="K269" s="167"/>
      <c r="M269" s="8"/>
      <c r="N269" s="167"/>
    </row>
    <row r="270" spans="2:14" ht="12.95" customHeight="1">
      <c r="B270" s="168"/>
      <c r="C270" s="8"/>
      <c r="D270" s="8"/>
      <c r="E270" s="8"/>
      <c r="F270" s="8"/>
      <c r="G270" s="8"/>
      <c r="H270" s="8"/>
      <c r="I270" s="8"/>
      <c r="J270" s="8"/>
      <c r="K270" s="167"/>
      <c r="M270" s="8"/>
      <c r="N270" s="167"/>
    </row>
    <row r="271" spans="2:14" ht="12.95" customHeight="1">
      <c r="B271" s="168"/>
      <c r="C271" s="8"/>
      <c r="D271" s="8"/>
      <c r="E271" s="8"/>
      <c r="F271" s="8"/>
      <c r="G271" s="8"/>
      <c r="H271" s="8"/>
      <c r="I271" s="8"/>
      <c r="J271" s="8"/>
      <c r="K271" s="167"/>
      <c r="M271" s="8"/>
      <c r="N271" s="167"/>
    </row>
    <row r="272" spans="2:14" ht="12.95" customHeight="1">
      <c r="B272" s="168"/>
      <c r="C272" s="8"/>
      <c r="D272" s="8"/>
      <c r="E272" s="8"/>
      <c r="F272" s="8"/>
      <c r="G272" s="8"/>
      <c r="H272" s="8"/>
      <c r="I272" s="8"/>
      <c r="J272" s="8"/>
      <c r="K272" s="167"/>
      <c r="M272" s="8"/>
      <c r="N272" s="167"/>
    </row>
    <row r="273" spans="2:14" ht="12.95" customHeight="1">
      <c r="B273" s="168"/>
      <c r="C273" s="8"/>
      <c r="D273" s="8"/>
      <c r="E273" s="8"/>
      <c r="F273" s="8"/>
      <c r="G273" s="8"/>
      <c r="H273" s="8"/>
      <c r="I273" s="8"/>
      <c r="J273" s="8"/>
      <c r="K273" s="167"/>
      <c r="M273" s="8"/>
      <c r="N273" s="167"/>
    </row>
    <row r="274" spans="2:14" ht="12.95" customHeight="1">
      <c r="B274" s="168"/>
      <c r="C274" s="8"/>
      <c r="D274" s="8"/>
      <c r="E274" s="8"/>
      <c r="F274" s="8"/>
      <c r="G274" s="8"/>
      <c r="H274" s="8"/>
      <c r="I274" s="8"/>
      <c r="J274" s="8"/>
      <c r="K274" s="167"/>
      <c r="M274" s="8"/>
      <c r="N274" s="167"/>
    </row>
    <row r="275" spans="2:14" ht="12.95" customHeight="1">
      <c r="B275" s="168"/>
      <c r="C275" s="8"/>
      <c r="D275" s="8"/>
      <c r="E275" s="8"/>
      <c r="F275" s="8"/>
      <c r="G275" s="8"/>
      <c r="H275" s="8"/>
      <c r="I275" s="8"/>
      <c r="J275" s="8"/>
      <c r="K275" s="167"/>
      <c r="M275" s="8"/>
      <c r="N275" s="167"/>
    </row>
    <row r="276" spans="2:14" ht="12.95" customHeight="1">
      <c r="B276" s="168"/>
      <c r="C276" s="8"/>
      <c r="D276" s="8"/>
      <c r="E276" s="8"/>
      <c r="F276" s="8"/>
      <c r="G276" s="8"/>
      <c r="H276" s="8"/>
      <c r="I276" s="8"/>
      <c r="J276" s="8"/>
      <c r="K276" s="167"/>
      <c r="M276" s="8"/>
      <c r="N276" s="167"/>
    </row>
    <row r="277" spans="2:14" ht="12.95" customHeight="1">
      <c r="B277" s="168"/>
      <c r="C277" s="8"/>
      <c r="D277" s="8"/>
      <c r="E277" s="8"/>
      <c r="F277" s="8"/>
      <c r="G277" s="8"/>
      <c r="H277" s="8"/>
      <c r="I277" s="8"/>
      <c r="J277" s="8"/>
      <c r="K277" s="167"/>
      <c r="M277" s="8"/>
      <c r="N277" s="167"/>
    </row>
    <row r="278" spans="2:14" ht="12.95" customHeight="1">
      <c r="B278" s="168"/>
      <c r="C278" s="8"/>
      <c r="D278" s="8"/>
      <c r="E278" s="8"/>
      <c r="F278" s="8"/>
      <c r="G278" s="8"/>
      <c r="H278" s="8"/>
      <c r="I278" s="8"/>
      <c r="J278" s="8"/>
      <c r="K278" s="167"/>
      <c r="M278" s="8"/>
      <c r="N278" s="167"/>
    </row>
    <row r="279" spans="2:14" ht="12.95" customHeight="1">
      <c r="B279" s="168"/>
      <c r="C279" s="8"/>
      <c r="D279" s="8"/>
      <c r="E279" s="8"/>
      <c r="F279" s="8"/>
      <c r="G279" s="8"/>
      <c r="H279" s="8"/>
      <c r="I279" s="8"/>
      <c r="J279" s="8"/>
      <c r="K279" s="167"/>
      <c r="M279" s="8"/>
      <c r="N279" s="167"/>
    </row>
    <row r="280" spans="2:14" ht="12.95" customHeight="1">
      <c r="B280" s="168"/>
      <c r="C280" s="8"/>
      <c r="D280" s="8"/>
      <c r="E280" s="8"/>
      <c r="F280" s="8"/>
      <c r="G280" s="8"/>
      <c r="H280" s="8"/>
      <c r="I280" s="8"/>
      <c r="J280" s="8"/>
      <c r="K280" s="167"/>
      <c r="M280" s="8"/>
      <c r="N280" s="167"/>
    </row>
    <row r="281" spans="2:14" ht="12.95" customHeight="1">
      <c r="B281" s="168"/>
      <c r="C281" s="8"/>
      <c r="D281" s="8"/>
      <c r="E281" s="8"/>
      <c r="F281" s="8"/>
      <c r="G281" s="8"/>
      <c r="H281" s="8"/>
      <c r="I281" s="8"/>
      <c r="J281" s="8"/>
      <c r="K281" s="167"/>
      <c r="M281" s="8"/>
      <c r="N281" s="167"/>
    </row>
    <row r="282" spans="2:14" ht="12.95" customHeight="1">
      <c r="B282" s="168"/>
      <c r="C282" s="8"/>
      <c r="D282" s="8"/>
      <c r="E282" s="8"/>
      <c r="F282" s="8"/>
      <c r="G282" s="8"/>
      <c r="H282" s="8"/>
      <c r="I282" s="8"/>
      <c r="J282" s="8"/>
      <c r="K282" s="167"/>
      <c r="M282" s="8"/>
      <c r="N282" s="167"/>
    </row>
    <row r="283" spans="2:14" ht="12.95" customHeight="1">
      <c r="B283" s="168"/>
      <c r="C283" s="8"/>
      <c r="D283" s="8"/>
      <c r="E283" s="8"/>
      <c r="F283" s="8"/>
      <c r="G283" s="8"/>
      <c r="H283" s="8"/>
      <c r="I283" s="8"/>
      <c r="J283" s="8"/>
      <c r="K283" s="167"/>
      <c r="M283" s="8"/>
      <c r="N283" s="167"/>
    </row>
    <row r="284" spans="2:14" ht="12.95" customHeight="1">
      <c r="B284" s="168"/>
      <c r="C284" s="8"/>
      <c r="D284" s="8"/>
      <c r="E284" s="8"/>
      <c r="F284" s="8"/>
      <c r="G284" s="8"/>
      <c r="H284" s="8"/>
      <c r="I284" s="8"/>
      <c r="J284" s="8"/>
      <c r="K284" s="167"/>
      <c r="M284" s="8"/>
      <c r="N284" s="167"/>
    </row>
    <row r="285" spans="2:14" ht="12.95" customHeight="1">
      <c r="B285" s="168"/>
      <c r="C285" s="8"/>
      <c r="D285" s="8"/>
      <c r="E285" s="8"/>
      <c r="F285" s="8"/>
      <c r="G285" s="8"/>
      <c r="H285" s="8"/>
      <c r="I285" s="8"/>
      <c r="J285" s="8"/>
      <c r="K285" s="167"/>
      <c r="M285" s="8"/>
      <c r="N285" s="167"/>
    </row>
    <row r="286" spans="2:14" ht="12.95" customHeight="1">
      <c r="B286" s="168"/>
      <c r="C286" s="8"/>
      <c r="D286" s="8"/>
      <c r="E286" s="8"/>
      <c r="F286" s="8"/>
      <c r="G286" s="8"/>
      <c r="H286" s="8"/>
      <c r="I286" s="8"/>
      <c r="J286" s="8"/>
      <c r="K286" s="167"/>
      <c r="M286" s="8"/>
      <c r="N286" s="167"/>
    </row>
    <row r="287" spans="2:14" ht="12.95" customHeight="1">
      <c r="B287" s="168"/>
      <c r="C287" s="8"/>
      <c r="D287" s="8"/>
      <c r="E287" s="8"/>
      <c r="F287" s="8"/>
      <c r="G287" s="8"/>
      <c r="H287" s="8"/>
      <c r="I287" s="8"/>
      <c r="J287" s="8"/>
      <c r="K287" s="167"/>
      <c r="M287" s="8"/>
      <c r="N287" s="167"/>
    </row>
    <row r="288" spans="2:14" ht="12.95" customHeight="1">
      <c r="B288" s="168"/>
      <c r="C288" s="8"/>
      <c r="D288" s="8"/>
      <c r="E288" s="8"/>
      <c r="F288" s="8"/>
      <c r="G288" s="8"/>
      <c r="H288" s="8"/>
      <c r="I288" s="8"/>
      <c r="J288" s="8"/>
      <c r="K288" s="167"/>
      <c r="M288" s="8"/>
      <c r="N288" s="167"/>
    </row>
    <row r="289" spans="2:14" ht="12.95" customHeight="1">
      <c r="B289" s="168"/>
      <c r="C289" s="8"/>
      <c r="D289" s="8"/>
      <c r="E289" s="8"/>
      <c r="F289" s="8"/>
      <c r="G289" s="8"/>
      <c r="H289" s="8"/>
      <c r="I289" s="8"/>
      <c r="J289" s="8"/>
      <c r="K289" s="167"/>
      <c r="M289" s="8"/>
      <c r="N289" s="167"/>
    </row>
    <row r="290" spans="2:14" ht="12.95" customHeight="1">
      <c r="B290" s="168"/>
      <c r="C290" s="8"/>
      <c r="D290" s="8"/>
      <c r="E290" s="8"/>
      <c r="F290" s="8"/>
      <c r="G290" s="8"/>
      <c r="H290" s="8"/>
      <c r="I290" s="8"/>
      <c r="J290" s="8"/>
      <c r="K290" s="167"/>
      <c r="M290" s="8"/>
      <c r="N290" s="167"/>
    </row>
    <row r="291" spans="2:14" ht="12.95" customHeight="1">
      <c r="B291" s="168"/>
      <c r="C291" s="8"/>
      <c r="D291" s="8"/>
      <c r="E291" s="8"/>
      <c r="F291" s="8"/>
      <c r="G291" s="8"/>
      <c r="H291" s="8"/>
      <c r="I291" s="8"/>
      <c r="J291" s="8"/>
      <c r="K291" s="167"/>
      <c r="M291" s="8"/>
      <c r="N291" s="167"/>
    </row>
    <row r="292" spans="2:14" ht="12.95" customHeight="1">
      <c r="B292" s="168"/>
      <c r="C292" s="8"/>
      <c r="D292" s="8"/>
      <c r="E292" s="8"/>
      <c r="F292" s="8"/>
      <c r="G292" s="8"/>
      <c r="H292" s="8"/>
      <c r="I292" s="8"/>
      <c r="J292" s="8"/>
      <c r="K292" s="167"/>
      <c r="M292" s="8"/>
      <c r="N292" s="167"/>
    </row>
    <row r="293" spans="2:14" ht="12.95" customHeight="1">
      <c r="B293" s="168"/>
      <c r="C293" s="8"/>
      <c r="D293" s="8"/>
      <c r="E293" s="8"/>
      <c r="F293" s="8"/>
      <c r="G293" s="8"/>
      <c r="H293" s="8"/>
      <c r="I293" s="8"/>
      <c r="J293" s="8"/>
      <c r="K293" s="167"/>
      <c r="M293" s="8"/>
      <c r="N293" s="167"/>
    </row>
    <row r="294" spans="2:14" ht="12.95" customHeight="1">
      <c r="B294" s="168"/>
      <c r="C294" s="8"/>
      <c r="D294" s="8"/>
      <c r="E294" s="8"/>
      <c r="F294" s="8"/>
      <c r="G294" s="8"/>
      <c r="H294" s="8"/>
      <c r="I294" s="8"/>
      <c r="J294" s="8"/>
      <c r="K294" s="167"/>
      <c r="M294" s="8"/>
      <c r="N294" s="167"/>
    </row>
    <row r="295" spans="2:14" ht="12.95" customHeight="1">
      <c r="B295" s="168"/>
      <c r="C295" s="8"/>
      <c r="D295" s="8"/>
      <c r="E295" s="8"/>
      <c r="F295" s="8"/>
      <c r="G295" s="8"/>
      <c r="H295" s="8"/>
      <c r="I295" s="8"/>
      <c r="J295" s="8"/>
      <c r="K295" s="167"/>
      <c r="M295" s="8"/>
      <c r="N295" s="167"/>
    </row>
    <row r="296" spans="2:14" ht="12.95" customHeight="1">
      <c r="B296" s="168"/>
      <c r="C296" s="8"/>
      <c r="D296" s="8"/>
      <c r="E296" s="8"/>
      <c r="F296" s="8"/>
      <c r="G296" s="8"/>
      <c r="H296" s="8"/>
      <c r="I296" s="8"/>
      <c r="J296" s="8"/>
      <c r="K296" s="167"/>
      <c r="M296" s="8"/>
      <c r="N296" s="167"/>
    </row>
    <row r="297" spans="2:14" ht="12.95" customHeight="1">
      <c r="B297" s="168"/>
      <c r="C297" s="8"/>
      <c r="D297" s="8"/>
      <c r="E297" s="8"/>
      <c r="F297" s="8"/>
      <c r="G297" s="8"/>
      <c r="H297" s="8"/>
      <c r="I297" s="8"/>
      <c r="J297" s="8"/>
      <c r="K297" s="167"/>
      <c r="M297" s="8"/>
      <c r="N297" s="167"/>
    </row>
    <row r="298" spans="2:14" ht="12.95" customHeight="1">
      <c r="B298" s="168"/>
      <c r="C298" s="8"/>
      <c r="D298" s="8"/>
      <c r="E298" s="8"/>
      <c r="F298" s="8"/>
      <c r="G298" s="8"/>
      <c r="H298" s="8"/>
      <c r="I298" s="8"/>
      <c r="J298" s="8"/>
      <c r="K298" s="167"/>
      <c r="M298" s="8"/>
      <c r="N298" s="167"/>
    </row>
    <row r="299" spans="2:14" ht="12.95" customHeight="1">
      <c r="B299" s="168"/>
      <c r="C299" s="8"/>
      <c r="D299" s="8"/>
      <c r="E299" s="8"/>
      <c r="F299" s="8"/>
      <c r="G299" s="8"/>
      <c r="H299" s="8"/>
      <c r="I299" s="8"/>
      <c r="J299" s="8"/>
      <c r="K299" s="167"/>
      <c r="M299" s="8"/>
      <c r="N299" s="167"/>
    </row>
    <row r="300" spans="2:14" ht="12.95" customHeight="1">
      <c r="B300" s="168"/>
      <c r="C300" s="8"/>
      <c r="D300" s="8"/>
      <c r="E300" s="8"/>
      <c r="F300" s="8"/>
      <c r="G300" s="8"/>
      <c r="H300" s="8"/>
      <c r="I300" s="8"/>
      <c r="J300" s="8"/>
      <c r="K300" s="167"/>
      <c r="M300" s="8"/>
      <c r="N300" s="167"/>
    </row>
    <row r="301" spans="2:14" ht="12.95" customHeight="1">
      <c r="B301" s="168"/>
      <c r="C301" s="8"/>
      <c r="D301" s="8"/>
      <c r="E301" s="8"/>
      <c r="F301" s="8"/>
      <c r="G301" s="8"/>
      <c r="H301" s="8"/>
      <c r="I301" s="8"/>
      <c r="J301" s="8"/>
      <c r="K301" s="167"/>
      <c r="M301" s="8"/>
      <c r="N301" s="167"/>
    </row>
    <row r="302" spans="2:14" ht="12.95" customHeight="1">
      <c r="B302" s="168"/>
      <c r="C302" s="8"/>
      <c r="D302" s="8"/>
      <c r="E302" s="8"/>
      <c r="F302" s="8"/>
      <c r="G302" s="8"/>
      <c r="H302" s="8"/>
      <c r="I302" s="8"/>
      <c r="J302" s="8"/>
      <c r="K302" s="167"/>
      <c r="M302" s="8"/>
      <c r="N302" s="167"/>
    </row>
    <row r="303" spans="2:14" ht="12.95" customHeight="1">
      <c r="B303" s="168"/>
      <c r="C303" s="8"/>
      <c r="D303" s="8"/>
      <c r="E303" s="8"/>
      <c r="F303" s="8"/>
      <c r="G303" s="8"/>
      <c r="H303" s="8"/>
      <c r="I303" s="8"/>
      <c r="J303" s="8"/>
      <c r="K303" s="167"/>
      <c r="M303" s="8"/>
      <c r="N303" s="167"/>
    </row>
    <row r="304" spans="2:14" ht="12.95" customHeight="1">
      <c r="B304" s="168"/>
      <c r="C304" s="8"/>
      <c r="D304" s="8"/>
      <c r="E304" s="8"/>
      <c r="F304" s="8"/>
      <c r="G304" s="8"/>
      <c r="H304" s="8"/>
      <c r="I304" s="8"/>
      <c r="J304" s="8"/>
      <c r="K304" s="167"/>
      <c r="M304" s="8"/>
      <c r="N304" s="167"/>
    </row>
    <row r="305" spans="2:14" ht="12.95" customHeight="1">
      <c r="B305" s="168"/>
      <c r="C305" s="8"/>
      <c r="D305" s="8"/>
      <c r="E305" s="8"/>
      <c r="F305" s="8"/>
      <c r="G305" s="8"/>
      <c r="H305" s="8"/>
      <c r="I305" s="8"/>
      <c r="J305" s="8"/>
      <c r="K305" s="167"/>
      <c r="M305" s="8"/>
      <c r="N305" s="167"/>
    </row>
    <row r="306" spans="2:14" ht="12.95" customHeight="1">
      <c r="B306" s="168"/>
      <c r="C306" s="8"/>
      <c r="D306" s="8"/>
      <c r="E306" s="8"/>
      <c r="F306" s="8"/>
      <c r="G306" s="8"/>
      <c r="H306" s="8"/>
      <c r="I306" s="8"/>
      <c r="J306" s="8"/>
      <c r="K306" s="167"/>
      <c r="M306" s="8"/>
      <c r="N306" s="167"/>
    </row>
    <row r="307" spans="2:14" ht="12.95" customHeight="1">
      <c r="B307" s="168"/>
      <c r="C307" s="8"/>
      <c r="D307" s="8"/>
      <c r="E307" s="8"/>
      <c r="F307" s="8"/>
      <c r="G307" s="8"/>
      <c r="H307" s="8"/>
      <c r="I307" s="8"/>
      <c r="J307" s="8"/>
      <c r="K307" s="167"/>
      <c r="M307" s="8"/>
      <c r="N307" s="167"/>
    </row>
    <row r="308" spans="2:14" ht="12.95" customHeight="1">
      <c r="B308" s="168"/>
      <c r="C308" s="8"/>
      <c r="D308" s="8"/>
      <c r="E308" s="8"/>
      <c r="F308" s="8"/>
      <c r="G308" s="8"/>
      <c r="H308" s="8"/>
      <c r="I308" s="8"/>
      <c r="J308" s="8"/>
      <c r="K308" s="167"/>
      <c r="M308" s="8"/>
      <c r="N308" s="167"/>
    </row>
    <row r="309" spans="2:14" ht="12.95" customHeight="1">
      <c r="B309" s="168"/>
      <c r="C309" s="8"/>
      <c r="D309" s="8"/>
      <c r="E309" s="8"/>
      <c r="F309" s="8"/>
      <c r="G309" s="8"/>
      <c r="H309" s="8"/>
      <c r="I309" s="8"/>
      <c r="J309" s="8"/>
      <c r="K309" s="167"/>
      <c r="M309" s="8"/>
      <c r="N309" s="167"/>
    </row>
    <row r="310" spans="2:14" ht="12.95" customHeight="1">
      <c r="B310" s="168"/>
      <c r="C310" s="8"/>
      <c r="D310" s="8"/>
      <c r="E310" s="8"/>
      <c r="F310" s="8"/>
      <c r="G310" s="8"/>
      <c r="H310" s="8"/>
      <c r="I310" s="8"/>
      <c r="J310" s="8"/>
      <c r="K310" s="167"/>
      <c r="M310" s="8"/>
      <c r="N310" s="167"/>
    </row>
    <row r="311" spans="2:14" ht="12.95" customHeight="1">
      <c r="B311" s="168"/>
      <c r="C311" s="8"/>
      <c r="D311" s="8"/>
      <c r="E311" s="8"/>
      <c r="F311" s="8"/>
      <c r="G311" s="8"/>
      <c r="H311" s="8"/>
      <c r="I311" s="8"/>
      <c r="J311" s="8"/>
      <c r="K311" s="167"/>
      <c r="M311" s="8"/>
      <c r="N311" s="167"/>
    </row>
    <row r="312" spans="2:14" ht="12.95" customHeight="1">
      <c r="B312" s="168"/>
      <c r="C312" s="8"/>
      <c r="D312" s="8"/>
      <c r="E312" s="8"/>
      <c r="F312" s="8"/>
      <c r="G312" s="8"/>
      <c r="H312" s="8"/>
      <c r="I312" s="8"/>
      <c r="J312" s="8"/>
      <c r="K312" s="167"/>
      <c r="M312" s="8"/>
      <c r="N312" s="167"/>
    </row>
    <row r="313" spans="2:14" ht="12.95" customHeight="1">
      <c r="B313" s="168"/>
      <c r="C313" s="8"/>
      <c r="D313" s="8"/>
      <c r="E313" s="8"/>
      <c r="F313" s="8"/>
      <c r="G313" s="8"/>
      <c r="H313" s="8"/>
      <c r="I313" s="8"/>
      <c r="J313" s="8"/>
      <c r="K313" s="167"/>
      <c r="M313" s="8"/>
      <c r="N313" s="167"/>
    </row>
    <row r="314" spans="2:14" ht="12.95" customHeight="1">
      <c r="B314" s="168"/>
      <c r="C314" s="8"/>
      <c r="D314" s="8"/>
      <c r="E314" s="8"/>
      <c r="F314" s="8"/>
      <c r="G314" s="8"/>
      <c r="H314" s="8"/>
      <c r="I314" s="8"/>
      <c r="J314" s="8"/>
      <c r="K314" s="167"/>
      <c r="M314" s="8"/>
      <c r="N314" s="167"/>
    </row>
    <row r="315" spans="2:14" ht="12.95" customHeight="1">
      <c r="B315" s="168"/>
      <c r="C315" s="8"/>
      <c r="D315" s="8"/>
      <c r="E315" s="8"/>
      <c r="F315" s="8"/>
      <c r="G315" s="8"/>
      <c r="H315" s="8"/>
      <c r="I315" s="8"/>
      <c r="J315" s="8"/>
      <c r="K315" s="167"/>
      <c r="M315" s="8"/>
      <c r="N315" s="167"/>
    </row>
    <row r="316" spans="2:14" ht="12.95" customHeight="1">
      <c r="B316" s="168"/>
      <c r="C316" s="8"/>
      <c r="D316" s="8"/>
      <c r="E316" s="8"/>
      <c r="F316" s="8"/>
      <c r="G316" s="8"/>
      <c r="H316" s="8"/>
      <c r="I316" s="8"/>
      <c r="J316" s="8"/>
      <c r="K316" s="167"/>
      <c r="M316" s="8"/>
      <c r="N316" s="167"/>
    </row>
    <row r="317" spans="2:14" ht="12.95" customHeight="1">
      <c r="B317" s="168"/>
      <c r="C317" s="8"/>
      <c r="D317" s="8"/>
      <c r="E317" s="8"/>
      <c r="F317" s="8"/>
      <c r="G317" s="8"/>
      <c r="H317" s="8"/>
      <c r="I317" s="8"/>
      <c r="J317" s="8"/>
      <c r="K317" s="167"/>
      <c r="M317" s="8"/>
      <c r="N317" s="167"/>
    </row>
    <row r="318" spans="2:14" ht="12.95" customHeight="1">
      <c r="B318" s="168"/>
      <c r="C318" s="8"/>
      <c r="D318" s="8"/>
      <c r="E318" s="8"/>
      <c r="F318" s="8"/>
      <c r="G318" s="8"/>
      <c r="H318" s="8"/>
      <c r="I318" s="8"/>
      <c r="J318" s="8"/>
      <c r="K318" s="167"/>
      <c r="M318" s="8"/>
      <c r="N318" s="167"/>
    </row>
    <row r="319" spans="2:14" ht="12.95" customHeight="1">
      <c r="B319" s="168"/>
      <c r="C319" s="8"/>
      <c r="D319" s="8"/>
      <c r="E319" s="8"/>
      <c r="F319" s="8"/>
      <c r="G319" s="8"/>
      <c r="H319" s="8"/>
      <c r="I319" s="8"/>
      <c r="J319" s="8"/>
      <c r="K319" s="167"/>
      <c r="M319" s="8"/>
      <c r="N319" s="167"/>
    </row>
    <row r="320" spans="2:14" ht="12.95" customHeight="1">
      <c r="B320" s="168"/>
      <c r="C320" s="8"/>
      <c r="D320" s="8"/>
      <c r="E320" s="8"/>
      <c r="F320" s="8"/>
      <c r="G320" s="8"/>
      <c r="H320" s="8"/>
      <c r="I320" s="8"/>
      <c r="J320" s="8"/>
      <c r="K320" s="167"/>
      <c r="M320" s="8"/>
      <c r="N320" s="167"/>
    </row>
    <row r="321" spans="1:23" ht="12.95" customHeight="1">
      <c r="B321" s="168"/>
      <c r="C321" s="8"/>
      <c r="D321" s="8"/>
      <c r="E321" s="8"/>
      <c r="F321" s="8"/>
      <c r="G321" s="8"/>
      <c r="H321" s="8"/>
      <c r="I321" s="8"/>
      <c r="J321" s="8"/>
      <c r="K321" s="167"/>
      <c r="M321" s="8"/>
      <c r="N321" s="167"/>
    </row>
    <row r="322" spans="1:23" ht="12.95" customHeight="1">
      <c r="B322" s="168"/>
      <c r="C322" s="8"/>
      <c r="D322" s="8"/>
      <c r="E322" s="8"/>
      <c r="F322" s="8"/>
      <c r="G322" s="8"/>
      <c r="H322" s="8"/>
      <c r="I322" s="8"/>
      <c r="J322" s="8"/>
      <c r="K322" s="167"/>
      <c r="M322" s="8"/>
      <c r="N322" s="167"/>
    </row>
    <row r="323" spans="1:23" ht="12.95" customHeight="1">
      <c r="B323" s="168"/>
      <c r="C323" s="8"/>
      <c r="D323" s="8"/>
      <c r="E323" s="8"/>
      <c r="F323" s="8"/>
      <c r="G323" s="8"/>
      <c r="H323" s="8"/>
      <c r="I323" s="8"/>
      <c r="J323" s="8"/>
      <c r="K323" s="167"/>
      <c r="M323" s="8"/>
      <c r="N323" s="167"/>
    </row>
    <row r="324" spans="1:23" ht="12.95" customHeight="1">
      <c r="B324" s="168"/>
      <c r="C324" s="8"/>
      <c r="D324" s="8"/>
      <c r="E324" s="8"/>
      <c r="F324" s="8"/>
      <c r="G324" s="8"/>
      <c r="H324" s="8"/>
      <c r="I324" s="8"/>
      <c r="J324" s="8"/>
      <c r="K324" s="167"/>
      <c r="M324" s="8"/>
      <c r="N324" s="167"/>
    </row>
    <row r="325" spans="1:23" ht="12.95" customHeight="1">
      <c r="B325" s="168"/>
      <c r="C325" s="8"/>
      <c r="D325" s="8"/>
      <c r="E325" s="8"/>
      <c r="F325" s="8"/>
      <c r="G325" s="8"/>
      <c r="H325" s="8"/>
      <c r="I325" s="8"/>
      <c r="J325" s="8"/>
      <c r="K325" s="167"/>
      <c r="M325" s="8"/>
      <c r="N325" s="167"/>
    </row>
    <row r="326" spans="1:23" ht="12.95" customHeight="1">
      <c r="B326" s="168"/>
      <c r="C326" s="8"/>
      <c r="D326" s="8"/>
      <c r="E326" s="8"/>
      <c r="F326" s="8"/>
      <c r="G326" s="8"/>
      <c r="H326" s="8"/>
      <c r="I326" s="8"/>
      <c r="J326" s="8"/>
      <c r="K326" s="167"/>
      <c r="M326" s="8"/>
      <c r="N326" s="167"/>
    </row>
    <row r="328" spans="1:23" s="164" customFormat="1" ht="12.95" customHeight="1">
      <c r="A328" s="8"/>
      <c r="B328" s="21" t="s">
        <v>55</v>
      </c>
      <c r="C328" s="9"/>
      <c r="D328" s="9"/>
      <c r="E328" s="9"/>
      <c r="F328" s="9"/>
      <c r="G328" s="9"/>
      <c r="H328" s="9" t="s">
        <v>56</v>
      </c>
      <c r="K328" s="166"/>
      <c r="N328" s="166"/>
      <c r="P328" s="9"/>
      <c r="Q328" s="9"/>
      <c r="R328" s="9"/>
      <c r="S328" s="9"/>
      <c r="T328" s="9"/>
      <c r="U328" s="9"/>
      <c r="V328" s="9"/>
      <c r="W328" s="9"/>
    </row>
    <row r="332" spans="1:23" s="164" customFormat="1" ht="12.95" customHeight="1">
      <c r="A332" s="8"/>
      <c r="B332" s="21"/>
      <c r="C332" s="9"/>
      <c r="D332" s="9"/>
      <c r="E332" s="9"/>
      <c r="F332" s="9"/>
      <c r="G332" s="9"/>
      <c r="H332" s="9"/>
      <c r="K332" s="166"/>
      <c r="N332" s="166"/>
      <c r="P332" s="9"/>
      <c r="Q332" s="9"/>
      <c r="R332" s="9"/>
      <c r="S332" s="9"/>
      <c r="T332" s="9"/>
      <c r="U332" s="9"/>
      <c r="V332" s="9"/>
      <c r="W332" s="9"/>
    </row>
  </sheetData>
  <sheetProtection formatColumns="0" formatRows="0"/>
  <mergeCells count="18">
    <mergeCell ref="K1:K2"/>
    <mergeCell ref="E2:H3"/>
    <mergeCell ref="E4:H5"/>
    <mergeCell ref="A6:A9"/>
    <mergeCell ref="A10:A13"/>
    <mergeCell ref="A14:A17"/>
    <mergeCell ref="A18:A21"/>
    <mergeCell ref="A22:A25"/>
    <mergeCell ref="A26:A29"/>
    <mergeCell ref="A54:A57"/>
    <mergeCell ref="A58:A61"/>
    <mergeCell ref="A62:A65"/>
    <mergeCell ref="A30:A33"/>
    <mergeCell ref="A34:A37"/>
    <mergeCell ref="A38:A41"/>
    <mergeCell ref="A42:A45"/>
    <mergeCell ref="A46:A49"/>
    <mergeCell ref="A50:A53"/>
  </mergeCells>
  <conditionalFormatting sqref="E99:E142 E6:E97">
    <cfRule type="cellIs" dxfId="8" priority="139" operator="equal">
      <formula>"20 KIT"</formula>
    </cfRule>
    <cfRule type="cellIs" dxfId="7" priority="140" operator="equal">
      <formula>"20 OT"</formula>
    </cfRule>
    <cfRule type="cellIs" dxfId="6" priority="141" operator="equal">
      <formula>"20 FLEXI"</formula>
    </cfRule>
    <cfRule type="containsText" dxfId="5" priority="142" operator="containsText" text="RFR">
      <formula>NOT(ISERROR(SEARCH("RFR",E6)))</formula>
    </cfRule>
    <cfRule type="cellIs" dxfId="4" priority="143" operator="equal">
      <formula>20</formula>
    </cfRule>
  </conditionalFormatting>
  <conditionalFormatting sqref="E2 E4">
    <cfRule type="containsText" dxfId="3" priority="42" operator="containsText" text="FRAIS D'IMMOBILISATION A FACTURER">
      <formula>NOT(ISERROR(SEARCH("FRAIS D'IMMOBILISATION A FACTURER",E2)))</formula>
    </cfRule>
  </conditionalFormatting>
  <conditionalFormatting sqref="E2:H5">
    <cfRule type="containsText" dxfId="2" priority="40" operator="containsText" text="CONTAINER BRANCHE SUR LE PARCOURS TERRESTRE">
      <formula>NOT(ISERROR(SEARCH("CONTAINER BRANCHE SUR LE PARCOURS TERRESTRE",E2)))</formula>
    </cfRule>
    <cfRule type="containsText" dxfId="1" priority="41" operator="containsText" text="TARIF BITRAIN ORCHESTRA">
      <formula>NOT(ISERROR(SEARCH("TARIF BITRAIN ORCHESTRA",E2)))</formula>
    </cfRule>
  </conditionalFormatting>
  <conditionalFormatting sqref="K1">
    <cfRule type="containsText" dxfId="0" priority="31" operator="containsText" text="VERIFIER SI FRAIS D'IMMOBILISATION">
      <formula>NOT(ISERROR(SEARCH("VERIFIER SI FRAIS D'IMMOBILISATION",K1)))</formula>
    </cfRule>
  </conditionalFormatting>
  <dataValidations count="2">
    <dataValidation type="list" allowBlank="1" showInputMessage="1" prompt="Imat SRMQ" sqref="I6:I65 J53:J64">
      <formula1>REMORQUES</formula1>
    </dataValidation>
    <dataValidation type="list" allowBlank="1" showInputMessage="1" prompt="contact du transport" sqref="K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FACTURATION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Bonillo</dc:creator>
  <cp:lastModifiedBy>Staelens Michel</cp:lastModifiedBy>
  <dcterms:created xsi:type="dcterms:W3CDTF">2016-02-11T13:56:52Z</dcterms:created>
  <dcterms:modified xsi:type="dcterms:W3CDTF">2016-02-11T16:06:46Z</dcterms:modified>
</cp:coreProperties>
</file>