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Michel\OneDrive\Documents\excel\navigation\"/>
    </mc:Choice>
  </mc:AlternateContent>
  <bookViews>
    <workbookView xWindow="0" yWindow="0" windowWidth="19200" windowHeight="8610"/>
  </bookViews>
  <sheets>
    <sheet name="Route" sheetId="1" r:id="rId1"/>
    <sheet name="Codes OACI" sheetId="2" r:id="rId2"/>
  </sheets>
  <functionGroups builtInGroupCount="18"/>
  <calcPr calcId="152511"/>
</workbook>
</file>

<file path=xl/calcChain.xml><?xml version="1.0" encoding="utf-8"?>
<calcChain xmlns="http://schemas.openxmlformats.org/spreadsheetml/2006/main">
  <c r="F3" i="1" l="1"/>
  <c r="F2" i="1"/>
  <c r="B10" i="1" l="1"/>
  <c r="C10" i="1" s="1"/>
  <c r="D2" i="1"/>
  <c r="D3" i="1"/>
  <c r="E3" i="1"/>
  <c r="E2" i="1"/>
  <c r="B11" i="1" l="1"/>
  <c r="D10" i="1"/>
  <c r="E10" i="1"/>
  <c r="F10" i="1"/>
  <c r="D6" i="1"/>
  <c r="E6" i="1"/>
  <c r="B12" i="1" l="1"/>
  <c r="C11" i="1"/>
  <c r="H10" i="1"/>
  <c r="G10" i="1"/>
  <c r="K10" i="1" s="1"/>
  <c r="A30" i="1"/>
  <c r="D15" i="1" a="1"/>
  <c r="D18" i="1" a="1"/>
  <c r="D29" i="1" a="1"/>
  <c r="D25" i="1" a="1"/>
  <c r="D16" i="1" a="1"/>
  <c r="D21" i="1" a="1"/>
  <c r="D24" i="1" a="1"/>
  <c r="D20" i="1" a="1"/>
  <c r="D30" i="1" a="1"/>
  <c r="D26" i="1" a="1"/>
  <c r="D13" i="1" a="1"/>
  <c r="D17" i="1" a="1"/>
  <c r="D27" i="1" a="1"/>
  <c r="D19" i="1" a="1"/>
  <c r="D23" i="1" a="1"/>
  <c r="D22" i="1" a="1"/>
  <c r="D14" i="1" a="1"/>
  <c r="D28" i="1" a="1"/>
  <c r="D11" i="1" a="1"/>
  <c r="D12" i="1" a="1"/>
  <c r="I10" i="1" l="1"/>
  <c r="B13" i="1"/>
  <c r="C12" i="1"/>
  <c r="L10" i="1"/>
  <c r="J10" i="1"/>
  <c r="M10" i="1"/>
  <c r="E14" i="1"/>
  <c r="D14" i="1"/>
  <c r="E18" i="1"/>
  <c r="D18" i="1"/>
  <c r="E22" i="1"/>
  <c r="D22" i="1"/>
  <c r="E26" i="1"/>
  <c r="D26" i="1"/>
  <c r="E12" i="1"/>
  <c r="D12" i="1"/>
  <c r="D16" i="1"/>
  <c r="E16" i="1"/>
  <c r="E20" i="1"/>
  <c r="D20" i="1"/>
  <c r="D24" i="1"/>
  <c r="E24" i="1"/>
  <c r="E17" i="1"/>
  <c r="D17" i="1"/>
  <c r="D28" i="1"/>
  <c r="E28" i="1"/>
  <c r="D29" i="1"/>
  <c r="E29" i="1"/>
  <c r="E15" i="1"/>
  <c r="D15" i="1"/>
  <c r="E19" i="1"/>
  <c r="D19" i="1"/>
  <c r="D25" i="1"/>
  <c r="E25" i="1"/>
  <c r="D23" i="1"/>
  <c r="E23" i="1"/>
  <c r="E27" i="1"/>
  <c r="D27" i="1"/>
  <c r="E13" i="1"/>
  <c r="D13" i="1"/>
  <c r="D21" i="1"/>
  <c r="E21" i="1"/>
  <c r="E11" i="1"/>
  <c r="D11" i="1"/>
  <c r="E30" i="1"/>
  <c r="D30" i="1"/>
  <c r="A31" i="1"/>
  <c r="A32" i="1" s="1"/>
  <c r="F11" i="1"/>
  <c r="F13" i="1"/>
  <c r="F12" i="1"/>
  <c r="D32" i="1" a="1"/>
  <c r="C13" i="1" l="1"/>
  <c r="B14" i="1"/>
  <c r="N10" i="1"/>
  <c r="H11" i="1"/>
  <c r="G11" i="1"/>
  <c r="K11" i="1" s="1"/>
  <c r="G13" i="1"/>
  <c r="K13" i="1" s="1"/>
  <c r="H13" i="1"/>
  <c r="G12" i="1"/>
  <c r="K12" i="1" s="1"/>
  <c r="H12" i="1"/>
  <c r="D32" i="1"/>
  <c r="E32" i="1"/>
  <c r="A33" i="1"/>
  <c r="D33" i="1" a="1"/>
  <c r="D31" i="1" a="1"/>
  <c r="F14" i="1"/>
  <c r="I11" i="1" l="1"/>
  <c r="I13" i="1"/>
  <c r="I12" i="1"/>
  <c r="G14" i="1"/>
  <c r="K14" i="1" s="1"/>
  <c r="H14" i="1"/>
  <c r="C14" i="1"/>
  <c r="B15" i="1"/>
  <c r="L11" i="1"/>
  <c r="J11" i="1"/>
  <c r="J13" i="1"/>
  <c r="L13" i="1"/>
  <c r="L12" i="1"/>
  <c r="J12" i="1"/>
  <c r="D31" i="1"/>
  <c r="E31" i="1"/>
  <c r="M13" i="1"/>
  <c r="M12" i="1"/>
  <c r="M11" i="1"/>
  <c r="D33" i="1"/>
  <c r="E33" i="1"/>
  <c r="A34" i="1"/>
  <c r="F15" i="1"/>
  <c r="D34" i="1" a="1"/>
  <c r="J14" i="1" l="1"/>
  <c r="I14" i="1"/>
  <c r="L14" i="1"/>
  <c r="G15" i="1"/>
  <c r="K15" i="1" s="1"/>
  <c r="H15" i="1"/>
  <c r="C15" i="1"/>
  <c r="B16" i="1"/>
  <c r="M14" i="1"/>
  <c r="N12" i="1"/>
  <c r="N11" i="1"/>
  <c r="N13" i="1"/>
  <c r="E34" i="1"/>
  <c r="D34" i="1"/>
  <c r="A35" i="1"/>
  <c r="D35" i="1" a="1"/>
  <c r="F16" i="1"/>
  <c r="N14" i="1" l="1"/>
  <c r="I15" i="1"/>
  <c r="G16" i="1"/>
  <c r="K16" i="1" s="1"/>
  <c r="H16" i="1"/>
  <c r="C16" i="1"/>
  <c r="B17" i="1"/>
  <c r="M15" i="1"/>
  <c r="L15" i="1"/>
  <c r="J15" i="1"/>
  <c r="D35" i="1"/>
  <c r="E35" i="1"/>
  <c r="A36" i="1"/>
  <c r="D36" i="1" a="1"/>
  <c r="F17" i="1"/>
  <c r="I16" i="1" l="1"/>
  <c r="H17" i="1"/>
  <c r="G17" i="1"/>
  <c r="K17" i="1" s="1"/>
  <c r="C17" i="1"/>
  <c r="B18" i="1"/>
  <c r="N15" i="1"/>
  <c r="J16" i="1"/>
  <c r="L16" i="1"/>
  <c r="M16" i="1"/>
  <c r="D36" i="1"/>
  <c r="E36" i="1"/>
  <c r="A37" i="1"/>
  <c r="F18" i="1"/>
  <c r="D37" i="1" a="1"/>
  <c r="I17" i="1" l="1"/>
  <c r="H18" i="1"/>
  <c r="G18" i="1"/>
  <c r="K18" i="1" s="1"/>
  <c r="C18" i="1"/>
  <c r="B19" i="1"/>
  <c r="N16" i="1"/>
  <c r="M17" i="1"/>
  <c r="J17" i="1"/>
  <c r="L17" i="1"/>
  <c r="D37" i="1"/>
  <c r="E37" i="1"/>
  <c r="A38" i="1"/>
  <c r="D38" i="1" a="1"/>
  <c r="F19" i="1"/>
  <c r="I18" i="1" l="1"/>
  <c r="H19" i="1"/>
  <c r="G19" i="1"/>
  <c r="K19" i="1" s="1"/>
  <c r="C19" i="1"/>
  <c r="B20" i="1"/>
  <c r="N17" i="1"/>
  <c r="L18" i="1"/>
  <c r="J18" i="1"/>
  <c r="M18" i="1"/>
  <c r="E38" i="1"/>
  <c r="D38" i="1"/>
  <c r="A39" i="1"/>
  <c r="F20" i="1"/>
  <c r="D39" i="1" a="1"/>
  <c r="I19" i="1" l="1"/>
  <c r="N18" i="1"/>
  <c r="G20" i="1"/>
  <c r="K20" i="1" s="1"/>
  <c r="H20" i="1"/>
  <c r="C20" i="1"/>
  <c r="B21" i="1"/>
  <c r="M19" i="1"/>
  <c r="L19" i="1"/>
  <c r="J19" i="1"/>
  <c r="E39" i="1"/>
  <c r="D39" i="1"/>
  <c r="A40" i="1"/>
  <c r="F21" i="1"/>
  <c r="D40" i="1" a="1"/>
  <c r="I20" i="1" l="1"/>
  <c r="H21" i="1"/>
  <c r="G21" i="1"/>
  <c r="K21" i="1" s="1"/>
  <c r="N19" i="1"/>
  <c r="C21" i="1"/>
  <c r="B22" i="1"/>
  <c r="J20" i="1"/>
  <c r="L20" i="1"/>
  <c r="M20" i="1"/>
  <c r="D40" i="1"/>
  <c r="E40" i="1"/>
  <c r="A41" i="1"/>
  <c r="F22" i="1"/>
  <c r="D41" i="1" a="1"/>
  <c r="I21" i="1" l="1"/>
  <c r="H22" i="1"/>
  <c r="G22" i="1"/>
  <c r="K22" i="1" s="1"/>
  <c r="N20" i="1"/>
  <c r="C22" i="1"/>
  <c r="B23" i="1"/>
  <c r="M21" i="1"/>
  <c r="J21" i="1"/>
  <c r="L21" i="1"/>
  <c r="D41" i="1"/>
  <c r="E41" i="1"/>
  <c r="A42" i="1"/>
  <c r="F23" i="1"/>
  <c r="D42" i="1" a="1"/>
  <c r="I22" i="1" l="1"/>
  <c r="G23" i="1"/>
  <c r="K23" i="1" s="1"/>
  <c r="H23" i="1"/>
  <c r="N21" i="1"/>
  <c r="C23" i="1"/>
  <c r="B24" i="1"/>
  <c r="L22" i="1"/>
  <c r="J22" i="1"/>
  <c r="M22" i="1"/>
  <c r="E42" i="1"/>
  <c r="D42" i="1"/>
  <c r="A43" i="1"/>
  <c r="F24" i="1"/>
  <c r="D43" i="1" a="1"/>
  <c r="I23" i="1" l="1"/>
  <c r="N22" i="1"/>
  <c r="G24" i="1"/>
  <c r="K24" i="1" s="1"/>
  <c r="H24" i="1"/>
  <c r="L23" i="1"/>
  <c r="J23" i="1"/>
  <c r="M23" i="1"/>
  <c r="C24" i="1"/>
  <c r="B25" i="1"/>
  <c r="E43" i="1"/>
  <c r="D43" i="1"/>
  <c r="A44" i="1"/>
  <c r="F25" i="1"/>
  <c r="D44" i="1" a="1"/>
  <c r="I24" i="1" l="1"/>
  <c r="G25" i="1"/>
  <c r="K25" i="1" s="1"/>
  <c r="H25" i="1"/>
  <c r="C25" i="1"/>
  <c r="B26" i="1"/>
  <c r="N23" i="1"/>
  <c r="L24" i="1"/>
  <c r="J24" i="1"/>
  <c r="M24" i="1"/>
  <c r="D44" i="1"/>
  <c r="E44" i="1"/>
  <c r="A45" i="1"/>
  <c r="F26" i="1"/>
  <c r="D45" i="1" a="1"/>
  <c r="I25" i="1" l="1"/>
  <c r="N24" i="1"/>
  <c r="H26" i="1"/>
  <c r="G26" i="1"/>
  <c r="K26" i="1" s="1"/>
  <c r="C26" i="1"/>
  <c r="B27" i="1"/>
  <c r="J25" i="1"/>
  <c r="M25" i="1"/>
  <c r="L25" i="1"/>
  <c r="D45" i="1"/>
  <c r="E45" i="1"/>
  <c r="A46" i="1"/>
  <c r="F27" i="1"/>
  <c r="D46" i="1" a="1"/>
  <c r="I26" i="1" l="1"/>
  <c r="H27" i="1"/>
  <c r="G27" i="1"/>
  <c r="K27" i="1" s="1"/>
  <c r="C27" i="1"/>
  <c r="B28" i="1"/>
  <c r="N25" i="1"/>
  <c r="J26" i="1"/>
  <c r="M26" i="1"/>
  <c r="L26" i="1"/>
  <c r="E46" i="1"/>
  <c r="D46" i="1"/>
  <c r="A47" i="1"/>
  <c r="D47" i="1" a="1"/>
  <c r="F28" i="1"/>
  <c r="I27" i="1" l="1"/>
  <c r="G28" i="1"/>
  <c r="K28" i="1" s="1"/>
  <c r="H28" i="1"/>
  <c r="N26" i="1"/>
  <c r="C28" i="1"/>
  <c r="B29" i="1"/>
  <c r="L27" i="1"/>
  <c r="J27" i="1"/>
  <c r="M27" i="1"/>
  <c r="D47" i="1"/>
  <c r="E47" i="1"/>
  <c r="A48" i="1"/>
  <c r="F29" i="1"/>
  <c r="D48" i="1" a="1"/>
  <c r="N27" i="1" l="1"/>
  <c r="I28" i="1"/>
  <c r="H29" i="1"/>
  <c r="G29" i="1"/>
  <c r="K29" i="1" s="1"/>
  <c r="M28" i="1"/>
  <c r="L28" i="1"/>
  <c r="J28" i="1"/>
  <c r="C29" i="1"/>
  <c r="B30" i="1"/>
  <c r="D48" i="1"/>
  <c r="E48" i="1"/>
  <c r="A49" i="1"/>
  <c r="F30" i="1"/>
  <c r="D49" i="1" a="1"/>
  <c r="I29" i="1" l="1"/>
  <c r="H30" i="1"/>
  <c r="G30" i="1"/>
  <c r="K30" i="1" s="1"/>
  <c r="C30" i="1"/>
  <c r="B31" i="1"/>
  <c r="N28" i="1"/>
  <c r="L29" i="1"/>
  <c r="M29" i="1"/>
  <c r="J29" i="1"/>
  <c r="D49" i="1"/>
  <c r="E49" i="1"/>
  <c r="A50" i="1"/>
  <c r="F31" i="1"/>
  <c r="D50" i="1" a="1"/>
  <c r="I30" i="1" l="1"/>
  <c r="H31" i="1"/>
  <c r="G31" i="1"/>
  <c r="K31" i="1" s="1"/>
  <c r="C31" i="1"/>
  <c r="B32" i="1"/>
  <c r="N29" i="1"/>
  <c r="L30" i="1"/>
  <c r="M30" i="1"/>
  <c r="J30" i="1"/>
  <c r="E50" i="1"/>
  <c r="D50" i="1"/>
  <c r="A51" i="1"/>
  <c r="D51" i="1" a="1"/>
  <c r="F32" i="1"/>
  <c r="I31" i="1" l="1"/>
  <c r="H32" i="1"/>
  <c r="G32" i="1"/>
  <c r="K32" i="1" s="1"/>
  <c r="N30" i="1"/>
  <c r="C32" i="1"/>
  <c r="B33" i="1"/>
  <c r="J31" i="1"/>
  <c r="M31" i="1"/>
  <c r="L31" i="1"/>
  <c r="E51" i="1"/>
  <c r="D51" i="1"/>
  <c r="A52" i="1"/>
  <c r="F33" i="1"/>
  <c r="D52" i="1" a="1"/>
  <c r="I32" i="1" l="1"/>
  <c r="H33" i="1"/>
  <c r="G33" i="1"/>
  <c r="K33" i="1" s="1"/>
  <c r="N31" i="1"/>
  <c r="C33" i="1"/>
  <c r="B34" i="1"/>
  <c r="M32" i="1"/>
  <c r="L32" i="1"/>
  <c r="J32" i="1"/>
  <c r="D52" i="1"/>
  <c r="E52" i="1"/>
  <c r="A53" i="1"/>
  <c r="F34" i="1"/>
  <c r="D53" i="1" a="1"/>
  <c r="I33" i="1" l="1"/>
  <c r="N32" i="1"/>
  <c r="G34" i="1"/>
  <c r="K34" i="1" s="1"/>
  <c r="H34" i="1"/>
  <c r="C34" i="1"/>
  <c r="B35" i="1"/>
  <c r="L33" i="1"/>
  <c r="M33" i="1"/>
  <c r="J33" i="1"/>
  <c r="D53" i="1"/>
  <c r="E53" i="1"/>
  <c r="A54" i="1"/>
  <c r="F35" i="1"/>
  <c r="D54" i="1" a="1"/>
  <c r="I34" i="1" l="1"/>
  <c r="G35" i="1"/>
  <c r="K35" i="1" s="1"/>
  <c r="H35" i="1"/>
  <c r="C35" i="1"/>
  <c r="B36" i="1"/>
  <c r="N33" i="1"/>
  <c r="L34" i="1"/>
  <c r="J34" i="1"/>
  <c r="M34" i="1"/>
  <c r="E54" i="1"/>
  <c r="D54" i="1"/>
  <c r="A55" i="1"/>
  <c r="F36" i="1"/>
  <c r="D55" i="1" a="1"/>
  <c r="I35" i="1" l="1"/>
  <c r="G36" i="1"/>
  <c r="K36" i="1" s="1"/>
  <c r="H36" i="1"/>
  <c r="N34" i="1"/>
  <c r="C36" i="1"/>
  <c r="B37" i="1"/>
  <c r="L35" i="1"/>
  <c r="J35" i="1"/>
  <c r="M35" i="1"/>
  <c r="E55" i="1"/>
  <c r="D55" i="1"/>
  <c r="A56" i="1"/>
  <c r="F37" i="1"/>
  <c r="D56" i="1" a="1"/>
  <c r="I36" i="1" l="1"/>
  <c r="N35" i="1"/>
  <c r="G37" i="1"/>
  <c r="K37" i="1" s="1"/>
  <c r="H37" i="1"/>
  <c r="J36" i="1"/>
  <c r="M36" i="1"/>
  <c r="L36" i="1"/>
  <c r="C37" i="1"/>
  <c r="B38" i="1"/>
  <c r="D56" i="1"/>
  <c r="E56" i="1"/>
  <c r="A57" i="1"/>
  <c r="F38" i="1"/>
  <c r="D57" i="1" a="1"/>
  <c r="I37" i="1" l="1"/>
  <c r="H38" i="1"/>
  <c r="G38" i="1"/>
  <c r="K38" i="1" s="1"/>
  <c r="C38" i="1"/>
  <c r="B39" i="1"/>
  <c r="N36" i="1"/>
  <c r="L37" i="1"/>
  <c r="M37" i="1"/>
  <c r="J37" i="1"/>
  <c r="D57" i="1"/>
  <c r="E57" i="1"/>
  <c r="A58" i="1"/>
  <c r="D58" i="1" a="1"/>
  <c r="F39" i="1"/>
  <c r="I38" i="1" l="1"/>
  <c r="H39" i="1"/>
  <c r="G39" i="1"/>
  <c r="K39" i="1" s="1"/>
  <c r="C39" i="1"/>
  <c r="B40" i="1"/>
  <c r="N37" i="1"/>
  <c r="L38" i="1"/>
  <c r="J38" i="1"/>
  <c r="M38" i="1"/>
  <c r="E58" i="1"/>
  <c r="D58" i="1"/>
  <c r="A59" i="1"/>
  <c r="F40" i="1"/>
  <c r="D59" i="1" a="1"/>
  <c r="I39" i="1" l="1"/>
  <c r="N38" i="1"/>
  <c r="G40" i="1"/>
  <c r="K40" i="1" s="1"/>
  <c r="H40" i="1"/>
  <c r="C40" i="1"/>
  <c r="B41" i="1"/>
  <c r="M39" i="1"/>
  <c r="L39" i="1"/>
  <c r="J39" i="1"/>
  <c r="E59" i="1"/>
  <c r="D59" i="1"/>
  <c r="A60" i="1"/>
  <c r="F41" i="1"/>
  <c r="D60" i="1" a="1"/>
  <c r="I40" i="1" l="1"/>
  <c r="G41" i="1"/>
  <c r="K41" i="1" s="1"/>
  <c r="H41" i="1"/>
  <c r="N39" i="1"/>
  <c r="C41" i="1"/>
  <c r="B42" i="1"/>
  <c r="M40" i="1"/>
  <c r="L40" i="1"/>
  <c r="J40" i="1"/>
  <c r="D60" i="1"/>
  <c r="E60" i="1"/>
  <c r="A61" i="1"/>
  <c r="F42" i="1"/>
  <c r="D61" i="1" a="1"/>
  <c r="I41" i="1" l="1"/>
  <c r="N40" i="1"/>
  <c r="H42" i="1"/>
  <c r="G42" i="1"/>
  <c r="K42" i="1" s="1"/>
  <c r="M41" i="1"/>
  <c r="J41" i="1"/>
  <c r="L41" i="1"/>
  <c r="C42" i="1"/>
  <c r="B43" i="1"/>
  <c r="D61" i="1"/>
  <c r="E61" i="1"/>
  <c r="A62" i="1"/>
  <c r="F43" i="1"/>
  <c r="D62" i="1" a="1"/>
  <c r="I42" i="1" l="1"/>
  <c r="N41" i="1"/>
  <c r="G43" i="1"/>
  <c r="K43" i="1" s="1"/>
  <c r="H43" i="1"/>
  <c r="C43" i="1"/>
  <c r="B44" i="1"/>
  <c r="J42" i="1"/>
  <c r="M42" i="1"/>
  <c r="L42" i="1"/>
  <c r="E62" i="1"/>
  <c r="D62" i="1"/>
  <c r="A63" i="1"/>
  <c r="D63" i="1" a="1"/>
  <c r="F44" i="1"/>
  <c r="I43" i="1" l="1"/>
  <c r="H44" i="1"/>
  <c r="G44" i="1"/>
  <c r="K44" i="1" s="1"/>
  <c r="C44" i="1"/>
  <c r="B45" i="1"/>
  <c r="N42" i="1"/>
  <c r="L43" i="1"/>
  <c r="J43" i="1"/>
  <c r="M43" i="1"/>
  <c r="E63" i="1"/>
  <c r="D63" i="1"/>
  <c r="A64" i="1"/>
  <c r="F45" i="1"/>
  <c r="D64" i="1" a="1"/>
  <c r="I44" i="1" l="1"/>
  <c r="G45" i="1"/>
  <c r="K45" i="1" s="1"/>
  <c r="H45" i="1"/>
  <c r="N43" i="1"/>
  <c r="C45" i="1"/>
  <c r="B46" i="1"/>
  <c r="L44" i="1"/>
  <c r="J44" i="1"/>
  <c r="M44" i="1"/>
  <c r="D64" i="1"/>
  <c r="E64" i="1"/>
  <c r="A65" i="1"/>
  <c r="A66" i="1" s="1"/>
  <c r="F46" i="1"/>
  <c r="D66" i="1" a="1"/>
  <c r="D65" i="1" a="1"/>
  <c r="I45" i="1" l="1"/>
  <c r="H46" i="1"/>
  <c r="G46" i="1"/>
  <c r="K46" i="1" s="1"/>
  <c r="N44" i="1"/>
  <c r="L45" i="1"/>
  <c r="M45" i="1"/>
  <c r="J45" i="1"/>
  <c r="C46" i="1"/>
  <c r="B47" i="1"/>
  <c r="E66" i="1"/>
  <c r="D66" i="1"/>
  <c r="A67" i="1"/>
  <c r="D65" i="1"/>
  <c r="E65" i="1"/>
  <c r="F47" i="1"/>
  <c r="D67" i="1" a="1"/>
  <c r="I46" i="1" l="1"/>
  <c r="N45" i="1"/>
  <c r="G47" i="1"/>
  <c r="K47" i="1" s="1"/>
  <c r="H47" i="1"/>
  <c r="C47" i="1"/>
  <c r="B48" i="1"/>
  <c r="M46" i="1"/>
  <c r="L46" i="1"/>
  <c r="J46" i="1"/>
  <c r="D67" i="1"/>
  <c r="E67" i="1"/>
  <c r="A68" i="1"/>
  <c r="F48" i="1"/>
  <c r="D68" i="1" a="1"/>
  <c r="I47" i="1" l="1"/>
  <c r="N46" i="1"/>
  <c r="H48" i="1"/>
  <c r="G48" i="1"/>
  <c r="K48" i="1" s="1"/>
  <c r="C48" i="1"/>
  <c r="B49" i="1"/>
  <c r="J47" i="1"/>
  <c r="M47" i="1"/>
  <c r="L47" i="1"/>
  <c r="F49" i="1"/>
  <c r="I48" i="1" l="1"/>
  <c r="H49" i="1"/>
  <c r="G49" i="1"/>
  <c r="K49" i="1" s="1"/>
  <c r="C49" i="1"/>
  <c r="B50" i="1"/>
  <c r="N47" i="1"/>
  <c r="J48" i="1"/>
  <c r="M48" i="1"/>
  <c r="L48" i="1"/>
  <c r="D68" i="1"/>
  <c r="E68" i="1"/>
  <c r="A69" i="1"/>
  <c r="F50" i="1"/>
  <c r="D69" i="1" a="1"/>
  <c r="N48" i="1" l="1"/>
  <c r="I49" i="1"/>
  <c r="L49" i="1"/>
  <c r="J49" i="1"/>
  <c r="M49" i="1"/>
  <c r="G50" i="1"/>
  <c r="K50" i="1" s="1"/>
  <c r="H50" i="1"/>
  <c r="C50" i="1"/>
  <c r="B51" i="1"/>
  <c r="D69" i="1"/>
  <c r="E69" i="1"/>
  <c r="A70" i="1"/>
  <c r="F51" i="1"/>
  <c r="D70" i="1" a="1"/>
  <c r="I50" i="1" l="1"/>
  <c r="N49" i="1"/>
  <c r="C51" i="1"/>
  <c r="L50" i="1"/>
  <c r="J50" i="1"/>
  <c r="M50" i="1"/>
  <c r="B52" i="1"/>
  <c r="G51" i="1"/>
  <c r="K51" i="1" s="1"/>
  <c r="H51" i="1"/>
  <c r="F52" i="1"/>
  <c r="N50" i="1" l="1"/>
  <c r="C52" i="1"/>
  <c r="I51" i="1"/>
  <c r="E70" i="1"/>
  <c r="D70" i="1"/>
  <c r="A71" i="1"/>
  <c r="G52" i="1"/>
  <c r="K52" i="1" s="1"/>
  <c r="H52" i="1"/>
  <c r="L51" i="1"/>
  <c r="J51" i="1"/>
  <c r="M51" i="1"/>
  <c r="B53" i="1"/>
  <c r="D71" i="1" a="1"/>
  <c r="N51" i="1" l="1"/>
  <c r="C53" i="1"/>
  <c r="I52" i="1"/>
  <c r="E71" i="1"/>
  <c r="D71" i="1"/>
  <c r="A72" i="1"/>
  <c r="L52" i="1"/>
  <c r="J52" i="1"/>
  <c r="M52" i="1"/>
  <c r="B54" i="1"/>
  <c r="F53" i="1"/>
  <c r="D72" i="1" a="1"/>
  <c r="N52" i="1" l="1"/>
  <c r="C54" i="1"/>
  <c r="G53" i="1"/>
  <c r="K53" i="1" s="1"/>
  <c r="H53" i="1"/>
  <c r="F54" i="1"/>
  <c r="I53" i="1" l="1"/>
  <c r="D72" i="1"/>
  <c r="E72" i="1"/>
  <c r="A73" i="1"/>
  <c r="G54" i="1"/>
  <c r="K54" i="1" s="1"/>
  <c r="H54" i="1"/>
  <c r="J53" i="1"/>
  <c r="L53" i="1"/>
  <c r="M53" i="1"/>
  <c r="B55" i="1"/>
  <c r="D73" i="1" a="1"/>
  <c r="C55" i="1" l="1"/>
  <c r="N53" i="1"/>
  <c r="I54" i="1"/>
  <c r="E73" i="1"/>
  <c r="D73" i="1"/>
  <c r="A74" i="1"/>
  <c r="L54" i="1"/>
  <c r="J54" i="1"/>
  <c r="M54" i="1"/>
  <c r="B56" i="1"/>
  <c r="F55" i="1"/>
  <c r="D74" i="1" a="1"/>
  <c r="N54" i="1" l="1"/>
  <c r="C56" i="1"/>
  <c r="G55" i="1"/>
  <c r="K55" i="1" s="1"/>
  <c r="H55" i="1"/>
  <c r="F56" i="1"/>
  <c r="I55" i="1" l="1"/>
  <c r="D74" i="1"/>
  <c r="E74" i="1"/>
  <c r="A75" i="1"/>
  <c r="H56" i="1"/>
  <c r="G56" i="1"/>
  <c r="K56" i="1" s="1"/>
  <c r="L55" i="1"/>
  <c r="J55" i="1"/>
  <c r="M55" i="1"/>
  <c r="B57" i="1"/>
  <c r="D75" i="1" a="1"/>
  <c r="C57" i="1" l="1"/>
  <c r="N55" i="1"/>
  <c r="I56" i="1"/>
  <c r="E75" i="1"/>
  <c r="D75" i="1"/>
  <c r="A76" i="1"/>
  <c r="B58" i="1"/>
  <c r="L56" i="1"/>
  <c r="J56" i="1"/>
  <c r="M56" i="1"/>
  <c r="F57" i="1"/>
  <c r="D76" i="1" a="1"/>
  <c r="N56" i="1" l="1"/>
  <c r="C58" i="1"/>
  <c r="H57" i="1"/>
  <c r="G57" i="1"/>
  <c r="K57" i="1" s="1"/>
  <c r="F58" i="1"/>
  <c r="I57" i="1" l="1"/>
  <c r="E76" i="1"/>
  <c r="D76" i="1"/>
  <c r="A77" i="1"/>
  <c r="G58" i="1"/>
  <c r="K58" i="1" s="1"/>
  <c r="H58" i="1"/>
  <c r="B59" i="1"/>
  <c r="J57" i="1"/>
  <c r="L57" i="1"/>
  <c r="M57" i="1"/>
  <c r="D77" i="1" a="1"/>
  <c r="C59" i="1" l="1"/>
  <c r="N57" i="1"/>
  <c r="I58" i="1"/>
  <c r="D77" i="1"/>
  <c r="E77" i="1"/>
  <c r="A78" i="1"/>
  <c r="L58" i="1"/>
  <c r="J58" i="1"/>
  <c r="M58" i="1"/>
  <c r="B60" i="1"/>
  <c r="F59" i="1"/>
  <c r="D78" i="1" a="1"/>
  <c r="N58" i="1" l="1"/>
  <c r="C60" i="1"/>
  <c r="H59" i="1"/>
  <c r="G59" i="1"/>
  <c r="K59" i="1" s="1"/>
  <c r="F60" i="1"/>
  <c r="I59" i="1" l="1"/>
  <c r="E78" i="1"/>
  <c r="D78" i="1"/>
  <c r="A79" i="1"/>
  <c r="G60" i="1"/>
  <c r="K60" i="1" s="1"/>
  <c r="H60" i="1"/>
  <c r="B61" i="1"/>
  <c r="L59" i="1"/>
  <c r="J59" i="1"/>
  <c r="M59" i="1"/>
  <c r="D79" i="1" a="1"/>
  <c r="C61" i="1" l="1"/>
  <c r="N59" i="1"/>
  <c r="I60" i="1"/>
  <c r="E79" i="1"/>
  <c r="D79" i="1"/>
  <c r="A80" i="1"/>
  <c r="L60" i="1"/>
  <c r="J60" i="1"/>
  <c r="M60" i="1"/>
  <c r="B62" i="1"/>
  <c r="D80" i="1" a="1"/>
  <c r="F61" i="1"/>
  <c r="N60" i="1" l="1"/>
  <c r="C62" i="1"/>
  <c r="H61" i="1"/>
  <c r="G61" i="1"/>
  <c r="K61" i="1" s="1"/>
  <c r="F62" i="1"/>
  <c r="I61" i="1" l="1"/>
  <c r="D80" i="1"/>
  <c r="E80" i="1"/>
  <c r="A81" i="1"/>
  <c r="G62" i="1"/>
  <c r="K62" i="1" s="1"/>
  <c r="H62" i="1"/>
  <c r="J61" i="1"/>
  <c r="L61" i="1"/>
  <c r="M61" i="1"/>
  <c r="B63" i="1"/>
  <c r="D81" i="1" a="1"/>
  <c r="C63" i="1" l="1"/>
  <c r="N61" i="1"/>
  <c r="I62" i="1"/>
  <c r="D81" i="1"/>
  <c r="E81" i="1"/>
  <c r="A82" i="1"/>
  <c r="L62" i="1"/>
  <c r="J62" i="1"/>
  <c r="M62" i="1"/>
  <c r="B64" i="1"/>
  <c r="F63" i="1"/>
  <c r="D82" i="1" a="1"/>
  <c r="N62" i="1" l="1"/>
  <c r="C64" i="1"/>
  <c r="G63" i="1"/>
  <c r="K63" i="1" s="1"/>
  <c r="H63" i="1"/>
  <c r="F64" i="1"/>
  <c r="I63" i="1" l="1"/>
  <c r="E82" i="1"/>
  <c r="D82" i="1"/>
  <c r="A83" i="1"/>
  <c r="H64" i="1"/>
  <c r="G64" i="1"/>
  <c r="K64" i="1" s="1"/>
  <c r="L63" i="1"/>
  <c r="J63" i="1"/>
  <c r="M63" i="1"/>
  <c r="B65" i="1"/>
  <c r="D83" i="1" a="1"/>
  <c r="N63" i="1" l="1"/>
  <c r="I64" i="1"/>
  <c r="B66" i="1"/>
  <c r="C65" i="1"/>
  <c r="D83" i="1"/>
  <c r="E83" i="1"/>
  <c r="A84" i="1"/>
  <c r="L64" i="1"/>
  <c r="J64" i="1"/>
  <c r="M64" i="1"/>
  <c r="F65" i="1"/>
  <c r="D84" i="1" a="1"/>
  <c r="N64" i="1" l="1"/>
  <c r="B67" i="1"/>
  <c r="C66" i="1"/>
  <c r="F67" i="1"/>
  <c r="F66" i="1"/>
  <c r="C67" i="1" l="1"/>
  <c r="G66" i="1"/>
  <c r="K66" i="1" s="1"/>
  <c r="H66" i="1"/>
  <c r="H65" i="1"/>
  <c r="G65" i="1"/>
  <c r="K65" i="1" s="1"/>
  <c r="H67" i="1"/>
  <c r="G67" i="1"/>
  <c r="K67" i="1" s="1"/>
  <c r="D84" i="1"/>
  <c r="E84" i="1"/>
  <c r="B68" i="1"/>
  <c r="A85" i="1"/>
  <c r="D85" i="1" a="1"/>
  <c r="I66" i="1" l="1"/>
  <c r="C68" i="1"/>
  <c r="J66" i="1"/>
  <c r="M66" i="1"/>
  <c r="I65" i="1"/>
  <c r="I67" i="1"/>
  <c r="L66" i="1"/>
  <c r="M65" i="1"/>
  <c r="F68" i="1"/>
  <c r="N66" i="1" l="1"/>
  <c r="L65" i="1"/>
  <c r="J65" i="1"/>
  <c r="H68" i="1"/>
  <c r="G68" i="1"/>
  <c r="K68" i="1" s="1"/>
  <c r="D85" i="1"/>
  <c r="E85" i="1"/>
  <c r="B69" i="1"/>
  <c r="M67" i="1"/>
  <c r="J67" i="1"/>
  <c r="L67" i="1"/>
  <c r="A86" i="1"/>
  <c r="F69" i="1"/>
  <c r="D86" i="1" a="1"/>
  <c r="N65" i="1" l="1"/>
  <c r="N67" i="1"/>
  <c r="C69" i="1"/>
  <c r="I68" i="1"/>
  <c r="E86" i="1"/>
  <c r="D86" i="1"/>
  <c r="G69" i="1"/>
  <c r="K69" i="1" s="1"/>
  <c r="H69" i="1"/>
  <c r="A87" i="1"/>
  <c r="B70" i="1"/>
  <c r="M68" i="1"/>
  <c r="J68" i="1"/>
  <c r="L68" i="1"/>
  <c r="D87" i="1" a="1"/>
  <c r="F70" i="1"/>
  <c r="N68" i="1" l="1"/>
  <c r="C70" i="1"/>
  <c r="I69" i="1"/>
  <c r="E87" i="1"/>
  <c r="D87" i="1"/>
  <c r="G70" i="1"/>
  <c r="K70" i="1" s="1"/>
  <c r="H70" i="1"/>
  <c r="M69" i="1"/>
  <c r="J69" i="1"/>
  <c r="L69" i="1"/>
  <c r="A88" i="1"/>
  <c r="B71" i="1"/>
  <c r="F71" i="1"/>
  <c r="D88" i="1" a="1"/>
  <c r="N69" i="1" l="1"/>
  <c r="C71" i="1"/>
  <c r="I70" i="1"/>
  <c r="E88" i="1"/>
  <c r="D88" i="1"/>
  <c r="G71" i="1"/>
  <c r="K71" i="1" s="1"/>
  <c r="H71" i="1"/>
  <c r="A89" i="1"/>
  <c r="M70" i="1"/>
  <c r="J70" i="1"/>
  <c r="L70" i="1"/>
  <c r="B72" i="1"/>
  <c r="D89" i="1" a="1"/>
  <c r="C72" i="1" l="1"/>
  <c r="N70" i="1"/>
  <c r="I71" i="1"/>
  <c r="F72" i="1"/>
  <c r="H72" i="1" l="1"/>
  <c r="G72" i="1"/>
  <c r="K72" i="1" s="1"/>
  <c r="D89" i="1"/>
  <c r="E89" i="1"/>
  <c r="J71" i="1"/>
  <c r="M71" i="1"/>
  <c r="L71" i="1"/>
  <c r="B73" i="1"/>
  <c r="A90" i="1"/>
  <c r="D90" i="1" a="1"/>
  <c r="N71" i="1" l="1"/>
  <c r="C73" i="1"/>
  <c r="I72" i="1"/>
  <c r="D90" i="1"/>
  <c r="E90" i="1"/>
  <c r="B74" i="1"/>
  <c r="A91" i="1"/>
  <c r="J72" i="1"/>
  <c r="M72" i="1"/>
  <c r="L72" i="1"/>
  <c r="D91" i="1" a="1"/>
  <c r="F73" i="1"/>
  <c r="N72" i="1" l="1"/>
  <c r="C74" i="1"/>
  <c r="G73" i="1"/>
  <c r="K73" i="1" s="1"/>
  <c r="H73" i="1"/>
  <c r="F74" i="1"/>
  <c r="I73" i="1" l="1"/>
  <c r="G74" i="1"/>
  <c r="K74" i="1" s="1"/>
  <c r="H74" i="1"/>
  <c r="D91" i="1"/>
  <c r="E91" i="1"/>
  <c r="B75" i="1"/>
  <c r="A92" i="1"/>
  <c r="J73" i="1"/>
  <c r="L73" i="1"/>
  <c r="M73" i="1"/>
  <c r="D92" i="1" a="1"/>
  <c r="F75" i="1"/>
  <c r="C75" i="1" l="1"/>
  <c r="N73" i="1"/>
  <c r="I74" i="1"/>
  <c r="D92" i="1"/>
  <c r="E92" i="1"/>
  <c r="G75" i="1"/>
  <c r="K75" i="1" s="1"/>
  <c r="H75" i="1"/>
  <c r="L74" i="1"/>
  <c r="J74" i="1"/>
  <c r="M74" i="1"/>
  <c r="A93" i="1"/>
  <c r="B76" i="1"/>
  <c r="D93" i="1" a="1"/>
  <c r="I75" i="1" l="1"/>
  <c r="N74" i="1"/>
  <c r="C76" i="1"/>
  <c r="D93" i="1"/>
  <c r="E93" i="1"/>
  <c r="B77" i="1"/>
  <c r="J75" i="1"/>
  <c r="L75" i="1"/>
  <c r="M75" i="1"/>
  <c r="A94" i="1"/>
  <c r="D94" i="1" a="1"/>
  <c r="F76" i="1"/>
  <c r="N75" i="1" l="1"/>
  <c r="C77" i="1"/>
  <c r="H76" i="1"/>
  <c r="G76" i="1"/>
  <c r="K76" i="1" s="1"/>
  <c r="F77" i="1"/>
  <c r="I76" i="1" l="1"/>
  <c r="G77" i="1"/>
  <c r="K77" i="1" s="1"/>
  <c r="H77" i="1"/>
  <c r="D94" i="1"/>
  <c r="E94" i="1"/>
  <c r="B78" i="1"/>
  <c r="A95" i="1"/>
  <c r="J76" i="1"/>
  <c r="M76" i="1"/>
  <c r="L76" i="1"/>
  <c r="D95" i="1" a="1"/>
  <c r="I77" i="1" l="1"/>
  <c r="C78" i="1"/>
  <c r="N76" i="1"/>
  <c r="E95" i="1"/>
  <c r="D95" i="1"/>
  <c r="B79" i="1"/>
  <c r="J77" i="1"/>
  <c r="M77" i="1"/>
  <c r="L77" i="1"/>
  <c r="A96" i="1"/>
  <c r="D96" i="1" a="1"/>
  <c r="F78" i="1"/>
  <c r="N77" i="1" l="1"/>
  <c r="C79" i="1"/>
  <c r="G78" i="1"/>
  <c r="K78" i="1" s="1"/>
  <c r="H78" i="1"/>
  <c r="F79" i="1"/>
  <c r="I78" i="1" l="1"/>
  <c r="G79" i="1"/>
  <c r="K79" i="1" s="1"/>
  <c r="H79" i="1"/>
  <c r="E96" i="1"/>
  <c r="D96" i="1"/>
  <c r="M78" i="1"/>
  <c r="J78" i="1"/>
  <c r="L78" i="1"/>
  <c r="B80" i="1"/>
  <c r="A97" i="1"/>
  <c r="D97" i="1" a="1"/>
  <c r="C80" i="1" l="1"/>
  <c r="N78" i="1"/>
  <c r="I79" i="1"/>
  <c r="D97" i="1"/>
  <c r="E97" i="1"/>
  <c r="B81" i="1"/>
  <c r="J79" i="1"/>
  <c r="L79" i="1"/>
  <c r="M79" i="1"/>
  <c r="A98" i="1"/>
  <c r="D98" i="1" a="1"/>
  <c r="F81" i="1"/>
  <c r="F80" i="1"/>
  <c r="N79" i="1" l="1"/>
  <c r="C81" i="1"/>
  <c r="H80" i="1"/>
  <c r="G80" i="1"/>
  <c r="K80" i="1" s="1"/>
  <c r="E98" i="1"/>
  <c r="D98" i="1"/>
  <c r="H81" i="1"/>
  <c r="G81" i="1"/>
  <c r="K81" i="1" s="1"/>
  <c r="A99" i="1"/>
  <c r="B82" i="1"/>
  <c r="D99" i="1" a="1"/>
  <c r="L80" i="1" l="1"/>
  <c r="J80" i="1"/>
  <c r="C82" i="1"/>
  <c r="I81" i="1"/>
  <c r="I80" i="1"/>
  <c r="M80" i="1"/>
  <c r="F82" i="1"/>
  <c r="N80" i="1" l="1"/>
  <c r="G82" i="1"/>
  <c r="K82" i="1" s="1"/>
  <c r="H82" i="1"/>
  <c r="D99" i="1"/>
  <c r="E99" i="1"/>
  <c r="B83" i="1"/>
  <c r="A100" i="1"/>
  <c r="M81" i="1"/>
  <c r="L81" i="1"/>
  <c r="J81" i="1"/>
  <c r="N81" i="1" s="1"/>
  <c r="F83" i="1"/>
  <c r="D100" i="1" a="1"/>
  <c r="I82" i="1" l="1"/>
  <c r="C83" i="1"/>
  <c r="E100" i="1"/>
  <c r="D100" i="1"/>
  <c r="G83" i="1"/>
  <c r="K83" i="1" s="1"/>
  <c r="H83" i="1"/>
  <c r="A101" i="1"/>
  <c r="M82" i="1"/>
  <c r="L82" i="1"/>
  <c r="J82" i="1"/>
  <c r="B84" i="1"/>
  <c r="D101" i="1" a="1"/>
  <c r="N82" i="1" l="1"/>
  <c r="C84" i="1"/>
  <c r="I83" i="1"/>
  <c r="E101" i="1"/>
  <c r="D101" i="1"/>
  <c r="B85" i="1"/>
  <c r="M83" i="1"/>
  <c r="J83" i="1"/>
  <c r="L83" i="1"/>
  <c r="A102" i="1"/>
  <c r="F84" i="1"/>
  <c r="F85" i="1"/>
  <c r="D102" i="1" a="1"/>
  <c r="N83" i="1" l="1"/>
  <c r="C85" i="1"/>
  <c r="H84" i="1"/>
  <c r="G84" i="1"/>
  <c r="K84" i="1" s="1"/>
  <c r="D102" i="1"/>
  <c r="E102" i="1"/>
  <c r="G85" i="1"/>
  <c r="K85" i="1" s="1"/>
  <c r="H85" i="1"/>
  <c r="A103" i="1"/>
  <c r="B86" i="1"/>
  <c r="D103" i="1" a="1"/>
  <c r="M84" i="1" l="1"/>
  <c r="C86" i="1"/>
  <c r="I85" i="1"/>
  <c r="I84" i="1"/>
  <c r="L84" i="1"/>
  <c r="J84" i="1"/>
  <c r="F86" i="1"/>
  <c r="N84" i="1" l="1"/>
  <c r="H86" i="1"/>
  <c r="G86" i="1"/>
  <c r="K86" i="1" s="1"/>
  <c r="D103" i="1"/>
  <c r="E103" i="1"/>
  <c r="B87" i="1"/>
  <c r="L85" i="1"/>
  <c r="M85" i="1"/>
  <c r="J85" i="1"/>
  <c r="A104" i="1"/>
  <c r="F87" i="1"/>
  <c r="D104" i="1" a="1"/>
  <c r="N85" i="1" l="1"/>
  <c r="C87" i="1"/>
  <c r="I86" i="1"/>
  <c r="E104" i="1"/>
  <c r="D104" i="1"/>
  <c r="H87" i="1"/>
  <c r="G87" i="1"/>
  <c r="K87" i="1" s="1"/>
  <c r="A105" i="1"/>
  <c r="B88" i="1"/>
  <c r="L86" i="1"/>
  <c r="M86" i="1"/>
  <c r="J86" i="1"/>
  <c r="F88" i="1"/>
  <c r="D105" i="1" a="1"/>
  <c r="N86" i="1" l="1"/>
  <c r="C88" i="1"/>
  <c r="I87" i="1"/>
  <c r="E105" i="1"/>
  <c r="D105" i="1"/>
  <c r="G88" i="1"/>
  <c r="K88" i="1" s="1"/>
  <c r="H88" i="1"/>
  <c r="A106" i="1"/>
  <c r="M87" i="1"/>
  <c r="J87" i="1"/>
  <c r="L87" i="1"/>
  <c r="B89" i="1"/>
  <c r="F89" i="1"/>
  <c r="D106" i="1" a="1"/>
  <c r="I88" i="1" l="1"/>
  <c r="N87" i="1"/>
  <c r="C89" i="1"/>
  <c r="D106" i="1"/>
  <c r="E106" i="1"/>
  <c r="G89" i="1"/>
  <c r="K89" i="1" s="1"/>
  <c r="H89" i="1"/>
  <c r="A107" i="1"/>
  <c r="M88" i="1"/>
  <c r="L88" i="1"/>
  <c r="J88" i="1"/>
  <c r="B90" i="1"/>
  <c r="F90" i="1"/>
  <c r="D107" i="1" a="1"/>
  <c r="N88" i="1" l="1"/>
  <c r="C90" i="1"/>
  <c r="I89" i="1"/>
  <c r="D107" i="1"/>
  <c r="E107" i="1"/>
  <c r="G90" i="1"/>
  <c r="K90" i="1" s="1"/>
  <c r="H90" i="1"/>
  <c r="A108" i="1"/>
  <c r="L89" i="1"/>
  <c r="M89" i="1"/>
  <c r="J89" i="1"/>
  <c r="B91" i="1"/>
  <c r="F91" i="1"/>
  <c r="D108" i="1" a="1"/>
  <c r="C91" i="1" l="1"/>
  <c r="N89" i="1"/>
  <c r="I90" i="1"/>
  <c r="E108" i="1"/>
  <c r="D108" i="1"/>
  <c r="G91" i="1"/>
  <c r="K91" i="1" s="1"/>
  <c r="H91" i="1"/>
  <c r="A109" i="1"/>
  <c r="A110" i="1" s="1"/>
  <c r="L90" i="1"/>
  <c r="M90" i="1"/>
  <c r="J90" i="1"/>
  <c r="B92" i="1"/>
  <c r="D110" i="1" a="1"/>
  <c r="D109" i="1" a="1"/>
  <c r="N90" i="1" l="1"/>
  <c r="C92" i="1"/>
  <c r="I91" i="1"/>
  <c r="F92" i="1"/>
  <c r="D110" i="1" l="1"/>
  <c r="E110" i="1"/>
  <c r="G92" i="1"/>
  <c r="K92" i="1" s="1"/>
  <c r="H92" i="1"/>
  <c r="E109" i="1"/>
  <c r="D109" i="1"/>
  <c r="B93" i="1"/>
  <c r="J91" i="1"/>
  <c r="N91" i="1" s="1"/>
  <c r="M91" i="1"/>
  <c r="L91" i="1"/>
  <c r="F93" i="1"/>
  <c r="C93" i="1" l="1"/>
  <c r="I92" i="1"/>
  <c r="H93" i="1"/>
  <c r="G93" i="1"/>
  <c r="K93" i="1" s="1"/>
  <c r="B94" i="1"/>
  <c r="J92" i="1"/>
  <c r="M92" i="1"/>
  <c r="L92" i="1"/>
  <c r="N92" i="1" l="1"/>
  <c r="C94" i="1"/>
  <c r="I93" i="1"/>
  <c r="M93" i="1"/>
  <c r="J93" i="1"/>
  <c r="L93" i="1"/>
  <c r="B95" i="1"/>
  <c r="F94" i="1"/>
  <c r="N93" i="1" l="1"/>
  <c r="C95" i="1"/>
  <c r="H94" i="1"/>
  <c r="J94" i="1" s="1"/>
  <c r="G94" i="1"/>
  <c r="K94" i="1" s="1"/>
  <c r="B96" i="1"/>
  <c r="F96" i="1"/>
  <c r="F95" i="1"/>
  <c r="C96" i="1" l="1"/>
  <c r="I94" i="1"/>
  <c r="H95" i="1"/>
  <c r="G95" i="1"/>
  <c r="K95" i="1" s="1"/>
  <c r="M94" i="1"/>
  <c r="L94" i="1"/>
  <c r="G96" i="1"/>
  <c r="K96" i="1" s="1"/>
  <c r="H96" i="1"/>
  <c r="B97" i="1"/>
  <c r="F97" i="1"/>
  <c r="N94" i="1" l="1"/>
  <c r="C97" i="1"/>
  <c r="I96" i="1"/>
  <c r="I95" i="1"/>
  <c r="J95" i="1"/>
  <c r="M95" i="1"/>
  <c r="L95" i="1"/>
  <c r="G97" i="1"/>
  <c r="K97" i="1" s="1"/>
  <c r="H97" i="1"/>
  <c r="M96" i="1"/>
  <c r="J96" i="1"/>
  <c r="L96" i="1"/>
  <c r="B98" i="1"/>
  <c r="N96" i="1" l="1"/>
  <c r="C98" i="1"/>
  <c r="N95" i="1"/>
  <c r="I97" i="1"/>
  <c r="L97" i="1"/>
  <c r="M97" i="1"/>
  <c r="J97" i="1"/>
  <c r="B99" i="1"/>
  <c r="F98" i="1"/>
  <c r="N97" i="1" l="1"/>
  <c r="C99" i="1"/>
  <c r="H98" i="1"/>
  <c r="G98" i="1"/>
  <c r="K98" i="1" s="1"/>
  <c r="B100" i="1"/>
  <c r="F100" i="1"/>
  <c r="F99" i="1"/>
  <c r="L98" i="1" l="1"/>
  <c r="C100" i="1"/>
  <c r="J98" i="1"/>
  <c r="M98" i="1"/>
  <c r="I98" i="1"/>
  <c r="G99" i="1"/>
  <c r="K99" i="1" s="1"/>
  <c r="H99" i="1"/>
  <c r="H100" i="1"/>
  <c r="G100" i="1"/>
  <c r="K100" i="1" s="1"/>
  <c r="B101" i="1"/>
  <c r="F101" i="1"/>
  <c r="C101" i="1" l="1"/>
  <c r="N98" i="1"/>
  <c r="L99" i="1"/>
  <c r="I99" i="1"/>
  <c r="I100" i="1"/>
  <c r="M99" i="1"/>
  <c r="J99" i="1"/>
  <c r="G101" i="1"/>
  <c r="K101" i="1" s="1"/>
  <c r="H101" i="1"/>
  <c r="M100" i="1"/>
  <c r="L100" i="1"/>
  <c r="J100" i="1"/>
  <c r="B102" i="1"/>
  <c r="C102" i="1" l="1"/>
  <c r="N100" i="1"/>
  <c r="N99" i="1"/>
  <c r="I101" i="1"/>
  <c r="M101" i="1"/>
  <c r="J101" i="1"/>
  <c r="L101" i="1"/>
  <c r="B103" i="1"/>
  <c r="F102" i="1"/>
  <c r="C103" i="1" l="1"/>
  <c r="N101" i="1"/>
  <c r="G102" i="1"/>
  <c r="K102" i="1" s="1"/>
  <c r="H102" i="1"/>
  <c r="B104" i="1"/>
  <c r="F104" i="1"/>
  <c r="F103" i="1"/>
  <c r="C104" i="1" l="1"/>
  <c r="M102" i="1"/>
  <c r="I102" i="1"/>
  <c r="J102" i="1"/>
  <c r="L102" i="1"/>
  <c r="G103" i="1"/>
  <c r="K103" i="1" s="1"/>
  <c r="H103" i="1"/>
  <c r="H104" i="1"/>
  <c r="G104" i="1"/>
  <c r="K104" i="1" s="1"/>
  <c r="B105" i="1"/>
  <c r="F105" i="1"/>
  <c r="N102" i="1" l="1"/>
  <c r="C105" i="1"/>
  <c r="I104" i="1"/>
  <c r="I103" i="1"/>
  <c r="L103" i="1"/>
  <c r="J103" i="1"/>
  <c r="M103" i="1"/>
  <c r="H105" i="1"/>
  <c r="G105" i="1"/>
  <c r="K105" i="1" s="1"/>
  <c r="M104" i="1"/>
  <c r="J104" i="1"/>
  <c r="L104" i="1"/>
  <c r="B106" i="1"/>
  <c r="C106" i="1" l="1"/>
  <c r="N103" i="1"/>
  <c r="N104" i="1"/>
  <c r="I105" i="1"/>
  <c r="B107" i="1"/>
  <c r="M105" i="1"/>
  <c r="J105" i="1"/>
  <c r="L105" i="1"/>
  <c r="F106" i="1"/>
  <c r="F107" i="1"/>
  <c r="C107" i="1" l="1"/>
  <c r="N105" i="1"/>
  <c r="H106" i="1"/>
  <c r="G106" i="1"/>
  <c r="K106" i="1" s="1"/>
  <c r="H107" i="1"/>
  <c r="G107" i="1"/>
  <c r="K107" i="1" s="1"/>
  <c r="B108" i="1"/>
  <c r="C108" i="1" l="1"/>
  <c r="I107" i="1"/>
  <c r="J106" i="1"/>
  <c r="I106" i="1"/>
  <c r="L106" i="1"/>
  <c r="M106" i="1"/>
  <c r="J107" i="1"/>
  <c r="L107" i="1"/>
  <c r="M107" i="1"/>
  <c r="B109" i="1"/>
  <c r="F108" i="1"/>
  <c r="N107" i="1" l="1"/>
  <c r="N106" i="1"/>
  <c r="H108" i="1"/>
  <c r="G108" i="1"/>
  <c r="K108" i="1" s="1"/>
  <c r="B110" i="1"/>
  <c r="C109" i="1"/>
  <c r="F109" i="1"/>
  <c r="J108" i="1" l="1"/>
  <c r="I108" i="1"/>
  <c r="M108" i="1"/>
  <c r="L108" i="1"/>
  <c r="H109" i="1"/>
  <c r="G109" i="1"/>
  <c r="K109" i="1" s="1"/>
  <c r="C110" i="1"/>
  <c r="F110" i="1"/>
  <c r="N108" i="1" l="1"/>
  <c r="M109" i="1"/>
  <c r="I109" i="1"/>
  <c r="J109" i="1"/>
  <c r="H110" i="1"/>
  <c r="G110" i="1"/>
  <c r="K110" i="1" s="1"/>
  <c r="L109" i="1"/>
  <c r="I110" i="1" l="1"/>
  <c r="N109" i="1"/>
  <c r="M110" i="1"/>
  <c r="J110" i="1"/>
  <c r="L110" i="1"/>
  <c r="N110" i="1" l="1"/>
  <c r="F6" i="1" s="1"/>
</calcChain>
</file>

<file path=xl/sharedStrings.xml><?xml version="1.0" encoding="utf-8"?>
<sst xmlns="http://schemas.openxmlformats.org/spreadsheetml/2006/main" count="78" uniqueCount="73">
  <si>
    <t>Init Dir</t>
  </si>
  <si>
    <t>Dist nM</t>
  </si>
  <si>
    <t>Steps</t>
  </si>
  <si>
    <t>No</t>
  </si>
  <si>
    <t>Latitude φ</t>
  </si>
  <si>
    <t>Longitude λ</t>
  </si>
  <si>
    <t>OACI</t>
  </si>
  <si>
    <t>Name</t>
  </si>
  <si>
    <t>Latitude</t>
  </si>
  <si>
    <t>Longitude</t>
  </si>
  <si>
    <t>EGLC</t>
  </si>
  <si>
    <t>LONDON/CITY</t>
  </si>
  <si>
    <t>N51 30 19</t>
  </si>
  <si>
    <t>E000 03 19</t>
  </si>
  <si>
    <t>LFPO</t>
  </si>
  <si>
    <t>Paris Orly</t>
  </si>
  <si>
    <t>N48 43 24</t>
  </si>
  <si>
    <t>E002 22 46</t>
  </si>
  <si>
    <t>EBCI</t>
  </si>
  <si>
    <t>CHARLEROI/BRUSSELS SOUTH</t>
  </si>
  <si>
    <t>N50 27 36</t>
  </si>
  <si>
    <t>E004 27 10</t>
  </si>
  <si>
    <t>UUWW</t>
  </si>
  <si>
    <t>MOSCOW/VNUKOVO</t>
  </si>
  <si>
    <t>N55 35 57</t>
  </si>
  <si>
    <t>E037 16 23</t>
  </si>
  <si>
    <t>RJOO</t>
  </si>
  <si>
    <t>OSAKA INTL</t>
  </si>
  <si>
    <t>N34 47 04</t>
  </si>
  <si>
    <t>E135 26 21</t>
  </si>
  <si>
    <t>YMML</t>
  </si>
  <si>
    <t>MELBOURNE</t>
  </si>
  <si>
    <t>S37 40 24</t>
  </si>
  <si>
    <t>E144 50 36</t>
  </si>
  <si>
    <t>LFRS</t>
  </si>
  <si>
    <t>Nantes Atlantique</t>
  </si>
  <si>
    <t>N47 09 25</t>
  </si>
  <si>
    <t>W001 36 28</t>
  </si>
  <si>
    <t>EGCC</t>
  </si>
  <si>
    <t>MANCHESTER</t>
  </si>
  <si>
    <t>N53 21 14</t>
  </si>
  <si>
    <t>W002 16 30</t>
  </si>
  <si>
    <t>LPPT</t>
  </si>
  <si>
    <t>LISBOA</t>
  </si>
  <si>
    <t>N38 46 27</t>
  </si>
  <si>
    <t>W009 08 03</t>
  </si>
  <si>
    <t>SBRJ</t>
  </si>
  <si>
    <t>RIO DE JANEIRO / SANTOS DUMONT</t>
  </si>
  <si>
    <t>S22 54 37</t>
  </si>
  <si>
    <t>W043 09 46</t>
  </si>
  <si>
    <t>KJFK</t>
  </si>
  <si>
    <t>JOHN F KENNEDY INTL</t>
  </si>
  <si>
    <t>N40 38 23</t>
  </si>
  <si>
    <t>W073 46 44</t>
  </si>
  <si>
    <t>X44</t>
  </si>
  <si>
    <t>MIAMI</t>
  </si>
  <si>
    <t>N25 46 42</t>
  </si>
  <si>
    <t>W080 10 13</t>
  </si>
  <si>
    <t>date</t>
  </si>
  <si>
    <t>heure UTC</t>
  </si>
  <si>
    <t>durée</t>
  </si>
  <si>
    <t>coucher</t>
  </si>
  <si>
    <t>lever</t>
  </si>
  <si>
    <t>soleil aéro</t>
  </si>
  <si>
    <t>Départ</t>
  </si>
  <si>
    <t>Arrivée</t>
  </si>
  <si>
    <t>Date - heure</t>
  </si>
  <si>
    <t>durée nuit</t>
  </si>
  <si>
    <t>coucher1</t>
  </si>
  <si>
    <t>lever1</t>
  </si>
  <si>
    <t>coucher2</t>
  </si>
  <si>
    <t>lever2</t>
  </si>
  <si>
    <t>heure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</si>
</sst>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164" formatCode="0.00\°"/>
    <numFmt numFmtId="165" formatCode="0.0\°"/>
    <numFmt numFmtId="166" formatCode="#,##0.0"/>
    <numFmt numFmtId="167" formatCode="dd\-mmm\-yyyy"/>
    <numFmt numFmtId="168" formatCode="[hh]:mm"/>
  </numFmts>
  <fonts count="12" x14ac:knownFonts="1">
    <font>
      <sz val="10"/>
      <color theme="1"/>
      <name val="Arial"/>
      <family val="2"/>
    </font>
    <font>
      <sz val="10"/>
      <name val="Arial"/>
      <family val="2"/>
    </font>
    <font>
      <sz val="12"/>
      <name val="Courier"/>
      <family val="3"/>
    </font>
    <font>
      <sz val="10"/>
      <color theme="1"/>
      <name val="Arial"/>
      <family val="2"/>
    </font>
    <font>
      <sz val="10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0"/>
      <color rgb="FF0000FF"/>
      <name val="Calibri"/>
      <family val="2"/>
      <scheme val="minor"/>
    </font>
    <font>
      <sz val="10"/>
      <name val="Calibri"/>
      <family val="2"/>
      <scheme val="minor"/>
    </font>
    <font>
      <sz val="10"/>
      <color theme="0" tint="-4.9989318521683403E-2"/>
      <name val="Calibri"/>
      <family val="2"/>
      <scheme val="minor"/>
    </font>
    <font>
      <b/>
      <sz val="10"/>
      <color theme="0" tint="-4.9989318521683403E-2"/>
      <name val="Calibri"/>
      <family val="2"/>
      <scheme val="minor"/>
    </font>
    <font>
      <b/>
      <sz val="10"/>
      <color rgb="FFFF0000"/>
      <name val="Calibri"/>
      <family val="2"/>
      <scheme val="minor"/>
    </font>
    <font>
      <i/>
      <sz val="10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6">
    <border>
      <left/>
      <right/>
      <top/>
      <bottom/>
      <diagonal/>
    </border>
    <border>
      <left style="thin">
        <color theme="0" tint="-0.24994659260841701"/>
      </left>
      <right style="thin">
        <color theme="0" tint="-0.24994659260841701"/>
      </right>
      <top style="thin">
        <color theme="0" tint="-0.24994659260841701"/>
      </top>
      <bottom style="thin">
        <color theme="0" tint="-0.2499465926084170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0" tint="-0.24994659260841701"/>
      </left>
      <right/>
      <top style="thin">
        <color theme="0" tint="-0.24994659260841701"/>
      </top>
      <bottom style="thin">
        <color theme="0" tint="-0.24994659260841701"/>
      </bottom>
      <diagonal/>
    </border>
    <border>
      <left/>
      <right/>
      <top style="thin">
        <color theme="0" tint="-0.24994659260841701"/>
      </top>
      <bottom style="thin">
        <color theme="0" tint="-0.24994659260841701"/>
      </bottom>
      <diagonal/>
    </border>
    <border>
      <left/>
      <right style="thin">
        <color theme="0" tint="-0.24994659260841701"/>
      </right>
      <top style="thin">
        <color theme="0" tint="-0.24994659260841701"/>
      </top>
      <bottom style="thin">
        <color theme="0" tint="-0.24994659260841701"/>
      </bottom>
      <diagonal/>
    </border>
  </borders>
  <cellStyleXfs count="10">
    <xf numFmtId="0" fontId="0" fillId="0" borderId="0"/>
    <xf numFmtId="0" fontId="3" fillId="0" borderId="0"/>
    <xf numFmtId="0" fontId="3" fillId="0" borderId="0"/>
    <xf numFmtId="0" fontId="3" fillId="0" borderId="0"/>
    <xf numFmtId="0" fontId="1" fillId="0" borderId="0"/>
    <xf numFmtId="0" fontId="2" fillId="0" borderId="0"/>
    <xf numFmtId="0" fontId="1" fillId="0" borderId="0"/>
    <xf numFmtId="0" fontId="3" fillId="0" borderId="0"/>
    <xf numFmtId="9" fontId="1" fillId="0" borderId="0" applyFont="0" applyFill="0" applyBorder="0" applyAlignment="0" applyProtection="0"/>
    <xf numFmtId="9" fontId="3" fillId="0" borderId="0" applyFont="0" applyFill="0" applyBorder="0" applyAlignment="0" applyProtection="0"/>
  </cellStyleXfs>
  <cellXfs count="43">
    <xf numFmtId="0" fontId="0" fillId="0" borderId="0" xfId="0"/>
    <xf numFmtId="0" fontId="3" fillId="0" borderId="0" xfId="1"/>
    <xf numFmtId="0" fontId="3" fillId="0" borderId="0" xfId="1" applyAlignment="1">
      <alignment horizontal="center"/>
    </xf>
    <xf numFmtId="0" fontId="4" fillId="0" borderId="0" xfId="0" applyFont="1"/>
    <xf numFmtId="0" fontId="4" fillId="0" borderId="0" xfId="0" applyFont="1" applyAlignment="1">
      <alignment horizontal="center"/>
    </xf>
    <xf numFmtId="0" fontId="5" fillId="0" borderId="0" xfId="0" applyFont="1" applyAlignment="1">
      <alignment horizontal="center"/>
    </xf>
    <xf numFmtId="0" fontId="5" fillId="0" borderId="0" xfId="0" applyFont="1"/>
    <xf numFmtId="0" fontId="6" fillId="0" borderId="0" xfId="0" applyFont="1" applyAlignment="1">
      <alignment horizontal="center"/>
    </xf>
    <xf numFmtId="0" fontId="4" fillId="0" borderId="0" xfId="0" applyFont="1" applyFill="1"/>
    <xf numFmtId="0" fontId="5" fillId="0" borderId="0" xfId="0" quotePrefix="1" applyFont="1" applyAlignment="1">
      <alignment horizontal="center"/>
    </xf>
    <xf numFmtId="164" fontId="4" fillId="0" borderId="0" xfId="0" applyNumberFormat="1" applyFont="1" applyAlignment="1">
      <alignment horizontal="center"/>
    </xf>
    <xf numFmtId="0" fontId="6" fillId="0" borderId="0" xfId="0" quotePrefix="1" applyFont="1" applyAlignment="1">
      <alignment horizontal="center"/>
    </xf>
    <xf numFmtId="0" fontId="6" fillId="0" borderId="0" xfId="9" applyNumberFormat="1" applyFont="1" applyFill="1" applyAlignment="1" applyProtection="1">
      <alignment horizontal="center"/>
      <protection locked="0"/>
    </xf>
    <xf numFmtId="0" fontId="6" fillId="0" borderId="1" xfId="0" applyFont="1" applyBorder="1" applyAlignment="1">
      <alignment horizontal="center"/>
    </xf>
    <xf numFmtId="0" fontId="6" fillId="0" borderId="1" xfId="0" quotePrefix="1" applyFont="1" applyBorder="1" applyAlignment="1">
      <alignment horizontal="center"/>
    </xf>
    <xf numFmtId="0" fontId="4" fillId="0" borderId="1" xfId="0" applyFont="1" applyBorder="1" applyAlignment="1">
      <alignment horizontal="center"/>
    </xf>
    <xf numFmtId="22" fontId="4" fillId="0" borderId="1" xfId="0" applyNumberFormat="1" applyFont="1" applyBorder="1" applyAlignment="1">
      <alignment horizontal="center"/>
    </xf>
    <xf numFmtId="0" fontId="4" fillId="0" borderId="1" xfId="0" applyNumberFormat="1" applyFont="1" applyBorder="1"/>
    <xf numFmtId="0" fontId="7" fillId="0" borderId="1" xfId="0" applyNumberFormat="1" applyFont="1" applyBorder="1" applyAlignment="1">
      <alignment horizontal="center"/>
    </xf>
    <xf numFmtId="20" fontId="4" fillId="0" borderId="1" xfId="0" applyNumberFormat="1" applyFont="1" applyBorder="1" applyAlignment="1">
      <alignment horizontal="center"/>
    </xf>
    <xf numFmtId="20" fontId="7" fillId="0" borderId="1" xfId="0" applyNumberFormat="1" applyFont="1" applyBorder="1" applyAlignment="1">
      <alignment horizontal="center"/>
    </xf>
    <xf numFmtId="0" fontId="5" fillId="2" borderId="2" xfId="0" applyFont="1" applyFill="1" applyBorder="1" applyAlignment="1">
      <alignment horizontal="center"/>
    </xf>
    <xf numFmtId="167" fontId="5" fillId="2" borderId="2" xfId="0" applyNumberFormat="1" applyFont="1" applyFill="1" applyBorder="1" applyAlignment="1">
      <alignment horizontal="center"/>
    </xf>
    <xf numFmtId="168" fontId="5" fillId="2" borderId="2" xfId="0" applyNumberFormat="1" applyFont="1" applyFill="1" applyBorder="1" applyAlignment="1">
      <alignment horizontal="center" vertical="center"/>
    </xf>
    <xf numFmtId="168" fontId="7" fillId="0" borderId="1" xfId="0" applyNumberFormat="1" applyFont="1" applyBorder="1" applyAlignment="1">
      <alignment horizontal="center"/>
    </xf>
    <xf numFmtId="0" fontId="5" fillId="0" borderId="0" xfId="0" applyFont="1" applyFill="1" applyBorder="1" applyAlignment="1">
      <alignment horizontal="center"/>
    </xf>
    <xf numFmtId="167" fontId="5" fillId="0" borderId="0" xfId="0" applyNumberFormat="1" applyFont="1" applyFill="1" applyBorder="1" applyAlignment="1">
      <alignment horizontal="center"/>
    </xf>
    <xf numFmtId="168" fontId="5" fillId="0" borderId="0" xfId="0" applyNumberFormat="1" applyFont="1" applyFill="1" applyBorder="1" applyAlignment="1">
      <alignment horizontal="center" vertical="center"/>
    </xf>
    <xf numFmtId="0" fontId="8" fillId="0" borderId="0" xfId="0" applyFont="1" applyAlignment="1">
      <alignment horizontal="center"/>
    </xf>
    <xf numFmtId="165" fontId="9" fillId="0" borderId="0" xfId="0" applyNumberFormat="1" applyFont="1" applyAlignment="1">
      <alignment horizontal="center"/>
    </xf>
    <xf numFmtId="0" fontId="9" fillId="0" borderId="0" xfId="0" applyFont="1" applyAlignment="1">
      <alignment horizontal="center"/>
    </xf>
    <xf numFmtId="0" fontId="4" fillId="0" borderId="1" xfId="0" applyNumberFormat="1" applyFont="1" applyFill="1" applyBorder="1" applyAlignment="1" applyProtection="1">
      <alignment horizontal="center"/>
      <protection locked="0"/>
    </xf>
    <xf numFmtId="20" fontId="10" fillId="0" borderId="1" xfId="0" applyNumberFormat="1" applyFont="1" applyBorder="1" applyAlignment="1">
      <alignment horizontal="center"/>
    </xf>
    <xf numFmtId="0" fontId="4" fillId="0" borderId="3" xfId="0" applyFont="1" applyBorder="1" applyAlignment="1">
      <alignment horizontal="center"/>
    </xf>
    <xf numFmtId="0" fontId="4" fillId="0" borderId="5" xfId="0" applyFont="1" applyBorder="1" applyAlignment="1">
      <alignment horizontal="center"/>
    </xf>
    <xf numFmtId="166" fontId="4" fillId="0" borderId="3" xfId="0" applyNumberFormat="1" applyFont="1" applyBorder="1" applyAlignment="1">
      <alignment horizontal="center"/>
    </xf>
    <xf numFmtId="165" fontId="4" fillId="0" borderId="5" xfId="0" applyNumberFormat="1" applyFont="1" applyBorder="1" applyAlignment="1">
      <alignment horizontal="center"/>
    </xf>
    <xf numFmtId="0" fontId="11" fillId="0" borderId="0" xfId="0" applyFont="1" applyAlignment="1"/>
    <xf numFmtId="167" fontId="11" fillId="0" borderId="0" xfId="0" applyNumberFormat="1" applyFont="1" applyFill="1" applyBorder="1" applyAlignment="1"/>
    <xf numFmtId="168" fontId="11" fillId="0" borderId="0" xfId="0" applyNumberFormat="1" applyFont="1" applyFill="1" applyBorder="1" applyAlignment="1"/>
    <xf numFmtId="0" fontId="4" fillId="0" borderId="3" xfId="0" applyFont="1" applyBorder="1" applyAlignment="1">
      <alignment horizontal="left"/>
    </xf>
    <xf numFmtId="0" fontId="4" fillId="0" borderId="4" xfId="0" applyFont="1" applyBorder="1" applyAlignment="1">
      <alignment horizontal="left"/>
    </xf>
    <xf numFmtId="0" fontId="4" fillId="0" borderId="5" xfId="0" applyFont="1" applyBorder="1" applyAlignment="1">
      <alignment horizontal="left"/>
    </xf>
  </cellXfs>
  <cellStyles count="10">
    <cellStyle name="Normal" xfId="0" builtinId="0"/>
    <cellStyle name="Normal 2" xfId="1"/>
    <cellStyle name="Normal 2 2" xfId="2"/>
    <cellStyle name="Normal 2 3" xfId="3"/>
    <cellStyle name="Normal 3" xfId="4"/>
    <cellStyle name="Normal 3 2" xfId="5"/>
    <cellStyle name="Normal 4" xfId="6"/>
    <cellStyle name="Normal 6" xfId="7"/>
    <cellStyle name="Percent 2" xfId="8"/>
    <cellStyle name="Pourcentage" xfId="9" builtinId="5"/>
  </cellStyles>
  <dxfs count="2"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</dxfs>
  <tableStyles count="0" defaultTableStyle="TableStyleMedium9" defaultPivotStyle="PivotStyleLight16"/>
  <colors>
    <mruColors>
      <color rgb="FF00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scatterChart>
        <c:scatterStyle val="smoothMarker"/>
        <c:varyColors val="0"/>
        <c:ser>
          <c:idx val="0"/>
          <c:order val="0"/>
          <c:spPr>
            <a:ln w="19050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xVal>
            <c:numRef>
              <c:f>Route!$E$10:$E$110</c:f>
              <c:numCache>
                <c:formatCode>General</c:formatCode>
                <c:ptCount val="101"/>
                <c:pt idx="0">
                  <c:v>73.068333333333328</c:v>
                </c:pt>
                <c:pt idx="1">
                  <c:v>72.507877044970201</c:v>
                </c:pt>
                <c:pt idx="2">
                  <c:v>71.942398485607157</c:v>
                </c:pt>
                <c:pt idx="3">
                  <c:v>71.37184564672576</c:v>
                </c:pt>
                <c:pt idx="4">
                  <c:v>70.796167895409695</c:v>
                </c:pt>
                <c:pt idx="5">
                  <c:v>70.215316094649879</c:v>
                </c:pt>
                <c:pt idx="6">
                  <c:v>69.6292427283351</c:v>
                </c:pt>
                <c:pt idx="7">
                  <c:v>69.037902030900895</c:v>
                </c:pt>
                <c:pt idx="8">
                  <c:v>68.441250121587117</c:v>
                </c:pt>
                <c:pt idx="9">
                  <c:v>67.839245143231011</c:v>
                </c:pt>
                <c:pt idx="10">
                  <c:v>67.231847405495728</c:v>
                </c:pt>
                <c:pt idx="11">
                  <c:v>66.619019532406199</c:v>
                </c:pt>
                <c:pt idx="12">
                  <c:v>66.000726614033923</c:v>
                </c:pt>
                <c:pt idx="13">
                  <c:v>65.376936362139958</c:v>
                </c:pt>
                <c:pt idx="14">
                  <c:v>64.747619269550341</c:v>
                </c:pt>
                <c:pt idx="15">
                  <c:v>64.112748773002849</c:v>
                </c:pt>
                <c:pt idx="16">
                  <c:v>63.472301419164381</c:v>
                </c:pt>
                <c:pt idx="17">
                  <c:v>62.826257033479088</c:v>
                </c:pt>
                <c:pt idx="18">
                  <c:v>62.174598891465038</c:v>
                </c:pt>
                <c:pt idx="19">
                  <c:v>61.517313892034068</c:v>
                </c:pt>
                <c:pt idx="20">
                  <c:v>60.85439273236463</c:v>
                </c:pt>
                <c:pt idx="21">
                  <c:v>60.185830083812029</c:v>
                </c:pt>
                <c:pt idx="22">
                  <c:v>59.511624768293522</c:v>
                </c:pt>
                <c:pt idx="23">
                  <c:v>58.831779934539384</c:v>
                </c:pt>
                <c:pt idx="24">
                  <c:v>58.146303233553176</c:v>
                </c:pt>
                <c:pt idx="25">
                  <c:v>57.455206992578589</c:v>
                </c:pt>
                <c:pt idx="26">
                  <c:v>56.758508386823543</c:v>
                </c:pt>
                <c:pt idx="27">
                  <c:v>56.056229608147653</c:v>
                </c:pt>
                <c:pt idx="28">
                  <c:v>55.348398029876577</c:v>
                </c:pt>
                <c:pt idx="29">
                  <c:v>54.635046366865538</c:v>
                </c:pt>
                <c:pt idx="30">
                  <c:v>53.916212829897134</c:v>
                </c:pt>
                <c:pt idx="31">
                  <c:v>53.19194127346411</c:v>
                </c:pt>
                <c:pt idx="32">
                  <c:v>52.462281335958302</c:v>
                </c:pt>
                <c:pt idx="33">
                  <c:v>51.727288571261631</c:v>
                </c:pt>
                <c:pt idx="34">
                  <c:v>50.987024570715981</c:v>
                </c:pt>
                <c:pt idx="35">
                  <c:v>50.241557074435399</c:v>
                </c:pt>
                <c:pt idx="36">
                  <c:v>49.490960070918497</c:v>
                </c:pt>
                <c:pt idx="37">
                  <c:v>48.735313883919503</c:v>
                </c:pt>
                <c:pt idx="38">
                  <c:v>47.974705245546765</c:v>
                </c:pt>
                <c:pt idx="39">
                  <c:v>47.20922735457571</c:v>
                </c:pt>
                <c:pt idx="40">
                  <c:v>46.438979918990455</c:v>
                </c:pt>
                <c:pt idx="41">
                  <c:v>45.664069181806234</c:v>
                </c:pt>
                <c:pt idx="42">
                  <c:v>44.884607929271432</c:v>
                </c:pt>
                <c:pt idx="43">
                  <c:v>44.10071548060634</c:v>
                </c:pt>
                <c:pt idx="44">
                  <c:v>43.312517658502728</c:v>
                </c:pt>
                <c:pt idx="45">
                  <c:v>42.520146739687561</c:v>
                </c:pt>
                <c:pt idx="46">
                  <c:v>41.723741384942102</c:v>
                </c:pt>
                <c:pt idx="47">
                  <c:v>40.923446548066096</c:v>
                </c:pt>
                <c:pt idx="48">
                  <c:v>40.119413363385142</c:v>
                </c:pt>
                <c:pt idx="49">
                  <c:v>39.311799011515561</c:v>
                </c:pt>
                <c:pt idx="50">
                  <c:v>38.500766563226335</c:v>
                </c:pt>
                <c:pt idx="51">
                  <c:v>37.686484801370021</c:v>
                </c:pt>
                <c:pt idx="52">
                  <c:v>36.869128020992321</c:v>
                </c:pt>
                <c:pt idx="53">
                  <c:v>36.04887580787387</c:v>
                </c:pt>
                <c:pt idx="54">
                  <c:v>35.225912795904158</c:v>
                </c:pt>
                <c:pt idx="55">
                  <c:v>34.400428403836656</c:v>
                </c:pt>
                <c:pt idx="56">
                  <c:v>33.572616552124067</c:v>
                </c:pt>
                <c:pt idx="57">
                  <c:v>32.742675360680479</c:v>
                </c:pt>
                <c:pt idx="58">
                  <c:v>31.910806828563477</c:v>
                </c:pt>
                <c:pt idx="59">
                  <c:v>31.077216496710459</c:v>
                </c:pt>
                <c:pt idx="60">
                  <c:v>30.242113094998274</c:v>
                </c:pt>
                <c:pt idx="61">
                  <c:v>29.405708175022653</c:v>
                </c:pt>
                <c:pt idx="62">
                  <c:v>28.568215730111799</c:v>
                </c:pt>
                <c:pt idx="63">
                  <c:v>27.729851804194855</c:v>
                </c:pt>
                <c:pt idx="64">
                  <c:v>26.890834091240443</c:v>
                </c:pt>
                <c:pt idx="65">
                  <c:v>26.051381527061</c:v>
                </c:pt>
                <c:pt idx="66">
                  <c:v>25.211713875344451</c:v>
                </c:pt>
                <c:pt idx="67">
                  <c:v>24.372051309824183</c:v>
                </c:pt>
                <c:pt idx="68">
                  <c:v>23.532613994532955</c:v>
                </c:pt>
                <c:pt idx="69">
                  <c:v>22.693621664101993</c:v>
                </c:pt>
                <c:pt idx="70">
                  <c:v>21.85529320606695</c:v>
                </c:pt>
                <c:pt idx="71">
                  <c:v>21.017846247124133</c:v>
                </c:pt>
                <c:pt idx="72">
                  <c:v>20.181496745247046</c:v>
                </c:pt>
                <c:pt idx="73">
                  <c:v>19.346458589521504</c:v>
                </c:pt>
                <c:pt idx="74">
                  <c:v>18.512943209491713</c:v>
                </c:pt>
                <c:pt idx="75">
                  <c:v>17.681159195728565</c:v>
                </c:pt>
                <c:pt idx="76">
                  <c:v>16.851311933236115</c:v>
                </c:pt>
                <c:pt idx="77">
                  <c:v>16.023603249205625</c:v>
                </c:pt>
                <c:pt idx="78">
                  <c:v>15.198231076507415</c:v>
                </c:pt>
                <c:pt idx="79">
                  <c:v>14.375389134184315</c:v>
                </c:pt>
                <c:pt idx="80">
                  <c:v>13.555266626073951</c:v>
                </c:pt>
                <c:pt idx="81">
                  <c:v>12.738047958546421</c:v>
                </c:pt>
                <c:pt idx="82">
                  <c:v>11.923912478197677</c:v>
                </c:pt>
                <c:pt idx="83">
                  <c:v>11.113034230190109</c:v>
                </c:pt>
                <c:pt idx="84">
                  <c:v>10.305581737782814</c:v>
                </c:pt>
                <c:pt idx="85">
                  <c:v>9.5017178034447163</c:v>
                </c:pt>
                <c:pt idx="86">
                  <c:v>8.7015993317969063</c:v>
                </c:pt>
                <c:pt idx="87">
                  <c:v>7.9053771744880486</c:v>
                </c:pt>
                <c:pt idx="88">
                  <c:v>7.113195996967959</c:v>
                </c:pt>
                <c:pt idx="89">
                  <c:v>6.3251941669931577</c:v>
                </c:pt>
                <c:pt idx="90">
                  <c:v>5.541503664573403</c:v>
                </c:pt>
                <c:pt idx="91">
                  <c:v>4.7622500129517027</c:v>
                </c:pt>
                <c:pt idx="92">
                  <c:v>3.9875522301028599</c:v>
                </c:pt>
                <c:pt idx="93">
                  <c:v>3.2175228001377403</c:v>
                </c:pt>
                <c:pt idx="94">
                  <c:v>2.4522676639124397</c:v>
                </c:pt>
                <c:pt idx="95">
                  <c:v>1.6918862280632496</c:v>
                </c:pt>
                <c:pt idx="96">
                  <c:v>0.93647139162138759</c:v>
                </c:pt>
                <c:pt idx="97">
                  <c:v>0.18610958930459298</c:v>
                </c:pt>
                <c:pt idx="98">
                  <c:v>-0.55911914946537677</c:v>
                </c:pt>
                <c:pt idx="99">
                  <c:v>-1.2991411268054287</c:v>
                </c:pt>
                <c:pt idx="100">
                  <c:v>-2.0338888888888711</c:v>
                </c:pt>
              </c:numCache>
            </c:numRef>
          </c:xVal>
          <c:yVal>
            <c:numRef>
              <c:f>Route!$D$10:$D$110</c:f>
              <c:numCache>
                <c:formatCode>General</c:formatCode>
                <c:ptCount val="101"/>
                <c:pt idx="0">
                  <c:v>40.05222222222222</c:v>
                </c:pt>
                <c:pt idx="1">
                  <c:v>40.354367527078765</c:v>
                </c:pt>
                <c:pt idx="2">
                  <c:v>40.653783382486566</c:v>
                </c:pt>
                <c:pt idx="3">
                  <c:v>40.950416017184757</c:v>
                </c:pt>
                <c:pt idx="4">
                  <c:v>41.244210897064178</c:v>
                </c:pt>
                <c:pt idx="5">
                  <c:v>41.535112732617847</c:v>
                </c:pt>
                <c:pt idx="6">
                  <c:v>41.823065487978191</c:v>
                </c:pt>
                <c:pt idx="7">
                  <c:v>42.108012391627462</c:v>
                </c:pt>
                <c:pt idx="8">
                  <c:v>42.389895948869643</c:v>
                </c:pt>
                <c:pt idx="9">
                  <c:v>42.668657956152394</c:v>
                </c:pt>
                <c:pt idx="10">
                  <c:v>42.944239517328398</c:v>
                </c:pt>
                <c:pt idx="11">
                  <c:v>43.216581061945568</c:v>
                </c:pt>
                <c:pt idx="12">
                  <c:v>43.485622365654976</c:v>
                </c:pt>
                <c:pt idx="13">
                  <c:v>43.751302572824933</c:v>
                </c:pt>
                <c:pt idx="14">
                  <c:v>44.01356022144774</c:v>
                </c:pt>
                <c:pt idx="15">
                  <c:v>44.272333270424205</c:v>
                </c:pt>
                <c:pt idx="16">
                  <c:v>44.527559129307924</c:v>
                </c:pt>
                <c:pt idx="17">
                  <c:v>44.779174690588249</c:v>
                </c:pt>
                <c:pt idx="18">
                  <c:v>45.027116364587172</c:v>
                </c:pt>
                <c:pt idx="19">
                  <c:v>45.271320117039686</c:v>
                </c:pt>
                <c:pt idx="20">
                  <c:v>45.511721509422671</c:v>
                </c:pt>
                <c:pt idx="21">
                  <c:v>45.748255742089967</c:v>
                </c:pt>
                <c:pt idx="22">
                  <c:v>45.980857700264593</c:v>
                </c:pt>
                <c:pt idx="23">
                  <c:v>46.20946200293028</c:v>
                </c:pt>
                <c:pt idx="24">
                  <c:v>46.434003054655797</c:v>
                </c:pt>
                <c:pt idx="25">
                  <c:v>46.654415100374855</c:v>
                </c:pt>
                <c:pt idx="26">
                  <c:v>46.870632283133425</c:v>
                </c:pt>
                <c:pt idx="27">
                  <c:v>47.082588704804351</c:v>
                </c:pt>
                <c:pt idx="28">
                  <c:v>47.29021848975556</c:v>
                </c:pt>
                <c:pt idx="29">
                  <c:v>47.493455851444295</c:v>
                </c:pt>
                <c:pt idx="30">
                  <c:v>47.692235161894992</c:v>
                </c:pt>
                <c:pt idx="31">
                  <c:v>47.886491024002005</c:v>
                </c:pt>
                <c:pt idx="32">
                  <c:v>48.076158346582027</c:v>
                </c:pt>
                <c:pt idx="33">
                  <c:v>48.261172422083163</c:v>
                </c:pt>
                <c:pt idx="34">
                  <c:v>48.441469006839966</c:v>
                </c:pt>
                <c:pt idx="35">
                  <c:v>48.616984403743949</c:v>
                </c:pt>
                <c:pt idx="36">
                  <c:v>48.78765554718084</c:v>
                </c:pt>
                <c:pt idx="37">
                  <c:v>48.95342009006557</c:v>
                </c:pt>
                <c:pt idx="38">
                  <c:v>49.114216492786205</c:v>
                </c:pt>
                <c:pt idx="39">
                  <c:v>49.269984113848274</c:v>
                </c:pt>
                <c:pt idx="40">
                  <c:v>49.420663301991162</c:v>
                </c:pt>
                <c:pt idx="41">
                  <c:v>49.566195489528695</c:v>
                </c:pt>
                <c:pt idx="42">
                  <c:v>49.706523286647098</c:v>
                </c:pt>
                <c:pt idx="43">
                  <c:v>49.84159057637541</c:v>
                </c:pt>
                <c:pt idx="44">
                  <c:v>49.971342609925991</c:v>
                </c:pt>
                <c:pt idx="45">
                  <c:v>50.095726102086658</c:v>
                </c:pt>
                <c:pt idx="46">
                  <c:v>50.214689326331339</c:v>
                </c:pt>
                <c:pt idx="47">
                  <c:v>50.328182209302497</c:v>
                </c:pt>
                <c:pt idx="48">
                  <c:v>50.436156424308002</c:v>
                </c:pt>
                <c:pt idx="49">
                  <c:v>50.538565483464737</c:v>
                </c:pt>
                <c:pt idx="50">
                  <c:v>50.635364828114888</c:v>
                </c:pt>
                <c:pt idx="51">
                  <c:v>50.726511917135625</c:v>
                </c:pt>
                <c:pt idx="52">
                  <c:v>50.811966312760767</c:v>
                </c:pt>
                <c:pt idx="53">
                  <c:v>50.891689763533478</c:v>
                </c:pt>
                <c:pt idx="54">
                  <c:v>50.96564628401233</c:v>
                </c:pt>
                <c:pt idx="55">
                  <c:v>51.033802230859081</c:v>
                </c:pt>
                <c:pt idx="56">
                  <c:v>51.096126374945648</c:v>
                </c:pt>
                <c:pt idx="57">
                  <c:v>51.15258996912992</c:v>
                </c:pt>
                <c:pt idx="58">
                  <c:v>51.203166811364731</c:v>
                </c:pt>
                <c:pt idx="59">
                  <c:v>51.247833302822627</c:v>
                </c:pt>
                <c:pt idx="60">
                  <c:v>51.286568500739278</c:v>
                </c:pt>
                <c:pt idx="61">
                  <c:v>51.319354165701974</c:v>
                </c:pt>
                <c:pt idx="62">
                  <c:v>51.346174803135447</c:v>
                </c:pt>
                <c:pt idx="63">
                  <c:v>51.367017698765466</c:v>
                </c:pt>
                <c:pt idx="64">
                  <c:v>51.381872947870718</c:v>
                </c:pt>
                <c:pt idx="65">
                  <c:v>51.390733478165728</c:v>
                </c:pt>
                <c:pt idx="66">
                  <c:v>51.393595066190869</c:v>
                </c:pt>
                <c:pt idx="67">
                  <c:v>51.390456347120498</c:v>
                </c:pt>
                <c:pt idx="68">
                  <c:v>51.381318817935778</c:v>
                </c:pt>
                <c:pt idx="69">
                  <c:v>51.366186833944639</c:v>
                </c:pt>
                <c:pt idx="70">
                  <c:v>51.345067598668386</c:v>
                </c:pt>
                <c:pt idx="71">
                  <c:v>51.317971147149358</c:v>
                </c:pt>
                <c:pt idx="72">
                  <c:v>51.284910322770955</c:v>
                </c:pt>
                <c:pt idx="73">
                  <c:v>51.245900747715119</c:v>
                </c:pt>
                <c:pt idx="74">
                  <c:v>51.200960787216168</c:v>
                </c:pt>
                <c:pt idx="75">
                  <c:v>51.15011150780191</c:v>
                </c:pt>
                <c:pt idx="76">
                  <c:v>51.09337662974287</c:v>
                </c:pt>
                <c:pt idx="77">
                  <c:v>51.030782473958723</c:v>
                </c:pt>
                <c:pt idx="78">
                  <c:v>50.962357903656745</c:v>
                </c:pt>
                <c:pt idx="79">
                  <c:v>50.888134260999934</c:v>
                </c:pt>
                <c:pt idx="80">
                  <c:v>50.808145299123794</c:v>
                </c:pt>
                <c:pt idx="81">
                  <c:v>50.722427109837597</c:v>
                </c:pt>
                <c:pt idx="82">
                  <c:v>50.631018047361422</c:v>
                </c:pt>
                <c:pt idx="83">
                  <c:v>50.533958648461933</c:v>
                </c:pt>
                <c:pt idx="84">
                  <c:v>50.431291549358775</c:v>
                </c:pt>
                <c:pt idx="85">
                  <c:v>50.32306139977964</c:v>
                </c:pt>
                <c:pt idx="86">
                  <c:v>50.209314774544808</c:v>
                </c:pt>
                <c:pt idx="87">
                  <c:v>50.090100083062815</c:v>
                </c:pt>
                <c:pt idx="88">
                  <c:v>49.965467477116121</c:v>
                </c:pt>
                <c:pt idx="89">
                  <c:v>49.835468757310714</c:v>
                </c:pt>
                <c:pt idx="90">
                  <c:v>49.700157278556837</c:v>
                </c:pt>
                <c:pt idx="91">
                  <c:v>49.559587854937803</c:v>
                </c:pt>
                <c:pt idx="92">
                  <c:v>49.413816664313053</c:v>
                </c:pt>
                <c:pt idx="93">
                  <c:v>49.262901152987766</c:v>
                </c:pt>
                <c:pt idx="94">
                  <c:v>49.106899940767086</c:v>
                </c:pt>
                <c:pt idx="95">
                  <c:v>48.945872726696074</c:v>
                </c:pt>
                <c:pt idx="96">
                  <c:v>48.779880195770147</c:v>
                </c:pt>
                <c:pt idx="97">
                  <c:v>48.608983926881194</c:v>
                </c:pt>
                <c:pt idx="98">
                  <c:v>48.433246302246999</c:v>
                </c:pt>
                <c:pt idx="99">
                  <c:v>48.252730418550932</c:v>
                </c:pt>
                <c:pt idx="100">
                  <c:v>48.067499999999995</c:v>
                </c:pt>
              </c:numCache>
            </c:numRef>
          </c:yVal>
          <c:smooth val="1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170959736"/>
        <c:axId val="170963264"/>
      </c:scatterChart>
      <c:valAx>
        <c:axId val="170959736"/>
        <c:scaling>
          <c:orientation val="maxMin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70963264"/>
        <c:crosses val="autoZero"/>
        <c:crossBetween val="midCat"/>
      </c:valAx>
      <c:valAx>
        <c:axId val="170963264"/>
        <c:scaling>
          <c:orientation val="minMax"/>
        </c:scaling>
        <c:delete val="0"/>
        <c:axPos val="r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70959736"/>
        <c:crosses val="autoZero"/>
        <c:crossBetween val="midCat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19050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14</xdr:col>
      <xdr:colOff>234950</xdr:colOff>
      <xdr:row>10</xdr:row>
      <xdr:rowOff>85725</xdr:rowOff>
    </xdr:from>
    <xdr:to>
      <xdr:col>21</xdr:col>
      <xdr:colOff>384175</xdr:colOff>
      <xdr:row>26</xdr:row>
      <xdr:rowOff>130175</xdr:rowOff>
    </xdr:to>
    <xdr:graphicFrame macro="">
      <xdr:nvGraphicFramePr>
        <xdr:cNvPr id="4" name="Graphique 3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ables/table1.xml><?xml version="1.0" encoding="utf-8"?>
<table xmlns="http://schemas.openxmlformats.org/spreadsheetml/2006/main" id="1" name="T_OACI" displayName="T_OACI" ref="A1:D13" totalsRowShown="0" dataCellStyle="Normal 2">
  <autoFilter ref="A1:D13"/>
  <tableColumns count="4">
    <tableColumn id="1" name="OACI" dataCellStyle="Normal 2"/>
    <tableColumn id="2" name="Name" dataCellStyle="Normal 2"/>
    <tableColumn id="3" name="Latitude" dataCellStyle="Normal 2"/>
    <tableColumn id="4" name="Longitude" dataCellStyle="Normal 2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A1:N111"/>
  <sheetViews>
    <sheetView showGridLines="0" tabSelected="1" zoomScaleNormal="100" workbookViewId="0">
      <pane ySplit="9" topLeftCell="A10" activePane="bottomLeft" state="frozen"/>
      <selection pane="bottomLeft" activeCell="B2" sqref="B2"/>
    </sheetView>
  </sheetViews>
  <sheetFormatPr baseColWidth="10" defaultColWidth="8.7265625" defaultRowHeight="13" x14ac:dyDescent="0.3"/>
  <cols>
    <col min="1" max="1" width="9.54296875" style="3" bestFit="1" customWidth="1"/>
    <col min="2" max="2" width="15.08984375" style="3" bestFit="1" customWidth="1"/>
    <col min="3" max="3" width="5.26953125" style="3" bestFit="1" customWidth="1"/>
    <col min="4" max="4" width="11.81640625" style="3" bestFit="1" customWidth="1"/>
    <col min="5" max="5" width="12.453125" style="3" bestFit="1" customWidth="1"/>
    <col min="6" max="6" width="11.6328125" style="4" bestFit="1" customWidth="1"/>
    <col min="7" max="7" width="7.81640625" style="4" bestFit="1" customWidth="1"/>
    <col min="8" max="8" width="5.453125" style="4" bestFit="1" customWidth="1"/>
    <col min="9" max="9" width="7.7265625" style="4" hidden="1" customWidth="1"/>
    <col min="10" max="10" width="5.453125" style="4" hidden="1" customWidth="1"/>
    <col min="11" max="11" width="7.7265625" style="4" hidden="1" customWidth="1"/>
    <col min="12" max="12" width="5.453125" style="4" hidden="1" customWidth="1"/>
    <col min="13" max="13" width="8.81640625" style="4" bestFit="1" customWidth="1"/>
    <col min="14" max="14" width="4.81640625" style="28" hidden="1" customWidth="1"/>
    <col min="15" max="16384" width="8.7265625" style="3"/>
  </cols>
  <sheetData>
    <row r="1" spans="1:14" x14ac:dyDescent="0.3">
      <c r="B1" s="6"/>
      <c r="C1" s="6"/>
      <c r="D1" s="4" t="s">
        <v>4</v>
      </c>
      <c r="E1" s="4" t="s">
        <v>5</v>
      </c>
      <c r="F1" s="5"/>
    </row>
    <row r="2" spans="1:14" x14ac:dyDescent="0.3">
      <c r="A2" s="37" t="s">
        <v>64</v>
      </c>
      <c r="B2" s="21" t="s">
        <v>50</v>
      </c>
      <c r="C2" s="25"/>
      <c r="D2" s="31">
        <f>fctlattodouble(VLOOKUP(B2,T_OACI[],3,0))</f>
        <v>40.05222222222222</v>
      </c>
      <c r="E2" s="31">
        <f>fctlontodouble(VLOOKUP(B2,T_OACI[],4,0))</f>
        <v>73.068333333333328</v>
      </c>
      <c r="F2" s="40" t="str">
        <f>VLOOKUP(B2,T_OACI[],2,0)</f>
        <v>JOHN F KENNEDY INTL</v>
      </c>
      <c r="G2" s="41"/>
      <c r="H2" s="41"/>
      <c r="I2" s="41"/>
      <c r="J2" s="41"/>
      <c r="K2" s="41"/>
      <c r="L2" s="41"/>
      <c r="M2" s="42"/>
    </row>
    <row r="3" spans="1:14" x14ac:dyDescent="0.3">
      <c r="A3" s="37" t="s">
        <v>65</v>
      </c>
      <c r="B3" s="21" t="s">
        <v>14</v>
      </c>
      <c r="C3" s="25"/>
      <c r="D3" s="31">
        <f>fctlattodouble(VLOOKUP(B3,T_OACI[],3,0))</f>
        <v>48.067500000000003</v>
      </c>
      <c r="E3" s="31">
        <f>fctlontodouble(VLOOKUP(B3,T_OACI[],4,0))</f>
        <v>-2.0338888888888889</v>
      </c>
      <c r="F3" s="40" t="str">
        <f>VLOOKUP(B3,T_OACI[],2,0)</f>
        <v>Paris Orly</v>
      </c>
      <c r="G3" s="41"/>
      <c r="H3" s="41"/>
      <c r="I3" s="41"/>
      <c r="J3" s="41"/>
      <c r="K3" s="41"/>
      <c r="L3" s="41"/>
      <c r="M3" s="42"/>
      <c r="N3" s="29"/>
    </row>
    <row r="4" spans="1:14" x14ac:dyDescent="0.3">
      <c r="A4" s="38" t="s">
        <v>58</v>
      </c>
      <c r="B4" s="22">
        <v>43637</v>
      </c>
      <c r="C4" s="26"/>
      <c r="D4" s="8"/>
      <c r="E4" s="8"/>
      <c r="F4" s="9"/>
      <c r="G4" s="10"/>
      <c r="H4" s="10"/>
      <c r="I4" s="10"/>
      <c r="J4" s="10"/>
      <c r="K4" s="10"/>
      <c r="L4" s="10"/>
      <c r="M4" s="10"/>
      <c r="N4" s="30"/>
    </row>
    <row r="5" spans="1:14" x14ac:dyDescent="0.3">
      <c r="A5" s="39" t="s">
        <v>59</v>
      </c>
      <c r="B5" s="23">
        <v>0.67708333333333337</v>
      </c>
      <c r="C5" s="27"/>
      <c r="D5" s="33" t="s">
        <v>1</v>
      </c>
      <c r="E5" s="34" t="s">
        <v>0</v>
      </c>
      <c r="F5" s="13" t="s">
        <v>67</v>
      </c>
      <c r="G5" s="10"/>
      <c r="H5" s="10"/>
      <c r="I5" s="10"/>
      <c r="J5" s="10"/>
      <c r="K5" s="10"/>
      <c r="L5" s="10"/>
      <c r="N5" s="30"/>
    </row>
    <row r="6" spans="1:14" x14ac:dyDescent="0.3">
      <c r="A6" s="39" t="s">
        <v>60</v>
      </c>
      <c r="B6" s="23">
        <v>0.5</v>
      </c>
      <c r="C6" s="27"/>
      <c r="D6" s="35">
        <f>GCDistance(D2,E2,D3,E3)</f>
        <v>3143.6772357451141</v>
      </c>
      <c r="E6" s="36">
        <f>GCBearing(D2,E2,D3,E3)</f>
        <v>305.39733373916795</v>
      </c>
      <c r="F6" s="32">
        <f>COUNTIF(N10:N110,TRUE)*$B$6/$B$8</f>
        <v>0.17</v>
      </c>
      <c r="G6" s="10"/>
      <c r="H6" s="10"/>
      <c r="I6" s="10"/>
      <c r="J6" s="10"/>
      <c r="K6" s="10"/>
      <c r="L6" s="10"/>
      <c r="N6" s="30"/>
    </row>
    <row r="7" spans="1:14" x14ac:dyDescent="0.3">
      <c r="B7" s="8"/>
      <c r="C7" s="8"/>
      <c r="D7" s="8"/>
      <c r="E7" s="8"/>
      <c r="F7" s="9"/>
      <c r="G7" s="10"/>
      <c r="H7" s="10"/>
      <c r="I7" s="10"/>
      <c r="J7" s="10"/>
      <c r="K7" s="10"/>
      <c r="L7" s="10"/>
      <c r="M7" s="10"/>
      <c r="N7" s="30"/>
    </row>
    <row r="8" spans="1:14" x14ac:dyDescent="0.3">
      <c r="A8" s="11" t="s">
        <v>2</v>
      </c>
      <c r="B8" s="12">
        <v>100</v>
      </c>
      <c r="C8" s="12"/>
      <c r="D8" s="12"/>
      <c r="E8" s="8"/>
      <c r="F8" s="9"/>
      <c r="G8" s="10"/>
      <c r="H8" s="10"/>
      <c r="I8" s="10"/>
      <c r="J8" s="10"/>
      <c r="K8" s="10"/>
      <c r="L8" s="10"/>
      <c r="M8" s="10"/>
      <c r="N8" s="30"/>
    </row>
    <row r="9" spans="1:14" x14ac:dyDescent="0.3">
      <c r="A9" s="13" t="s">
        <v>3</v>
      </c>
      <c r="B9" s="13" t="s">
        <v>66</v>
      </c>
      <c r="C9" s="13" t="s">
        <v>72</v>
      </c>
      <c r="D9" s="13" t="s">
        <v>4</v>
      </c>
      <c r="E9" s="14" t="s">
        <v>5</v>
      </c>
      <c r="F9" s="14" t="s">
        <v>63</v>
      </c>
      <c r="G9" s="13" t="s">
        <v>61</v>
      </c>
      <c r="H9" s="13" t="s">
        <v>62</v>
      </c>
      <c r="I9" s="13" t="s">
        <v>68</v>
      </c>
      <c r="J9" s="13" t="s">
        <v>69</v>
      </c>
      <c r="K9" s="13" t="s">
        <v>70</v>
      </c>
      <c r="L9" s="13" t="s">
        <v>71</v>
      </c>
      <c r="M9" s="13" t="s">
        <v>67</v>
      </c>
    </row>
    <row r="10" spans="1:14" x14ac:dyDescent="0.3">
      <c r="A10" s="15">
        <v>0</v>
      </c>
      <c r="B10" s="16">
        <f>B4+B5</f>
        <v>43637.677083333336</v>
      </c>
      <c r="C10" s="19">
        <f>MOD(B10,1)</f>
        <v>0.67708333333575865</v>
      </c>
      <c r="D10" s="17">
        <f>D2</f>
        <v>40.05222222222222</v>
      </c>
      <c r="E10" s="18">
        <f>E2</f>
        <v>73.068333333333328</v>
      </c>
      <c r="F10" s="15" t="str">
        <f t="shared" ref="F10:F41" si="0">fctsoleil(INT(B10),D10,E10,FALSE)</f>
        <v>0851Z-0057Z</v>
      </c>
      <c r="G10" s="19">
        <f>(MID(F10,7,2)&amp;":"&amp;MID(F10,9,2))*1</f>
        <v>3.9583333333333331E-2</v>
      </c>
      <c r="H10" s="20">
        <f>(MID(F10,1,2)&amp;":"&amp;MID(F10,3,2))*1</f>
        <v>0.36874999999999997</v>
      </c>
      <c r="I10" s="24">
        <f>IF(H10&lt;=G10,0,G10)</f>
        <v>3.9583333333333331E-2</v>
      </c>
      <c r="J10" s="24">
        <f>H10</f>
        <v>0.36874999999999997</v>
      </c>
      <c r="K10" s="24">
        <f>G10</f>
        <v>3.9583333333333331E-2</v>
      </c>
      <c r="L10" s="24">
        <f>IF(H10&lt;G10,1,H10)</f>
        <v>0.36874999999999997</v>
      </c>
      <c r="M10" s="20">
        <f>MOD(H10-G10,1)</f>
        <v>0.32916666666666661</v>
      </c>
      <c r="N10" s="28" t="b">
        <f t="shared" ref="N10:N47" si="1">OR(AND(MOD(B10,1)&gt;=I10,MOD(B10,1)&lt;=J10),AND(MOD(B10,1)&gt;=K10,MOD(B10,1)&lt;=L10))</f>
        <v>0</v>
      </c>
    </row>
    <row r="11" spans="1:14" x14ac:dyDescent="0.3">
      <c r="A11" s="15">
        <v>1</v>
      </c>
      <c r="B11" s="16">
        <f t="shared" ref="B11:B42" si="2">B10+$B$6/$B$8</f>
        <v>43637.682083333333</v>
      </c>
      <c r="C11" s="19">
        <f t="shared" ref="C11:C74" si="3">MOD(B11,1)</f>
        <v>0.68208333333313931</v>
      </c>
      <c r="D11" s="17">
        <f t="array" ref="D11:E11">GCLatLong($D$10,$E$10,$D$6/$B$8*A11,$E$6)</f>
        <v>40.354367527078765</v>
      </c>
      <c r="E11" s="18">
        <v>72.507877044970201</v>
      </c>
      <c r="F11" s="15" t="str">
        <f t="shared" si="0"/>
        <v>0847Z-0056Z</v>
      </c>
      <c r="G11" s="19">
        <f>(MID(F11,7,2)&amp;":"&amp;MID(F11,9,2))*1</f>
        <v>3.888888888888889E-2</v>
      </c>
      <c r="H11" s="20">
        <f>(MID(F11,1,2)&amp;":"&amp;MID(F11,3,2))*1</f>
        <v>0.3659722222222222</v>
      </c>
      <c r="I11" s="24">
        <f t="shared" ref="I11:I74" si="4">IF(H11&lt;=G11,0,G11)</f>
        <v>3.888888888888889E-2</v>
      </c>
      <c r="J11" s="24">
        <f t="shared" ref="J11:J65" si="5">H11</f>
        <v>0.3659722222222222</v>
      </c>
      <c r="K11" s="24">
        <f t="shared" ref="K11:K65" si="6">G11</f>
        <v>3.888888888888889E-2</v>
      </c>
      <c r="L11" s="24">
        <f t="shared" ref="L11:L65" si="7">IF(H11&lt;G11,1,H11)</f>
        <v>0.3659722222222222</v>
      </c>
      <c r="M11" s="20">
        <f>MOD(H11-G11,1)</f>
        <v>0.32708333333333328</v>
      </c>
      <c r="N11" s="28" t="b">
        <f t="shared" si="1"/>
        <v>0</v>
      </c>
    </row>
    <row r="12" spans="1:14" x14ac:dyDescent="0.3">
      <c r="A12" s="15">
        <v>2</v>
      </c>
      <c r="B12" s="16">
        <f t="shared" si="2"/>
        <v>43637.687083333331</v>
      </c>
      <c r="C12" s="19">
        <f t="shared" si="3"/>
        <v>0.68708333333051996</v>
      </c>
      <c r="D12" s="17">
        <f t="array" ref="D12:E12">GCLatLong($D$10,$E$10,$D$6/$B$8*A12,$E$6)</f>
        <v>40.653783382486566</v>
      </c>
      <c r="E12" s="18">
        <v>71.942398485607157</v>
      </c>
      <c r="F12" s="15" t="str">
        <f t="shared" si="0"/>
        <v>0844Z-0055Z</v>
      </c>
      <c r="G12" s="19">
        <f t="shared" ref="G12:G65" si="8">(MID(F12,7,2)&amp;":"&amp;MID(F12,9,2))*1</f>
        <v>3.8194444444444441E-2</v>
      </c>
      <c r="H12" s="20">
        <f t="shared" ref="H12:H65" si="9">(MID(F12,1,2)&amp;":"&amp;MID(F12,3,2))*1</f>
        <v>0.36388888888888887</v>
      </c>
      <c r="I12" s="24">
        <f t="shared" si="4"/>
        <v>3.8194444444444441E-2</v>
      </c>
      <c r="J12" s="24">
        <f t="shared" si="5"/>
        <v>0.36388888888888887</v>
      </c>
      <c r="K12" s="24">
        <f t="shared" si="6"/>
        <v>3.8194444444444441E-2</v>
      </c>
      <c r="L12" s="24">
        <f t="shared" si="7"/>
        <v>0.36388888888888887</v>
      </c>
      <c r="M12" s="20">
        <f t="shared" ref="M12:M65" si="10">MOD(H12-G12,1)</f>
        <v>0.32569444444444445</v>
      </c>
      <c r="N12" s="28" t="b">
        <f t="shared" si="1"/>
        <v>0</v>
      </c>
    </row>
    <row r="13" spans="1:14" x14ac:dyDescent="0.3">
      <c r="A13" s="15">
        <v>3</v>
      </c>
      <c r="B13" s="16">
        <f t="shared" si="2"/>
        <v>43637.692083333328</v>
      </c>
      <c r="C13" s="19">
        <f t="shared" si="3"/>
        <v>0.69208333332790062</v>
      </c>
      <c r="D13" s="17">
        <f t="array" ref="D13:E13">GCLatLong($D$10,$E$10,$D$6/$B$8*A13,$E$6)</f>
        <v>40.950416017184757</v>
      </c>
      <c r="E13" s="18">
        <v>71.37184564672576</v>
      </c>
      <c r="F13" s="15" t="str">
        <f t="shared" si="0"/>
        <v>0840Z-0054Z</v>
      </c>
      <c r="G13" s="19">
        <f t="shared" si="8"/>
        <v>3.7499999999999999E-2</v>
      </c>
      <c r="H13" s="20">
        <f t="shared" si="9"/>
        <v>0.3611111111111111</v>
      </c>
      <c r="I13" s="24">
        <f t="shared" si="4"/>
        <v>3.7499999999999999E-2</v>
      </c>
      <c r="J13" s="24">
        <f t="shared" si="5"/>
        <v>0.3611111111111111</v>
      </c>
      <c r="K13" s="24">
        <f t="shared" si="6"/>
        <v>3.7499999999999999E-2</v>
      </c>
      <c r="L13" s="24">
        <f t="shared" si="7"/>
        <v>0.3611111111111111</v>
      </c>
      <c r="M13" s="20">
        <f t="shared" si="10"/>
        <v>0.32361111111111113</v>
      </c>
      <c r="N13" s="28" t="b">
        <f t="shared" si="1"/>
        <v>0</v>
      </c>
    </row>
    <row r="14" spans="1:14" x14ac:dyDescent="0.3">
      <c r="A14" s="15">
        <v>4</v>
      </c>
      <c r="B14" s="16">
        <f t="shared" si="2"/>
        <v>43637.697083333325</v>
      </c>
      <c r="C14" s="19">
        <f t="shared" si="3"/>
        <v>0.69708333332528127</v>
      </c>
      <c r="D14" s="17">
        <f t="array" ref="D14:E14">GCLatLong($D$10,$E$10,$D$6/$B$8*A14,$E$6)</f>
        <v>41.244210897064178</v>
      </c>
      <c r="E14" s="18">
        <v>70.796167895409695</v>
      </c>
      <c r="F14" s="15" t="str">
        <f t="shared" si="0"/>
        <v>0836Z-0053Z</v>
      </c>
      <c r="G14" s="19">
        <f t="shared" si="8"/>
        <v>3.6805555555555557E-2</v>
      </c>
      <c r="H14" s="20">
        <f t="shared" si="9"/>
        <v>0.35833333333333334</v>
      </c>
      <c r="I14" s="24">
        <f t="shared" si="4"/>
        <v>3.6805555555555557E-2</v>
      </c>
      <c r="J14" s="24">
        <f t="shared" si="5"/>
        <v>0.35833333333333334</v>
      </c>
      <c r="K14" s="24">
        <f t="shared" si="6"/>
        <v>3.6805555555555557E-2</v>
      </c>
      <c r="L14" s="24">
        <f t="shared" si="7"/>
        <v>0.35833333333333334</v>
      </c>
      <c r="M14" s="20">
        <f t="shared" si="10"/>
        <v>0.3215277777777778</v>
      </c>
      <c r="N14" s="28" t="b">
        <f t="shared" si="1"/>
        <v>0</v>
      </c>
    </row>
    <row r="15" spans="1:14" x14ac:dyDescent="0.3">
      <c r="A15" s="15">
        <v>5</v>
      </c>
      <c r="B15" s="16">
        <f t="shared" si="2"/>
        <v>43637.702083333323</v>
      </c>
      <c r="C15" s="19">
        <f t="shared" si="3"/>
        <v>0.70208333332266193</v>
      </c>
      <c r="D15" s="17">
        <f t="array" ref="D15:E15">GCLatLong($D$10,$E$10,$D$6/$B$8*A15,$E$6)</f>
        <v>41.535112732617847</v>
      </c>
      <c r="E15" s="18">
        <v>70.215316094649879</v>
      </c>
      <c r="F15" s="15" t="str">
        <f t="shared" si="0"/>
        <v>0833Z-0052Z</v>
      </c>
      <c r="G15" s="19">
        <f t="shared" si="8"/>
        <v>3.6111111111111115E-2</v>
      </c>
      <c r="H15" s="20">
        <f t="shared" si="9"/>
        <v>0.35625000000000001</v>
      </c>
      <c r="I15" s="24">
        <f t="shared" si="4"/>
        <v>3.6111111111111115E-2</v>
      </c>
      <c r="J15" s="24">
        <f t="shared" si="5"/>
        <v>0.35625000000000001</v>
      </c>
      <c r="K15" s="24">
        <f t="shared" si="6"/>
        <v>3.6111111111111115E-2</v>
      </c>
      <c r="L15" s="24">
        <f t="shared" si="7"/>
        <v>0.35625000000000001</v>
      </c>
      <c r="M15" s="20">
        <f t="shared" si="10"/>
        <v>0.32013888888888892</v>
      </c>
      <c r="N15" s="28" t="b">
        <f t="shared" si="1"/>
        <v>0</v>
      </c>
    </row>
    <row r="16" spans="1:14" x14ac:dyDescent="0.3">
      <c r="A16" s="15">
        <v>6</v>
      </c>
      <c r="B16" s="16">
        <f t="shared" si="2"/>
        <v>43637.70708333332</v>
      </c>
      <c r="C16" s="19">
        <f t="shared" si="3"/>
        <v>0.70708333332004258</v>
      </c>
      <c r="D16" s="17">
        <f t="array" ref="D16:E16">GCLatLong($D$10,$E$10,$D$6/$B$8*A16,$E$6)</f>
        <v>41.823065487978191</v>
      </c>
      <c r="E16" s="18">
        <v>69.6292427283351</v>
      </c>
      <c r="F16" s="15" t="str">
        <f t="shared" si="0"/>
        <v>0829Z-0051Z</v>
      </c>
      <c r="G16" s="19">
        <f t="shared" si="8"/>
        <v>3.5416666666666666E-2</v>
      </c>
      <c r="H16" s="20">
        <f t="shared" si="9"/>
        <v>0.35347222222222219</v>
      </c>
      <c r="I16" s="24">
        <f t="shared" si="4"/>
        <v>3.5416666666666666E-2</v>
      </c>
      <c r="J16" s="24">
        <f t="shared" si="5"/>
        <v>0.35347222222222219</v>
      </c>
      <c r="K16" s="24">
        <f t="shared" si="6"/>
        <v>3.5416666666666666E-2</v>
      </c>
      <c r="L16" s="24">
        <f t="shared" si="7"/>
        <v>0.35347222222222219</v>
      </c>
      <c r="M16" s="20">
        <f t="shared" si="10"/>
        <v>0.31805555555555554</v>
      </c>
      <c r="N16" s="28" t="b">
        <f t="shared" si="1"/>
        <v>0</v>
      </c>
    </row>
    <row r="17" spans="1:14" x14ac:dyDescent="0.3">
      <c r="A17" s="15">
        <v>7</v>
      </c>
      <c r="B17" s="16">
        <f t="shared" si="2"/>
        <v>43637.712083333317</v>
      </c>
      <c r="C17" s="19">
        <f t="shared" si="3"/>
        <v>0.71208333331742324</v>
      </c>
      <c r="D17" s="17">
        <f t="array" ref="D17:E17">GCLatLong($D$10,$E$10,$D$6/$B$8*A17,$E$6)</f>
        <v>42.108012391627462</v>
      </c>
      <c r="E17" s="18">
        <v>69.037902030900895</v>
      </c>
      <c r="F17" s="15" t="str">
        <f t="shared" si="0"/>
        <v>0826Z-0050Z</v>
      </c>
      <c r="G17" s="19">
        <f t="shared" si="8"/>
        <v>3.4722222222222224E-2</v>
      </c>
      <c r="H17" s="20">
        <f t="shared" si="9"/>
        <v>0.35138888888888892</v>
      </c>
      <c r="I17" s="24">
        <f t="shared" si="4"/>
        <v>3.4722222222222224E-2</v>
      </c>
      <c r="J17" s="24">
        <f t="shared" si="5"/>
        <v>0.35138888888888892</v>
      </c>
      <c r="K17" s="24">
        <f t="shared" si="6"/>
        <v>3.4722222222222224E-2</v>
      </c>
      <c r="L17" s="24">
        <f t="shared" si="7"/>
        <v>0.35138888888888892</v>
      </c>
      <c r="M17" s="20">
        <f t="shared" si="10"/>
        <v>0.31666666666666671</v>
      </c>
      <c r="N17" s="28" t="b">
        <f t="shared" si="1"/>
        <v>0</v>
      </c>
    </row>
    <row r="18" spans="1:14" x14ac:dyDescent="0.3">
      <c r="A18" s="15">
        <v>8</v>
      </c>
      <c r="B18" s="16">
        <f t="shared" si="2"/>
        <v>43637.717083333315</v>
      </c>
      <c r="C18" s="19">
        <f t="shared" si="3"/>
        <v>0.71708333331480389</v>
      </c>
      <c r="D18" s="17">
        <f t="array" ref="D18:E18">GCLatLong($D$10,$E$10,$D$6/$B$8*A18,$E$6)</f>
        <v>42.389895948869643</v>
      </c>
      <c r="E18" s="18">
        <v>68.441250121587117</v>
      </c>
      <c r="F18" s="15" t="str">
        <f t="shared" si="0"/>
        <v>0822Z-0049Z</v>
      </c>
      <c r="G18" s="19">
        <f t="shared" si="8"/>
        <v>3.4027777777777775E-2</v>
      </c>
      <c r="H18" s="20">
        <f t="shared" si="9"/>
        <v>0.34861111111111115</v>
      </c>
      <c r="I18" s="24">
        <f t="shared" si="4"/>
        <v>3.4027777777777775E-2</v>
      </c>
      <c r="J18" s="24">
        <f t="shared" si="5"/>
        <v>0.34861111111111115</v>
      </c>
      <c r="K18" s="24">
        <f t="shared" si="6"/>
        <v>3.4027777777777775E-2</v>
      </c>
      <c r="L18" s="24">
        <f t="shared" si="7"/>
        <v>0.34861111111111115</v>
      </c>
      <c r="M18" s="20">
        <f t="shared" si="10"/>
        <v>0.31458333333333338</v>
      </c>
      <c r="N18" s="28" t="b">
        <f t="shared" si="1"/>
        <v>0</v>
      </c>
    </row>
    <row r="19" spans="1:14" x14ac:dyDescent="0.3">
      <c r="A19" s="15">
        <v>9</v>
      </c>
      <c r="B19" s="16">
        <f t="shared" si="2"/>
        <v>43637.722083333312</v>
      </c>
      <c r="C19" s="19">
        <f t="shared" si="3"/>
        <v>0.72208333331218455</v>
      </c>
      <c r="D19" s="17">
        <f t="array" ref="D19:E19">GCLatLong($D$10,$E$10,$D$6/$B$8*A19,$E$6)</f>
        <v>42.668657956152394</v>
      </c>
      <c r="E19" s="18">
        <v>67.839245143231011</v>
      </c>
      <c r="F19" s="15" t="str">
        <f t="shared" si="0"/>
        <v>0818Z-0048Z</v>
      </c>
      <c r="G19" s="19">
        <f t="shared" si="8"/>
        <v>3.3333333333333333E-2</v>
      </c>
      <c r="H19" s="20">
        <f t="shared" si="9"/>
        <v>0.34583333333333338</v>
      </c>
      <c r="I19" s="24">
        <f t="shared" si="4"/>
        <v>3.3333333333333333E-2</v>
      </c>
      <c r="J19" s="24">
        <f t="shared" si="5"/>
        <v>0.34583333333333338</v>
      </c>
      <c r="K19" s="24">
        <f t="shared" si="6"/>
        <v>3.3333333333333333E-2</v>
      </c>
      <c r="L19" s="24">
        <f t="shared" si="7"/>
        <v>0.34583333333333338</v>
      </c>
      <c r="M19" s="20">
        <f t="shared" si="10"/>
        <v>0.31250000000000006</v>
      </c>
      <c r="N19" s="28" t="b">
        <f t="shared" si="1"/>
        <v>0</v>
      </c>
    </row>
    <row r="20" spans="1:14" x14ac:dyDescent="0.3">
      <c r="A20" s="15">
        <v>10</v>
      </c>
      <c r="B20" s="16">
        <f t="shared" si="2"/>
        <v>43637.72708333331</v>
      </c>
      <c r="C20" s="19">
        <f t="shared" si="3"/>
        <v>0.72708333330956521</v>
      </c>
      <c r="D20" s="17">
        <f t="array" ref="D20:E20">GCLatLong($D$10,$E$10,$D$6/$B$8*A20,$E$6)</f>
        <v>42.944239517328398</v>
      </c>
      <c r="E20" s="18">
        <v>67.231847405495728</v>
      </c>
      <c r="F20" s="15" t="str">
        <f t="shared" si="0"/>
        <v>0815Z-0047Z</v>
      </c>
      <c r="G20" s="19">
        <f t="shared" si="8"/>
        <v>3.2638888888888891E-2</v>
      </c>
      <c r="H20" s="20">
        <f t="shared" si="9"/>
        <v>0.34375</v>
      </c>
      <c r="I20" s="24">
        <f t="shared" si="4"/>
        <v>3.2638888888888891E-2</v>
      </c>
      <c r="J20" s="24">
        <f t="shared" si="5"/>
        <v>0.34375</v>
      </c>
      <c r="K20" s="24">
        <f t="shared" si="6"/>
        <v>3.2638888888888891E-2</v>
      </c>
      <c r="L20" s="24">
        <f t="shared" si="7"/>
        <v>0.34375</v>
      </c>
      <c r="M20" s="20">
        <f t="shared" si="10"/>
        <v>0.31111111111111112</v>
      </c>
      <c r="N20" s="28" t="b">
        <f t="shared" si="1"/>
        <v>0</v>
      </c>
    </row>
    <row r="21" spans="1:14" x14ac:dyDescent="0.3">
      <c r="A21" s="15">
        <v>11</v>
      </c>
      <c r="B21" s="16">
        <f t="shared" si="2"/>
        <v>43637.732083333307</v>
      </c>
      <c r="C21" s="19">
        <f t="shared" si="3"/>
        <v>0.73208333330694586</v>
      </c>
      <c r="D21" s="17">
        <f t="array" ref="D21:E21">GCLatLong($D$10,$E$10,$D$6/$B$8*A21,$E$6)</f>
        <v>43.216581061945568</v>
      </c>
      <c r="E21" s="18">
        <v>66.619019532406199</v>
      </c>
      <c r="F21" s="15" t="str">
        <f t="shared" si="0"/>
        <v>0811Z-0045Z</v>
      </c>
      <c r="G21" s="19">
        <f t="shared" si="8"/>
        <v>3.125E-2</v>
      </c>
      <c r="H21" s="20">
        <f t="shared" si="9"/>
        <v>0.34097222222222223</v>
      </c>
      <c r="I21" s="24">
        <f t="shared" si="4"/>
        <v>3.125E-2</v>
      </c>
      <c r="J21" s="24">
        <f t="shared" si="5"/>
        <v>0.34097222222222223</v>
      </c>
      <c r="K21" s="24">
        <f t="shared" si="6"/>
        <v>3.125E-2</v>
      </c>
      <c r="L21" s="24">
        <f t="shared" si="7"/>
        <v>0.34097222222222223</v>
      </c>
      <c r="M21" s="20">
        <f t="shared" si="10"/>
        <v>0.30972222222222223</v>
      </c>
      <c r="N21" s="28" t="b">
        <f t="shared" si="1"/>
        <v>0</v>
      </c>
    </row>
    <row r="22" spans="1:14" x14ac:dyDescent="0.3">
      <c r="A22" s="15">
        <v>12</v>
      </c>
      <c r="B22" s="16">
        <f t="shared" si="2"/>
        <v>43637.737083333304</v>
      </c>
      <c r="C22" s="19">
        <f t="shared" si="3"/>
        <v>0.73708333330432652</v>
      </c>
      <c r="D22" s="17">
        <f t="array" ref="D22:E22">GCLatLong($D$10,$E$10,$D$6/$B$8*A22,$E$6)</f>
        <v>43.485622365654976</v>
      </c>
      <c r="E22" s="18">
        <v>66.000726614033923</v>
      </c>
      <c r="F22" s="15" t="str">
        <f t="shared" si="0"/>
        <v>0807Z-0044Z</v>
      </c>
      <c r="G22" s="19">
        <f t="shared" si="8"/>
        <v>3.0555555555555555E-2</v>
      </c>
      <c r="H22" s="20">
        <f t="shared" si="9"/>
        <v>0.33819444444444446</v>
      </c>
      <c r="I22" s="24">
        <f t="shared" si="4"/>
        <v>3.0555555555555555E-2</v>
      </c>
      <c r="J22" s="24">
        <f t="shared" si="5"/>
        <v>0.33819444444444446</v>
      </c>
      <c r="K22" s="24">
        <f t="shared" si="6"/>
        <v>3.0555555555555555E-2</v>
      </c>
      <c r="L22" s="24">
        <f t="shared" si="7"/>
        <v>0.33819444444444446</v>
      </c>
      <c r="M22" s="20">
        <f t="shared" si="10"/>
        <v>0.30763888888888891</v>
      </c>
      <c r="N22" s="28" t="b">
        <f t="shared" si="1"/>
        <v>0</v>
      </c>
    </row>
    <row r="23" spans="1:14" x14ac:dyDescent="0.3">
      <c r="A23" s="15">
        <v>13</v>
      </c>
      <c r="B23" s="16">
        <f t="shared" si="2"/>
        <v>43637.742083333302</v>
      </c>
      <c r="C23" s="19">
        <f t="shared" si="3"/>
        <v>0.74208333330170717</v>
      </c>
      <c r="D23" s="17">
        <f t="array" ref="D23:E23">GCLatLong($D$10,$E$10,$D$6/$B$8*A23,$E$6)</f>
        <v>43.751302572824933</v>
      </c>
      <c r="E23" s="18">
        <v>65.376936362139958</v>
      </c>
      <c r="F23" s="15" t="str">
        <f t="shared" si="0"/>
        <v>0803Z-0043Z</v>
      </c>
      <c r="G23" s="19">
        <f t="shared" si="8"/>
        <v>2.9861111111111113E-2</v>
      </c>
      <c r="H23" s="20">
        <f t="shared" si="9"/>
        <v>0.3354166666666667</v>
      </c>
      <c r="I23" s="24">
        <f t="shared" si="4"/>
        <v>2.9861111111111113E-2</v>
      </c>
      <c r="J23" s="24">
        <f t="shared" si="5"/>
        <v>0.3354166666666667</v>
      </c>
      <c r="K23" s="24">
        <f t="shared" si="6"/>
        <v>2.9861111111111113E-2</v>
      </c>
      <c r="L23" s="24">
        <f t="shared" si="7"/>
        <v>0.3354166666666667</v>
      </c>
      <c r="M23" s="20">
        <f t="shared" si="10"/>
        <v>0.30555555555555558</v>
      </c>
      <c r="N23" s="28" t="b">
        <f t="shared" si="1"/>
        <v>0</v>
      </c>
    </row>
    <row r="24" spans="1:14" x14ac:dyDescent="0.3">
      <c r="A24" s="15">
        <v>14</v>
      </c>
      <c r="B24" s="16">
        <f t="shared" si="2"/>
        <v>43637.747083333299</v>
      </c>
      <c r="C24" s="19">
        <f t="shared" si="3"/>
        <v>0.74708333329908783</v>
      </c>
      <c r="D24" s="17">
        <f t="array" ref="D24:E24">GCLatLong($D$10,$E$10,$D$6/$B$8*A24,$E$6)</f>
        <v>44.01356022144774</v>
      </c>
      <c r="E24" s="18">
        <v>64.747619269550341</v>
      </c>
      <c r="F24" s="15" t="str">
        <f t="shared" si="0"/>
        <v>0800Z-0042Z</v>
      </c>
      <c r="G24" s="19">
        <f t="shared" si="8"/>
        <v>2.9166666666666664E-2</v>
      </c>
      <c r="H24" s="20">
        <f t="shared" si="9"/>
        <v>0.33333333333333331</v>
      </c>
      <c r="I24" s="24">
        <f t="shared" si="4"/>
        <v>2.9166666666666664E-2</v>
      </c>
      <c r="J24" s="24">
        <f t="shared" si="5"/>
        <v>0.33333333333333331</v>
      </c>
      <c r="K24" s="24">
        <f t="shared" si="6"/>
        <v>2.9166666666666664E-2</v>
      </c>
      <c r="L24" s="24">
        <f t="shared" si="7"/>
        <v>0.33333333333333331</v>
      </c>
      <c r="M24" s="20">
        <f t="shared" si="10"/>
        <v>0.30416666666666664</v>
      </c>
      <c r="N24" s="28" t="b">
        <f t="shared" si="1"/>
        <v>0</v>
      </c>
    </row>
    <row r="25" spans="1:14" x14ac:dyDescent="0.3">
      <c r="A25" s="15">
        <v>15</v>
      </c>
      <c r="B25" s="16">
        <f t="shared" si="2"/>
        <v>43637.752083333296</v>
      </c>
      <c r="C25" s="19">
        <f t="shared" si="3"/>
        <v>0.75208333329646848</v>
      </c>
      <c r="D25" s="17">
        <f t="array" ref="D25:E25">GCLatLong($D$10,$E$10,$D$6/$B$8*A25,$E$6)</f>
        <v>44.272333270424205</v>
      </c>
      <c r="E25" s="18">
        <v>64.112748773002849</v>
      </c>
      <c r="F25" s="15" t="str">
        <f t="shared" si="0"/>
        <v>0756Z-0040Z</v>
      </c>
      <c r="G25" s="19">
        <f t="shared" si="8"/>
        <v>2.7777777777777776E-2</v>
      </c>
      <c r="H25" s="20">
        <f t="shared" si="9"/>
        <v>0.33055555555555555</v>
      </c>
      <c r="I25" s="24">
        <f t="shared" si="4"/>
        <v>2.7777777777777776E-2</v>
      </c>
      <c r="J25" s="24">
        <f t="shared" si="5"/>
        <v>0.33055555555555555</v>
      </c>
      <c r="K25" s="24">
        <f t="shared" si="6"/>
        <v>2.7777777777777776E-2</v>
      </c>
      <c r="L25" s="24">
        <f t="shared" si="7"/>
        <v>0.33055555555555555</v>
      </c>
      <c r="M25" s="20">
        <f t="shared" si="10"/>
        <v>0.30277777777777776</v>
      </c>
      <c r="N25" s="28" t="b">
        <f t="shared" si="1"/>
        <v>0</v>
      </c>
    </row>
    <row r="26" spans="1:14" x14ac:dyDescent="0.3">
      <c r="A26" s="15">
        <v>16</v>
      </c>
      <c r="B26" s="16">
        <f t="shared" si="2"/>
        <v>43637.757083333294</v>
      </c>
      <c r="C26" s="19">
        <f t="shared" si="3"/>
        <v>0.75708333329384914</v>
      </c>
      <c r="D26" s="17">
        <f t="array" ref="D26:E26">GCLatLong($D$10,$E$10,$D$6/$B$8*A26,$E$6)</f>
        <v>44.527559129307924</v>
      </c>
      <c r="E26" s="18">
        <v>63.472301419164381</v>
      </c>
      <c r="F26" s="15" t="str">
        <f t="shared" si="0"/>
        <v>0752Z-0039Z</v>
      </c>
      <c r="G26" s="19">
        <f t="shared" si="8"/>
        <v>2.7083333333333334E-2</v>
      </c>
      <c r="H26" s="20">
        <f t="shared" si="9"/>
        <v>0.32777777777777778</v>
      </c>
      <c r="I26" s="24">
        <f t="shared" si="4"/>
        <v>2.7083333333333334E-2</v>
      </c>
      <c r="J26" s="24">
        <f t="shared" si="5"/>
        <v>0.32777777777777778</v>
      </c>
      <c r="K26" s="24">
        <f t="shared" si="6"/>
        <v>2.7083333333333334E-2</v>
      </c>
      <c r="L26" s="24">
        <f t="shared" si="7"/>
        <v>0.32777777777777778</v>
      </c>
      <c r="M26" s="20">
        <f t="shared" si="10"/>
        <v>0.30069444444444443</v>
      </c>
      <c r="N26" s="28" t="b">
        <f t="shared" si="1"/>
        <v>0</v>
      </c>
    </row>
    <row r="27" spans="1:14" x14ac:dyDescent="0.3">
      <c r="A27" s="15">
        <v>17</v>
      </c>
      <c r="B27" s="16">
        <f t="shared" si="2"/>
        <v>43637.762083333291</v>
      </c>
      <c r="C27" s="19">
        <f t="shared" si="3"/>
        <v>0.76208333329122979</v>
      </c>
      <c r="D27" s="17">
        <f t="array" ref="D27:E27">GCLatLong($D$10,$E$10,$D$6/$B$8*A27,$E$6)</f>
        <v>44.779174690588249</v>
      </c>
      <c r="E27" s="18">
        <v>62.826257033479088</v>
      </c>
      <c r="F27" s="15" t="str">
        <f t="shared" si="0"/>
        <v>0748Z-0038Z</v>
      </c>
      <c r="G27" s="19">
        <f t="shared" si="8"/>
        <v>2.6388888888888889E-2</v>
      </c>
      <c r="H27" s="20">
        <f t="shared" si="9"/>
        <v>0.32500000000000001</v>
      </c>
      <c r="I27" s="24">
        <f t="shared" si="4"/>
        <v>2.6388888888888889E-2</v>
      </c>
      <c r="J27" s="24">
        <f t="shared" si="5"/>
        <v>0.32500000000000001</v>
      </c>
      <c r="K27" s="24">
        <f t="shared" si="6"/>
        <v>2.6388888888888889E-2</v>
      </c>
      <c r="L27" s="24">
        <f t="shared" si="7"/>
        <v>0.32500000000000001</v>
      </c>
      <c r="M27" s="20">
        <f t="shared" si="10"/>
        <v>0.2986111111111111</v>
      </c>
      <c r="N27" s="28" t="b">
        <f t="shared" si="1"/>
        <v>0</v>
      </c>
    </row>
    <row r="28" spans="1:14" x14ac:dyDescent="0.3">
      <c r="A28" s="15">
        <v>18</v>
      </c>
      <c r="B28" s="16">
        <f t="shared" si="2"/>
        <v>43637.767083333289</v>
      </c>
      <c r="C28" s="19">
        <f t="shared" si="3"/>
        <v>0.76708333328861045</v>
      </c>
      <c r="D28" s="17">
        <f t="array" ref="D28:E28">GCLatLong($D$10,$E$10,$D$6/$B$8*A28,$E$6)</f>
        <v>45.027116364587172</v>
      </c>
      <c r="E28" s="18">
        <v>62.174598891465038</v>
      </c>
      <c r="F28" s="15" t="str">
        <f t="shared" si="0"/>
        <v>0744Z-0036Z</v>
      </c>
      <c r="G28" s="19">
        <f t="shared" si="8"/>
        <v>2.4999999999999998E-2</v>
      </c>
      <c r="H28" s="20">
        <f t="shared" si="9"/>
        <v>0.32222222222222224</v>
      </c>
      <c r="I28" s="24">
        <f t="shared" si="4"/>
        <v>2.4999999999999998E-2</v>
      </c>
      <c r="J28" s="24">
        <f t="shared" si="5"/>
        <v>0.32222222222222224</v>
      </c>
      <c r="K28" s="24">
        <f t="shared" si="6"/>
        <v>2.4999999999999998E-2</v>
      </c>
      <c r="L28" s="24">
        <f t="shared" si="7"/>
        <v>0.32222222222222224</v>
      </c>
      <c r="M28" s="20">
        <f t="shared" si="10"/>
        <v>0.29722222222222222</v>
      </c>
      <c r="N28" s="28" t="b">
        <f t="shared" si="1"/>
        <v>0</v>
      </c>
    </row>
    <row r="29" spans="1:14" x14ac:dyDescent="0.3">
      <c r="A29" s="15">
        <v>19</v>
      </c>
      <c r="B29" s="16">
        <f t="shared" si="2"/>
        <v>43637.772083333286</v>
      </c>
      <c r="C29" s="19">
        <f t="shared" si="3"/>
        <v>0.7720833332859911</v>
      </c>
      <c r="D29" s="17">
        <f t="array" ref="D29:E29">GCLatLong($D$10,$E$10,$D$6/$B$8*A29,$E$6)</f>
        <v>45.271320117039686</v>
      </c>
      <c r="E29" s="18">
        <v>61.517313892034068</v>
      </c>
      <c r="F29" s="15" t="str">
        <f t="shared" si="0"/>
        <v>0741Z-0035Z</v>
      </c>
      <c r="G29" s="19">
        <f t="shared" si="8"/>
        <v>2.4305555555555556E-2</v>
      </c>
      <c r="H29" s="20">
        <f t="shared" si="9"/>
        <v>0.32013888888888892</v>
      </c>
      <c r="I29" s="24">
        <f t="shared" si="4"/>
        <v>2.4305555555555556E-2</v>
      </c>
      <c r="J29" s="24">
        <f t="shared" si="5"/>
        <v>0.32013888888888892</v>
      </c>
      <c r="K29" s="24">
        <f t="shared" si="6"/>
        <v>2.4305555555555556E-2</v>
      </c>
      <c r="L29" s="24">
        <f t="shared" si="7"/>
        <v>0.32013888888888892</v>
      </c>
      <c r="M29" s="20">
        <f t="shared" si="10"/>
        <v>0.29583333333333334</v>
      </c>
      <c r="N29" s="28" t="b">
        <f t="shared" si="1"/>
        <v>0</v>
      </c>
    </row>
    <row r="30" spans="1:14" x14ac:dyDescent="0.3">
      <c r="A30" s="15">
        <f>A29+1</f>
        <v>20</v>
      </c>
      <c r="B30" s="16">
        <f t="shared" si="2"/>
        <v>43637.777083333283</v>
      </c>
      <c r="C30" s="19">
        <f t="shared" si="3"/>
        <v>0.77708333328337176</v>
      </c>
      <c r="D30" s="17">
        <f t="array" ref="D30:E30">GCLatLong($D$10,$E$10,$D$6/$B$8*A30,$E$6)</f>
        <v>45.511721509422671</v>
      </c>
      <c r="E30" s="18">
        <v>60.85439273236463</v>
      </c>
      <c r="F30" s="15" t="str">
        <f t="shared" si="0"/>
        <v>0737Z-0034Z</v>
      </c>
      <c r="G30" s="19">
        <f t="shared" si="8"/>
        <v>2.361111111111111E-2</v>
      </c>
      <c r="H30" s="20">
        <f t="shared" si="9"/>
        <v>0.31736111111111115</v>
      </c>
      <c r="I30" s="24">
        <f t="shared" si="4"/>
        <v>2.361111111111111E-2</v>
      </c>
      <c r="J30" s="24">
        <f t="shared" si="5"/>
        <v>0.31736111111111115</v>
      </c>
      <c r="K30" s="24">
        <f t="shared" si="6"/>
        <v>2.361111111111111E-2</v>
      </c>
      <c r="L30" s="24">
        <f t="shared" si="7"/>
        <v>0.31736111111111115</v>
      </c>
      <c r="M30" s="20">
        <f t="shared" si="10"/>
        <v>0.29375000000000007</v>
      </c>
      <c r="N30" s="28" t="b">
        <f t="shared" si="1"/>
        <v>0</v>
      </c>
    </row>
    <row r="31" spans="1:14" x14ac:dyDescent="0.3">
      <c r="A31" s="15">
        <f t="shared" ref="A31:A110" si="11">A30+1</f>
        <v>21</v>
      </c>
      <c r="B31" s="16">
        <f t="shared" si="2"/>
        <v>43637.782083333281</v>
      </c>
      <c r="C31" s="19">
        <f t="shared" si="3"/>
        <v>0.78208333328075241</v>
      </c>
      <c r="D31" s="17">
        <f t="array" ref="D31:E31">GCLatLong($D$10,$E$10,$D$6/$B$8*A31,$E$6)</f>
        <v>45.748255742089967</v>
      </c>
      <c r="E31" s="18">
        <v>60.185830083812029</v>
      </c>
      <c r="F31" s="15" t="str">
        <f t="shared" si="0"/>
        <v>0733Z-0032Z</v>
      </c>
      <c r="G31" s="19">
        <f t="shared" si="8"/>
        <v>2.2222222222222223E-2</v>
      </c>
      <c r="H31" s="20">
        <f t="shared" si="9"/>
        <v>0.31458333333333333</v>
      </c>
      <c r="I31" s="24">
        <f t="shared" si="4"/>
        <v>2.2222222222222223E-2</v>
      </c>
      <c r="J31" s="24">
        <f t="shared" si="5"/>
        <v>0.31458333333333333</v>
      </c>
      <c r="K31" s="24">
        <f t="shared" si="6"/>
        <v>2.2222222222222223E-2</v>
      </c>
      <c r="L31" s="24">
        <f t="shared" si="7"/>
        <v>0.31458333333333333</v>
      </c>
      <c r="M31" s="20">
        <f t="shared" si="10"/>
        <v>0.29236111111111113</v>
      </c>
      <c r="N31" s="28" t="b">
        <f t="shared" si="1"/>
        <v>0</v>
      </c>
    </row>
    <row r="32" spans="1:14" x14ac:dyDescent="0.3">
      <c r="A32" s="15">
        <f t="shared" si="11"/>
        <v>22</v>
      </c>
      <c r="B32" s="16">
        <f t="shared" si="2"/>
        <v>43637.787083333278</v>
      </c>
      <c r="C32" s="19">
        <f t="shared" si="3"/>
        <v>0.78708333327813307</v>
      </c>
      <c r="D32" s="17">
        <f t="array" ref="D32:E32">GCLatLong($D$10,$E$10,$D$6/$B$8*A32,$E$6)</f>
        <v>45.980857700264593</v>
      </c>
      <c r="E32" s="18">
        <v>59.511624768293522</v>
      </c>
      <c r="F32" s="15" t="str">
        <f t="shared" si="0"/>
        <v>0729Z-0031Z</v>
      </c>
      <c r="G32" s="19">
        <f t="shared" si="8"/>
        <v>2.1527777777777781E-2</v>
      </c>
      <c r="H32" s="20">
        <f t="shared" si="9"/>
        <v>0.31180555555555556</v>
      </c>
      <c r="I32" s="24">
        <f t="shared" si="4"/>
        <v>2.1527777777777781E-2</v>
      </c>
      <c r="J32" s="24">
        <f t="shared" si="5"/>
        <v>0.31180555555555556</v>
      </c>
      <c r="K32" s="24">
        <f t="shared" si="6"/>
        <v>2.1527777777777781E-2</v>
      </c>
      <c r="L32" s="24">
        <f t="shared" si="7"/>
        <v>0.31180555555555556</v>
      </c>
      <c r="M32" s="20">
        <f t="shared" si="10"/>
        <v>0.2902777777777778</v>
      </c>
      <c r="N32" s="28" t="b">
        <f t="shared" si="1"/>
        <v>0</v>
      </c>
    </row>
    <row r="33" spans="1:14" x14ac:dyDescent="0.3">
      <c r="A33" s="15">
        <f t="shared" si="11"/>
        <v>23</v>
      </c>
      <c r="B33" s="16">
        <f t="shared" si="2"/>
        <v>43637.792083333276</v>
      </c>
      <c r="C33" s="19">
        <f t="shared" si="3"/>
        <v>0.79208333327551372</v>
      </c>
      <c r="D33" s="17">
        <f t="array" ref="D33:E33">GCLatLong($D$10,$E$10,$D$6/$B$8*A33,$E$6)</f>
        <v>46.20946200293028</v>
      </c>
      <c r="E33" s="18">
        <v>58.831779934539384</v>
      </c>
      <c r="F33" s="15" t="str">
        <f t="shared" si="0"/>
        <v>0725Z-0029Z</v>
      </c>
      <c r="G33" s="19">
        <f t="shared" si="8"/>
        <v>2.013888888888889E-2</v>
      </c>
      <c r="H33" s="20">
        <f t="shared" si="9"/>
        <v>0.30902777777777779</v>
      </c>
      <c r="I33" s="24">
        <f t="shared" si="4"/>
        <v>2.013888888888889E-2</v>
      </c>
      <c r="J33" s="24">
        <f t="shared" si="5"/>
        <v>0.30902777777777779</v>
      </c>
      <c r="K33" s="24">
        <f t="shared" si="6"/>
        <v>2.013888888888889E-2</v>
      </c>
      <c r="L33" s="24">
        <f t="shared" si="7"/>
        <v>0.30902777777777779</v>
      </c>
      <c r="M33" s="20">
        <f t="shared" si="10"/>
        <v>0.28888888888888892</v>
      </c>
      <c r="N33" s="28" t="b">
        <f t="shared" si="1"/>
        <v>0</v>
      </c>
    </row>
    <row r="34" spans="1:14" x14ac:dyDescent="0.3">
      <c r="A34" s="15">
        <f t="shared" si="11"/>
        <v>24</v>
      </c>
      <c r="B34" s="16">
        <f t="shared" si="2"/>
        <v>43637.797083333273</v>
      </c>
      <c r="C34" s="19">
        <f t="shared" si="3"/>
        <v>0.79708333327289438</v>
      </c>
      <c r="D34" s="17">
        <f t="array" ref="D34:E34">GCLatLong($D$10,$E$10,$D$6/$B$8*A34,$E$6)</f>
        <v>46.434003054655797</v>
      </c>
      <c r="E34" s="18">
        <v>58.146303233553176</v>
      </c>
      <c r="F34" s="15" t="str">
        <f t="shared" si="0"/>
        <v>0721Z-0028Z</v>
      </c>
      <c r="G34" s="19">
        <f t="shared" si="8"/>
        <v>1.9444444444444445E-2</v>
      </c>
      <c r="H34" s="20">
        <f t="shared" si="9"/>
        <v>0.30624999999999997</v>
      </c>
      <c r="I34" s="24">
        <f t="shared" si="4"/>
        <v>1.9444444444444445E-2</v>
      </c>
      <c r="J34" s="24">
        <f t="shared" si="5"/>
        <v>0.30624999999999997</v>
      </c>
      <c r="K34" s="24">
        <f t="shared" si="6"/>
        <v>1.9444444444444445E-2</v>
      </c>
      <c r="L34" s="24">
        <f t="shared" si="7"/>
        <v>0.30624999999999997</v>
      </c>
      <c r="M34" s="20">
        <f t="shared" si="10"/>
        <v>0.28680555555555554</v>
      </c>
      <c r="N34" s="28" t="b">
        <f t="shared" si="1"/>
        <v>0</v>
      </c>
    </row>
    <row r="35" spans="1:14" x14ac:dyDescent="0.3">
      <c r="A35" s="15">
        <f t="shared" si="11"/>
        <v>25</v>
      </c>
      <c r="B35" s="16">
        <f t="shared" si="2"/>
        <v>43637.80208333327</v>
      </c>
      <c r="C35" s="19">
        <f t="shared" si="3"/>
        <v>0.80208333327027503</v>
      </c>
      <c r="D35" s="17">
        <f t="array" ref="D35:E35">GCLatLong($D$10,$E$10,$D$6/$B$8*A35,$E$6)</f>
        <v>46.654415100374855</v>
      </c>
      <c r="E35" s="18">
        <v>57.455206992578589</v>
      </c>
      <c r="F35" s="15" t="str">
        <f t="shared" si="0"/>
        <v>0717Z-0026Z</v>
      </c>
      <c r="G35" s="19">
        <f t="shared" si="8"/>
        <v>1.8055555555555557E-2</v>
      </c>
      <c r="H35" s="20">
        <f t="shared" si="9"/>
        <v>0.3034722222222222</v>
      </c>
      <c r="I35" s="24">
        <f t="shared" si="4"/>
        <v>1.8055555555555557E-2</v>
      </c>
      <c r="J35" s="24">
        <f t="shared" si="5"/>
        <v>0.3034722222222222</v>
      </c>
      <c r="K35" s="24">
        <f t="shared" si="6"/>
        <v>1.8055555555555557E-2</v>
      </c>
      <c r="L35" s="24">
        <f t="shared" si="7"/>
        <v>0.3034722222222222</v>
      </c>
      <c r="M35" s="20">
        <f t="shared" si="10"/>
        <v>0.28541666666666665</v>
      </c>
      <c r="N35" s="28" t="b">
        <f t="shared" si="1"/>
        <v>0</v>
      </c>
    </row>
    <row r="36" spans="1:14" x14ac:dyDescent="0.3">
      <c r="A36" s="15">
        <f t="shared" si="11"/>
        <v>26</v>
      </c>
      <c r="B36" s="16">
        <f t="shared" si="2"/>
        <v>43637.807083333268</v>
      </c>
      <c r="C36" s="19">
        <f t="shared" si="3"/>
        <v>0.80708333326765569</v>
      </c>
      <c r="D36" s="17">
        <f t="array" ref="D36:E36">GCLatLong($D$10,$E$10,$D$6/$B$8*A36,$E$6)</f>
        <v>46.870632283133425</v>
      </c>
      <c r="E36" s="18">
        <v>56.758508386823543</v>
      </c>
      <c r="F36" s="15" t="str">
        <f t="shared" si="0"/>
        <v>0713Z-0025Z</v>
      </c>
      <c r="G36" s="19">
        <f t="shared" si="8"/>
        <v>1.7361111111111112E-2</v>
      </c>
      <c r="H36" s="20">
        <f t="shared" si="9"/>
        <v>0.30069444444444443</v>
      </c>
      <c r="I36" s="24">
        <f t="shared" si="4"/>
        <v>1.7361111111111112E-2</v>
      </c>
      <c r="J36" s="24">
        <f t="shared" si="5"/>
        <v>0.30069444444444443</v>
      </c>
      <c r="K36" s="24">
        <f t="shared" si="6"/>
        <v>1.7361111111111112E-2</v>
      </c>
      <c r="L36" s="24">
        <f t="shared" si="7"/>
        <v>0.30069444444444443</v>
      </c>
      <c r="M36" s="20">
        <f t="shared" si="10"/>
        <v>0.28333333333333333</v>
      </c>
      <c r="N36" s="28" t="b">
        <f t="shared" si="1"/>
        <v>0</v>
      </c>
    </row>
    <row r="37" spans="1:14" x14ac:dyDescent="0.3">
      <c r="A37" s="15">
        <f t="shared" si="11"/>
        <v>27</v>
      </c>
      <c r="B37" s="16">
        <f t="shared" si="2"/>
        <v>43637.812083333265</v>
      </c>
      <c r="C37" s="19">
        <f t="shared" si="3"/>
        <v>0.81208333326503634</v>
      </c>
      <c r="D37" s="17">
        <f t="array" ref="D37:E37">GCLatLong($D$10,$E$10,$D$6/$B$8*A37,$E$6)</f>
        <v>47.082588704804351</v>
      </c>
      <c r="E37" s="18">
        <v>56.056229608147653</v>
      </c>
      <c r="F37" s="15" t="str">
        <f t="shared" si="0"/>
        <v>0709Z-0023Z</v>
      </c>
      <c r="G37" s="19">
        <f t="shared" si="8"/>
        <v>1.5972222222222224E-2</v>
      </c>
      <c r="H37" s="20">
        <f t="shared" si="9"/>
        <v>0.29791666666666666</v>
      </c>
      <c r="I37" s="24">
        <f t="shared" si="4"/>
        <v>1.5972222222222224E-2</v>
      </c>
      <c r="J37" s="24">
        <f t="shared" si="5"/>
        <v>0.29791666666666666</v>
      </c>
      <c r="K37" s="24">
        <f t="shared" si="6"/>
        <v>1.5972222222222224E-2</v>
      </c>
      <c r="L37" s="24">
        <f t="shared" si="7"/>
        <v>0.29791666666666666</v>
      </c>
      <c r="M37" s="20">
        <f t="shared" si="10"/>
        <v>0.28194444444444444</v>
      </c>
      <c r="N37" s="28" t="b">
        <f t="shared" si="1"/>
        <v>0</v>
      </c>
    </row>
    <row r="38" spans="1:14" x14ac:dyDescent="0.3">
      <c r="A38" s="15">
        <f t="shared" si="11"/>
        <v>28</v>
      </c>
      <c r="B38" s="16">
        <f t="shared" si="2"/>
        <v>43637.817083333262</v>
      </c>
      <c r="C38" s="19">
        <f t="shared" si="3"/>
        <v>0.817083333262417</v>
      </c>
      <c r="D38" s="17">
        <f t="array" ref="D38:E38">GCLatLong($D$10,$E$10,$D$6/$B$8*A38,$E$6)</f>
        <v>47.29021848975556</v>
      </c>
      <c r="E38" s="18">
        <v>55.348398029876577</v>
      </c>
      <c r="F38" s="15" t="str">
        <f t="shared" si="0"/>
        <v>0705Z-0021Z</v>
      </c>
      <c r="G38" s="19">
        <f t="shared" si="8"/>
        <v>1.4583333333333332E-2</v>
      </c>
      <c r="H38" s="20">
        <f t="shared" si="9"/>
        <v>0.2951388888888889</v>
      </c>
      <c r="I38" s="24">
        <f t="shared" si="4"/>
        <v>1.4583333333333332E-2</v>
      </c>
      <c r="J38" s="24">
        <f t="shared" si="5"/>
        <v>0.2951388888888889</v>
      </c>
      <c r="K38" s="24">
        <f t="shared" si="6"/>
        <v>1.4583333333333332E-2</v>
      </c>
      <c r="L38" s="24">
        <f t="shared" si="7"/>
        <v>0.2951388888888889</v>
      </c>
      <c r="M38" s="20">
        <f t="shared" si="10"/>
        <v>0.28055555555555556</v>
      </c>
      <c r="N38" s="28" t="b">
        <f t="shared" si="1"/>
        <v>0</v>
      </c>
    </row>
    <row r="39" spans="1:14" x14ac:dyDescent="0.3">
      <c r="A39" s="15">
        <f t="shared" si="11"/>
        <v>29</v>
      </c>
      <c r="B39" s="16">
        <f t="shared" si="2"/>
        <v>43637.82208333326</v>
      </c>
      <c r="C39" s="19">
        <f t="shared" si="3"/>
        <v>0.82208333325979766</v>
      </c>
      <c r="D39" s="17">
        <f t="array" ref="D39:E39">GCLatLong($D$10,$E$10,$D$6/$B$8*A39,$E$6)</f>
        <v>47.493455851444295</v>
      </c>
      <c r="E39" s="18">
        <v>54.635046366865538</v>
      </c>
      <c r="F39" s="15" t="str">
        <f t="shared" si="0"/>
        <v>0701Z-0020Z</v>
      </c>
      <c r="G39" s="19">
        <f t="shared" si="8"/>
        <v>1.3888888888888888E-2</v>
      </c>
      <c r="H39" s="20">
        <f t="shared" si="9"/>
        <v>0.29236111111111113</v>
      </c>
      <c r="I39" s="24">
        <f t="shared" si="4"/>
        <v>1.3888888888888888E-2</v>
      </c>
      <c r="J39" s="24">
        <f t="shared" si="5"/>
        <v>0.29236111111111113</v>
      </c>
      <c r="K39" s="24">
        <f t="shared" si="6"/>
        <v>1.3888888888888888E-2</v>
      </c>
      <c r="L39" s="24">
        <f t="shared" si="7"/>
        <v>0.29236111111111113</v>
      </c>
      <c r="M39" s="20">
        <f t="shared" si="10"/>
        <v>0.27847222222222223</v>
      </c>
      <c r="N39" s="28" t="b">
        <f t="shared" si="1"/>
        <v>0</v>
      </c>
    </row>
    <row r="40" spans="1:14" x14ac:dyDescent="0.3">
      <c r="A40" s="15">
        <f t="shared" si="11"/>
        <v>30</v>
      </c>
      <c r="B40" s="16">
        <f t="shared" si="2"/>
        <v>43637.827083333257</v>
      </c>
      <c r="C40" s="19">
        <f t="shared" si="3"/>
        <v>0.82708333325717831</v>
      </c>
      <c r="D40" s="17">
        <f t="array" ref="D40:E40">GCLatLong($D$10,$E$10,$D$6/$B$8*A40,$E$6)</f>
        <v>47.692235161894992</v>
      </c>
      <c r="E40" s="18">
        <v>53.916212829897134</v>
      </c>
      <c r="F40" s="15" t="str">
        <f t="shared" si="0"/>
        <v>0657Z-0018Z</v>
      </c>
      <c r="G40" s="19">
        <f t="shared" si="8"/>
        <v>1.2499999999999999E-2</v>
      </c>
      <c r="H40" s="20">
        <f t="shared" si="9"/>
        <v>0.28958333333333336</v>
      </c>
      <c r="I40" s="24">
        <f t="shared" si="4"/>
        <v>1.2499999999999999E-2</v>
      </c>
      <c r="J40" s="24">
        <f t="shared" si="5"/>
        <v>0.28958333333333336</v>
      </c>
      <c r="K40" s="24">
        <f t="shared" si="6"/>
        <v>1.2499999999999999E-2</v>
      </c>
      <c r="L40" s="24">
        <f t="shared" si="7"/>
        <v>0.28958333333333336</v>
      </c>
      <c r="M40" s="20">
        <f t="shared" si="10"/>
        <v>0.27708333333333335</v>
      </c>
      <c r="N40" s="28" t="b">
        <f t="shared" si="1"/>
        <v>0</v>
      </c>
    </row>
    <row r="41" spans="1:14" x14ac:dyDescent="0.3">
      <c r="A41" s="15">
        <f t="shared" si="11"/>
        <v>31</v>
      </c>
      <c r="B41" s="16">
        <f t="shared" si="2"/>
        <v>43637.832083333255</v>
      </c>
      <c r="C41" s="19">
        <f t="shared" si="3"/>
        <v>0.83208333325455897</v>
      </c>
      <c r="D41" s="17">
        <f t="array" ref="D41:E41">GCLatLong($D$10,$E$10,$D$6/$B$8*A41,$E$6)</f>
        <v>47.886491024002005</v>
      </c>
      <c r="E41" s="18">
        <v>53.19194127346411</v>
      </c>
      <c r="F41" s="15" t="str">
        <f t="shared" si="0"/>
        <v>0653Z-0016Z</v>
      </c>
      <c r="G41" s="19">
        <f t="shared" si="8"/>
        <v>1.1111111111111112E-2</v>
      </c>
      <c r="H41" s="20">
        <f t="shared" si="9"/>
        <v>0.28680555555555554</v>
      </c>
      <c r="I41" s="24">
        <f t="shared" si="4"/>
        <v>1.1111111111111112E-2</v>
      </c>
      <c r="J41" s="24">
        <f t="shared" si="5"/>
        <v>0.28680555555555554</v>
      </c>
      <c r="K41" s="24">
        <f t="shared" si="6"/>
        <v>1.1111111111111112E-2</v>
      </c>
      <c r="L41" s="24">
        <f t="shared" si="7"/>
        <v>0.28680555555555554</v>
      </c>
      <c r="M41" s="20">
        <f t="shared" si="10"/>
        <v>0.27569444444444441</v>
      </c>
      <c r="N41" s="28" t="b">
        <f t="shared" si="1"/>
        <v>0</v>
      </c>
    </row>
    <row r="42" spans="1:14" x14ac:dyDescent="0.3">
      <c r="A42" s="15">
        <f t="shared" si="11"/>
        <v>32</v>
      </c>
      <c r="B42" s="16">
        <f t="shared" si="2"/>
        <v>43637.837083333252</v>
      </c>
      <c r="C42" s="19">
        <f t="shared" si="3"/>
        <v>0.83708333325193962</v>
      </c>
      <c r="D42" s="17">
        <f t="array" ref="D42:E42">GCLatLong($D$10,$E$10,$D$6/$B$8*A42,$E$6)</f>
        <v>48.076158346582027</v>
      </c>
      <c r="E42" s="18">
        <v>52.462281335958302</v>
      </c>
      <c r="F42" s="15" t="str">
        <f t="shared" ref="F42:F73" si="12">fctsoleil(INT(B42),D42,E42,FALSE)</f>
        <v>0648Z-0015Z</v>
      </c>
      <c r="G42" s="19">
        <f t="shared" si="8"/>
        <v>1.0416666666666666E-2</v>
      </c>
      <c r="H42" s="20">
        <f t="shared" si="9"/>
        <v>0.28333333333333333</v>
      </c>
      <c r="I42" s="24">
        <f t="shared" si="4"/>
        <v>1.0416666666666666E-2</v>
      </c>
      <c r="J42" s="24">
        <f t="shared" si="5"/>
        <v>0.28333333333333333</v>
      </c>
      <c r="K42" s="24">
        <f t="shared" si="6"/>
        <v>1.0416666666666666E-2</v>
      </c>
      <c r="L42" s="24">
        <f t="shared" si="7"/>
        <v>0.28333333333333333</v>
      </c>
      <c r="M42" s="20">
        <f t="shared" si="10"/>
        <v>0.27291666666666664</v>
      </c>
      <c r="N42" s="28" t="b">
        <f t="shared" si="1"/>
        <v>0</v>
      </c>
    </row>
    <row r="43" spans="1:14" x14ac:dyDescent="0.3">
      <c r="A43" s="15">
        <f t="shared" si="11"/>
        <v>33</v>
      </c>
      <c r="B43" s="16">
        <f t="shared" ref="B43:B74" si="13">B42+$B$6/$B$8</f>
        <v>43637.842083333249</v>
      </c>
      <c r="C43" s="19">
        <f t="shared" si="3"/>
        <v>0.84208333324932028</v>
      </c>
      <c r="D43" s="17">
        <f t="array" ref="D43:E43">GCLatLong($D$10,$E$10,$D$6/$B$8*A43,$E$6)</f>
        <v>48.261172422083163</v>
      </c>
      <c r="E43" s="18">
        <v>51.727288571261631</v>
      </c>
      <c r="F43" s="15" t="str">
        <f t="shared" si="12"/>
        <v>0644Z-0013Z</v>
      </c>
      <c r="G43" s="19">
        <f t="shared" si="8"/>
        <v>9.0277777777777787E-3</v>
      </c>
      <c r="H43" s="20">
        <f t="shared" si="9"/>
        <v>0.28055555555555556</v>
      </c>
      <c r="I43" s="24">
        <f t="shared" si="4"/>
        <v>9.0277777777777787E-3</v>
      </c>
      <c r="J43" s="24">
        <f t="shared" si="5"/>
        <v>0.28055555555555556</v>
      </c>
      <c r="K43" s="24">
        <f t="shared" si="6"/>
        <v>9.0277777777777787E-3</v>
      </c>
      <c r="L43" s="24">
        <f t="shared" si="7"/>
        <v>0.28055555555555556</v>
      </c>
      <c r="M43" s="20">
        <f t="shared" si="10"/>
        <v>0.27152777777777776</v>
      </c>
      <c r="N43" s="28" t="b">
        <f t="shared" si="1"/>
        <v>0</v>
      </c>
    </row>
    <row r="44" spans="1:14" x14ac:dyDescent="0.3">
      <c r="A44" s="15">
        <f t="shared" si="11"/>
        <v>34</v>
      </c>
      <c r="B44" s="16">
        <f t="shared" si="13"/>
        <v>43637.847083333247</v>
      </c>
      <c r="C44" s="19">
        <f t="shared" si="3"/>
        <v>0.84708333324670093</v>
      </c>
      <c r="D44" s="17">
        <f t="array" ref="D44:E44">GCLatLong($D$10,$E$10,$D$6/$B$8*A44,$E$6)</f>
        <v>48.441469006839966</v>
      </c>
      <c r="E44" s="18">
        <v>50.987024570715981</v>
      </c>
      <c r="F44" s="15" t="str">
        <f t="shared" si="12"/>
        <v>0640Z-0011Z</v>
      </c>
      <c r="G44" s="19">
        <f t="shared" si="8"/>
        <v>7.6388888888888886E-3</v>
      </c>
      <c r="H44" s="20">
        <f t="shared" si="9"/>
        <v>0.27777777777777779</v>
      </c>
      <c r="I44" s="24">
        <f t="shared" si="4"/>
        <v>7.6388888888888886E-3</v>
      </c>
      <c r="J44" s="24">
        <f t="shared" si="5"/>
        <v>0.27777777777777779</v>
      </c>
      <c r="K44" s="24">
        <f t="shared" si="6"/>
        <v>7.6388888888888886E-3</v>
      </c>
      <c r="L44" s="24">
        <f t="shared" si="7"/>
        <v>0.27777777777777779</v>
      </c>
      <c r="M44" s="20">
        <f t="shared" si="10"/>
        <v>0.27013888888888893</v>
      </c>
      <c r="N44" s="28" t="b">
        <f t="shared" si="1"/>
        <v>0</v>
      </c>
    </row>
    <row r="45" spans="1:14" x14ac:dyDescent="0.3">
      <c r="A45" s="15">
        <f t="shared" si="11"/>
        <v>35</v>
      </c>
      <c r="B45" s="16">
        <f t="shared" si="13"/>
        <v>43637.852083333244</v>
      </c>
      <c r="C45" s="19">
        <f t="shared" si="3"/>
        <v>0.85208333324408159</v>
      </c>
      <c r="D45" s="17">
        <f t="array" ref="D45:E45">GCLatLong($D$10,$E$10,$D$6/$B$8*A45,$E$6)</f>
        <v>48.616984403743949</v>
      </c>
      <c r="E45" s="18">
        <v>50.241557074435399</v>
      </c>
      <c r="F45" s="15" t="str">
        <f t="shared" si="12"/>
        <v>0636Z-0009Z</v>
      </c>
      <c r="G45" s="19">
        <f t="shared" si="8"/>
        <v>6.2499999999999995E-3</v>
      </c>
      <c r="H45" s="20">
        <f t="shared" si="9"/>
        <v>0.27499999999999997</v>
      </c>
      <c r="I45" s="24">
        <f t="shared" si="4"/>
        <v>6.2499999999999995E-3</v>
      </c>
      <c r="J45" s="24">
        <f t="shared" si="5"/>
        <v>0.27499999999999997</v>
      </c>
      <c r="K45" s="24">
        <f t="shared" si="6"/>
        <v>6.2499999999999995E-3</v>
      </c>
      <c r="L45" s="24">
        <f t="shared" si="7"/>
        <v>0.27499999999999997</v>
      </c>
      <c r="M45" s="20">
        <f t="shared" si="10"/>
        <v>0.26874999999999999</v>
      </c>
      <c r="N45" s="28" t="b">
        <f t="shared" si="1"/>
        <v>0</v>
      </c>
    </row>
    <row r="46" spans="1:14" x14ac:dyDescent="0.3">
      <c r="A46" s="15">
        <f t="shared" si="11"/>
        <v>36</v>
      </c>
      <c r="B46" s="16">
        <f t="shared" si="13"/>
        <v>43637.857083333241</v>
      </c>
      <c r="C46" s="19">
        <f t="shared" si="3"/>
        <v>0.85708333324146224</v>
      </c>
      <c r="D46" s="17">
        <f t="array" ref="D46:E46">GCLatLong($D$10,$E$10,$D$6/$B$8*A46,$E$6)</f>
        <v>48.78765554718084</v>
      </c>
      <c r="E46" s="18">
        <v>49.490960070918497</v>
      </c>
      <c r="F46" s="15" t="str">
        <f t="shared" si="12"/>
        <v>0632Z-0007Z</v>
      </c>
      <c r="G46" s="19">
        <f t="shared" si="8"/>
        <v>4.8611111111111112E-3</v>
      </c>
      <c r="H46" s="20">
        <f t="shared" si="9"/>
        <v>0.2722222222222222</v>
      </c>
      <c r="I46" s="24">
        <f t="shared" si="4"/>
        <v>4.8611111111111112E-3</v>
      </c>
      <c r="J46" s="24">
        <f t="shared" si="5"/>
        <v>0.2722222222222222</v>
      </c>
      <c r="K46" s="24">
        <f t="shared" si="6"/>
        <v>4.8611111111111112E-3</v>
      </c>
      <c r="L46" s="24">
        <f t="shared" si="7"/>
        <v>0.2722222222222222</v>
      </c>
      <c r="M46" s="20">
        <f t="shared" si="10"/>
        <v>0.2673611111111111</v>
      </c>
      <c r="N46" s="28" t="b">
        <f t="shared" si="1"/>
        <v>0</v>
      </c>
    </row>
    <row r="47" spans="1:14" x14ac:dyDescent="0.3">
      <c r="A47" s="15">
        <f t="shared" si="11"/>
        <v>37</v>
      </c>
      <c r="B47" s="16">
        <f t="shared" si="13"/>
        <v>43637.862083333239</v>
      </c>
      <c r="C47" s="19">
        <f t="shared" si="3"/>
        <v>0.8620833332388429</v>
      </c>
      <c r="D47" s="17">
        <f t="array" ref="D47:E47">GCLatLong($D$10,$E$10,$D$6/$B$8*A47,$E$6)</f>
        <v>48.95342009006557</v>
      </c>
      <c r="E47" s="18">
        <v>48.735313883919503</v>
      </c>
      <c r="F47" s="15" t="str">
        <f t="shared" si="12"/>
        <v>0628Z-0005Z</v>
      </c>
      <c r="G47" s="19">
        <f t="shared" si="8"/>
        <v>3.472222222222222E-3</v>
      </c>
      <c r="H47" s="20">
        <f t="shared" si="9"/>
        <v>0.26944444444444443</v>
      </c>
      <c r="I47" s="24">
        <f t="shared" si="4"/>
        <v>3.472222222222222E-3</v>
      </c>
      <c r="J47" s="24">
        <f t="shared" si="5"/>
        <v>0.26944444444444443</v>
      </c>
      <c r="K47" s="24">
        <f t="shared" si="6"/>
        <v>3.472222222222222E-3</v>
      </c>
      <c r="L47" s="24">
        <f t="shared" si="7"/>
        <v>0.26944444444444443</v>
      </c>
      <c r="M47" s="20">
        <f t="shared" si="10"/>
        <v>0.26597222222222222</v>
      </c>
      <c r="N47" s="28" t="b">
        <f t="shared" si="1"/>
        <v>0</v>
      </c>
    </row>
    <row r="48" spans="1:14" x14ac:dyDescent="0.3">
      <c r="A48" s="15">
        <f t="shared" si="11"/>
        <v>38</v>
      </c>
      <c r="B48" s="16">
        <f t="shared" si="13"/>
        <v>43637.867083333236</v>
      </c>
      <c r="C48" s="19">
        <f t="shared" si="3"/>
        <v>0.86708333323622355</v>
      </c>
      <c r="D48" s="17">
        <f t="array" ref="D48:E48">GCLatLong($D$10,$E$10,$D$6/$B$8*A48,$E$6)</f>
        <v>49.114216492786205</v>
      </c>
      <c r="E48" s="18">
        <v>47.974705245546765</v>
      </c>
      <c r="F48" s="15" t="str">
        <f t="shared" si="12"/>
        <v>0624Z-0003Z</v>
      </c>
      <c r="G48" s="19">
        <f t="shared" si="8"/>
        <v>2.0833333333333333E-3</v>
      </c>
      <c r="H48" s="20">
        <f t="shared" si="9"/>
        <v>0.26666666666666666</v>
      </c>
      <c r="I48" s="24">
        <f t="shared" si="4"/>
        <v>2.0833333333333333E-3</v>
      </c>
      <c r="J48" s="24">
        <f t="shared" si="5"/>
        <v>0.26666666666666666</v>
      </c>
      <c r="K48" s="24">
        <f t="shared" si="6"/>
        <v>2.0833333333333333E-3</v>
      </c>
      <c r="L48" s="24">
        <f t="shared" si="7"/>
        <v>0.26666666666666666</v>
      </c>
      <c r="M48" s="20">
        <f t="shared" si="10"/>
        <v>0.26458333333333334</v>
      </c>
      <c r="N48" s="28" t="b">
        <f t="shared" ref="N48:N110" si="14">OR(AND(MOD(B48,1)&gt;=I48,MOD(B48,1)&lt;=J48),AND(MOD(B48,1)&gt;=K48,MOD(B48,1)&lt;=L48))</f>
        <v>0</v>
      </c>
    </row>
    <row r="49" spans="1:14" x14ac:dyDescent="0.3">
      <c r="A49" s="15">
        <f t="shared" si="11"/>
        <v>39</v>
      </c>
      <c r="B49" s="16">
        <f t="shared" si="13"/>
        <v>43637.872083333234</v>
      </c>
      <c r="C49" s="19">
        <f t="shared" si="3"/>
        <v>0.87208333323360421</v>
      </c>
      <c r="D49" s="17">
        <f t="array" ref="D49:E49">GCLatLong($D$10,$E$10,$D$6/$B$8*A49,$E$6)</f>
        <v>49.269984113848274</v>
      </c>
      <c r="E49" s="18">
        <v>47.20922735457571</v>
      </c>
      <c r="F49" s="15" t="str">
        <f t="shared" si="12"/>
        <v>0620Z-0001Z</v>
      </c>
      <c r="G49" s="19">
        <f t="shared" si="8"/>
        <v>6.9444444444444447E-4</v>
      </c>
      <c r="H49" s="20">
        <f t="shared" si="9"/>
        <v>0.2638888888888889</v>
      </c>
      <c r="I49" s="24">
        <f t="shared" si="4"/>
        <v>6.9444444444444447E-4</v>
      </c>
      <c r="J49" s="24">
        <f t="shared" si="5"/>
        <v>0.2638888888888889</v>
      </c>
      <c r="K49" s="24">
        <f t="shared" si="6"/>
        <v>6.9444444444444447E-4</v>
      </c>
      <c r="L49" s="24">
        <f t="shared" si="7"/>
        <v>0.2638888888888889</v>
      </c>
      <c r="M49" s="20">
        <f t="shared" si="10"/>
        <v>0.26319444444444445</v>
      </c>
      <c r="N49" s="28" t="b">
        <f t="shared" si="14"/>
        <v>0</v>
      </c>
    </row>
    <row r="50" spans="1:14" x14ac:dyDescent="0.3">
      <c r="A50" s="15">
        <f t="shared" si="11"/>
        <v>40</v>
      </c>
      <c r="B50" s="16">
        <f t="shared" si="13"/>
        <v>43637.877083333231</v>
      </c>
      <c r="C50" s="19">
        <f t="shared" si="3"/>
        <v>0.87708333323098486</v>
      </c>
      <c r="D50" s="17">
        <f t="array" ref="D50:E50">GCLatLong($D$10,$E$10,$D$6/$B$8*A50,$E$6)</f>
        <v>49.420663301991162</v>
      </c>
      <c r="E50" s="18">
        <v>46.438979918990455</v>
      </c>
      <c r="F50" s="15" t="str">
        <f t="shared" si="12"/>
        <v>0616Z-2359Z</v>
      </c>
      <c r="G50" s="19">
        <f t="shared" si="8"/>
        <v>0.99930555555555556</v>
      </c>
      <c r="H50" s="20">
        <f t="shared" si="9"/>
        <v>0.26111111111111113</v>
      </c>
      <c r="I50" s="24">
        <f t="shared" si="4"/>
        <v>0</v>
      </c>
      <c r="J50" s="24">
        <f t="shared" si="5"/>
        <v>0.26111111111111113</v>
      </c>
      <c r="K50" s="24">
        <f t="shared" si="6"/>
        <v>0.99930555555555556</v>
      </c>
      <c r="L50" s="24">
        <f t="shared" si="7"/>
        <v>1</v>
      </c>
      <c r="M50" s="20">
        <f t="shared" si="10"/>
        <v>0.26180555555555562</v>
      </c>
      <c r="N50" s="28" t="b">
        <f t="shared" si="14"/>
        <v>0</v>
      </c>
    </row>
    <row r="51" spans="1:14" x14ac:dyDescent="0.3">
      <c r="A51" s="15">
        <f t="shared" si="11"/>
        <v>41</v>
      </c>
      <c r="B51" s="16">
        <f t="shared" si="13"/>
        <v>43637.882083333228</v>
      </c>
      <c r="C51" s="19">
        <f t="shared" si="3"/>
        <v>0.88208333322836552</v>
      </c>
      <c r="D51" s="17">
        <f t="array" ref="D51:E51">GCLatLong($D$10,$E$10,$D$6/$B$8*A51,$E$6)</f>
        <v>49.566195489528695</v>
      </c>
      <c r="E51" s="18">
        <v>45.664069181806234</v>
      </c>
      <c r="F51" s="15" t="str">
        <f t="shared" si="12"/>
        <v>0612Z-2357Z</v>
      </c>
      <c r="G51" s="19">
        <f t="shared" si="8"/>
        <v>0.99791666666666667</v>
      </c>
      <c r="H51" s="20">
        <f t="shared" si="9"/>
        <v>0.25833333333333336</v>
      </c>
      <c r="I51" s="24">
        <f t="shared" si="4"/>
        <v>0</v>
      </c>
      <c r="J51" s="24">
        <f t="shared" si="5"/>
        <v>0.25833333333333336</v>
      </c>
      <c r="K51" s="24">
        <f t="shared" si="6"/>
        <v>0.99791666666666667</v>
      </c>
      <c r="L51" s="24">
        <f t="shared" si="7"/>
        <v>1</v>
      </c>
      <c r="M51" s="20">
        <f t="shared" si="10"/>
        <v>0.26041666666666674</v>
      </c>
      <c r="N51" s="28" t="b">
        <f t="shared" si="14"/>
        <v>0</v>
      </c>
    </row>
    <row r="52" spans="1:14" x14ac:dyDescent="0.3">
      <c r="A52" s="15">
        <f t="shared" si="11"/>
        <v>42</v>
      </c>
      <c r="B52" s="16">
        <f t="shared" si="13"/>
        <v>43637.887083333226</v>
      </c>
      <c r="C52" s="19">
        <f t="shared" si="3"/>
        <v>0.88708333322574617</v>
      </c>
      <c r="D52" s="17">
        <f t="array" ref="D52:E52">GCLatLong($D$10,$E$10,$D$6/$B$8*A52,$E$6)</f>
        <v>49.706523286647098</v>
      </c>
      <c r="E52" s="18">
        <v>44.884607929271432</v>
      </c>
      <c r="F52" s="15" t="str">
        <f t="shared" si="12"/>
        <v>0608Z-2355Z</v>
      </c>
      <c r="G52" s="19">
        <f t="shared" si="8"/>
        <v>0.99652777777777779</v>
      </c>
      <c r="H52" s="20">
        <f t="shared" si="9"/>
        <v>0.25555555555555559</v>
      </c>
      <c r="I52" s="24">
        <f t="shared" si="4"/>
        <v>0</v>
      </c>
      <c r="J52" s="24">
        <f t="shared" si="5"/>
        <v>0.25555555555555559</v>
      </c>
      <c r="K52" s="24">
        <f t="shared" si="6"/>
        <v>0.99652777777777779</v>
      </c>
      <c r="L52" s="24">
        <f t="shared" si="7"/>
        <v>1</v>
      </c>
      <c r="M52" s="20">
        <f t="shared" si="10"/>
        <v>0.25902777777777786</v>
      </c>
      <c r="N52" s="28" t="b">
        <f t="shared" si="14"/>
        <v>0</v>
      </c>
    </row>
    <row r="53" spans="1:14" x14ac:dyDescent="0.3">
      <c r="A53" s="15">
        <f t="shared" si="11"/>
        <v>43</v>
      </c>
      <c r="B53" s="16">
        <f t="shared" si="13"/>
        <v>43637.892083333223</v>
      </c>
      <c r="C53" s="19">
        <f t="shared" si="3"/>
        <v>0.89208333322312683</v>
      </c>
      <c r="D53" s="17">
        <f t="array" ref="D53:E53">GCLatLong($D$10,$E$10,$D$6/$B$8*A53,$E$6)</f>
        <v>49.84159057637541</v>
      </c>
      <c r="E53" s="18">
        <v>44.10071548060634</v>
      </c>
      <c r="F53" s="15" t="str">
        <f t="shared" si="12"/>
        <v>0603Z-2353Z</v>
      </c>
      <c r="G53" s="19">
        <f t="shared" si="8"/>
        <v>0.99513888888888891</v>
      </c>
      <c r="H53" s="20">
        <f t="shared" si="9"/>
        <v>0.25208333333333333</v>
      </c>
      <c r="I53" s="24">
        <f t="shared" si="4"/>
        <v>0</v>
      </c>
      <c r="J53" s="24">
        <f t="shared" si="5"/>
        <v>0.25208333333333333</v>
      </c>
      <c r="K53" s="24">
        <f t="shared" si="6"/>
        <v>0.99513888888888891</v>
      </c>
      <c r="L53" s="24">
        <f t="shared" si="7"/>
        <v>1</v>
      </c>
      <c r="M53" s="20">
        <f t="shared" si="10"/>
        <v>0.25694444444444442</v>
      </c>
      <c r="N53" s="28" t="b">
        <f t="shared" si="14"/>
        <v>0</v>
      </c>
    </row>
    <row r="54" spans="1:14" x14ac:dyDescent="0.3">
      <c r="A54" s="15">
        <f t="shared" si="11"/>
        <v>44</v>
      </c>
      <c r="B54" s="16">
        <f t="shared" si="13"/>
        <v>43637.897083333221</v>
      </c>
      <c r="C54" s="19">
        <f t="shared" si="3"/>
        <v>0.89708333322050748</v>
      </c>
      <c r="D54" s="17">
        <f t="array" ref="D54:E54">GCLatLong($D$10,$E$10,$D$6/$B$8*A54,$E$6)</f>
        <v>49.971342609925991</v>
      </c>
      <c r="E54" s="18">
        <v>43.312517658502728</v>
      </c>
      <c r="F54" s="15" t="str">
        <f t="shared" si="12"/>
        <v>0559Z-2351Z</v>
      </c>
      <c r="G54" s="19">
        <f t="shared" si="8"/>
        <v>0.99375000000000002</v>
      </c>
      <c r="H54" s="20">
        <f t="shared" si="9"/>
        <v>0.24930555555555556</v>
      </c>
      <c r="I54" s="24">
        <f t="shared" si="4"/>
        <v>0</v>
      </c>
      <c r="J54" s="24">
        <f t="shared" si="5"/>
        <v>0.24930555555555556</v>
      </c>
      <c r="K54" s="24">
        <f t="shared" si="6"/>
        <v>0.99375000000000002</v>
      </c>
      <c r="L54" s="24">
        <f t="shared" si="7"/>
        <v>1</v>
      </c>
      <c r="M54" s="20">
        <f t="shared" si="10"/>
        <v>0.25555555555555554</v>
      </c>
      <c r="N54" s="28" t="b">
        <f t="shared" si="14"/>
        <v>0</v>
      </c>
    </row>
    <row r="55" spans="1:14" x14ac:dyDescent="0.3">
      <c r="A55" s="15">
        <f t="shared" si="11"/>
        <v>45</v>
      </c>
      <c r="B55" s="16">
        <f t="shared" si="13"/>
        <v>43637.902083333218</v>
      </c>
      <c r="C55" s="19">
        <f t="shared" si="3"/>
        <v>0.90208333321788814</v>
      </c>
      <c r="D55" s="17">
        <f t="array" ref="D55:E55">GCLatLong($D$10,$E$10,$D$6/$B$8*A55,$E$6)</f>
        <v>50.095726102086658</v>
      </c>
      <c r="E55" s="18">
        <v>42.520146739687561</v>
      </c>
      <c r="F55" s="15" t="str">
        <f t="shared" si="12"/>
        <v>0555Z-2348Z</v>
      </c>
      <c r="G55" s="19">
        <f t="shared" si="8"/>
        <v>0.9916666666666667</v>
      </c>
      <c r="H55" s="20">
        <f t="shared" si="9"/>
        <v>0.24652777777777779</v>
      </c>
      <c r="I55" s="24">
        <f t="shared" si="4"/>
        <v>0</v>
      </c>
      <c r="J55" s="24">
        <f t="shared" si="5"/>
        <v>0.24652777777777779</v>
      </c>
      <c r="K55" s="24">
        <f t="shared" si="6"/>
        <v>0.9916666666666667</v>
      </c>
      <c r="L55" s="24">
        <f t="shared" si="7"/>
        <v>1</v>
      </c>
      <c r="M55" s="20">
        <f t="shared" si="10"/>
        <v>0.25486111111111109</v>
      </c>
      <c r="N55" s="28" t="b">
        <f t="shared" si="14"/>
        <v>0</v>
      </c>
    </row>
    <row r="56" spans="1:14" x14ac:dyDescent="0.3">
      <c r="A56" s="15">
        <f t="shared" si="11"/>
        <v>46</v>
      </c>
      <c r="B56" s="16">
        <f t="shared" si="13"/>
        <v>43637.907083333215</v>
      </c>
      <c r="C56" s="19">
        <f t="shared" si="3"/>
        <v>0.90708333321526879</v>
      </c>
      <c r="D56" s="17">
        <f t="array" ref="D56:E56">GCLatLong($D$10,$E$10,$D$6/$B$8*A56,$E$6)</f>
        <v>50.214689326331339</v>
      </c>
      <c r="E56" s="18">
        <v>41.723741384942102</v>
      </c>
      <c r="F56" s="15" t="str">
        <f t="shared" si="12"/>
        <v>0551Z-2346Z</v>
      </c>
      <c r="G56" s="19">
        <f t="shared" si="8"/>
        <v>0.9902777777777777</v>
      </c>
      <c r="H56" s="20">
        <f t="shared" si="9"/>
        <v>0.24374999999999999</v>
      </c>
      <c r="I56" s="24">
        <f t="shared" si="4"/>
        <v>0</v>
      </c>
      <c r="J56" s="24">
        <f t="shared" si="5"/>
        <v>0.24374999999999999</v>
      </c>
      <c r="K56" s="24">
        <f t="shared" si="6"/>
        <v>0.9902777777777777</v>
      </c>
      <c r="L56" s="24">
        <f t="shared" si="7"/>
        <v>1</v>
      </c>
      <c r="M56" s="20">
        <f t="shared" si="10"/>
        <v>0.25347222222222232</v>
      </c>
      <c r="N56" s="28" t="b">
        <f t="shared" si="14"/>
        <v>0</v>
      </c>
    </row>
    <row r="57" spans="1:14" x14ac:dyDescent="0.3">
      <c r="A57" s="15">
        <f t="shared" si="11"/>
        <v>47</v>
      </c>
      <c r="B57" s="16">
        <f t="shared" si="13"/>
        <v>43637.912083333213</v>
      </c>
      <c r="C57" s="19">
        <f t="shared" si="3"/>
        <v>0.91208333321264945</v>
      </c>
      <c r="D57" s="17">
        <f t="array" ref="D57:E57">GCLatLong($D$10,$E$10,$D$6/$B$8*A57,$E$6)</f>
        <v>50.328182209302497</v>
      </c>
      <c r="E57" s="18">
        <v>40.923446548066096</v>
      </c>
      <c r="F57" s="15" t="str">
        <f t="shared" si="12"/>
        <v>0547Z-2344Z</v>
      </c>
      <c r="G57" s="19">
        <f t="shared" si="8"/>
        <v>0.98888888888888893</v>
      </c>
      <c r="H57" s="20">
        <f t="shared" si="9"/>
        <v>0.24097222222222223</v>
      </c>
      <c r="I57" s="24">
        <f t="shared" si="4"/>
        <v>0</v>
      </c>
      <c r="J57" s="24">
        <f t="shared" si="5"/>
        <v>0.24097222222222223</v>
      </c>
      <c r="K57" s="24">
        <f t="shared" si="6"/>
        <v>0.98888888888888893</v>
      </c>
      <c r="L57" s="24">
        <f t="shared" si="7"/>
        <v>1</v>
      </c>
      <c r="M57" s="20">
        <f t="shared" si="10"/>
        <v>0.25208333333333333</v>
      </c>
      <c r="N57" s="28" t="b">
        <f t="shared" si="14"/>
        <v>0</v>
      </c>
    </row>
    <row r="58" spans="1:14" x14ac:dyDescent="0.3">
      <c r="A58" s="15">
        <f t="shared" si="11"/>
        <v>48</v>
      </c>
      <c r="B58" s="16">
        <f t="shared" si="13"/>
        <v>43637.91708333321</v>
      </c>
      <c r="C58" s="19">
        <f t="shared" si="3"/>
        <v>0.9170833332100301</v>
      </c>
      <c r="D58" s="17">
        <f t="array" ref="D58:E58">GCLatLong($D$10,$E$10,$D$6/$B$8*A58,$E$6)</f>
        <v>50.436156424308002</v>
      </c>
      <c r="E58" s="18">
        <v>40.119413363385142</v>
      </c>
      <c r="F58" s="15" t="str">
        <f t="shared" si="12"/>
        <v>0543Z-2341Z</v>
      </c>
      <c r="G58" s="19">
        <f t="shared" si="8"/>
        <v>0.9868055555555556</v>
      </c>
      <c r="H58" s="20">
        <f t="shared" si="9"/>
        <v>0.23819444444444446</v>
      </c>
      <c r="I58" s="24">
        <f t="shared" si="4"/>
        <v>0</v>
      </c>
      <c r="J58" s="24">
        <f t="shared" si="5"/>
        <v>0.23819444444444446</v>
      </c>
      <c r="K58" s="24">
        <f t="shared" si="6"/>
        <v>0.9868055555555556</v>
      </c>
      <c r="L58" s="24">
        <f t="shared" si="7"/>
        <v>1</v>
      </c>
      <c r="M58" s="20">
        <f t="shared" si="10"/>
        <v>0.25138888888888888</v>
      </c>
      <c r="N58" s="28" t="b">
        <f t="shared" si="14"/>
        <v>0</v>
      </c>
    </row>
    <row r="59" spans="1:14" x14ac:dyDescent="0.3">
      <c r="A59" s="15">
        <f t="shared" si="11"/>
        <v>49</v>
      </c>
      <c r="B59" s="16">
        <f t="shared" si="13"/>
        <v>43637.922083333207</v>
      </c>
      <c r="C59" s="19">
        <f t="shared" si="3"/>
        <v>0.92208333320741076</v>
      </c>
      <c r="D59" s="17">
        <f t="array" ref="D59:E59">GCLatLong($D$10,$E$10,$D$6/$B$8*A59,$E$6)</f>
        <v>50.538565483464737</v>
      </c>
      <c r="E59" s="18">
        <v>39.311799011515561</v>
      </c>
      <c r="F59" s="15" t="str">
        <f t="shared" si="12"/>
        <v>0539Z-2339Z</v>
      </c>
      <c r="G59" s="19">
        <f t="shared" si="8"/>
        <v>0.98541666666666661</v>
      </c>
      <c r="H59" s="20">
        <f t="shared" si="9"/>
        <v>0.23541666666666669</v>
      </c>
      <c r="I59" s="24">
        <f t="shared" si="4"/>
        <v>0</v>
      </c>
      <c r="J59" s="24">
        <f t="shared" si="5"/>
        <v>0.23541666666666669</v>
      </c>
      <c r="K59" s="24">
        <f t="shared" si="6"/>
        <v>0.98541666666666661</v>
      </c>
      <c r="L59" s="24">
        <f t="shared" si="7"/>
        <v>1</v>
      </c>
      <c r="M59" s="20">
        <f t="shared" si="10"/>
        <v>0.25000000000000011</v>
      </c>
      <c r="N59" s="28" t="b">
        <f t="shared" si="14"/>
        <v>0</v>
      </c>
    </row>
    <row r="60" spans="1:14" x14ac:dyDescent="0.3">
      <c r="A60" s="15">
        <f t="shared" si="11"/>
        <v>50</v>
      </c>
      <c r="B60" s="16">
        <f t="shared" si="13"/>
        <v>43637.927083333205</v>
      </c>
      <c r="C60" s="19">
        <f t="shared" si="3"/>
        <v>0.92708333320479142</v>
      </c>
      <c r="D60" s="17">
        <f t="array" ref="D60:E60">GCLatLong($D$10,$E$10,$D$6/$B$8*A60,$E$6)</f>
        <v>50.635364828114888</v>
      </c>
      <c r="E60" s="18">
        <v>38.500766563226335</v>
      </c>
      <c r="F60" s="15" t="str">
        <f t="shared" si="12"/>
        <v>0535Z-2336Z</v>
      </c>
      <c r="G60" s="19">
        <f t="shared" si="8"/>
        <v>0.98333333333333339</v>
      </c>
      <c r="H60" s="20">
        <f t="shared" si="9"/>
        <v>0.23263888888888887</v>
      </c>
      <c r="I60" s="24">
        <f t="shared" si="4"/>
        <v>0</v>
      </c>
      <c r="J60" s="24">
        <f t="shared" si="5"/>
        <v>0.23263888888888887</v>
      </c>
      <c r="K60" s="24">
        <f t="shared" si="6"/>
        <v>0.98333333333333339</v>
      </c>
      <c r="L60" s="24">
        <f t="shared" si="7"/>
        <v>1</v>
      </c>
      <c r="M60" s="20">
        <f t="shared" si="10"/>
        <v>0.24930555555555545</v>
      </c>
      <c r="N60" s="28" t="b">
        <f t="shared" si="14"/>
        <v>0</v>
      </c>
    </row>
    <row r="61" spans="1:14" x14ac:dyDescent="0.3">
      <c r="A61" s="15">
        <f t="shared" si="11"/>
        <v>51</v>
      </c>
      <c r="B61" s="16">
        <f t="shared" si="13"/>
        <v>43637.932083333202</v>
      </c>
      <c r="C61" s="19">
        <f t="shared" si="3"/>
        <v>0.93208333320217207</v>
      </c>
      <c r="D61" s="17">
        <f t="array" ref="D61:E61">GCLatLong($D$10,$E$10,$D$6/$B$8*A61,$E$6)</f>
        <v>50.726511917135625</v>
      </c>
      <c r="E61" s="18">
        <v>37.686484801370021</v>
      </c>
      <c r="F61" s="15" t="str">
        <f t="shared" si="12"/>
        <v>0532Z-2334Z</v>
      </c>
      <c r="G61" s="19">
        <f t="shared" si="8"/>
        <v>0.9819444444444444</v>
      </c>
      <c r="H61" s="20">
        <f t="shared" si="9"/>
        <v>0.23055555555555554</v>
      </c>
      <c r="I61" s="24">
        <f t="shared" si="4"/>
        <v>0</v>
      </c>
      <c r="J61" s="24">
        <f t="shared" si="5"/>
        <v>0.23055555555555554</v>
      </c>
      <c r="K61" s="24">
        <f t="shared" si="6"/>
        <v>0.9819444444444444</v>
      </c>
      <c r="L61" s="24">
        <f t="shared" si="7"/>
        <v>1</v>
      </c>
      <c r="M61" s="20">
        <f t="shared" si="10"/>
        <v>0.24861111111111112</v>
      </c>
      <c r="N61" s="28" t="b">
        <f t="shared" si="14"/>
        <v>0</v>
      </c>
    </row>
    <row r="62" spans="1:14" x14ac:dyDescent="0.3">
      <c r="A62" s="15">
        <f t="shared" si="11"/>
        <v>52</v>
      </c>
      <c r="B62" s="16">
        <f t="shared" si="13"/>
        <v>43637.9370833332</v>
      </c>
      <c r="C62" s="19">
        <f t="shared" si="3"/>
        <v>0.93708333319955273</v>
      </c>
      <c r="D62" s="17">
        <f t="array" ref="D62:E62">GCLatLong($D$10,$E$10,$D$6/$B$8*A62,$E$6)</f>
        <v>50.811966312760767</v>
      </c>
      <c r="E62" s="18">
        <v>36.869128020992321</v>
      </c>
      <c r="F62" s="15" t="str">
        <f t="shared" si="12"/>
        <v>0528Z-2331Z</v>
      </c>
      <c r="G62" s="19">
        <f t="shared" si="8"/>
        <v>0.97986111111111107</v>
      </c>
      <c r="H62" s="20">
        <f t="shared" si="9"/>
        <v>0.22777777777777777</v>
      </c>
      <c r="I62" s="24">
        <f t="shared" si="4"/>
        <v>0</v>
      </c>
      <c r="J62" s="24">
        <f t="shared" si="5"/>
        <v>0.22777777777777777</v>
      </c>
      <c r="K62" s="24">
        <f t="shared" si="6"/>
        <v>0.97986111111111107</v>
      </c>
      <c r="L62" s="24">
        <f t="shared" si="7"/>
        <v>1</v>
      </c>
      <c r="M62" s="20">
        <f t="shared" si="10"/>
        <v>0.24791666666666667</v>
      </c>
      <c r="N62" s="28" t="b">
        <f t="shared" si="14"/>
        <v>0</v>
      </c>
    </row>
    <row r="63" spans="1:14" x14ac:dyDescent="0.3">
      <c r="A63" s="15">
        <f t="shared" si="11"/>
        <v>53</v>
      </c>
      <c r="B63" s="16">
        <f t="shared" si="13"/>
        <v>43637.942083333197</v>
      </c>
      <c r="C63" s="19">
        <f t="shared" si="3"/>
        <v>0.94208333319693338</v>
      </c>
      <c r="D63" s="17">
        <f t="array" ref="D63:E63">GCLatLong($D$10,$E$10,$D$6/$B$8*A63,$E$6)</f>
        <v>50.891689763533478</v>
      </c>
      <c r="E63" s="18">
        <v>36.04887580787387</v>
      </c>
      <c r="F63" s="15" t="str">
        <f t="shared" si="12"/>
        <v>0524Z-2328Z</v>
      </c>
      <c r="G63" s="19">
        <f t="shared" si="8"/>
        <v>0.97777777777777775</v>
      </c>
      <c r="H63" s="20">
        <f t="shared" si="9"/>
        <v>0.22500000000000001</v>
      </c>
      <c r="I63" s="24">
        <f t="shared" si="4"/>
        <v>0</v>
      </c>
      <c r="J63" s="24">
        <f t="shared" si="5"/>
        <v>0.22500000000000001</v>
      </c>
      <c r="K63" s="24">
        <f t="shared" si="6"/>
        <v>0.97777777777777775</v>
      </c>
      <c r="L63" s="24">
        <f t="shared" si="7"/>
        <v>1</v>
      </c>
      <c r="M63" s="20">
        <f t="shared" si="10"/>
        <v>0.24722222222222223</v>
      </c>
      <c r="N63" s="28" t="b">
        <f t="shared" si="14"/>
        <v>0</v>
      </c>
    </row>
    <row r="64" spans="1:14" x14ac:dyDescent="0.3">
      <c r="A64" s="15">
        <f t="shared" si="11"/>
        <v>54</v>
      </c>
      <c r="B64" s="16">
        <f t="shared" si="13"/>
        <v>43637.947083333194</v>
      </c>
      <c r="C64" s="19">
        <f t="shared" si="3"/>
        <v>0.94708333319431404</v>
      </c>
      <c r="D64" s="17">
        <f t="array" ref="D64:E64">GCLatLong($D$10,$E$10,$D$6/$B$8*A64,$E$6)</f>
        <v>50.96564628401233</v>
      </c>
      <c r="E64" s="18">
        <v>35.225912795904158</v>
      </c>
      <c r="F64" s="15" t="str">
        <f t="shared" si="12"/>
        <v>0520Z-2325Z</v>
      </c>
      <c r="G64" s="19">
        <f t="shared" si="8"/>
        <v>0.97569444444444453</v>
      </c>
      <c r="H64" s="20">
        <f t="shared" si="9"/>
        <v>0.22222222222222221</v>
      </c>
      <c r="I64" s="24">
        <f t="shared" si="4"/>
        <v>0</v>
      </c>
      <c r="J64" s="24">
        <f t="shared" si="5"/>
        <v>0.22222222222222221</v>
      </c>
      <c r="K64" s="24">
        <f t="shared" si="6"/>
        <v>0.97569444444444453</v>
      </c>
      <c r="L64" s="24">
        <f t="shared" si="7"/>
        <v>1</v>
      </c>
      <c r="M64" s="20">
        <f t="shared" si="10"/>
        <v>0.24652777777777768</v>
      </c>
      <c r="N64" s="28" t="b">
        <f t="shared" si="14"/>
        <v>0</v>
      </c>
    </row>
    <row r="65" spans="1:14" x14ac:dyDescent="0.3">
      <c r="A65" s="15">
        <f t="shared" si="11"/>
        <v>55</v>
      </c>
      <c r="B65" s="16">
        <f t="shared" si="13"/>
        <v>43637.952083333192</v>
      </c>
      <c r="C65" s="19">
        <f t="shared" si="3"/>
        <v>0.95208333319169469</v>
      </c>
      <c r="D65" s="17">
        <f t="array" ref="D65:E65">GCLatLong($D$10,$E$10,$D$6/$B$8*A65,$E$6)</f>
        <v>51.033802230859081</v>
      </c>
      <c r="E65" s="18">
        <v>34.400428403836656</v>
      </c>
      <c r="F65" s="15" t="str">
        <f t="shared" si="12"/>
        <v>0516Z-2323Z</v>
      </c>
      <c r="G65" s="19">
        <f t="shared" si="8"/>
        <v>0.97430555555555554</v>
      </c>
      <c r="H65" s="20">
        <f t="shared" si="9"/>
        <v>0.21944444444444444</v>
      </c>
      <c r="I65" s="24">
        <f t="shared" si="4"/>
        <v>0</v>
      </c>
      <c r="J65" s="24">
        <f t="shared" si="5"/>
        <v>0.21944444444444444</v>
      </c>
      <c r="K65" s="24">
        <f t="shared" si="6"/>
        <v>0.97430555555555554</v>
      </c>
      <c r="L65" s="24">
        <f t="shared" si="7"/>
        <v>1</v>
      </c>
      <c r="M65" s="20">
        <f t="shared" si="10"/>
        <v>0.24513888888888891</v>
      </c>
      <c r="N65" s="28" t="b">
        <f t="shared" si="14"/>
        <v>0</v>
      </c>
    </row>
    <row r="66" spans="1:14" x14ac:dyDescent="0.3">
      <c r="A66" s="15">
        <f t="shared" si="11"/>
        <v>56</v>
      </c>
      <c r="B66" s="16">
        <f t="shared" si="13"/>
        <v>43637.957083333189</v>
      </c>
      <c r="C66" s="19">
        <f t="shared" si="3"/>
        <v>0.95708333318907535</v>
      </c>
      <c r="D66" s="17">
        <f t="array" ref="D66:E66">GCLatLong($D$10,$E$10,$D$6/$B$8*A66,$E$6)</f>
        <v>51.096126374945648</v>
      </c>
      <c r="E66" s="18">
        <v>33.572616552124067</v>
      </c>
      <c r="F66" s="15" t="str">
        <f t="shared" si="12"/>
        <v>0512Z-2320Z</v>
      </c>
      <c r="G66" s="19">
        <f t="shared" ref="G66:G110" si="15">(MID(F66,7,2)&amp;":"&amp;MID(F66,9,2))*1</f>
        <v>0.97222222222222221</v>
      </c>
      <c r="H66" s="20">
        <f t="shared" ref="H66:H110" si="16">(MID(F66,1,2)&amp;":"&amp;MID(F66,3,2))*1</f>
        <v>0.21666666666666667</v>
      </c>
      <c r="I66" s="24">
        <f t="shared" si="4"/>
        <v>0</v>
      </c>
      <c r="J66" s="24">
        <f t="shared" ref="J66:J110" si="17">H66</f>
        <v>0.21666666666666667</v>
      </c>
      <c r="K66" s="24">
        <f t="shared" ref="K66:K110" si="18">G66</f>
        <v>0.97222222222222221</v>
      </c>
      <c r="L66" s="24">
        <f t="shared" ref="L66:L110" si="19">IF(H66&lt;G66,1,H66)</f>
        <v>1</v>
      </c>
      <c r="M66" s="20">
        <f t="shared" ref="M66:M110" si="20">MOD(H66-G66,1)</f>
        <v>0.24444444444444446</v>
      </c>
      <c r="N66" s="28" t="b">
        <f t="shared" si="14"/>
        <v>0</v>
      </c>
    </row>
    <row r="67" spans="1:14" x14ac:dyDescent="0.3">
      <c r="A67" s="15">
        <f t="shared" si="11"/>
        <v>57</v>
      </c>
      <c r="B67" s="16">
        <f t="shared" si="13"/>
        <v>43637.962083333186</v>
      </c>
      <c r="C67" s="19">
        <f t="shared" si="3"/>
        <v>0.962083333186456</v>
      </c>
      <c r="D67" s="17">
        <f t="array" ref="D67:E67">GCLatLong($D$10,$E$10,$D$6/$B$8*A67,$E$6)</f>
        <v>51.15258996912992</v>
      </c>
      <c r="E67" s="18">
        <v>32.742675360680479</v>
      </c>
      <c r="F67" s="15" t="str">
        <f t="shared" si="12"/>
        <v>0509Z-2317Z</v>
      </c>
      <c r="G67" s="19">
        <f t="shared" si="15"/>
        <v>0.97013888888888899</v>
      </c>
      <c r="H67" s="20">
        <f t="shared" si="16"/>
        <v>0.21458333333333335</v>
      </c>
      <c r="I67" s="24">
        <f t="shared" si="4"/>
        <v>0</v>
      </c>
      <c r="J67" s="24">
        <f t="shared" si="17"/>
        <v>0.21458333333333335</v>
      </c>
      <c r="K67" s="24">
        <f t="shared" si="18"/>
        <v>0.97013888888888899</v>
      </c>
      <c r="L67" s="24">
        <f t="shared" si="19"/>
        <v>1</v>
      </c>
      <c r="M67" s="20">
        <f t="shared" si="20"/>
        <v>0.24444444444444435</v>
      </c>
      <c r="N67" s="28" t="b">
        <f t="shared" si="14"/>
        <v>0</v>
      </c>
    </row>
    <row r="68" spans="1:14" x14ac:dyDescent="0.3">
      <c r="A68" s="15">
        <f t="shared" si="11"/>
        <v>58</v>
      </c>
      <c r="B68" s="16">
        <f t="shared" si="13"/>
        <v>43637.967083333184</v>
      </c>
      <c r="C68" s="19">
        <f t="shared" si="3"/>
        <v>0.96708333318383666</v>
      </c>
      <c r="D68" s="17">
        <f t="array" ref="D68:E68">GCLatLong($D$10,$E$10,$D$6/$B$8*A68,$E$6)</f>
        <v>51.203166811364731</v>
      </c>
      <c r="E68" s="18">
        <v>31.910806828563477</v>
      </c>
      <c r="F68" s="15" t="str">
        <f t="shared" si="12"/>
        <v>0505Z-2314Z</v>
      </c>
      <c r="G68" s="19">
        <f t="shared" si="15"/>
        <v>0.96805555555555556</v>
      </c>
      <c r="H68" s="20">
        <f t="shared" si="16"/>
        <v>0.21180555555555555</v>
      </c>
      <c r="I68" s="24">
        <f t="shared" si="4"/>
        <v>0</v>
      </c>
      <c r="J68" s="24">
        <f t="shared" si="17"/>
        <v>0.21180555555555555</v>
      </c>
      <c r="K68" s="24">
        <f t="shared" si="18"/>
        <v>0.96805555555555556</v>
      </c>
      <c r="L68" s="24">
        <f t="shared" si="19"/>
        <v>1</v>
      </c>
      <c r="M68" s="20">
        <f t="shared" si="20"/>
        <v>0.24375000000000002</v>
      </c>
      <c r="N68" s="28" t="b">
        <f t="shared" si="14"/>
        <v>0</v>
      </c>
    </row>
    <row r="69" spans="1:14" x14ac:dyDescent="0.3">
      <c r="A69" s="15">
        <f t="shared" si="11"/>
        <v>59</v>
      </c>
      <c r="B69" s="16">
        <f t="shared" si="13"/>
        <v>43637.972083333181</v>
      </c>
      <c r="C69" s="19">
        <f t="shared" si="3"/>
        <v>0.97208333318121731</v>
      </c>
      <c r="D69" s="17">
        <f t="array" ref="D69:E69">GCLatLong($D$10,$E$10,$D$6/$B$8*A69,$E$6)</f>
        <v>51.247833302822627</v>
      </c>
      <c r="E69" s="18">
        <v>31.077216496710459</v>
      </c>
      <c r="F69" s="15" t="str">
        <f t="shared" si="12"/>
        <v>0501Z-2311Z</v>
      </c>
      <c r="G69" s="19">
        <f t="shared" si="15"/>
        <v>0.96597222222222223</v>
      </c>
      <c r="H69" s="20">
        <f t="shared" si="16"/>
        <v>0.20902777777777778</v>
      </c>
      <c r="I69" s="24">
        <f t="shared" si="4"/>
        <v>0</v>
      </c>
      <c r="J69" s="24">
        <f t="shared" si="17"/>
        <v>0.20902777777777778</v>
      </c>
      <c r="K69" s="24">
        <f t="shared" si="18"/>
        <v>0.96597222222222223</v>
      </c>
      <c r="L69" s="24">
        <f t="shared" si="19"/>
        <v>1</v>
      </c>
      <c r="M69" s="20">
        <f t="shared" si="20"/>
        <v>0.24305555555555558</v>
      </c>
      <c r="N69" s="28" t="b">
        <f t="shared" si="14"/>
        <v>1</v>
      </c>
    </row>
    <row r="70" spans="1:14" x14ac:dyDescent="0.3">
      <c r="A70" s="15">
        <f t="shared" si="11"/>
        <v>60</v>
      </c>
      <c r="B70" s="16">
        <f t="shared" si="13"/>
        <v>43637.977083333179</v>
      </c>
      <c r="C70" s="19">
        <f t="shared" si="3"/>
        <v>0.97708333317859797</v>
      </c>
      <c r="D70" s="17">
        <f t="array" ref="D70:E70">GCLatLong($D$10,$E$10,$D$6/$B$8*A70,$E$6)</f>
        <v>51.286568500739278</v>
      </c>
      <c r="E70" s="18">
        <v>30.242113094998274</v>
      </c>
      <c r="F70" s="15" t="str">
        <f t="shared" si="12"/>
        <v>0458Z-2308Z</v>
      </c>
      <c r="G70" s="19">
        <f t="shared" si="15"/>
        <v>0.96388888888888891</v>
      </c>
      <c r="H70" s="20">
        <f t="shared" si="16"/>
        <v>0.20694444444444446</v>
      </c>
      <c r="I70" s="24">
        <f t="shared" si="4"/>
        <v>0</v>
      </c>
      <c r="J70" s="24">
        <f t="shared" si="17"/>
        <v>0.20694444444444446</v>
      </c>
      <c r="K70" s="24">
        <f t="shared" si="18"/>
        <v>0.96388888888888891</v>
      </c>
      <c r="L70" s="24">
        <f t="shared" si="19"/>
        <v>1</v>
      </c>
      <c r="M70" s="20">
        <f t="shared" si="20"/>
        <v>0.24305555555555558</v>
      </c>
      <c r="N70" s="28" t="b">
        <f t="shared" si="14"/>
        <v>1</v>
      </c>
    </row>
    <row r="71" spans="1:14" x14ac:dyDescent="0.3">
      <c r="A71" s="15">
        <f t="shared" si="11"/>
        <v>61</v>
      </c>
      <c r="B71" s="16">
        <f t="shared" si="13"/>
        <v>43637.982083333176</v>
      </c>
      <c r="C71" s="19">
        <f t="shared" si="3"/>
        <v>0.98208333317597862</v>
      </c>
      <c r="D71" s="17">
        <f t="array" ref="D71:E71">GCLatLong($D$10,$E$10,$D$6/$B$8*A71,$E$6)</f>
        <v>51.319354165701974</v>
      </c>
      <c r="E71" s="18">
        <v>29.405708175022653</v>
      </c>
      <c r="F71" s="15" t="str">
        <f t="shared" si="12"/>
        <v>0454Z-2305Z</v>
      </c>
      <c r="G71" s="19">
        <f t="shared" si="15"/>
        <v>0.96180555555555547</v>
      </c>
      <c r="H71" s="20">
        <f t="shared" si="16"/>
        <v>0.20416666666666669</v>
      </c>
      <c r="I71" s="24">
        <f t="shared" si="4"/>
        <v>0</v>
      </c>
      <c r="J71" s="24">
        <f t="shared" si="17"/>
        <v>0.20416666666666669</v>
      </c>
      <c r="K71" s="24">
        <f t="shared" si="18"/>
        <v>0.96180555555555547</v>
      </c>
      <c r="L71" s="24">
        <f t="shared" si="19"/>
        <v>1</v>
      </c>
      <c r="M71" s="20">
        <f t="shared" si="20"/>
        <v>0.24236111111111125</v>
      </c>
      <c r="N71" s="28" t="b">
        <f t="shared" si="14"/>
        <v>1</v>
      </c>
    </row>
    <row r="72" spans="1:14" x14ac:dyDescent="0.3">
      <c r="A72" s="15">
        <f t="shared" si="11"/>
        <v>62</v>
      </c>
      <c r="B72" s="16">
        <f t="shared" si="13"/>
        <v>43637.987083333173</v>
      </c>
      <c r="C72" s="19">
        <f t="shared" si="3"/>
        <v>0.98708333317335928</v>
      </c>
      <c r="D72" s="17">
        <f t="array" ref="D72:E72">GCLatLong($D$10,$E$10,$D$6/$B$8*A72,$E$6)</f>
        <v>51.346174803135447</v>
      </c>
      <c r="E72" s="18">
        <v>28.568215730111799</v>
      </c>
      <c r="F72" s="15" t="str">
        <f t="shared" si="12"/>
        <v>0450Z-2302Z</v>
      </c>
      <c r="G72" s="19">
        <f t="shared" si="15"/>
        <v>0.95972222222222225</v>
      </c>
      <c r="H72" s="20">
        <f t="shared" si="16"/>
        <v>0.20138888888888887</v>
      </c>
      <c r="I72" s="24">
        <f t="shared" si="4"/>
        <v>0</v>
      </c>
      <c r="J72" s="24">
        <f t="shared" si="17"/>
        <v>0.20138888888888887</v>
      </c>
      <c r="K72" s="24">
        <f t="shared" si="18"/>
        <v>0.95972222222222225</v>
      </c>
      <c r="L72" s="24">
        <f t="shared" si="19"/>
        <v>1</v>
      </c>
      <c r="M72" s="20">
        <f t="shared" si="20"/>
        <v>0.24166666666666659</v>
      </c>
      <c r="N72" s="28" t="b">
        <f t="shared" si="14"/>
        <v>1</v>
      </c>
    </row>
    <row r="73" spans="1:14" x14ac:dyDescent="0.3">
      <c r="A73" s="15">
        <f t="shared" si="11"/>
        <v>63</v>
      </c>
      <c r="B73" s="16">
        <f t="shared" si="13"/>
        <v>43637.992083333171</v>
      </c>
      <c r="C73" s="19">
        <f t="shared" si="3"/>
        <v>0.99208333317073993</v>
      </c>
      <c r="D73" s="17">
        <f t="array" ref="D73:E73">GCLatLong($D$10,$E$10,$D$6/$B$8*A73,$E$6)</f>
        <v>51.367017698765466</v>
      </c>
      <c r="E73" s="18">
        <v>27.729851804194855</v>
      </c>
      <c r="F73" s="15" t="str">
        <f t="shared" si="12"/>
        <v>0447Z-2259Z</v>
      </c>
      <c r="G73" s="19">
        <f t="shared" si="15"/>
        <v>0.95763888888888893</v>
      </c>
      <c r="H73" s="20">
        <f t="shared" si="16"/>
        <v>0.19930555555555554</v>
      </c>
      <c r="I73" s="24">
        <f t="shared" si="4"/>
        <v>0</v>
      </c>
      <c r="J73" s="24">
        <f t="shared" si="17"/>
        <v>0.19930555555555554</v>
      </c>
      <c r="K73" s="24">
        <f t="shared" si="18"/>
        <v>0.95763888888888893</v>
      </c>
      <c r="L73" s="24">
        <f t="shared" si="19"/>
        <v>1</v>
      </c>
      <c r="M73" s="20">
        <f t="shared" si="20"/>
        <v>0.24166666666666659</v>
      </c>
      <c r="N73" s="28" t="b">
        <f t="shared" si="14"/>
        <v>1</v>
      </c>
    </row>
    <row r="74" spans="1:14" x14ac:dyDescent="0.3">
      <c r="A74" s="15">
        <f t="shared" si="11"/>
        <v>64</v>
      </c>
      <c r="B74" s="16">
        <f t="shared" si="13"/>
        <v>43637.997083333168</v>
      </c>
      <c r="C74" s="19">
        <f t="shared" si="3"/>
        <v>0.99708333316812059</v>
      </c>
      <c r="D74" s="17">
        <f t="array" ref="D74:E74">GCLatLong($D$10,$E$10,$D$6/$B$8*A74,$E$6)</f>
        <v>51.381872947870718</v>
      </c>
      <c r="E74" s="18">
        <v>26.890834091240443</v>
      </c>
      <c r="F74" s="15" t="str">
        <f t="shared" ref="F74:F105" si="21">fctsoleil(INT(B74),D74,E74,FALSE)</f>
        <v>0443Z-2255Z</v>
      </c>
      <c r="G74" s="19">
        <f t="shared" si="15"/>
        <v>0.95486111111111116</v>
      </c>
      <c r="H74" s="20">
        <f t="shared" si="16"/>
        <v>0.19652777777777777</v>
      </c>
      <c r="I74" s="24">
        <f t="shared" si="4"/>
        <v>0</v>
      </c>
      <c r="J74" s="24">
        <f t="shared" si="17"/>
        <v>0.19652777777777777</v>
      </c>
      <c r="K74" s="24">
        <f t="shared" si="18"/>
        <v>0.95486111111111116</v>
      </c>
      <c r="L74" s="24">
        <f t="shared" si="19"/>
        <v>1</v>
      </c>
      <c r="M74" s="20">
        <f t="shared" si="20"/>
        <v>0.24166666666666659</v>
      </c>
      <c r="N74" s="28" t="b">
        <f t="shared" si="14"/>
        <v>1</v>
      </c>
    </row>
    <row r="75" spans="1:14" x14ac:dyDescent="0.3">
      <c r="A75" s="15">
        <f t="shared" si="11"/>
        <v>65</v>
      </c>
      <c r="B75" s="16">
        <f t="shared" ref="B75:B110" si="22">B74+$B$6/$B$8</f>
        <v>43638.002083333166</v>
      </c>
      <c r="C75" s="19">
        <f t="shared" ref="C75:C110" si="23">MOD(B75,1)</f>
        <v>2.0833331655012444E-3</v>
      </c>
      <c r="D75" s="17">
        <f t="array" ref="D75:E75">GCLatLong($D$10,$E$10,$D$6/$B$8*A75,$E$6)</f>
        <v>51.390733478165728</v>
      </c>
      <c r="E75" s="18">
        <v>26.051381527061</v>
      </c>
      <c r="F75" s="15" t="str">
        <f t="shared" si="21"/>
        <v>0440Z-2252Z</v>
      </c>
      <c r="G75" s="19">
        <f t="shared" si="15"/>
        <v>0.95277777777777783</v>
      </c>
      <c r="H75" s="20">
        <f t="shared" si="16"/>
        <v>0.19444444444444445</v>
      </c>
      <c r="I75" s="24">
        <f t="shared" ref="I75:I110" si="24">IF(H75&lt;=G75,0,G75)</f>
        <v>0</v>
      </c>
      <c r="J75" s="24">
        <f t="shared" si="17"/>
        <v>0.19444444444444445</v>
      </c>
      <c r="K75" s="24">
        <f t="shared" si="18"/>
        <v>0.95277777777777783</v>
      </c>
      <c r="L75" s="24">
        <f t="shared" si="19"/>
        <v>1</v>
      </c>
      <c r="M75" s="20">
        <f t="shared" si="20"/>
        <v>0.24166666666666659</v>
      </c>
      <c r="N75" s="28" t="b">
        <f t="shared" si="14"/>
        <v>1</v>
      </c>
    </row>
    <row r="76" spans="1:14" x14ac:dyDescent="0.3">
      <c r="A76" s="15">
        <f t="shared" si="11"/>
        <v>66</v>
      </c>
      <c r="B76" s="16">
        <f t="shared" si="22"/>
        <v>43638.007083333163</v>
      </c>
      <c r="C76" s="19">
        <f t="shared" si="23"/>
        <v>7.0833331628818996E-3</v>
      </c>
      <c r="D76" s="17">
        <f t="array" ref="D76:E76">GCLatLong($D$10,$E$10,$D$6/$B$8*A76,$E$6)</f>
        <v>51.393595066190869</v>
      </c>
      <c r="E76" s="18">
        <v>25.211713875344451</v>
      </c>
      <c r="F76" s="15" t="str">
        <f t="shared" si="21"/>
        <v>0437Z-2249Z</v>
      </c>
      <c r="G76" s="19">
        <f t="shared" si="15"/>
        <v>0.9506944444444444</v>
      </c>
      <c r="H76" s="20">
        <f t="shared" si="16"/>
        <v>0.19236111111111112</v>
      </c>
      <c r="I76" s="24">
        <f t="shared" si="24"/>
        <v>0</v>
      </c>
      <c r="J76" s="24">
        <f t="shared" si="17"/>
        <v>0.19236111111111112</v>
      </c>
      <c r="K76" s="24">
        <f t="shared" si="18"/>
        <v>0.9506944444444444</v>
      </c>
      <c r="L76" s="24">
        <f t="shared" si="19"/>
        <v>1</v>
      </c>
      <c r="M76" s="20">
        <f t="shared" si="20"/>
        <v>0.2416666666666667</v>
      </c>
      <c r="N76" s="28" t="b">
        <f t="shared" si="14"/>
        <v>1</v>
      </c>
    </row>
    <row r="77" spans="1:14" x14ac:dyDescent="0.3">
      <c r="A77" s="15">
        <f t="shared" si="11"/>
        <v>67</v>
      </c>
      <c r="B77" s="16">
        <f t="shared" si="22"/>
        <v>43638.01208333316</v>
      </c>
      <c r="C77" s="19">
        <f t="shared" si="23"/>
        <v>1.2083333160262555E-2</v>
      </c>
      <c r="D77" s="17">
        <f t="array" ref="D77:E77">GCLatLong($D$10,$E$10,$D$6/$B$8*A77,$E$6)</f>
        <v>51.390456347120498</v>
      </c>
      <c r="E77" s="18">
        <v>24.372051309824183</v>
      </c>
      <c r="F77" s="15" t="str">
        <f t="shared" si="21"/>
        <v>0433Z-2245Z</v>
      </c>
      <c r="G77" s="19">
        <f t="shared" si="15"/>
        <v>0.94791666666666663</v>
      </c>
      <c r="H77" s="20">
        <f t="shared" si="16"/>
        <v>0.18958333333333333</v>
      </c>
      <c r="I77" s="24">
        <f t="shared" si="24"/>
        <v>0</v>
      </c>
      <c r="J77" s="24">
        <f t="shared" si="17"/>
        <v>0.18958333333333333</v>
      </c>
      <c r="K77" s="24">
        <f t="shared" si="18"/>
        <v>0.94791666666666663</v>
      </c>
      <c r="L77" s="24">
        <f t="shared" si="19"/>
        <v>1</v>
      </c>
      <c r="M77" s="20">
        <f t="shared" si="20"/>
        <v>0.2416666666666667</v>
      </c>
      <c r="N77" s="28" t="b">
        <f t="shared" si="14"/>
        <v>1</v>
      </c>
    </row>
    <row r="78" spans="1:14" x14ac:dyDescent="0.3">
      <c r="A78" s="15">
        <f t="shared" si="11"/>
        <v>68</v>
      </c>
      <c r="B78" s="16">
        <f t="shared" si="22"/>
        <v>43638.017083333158</v>
      </c>
      <c r="C78" s="19">
        <f t="shared" si="23"/>
        <v>1.708333315764321E-2</v>
      </c>
      <c r="D78" s="17">
        <f t="array" ref="D78:E78">GCLatLong($D$10,$E$10,$D$6/$B$8*A78,$E$6)</f>
        <v>51.381318817935778</v>
      </c>
      <c r="E78" s="18">
        <v>23.532613994532955</v>
      </c>
      <c r="F78" s="15" t="str">
        <f t="shared" si="21"/>
        <v>0430Z-2242Z</v>
      </c>
      <c r="G78" s="19">
        <f t="shared" si="15"/>
        <v>0.9458333333333333</v>
      </c>
      <c r="H78" s="20">
        <f t="shared" si="16"/>
        <v>0.1875</v>
      </c>
      <c r="I78" s="24">
        <f t="shared" si="24"/>
        <v>0</v>
      </c>
      <c r="J78" s="24">
        <f t="shared" si="17"/>
        <v>0.1875</v>
      </c>
      <c r="K78" s="24">
        <f t="shared" si="18"/>
        <v>0.9458333333333333</v>
      </c>
      <c r="L78" s="24">
        <f t="shared" si="19"/>
        <v>1</v>
      </c>
      <c r="M78" s="20">
        <f t="shared" si="20"/>
        <v>0.2416666666666667</v>
      </c>
      <c r="N78" s="28" t="b">
        <f t="shared" si="14"/>
        <v>1</v>
      </c>
    </row>
    <row r="79" spans="1:14" x14ac:dyDescent="0.3">
      <c r="A79" s="15">
        <f t="shared" si="11"/>
        <v>69</v>
      </c>
      <c r="B79" s="16">
        <f t="shared" si="22"/>
        <v>43638.022083333155</v>
      </c>
      <c r="C79" s="19">
        <f t="shared" si="23"/>
        <v>2.2083333155023865E-2</v>
      </c>
      <c r="D79" s="17">
        <f t="array" ref="D79:E79">GCLatLong($D$10,$E$10,$D$6/$B$8*A79,$E$6)</f>
        <v>51.366186833944639</v>
      </c>
      <c r="E79" s="18">
        <v>22.693621664101993</v>
      </c>
      <c r="F79" s="15" t="str">
        <f t="shared" si="21"/>
        <v>0427Z-2239Z</v>
      </c>
      <c r="G79" s="19">
        <f t="shared" si="15"/>
        <v>0.94374999999999998</v>
      </c>
      <c r="H79" s="20">
        <f t="shared" si="16"/>
        <v>0.18541666666666667</v>
      </c>
      <c r="I79" s="24">
        <f t="shared" si="24"/>
        <v>0</v>
      </c>
      <c r="J79" s="24">
        <f t="shared" si="17"/>
        <v>0.18541666666666667</v>
      </c>
      <c r="K79" s="24">
        <f t="shared" si="18"/>
        <v>0.94374999999999998</v>
      </c>
      <c r="L79" s="24">
        <f t="shared" si="19"/>
        <v>1</v>
      </c>
      <c r="M79" s="20">
        <f t="shared" si="20"/>
        <v>0.2416666666666667</v>
      </c>
      <c r="N79" s="28" t="b">
        <f t="shared" si="14"/>
        <v>1</v>
      </c>
    </row>
    <row r="80" spans="1:14" x14ac:dyDescent="0.3">
      <c r="A80" s="15">
        <f t="shared" si="11"/>
        <v>70</v>
      </c>
      <c r="B80" s="16">
        <f t="shared" si="22"/>
        <v>43638.027083333152</v>
      </c>
      <c r="C80" s="19">
        <f t="shared" si="23"/>
        <v>2.7083333152404521E-2</v>
      </c>
      <c r="D80" s="17">
        <f t="array" ref="D80:E80">GCLatLong($D$10,$E$10,$D$6/$B$8*A80,$E$6)</f>
        <v>51.345067598668386</v>
      </c>
      <c r="E80" s="18">
        <v>21.85529320606695</v>
      </c>
      <c r="F80" s="15" t="str">
        <f t="shared" si="21"/>
        <v>0424Z-2235Z</v>
      </c>
      <c r="G80" s="19">
        <f t="shared" si="15"/>
        <v>0.94097222222222221</v>
      </c>
      <c r="H80" s="20">
        <f t="shared" si="16"/>
        <v>0.18333333333333335</v>
      </c>
      <c r="I80" s="24">
        <f t="shared" si="24"/>
        <v>0</v>
      </c>
      <c r="J80" s="24">
        <f t="shared" si="17"/>
        <v>0.18333333333333335</v>
      </c>
      <c r="K80" s="24">
        <f t="shared" si="18"/>
        <v>0.94097222222222221</v>
      </c>
      <c r="L80" s="24">
        <f t="shared" si="19"/>
        <v>1</v>
      </c>
      <c r="M80" s="20">
        <f t="shared" si="20"/>
        <v>0.24236111111111114</v>
      </c>
      <c r="N80" s="28" t="b">
        <f t="shared" si="14"/>
        <v>1</v>
      </c>
    </row>
    <row r="81" spans="1:14" x14ac:dyDescent="0.3">
      <c r="A81" s="15">
        <f t="shared" si="11"/>
        <v>71</v>
      </c>
      <c r="B81" s="16">
        <f t="shared" si="22"/>
        <v>43638.03208333315</v>
      </c>
      <c r="C81" s="19">
        <f t="shared" si="23"/>
        <v>3.2083333149785176E-2</v>
      </c>
      <c r="D81" s="17">
        <f t="array" ref="D81:E81">GCLatLong($D$10,$E$10,$D$6/$B$8*A81,$E$6)</f>
        <v>51.317971147149358</v>
      </c>
      <c r="E81" s="18">
        <v>21.017846247124133</v>
      </c>
      <c r="F81" s="15" t="str">
        <f t="shared" si="21"/>
        <v>0421Z-2231Z</v>
      </c>
      <c r="G81" s="19">
        <f t="shared" si="15"/>
        <v>0.93819444444444444</v>
      </c>
      <c r="H81" s="20">
        <f t="shared" si="16"/>
        <v>0.18124999999999999</v>
      </c>
      <c r="I81" s="24">
        <f t="shared" si="24"/>
        <v>0</v>
      </c>
      <c r="J81" s="24">
        <f t="shared" si="17"/>
        <v>0.18124999999999999</v>
      </c>
      <c r="K81" s="24">
        <f t="shared" si="18"/>
        <v>0.93819444444444444</v>
      </c>
      <c r="L81" s="24">
        <f t="shared" si="19"/>
        <v>1</v>
      </c>
      <c r="M81" s="20">
        <f t="shared" si="20"/>
        <v>0.24305555555555558</v>
      </c>
      <c r="N81" s="28" t="b">
        <f t="shared" si="14"/>
        <v>1</v>
      </c>
    </row>
    <row r="82" spans="1:14" x14ac:dyDescent="0.3">
      <c r="A82" s="15">
        <f t="shared" si="11"/>
        <v>72</v>
      </c>
      <c r="B82" s="16">
        <f t="shared" si="22"/>
        <v>43638.037083333147</v>
      </c>
      <c r="C82" s="19">
        <f t="shared" si="23"/>
        <v>3.7083333147165831E-2</v>
      </c>
      <c r="D82" s="17">
        <f t="array" ref="D82:E82">GCLatLong($D$10,$E$10,$D$6/$B$8*A82,$E$6)</f>
        <v>51.284910322770955</v>
      </c>
      <c r="E82" s="18">
        <v>20.181496745247046</v>
      </c>
      <c r="F82" s="15" t="str">
        <f t="shared" si="21"/>
        <v>0417Z-2228Z</v>
      </c>
      <c r="G82" s="19">
        <f t="shared" si="15"/>
        <v>0.93611111111111101</v>
      </c>
      <c r="H82" s="20">
        <f t="shared" si="16"/>
        <v>0.17847222222222223</v>
      </c>
      <c r="I82" s="24">
        <f t="shared" si="24"/>
        <v>0</v>
      </c>
      <c r="J82" s="24">
        <f t="shared" si="17"/>
        <v>0.17847222222222223</v>
      </c>
      <c r="K82" s="24">
        <f t="shared" si="18"/>
        <v>0.93611111111111101</v>
      </c>
      <c r="L82" s="24">
        <f t="shared" si="19"/>
        <v>1</v>
      </c>
      <c r="M82" s="20">
        <f t="shared" si="20"/>
        <v>0.24236111111111125</v>
      </c>
      <c r="N82" s="28" t="b">
        <f t="shared" si="14"/>
        <v>1</v>
      </c>
    </row>
    <row r="83" spans="1:14" x14ac:dyDescent="0.3">
      <c r="A83" s="15">
        <f t="shared" si="11"/>
        <v>73</v>
      </c>
      <c r="B83" s="16">
        <f t="shared" si="22"/>
        <v>43638.042083333145</v>
      </c>
      <c r="C83" s="19">
        <f t="shared" si="23"/>
        <v>4.2083333144546486E-2</v>
      </c>
      <c r="D83" s="17">
        <f t="array" ref="D83:E83">GCLatLong($D$10,$E$10,$D$6/$B$8*A83,$E$6)</f>
        <v>51.245900747715119</v>
      </c>
      <c r="E83" s="18">
        <v>19.346458589521504</v>
      </c>
      <c r="F83" s="15" t="str">
        <f t="shared" si="21"/>
        <v>0414Z-2224Z</v>
      </c>
      <c r="G83" s="19">
        <f t="shared" si="15"/>
        <v>0.93333333333333324</v>
      </c>
      <c r="H83" s="20">
        <f t="shared" si="16"/>
        <v>0.1763888888888889</v>
      </c>
      <c r="I83" s="24">
        <f t="shared" si="24"/>
        <v>0</v>
      </c>
      <c r="J83" s="24">
        <f t="shared" si="17"/>
        <v>0.1763888888888889</v>
      </c>
      <c r="K83" s="24">
        <f t="shared" si="18"/>
        <v>0.93333333333333324</v>
      </c>
      <c r="L83" s="24">
        <f t="shared" si="19"/>
        <v>1</v>
      </c>
      <c r="M83" s="20">
        <f t="shared" si="20"/>
        <v>0.24305555555555569</v>
      </c>
      <c r="N83" s="28" t="b">
        <f t="shared" si="14"/>
        <v>1</v>
      </c>
    </row>
    <row r="84" spans="1:14" x14ac:dyDescent="0.3">
      <c r="A84" s="15">
        <f t="shared" si="11"/>
        <v>74</v>
      </c>
      <c r="B84" s="16">
        <f t="shared" si="22"/>
        <v>43638.047083333142</v>
      </c>
      <c r="C84" s="19">
        <f t="shared" si="23"/>
        <v>4.7083333141927142E-2</v>
      </c>
      <c r="D84" s="17">
        <f t="array" ref="D84:E84">GCLatLong($D$10,$E$10,$D$6/$B$8*A84,$E$6)</f>
        <v>51.200960787216168</v>
      </c>
      <c r="E84" s="18">
        <v>18.512943209491713</v>
      </c>
      <c r="F84" s="15" t="str">
        <f t="shared" si="21"/>
        <v>0411Z-2221Z</v>
      </c>
      <c r="G84" s="19">
        <f t="shared" si="15"/>
        <v>0.93125000000000002</v>
      </c>
      <c r="H84" s="20">
        <f t="shared" si="16"/>
        <v>0.17430555555555557</v>
      </c>
      <c r="I84" s="24">
        <f t="shared" si="24"/>
        <v>0</v>
      </c>
      <c r="J84" s="24">
        <f t="shared" si="17"/>
        <v>0.17430555555555557</v>
      </c>
      <c r="K84" s="24">
        <f t="shared" si="18"/>
        <v>0.93125000000000002</v>
      </c>
      <c r="L84" s="24">
        <f t="shared" si="19"/>
        <v>1</v>
      </c>
      <c r="M84" s="20">
        <f t="shared" si="20"/>
        <v>0.24305555555555558</v>
      </c>
      <c r="N84" s="28" t="b">
        <f t="shared" si="14"/>
        <v>1</v>
      </c>
    </row>
    <row r="85" spans="1:14" x14ac:dyDescent="0.3">
      <c r="A85" s="15">
        <f t="shared" si="11"/>
        <v>75</v>
      </c>
      <c r="B85" s="16">
        <f t="shared" si="22"/>
        <v>43638.052083333139</v>
      </c>
      <c r="C85" s="19">
        <f t="shared" si="23"/>
        <v>5.2083333139307797E-2</v>
      </c>
      <c r="D85" s="17">
        <f t="array" ref="D85:E85">GCLatLong($D$10,$E$10,$D$6/$B$8*A85,$E$6)</f>
        <v>51.15011150780191</v>
      </c>
      <c r="E85" s="18">
        <v>17.681159195728565</v>
      </c>
      <c r="F85" s="15" t="str">
        <f t="shared" si="21"/>
        <v>0408Z-2217Z</v>
      </c>
      <c r="G85" s="19">
        <f t="shared" si="15"/>
        <v>0.92847222222222225</v>
      </c>
      <c r="H85" s="20">
        <f t="shared" si="16"/>
        <v>0.17222222222222225</v>
      </c>
      <c r="I85" s="24">
        <f t="shared" si="24"/>
        <v>0</v>
      </c>
      <c r="J85" s="24">
        <f t="shared" si="17"/>
        <v>0.17222222222222225</v>
      </c>
      <c r="K85" s="24">
        <f t="shared" si="18"/>
        <v>0.92847222222222225</v>
      </c>
      <c r="L85" s="24">
        <f t="shared" si="19"/>
        <v>1</v>
      </c>
      <c r="M85" s="20">
        <f t="shared" si="20"/>
        <v>0.24375000000000002</v>
      </c>
      <c r="N85" s="28" t="b">
        <f t="shared" si="14"/>
        <v>1</v>
      </c>
    </row>
    <row r="86" spans="1:14" x14ac:dyDescent="0.3">
      <c r="A86" s="15">
        <f t="shared" si="11"/>
        <v>76</v>
      </c>
      <c r="B86" s="16">
        <f t="shared" si="22"/>
        <v>43638.057083333137</v>
      </c>
      <c r="C86" s="19">
        <f t="shared" si="23"/>
        <v>5.7083333136688452E-2</v>
      </c>
      <c r="D86" s="17">
        <f t="array" ref="D86:E86">GCLatLong($D$10,$E$10,$D$6/$B$8*A86,$E$6)</f>
        <v>51.09337662974287</v>
      </c>
      <c r="E86" s="18">
        <v>16.851311933236115</v>
      </c>
      <c r="F86" s="15" t="str">
        <f t="shared" si="21"/>
        <v>0406Z-2213Z</v>
      </c>
      <c r="G86" s="19">
        <f t="shared" si="15"/>
        <v>0.92569444444444438</v>
      </c>
      <c r="H86" s="20">
        <f t="shared" si="16"/>
        <v>0.17083333333333331</v>
      </c>
      <c r="I86" s="24">
        <f t="shared" si="24"/>
        <v>0</v>
      </c>
      <c r="J86" s="24">
        <f t="shared" si="17"/>
        <v>0.17083333333333331</v>
      </c>
      <c r="K86" s="24">
        <f t="shared" si="18"/>
        <v>0.92569444444444438</v>
      </c>
      <c r="L86" s="24">
        <f t="shared" si="19"/>
        <v>1</v>
      </c>
      <c r="M86" s="20">
        <f t="shared" si="20"/>
        <v>0.24513888888888891</v>
      </c>
      <c r="N86" s="28" t="b">
        <f t="shared" si="14"/>
        <v>1</v>
      </c>
    </row>
    <row r="87" spans="1:14" x14ac:dyDescent="0.3">
      <c r="A87" s="15">
        <f t="shared" si="11"/>
        <v>77</v>
      </c>
      <c r="B87" s="16">
        <f t="shared" si="22"/>
        <v>43638.062083333134</v>
      </c>
      <c r="C87" s="19">
        <f t="shared" si="23"/>
        <v>6.2083333134069107E-2</v>
      </c>
      <c r="D87" s="17">
        <f t="array" ref="D87:E87">GCLatLong($D$10,$E$10,$D$6/$B$8*A87,$E$6)</f>
        <v>51.030782473958723</v>
      </c>
      <c r="E87" s="18">
        <v>16.023603249205625</v>
      </c>
      <c r="F87" s="15" t="str">
        <f t="shared" si="21"/>
        <v>0403Z-2209Z</v>
      </c>
      <c r="G87" s="19">
        <f t="shared" si="15"/>
        <v>0.92291666666666661</v>
      </c>
      <c r="H87" s="20">
        <f t="shared" si="16"/>
        <v>0.16874999999999998</v>
      </c>
      <c r="I87" s="24">
        <f t="shared" si="24"/>
        <v>0</v>
      </c>
      <c r="J87" s="24">
        <f t="shared" si="17"/>
        <v>0.16874999999999998</v>
      </c>
      <c r="K87" s="24">
        <f t="shared" si="18"/>
        <v>0.92291666666666661</v>
      </c>
      <c r="L87" s="24">
        <f t="shared" si="19"/>
        <v>1</v>
      </c>
      <c r="M87" s="20">
        <f t="shared" si="20"/>
        <v>0.24583333333333335</v>
      </c>
      <c r="N87" s="28" t="b">
        <f t="shared" si="14"/>
        <v>1</v>
      </c>
    </row>
    <row r="88" spans="1:14" x14ac:dyDescent="0.3">
      <c r="A88" s="15">
        <f t="shared" si="11"/>
        <v>78</v>
      </c>
      <c r="B88" s="16">
        <f t="shared" si="22"/>
        <v>43638.067083333131</v>
      </c>
      <c r="C88" s="19">
        <f t="shared" si="23"/>
        <v>6.7083333131449763E-2</v>
      </c>
      <c r="D88" s="17">
        <f t="array" ref="D88:E88">GCLatLong($D$10,$E$10,$D$6/$B$8*A88,$E$6)</f>
        <v>50.962357903656745</v>
      </c>
      <c r="E88" s="18">
        <v>15.198231076507415</v>
      </c>
      <c r="F88" s="15" t="str">
        <f t="shared" si="21"/>
        <v>0400Z-2205Z</v>
      </c>
      <c r="G88" s="19">
        <f t="shared" si="15"/>
        <v>0.92013888888888884</v>
      </c>
      <c r="H88" s="20">
        <f t="shared" si="16"/>
        <v>0.16666666666666666</v>
      </c>
      <c r="I88" s="24">
        <f t="shared" si="24"/>
        <v>0</v>
      </c>
      <c r="J88" s="24">
        <f t="shared" si="17"/>
        <v>0.16666666666666666</v>
      </c>
      <c r="K88" s="24">
        <f t="shared" si="18"/>
        <v>0.92013888888888884</v>
      </c>
      <c r="L88" s="24">
        <f t="shared" si="19"/>
        <v>1</v>
      </c>
      <c r="M88" s="20">
        <f t="shared" si="20"/>
        <v>0.24652777777777779</v>
      </c>
      <c r="N88" s="28" t="b">
        <f t="shared" si="14"/>
        <v>1</v>
      </c>
    </row>
    <row r="89" spans="1:14" x14ac:dyDescent="0.3">
      <c r="A89" s="15">
        <f t="shared" si="11"/>
        <v>79</v>
      </c>
      <c r="B89" s="16">
        <f t="shared" si="22"/>
        <v>43638.072083333129</v>
      </c>
      <c r="C89" s="19">
        <f t="shared" si="23"/>
        <v>7.2083333128830418E-2</v>
      </c>
      <c r="D89" s="17">
        <f t="array" ref="D89:E89">GCLatLong($D$10,$E$10,$D$6/$B$8*A89,$E$6)</f>
        <v>50.888134260999934</v>
      </c>
      <c r="E89" s="18">
        <v>14.375389134184315</v>
      </c>
      <c r="F89" s="15" t="str">
        <f t="shared" si="21"/>
        <v>0357Z-2202Z</v>
      </c>
      <c r="G89" s="19">
        <f t="shared" si="15"/>
        <v>0.91805555555555562</v>
      </c>
      <c r="H89" s="20">
        <f t="shared" si="16"/>
        <v>0.16458333333333333</v>
      </c>
      <c r="I89" s="24">
        <f t="shared" si="24"/>
        <v>0</v>
      </c>
      <c r="J89" s="24">
        <f t="shared" si="17"/>
        <v>0.16458333333333333</v>
      </c>
      <c r="K89" s="24">
        <f t="shared" si="18"/>
        <v>0.91805555555555562</v>
      </c>
      <c r="L89" s="24">
        <f t="shared" si="19"/>
        <v>1</v>
      </c>
      <c r="M89" s="20">
        <f t="shared" si="20"/>
        <v>0.24652777777777768</v>
      </c>
      <c r="N89" s="28" t="b">
        <f t="shared" si="14"/>
        <v>1</v>
      </c>
    </row>
    <row r="90" spans="1:14" x14ac:dyDescent="0.3">
      <c r="A90" s="15">
        <f t="shared" si="11"/>
        <v>80</v>
      </c>
      <c r="B90" s="16">
        <f t="shared" si="22"/>
        <v>43638.077083333126</v>
      </c>
      <c r="C90" s="19">
        <f t="shared" si="23"/>
        <v>7.7083333126211073E-2</v>
      </c>
      <c r="D90" s="17">
        <f t="array" ref="D90:E90">GCLatLong($D$10,$E$10,$D$6/$B$8*A90,$E$6)</f>
        <v>50.808145299123794</v>
      </c>
      <c r="E90" s="18">
        <v>13.555266626073951</v>
      </c>
      <c r="F90" s="15" t="str">
        <f t="shared" si="21"/>
        <v>0355Z-2158Z</v>
      </c>
      <c r="G90" s="19">
        <f t="shared" si="15"/>
        <v>0.91527777777777775</v>
      </c>
      <c r="H90" s="20">
        <f t="shared" si="16"/>
        <v>0.16319444444444445</v>
      </c>
      <c r="I90" s="24">
        <f t="shared" si="24"/>
        <v>0</v>
      </c>
      <c r="J90" s="24">
        <f t="shared" si="17"/>
        <v>0.16319444444444445</v>
      </c>
      <c r="K90" s="24">
        <f t="shared" si="18"/>
        <v>0.91527777777777775</v>
      </c>
      <c r="L90" s="24">
        <f t="shared" si="19"/>
        <v>1</v>
      </c>
      <c r="M90" s="20">
        <f t="shared" si="20"/>
        <v>0.24791666666666667</v>
      </c>
      <c r="N90" s="28" t="b">
        <f t="shared" si="14"/>
        <v>1</v>
      </c>
    </row>
    <row r="91" spans="1:14" x14ac:dyDescent="0.3">
      <c r="A91" s="15">
        <f t="shared" si="11"/>
        <v>81</v>
      </c>
      <c r="B91" s="16">
        <f t="shared" si="22"/>
        <v>43638.082083333124</v>
      </c>
      <c r="C91" s="19">
        <f t="shared" si="23"/>
        <v>8.2083333123591729E-2</v>
      </c>
      <c r="D91" s="17">
        <f t="array" ref="D91:E91">GCLatLong($D$10,$E$10,$D$6/$B$8*A91,$E$6)</f>
        <v>50.722427109837597</v>
      </c>
      <c r="E91" s="18">
        <v>12.738047958546421</v>
      </c>
      <c r="F91" s="15" t="str">
        <f t="shared" si="21"/>
        <v>0352Z-2154Z</v>
      </c>
      <c r="G91" s="19">
        <f t="shared" si="15"/>
        <v>0.91249999999999998</v>
      </c>
      <c r="H91" s="20">
        <f t="shared" si="16"/>
        <v>0.16111111111111112</v>
      </c>
      <c r="I91" s="24">
        <f t="shared" si="24"/>
        <v>0</v>
      </c>
      <c r="J91" s="24">
        <f t="shared" si="17"/>
        <v>0.16111111111111112</v>
      </c>
      <c r="K91" s="24">
        <f t="shared" si="18"/>
        <v>0.91249999999999998</v>
      </c>
      <c r="L91" s="24">
        <f t="shared" si="19"/>
        <v>1</v>
      </c>
      <c r="M91" s="20">
        <f t="shared" si="20"/>
        <v>0.24861111111111112</v>
      </c>
      <c r="N91" s="28" t="b">
        <f t="shared" si="14"/>
        <v>1</v>
      </c>
    </row>
    <row r="92" spans="1:14" x14ac:dyDescent="0.3">
      <c r="A92" s="15">
        <f t="shared" si="11"/>
        <v>82</v>
      </c>
      <c r="B92" s="16">
        <f t="shared" si="22"/>
        <v>43638.087083333121</v>
      </c>
      <c r="C92" s="19">
        <f t="shared" si="23"/>
        <v>8.7083333120972384E-2</v>
      </c>
      <c r="D92" s="17">
        <f t="array" ref="D92:E92">GCLatLong($D$10,$E$10,$D$6/$B$8*A92,$E$6)</f>
        <v>50.631018047361422</v>
      </c>
      <c r="E92" s="18">
        <v>11.923912478197677</v>
      </c>
      <c r="F92" s="15" t="str">
        <f t="shared" si="21"/>
        <v>0349Z-2150Z</v>
      </c>
      <c r="G92" s="19">
        <f t="shared" si="15"/>
        <v>0.90972222222222221</v>
      </c>
      <c r="H92" s="20">
        <f t="shared" si="16"/>
        <v>0.15902777777777777</v>
      </c>
      <c r="I92" s="24">
        <f t="shared" si="24"/>
        <v>0</v>
      </c>
      <c r="J92" s="24">
        <f t="shared" si="17"/>
        <v>0.15902777777777777</v>
      </c>
      <c r="K92" s="24">
        <f t="shared" si="18"/>
        <v>0.90972222222222221</v>
      </c>
      <c r="L92" s="24">
        <f t="shared" si="19"/>
        <v>1</v>
      </c>
      <c r="M92" s="20">
        <f t="shared" si="20"/>
        <v>0.24930555555555556</v>
      </c>
      <c r="N92" s="28" t="b">
        <f t="shared" si="14"/>
        <v>1</v>
      </c>
    </row>
    <row r="93" spans="1:14" x14ac:dyDescent="0.3">
      <c r="A93" s="15">
        <f t="shared" si="11"/>
        <v>83</v>
      </c>
      <c r="B93" s="16">
        <f t="shared" si="22"/>
        <v>43638.092083333118</v>
      </c>
      <c r="C93" s="19">
        <f t="shared" si="23"/>
        <v>9.2083333118353039E-2</v>
      </c>
      <c r="D93" s="17">
        <f t="array" ref="D93:E93">GCLatLong($D$10,$E$10,$D$6/$B$8*A93,$E$6)</f>
        <v>50.533958648461933</v>
      </c>
      <c r="E93" s="18">
        <v>11.113034230190109</v>
      </c>
      <c r="F93" s="15" t="str">
        <f t="shared" si="21"/>
        <v>0347Z-2146Z</v>
      </c>
      <c r="G93" s="19">
        <f t="shared" si="15"/>
        <v>0.90694444444444444</v>
      </c>
      <c r="H93" s="20">
        <f t="shared" si="16"/>
        <v>0.15763888888888888</v>
      </c>
      <c r="I93" s="24">
        <f t="shared" si="24"/>
        <v>0</v>
      </c>
      <c r="J93" s="24">
        <f t="shared" si="17"/>
        <v>0.15763888888888888</v>
      </c>
      <c r="K93" s="24">
        <f t="shared" si="18"/>
        <v>0.90694444444444444</v>
      </c>
      <c r="L93" s="24">
        <f t="shared" si="19"/>
        <v>1</v>
      </c>
      <c r="M93" s="20">
        <f t="shared" si="20"/>
        <v>0.25069444444444444</v>
      </c>
      <c r="N93" s="28" t="b">
        <f t="shared" si="14"/>
        <v>1</v>
      </c>
    </row>
    <row r="94" spans="1:14" x14ac:dyDescent="0.3">
      <c r="A94" s="15">
        <f t="shared" si="11"/>
        <v>84</v>
      </c>
      <c r="B94" s="16">
        <f t="shared" si="22"/>
        <v>43638.097083333116</v>
      </c>
      <c r="C94" s="19">
        <f t="shared" si="23"/>
        <v>9.7083333115733694E-2</v>
      </c>
      <c r="D94" s="17">
        <f t="array" ref="D94:E94">GCLatLong($D$10,$E$10,$D$6/$B$8*A94,$E$6)</f>
        <v>50.431291549358775</v>
      </c>
      <c r="E94" s="18">
        <v>10.305581737782814</v>
      </c>
      <c r="F94" s="15" t="str">
        <f t="shared" si="21"/>
        <v>0344Z-2142Z</v>
      </c>
      <c r="G94" s="19">
        <f t="shared" si="15"/>
        <v>0.90416666666666667</v>
      </c>
      <c r="H94" s="20">
        <f t="shared" si="16"/>
        <v>0.15555555555555556</v>
      </c>
      <c r="I94" s="24">
        <f t="shared" si="24"/>
        <v>0</v>
      </c>
      <c r="J94" s="24">
        <f t="shared" si="17"/>
        <v>0.15555555555555556</v>
      </c>
      <c r="K94" s="24">
        <f t="shared" si="18"/>
        <v>0.90416666666666667</v>
      </c>
      <c r="L94" s="24">
        <f t="shared" si="19"/>
        <v>1</v>
      </c>
      <c r="M94" s="20">
        <f t="shared" si="20"/>
        <v>0.25138888888888888</v>
      </c>
      <c r="N94" s="28" t="b">
        <f t="shared" si="14"/>
        <v>1</v>
      </c>
    </row>
    <row r="95" spans="1:14" x14ac:dyDescent="0.3">
      <c r="A95" s="15">
        <f t="shared" si="11"/>
        <v>85</v>
      </c>
      <c r="B95" s="16">
        <f t="shared" si="22"/>
        <v>43638.102083333113</v>
      </c>
      <c r="C95" s="19">
        <f t="shared" si="23"/>
        <v>0.10208333311311435</v>
      </c>
      <c r="D95" s="17">
        <f t="array" ref="D95:E95">GCLatLong($D$10,$E$10,$D$6/$B$8*A95,$E$6)</f>
        <v>50.32306139977964</v>
      </c>
      <c r="E95" s="18">
        <v>9.5017178034447163</v>
      </c>
      <c r="F95" s="15" t="str">
        <f t="shared" si="21"/>
        <v>0342Z-2138Z</v>
      </c>
      <c r="G95" s="19">
        <f t="shared" si="15"/>
        <v>0.90138888888888891</v>
      </c>
      <c r="H95" s="20">
        <f t="shared" si="16"/>
        <v>0.15416666666666667</v>
      </c>
      <c r="I95" s="24">
        <f t="shared" si="24"/>
        <v>0</v>
      </c>
      <c r="J95" s="24">
        <f t="shared" si="17"/>
        <v>0.15416666666666667</v>
      </c>
      <c r="K95" s="24">
        <f t="shared" si="18"/>
        <v>0.90138888888888891</v>
      </c>
      <c r="L95" s="24">
        <f t="shared" si="19"/>
        <v>1</v>
      </c>
      <c r="M95" s="20">
        <f t="shared" si="20"/>
        <v>0.25277777777777777</v>
      </c>
      <c r="N95" s="28" t="b">
        <f t="shared" si="14"/>
        <v>1</v>
      </c>
    </row>
    <row r="96" spans="1:14" x14ac:dyDescent="0.3">
      <c r="A96" s="15">
        <f t="shared" si="11"/>
        <v>86</v>
      </c>
      <c r="B96" s="16">
        <f t="shared" si="22"/>
        <v>43638.10708333311</v>
      </c>
      <c r="C96" s="19">
        <f t="shared" si="23"/>
        <v>0.107083333110495</v>
      </c>
      <c r="D96" s="17">
        <f t="array" ref="D96:E96">GCLatLong($D$10,$E$10,$D$6/$B$8*A96,$E$6)</f>
        <v>50.209314774544808</v>
      </c>
      <c r="E96" s="18">
        <v>8.7015993317969063</v>
      </c>
      <c r="F96" s="15" t="str">
        <f t="shared" si="21"/>
        <v>0340Z-2134Z</v>
      </c>
      <c r="G96" s="19">
        <f t="shared" si="15"/>
        <v>0.89861111111111114</v>
      </c>
      <c r="H96" s="20">
        <f t="shared" si="16"/>
        <v>0.15277777777777776</v>
      </c>
      <c r="I96" s="24">
        <f t="shared" si="24"/>
        <v>0</v>
      </c>
      <c r="J96" s="24">
        <f t="shared" si="17"/>
        <v>0.15277777777777776</v>
      </c>
      <c r="K96" s="24">
        <f t="shared" si="18"/>
        <v>0.89861111111111114</v>
      </c>
      <c r="L96" s="24">
        <f t="shared" si="19"/>
        <v>1</v>
      </c>
      <c r="M96" s="20">
        <f t="shared" si="20"/>
        <v>0.25416666666666665</v>
      </c>
      <c r="N96" s="28" t="b">
        <f t="shared" si="14"/>
        <v>1</v>
      </c>
    </row>
    <row r="97" spans="1:14" x14ac:dyDescent="0.3">
      <c r="A97" s="15">
        <f t="shared" si="11"/>
        <v>87</v>
      </c>
      <c r="B97" s="16">
        <f t="shared" si="22"/>
        <v>43638.112083333108</v>
      </c>
      <c r="C97" s="19">
        <f t="shared" si="23"/>
        <v>0.11208333310787566</v>
      </c>
      <c r="D97" s="17">
        <f t="array" ref="D97:E97">GCLatLong($D$10,$E$10,$D$6/$B$8*A97,$E$6)</f>
        <v>50.090100083062815</v>
      </c>
      <c r="E97" s="18">
        <v>7.9053771744880486</v>
      </c>
      <c r="F97" s="15" t="str">
        <f t="shared" si="21"/>
        <v>0337Z-2130Z</v>
      </c>
      <c r="G97" s="19">
        <f t="shared" si="15"/>
        <v>0.89583333333333337</v>
      </c>
      <c r="H97" s="20">
        <f t="shared" si="16"/>
        <v>0.15069444444444444</v>
      </c>
      <c r="I97" s="24">
        <f t="shared" si="24"/>
        <v>0</v>
      </c>
      <c r="J97" s="24">
        <f t="shared" si="17"/>
        <v>0.15069444444444444</v>
      </c>
      <c r="K97" s="24">
        <f t="shared" si="18"/>
        <v>0.89583333333333337</v>
      </c>
      <c r="L97" s="24">
        <f t="shared" si="19"/>
        <v>1</v>
      </c>
      <c r="M97" s="20">
        <f t="shared" si="20"/>
        <v>0.25486111111111109</v>
      </c>
      <c r="N97" s="28" t="b">
        <f t="shared" si="14"/>
        <v>1</v>
      </c>
    </row>
    <row r="98" spans="1:14" x14ac:dyDescent="0.3">
      <c r="A98" s="15">
        <f t="shared" si="11"/>
        <v>88</v>
      </c>
      <c r="B98" s="16">
        <f t="shared" si="22"/>
        <v>43638.117083333105</v>
      </c>
      <c r="C98" s="19">
        <f t="shared" si="23"/>
        <v>0.11708333310525632</v>
      </c>
      <c r="D98" s="17">
        <f t="array" ref="D98:E98">GCLatLong($D$10,$E$10,$D$6/$B$8*A98,$E$6)</f>
        <v>49.965467477116121</v>
      </c>
      <c r="E98" s="18">
        <v>7.113195996967959</v>
      </c>
      <c r="F98" s="15" t="str">
        <f t="shared" si="21"/>
        <v>0335Z-2126Z</v>
      </c>
      <c r="G98" s="19">
        <f t="shared" si="15"/>
        <v>0.8930555555555556</v>
      </c>
      <c r="H98" s="20">
        <f t="shared" si="16"/>
        <v>0.14930555555555555</v>
      </c>
      <c r="I98" s="24">
        <f t="shared" si="24"/>
        <v>0</v>
      </c>
      <c r="J98" s="24">
        <f t="shared" si="17"/>
        <v>0.14930555555555555</v>
      </c>
      <c r="K98" s="24">
        <f t="shared" si="18"/>
        <v>0.8930555555555556</v>
      </c>
      <c r="L98" s="24">
        <f t="shared" si="19"/>
        <v>1</v>
      </c>
      <c r="M98" s="20">
        <f t="shared" si="20"/>
        <v>0.25624999999999998</v>
      </c>
      <c r="N98" s="28" t="b">
        <f t="shared" si="14"/>
        <v>1</v>
      </c>
    </row>
    <row r="99" spans="1:14" x14ac:dyDescent="0.3">
      <c r="A99" s="15">
        <f t="shared" si="11"/>
        <v>89</v>
      </c>
      <c r="B99" s="16">
        <f t="shared" si="22"/>
        <v>43638.122083333103</v>
      </c>
      <c r="C99" s="19">
        <f t="shared" si="23"/>
        <v>0.12208333310263697</v>
      </c>
      <c r="D99" s="17">
        <f t="array" ref="D99:E99">GCLatLong($D$10,$E$10,$D$6/$B$8*A99,$E$6)</f>
        <v>49.835468757310714</v>
      </c>
      <c r="E99" s="18">
        <v>6.3251941669931577</v>
      </c>
      <c r="F99" s="15" t="str">
        <f t="shared" si="21"/>
        <v>0333Z-2122Z</v>
      </c>
      <c r="G99" s="19">
        <f t="shared" si="15"/>
        <v>0.89027777777777783</v>
      </c>
      <c r="H99" s="20">
        <f t="shared" si="16"/>
        <v>0.14791666666666667</v>
      </c>
      <c r="I99" s="24">
        <f t="shared" si="24"/>
        <v>0</v>
      </c>
      <c r="J99" s="24">
        <f t="shared" si="17"/>
        <v>0.14791666666666667</v>
      </c>
      <c r="K99" s="24">
        <f t="shared" si="18"/>
        <v>0.89027777777777783</v>
      </c>
      <c r="L99" s="24">
        <f t="shared" si="19"/>
        <v>1</v>
      </c>
      <c r="M99" s="20">
        <f t="shared" si="20"/>
        <v>0.25763888888888886</v>
      </c>
      <c r="N99" s="28" t="b">
        <f t="shared" si="14"/>
        <v>1</v>
      </c>
    </row>
    <row r="100" spans="1:14" x14ac:dyDescent="0.3">
      <c r="A100" s="15">
        <f t="shared" si="11"/>
        <v>90</v>
      </c>
      <c r="B100" s="16">
        <f t="shared" si="22"/>
        <v>43638.1270833331</v>
      </c>
      <c r="C100" s="19">
        <f t="shared" si="23"/>
        <v>0.12708333310001763</v>
      </c>
      <c r="D100" s="17">
        <f t="array" ref="D100:E100">GCLatLong($D$10,$E$10,$D$6/$B$8*A100,$E$6)</f>
        <v>49.700157278556837</v>
      </c>
      <c r="E100" s="18">
        <v>5.541503664573403</v>
      </c>
      <c r="F100" s="15" t="str">
        <f t="shared" si="21"/>
        <v>0330Z-2118Z</v>
      </c>
      <c r="G100" s="19">
        <f t="shared" si="15"/>
        <v>0.88750000000000007</v>
      </c>
      <c r="H100" s="20">
        <f t="shared" si="16"/>
        <v>0.14583333333333334</v>
      </c>
      <c r="I100" s="24">
        <f t="shared" si="24"/>
        <v>0</v>
      </c>
      <c r="J100" s="24">
        <f t="shared" si="17"/>
        <v>0.14583333333333334</v>
      </c>
      <c r="K100" s="24">
        <f t="shared" si="18"/>
        <v>0.88750000000000007</v>
      </c>
      <c r="L100" s="24">
        <f t="shared" si="19"/>
        <v>1</v>
      </c>
      <c r="M100" s="20">
        <f t="shared" si="20"/>
        <v>0.2583333333333333</v>
      </c>
      <c r="N100" s="28" t="b">
        <f t="shared" si="14"/>
        <v>1</v>
      </c>
    </row>
    <row r="101" spans="1:14" x14ac:dyDescent="0.3">
      <c r="A101" s="15">
        <f t="shared" si="11"/>
        <v>91</v>
      </c>
      <c r="B101" s="16">
        <f t="shared" si="22"/>
        <v>43638.132083333097</v>
      </c>
      <c r="C101" s="19">
        <f t="shared" si="23"/>
        <v>0.13208333309739828</v>
      </c>
      <c r="D101" s="17">
        <f t="array" ref="D101:E101">GCLatLong($D$10,$E$10,$D$6/$B$8*A101,$E$6)</f>
        <v>49.559587854937803</v>
      </c>
      <c r="E101" s="18">
        <v>4.7622500129517027</v>
      </c>
      <c r="F101" s="15" t="str">
        <f t="shared" si="21"/>
        <v>0328Z-2114Z</v>
      </c>
      <c r="G101" s="19">
        <f t="shared" si="15"/>
        <v>0.8847222222222223</v>
      </c>
      <c r="H101" s="20">
        <f t="shared" si="16"/>
        <v>0.14444444444444446</v>
      </c>
      <c r="I101" s="24">
        <f t="shared" si="24"/>
        <v>0</v>
      </c>
      <c r="J101" s="24">
        <f t="shared" si="17"/>
        <v>0.14444444444444446</v>
      </c>
      <c r="K101" s="24">
        <f t="shared" si="18"/>
        <v>0.8847222222222223</v>
      </c>
      <c r="L101" s="24">
        <f t="shared" si="19"/>
        <v>1</v>
      </c>
      <c r="M101" s="20">
        <f t="shared" si="20"/>
        <v>0.25972222222222219</v>
      </c>
      <c r="N101" s="28" t="b">
        <f t="shared" si="14"/>
        <v>1</v>
      </c>
    </row>
    <row r="102" spans="1:14" x14ac:dyDescent="0.3">
      <c r="A102" s="15">
        <f t="shared" si="11"/>
        <v>92</v>
      </c>
      <c r="B102" s="16">
        <f t="shared" si="22"/>
        <v>43638.137083333095</v>
      </c>
      <c r="C102" s="19">
        <f t="shared" si="23"/>
        <v>0.13708333309477894</v>
      </c>
      <c r="D102" s="17">
        <f t="array" ref="D102:E102">GCLatLong($D$10,$E$10,$D$6/$B$8*A102,$E$6)</f>
        <v>49.413816664313053</v>
      </c>
      <c r="E102" s="18">
        <v>3.9875522301028599</v>
      </c>
      <c r="F102" s="15" t="str">
        <f t="shared" si="21"/>
        <v>0326Z-2110Z</v>
      </c>
      <c r="G102" s="19">
        <f t="shared" si="15"/>
        <v>0.88194444444444453</v>
      </c>
      <c r="H102" s="20">
        <f t="shared" si="16"/>
        <v>0.14305555555555557</v>
      </c>
      <c r="I102" s="24">
        <f t="shared" si="24"/>
        <v>0</v>
      </c>
      <c r="J102" s="24">
        <f t="shared" si="17"/>
        <v>0.14305555555555557</v>
      </c>
      <c r="K102" s="24">
        <f t="shared" si="18"/>
        <v>0.88194444444444453</v>
      </c>
      <c r="L102" s="24">
        <f t="shared" si="19"/>
        <v>1</v>
      </c>
      <c r="M102" s="20">
        <f t="shared" si="20"/>
        <v>0.26111111111111107</v>
      </c>
      <c r="N102" s="28" t="b">
        <f t="shared" si="14"/>
        <v>1</v>
      </c>
    </row>
    <row r="103" spans="1:14" x14ac:dyDescent="0.3">
      <c r="A103" s="15">
        <f t="shared" si="11"/>
        <v>93</v>
      </c>
      <c r="B103" s="16">
        <f t="shared" si="22"/>
        <v>43638.142083333092</v>
      </c>
      <c r="C103" s="19">
        <f t="shared" si="23"/>
        <v>0.14208333309215959</v>
      </c>
      <c r="D103" s="17">
        <f t="array" ref="D103:E103">GCLatLong($D$10,$E$10,$D$6/$B$8*A103,$E$6)</f>
        <v>49.262901152987766</v>
      </c>
      <c r="E103" s="18">
        <v>3.2175228001377403</v>
      </c>
      <c r="F103" s="15" t="str">
        <f t="shared" si="21"/>
        <v>0324Z-2106Z</v>
      </c>
      <c r="G103" s="19">
        <f t="shared" si="15"/>
        <v>0.87916666666666676</v>
      </c>
      <c r="H103" s="20">
        <f t="shared" si="16"/>
        <v>0.14166666666666666</v>
      </c>
      <c r="I103" s="24">
        <f t="shared" si="24"/>
        <v>0</v>
      </c>
      <c r="J103" s="24">
        <f t="shared" si="17"/>
        <v>0.14166666666666666</v>
      </c>
      <c r="K103" s="24">
        <f t="shared" si="18"/>
        <v>0.87916666666666676</v>
      </c>
      <c r="L103" s="24">
        <f t="shared" si="19"/>
        <v>1</v>
      </c>
      <c r="M103" s="20">
        <f t="shared" si="20"/>
        <v>0.26249999999999996</v>
      </c>
      <c r="N103" s="28" t="b">
        <f t="shared" si="14"/>
        <v>0</v>
      </c>
    </row>
    <row r="104" spans="1:14" x14ac:dyDescent="0.3">
      <c r="A104" s="15">
        <f t="shared" si="11"/>
        <v>94</v>
      </c>
      <c r="B104" s="16">
        <f t="shared" si="22"/>
        <v>43638.14708333309</v>
      </c>
      <c r="C104" s="19">
        <f t="shared" si="23"/>
        <v>0.14708333308954025</v>
      </c>
      <c r="D104" s="17">
        <f t="array" ref="D104:E104">GCLatLong($D$10,$E$10,$D$6/$B$8*A104,$E$6)</f>
        <v>49.106899940767086</v>
      </c>
      <c r="E104" s="18">
        <v>2.4522676639124397</v>
      </c>
      <c r="F104" s="15" t="str">
        <f t="shared" si="21"/>
        <v>0322Z-2101Z</v>
      </c>
      <c r="G104" s="19">
        <f t="shared" si="15"/>
        <v>0.87569444444444444</v>
      </c>
      <c r="H104" s="20">
        <f t="shared" si="16"/>
        <v>0.14027777777777778</v>
      </c>
      <c r="I104" s="24">
        <f t="shared" si="24"/>
        <v>0</v>
      </c>
      <c r="J104" s="24">
        <f t="shared" si="17"/>
        <v>0.14027777777777778</v>
      </c>
      <c r="K104" s="24">
        <f t="shared" si="18"/>
        <v>0.87569444444444444</v>
      </c>
      <c r="L104" s="24">
        <f t="shared" si="19"/>
        <v>1</v>
      </c>
      <c r="M104" s="20">
        <f t="shared" si="20"/>
        <v>0.26458333333333339</v>
      </c>
      <c r="N104" s="28" t="b">
        <f t="shared" si="14"/>
        <v>0</v>
      </c>
    </row>
    <row r="105" spans="1:14" x14ac:dyDescent="0.3">
      <c r="A105" s="15">
        <f t="shared" si="11"/>
        <v>95</v>
      </c>
      <c r="B105" s="16">
        <f t="shared" si="22"/>
        <v>43638.152083333087</v>
      </c>
      <c r="C105" s="19">
        <f t="shared" si="23"/>
        <v>0.1520833330869209</v>
      </c>
      <c r="D105" s="17">
        <f t="array" ref="D105:E105">GCLatLong($D$10,$E$10,$D$6/$B$8*A105,$E$6)</f>
        <v>48.945872726696074</v>
      </c>
      <c r="E105" s="18">
        <v>1.6918862280632496</v>
      </c>
      <c r="F105" s="15" t="str">
        <f t="shared" si="21"/>
        <v>0320Z-2057Z</v>
      </c>
      <c r="G105" s="19">
        <f t="shared" si="15"/>
        <v>0.87291666666666667</v>
      </c>
      <c r="H105" s="20">
        <f t="shared" si="16"/>
        <v>0.1388888888888889</v>
      </c>
      <c r="I105" s="24">
        <f t="shared" si="24"/>
        <v>0</v>
      </c>
      <c r="J105" s="24">
        <f t="shared" si="17"/>
        <v>0.1388888888888889</v>
      </c>
      <c r="K105" s="24">
        <f t="shared" si="18"/>
        <v>0.87291666666666667</v>
      </c>
      <c r="L105" s="24">
        <f t="shared" si="19"/>
        <v>1</v>
      </c>
      <c r="M105" s="20">
        <f t="shared" si="20"/>
        <v>0.26597222222222228</v>
      </c>
      <c r="N105" s="28" t="b">
        <f t="shared" si="14"/>
        <v>0</v>
      </c>
    </row>
    <row r="106" spans="1:14" x14ac:dyDescent="0.3">
      <c r="A106" s="15">
        <f t="shared" si="11"/>
        <v>96</v>
      </c>
      <c r="B106" s="16">
        <f t="shared" si="22"/>
        <v>43638.157083333084</v>
      </c>
      <c r="C106" s="19">
        <f t="shared" si="23"/>
        <v>0.15708333308430156</v>
      </c>
      <c r="D106" s="17">
        <f t="array" ref="D106:E106">GCLatLong($D$10,$E$10,$D$6/$B$8*A106,$E$6)</f>
        <v>48.779880195770147</v>
      </c>
      <c r="E106" s="18">
        <v>0.93647139162138759</v>
      </c>
      <c r="F106" s="15" t="str">
        <f t="shared" ref="F106:F110" si="25">fctsoleil(INT(B106),D106,E106,FALSE)</f>
        <v>0318Z-2053Z</v>
      </c>
      <c r="G106" s="19">
        <f t="shared" si="15"/>
        <v>0.87013888888888891</v>
      </c>
      <c r="H106" s="20">
        <f t="shared" si="16"/>
        <v>0.13749999999999998</v>
      </c>
      <c r="I106" s="24">
        <f t="shared" si="24"/>
        <v>0</v>
      </c>
      <c r="J106" s="24">
        <f t="shared" si="17"/>
        <v>0.13749999999999998</v>
      </c>
      <c r="K106" s="24">
        <f t="shared" si="18"/>
        <v>0.87013888888888891</v>
      </c>
      <c r="L106" s="24">
        <f t="shared" si="19"/>
        <v>1</v>
      </c>
      <c r="M106" s="20">
        <f t="shared" si="20"/>
        <v>0.26736111111111105</v>
      </c>
      <c r="N106" s="28" t="b">
        <f t="shared" si="14"/>
        <v>0</v>
      </c>
    </row>
    <row r="107" spans="1:14" x14ac:dyDescent="0.3">
      <c r="A107" s="15">
        <f t="shared" si="11"/>
        <v>97</v>
      </c>
      <c r="B107" s="16">
        <f t="shared" si="22"/>
        <v>43638.162083333082</v>
      </c>
      <c r="C107" s="19">
        <f t="shared" si="23"/>
        <v>0.16208333308168221</v>
      </c>
      <c r="D107" s="17">
        <f t="array" ref="D107:E107">GCLatLong($D$10,$E$10,$D$6/$B$8*A107,$E$6)</f>
        <v>48.608983926881194</v>
      </c>
      <c r="E107" s="18">
        <v>0.18610958930459298</v>
      </c>
      <c r="F107" s="15" t="str">
        <f t="shared" si="25"/>
        <v>0316Z-2049Z</v>
      </c>
      <c r="G107" s="19">
        <f t="shared" si="15"/>
        <v>0.86736111111111114</v>
      </c>
      <c r="H107" s="20">
        <f t="shared" si="16"/>
        <v>0.1361111111111111</v>
      </c>
      <c r="I107" s="24">
        <f t="shared" si="24"/>
        <v>0</v>
      </c>
      <c r="J107" s="24">
        <f t="shared" si="17"/>
        <v>0.1361111111111111</v>
      </c>
      <c r="K107" s="24">
        <f t="shared" si="18"/>
        <v>0.86736111111111114</v>
      </c>
      <c r="L107" s="24">
        <f t="shared" si="19"/>
        <v>1</v>
      </c>
      <c r="M107" s="20">
        <f t="shared" si="20"/>
        <v>0.26874999999999993</v>
      </c>
      <c r="N107" s="28" t="b">
        <f t="shared" si="14"/>
        <v>0</v>
      </c>
    </row>
    <row r="108" spans="1:14" x14ac:dyDescent="0.3">
      <c r="A108" s="15">
        <f t="shared" si="11"/>
        <v>98</v>
      </c>
      <c r="B108" s="16">
        <f t="shared" si="22"/>
        <v>43638.167083333079</v>
      </c>
      <c r="C108" s="19">
        <f t="shared" si="23"/>
        <v>0.16708333307906287</v>
      </c>
      <c r="D108" s="17">
        <f t="array" ref="D108:E108">GCLatLong($D$10,$E$10,$D$6/$B$8*A108,$E$6)</f>
        <v>48.433246302246999</v>
      </c>
      <c r="E108" s="18">
        <v>-0.55911914946537677</v>
      </c>
      <c r="F108" s="15" t="str">
        <f t="shared" si="25"/>
        <v>0314Z-2045Z</v>
      </c>
      <c r="G108" s="19">
        <f t="shared" si="15"/>
        <v>0.86458333333333337</v>
      </c>
      <c r="H108" s="20">
        <f t="shared" si="16"/>
        <v>0.13472222222222222</v>
      </c>
      <c r="I108" s="24">
        <f t="shared" si="24"/>
        <v>0</v>
      </c>
      <c r="J108" s="24">
        <f t="shared" si="17"/>
        <v>0.13472222222222222</v>
      </c>
      <c r="K108" s="24">
        <f t="shared" si="18"/>
        <v>0.86458333333333337</v>
      </c>
      <c r="L108" s="24">
        <f t="shared" si="19"/>
        <v>1</v>
      </c>
      <c r="M108" s="20">
        <f t="shared" si="20"/>
        <v>0.27013888888888882</v>
      </c>
      <c r="N108" s="28" t="b">
        <f t="shared" si="14"/>
        <v>0</v>
      </c>
    </row>
    <row r="109" spans="1:14" x14ac:dyDescent="0.3">
      <c r="A109" s="15">
        <f t="shared" si="11"/>
        <v>99</v>
      </c>
      <c r="B109" s="16">
        <f t="shared" si="22"/>
        <v>43638.172083333076</v>
      </c>
      <c r="C109" s="19">
        <f t="shared" si="23"/>
        <v>0.17208333307644352</v>
      </c>
      <c r="D109" s="17">
        <f t="array" ref="D109:E109">GCLatLong($D$10,$E$10,$D$6/$B$8*A109,$E$6)</f>
        <v>48.252730418550932</v>
      </c>
      <c r="E109" s="18">
        <v>-1.2991411268054287</v>
      </c>
      <c r="F109" s="15" t="str">
        <f t="shared" si="25"/>
        <v>0312Z-2041Z</v>
      </c>
      <c r="G109" s="19">
        <f t="shared" si="15"/>
        <v>0.8618055555555556</v>
      </c>
      <c r="H109" s="20">
        <f t="shared" si="16"/>
        <v>0.13333333333333333</v>
      </c>
      <c r="I109" s="24">
        <f t="shared" si="24"/>
        <v>0</v>
      </c>
      <c r="J109" s="24">
        <f t="shared" si="17"/>
        <v>0.13333333333333333</v>
      </c>
      <c r="K109" s="24">
        <f t="shared" si="18"/>
        <v>0.8618055555555556</v>
      </c>
      <c r="L109" s="24">
        <f t="shared" si="19"/>
        <v>1</v>
      </c>
      <c r="M109" s="20">
        <f t="shared" si="20"/>
        <v>0.2715277777777777</v>
      </c>
      <c r="N109" s="28" t="b">
        <f t="shared" si="14"/>
        <v>0</v>
      </c>
    </row>
    <row r="110" spans="1:14" x14ac:dyDescent="0.3">
      <c r="A110" s="15">
        <f t="shared" si="11"/>
        <v>100</v>
      </c>
      <c r="B110" s="16">
        <f t="shared" si="22"/>
        <v>43638.177083333074</v>
      </c>
      <c r="C110" s="19">
        <f t="shared" si="23"/>
        <v>0.17708333307382418</v>
      </c>
      <c r="D110" s="17">
        <f t="array" ref="D110:E110">GCLatLong($D$10,$E$10,$D$6/$B$8*A110,$E$6)</f>
        <v>48.067499999999995</v>
      </c>
      <c r="E110" s="18">
        <v>-2.0338888888888711</v>
      </c>
      <c r="F110" s="15" t="str">
        <f t="shared" si="25"/>
        <v>0311Z-2037Z</v>
      </c>
      <c r="G110" s="19">
        <f t="shared" si="15"/>
        <v>0.85902777777777783</v>
      </c>
      <c r="H110" s="20">
        <f t="shared" si="16"/>
        <v>0.13263888888888889</v>
      </c>
      <c r="I110" s="24">
        <f t="shared" si="24"/>
        <v>0</v>
      </c>
      <c r="J110" s="24">
        <f t="shared" si="17"/>
        <v>0.13263888888888889</v>
      </c>
      <c r="K110" s="24">
        <f t="shared" si="18"/>
        <v>0.85902777777777783</v>
      </c>
      <c r="L110" s="24">
        <f t="shared" si="19"/>
        <v>1</v>
      </c>
      <c r="M110" s="20">
        <f t="shared" si="20"/>
        <v>0.27361111111111103</v>
      </c>
      <c r="N110" s="28" t="b">
        <f t="shared" si="14"/>
        <v>0</v>
      </c>
    </row>
    <row r="111" spans="1:14" x14ac:dyDescent="0.3">
      <c r="F111" s="7"/>
      <c r="G111" s="11"/>
    </row>
  </sheetData>
  <mergeCells count="2">
    <mergeCell ref="F2:M2"/>
    <mergeCell ref="F3:M3"/>
  </mergeCells>
  <conditionalFormatting sqref="A10:N110">
    <cfRule type="expression" dxfId="1" priority="3">
      <formula>$N10</formula>
    </cfRule>
  </conditionalFormatting>
  <conditionalFormatting sqref="F6">
    <cfRule type="expression" dxfId="0" priority="1">
      <formula>$N6</formula>
    </cfRule>
  </conditionalFormatting>
  <pageMargins left="0.7" right="0.7" top="0.75" bottom="0.75" header="0.3" footer="0.3"/>
  <pageSetup paperSize="9" orientation="portrait" horizontalDpi="4294967293" r:id="rId1"/>
  <ignoredErrors>
    <ignoredError sqref="D2:E3" unlockedFormula="1"/>
  </ignoredErrors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'Codes OACI'!$A$2:$A$13</xm:f>
          </x14:formula1>
          <xm:sqref>B2 B3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D13"/>
  <sheetViews>
    <sheetView workbookViewId="0">
      <selection activeCell="A2" sqref="A2"/>
    </sheetView>
  </sheetViews>
  <sheetFormatPr baseColWidth="10" defaultColWidth="10.81640625" defaultRowHeight="12.5" x14ac:dyDescent="0.25"/>
  <cols>
    <col min="1" max="1" width="7.453125" style="1" bestFit="1" customWidth="1"/>
    <col min="2" max="2" width="34.453125" style="1" bestFit="1" customWidth="1"/>
    <col min="3" max="3" width="12.453125" style="1" bestFit="1" customWidth="1"/>
    <col min="4" max="16384" width="10.81640625" style="1"/>
  </cols>
  <sheetData>
    <row r="1" spans="1:4" x14ac:dyDescent="0.25">
      <c r="A1" s="1" t="s">
        <v>6</v>
      </c>
      <c r="B1" s="1" t="s">
        <v>7</v>
      </c>
      <c r="C1" s="2" t="s">
        <v>8</v>
      </c>
      <c r="D1" s="2" t="s">
        <v>9</v>
      </c>
    </row>
    <row r="2" spans="1:4" x14ac:dyDescent="0.25">
      <c r="A2" s="1" t="s">
        <v>10</v>
      </c>
      <c r="B2" s="1" t="s">
        <v>11</v>
      </c>
      <c r="C2" s="1" t="s">
        <v>12</v>
      </c>
      <c r="D2" s="1" t="s">
        <v>13</v>
      </c>
    </row>
    <row r="3" spans="1:4" x14ac:dyDescent="0.25">
      <c r="A3" s="1" t="s">
        <v>18</v>
      </c>
      <c r="B3" s="1" t="s">
        <v>19</v>
      </c>
      <c r="C3" s="1" t="s">
        <v>20</v>
      </c>
      <c r="D3" s="1" t="s">
        <v>21</v>
      </c>
    </row>
    <row r="4" spans="1:4" x14ac:dyDescent="0.25">
      <c r="A4" s="1" t="s">
        <v>26</v>
      </c>
      <c r="B4" s="1" t="s">
        <v>27</v>
      </c>
      <c r="C4" s="1" t="s">
        <v>28</v>
      </c>
      <c r="D4" s="1" t="s">
        <v>29</v>
      </c>
    </row>
    <row r="5" spans="1:4" x14ac:dyDescent="0.25">
      <c r="A5" s="1" t="s">
        <v>30</v>
      </c>
      <c r="B5" s="1" t="s">
        <v>31</v>
      </c>
      <c r="C5" s="1" t="s">
        <v>32</v>
      </c>
      <c r="D5" s="1" t="s">
        <v>33</v>
      </c>
    </row>
    <row r="6" spans="1:4" x14ac:dyDescent="0.25">
      <c r="A6" s="1" t="s">
        <v>42</v>
      </c>
      <c r="B6" s="1" t="s">
        <v>43</v>
      </c>
      <c r="C6" s="1" t="s">
        <v>44</v>
      </c>
      <c r="D6" s="1" t="s">
        <v>45</v>
      </c>
    </row>
    <row r="7" spans="1:4" x14ac:dyDescent="0.25">
      <c r="A7" s="1" t="s">
        <v>46</v>
      </c>
      <c r="B7" s="1" t="s">
        <v>47</v>
      </c>
      <c r="C7" s="1" t="s">
        <v>48</v>
      </c>
      <c r="D7" s="1" t="s">
        <v>49</v>
      </c>
    </row>
    <row r="8" spans="1:4" x14ac:dyDescent="0.25">
      <c r="A8" s="1" t="s">
        <v>50</v>
      </c>
      <c r="B8" s="1" t="s">
        <v>51</v>
      </c>
      <c r="C8" s="1" t="s">
        <v>52</v>
      </c>
      <c r="D8" s="1" t="s">
        <v>53</v>
      </c>
    </row>
    <row r="9" spans="1:4" x14ac:dyDescent="0.25">
      <c r="A9" s="1" t="s">
        <v>54</v>
      </c>
      <c r="B9" s="1" t="s">
        <v>55</v>
      </c>
      <c r="C9" s="1" t="s">
        <v>56</v>
      </c>
      <c r="D9" s="1" t="s">
        <v>57</v>
      </c>
    </row>
    <row r="10" spans="1:4" x14ac:dyDescent="0.25">
      <c r="A10" s="1" t="s">
        <v>14</v>
      </c>
      <c r="B10" s="1" t="s">
        <v>15</v>
      </c>
      <c r="C10" s="1" t="s">
        <v>16</v>
      </c>
      <c r="D10" s="1" t="s">
        <v>17</v>
      </c>
    </row>
    <row r="11" spans="1:4" x14ac:dyDescent="0.25">
      <c r="A11" s="1" t="s">
        <v>22</v>
      </c>
      <c r="B11" s="1" t="s">
        <v>23</v>
      </c>
      <c r="C11" s="1" t="s">
        <v>24</v>
      </c>
      <c r="D11" s="1" t="s">
        <v>25</v>
      </c>
    </row>
    <row r="12" spans="1:4" x14ac:dyDescent="0.25">
      <c r="A12" s="1" t="s">
        <v>34</v>
      </c>
      <c r="B12" s="1" t="s">
        <v>35</v>
      </c>
      <c r="C12" s="1" t="s">
        <v>36</v>
      </c>
      <c r="D12" s="1" t="s">
        <v>37</v>
      </c>
    </row>
    <row r="13" spans="1:4" x14ac:dyDescent="0.25">
      <c r="A13" s="1" t="s">
        <v>38</v>
      </c>
      <c r="B13" s="1" t="s">
        <v>39</v>
      </c>
      <c r="C13" s="1" t="s">
        <v>40</v>
      </c>
      <c r="D13" s="1" t="s">
        <v>41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Route</vt:lpstr>
      <vt:lpstr>Codes OACI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Rhumb Line &amp; Great Circle Sailing</dc:title>
  <cp:lastModifiedBy>Michel</cp:lastModifiedBy>
  <cp:lastPrinted>2011-10-18T17:27:30Z</cp:lastPrinted>
  <dcterms:created xsi:type="dcterms:W3CDTF">2011-08-20T22:35:22Z</dcterms:created>
  <dcterms:modified xsi:type="dcterms:W3CDTF">2019-08-09T17:20:17Z</dcterms:modified>
</cp:coreProperties>
</file>