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0800" windowHeight="8610"/>
  </bookViews>
  <sheets>
    <sheet name="Effectif" sheetId="4" r:id="rId1"/>
    <sheet name="Secatol" sheetId="1" r:id="rId2"/>
  </sheets>
  <definedNames>
    <definedName name="_xlnm._FilterDatabase" localSheetId="1" hidden="1">Secatol!$A$18:$M$30</definedName>
    <definedName name="CDD" localSheetId="1">Secatol!$P$20:$P$23</definedName>
    <definedName name="Cont" localSheetId="1">OFFSET(Secatol!$E$19,,,COUNTA(Secatol!$A$19:$A$938))</definedName>
    <definedName name="Contrat" localSheetId="1">OFFSET(Secatol!$F$19,,,COUNTA(Secatol!$A$19:$A$938))</definedName>
    <definedName name="Entree" localSheetId="1">OFFSET(Secatol!$G$19,,,COUNTA(Secatol!$A$19:$A$938))</definedName>
    <definedName name="ETP" localSheetId="1">OFFSET(Secatol!$M$19,,,COUNTA(Secatol!$A$19:$A$938))</definedName>
    <definedName name="Noms" localSheetId="1">OFFSET(Secatol!$A$19,,,COUNTA(Secatol!$A$19:$A$938))</definedName>
    <definedName name="Sexe" localSheetId="1">OFFSET(Secatol!$D$19,,,COUNTA(Secatol!$A$19:$A$938))</definedName>
    <definedName name="Sortie" localSheetId="1">OFFSET(Secatol!$H$19,,,COUNTA(Secatol!$A$19:$A$938))</definedName>
    <definedName name="_xlnm.Print_Area" localSheetId="1">Secatol!$A$1:$M$30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4" l="1"/>
  <c r="K13" i="4"/>
  <c r="J13" i="4"/>
  <c r="I13" i="4"/>
  <c r="H13" i="4"/>
  <c r="G13" i="4"/>
  <c r="F13" i="4"/>
  <c r="E13" i="4"/>
  <c r="D13" i="4"/>
  <c r="L12" i="4"/>
  <c r="K12" i="4"/>
  <c r="J12" i="4"/>
  <c r="I12" i="4"/>
  <c r="H12" i="4"/>
  <c r="G12" i="4"/>
  <c r="F12" i="4"/>
  <c r="E12" i="4"/>
  <c r="D12" i="4"/>
  <c r="L11" i="4"/>
  <c r="K11" i="4"/>
  <c r="J11" i="4"/>
  <c r="I11" i="4"/>
  <c r="H11" i="4"/>
  <c r="G11" i="4"/>
  <c r="F11" i="4"/>
  <c r="E11" i="4"/>
  <c r="D11" i="4"/>
  <c r="L10" i="4"/>
  <c r="K10" i="4"/>
  <c r="J10" i="4"/>
  <c r="I10" i="4"/>
  <c r="H10" i="4"/>
  <c r="G10" i="4"/>
  <c r="F10" i="4"/>
  <c r="E10" i="4"/>
  <c r="D10" i="4"/>
  <c r="L9" i="4"/>
  <c r="K9" i="4"/>
  <c r="J9" i="4"/>
  <c r="I9" i="4"/>
  <c r="H9" i="4"/>
  <c r="G9" i="4"/>
  <c r="F9" i="4"/>
  <c r="E9" i="4"/>
  <c r="D9" i="4"/>
  <c r="L8" i="4"/>
  <c r="K8" i="4"/>
  <c r="J8" i="4"/>
  <c r="I8" i="4"/>
  <c r="H8" i="4"/>
  <c r="G8" i="4"/>
  <c r="F8" i="4"/>
  <c r="E8" i="4"/>
  <c r="D8" i="4"/>
  <c r="L7" i="4"/>
  <c r="K7" i="4"/>
  <c r="J7" i="4"/>
  <c r="I7" i="4"/>
  <c r="H7" i="4"/>
  <c r="G7" i="4"/>
  <c r="F7" i="4"/>
  <c r="E7" i="4"/>
  <c r="D7" i="4"/>
  <c r="L6" i="4"/>
  <c r="L14" i="4" s="1"/>
  <c r="K6" i="4"/>
  <c r="J6" i="4"/>
  <c r="I6" i="4"/>
  <c r="H6" i="4"/>
  <c r="H14" i="4" s="1"/>
  <c r="G6" i="4"/>
  <c r="F6" i="4"/>
  <c r="E6" i="4"/>
  <c r="D6" i="4"/>
  <c r="D14" i="4" s="1"/>
  <c r="L5" i="4"/>
  <c r="K5" i="4"/>
  <c r="J5" i="4"/>
  <c r="I5" i="4"/>
  <c r="I14" i="4" s="1"/>
  <c r="H5" i="4"/>
  <c r="G5" i="4"/>
  <c r="F5" i="4"/>
  <c r="E5" i="4"/>
  <c r="E14" i="4" s="1"/>
  <c r="D5" i="4"/>
  <c r="L4" i="4"/>
  <c r="K4" i="4"/>
  <c r="J4" i="4"/>
  <c r="J14" i="4" s="1"/>
  <c r="I4" i="4"/>
  <c r="H4" i="4"/>
  <c r="G4" i="4"/>
  <c r="F4" i="4"/>
  <c r="F14" i="4" s="1"/>
  <c r="E4" i="4"/>
  <c r="D4" i="4"/>
  <c r="C5" i="4"/>
  <c r="C6" i="4"/>
  <c r="C7" i="4"/>
  <c r="C8" i="4"/>
  <c r="C9" i="4"/>
  <c r="C10" i="4"/>
  <c r="C11" i="4"/>
  <c r="C12" i="4"/>
  <c r="C13" i="4"/>
  <c r="C4" i="4"/>
  <c r="G14" i="4"/>
  <c r="K14" i="4"/>
  <c r="C14" i="4" l="1"/>
  <c r="K31" i="1"/>
  <c r="I6" i="1" l="1"/>
  <c r="J19" i="1"/>
  <c r="D12" i="1" l="1"/>
  <c r="D6" i="1" l="1"/>
  <c r="C7" i="1"/>
  <c r="E6" i="1" l="1"/>
  <c r="E7" i="1" s="1"/>
  <c r="K19" i="1"/>
  <c r="D7" i="1"/>
  <c r="J28" i="1" l="1"/>
  <c r="J30" i="1"/>
  <c r="J20" i="1"/>
  <c r="J26" i="1"/>
  <c r="J27" i="1"/>
  <c r="J25" i="1"/>
  <c r="J31" i="1"/>
  <c r="J29" i="1"/>
  <c r="J21" i="1"/>
  <c r="K21" i="1"/>
  <c r="K29" i="1"/>
  <c r="L28" i="1"/>
  <c r="L30" i="1"/>
  <c r="L19" i="1"/>
  <c r="L20" i="1"/>
  <c r="L26" i="1"/>
  <c r="L27" i="1"/>
  <c r="L25" i="1"/>
  <c r="L31" i="1"/>
  <c r="L29" i="1"/>
  <c r="L21" i="1"/>
  <c r="M22" i="1" l="1"/>
  <c r="M21" i="1"/>
  <c r="M24" i="1"/>
  <c r="M29" i="1"/>
  <c r="M31" i="1"/>
  <c r="J7" i="1"/>
  <c r="I7" i="1"/>
  <c r="R11" i="1"/>
  <c r="R10" i="1"/>
  <c r="Q11" i="1"/>
  <c r="Q10" i="1"/>
  <c r="P11" i="1"/>
  <c r="P10" i="1"/>
  <c r="L11" i="1"/>
  <c r="L10" i="1"/>
  <c r="L9" i="1"/>
  <c r="L8" i="1"/>
  <c r="L7" i="1"/>
  <c r="L6" i="1"/>
  <c r="K11" i="1"/>
  <c r="K10" i="1"/>
  <c r="K9" i="1"/>
  <c r="K8" i="1"/>
  <c r="K7" i="1"/>
  <c r="K6" i="1"/>
  <c r="J6" i="1"/>
  <c r="I11" i="1"/>
  <c r="I10" i="1"/>
  <c r="I9" i="1"/>
  <c r="I8" i="1"/>
  <c r="K25" i="1" l="1"/>
  <c r="K27" i="1"/>
  <c r="K26" i="1"/>
  <c r="K20" i="1"/>
  <c r="K30" i="1"/>
  <c r="K28" i="1"/>
  <c r="B17" i="1"/>
  <c r="C5" i="1"/>
  <c r="M27" i="1" l="1"/>
  <c r="M25" i="1"/>
  <c r="M28" i="1"/>
  <c r="M26" i="1"/>
  <c r="M30" i="1"/>
  <c r="M19" i="1"/>
  <c r="M23" i="1"/>
  <c r="M20" i="1"/>
</calcChain>
</file>

<file path=xl/comments1.xml><?xml version="1.0" encoding="utf-8"?>
<comments xmlns="http://schemas.openxmlformats.org/spreadsheetml/2006/main">
  <authors>
    <author>mjupille</author>
  </authors>
  <commentList>
    <comment ref="F18" authorId="0" shapeId="0">
      <text>
        <r>
          <rPr>
            <b/>
            <sz val="8"/>
            <color indexed="81"/>
            <rFont val="Tahoma"/>
            <family val="2"/>
          </rPr>
          <t xml:space="preserve">CHOISIR DANS LA LISTE DEROULANTE :
- Apprentissage
- Contrat Prof.
- Remplacement
- Accroissement
- Stagiaire
</t>
        </r>
      </text>
    </comment>
  </commentList>
</comments>
</file>

<file path=xl/sharedStrings.xml><?xml version="1.0" encoding="utf-8"?>
<sst xmlns="http://schemas.openxmlformats.org/spreadsheetml/2006/main" count="128" uniqueCount="78">
  <si>
    <t>Calcul de l'effectif équivalent temps plein pour le suivi de obligations d'IRP</t>
  </si>
  <si>
    <t>Date du jour</t>
  </si>
  <si>
    <t>Date de début de mois</t>
  </si>
  <si>
    <t>Date de fin de mois</t>
  </si>
  <si>
    <t>nb de sorties</t>
  </si>
  <si>
    <t>nb d'entrée</t>
  </si>
  <si>
    <t>NOM</t>
  </si>
  <si>
    <t>Prénom</t>
  </si>
  <si>
    <t>Qualification</t>
  </si>
  <si>
    <t>Sexe</t>
  </si>
  <si>
    <t>Nature du contrat CDD ou CDI</t>
  </si>
  <si>
    <t>Motif du recours au CDD</t>
  </si>
  <si>
    <t>Date d'entrée</t>
  </si>
  <si>
    <t>Date de sortie</t>
  </si>
  <si>
    <t xml:space="preserve">Durée hebdo. du contrat </t>
  </si>
  <si>
    <t>Prise en compte dans l'ETP</t>
  </si>
  <si>
    <t>Equivalent en mois</t>
  </si>
  <si>
    <t>Equivalent en heures</t>
  </si>
  <si>
    <t>ETP</t>
  </si>
  <si>
    <t>CDD</t>
  </si>
  <si>
    <t>F</t>
  </si>
  <si>
    <t>CDI</t>
  </si>
  <si>
    <t>MICHEL</t>
  </si>
  <si>
    <t>JOEL</t>
  </si>
  <si>
    <t>DOMINIQUE</t>
  </si>
  <si>
    <t>PASCALE</t>
  </si>
  <si>
    <t>ERIC</t>
  </si>
  <si>
    <t>DIDIER</t>
  </si>
  <si>
    <t>FRANCIS</t>
  </si>
  <si>
    <t>PATRICK</t>
  </si>
  <si>
    <t>JACKIE</t>
  </si>
  <si>
    <t>ALICE</t>
  </si>
  <si>
    <t>STAGIAIRE</t>
  </si>
  <si>
    <t>JEANEPIERRE</t>
  </si>
  <si>
    <t>RIDGEEWARD</t>
  </si>
  <si>
    <t>JEANENOEL</t>
  </si>
  <si>
    <t>Soudeur Monteur</t>
  </si>
  <si>
    <t xml:space="preserve">Chaudronnier </t>
  </si>
  <si>
    <t>Chef d'atelier</t>
  </si>
  <si>
    <t>Métallier</t>
  </si>
  <si>
    <t>Responsable achats</t>
  </si>
  <si>
    <t>Plieur</t>
  </si>
  <si>
    <t>Chef de file</t>
  </si>
  <si>
    <t>Assistante commerciale FR &amp; EX</t>
  </si>
  <si>
    <t>Chef de file entretien</t>
  </si>
  <si>
    <t>Electricien cableur</t>
  </si>
  <si>
    <t>H</t>
  </si>
  <si>
    <t xml:space="preserve">CDD  </t>
  </si>
  <si>
    <t xml:space="preserve">CDI  </t>
  </si>
  <si>
    <t>INTERIM</t>
  </si>
  <si>
    <t>APPRENTI</t>
  </si>
  <si>
    <t>CONTRAT PRO</t>
  </si>
  <si>
    <t>VALEUR ETP</t>
  </si>
  <si>
    <t>NB cdi femme</t>
  </si>
  <si>
    <t>NB cdi Homme</t>
  </si>
  <si>
    <t>nb cdd homme</t>
  </si>
  <si>
    <t>nb cdd femme</t>
  </si>
  <si>
    <t>nb interim homme</t>
  </si>
  <si>
    <t>nb interim femme</t>
  </si>
  <si>
    <t>nb contrat pro femme</t>
  </si>
  <si>
    <t>nb contrat pro homme</t>
  </si>
  <si>
    <t>nb apprenti femme</t>
  </si>
  <si>
    <t>nb apprenti homme</t>
  </si>
  <si>
    <t>XXX</t>
  </si>
  <si>
    <t>YYY</t>
  </si>
  <si>
    <t>FFF</t>
  </si>
  <si>
    <t>GGGG</t>
  </si>
  <si>
    <t>KKK</t>
  </si>
  <si>
    <t>SSSS</t>
  </si>
  <si>
    <t>AAAA</t>
  </si>
  <si>
    <t>ZZZ</t>
  </si>
  <si>
    <t>EEEE</t>
  </si>
  <si>
    <t>RRRR</t>
  </si>
  <si>
    <t>TTTT</t>
  </si>
  <si>
    <t>IIIII</t>
  </si>
  <si>
    <t xml:space="preserve">VALEUR égale à zéro </t>
  </si>
  <si>
    <t>EFFECTIF total pour ce mois</t>
  </si>
  <si>
    <t>Effectif calculé au 1er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</si>
</sst>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8"/>
      <color indexed="81"/>
      <name val="Tahoma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2" fontId="1" fillId="0" borderId="1" xfId="0" applyNumberFormat="1" applyFont="1" applyBorder="1" applyAlignment="1" applyProtection="1">
      <alignment horizontal="center"/>
    </xf>
    <xf numFmtId="2" fontId="1" fillId="0" borderId="0" xfId="0" applyNumberFormat="1" applyFont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/>
      <protection locked="0"/>
    </xf>
    <xf numFmtId="2" fontId="1" fillId="0" borderId="1" xfId="0" applyNumberFormat="1" applyFont="1" applyFill="1" applyBorder="1" applyAlignment="1" applyProtection="1">
      <alignment horizontal="center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 wrapText="1"/>
    </xf>
    <xf numFmtId="2" fontId="1" fillId="0" borderId="4" xfId="0" applyNumberFormat="1" applyFont="1" applyFill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16" fontId="3" fillId="0" borderId="0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2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right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Fill="1" applyBorder="1" applyAlignment="1"/>
    <xf numFmtId="14" fontId="1" fillId="0" borderId="1" xfId="0" applyNumberFormat="1" applyFont="1" applyFill="1" applyBorder="1" applyAlignment="1">
      <alignment horizontal="center"/>
    </xf>
    <xf numFmtId="14" fontId="1" fillId="0" borderId="1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4" fontId="3" fillId="0" borderId="0" xfId="0" applyNumberFormat="1" applyFont="1" applyBorder="1" applyAlignment="1" applyProtection="1">
      <alignment horizontal="center"/>
      <protection locked="0"/>
    </xf>
    <xf numFmtId="16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Font="1" applyBorder="1" applyAlignment="1">
      <alignment horizontal="left" vertical="center"/>
    </xf>
    <xf numFmtId="2" fontId="1" fillId="0" borderId="0" xfId="0" applyNumberFormat="1" applyFont="1"/>
    <xf numFmtId="2" fontId="1" fillId="0" borderId="0" xfId="0" applyNumberFormat="1" applyFont="1" applyFill="1"/>
    <xf numFmtId="1" fontId="1" fillId="0" borderId="0" xfId="0" applyNumberFormat="1" applyFont="1" applyFill="1"/>
    <xf numFmtId="0" fontId="3" fillId="0" borderId="1" xfId="0" applyFont="1" applyFill="1" applyBorder="1" applyAlignment="1"/>
    <xf numFmtId="2" fontId="1" fillId="0" borderId="1" xfId="0" applyNumberFormat="1" applyFont="1" applyFill="1" applyBorder="1" applyAlignment="1">
      <alignment horizontal="center"/>
    </xf>
    <xf numFmtId="16" fontId="1" fillId="0" borderId="1" xfId="0" applyNumberFormat="1" applyFont="1" applyFill="1" applyBorder="1" applyAlignment="1">
      <alignment horizontal="center"/>
    </xf>
    <xf numFmtId="17" fontId="3" fillId="0" borderId="1" xfId="0" applyNumberFormat="1" applyFont="1" applyFill="1" applyBorder="1" applyAlignment="1">
      <alignment horizontal="center"/>
    </xf>
    <xf numFmtId="2" fontId="1" fillId="0" borderId="2" xfId="0" applyNumberFormat="1" applyFont="1" applyFill="1" applyBorder="1" applyAlignment="1" applyProtection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Border="1" applyAlignment="1" applyProtection="1">
      <alignment horizontal="center"/>
      <protection locked="0"/>
    </xf>
    <xf numFmtId="0" fontId="3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 applyProtection="1">
      <alignment horizontal="center"/>
      <protection locked="0"/>
    </xf>
    <xf numFmtId="0" fontId="0" fillId="0" borderId="1" xfId="0" applyFont="1" applyBorder="1"/>
    <xf numFmtId="0" fontId="0" fillId="0" borderId="1" xfId="0" applyFont="1" applyFill="1" applyBorder="1" applyAlignment="1" applyProtection="1">
      <alignment horizontal="center"/>
    </xf>
    <xf numFmtId="0" fontId="0" fillId="0" borderId="1" xfId="0" applyFont="1" applyBorder="1" applyAlignment="1" applyProtection="1">
      <alignment horizontal="center"/>
    </xf>
    <xf numFmtId="2" fontId="1" fillId="0" borderId="0" xfId="0" applyNumberFormat="1" applyFont="1" applyFill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2" fontId="1" fillId="0" borderId="4" xfId="0" applyNumberFormat="1" applyFont="1" applyFill="1" applyBorder="1" applyAlignment="1">
      <alignment horizontal="left"/>
    </xf>
    <xf numFmtId="2" fontId="1" fillId="0" borderId="3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0" xfId="0" applyFont="1"/>
    <xf numFmtId="14" fontId="0" fillId="0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color auto="1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8:M31" totalsRowShown="0" headerRowDxfId="16" dataDxfId="14" headerRowBorderDxfId="15" tableBorderDxfId="13">
  <autoFilter ref="A18:M31"/>
  <sortState ref="A18:M93">
    <sortCondition ref="G17:G93"/>
  </sortState>
  <tableColumns count="13">
    <tableColumn id="1" name="NOM" dataDxfId="12"/>
    <tableColumn id="2" name="Prénom" dataDxfId="11"/>
    <tableColumn id="3" name="Qualification" dataDxfId="10"/>
    <tableColumn id="4" name="Sexe" dataDxfId="9"/>
    <tableColumn id="5" name="Nature du contrat CDD ou CDI" dataDxfId="8"/>
    <tableColumn id="6" name="Motif du recours au CDD" dataDxfId="7"/>
    <tableColumn id="7" name="Date d'entrée" dataDxfId="6"/>
    <tableColumn id="8" name="Date de sortie" dataDxfId="5"/>
    <tableColumn id="9" name="Durée hebdo. du contrat " dataDxfId="4"/>
    <tableColumn id="10" name="Prise en compte dans l'ETP" dataDxfId="3"/>
    <tableColumn id="11" name="Equivalent en mois" dataDxfId="2">
      <calculatedColumnFormula>IF(AND(ISBLANK(H19),G19&lt;=$C$6),($C$7-$C$6)/($C$7-$C$6),IF(AND(ISBLANK(H19),G19&gt;$C$6,G19&lt;=$C$7),($C$7-G19)/($C$7-$C$6),IF(AND(H19&lt;=$C$7,H19&gt;$C$6,G19&lt;=$C$6),(H19-$C$6)/($C$7-$C$6),IF(AND(H19&lt;=$C$7,H19&gt;$C$6,G19&gt;$C$6),(H19-G19)/($C$7-$C$6),IF(AND(H19&gt;$C$7,G19&gt;$C$7),0,IF(AND(H19&gt;$C$7,G19&lt;=$C$7,G19&gt;$C$6),($C$7-G19)/($C$7-$C$6),IF(AND(H19&gt;$C$7,G19&lt;=$C$6),($C$7-$C$6)/($C$7-$C$6),0)))))))</calculatedColumnFormula>
    </tableColumn>
    <tableColumn id="12" name="Equivalent en heures" dataDxfId="1">
      <calculatedColumnFormula>I19/35</calculatedColumnFormula>
    </tableColumn>
    <tableColumn id="13" name="ETP" dataDxfId="0">
      <calculatedColumnFormula>J19*K19*L19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B1" sqref="B1"/>
    </sheetView>
  </sheetViews>
  <sheetFormatPr baseColWidth="10" defaultRowHeight="12.5" x14ac:dyDescent="0.25"/>
  <cols>
    <col min="1" max="1" width="4.81640625" bestFit="1" customWidth="1"/>
    <col min="2" max="2" width="25.26953125" bestFit="1" customWidth="1"/>
  </cols>
  <sheetData>
    <row r="1" spans="1:12" x14ac:dyDescent="0.25">
      <c r="B1" t="s">
        <v>77</v>
      </c>
    </row>
    <row r="3" spans="1:12" ht="13" x14ac:dyDescent="0.3">
      <c r="A3" s="46" t="s">
        <v>9</v>
      </c>
      <c r="B3" s="46" t="s">
        <v>10</v>
      </c>
      <c r="C3" s="46">
        <v>42370</v>
      </c>
      <c r="D3" s="46">
        <v>42401</v>
      </c>
      <c r="E3" s="46">
        <v>42430</v>
      </c>
      <c r="F3" s="46">
        <v>42461</v>
      </c>
      <c r="G3" s="46">
        <v>42491</v>
      </c>
      <c r="H3" s="46">
        <v>42522</v>
      </c>
      <c r="I3" s="46">
        <v>42552</v>
      </c>
      <c r="J3" s="46">
        <v>42583</v>
      </c>
      <c r="K3" s="46">
        <v>42614</v>
      </c>
      <c r="L3" s="46">
        <v>42644</v>
      </c>
    </row>
    <row r="4" spans="1:12" ht="13" x14ac:dyDescent="0.3">
      <c r="A4" s="67" t="s">
        <v>20</v>
      </c>
      <c r="B4" t="s">
        <v>50</v>
      </c>
      <c r="C4">
        <f>SUMPRODUCT((Tableau1[Sexe]=$A4)*(Tableau1[Nature du contrat CDD ou CDI]=$B4)*(Tableau1[Date d''entrée]&lt;C$3))-SUMPRODUCT((Tableau1[Sexe]=$A4)*(Tableau1[Nature du contrat CDD ou CDI]=$B4)*(Tableau1[Date de sortie]&lt;C$3)*(Tableau1[Date de sortie]&lt;&gt;""))</f>
        <v>1</v>
      </c>
      <c r="D4">
        <f>SUMPRODUCT((Tableau1[Sexe]=$A4)*(Tableau1[Nature du contrat CDD ou CDI]=$B4)*(Tableau1[Date d''entrée]&lt;D$3))-SUMPRODUCT((Tableau1[Sexe]=$A4)*(Tableau1[Nature du contrat CDD ou CDI]=$B4)*(Tableau1[Date de sortie]&lt;D$3)*(Tableau1[Date de sortie]&lt;&gt;""))</f>
        <v>1</v>
      </c>
      <c r="E4">
        <f>SUMPRODUCT((Tableau1[Sexe]=$A4)*(Tableau1[Nature du contrat CDD ou CDI]=$B4)*(Tableau1[Date d''entrée]&lt;E$3))-SUMPRODUCT((Tableau1[Sexe]=$A4)*(Tableau1[Nature du contrat CDD ou CDI]=$B4)*(Tableau1[Date de sortie]&lt;E$3)*(Tableau1[Date de sortie]&lt;&gt;""))</f>
        <v>1</v>
      </c>
      <c r="F4">
        <f>SUMPRODUCT((Tableau1[Sexe]=$A4)*(Tableau1[Nature du contrat CDD ou CDI]=$B4)*(Tableau1[Date d''entrée]&lt;F$3))-SUMPRODUCT((Tableau1[Sexe]=$A4)*(Tableau1[Nature du contrat CDD ou CDI]=$B4)*(Tableau1[Date de sortie]&lt;F$3)*(Tableau1[Date de sortie]&lt;&gt;""))</f>
        <v>1</v>
      </c>
      <c r="G4">
        <f>SUMPRODUCT((Tableau1[Sexe]=$A4)*(Tableau1[Nature du contrat CDD ou CDI]=$B4)*(Tableau1[Date d''entrée]&lt;G$3))-SUMPRODUCT((Tableau1[Sexe]=$A4)*(Tableau1[Nature du contrat CDD ou CDI]=$B4)*(Tableau1[Date de sortie]&lt;G$3)*(Tableau1[Date de sortie]&lt;&gt;""))</f>
        <v>1</v>
      </c>
      <c r="H4">
        <f>SUMPRODUCT((Tableau1[Sexe]=$A4)*(Tableau1[Nature du contrat CDD ou CDI]=$B4)*(Tableau1[Date d''entrée]&lt;H$3))-SUMPRODUCT((Tableau1[Sexe]=$A4)*(Tableau1[Nature du contrat CDD ou CDI]=$B4)*(Tableau1[Date de sortie]&lt;H$3)*(Tableau1[Date de sortie]&lt;&gt;""))</f>
        <v>1</v>
      </c>
      <c r="I4">
        <f>SUMPRODUCT((Tableau1[Sexe]=$A4)*(Tableau1[Nature du contrat CDD ou CDI]=$B4)*(Tableau1[Date d''entrée]&lt;I$3))-SUMPRODUCT((Tableau1[Sexe]=$A4)*(Tableau1[Nature du contrat CDD ou CDI]=$B4)*(Tableau1[Date de sortie]&lt;I$3)*(Tableau1[Date de sortie]&lt;&gt;""))</f>
        <v>1</v>
      </c>
      <c r="J4">
        <f>SUMPRODUCT((Tableau1[Sexe]=$A4)*(Tableau1[Nature du contrat CDD ou CDI]=$B4)*(Tableau1[Date d''entrée]&lt;J$3))-SUMPRODUCT((Tableau1[Sexe]=$A4)*(Tableau1[Nature du contrat CDD ou CDI]=$B4)*(Tableau1[Date de sortie]&lt;J$3)*(Tableau1[Date de sortie]&lt;&gt;""))</f>
        <v>1</v>
      </c>
      <c r="K4">
        <f>SUMPRODUCT((Tableau1[Sexe]=$A4)*(Tableau1[Nature du contrat CDD ou CDI]=$B4)*(Tableau1[Date d''entrée]&lt;K$3))-SUMPRODUCT((Tableau1[Sexe]=$A4)*(Tableau1[Nature du contrat CDD ou CDI]=$B4)*(Tableau1[Date de sortie]&lt;K$3)*(Tableau1[Date de sortie]&lt;&gt;""))</f>
        <v>1</v>
      </c>
      <c r="L4">
        <f>SUMPRODUCT((Tableau1[Sexe]=$A4)*(Tableau1[Nature du contrat CDD ou CDI]=$B4)*(Tableau1[Date d''entrée]&lt;L$3))-SUMPRODUCT((Tableau1[Sexe]=$A4)*(Tableau1[Nature du contrat CDD ou CDI]=$B4)*(Tableau1[Date de sortie]&lt;L$3)*(Tableau1[Date de sortie]&lt;&gt;""))</f>
        <v>1</v>
      </c>
    </row>
    <row r="5" spans="1:12" ht="13" x14ac:dyDescent="0.3">
      <c r="A5" s="67" t="s">
        <v>20</v>
      </c>
      <c r="B5" t="s">
        <v>47</v>
      </c>
      <c r="C5">
        <f>SUMPRODUCT((Tableau1[Sexe]=$A5)*(Tableau1[Nature du contrat CDD ou CDI]=$B5)*(Tableau1[Date d''entrée]&lt;C$3))-SUMPRODUCT((Tableau1[Sexe]=$A5)*(Tableau1[Nature du contrat CDD ou CDI]=$B5)*(Tableau1[Date de sortie]&lt;C$3)*(Tableau1[Date de sortie]&lt;&gt;""))</f>
        <v>1</v>
      </c>
      <c r="D5">
        <f>SUMPRODUCT((Tableau1[Sexe]=$A5)*(Tableau1[Nature du contrat CDD ou CDI]=$B5)*(Tableau1[Date d''entrée]&lt;D$3))-SUMPRODUCT((Tableau1[Sexe]=$A5)*(Tableau1[Nature du contrat CDD ou CDI]=$B5)*(Tableau1[Date de sortie]&lt;D$3)*(Tableau1[Date de sortie]&lt;&gt;""))</f>
        <v>1</v>
      </c>
      <c r="E5">
        <f>SUMPRODUCT((Tableau1[Sexe]=$A5)*(Tableau1[Nature du contrat CDD ou CDI]=$B5)*(Tableau1[Date d''entrée]&lt;E$3))-SUMPRODUCT((Tableau1[Sexe]=$A5)*(Tableau1[Nature du contrat CDD ou CDI]=$B5)*(Tableau1[Date de sortie]&lt;E$3)*(Tableau1[Date de sortie]&lt;&gt;""))</f>
        <v>1</v>
      </c>
      <c r="F5">
        <f>SUMPRODUCT((Tableau1[Sexe]=$A5)*(Tableau1[Nature du contrat CDD ou CDI]=$B5)*(Tableau1[Date d''entrée]&lt;F$3))-SUMPRODUCT((Tableau1[Sexe]=$A5)*(Tableau1[Nature du contrat CDD ou CDI]=$B5)*(Tableau1[Date de sortie]&lt;F$3)*(Tableau1[Date de sortie]&lt;&gt;""))</f>
        <v>1</v>
      </c>
      <c r="G5">
        <f>SUMPRODUCT((Tableau1[Sexe]=$A5)*(Tableau1[Nature du contrat CDD ou CDI]=$B5)*(Tableau1[Date d''entrée]&lt;G$3))-SUMPRODUCT((Tableau1[Sexe]=$A5)*(Tableau1[Nature du contrat CDD ou CDI]=$B5)*(Tableau1[Date de sortie]&lt;G$3)*(Tableau1[Date de sortie]&lt;&gt;""))</f>
        <v>1</v>
      </c>
      <c r="H5">
        <f>SUMPRODUCT((Tableau1[Sexe]=$A5)*(Tableau1[Nature du contrat CDD ou CDI]=$B5)*(Tableau1[Date d''entrée]&lt;H$3))-SUMPRODUCT((Tableau1[Sexe]=$A5)*(Tableau1[Nature du contrat CDD ou CDI]=$B5)*(Tableau1[Date de sortie]&lt;H$3)*(Tableau1[Date de sortie]&lt;&gt;""))</f>
        <v>1</v>
      </c>
      <c r="I5">
        <f>SUMPRODUCT((Tableau1[Sexe]=$A5)*(Tableau1[Nature du contrat CDD ou CDI]=$B5)*(Tableau1[Date d''entrée]&lt;I$3))-SUMPRODUCT((Tableau1[Sexe]=$A5)*(Tableau1[Nature du contrat CDD ou CDI]=$B5)*(Tableau1[Date de sortie]&lt;I$3)*(Tableau1[Date de sortie]&lt;&gt;""))</f>
        <v>1</v>
      </c>
      <c r="J5">
        <f>SUMPRODUCT((Tableau1[Sexe]=$A5)*(Tableau1[Nature du contrat CDD ou CDI]=$B5)*(Tableau1[Date d''entrée]&lt;J$3))-SUMPRODUCT((Tableau1[Sexe]=$A5)*(Tableau1[Nature du contrat CDD ou CDI]=$B5)*(Tableau1[Date de sortie]&lt;J$3)*(Tableau1[Date de sortie]&lt;&gt;""))</f>
        <v>1</v>
      </c>
      <c r="K5">
        <f>SUMPRODUCT((Tableau1[Sexe]=$A5)*(Tableau1[Nature du contrat CDD ou CDI]=$B5)*(Tableau1[Date d''entrée]&lt;K$3))-SUMPRODUCT((Tableau1[Sexe]=$A5)*(Tableau1[Nature du contrat CDD ou CDI]=$B5)*(Tableau1[Date de sortie]&lt;K$3)*(Tableau1[Date de sortie]&lt;&gt;""))</f>
        <v>1</v>
      </c>
      <c r="L5">
        <f>SUMPRODUCT((Tableau1[Sexe]=$A5)*(Tableau1[Nature du contrat CDD ou CDI]=$B5)*(Tableau1[Date d''entrée]&lt;L$3))-SUMPRODUCT((Tableau1[Sexe]=$A5)*(Tableau1[Nature du contrat CDD ou CDI]=$B5)*(Tableau1[Date de sortie]&lt;L$3)*(Tableau1[Date de sortie]&lt;&gt;""))</f>
        <v>1</v>
      </c>
    </row>
    <row r="6" spans="1:12" ht="13" x14ac:dyDescent="0.3">
      <c r="A6" s="67" t="s">
        <v>20</v>
      </c>
      <c r="B6" t="s">
        <v>21</v>
      </c>
      <c r="C6">
        <f>SUMPRODUCT((Tableau1[Sexe]=$A6)*(Tableau1[Nature du contrat CDD ou CDI]=$B6)*(Tableau1[Date d''entrée]&lt;C$3))-SUMPRODUCT((Tableau1[Sexe]=$A6)*(Tableau1[Nature du contrat CDD ou CDI]=$B6)*(Tableau1[Date de sortie]&lt;C$3)*(Tableau1[Date de sortie]&lt;&gt;""))</f>
        <v>1</v>
      </c>
      <c r="D6">
        <f>SUMPRODUCT((Tableau1[Sexe]=$A6)*(Tableau1[Nature du contrat CDD ou CDI]=$B6)*(Tableau1[Date d''entrée]&lt;D$3))-SUMPRODUCT((Tableau1[Sexe]=$A6)*(Tableau1[Nature du contrat CDD ou CDI]=$B6)*(Tableau1[Date de sortie]&lt;D$3)*(Tableau1[Date de sortie]&lt;&gt;""))</f>
        <v>1</v>
      </c>
      <c r="E6">
        <f>SUMPRODUCT((Tableau1[Sexe]=$A6)*(Tableau1[Nature du contrat CDD ou CDI]=$B6)*(Tableau1[Date d''entrée]&lt;E$3))-SUMPRODUCT((Tableau1[Sexe]=$A6)*(Tableau1[Nature du contrat CDD ou CDI]=$B6)*(Tableau1[Date de sortie]&lt;E$3)*(Tableau1[Date de sortie]&lt;&gt;""))</f>
        <v>1</v>
      </c>
      <c r="F6">
        <f>SUMPRODUCT((Tableau1[Sexe]=$A6)*(Tableau1[Nature du contrat CDD ou CDI]=$B6)*(Tableau1[Date d''entrée]&lt;F$3))-SUMPRODUCT((Tableau1[Sexe]=$A6)*(Tableau1[Nature du contrat CDD ou CDI]=$B6)*(Tableau1[Date de sortie]&lt;F$3)*(Tableau1[Date de sortie]&lt;&gt;""))</f>
        <v>1</v>
      </c>
      <c r="G6">
        <f>SUMPRODUCT((Tableau1[Sexe]=$A6)*(Tableau1[Nature du contrat CDD ou CDI]=$B6)*(Tableau1[Date d''entrée]&lt;G$3))-SUMPRODUCT((Tableau1[Sexe]=$A6)*(Tableau1[Nature du contrat CDD ou CDI]=$B6)*(Tableau1[Date de sortie]&lt;G$3)*(Tableau1[Date de sortie]&lt;&gt;""))</f>
        <v>1</v>
      </c>
      <c r="H6">
        <f>SUMPRODUCT((Tableau1[Sexe]=$A6)*(Tableau1[Nature du contrat CDD ou CDI]=$B6)*(Tableau1[Date d''entrée]&lt;H$3))-SUMPRODUCT((Tableau1[Sexe]=$A6)*(Tableau1[Nature du contrat CDD ou CDI]=$B6)*(Tableau1[Date de sortie]&lt;H$3)*(Tableau1[Date de sortie]&lt;&gt;""))</f>
        <v>1</v>
      </c>
      <c r="I6">
        <f>SUMPRODUCT((Tableau1[Sexe]=$A6)*(Tableau1[Nature du contrat CDD ou CDI]=$B6)*(Tableau1[Date d''entrée]&lt;I$3))-SUMPRODUCT((Tableau1[Sexe]=$A6)*(Tableau1[Nature du contrat CDD ou CDI]=$B6)*(Tableau1[Date de sortie]&lt;I$3)*(Tableau1[Date de sortie]&lt;&gt;""))</f>
        <v>1</v>
      </c>
      <c r="J6">
        <f>SUMPRODUCT((Tableau1[Sexe]=$A6)*(Tableau1[Nature du contrat CDD ou CDI]=$B6)*(Tableau1[Date d''entrée]&lt;J$3))-SUMPRODUCT((Tableau1[Sexe]=$A6)*(Tableau1[Nature du contrat CDD ou CDI]=$B6)*(Tableau1[Date de sortie]&lt;J$3)*(Tableau1[Date de sortie]&lt;&gt;""))</f>
        <v>1</v>
      </c>
      <c r="K6">
        <f>SUMPRODUCT((Tableau1[Sexe]=$A6)*(Tableau1[Nature du contrat CDD ou CDI]=$B6)*(Tableau1[Date d''entrée]&lt;K$3))-SUMPRODUCT((Tableau1[Sexe]=$A6)*(Tableau1[Nature du contrat CDD ou CDI]=$B6)*(Tableau1[Date de sortie]&lt;K$3)*(Tableau1[Date de sortie]&lt;&gt;""))</f>
        <v>1</v>
      </c>
      <c r="L6">
        <f>SUMPRODUCT((Tableau1[Sexe]=$A6)*(Tableau1[Nature du contrat CDD ou CDI]=$B6)*(Tableau1[Date d''entrée]&lt;L$3))-SUMPRODUCT((Tableau1[Sexe]=$A6)*(Tableau1[Nature du contrat CDD ou CDI]=$B6)*(Tableau1[Date de sortie]&lt;L$3)*(Tableau1[Date de sortie]&lt;&gt;""))</f>
        <v>1</v>
      </c>
    </row>
    <row r="7" spans="1:12" ht="13" x14ac:dyDescent="0.3">
      <c r="A7" s="67" t="s">
        <v>20</v>
      </c>
      <c r="B7" t="s">
        <v>48</v>
      </c>
      <c r="C7">
        <f>SUMPRODUCT((Tableau1[Sexe]=$A7)*(Tableau1[Nature du contrat CDD ou CDI]=$B7)*(Tableau1[Date d''entrée]&lt;C$3))-SUMPRODUCT((Tableau1[Sexe]=$A7)*(Tableau1[Nature du contrat CDD ou CDI]=$B7)*(Tableau1[Date de sortie]&lt;C$3)*(Tableau1[Date de sortie]&lt;&gt;""))</f>
        <v>1</v>
      </c>
      <c r="D7">
        <f>SUMPRODUCT((Tableau1[Sexe]=$A7)*(Tableau1[Nature du contrat CDD ou CDI]=$B7)*(Tableau1[Date d''entrée]&lt;D$3))-SUMPRODUCT((Tableau1[Sexe]=$A7)*(Tableau1[Nature du contrat CDD ou CDI]=$B7)*(Tableau1[Date de sortie]&lt;D$3)*(Tableau1[Date de sortie]&lt;&gt;""))</f>
        <v>1</v>
      </c>
      <c r="E7">
        <f>SUMPRODUCT((Tableau1[Sexe]=$A7)*(Tableau1[Nature du contrat CDD ou CDI]=$B7)*(Tableau1[Date d''entrée]&lt;E$3))-SUMPRODUCT((Tableau1[Sexe]=$A7)*(Tableau1[Nature du contrat CDD ou CDI]=$B7)*(Tableau1[Date de sortie]&lt;E$3)*(Tableau1[Date de sortie]&lt;&gt;""))</f>
        <v>1</v>
      </c>
      <c r="F7">
        <f>SUMPRODUCT((Tableau1[Sexe]=$A7)*(Tableau1[Nature du contrat CDD ou CDI]=$B7)*(Tableau1[Date d''entrée]&lt;F$3))-SUMPRODUCT((Tableau1[Sexe]=$A7)*(Tableau1[Nature du contrat CDD ou CDI]=$B7)*(Tableau1[Date de sortie]&lt;F$3)*(Tableau1[Date de sortie]&lt;&gt;""))</f>
        <v>1</v>
      </c>
      <c r="G7">
        <f>SUMPRODUCT((Tableau1[Sexe]=$A7)*(Tableau1[Nature du contrat CDD ou CDI]=$B7)*(Tableau1[Date d''entrée]&lt;G$3))-SUMPRODUCT((Tableau1[Sexe]=$A7)*(Tableau1[Nature du contrat CDD ou CDI]=$B7)*(Tableau1[Date de sortie]&lt;G$3)*(Tableau1[Date de sortie]&lt;&gt;""))</f>
        <v>1</v>
      </c>
      <c r="H7">
        <f>SUMPRODUCT((Tableau1[Sexe]=$A7)*(Tableau1[Nature du contrat CDD ou CDI]=$B7)*(Tableau1[Date d''entrée]&lt;H$3))-SUMPRODUCT((Tableau1[Sexe]=$A7)*(Tableau1[Nature du contrat CDD ou CDI]=$B7)*(Tableau1[Date de sortie]&lt;H$3)*(Tableau1[Date de sortie]&lt;&gt;""))</f>
        <v>1</v>
      </c>
      <c r="I7">
        <f>SUMPRODUCT((Tableau1[Sexe]=$A7)*(Tableau1[Nature du contrat CDD ou CDI]=$B7)*(Tableau1[Date d''entrée]&lt;I$3))-SUMPRODUCT((Tableau1[Sexe]=$A7)*(Tableau1[Nature du contrat CDD ou CDI]=$B7)*(Tableau1[Date de sortie]&lt;I$3)*(Tableau1[Date de sortie]&lt;&gt;""))</f>
        <v>1</v>
      </c>
      <c r="J7">
        <f>SUMPRODUCT((Tableau1[Sexe]=$A7)*(Tableau1[Nature du contrat CDD ou CDI]=$B7)*(Tableau1[Date d''entrée]&lt;J$3))-SUMPRODUCT((Tableau1[Sexe]=$A7)*(Tableau1[Nature du contrat CDD ou CDI]=$B7)*(Tableau1[Date de sortie]&lt;J$3)*(Tableau1[Date de sortie]&lt;&gt;""))</f>
        <v>1</v>
      </c>
      <c r="K7">
        <f>SUMPRODUCT((Tableau1[Sexe]=$A7)*(Tableau1[Nature du contrat CDD ou CDI]=$B7)*(Tableau1[Date d''entrée]&lt;K$3))-SUMPRODUCT((Tableau1[Sexe]=$A7)*(Tableau1[Nature du contrat CDD ou CDI]=$B7)*(Tableau1[Date de sortie]&lt;K$3)*(Tableau1[Date de sortie]&lt;&gt;""))</f>
        <v>1</v>
      </c>
      <c r="L7">
        <f>SUMPRODUCT((Tableau1[Sexe]=$A7)*(Tableau1[Nature du contrat CDD ou CDI]=$B7)*(Tableau1[Date d''entrée]&lt;L$3))-SUMPRODUCT((Tableau1[Sexe]=$A7)*(Tableau1[Nature du contrat CDD ou CDI]=$B7)*(Tableau1[Date de sortie]&lt;L$3)*(Tableau1[Date de sortie]&lt;&gt;""))</f>
        <v>1</v>
      </c>
    </row>
    <row r="8" spans="1:12" ht="13" x14ac:dyDescent="0.3">
      <c r="A8" s="67" t="s">
        <v>46</v>
      </c>
      <c r="B8" t="s">
        <v>47</v>
      </c>
      <c r="C8">
        <f>SUMPRODUCT((Tableau1[Sexe]=$A8)*(Tableau1[Nature du contrat CDD ou CDI]=$B8)*(Tableau1[Date d''entrée]&lt;C$3))-SUMPRODUCT((Tableau1[Sexe]=$A8)*(Tableau1[Nature du contrat CDD ou CDI]=$B8)*(Tableau1[Date de sortie]&lt;C$3)*(Tableau1[Date de sortie]&lt;&gt;""))</f>
        <v>2</v>
      </c>
      <c r="D8">
        <f>SUMPRODUCT((Tableau1[Sexe]=$A8)*(Tableau1[Nature du contrat CDD ou CDI]=$B8)*(Tableau1[Date d''entrée]&lt;D$3))-SUMPRODUCT((Tableau1[Sexe]=$A8)*(Tableau1[Nature du contrat CDD ou CDI]=$B8)*(Tableau1[Date de sortie]&lt;D$3)*(Tableau1[Date de sortie]&lt;&gt;""))</f>
        <v>2</v>
      </c>
      <c r="E8">
        <f>SUMPRODUCT((Tableau1[Sexe]=$A8)*(Tableau1[Nature du contrat CDD ou CDI]=$B8)*(Tableau1[Date d''entrée]&lt;E$3))-SUMPRODUCT((Tableau1[Sexe]=$A8)*(Tableau1[Nature du contrat CDD ou CDI]=$B8)*(Tableau1[Date de sortie]&lt;E$3)*(Tableau1[Date de sortie]&lt;&gt;""))</f>
        <v>2</v>
      </c>
      <c r="F8">
        <f>SUMPRODUCT((Tableau1[Sexe]=$A8)*(Tableau1[Nature du contrat CDD ou CDI]=$B8)*(Tableau1[Date d''entrée]&lt;F$3))-SUMPRODUCT((Tableau1[Sexe]=$A8)*(Tableau1[Nature du contrat CDD ou CDI]=$B8)*(Tableau1[Date de sortie]&lt;F$3)*(Tableau1[Date de sortie]&lt;&gt;""))</f>
        <v>2</v>
      </c>
      <c r="G8">
        <f>SUMPRODUCT((Tableau1[Sexe]=$A8)*(Tableau1[Nature du contrat CDD ou CDI]=$B8)*(Tableau1[Date d''entrée]&lt;G$3))-SUMPRODUCT((Tableau1[Sexe]=$A8)*(Tableau1[Nature du contrat CDD ou CDI]=$B8)*(Tableau1[Date de sortie]&lt;G$3)*(Tableau1[Date de sortie]&lt;&gt;""))</f>
        <v>2</v>
      </c>
      <c r="H8">
        <f>SUMPRODUCT((Tableau1[Sexe]=$A8)*(Tableau1[Nature du contrat CDD ou CDI]=$B8)*(Tableau1[Date d''entrée]&lt;H$3))-SUMPRODUCT((Tableau1[Sexe]=$A8)*(Tableau1[Nature du contrat CDD ou CDI]=$B8)*(Tableau1[Date de sortie]&lt;H$3)*(Tableau1[Date de sortie]&lt;&gt;""))</f>
        <v>2</v>
      </c>
      <c r="I8">
        <f>SUMPRODUCT((Tableau1[Sexe]=$A8)*(Tableau1[Nature du contrat CDD ou CDI]=$B8)*(Tableau1[Date d''entrée]&lt;I$3))-SUMPRODUCT((Tableau1[Sexe]=$A8)*(Tableau1[Nature du contrat CDD ou CDI]=$B8)*(Tableau1[Date de sortie]&lt;I$3)*(Tableau1[Date de sortie]&lt;&gt;""))</f>
        <v>1</v>
      </c>
      <c r="J8">
        <f>SUMPRODUCT((Tableau1[Sexe]=$A8)*(Tableau1[Nature du contrat CDD ou CDI]=$B8)*(Tableau1[Date d''entrée]&lt;J$3))-SUMPRODUCT((Tableau1[Sexe]=$A8)*(Tableau1[Nature du contrat CDD ou CDI]=$B8)*(Tableau1[Date de sortie]&lt;J$3)*(Tableau1[Date de sortie]&lt;&gt;""))</f>
        <v>1</v>
      </c>
      <c r="K8">
        <f>SUMPRODUCT((Tableau1[Sexe]=$A8)*(Tableau1[Nature du contrat CDD ou CDI]=$B8)*(Tableau1[Date d''entrée]&lt;K$3))-SUMPRODUCT((Tableau1[Sexe]=$A8)*(Tableau1[Nature du contrat CDD ou CDI]=$B8)*(Tableau1[Date de sortie]&lt;K$3)*(Tableau1[Date de sortie]&lt;&gt;""))</f>
        <v>1</v>
      </c>
      <c r="L8">
        <f>SUMPRODUCT((Tableau1[Sexe]=$A8)*(Tableau1[Nature du contrat CDD ou CDI]=$B8)*(Tableau1[Date d''entrée]&lt;L$3))-SUMPRODUCT((Tableau1[Sexe]=$A8)*(Tableau1[Nature du contrat CDD ou CDI]=$B8)*(Tableau1[Date de sortie]&lt;L$3)*(Tableau1[Date de sortie]&lt;&gt;""))</f>
        <v>1</v>
      </c>
    </row>
    <row r="9" spans="1:12" ht="13" x14ac:dyDescent="0.3">
      <c r="A9" s="67" t="s">
        <v>46</v>
      </c>
      <c r="B9" t="s">
        <v>21</v>
      </c>
      <c r="C9">
        <f>SUMPRODUCT((Tableau1[Sexe]=$A9)*(Tableau1[Nature du contrat CDD ou CDI]=$B9)*(Tableau1[Date d''entrée]&lt;C$3))-SUMPRODUCT((Tableau1[Sexe]=$A9)*(Tableau1[Nature du contrat CDD ou CDI]=$B9)*(Tableau1[Date de sortie]&lt;C$3)*(Tableau1[Date de sortie]&lt;&gt;""))</f>
        <v>1</v>
      </c>
      <c r="D9">
        <f>SUMPRODUCT((Tableau1[Sexe]=$A9)*(Tableau1[Nature du contrat CDD ou CDI]=$B9)*(Tableau1[Date d''entrée]&lt;D$3))-SUMPRODUCT((Tableau1[Sexe]=$A9)*(Tableau1[Nature du contrat CDD ou CDI]=$B9)*(Tableau1[Date de sortie]&lt;D$3)*(Tableau1[Date de sortie]&lt;&gt;""))</f>
        <v>1</v>
      </c>
      <c r="E9">
        <f>SUMPRODUCT((Tableau1[Sexe]=$A9)*(Tableau1[Nature du contrat CDD ou CDI]=$B9)*(Tableau1[Date d''entrée]&lt;E$3))-SUMPRODUCT((Tableau1[Sexe]=$A9)*(Tableau1[Nature du contrat CDD ou CDI]=$B9)*(Tableau1[Date de sortie]&lt;E$3)*(Tableau1[Date de sortie]&lt;&gt;""))</f>
        <v>1</v>
      </c>
      <c r="F9">
        <f>SUMPRODUCT((Tableau1[Sexe]=$A9)*(Tableau1[Nature du contrat CDD ou CDI]=$B9)*(Tableau1[Date d''entrée]&lt;F$3))-SUMPRODUCT((Tableau1[Sexe]=$A9)*(Tableau1[Nature du contrat CDD ou CDI]=$B9)*(Tableau1[Date de sortie]&lt;F$3)*(Tableau1[Date de sortie]&lt;&gt;""))</f>
        <v>1</v>
      </c>
      <c r="G9">
        <f>SUMPRODUCT((Tableau1[Sexe]=$A9)*(Tableau1[Nature du contrat CDD ou CDI]=$B9)*(Tableau1[Date d''entrée]&lt;G$3))-SUMPRODUCT((Tableau1[Sexe]=$A9)*(Tableau1[Nature du contrat CDD ou CDI]=$B9)*(Tableau1[Date de sortie]&lt;G$3)*(Tableau1[Date de sortie]&lt;&gt;""))</f>
        <v>1</v>
      </c>
      <c r="H9">
        <f>SUMPRODUCT((Tableau1[Sexe]=$A9)*(Tableau1[Nature du contrat CDD ou CDI]=$B9)*(Tableau1[Date d''entrée]&lt;H$3))-SUMPRODUCT((Tableau1[Sexe]=$A9)*(Tableau1[Nature du contrat CDD ou CDI]=$B9)*(Tableau1[Date de sortie]&lt;H$3)*(Tableau1[Date de sortie]&lt;&gt;""))</f>
        <v>1</v>
      </c>
      <c r="I9">
        <f>SUMPRODUCT((Tableau1[Sexe]=$A9)*(Tableau1[Nature du contrat CDD ou CDI]=$B9)*(Tableau1[Date d''entrée]&lt;I$3))-SUMPRODUCT((Tableau1[Sexe]=$A9)*(Tableau1[Nature du contrat CDD ou CDI]=$B9)*(Tableau1[Date de sortie]&lt;I$3)*(Tableau1[Date de sortie]&lt;&gt;""))</f>
        <v>1</v>
      </c>
      <c r="J9">
        <f>SUMPRODUCT((Tableau1[Sexe]=$A9)*(Tableau1[Nature du contrat CDD ou CDI]=$B9)*(Tableau1[Date d''entrée]&lt;J$3))-SUMPRODUCT((Tableau1[Sexe]=$A9)*(Tableau1[Nature du contrat CDD ou CDI]=$B9)*(Tableau1[Date de sortie]&lt;J$3)*(Tableau1[Date de sortie]&lt;&gt;""))</f>
        <v>1</v>
      </c>
      <c r="K9">
        <f>SUMPRODUCT((Tableau1[Sexe]=$A9)*(Tableau1[Nature du contrat CDD ou CDI]=$B9)*(Tableau1[Date d''entrée]&lt;K$3))-SUMPRODUCT((Tableau1[Sexe]=$A9)*(Tableau1[Nature du contrat CDD ou CDI]=$B9)*(Tableau1[Date de sortie]&lt;K$3)*(Tableau1[Date de sortie]&lt;&gt;""))</f>
        <v>1</v>
      </c>
      <c r="L9">
        <f>SUMPRODUCT((Tableau1[Sexe]=$A9)*(Tableau1[Nature du contrat CDD ou CDI]=$B9)*(Tableau1[Date d''entrée]&lt;L$3))-SUMPRODUCT((Tableau1[Sexe]=$A9)*(Tableau1[Nature du contrat CDD ou CDI]=$B9)*(Tableau1[Date de sortie]&lt;L$3)*(Tableau1[Date de sortie]&lt;&gt;""))</f>
        <v>1</v>
      </c>
    </row>
    <row r="10" spans="1:12" ht="13" x14ac:dyDescent="0.3">
      <c r="A10" s="67" t="s">
        <v>46</v>
      </c>
      <c r="B10" t="s">
        <v>48</v>
      </c>
      <c r="C10">
        <f>SUMPRODUCT((Tableau1[Sexe]=$A10)*(Tableau1[Nature du contrat CDD ou CDI]=$B10)*(Tableau1[Date d''entrée]&lt;C$3))-SUMPRODUCT((Tableau1[Sexe]=$A10)*(Tableau1[Nature du contrat CDD ou CDI]=$B10)*(Tableau1[Date de sortie]&lt;C$3)*(Tableau1[Date de sortie]&lt;&gt;""))</f>
        <v>2</v>
      </c>
      <c r="D10">
        <f>SUMPRODUCT((Tableau1[Sexe]=$A10)*(Tableau1[Nature du contrat CDD ou CDI]=$B10)*(Tableau1[Date d''entrée]&lt;D$3))-SUMPRODUCT((Tableau1[Sexe]=$A10)*(Tableau1[Nature du contrat CDD ou CDI]=$B10)*(Tableau1[Date de sortie]&lt;D$3)*(Tableau1[Date de sortie]&lt;&gt;""))</f>
        <v>2</v>
      </c>
      <c r="E10">
        <f>SUMPRODUCT((Tableau1[Sexe]=$A10)*(Tableau1[Nature du contrat CDD ou CDI]=$B10)*(Tableau1[Date d''entrée]&lt;E$3))-SUMPRODUCT((Tableau1[Sexe]=$A10)*(Tableau1[Nature du contrat CDD ou CDI]=$B10)*(Tableau1[Date de sortie]&lt;E$3)*(Tableau1[Date de sortie]&lt;&gt;""))</f>
        <v>2</v>
      </c>
      <c r="F10">
        <f>SUMPRODUCT((Tableau1[Sexe]=$A10)*(Tableau1[Nature du contrat CDD ou CDI]=$B10)*(Tableau1[Date d''entrée]&lt;F$3))-SUMPRODUCT((Tableau1[Sexe]=$A10)*(Tableau1[Nature du contrat CDD ou CDI]=$B10)*(Tableau1[Date de sortie]&lt;F$3)*(Tableau1[Date de sortie]&lt;&gt;""))</f>
        <v>2</v>
      </c>
      <c r="G10">
        <f>SUMPRODUCT((Tableau1[Sexe]=$A10)*(Tableau1[Nature du contrat CDD ou CDI]=$B10)*(Tableau1[Date d''entrée]&lt;G$3))-SUMPRODUCT((Tableau1[Sexe]=$A10)*(Tableau1[Nature du contrat CDD ou CDI]=$B10)*(Tableau1[Date de sortie]&lt;G$3)*(Tableau1[Date de sortie]&lt;&gt;""))</f>
        <v>2</v>
      </c>
      <c r="H10">
        <f>SUMPRODUCT((Tableau1[Sexe]=$A10)*(Tableau1[Nature du contrat CDD ou CDI]=$B10)*(Tableau1[Date d''entrée]&lt;H$3))-SUMPRODUCT((Tableau1[Sexe]=$A10)*(Tableau1[Nature du contrat CDD ou CDI]=$B10)*(Tableau1[Date de sortie]&lt;H$3)*(Tableau1[Date de sortie]&lt;&gt;""))</f>
        <v>2</v>
      </c>
      <c r="I10">
        <f>SUMPRODUCT((Tableau1[Sexe]=$A10)*(Tableau1[Nature du contrat CDD ou CDI]=$B10)*(Tableau1[Date d''entrée]&lt;I$3))-SUMPRODUCT((Tableau1[Sexe]=$A10)*(Tableau1[Nature du contrat CDD ou CDI]=$B10)*(Tableau1[Date de sortie]&lt;I$3)*(Tableau1[Date de sortie]&lt;&gt;""))</f>
        <v>2</v>
      </c>
      <c r="J10">
        <f>SUMPRODUCT((Tableau1[Sexe]=$A10)*(Tableau1[Nature du contrat CDD ou CDI]=$B10)*(Tableau1[Date d''entrée]&lt;J$3))-SUMPRODUCT((Tableau1[Sexe]=$A10)*(Tableau1[Nature du contrat CDD ou CDI]=$B10)*(Tableau1[Date de sortie]&lt;J$3)*(Tableau1[Date de sortie]&lt;&gt;""))</f>
        <v>2</v>
      </c>
      <c r="K10">
        <f>SUMPRODUCT((Tableau1[Sexe]=$A10)*(Tableau1[Nature du contrat CDD ou CDI]=$B10)*(Tableau1[Date d''entrée]&lt;K$3))-SUMPRODUCT((Tableau1[Sexe]=$A10)*(Tableau1[Nature du contrat CDD ou CDI]=$B10)*(Tableau1[Date de sortie]&lt;K$3)*(Tableau1[Date de sortie]&lt;&gt;""))</f>
        <v>2</v>
      </c>
      <c r="L10">
        <f>SUMPRODUCT((Tableau1[Sexe]=$A10)*(Tableau1[Nature du contrat CDD ou CDI]=$B10)*(Tableau1[Date d''entrée]&lt;L$3))-SUMPRODUCT((Tableau1[Sexe]=$A10)*(Tableau1[Nature du contrat CDD ou CDI]=$B10)*(Tableau1[Date de sortie]&lt;L$3)*(Tableau1[Date de sortie]&lt;&gt;""))</f>
        <v>2</v>
      </c>
    </row>
    <row r="11" spans="1:12" ht="13" x14ac:dyDescent="0.3">
      <c r="A11" s="67" t="s">
        <v>46</v>
      </c>
      <c r="B11" t="s">
        <v>51</v>
      </c>
      <c r="C11">
        <f>SUMPRODUCT((Tableau1[Sexe]=$A11)*(Tableau1[Nature du contrat CDD ou CDI]=$B11)*(Tableau1[Date d''entrée]&lt;C$3))-SUMPRODUCT((Tableau1[Sexe]=$A11)*(Tableau1[Nature du contrat CDD ou CDI]=$B11)*(Tableau1[Date de sortie]&lt;C$3)*(Tableau1[Date de sortie]&lt;&gt;""))</f>
        <v>1</v>
      </c>
      <c r="D11">
        <f>SUMPRODUCT((Tableau1[Sexe]=$A11)*(Tableau1[Nature du contrat CDD ou CDI]=$B11)*(Tableau1[Date d''entrée]&lt;D$3))-SUMPRODUCT((Tableau1[Sexe]=$A11)*(Tableau1[Nature du contrat CDD ou CDI]=$B11)*(Tableau1[Date de sortie]&lt;D$3)*(Tableau1[Date de sortie]&lt;&gt;""))</f>
        <v>1</v>
      </c>
      <c r="E11">
        <f>SUMPRODUCT((Tableau1[Sexe]=$A11)*(Tableau1[Nature du contrat CDD ou CDI]=$B11)*(Tableau1[Date d''entrée]&lt;E$3))-SUMPRODUCT((Tableau1[Sexe]=$A11)*(Tableau1[Nature du contrat CDD ou CDI]=$B11)*(Tableau1[Date de sortie]&lt;E$3)*(Tableau1[Date de sortie]&lt;&gt;""))</f>
        <v>1</v>
      </c>
      <c r="F11">
        <f>SUMPRODUCT((Tableau1[Sexe]=$A11)*(Tableau1[Nature du contrat CDD ou CDI]=$B11)*(Tableau1[Date d''entrée]&lt;F$3))-SUMPRODUCT((Tableau1[Sexe]=$A11)*(Tableau1[Nature du contrat CDD ou CDI]=$B11)*(Tableau1[Date de sortie]&lt;F$3)*(Tableau1[Date de sortie]&lt;&gt;""))</f>
        <v>1</v>
      </c>
      <c r="G11">
        <f>SUMPRODUCT((Tableau1[Sexe]=$A11)*(Tableau1[Nature du contrat CDD ou CDI]=$B11)*(Tableau1[Date d''entrée]&lt;G$3))-SUMPRODUCT((Tableau1[Sexe]=$A11)*(Tableau1[Nature du contrat CDD ou CDI]=$B11)*(Tableau1[Date de sortie]&lt;G$3)*(Tableau1[Date de sortie]&lt;&gt;""))</f>
        <v>1</v>
      </c>
      <c r="H11">
        <f>SUMPRODUCT((Tableau1[Sexe]=$A11)*(Tableau1[Nature du contrat CDD ou CDI]=$B11)*(Tableau1[Date d''entrée]&lt;H$3))-SUMPRODUCT((Tableau1[Sexe]=$A11)*(Tableau1[Nature du contrat CDD ou CDI]=$B11)*(Tableau1[Date de sortie]&lt;H$3)*(Tableau1[Date de sortie]&lt;&gt;""))</f>
        <v>1</v>
      </c>
      <c r="I11">
        <f>SUMPRODUCT((Tableau1[Sexe]=$A11)*(Tableau1[Nature du contrat CDD ou CDI]=$B11)*(Tableau1[Date d''entrée]&lt;I$3))-SUMPRODUCT((Tableau1[Sexe]=$A11)*(Tableau1[Nature du contrat CDD ou CDI]=$B11)*(Tableau1[Date de sortie]&lt;I$3)*(Tableau1[Date de sortie]&lt;&gt;""))</f>
        <v>1</v>
      </c>
      <c r="J11">
        <f>SUMPRODUCT((Tableau1[Sexe]=$A11)*(Tableau1[Nature du contrat CDD ou CDI]=$B11)*(Tableau1[Date d''entrée]&lt;J$3))-SUMPRODUCT((Tableau1[Sexe]=$A11)*(Tableau1[Nature du contrat CDD ou CDI]=$B11)*(Tableau1[Date de sortie]&lt;J$3)*(Tableau1[Date de sortie]&lt;&gt;""))</f>
        <v>1</v>
      </c>
      <c r="K11">
        <f>SUMPRODUCT((Tableau1[Sexe]=$A11)*(Tableau1[Nature du contrat CDD ou CDI]=$B11)*(Tableau1[Date d''entrée]&lt;K$3))-SUMPRODUCT((Tableau1[Sexe]=$A11)*(Tableau1[Nature du contrat CDD ou CDI]=$B11)*(Tableau1[Date de sortie]&lt;K$3)*(Tableau1[Date de sortie]&lt;&gt;""))</f>
        <v>1</v>
      </c>
      <c r="L11">
        <f>SUMPRODUCT((Tableau1[Sexe]=$A11)*(Tableau1[Nature du contrat CDD ou CDI]=$B11)*(Tableau1[Date d''entrée]&lt;L$3))-SUMPRODUCT((Tableau1[Sexe]=$A11)*(Tableau1[Nature du contrat CDD ou CDI]=$B11)*(Tableau1[Date de sortie]&lt;L$3)*(Tableau1[Date de sortie]&lt;&gt;""))</f>
        <v>1</v>
      </c>
    </row>
    <row r="12" spans="1:12" ht="13" x14ac:dyDescent="0.3">
      <c r="A12" s="67" t="s">
        <v>46</v>
      </c>
      <c r="B12" t="s">
        <v>49</v>
      </c>
      <c r="C12">
        <f>SUMPRODUCT((Tableau1[Sexe]=$A12)*(Tableau1[Nature du contrat CDD ou CDI]=$B12)*(Tableau1[Date d''entrée]&lt;C$3))-SUMPRODUCT((Tableau1[Sexe]=$A12)*(Tableau1[Nature du contrat CDD ou CDI]=$B12)*(Tableau1[Date de sortie]&lt;C$3)*(Tableau1[Date de sortie]&lt;&gt;""))</f>
        <v>1</v>
      </c>
      <c r="D12">
        <f>SUMPRODUCT((Tableau1[Sexe]=$A12)*(Tableau1[Nature du contrat CDD ou CDI]=$B12)*(Tableau1[Date d''entrée]&lt;D$3))-SUMPRODUCT((Tableau1[Sexe]=$A12)*(Tableau1[Nature du contrat CDD ou CDI]=$B12)*(Tableau1[Date de sortie]&lt;D$3)*(Tableau1[Date de sortie]&lt;&gt;""))</f>
        <v>1</v>
      </c>
      <c r="E12">
        <f>SUMPRODUCT((Tableau1[Sexe]=$A12)*(Tableau1[Nature du contrat CDD ou CDI]=$B12)*(Tableau1[Date d''entrée]&lt;E$3))-SUMPRODUCT((Tableau1[Sexe]=$A12)*(Tableau1[Nature du contrat CDD ou CDI]=$B12)*(Tableau1[Date de sortie]&lt;E$3)*(Tableau1[Date de sortie]&lt;&gt;""))</f>
        <v>1</v>
      </c>
      <c r="F12">
        <f>SUMPRODUCT((Tableau1[Sexe]=$A12)*(Tableau1[Nature du contrat CDD ou CDI]=$B12)*(Tableau1[Date d''entrée]&lt;F$3))-SUMPRODUCT((Tableau1[Sexe]=$A12)*(Tableau1[Nature du contrat CDD ou CDI]=$B12)*(Tableau1[Date de sortie]&lt;F$3)*(Tableau1[Date de sortie]&lt;&gt;""))</f>
        <v>1</v>
      </c>
      <c r="G12">
        <f>SUMPRODUCT((Tableau1[Sexe]=$A12)*(Tableau1[Nature du contrat CDD ou CDI]=$B12)*(Tableau1[Date d''entrée]&lt;G$3))-SUMPRODUCT((Tableau1[Sexe]=$A12)*(Tableau1[Nature du contrat CDD ou CDI]=$B12)*(Tableau1[Date de sortie]&lt;G$3)*(Tableau1[Date de sortie]&lt;&gt;""))</f>
        <v>1</v>
      </c>
      <c r="H12">
        <f>SUMPRODUCT((Tableau1[Sexe]=$A12)*(Tableau1[Nature du contrat CDD ou CDI]=$B12)*(Tableau1[Date d''entrée]&lt;H$3))-SUMPRODUCT((Tableau1[Sexe]=$A12)*(Tableau1[Nature du contrat CDD ou CDI]=$B12)*(Tableau1[Date de sortie]&lt;H$3)*(Tableau1[Date de sortie]&lt;&gt;""))</f>
        <v>1</v>
      </c>
      <c r="I12">
        <f>SUMPRODUCT((Tableau1[Sexe]=$A12)*(Tableau1[Nature du contrat CDD ou CDI]=$B12)*(Tableau1[Date d''entrée]&lt;I$3))-SUMPRODUCT((Tableau1[Sexe]=$A12)*(Tableau1[Nature du contrat CDD ou CDI]=$B12)*(Tableau1[Date de sortie]&lt;I$3)*(Tableau1[Date de sortie]&lt;&gt;""))</f>
        <v>1</v>
      </c>
      <c r="J12">
        <f>SUMPRODUCT((Tableau1[Sexe]=$A12)*(Tableau1[Nature du contrat CDD ou CDI]=$B12)*(Tableau1[Date d''entrée]&lt;J$3))-SUMPRODUCT((Tableau1[Sexe]=$A12)*(Tableau1[Nature du contrat CDD ou CDI]=$B12)*(Tableau1[Date de sortie]&lt;J$3)*(Tableau1[Date de sortie]&lt;&gt;""))</f>
        <v>1</v>
      </c>
      <c r="K12">
        <f>SUMPRODUCT((Tableau1[Sexe]=$A12)*(Tableau1[Nature du contrat CDD ou CDI]=$B12)*(Tableau1[Date d''entrée]&lt;K$3))-SUMPRODUCT((Tableau1[Sexe]=$A12)*(Tableau1[Nature du contrat CDD ou CDI]=$B12)*(Tableau1[Date de sortie]&lt;K$3)*(Tableau1[Date de sortie]&lt;&gt;""))</f>
        <v>1</v>
      </c>
      <c r="L12">
        <f>SUMPRODUCT((Tableau1[Sexe]=$A12)*(Tableau1[Nature du contrat CDD ou CDI]=$B12)*(Tableau1[Date d''entrée]&lt;L$3))-SUMPRODUCT((Tableau1[Sexe]=$A12)*(Tableau1[Nature du contrat CDD ou CDI]=$B12)*(Tableau1[Date de sortie]&lt;L$3)*(Tableau1[Date de sortie]&lt;&gt;""))</f>
        <v>1</v>
      </c>
    </row>
    <row r="13" spans="1:12" ht="13" x14ac:dyDescent="0.3">
      <c r="A13" s="67" t="s">
        <v>46</v>
      </c>
      <c r="B13" t="s">
        <v>32</v>
      </c>
      <c r="C13">
        <f>SUMPRODUCT((Tableau1[Sexe]=$A13)*(Tableau1[Nature du contrat CDD ou CDI]=$B13)*(Tableau1[Date d''entrée]&lt;C$3))-SUMPRODUCT((Tableau1[Sexe]=$A13)*(Tableau1[Nature du contrat CDD ou CDI]=$B13)*(Tableau1[Date de sortie]&lt;C$3)*(Tableau1[Date de sortie]&lt;&gt;""))</f>
        <v>1</v>
      </c>
      <c r="D13">
        <f>SUMPRODUCT((Tableau1[Sexe]=$A13)*(Tableau1[Nature du contrat CDD ou CDI]=$B13)*(Tableau1[Date d''entrée]&lt;D$3))-SUMPRODUCT((Tableau1[Sexe]=$A13)*(Tableau1[Nature du contrat CDD ou CDI]=$B13)*(Tableau1[Date de sortie]&lt;D$3)*(Tableau1[Date de sortie]&lt;&gt;""))</f>
        <v>1</v>
      </c>
      <c r="E13">
        <f>SUMPRODUCT((Tableau1[Sexe]=$A13)*(Tableau1[Nature du contrat CDD ou CDI]=$B13)*(Tableau1[Date d''entrée]&lt;E$3))-SUMPRODUCT((Tableau1[Sexe]=$A13)*(Tableau1[Nature du contrat CDD ou CDI]=$B13)*(Tableau1[Date de sortie]&lt;E$3)*(Tableau1[Date de sortie]&lt;&gt;""))</f>
        <v>1</v>
      </c>
      <c r="F13">
        <f>SUMPRODUCT((Tableau1[Sexe]=$A13)*(Tableau1[Nature du contrat CDD ou CDI]=$B13)*(Tableau1[Date d''entrée]&lt;F$3))-SUMPRODUCT((Tableau1[Sexe]=$A13)*(Tableau1[Nature du contrat CDD ou CDI]=$B13)*(Tableau1[Date de sortie]&lt;F$3)*(Tableau1[Date de sortie]&lt;&gt;""))</f>
        <v>1</v>
      </c>
      <c r="G13">
        <f>SUMPRODUCT((Tableau1[Sexe]=$A13)*(Tableau1[Nature du contrat CDD ou CDI]=$B13)*(Tableau1[Date d''entrée]&lt;G$3))-SUMPRODUCT((Tableau1[Sexe]=$A13)*(Tableau1[Nature du contrat CDD ou CDI]=$B13)*(Tableau1[Date de sortie]&lt;G$3)*(Tableau1[Date de sortie]&lt;&gt;""))</f>
        <v>1</v>
      </c>
      <c r="H13">
        <f>SUMPRODUCT((Tableau1[Sexe]=$A13)*(Tableau1[Nature du contrat CDD ou CDI]=$B13)*(Tableau1[Date d''entrée]&lt;H$3))-SUMPRODUCT((Tableau1[Sexe]=$A13)*(Tableau1[Nature du contrat CDD ou CDI]=$B13)*(Tableau1[Date de sortie]&lt;H$3)*(Tableau1[Date de sortie]&lt;&gt;""))</f>
        <v>1</v>
      </c>
      <c r="I13">
        <f>SUMPRODUCT((Tableau1[Sexe]=$A13)*(Tableau1[Nature du contrat CDD ou CDI]=$B13)*(Tableau1[Date d''entrée]&lt;I$3))-SUMPRODUCT((Tableau1[Sexe]=$A13)*(Tableau1[Nature du contrat CDD ou CDI]=$B13)*(Tableau1[Date de sortie]&lt;I$3)*(Tableau1[Date de sortie]&lt;&gt;""))</f>
        <v>1</v>
      </c>
      <c r="J13">
        <f>SUMPRODUCT((Tableau1[Sexe]=$A13)*(Tableau1[Nature du contrat CDD ou CDI]=$B13)*(Tableau1[Date d''entrée]&lt;J$3))-SUMPRODUCT((Tableau1[Sexe]=$A13)*(Tableau1[Nature du contrat CDD ou CDI]=$B13)*(Tableau1[Date de sortie]&lt;J$3)*(Tableau1[Date de sortie]&lt;&gt;""))</f>
        <v>1</v>
      </c>
      <c r="K13">
        <f>SUMPRODUCT((Tableau1[Sexe]=$A13)*(Tableau1[Nature du contrat CDD ou CDI]=$B13)*(Tableau1[Date d''entrée]&lt;K$3))-SUMPRODUCT((Tableau1[Sexe]=$A13)*(Tableau1[Nature du contrat CDD ou CDI]=$B13)*(Tableau1[Date de sortie]&lt;K$3)*(Tableau1[Date de sortie]&lt;&gt;""))</f>
        <v>1</v>
      </c>
      <c r="L13">
        <f>SUMPRODUCT((Tableau1[Sexe]=$A13)*(Tableau1[Nature du contrat CDD ou CDI]=$B13)*(Tableau1[Date d''entrée]&lt;L$3))-SUMPRODUCT((Tableau1[Sexe]=$A13)*(Tableau1[Nature du contrat CDD ou CDI]=$B13)*(Tableau1[Date de sortie]&lt;L$3)*(Tableau1[Date de sortie]&lt;&gt;""))</f>
        <v>1</v>
      </c>
    </row>
    <row r="14" spans="1:12" x14ac:dyDescent="0.25">
      <c r="C14">
        <f>SUM(C4:C13)</f>
        <v>12</v>
      </c>
      <c r="D14">
        <f t="shared" ref="D14:L14" si="0">SUM(D4:D13)</f>
        <v>12</v>
      </c>
      <c r="E14">
        <f t="shared" si="0"/>
        <v>12</v>
      </c>
      <c r="F14">
        <f t="shared" si="0"/>
        <v>12</v>
      </c>
      <c r="G14">
        <f t="shared" si="0"/>
        <v>12</v>
      </c>
      <c r="H14">
        <f t="shared" si="0"/>
        <v>12</v>
      </c>
      <c r="I14">
        <f t="shared" si="0"/>
        <v>11</v>
      </c>
      <c r="J14">
        <f t="shared" si="0"/>
        <v>11</v>
      </c>
      <c r="K14">
        <f t="shared" si="0"/>
        <v>11</v>
      </c>
      <c r="L14">
        <f t="shared" si="0"/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showGridLines="0" showZeros="0" topLeftCell="A10" zoomScaleNormal="100" workbookViewId="0">
      <selection activeCell="A19" sqref="A19:A31"/>
    </sheetView>
  </sheetViews>
  <sheetFormatPr baseColWidth="10" defaultColWidth="11.453125" defaultRowHeight="13" x14ac:dyDescent="0.3"/>
  <cols>
    <col min="1" max="1" width="18" style="1" customWidth="1"/>
    <col min="2" max="2" width="16.1796875" style="1" customWidth="1"/>
    <col min="3" max="3" width="11.26953125" style="1" customWidth="1"/>
    <col min="4" max="4" width="8.81640625" style="3" customWidth="1"/>
    <col min="5" max="5" width="18.1796875" style="3" customWidth="1"/>
    <col min="6" max="6" width="19.81640625" style="3" customWidth="1"/>
    <col min="7" max="7" width="12.1796875" style="3" customWidth="1"/>
    <col min="8" max="8" width="12.453125" style="3" customWidth="1"/>
    <col min="9" max="9" width="20" style="12" customWidth="1"/>
    <col min="10" max="10" width="13.26953125" style="12" customWidth="1"/>
    <col min="11" max="11" width="8.26953125" style="12" customWidth="1"/>
    <col min="12" max="12" width="10.1796875" style="12" customWidth="1"/>
    <col min="13" max="13" width="8.26953125" style="12" customWidth="1"/>
    <col min="14" max="16384" width="11.453125" style="1"/>
  </cols>
  <sheetData>
    <row r="1" spans="1:19" ht="15.5" x14ac:dyDescent="0.35">
      <c r="A1" s="24"/>
      <c r="B1" s="26"/>
      <c r="C1" s="63" t="s">
        <v>0</v>
      </c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</row>
    <row r="2" spans="1:19" ht="15" customHeight="1" x14ac:dyDescent="0.35">
      <c r="A2" s="24"/>
      <c r="B2" s="26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1:19" s="2" customFormat="1" ht="15" customHeight="1" x14ac:dyDescent="0.35">
      <c r="A3" s="29"/>
      <c r="B3" s="29"/>
      <c r="C3" s="29"/>
      <c r="E3" s="29"/>
      <c r="F3" s="29"/>
      <c r="G3" s="64"/>
      <c r="H3" s="65"/>
      <c r="I3" s="46">
        <v>42370</v>
      </c>
      <c r="J3" s="46">
        <v>42401</v>
      </c>
      <c r="K3" s="46">
        <v>42430</v>
      </c>
      <c r="L3" s="46">
        <v>42461</v>
      </c>
      <c r="M3" s="46">
        <v>42491</v>
      </c>
      <c r="N3" s="46">
        <v>42522</v>
      </c>
      <c r="O3" s="46">
        <v>42552</v>
      </c>
      <c r="P3" s="46">
        <v>42583</v>
      </c>
      <c r="Q3" s="46">
        <v>42614</v>
      </c>
      <c r="R3" s="46">
        <v>42644</v>
      </c>
    </row>
    <row r="4" spans="1:19" ht="15" customHeight="1" x14ac:dyDescent="0.3">
      <c r="A4" s="24"/>
      <c r="B4" s="66"/>
      <c r="C4" s="66"/>
      <c r="D4" s="66"/>
      <c r="E4" s="66"/>
      <c r="F4" s="50"/>
      <c r="G4" s="21" t="s">
        <v>76</v>
      </c>
      <c r="H4" s="21"/>
      <c r="I4" s="22"/>
      <c r="J4" s="22"/>
      <c r="K4" s="22"/>
      <c r="L4" s="22"/>
      <c r="M4" s="21"/>
      <c r="N4" s="21"/>
      <c r="O4" s="9"/>
      <c r="P4" s="22"/>
      <c r="Q4" s="22"/>
      <c r="R4" s="22"/>
    </row>
    <row r="5" spans="1:19" ht="15" customHeight="1" x14ac:dyDescent="0.3">
      <c r="A5" s="24"/>
      <c r="B5" s="8" t="s">
        <v>1</v>
      </c>
      <c r="C5" s="27">
        <f ca="1">TODAY()</f>
        <v>43417</v>
      </c>
      <c r="D5" s="27"/>
      <c r="E5" s="27"/>
      <c r="F5" s="51"/>
      <c r="G5" s="57" t="s">
        <v>53</v>
      </c>
      <c r="H5" s="58"/>
      <c r="I5" s="22"/>
      <c r="J5" s="22"/>
      <c r="K5" s="22"/>
      <c r="L5" s="22"/>
      <c r="M5" s="21"/>
      <c r="N5" s="21"/>
      <c r="O5" s="9"/>
      <c r="P5" s="22"/>
      <c r="Q5" s="22"/>
      <c r="R5" s="22"/>
    </row>
    <row r="6" spans="1:19" ht="15" customHeight="1" x14ac:dyDescent="0.3">
      <c r="A6" s="24"/>
      <c r="B6" s="8" t="s">
        <v>2</v>
      </c>
      <c r="C6" s="28">
        <v>42370</v>
      </c>
      <c r="D6" s="28">
        <f>EDATE(C6,1)</f>
        <v>42401</v>
      </c>
      <c r="E6" s="28">
        <f>EDATE(D6,1)</f>
        <v>42430</v>
      </c>
      <c r="F6" s="52"/>
      <c r="G6" s="57" t="s">
        <v>54</v>
      </c>
      <c r="H6" s="58"/>
      <c r="I6" s="22">
        <f ca="1">SUMPRODUCT((Sexe="M")*NOT(Sortie&gt;0)*(Sortie&lt;=$C$6))</f>
        <v>0</v>
      </c>
      <c r="J6" s="22">
        <f ca="1">SUMPRODUCT((Sexe="M")*NOT(Sortie&gt;0)*(Sortie&lt;=$C$7))</f>
        <v>0</v>
      </c>
      <c r="K6" s="22">
        <f ca="1">SUMPRODUCT((Sexe="M")*NOT(Sortie&gt;0)*(Sortie&lt;=$D$7))</f>
        <v>0</v>
      </c>
      <c r="L6" s="22">
        <f ca="1">SUMPRODUCT((Sexe="M")*NOT(Sortie&gt;0)*(Sortie&lt;=$E$7))</f>
        <v>0</v>
      </c>
      <c r="M6" s="21"/>
      <c r="N6" s="21"/>
      <c r="O6" s="9"/>
      <c r="P6" s="22"/>
      <c r="Q6" s="22"/>
      <c r="R6" s="22"/>
    </row>
    <row r="7" spans="1:19" ht="15" customHeight="1" x14ac:dyDescent="0.3">
      <c r="A7" s="24"/>
      <c r="B7" s="8" t="s">
        <v>3</v>
      </c>
      <c r="C7" s="28">
        <f>EOMONTH(C6,0)</f>
        <v>42400</v>
      </c>
      <c r="D7" s="28">
        <f t="shared" ref="D7:E7" si="0">EOMONTH(D6,0)</f>
        <v>42429</v>
      </c>
      <c r="E7" s="28">
        <f t="shared" si="0"/>
        <v>42460</v>
      </c>
      <c r="F7" s="31"/>
      <c r="G7" s="57" t="s">
        <v>55</v>
      </c>
      <c r="H7" s="58"/>
      <c r="I7" s="22">
        <f ca="1">SUMPRODUCT((Cont="CDI")*NOT(Sortie&gt;0)*(Sortie&lt;=$C$6))</f>
        <v>0</v>
      </c>
      <c r="J7" s="22">
        <f ca="1">SUMPRODUCT((Cont="CDI")*NOT(Sortie&gt;0)*(Sortie&lt;=$C$7))</f>
        <v>0</v>
      </c>
      <c r="K7" s="22">
        <f ca="1">SUMPRODUCT((Cont="CDI")*NOT(Sortie&gt;0)*(Sortie&lt;=$D$7))</f>
        <v>0</v>
      </c>
      <c r="L7" s="22">
        <f ca="1">SUMPRODUCT((Cont="CDI")*NOT(Sortie&gt;0)*(Sortie&lt;=$E$7))</f>
        <v>0</v>
      </c>
      <c r="M7" s="43"/>
      <c r="N7" s="43"/>
      <c r="O7" s="9"/>
      <c r="P7" s="22"/>
      <c r="Q7" s="22"/>
      <c r="R7" s="22"/>
    </row>
    <row r="8" spans="1:19" ht="15" customHeight="1" x14ac:dyDescent="0.3">
      <c r="A8" s="25"/>
      <c r="B8" s="49"/>
      <c r="C8" s="24"/>
      <c r="D8" s="25"/>
      <c r="E8" s="25"/>
      <c r="F8" s="49"/>
      <c r="G8" s="57" t="s">
        <v>56</v>
      </c>
      <c r="H8" s="58"/>
      <c r="I8" s="22">
        <f ca="1">SUMPRODUCT((Cont="CDD")*(Contrat="REMPLACEMENT")*NOT(Sortie&gt;0)*(Sortie&lt;=$C$6))</f>
        <v>0</v>
      </c>
      <c r="J8" s="22"/>
      <c r="K8" s="22">
        <f ca="1">SUMPRODUCT((Cont="CDD")*(Contrat="REMPLACEMENT")*NOT(Sortie&gt;0)*(Sortie&lt;=$C$6))</f>
        <v>0</v>
      </c>
      <c r="L8" s="22">
        <f ca="1">SUMPRODUCT((Cont="CDD")*(Contrat="REMPLACEMENT")*NOT(Sortie&gt;0)*(Sortie&lt;=$C$6))</f>
        <v>0</v>
      </c>
      <c r="M8" s="43"/>
      <c r="N8" s="43"/>
      <c r="O8" s="9"/>
      <c r="P8" s="22"/>
      <c r="Q8" s="22"/>
      <c r="R8" s="22"/>
    </row>
    <row r="9" spans="1:19" ht="15" customHeight="1" x14ac:dyDescent="0.3">
      <c r="A9" s="25"/>
      <c r="B9" s="49"/>
      <c r="C9" s="24" t="s">
        <v>52</v>
      </c>
      <c r="D9" s="25"/>
      <c r="E9" s="25"/>
      <c r="F9" s="49"/>
      <c r="G9" s="57" t="s">
        <v>57</v>
      </c>
      <c r="H9" s="58"/>
      <c r="I9" s="22">
        <f ca="1">SUMPRODUCT((Cont="CDD")*(Contrat="ACCROISSEMENT")*NOT(Sortie&gt;0)*(Sortie&lt;=$C$6))</f>
        <v>0</v>
      </c>
      <c r="J9" s="22"/>
      <c r="K9" s="22">
        <f ca="1">SUMPRODUCT((Cont="CDD")*(Contrat="ACCROISSEMENT")*NOT(Sortie&gt;0)*(Sortie&lt;=$C$6))</f>
        <v>0</v>
      </c>
      <c r="L9" s="22">
        <f ca="1">SUMPRODUCT((Cont="CDD")*(Contrat="ACCROISSEMENT")*NOT(Sortie&gt;0)*(Sortie&lt;=$C$6))</f>
        <v>0</v>
      </c>
      <c r="M9" s="43"/>
      <c r="N9" s="43"/>
      <c r="O9" s="9"/>
      <c r="P9" s="22"/>
      <c r="Q9" s="22"/>
      <c r="R9" s="22"/>
    </row>
    <row r="10" spans="1:19" ht="15" customHeight="1" x14ac:dyDescent="0.3">
      <c r="A10" s="5"/>
      <c r="B10" s="5" t="s">
        <v>21</v>
      </c>
      <c r="C10" s="25">
        <v>1</v>
      </c>
      <c r="D10" s="25"/>
      <c r="E10" s="25"/>
      <c r="F10" s="49"/>
      <c r="G10" s="57" t="s">
        <v>58</v>
      </c>
      <c r="H10" s="58"/>
      <c r="I10" s="22">
        <f ca="1">SUMPRODUCT((Cont="CDD")*(Contrat="APPRENTISSAGE")*NOT(Sortie&gt;0)*(Sortie&lt;=$C$6))</f>
        <v>0</v>
      </c>
      <c r="J10" s="22"/>
      <c r="K10" s="22">
        <f ca="1">SUMPRODUCT((Cont="CDD")*(Contrat="APPRENTISSAGE")*NOT(Sortie&gt;0)*(Sortie&lt;=$C$6))</f>
        <v>0</v>
      </c>
      <c r="L10" s="22">
        <f ca="1">SUMPRODUCT((Cont="CDD")*(Contrat="APPRENTISSAGE")*NOT(Sortie&gt;0)*(Sortie&lt;=$C$6))</f>
        <v>0</v>
      </c>
      <c r="M10" s="43"/>
      <c r="N10" s="43"/>
      <c r="O10" s="9"/>
      <c r="P10" s="22">
        <f ca="1">SUMPRODUCT((Noms&lt;&gt;"")*(Sortie&gt;=C6)*(Sortie&lt;=C$7))</f>
        <v>0</v>
      </c>
      <c r="Q10" s="22">
        <f ca="1">SUMPRODUCT((Noms&lt;&gt;"")*(Sortie&gt;=D6)*(Sortie&lt;=$D$7))</f>
        <v>0</v>
      </c>
      <c r="R10" s="22">
        <f ca="1">SUMPRODUCT((Noms&lt;&gt;"")*(Sortie&gt;=E6)*(Sortie&lt;=$E$7))</f>
        <v>0</v>
      </c>
    </row>
    <row r="11" spans="1:19" ht="15" customHeight="1" x14ac:dyDescent="0.3">
      <c r="A11" s="5"/>
      <c r="B11" s="5" t="s">
        <v>19</v>
      </c>
      <c r="C11" s="25">
        <v>1</v>
      </c>
      <c r="D11" s="25"/>
      <c r="E11" s="25"/>
      <c r="F11" s="25"/>
      <c r="G11" s="57" t="s">
        <v>60</v>
      </c>
      <c r="H11" s="58"/>
      <c r="I11" s="22">
        <f ca="1">SUMPRODUCT((Cont="CDD")*(Contrat="CONTRAT PROF.")*NOT(Sortie&gt;0)*(Sortie&lt;=$C$6))</f>
        <v>0</v>
      </c>
      <c r="J11" s="22"/>
      <c r="K11" s="22">
        <f ca="1">SUMPRODUCT((Cont="CDD")*(Contrat="CONTRAT PROF.")*NOT(Sortie&gt;0)*(Sortie&lt;=$C$6))</f>
        <v>0</v>
      </c>
      <c r="L11" s="22">
        <f ca="1">SUMPRODUCT((Cont="CDD")*(Contrat="CONTRAT PROF.")*NOT(Sortie&gt;0)*(Sortie&lt;=$C$6))</f>
        <v>0</v>
      </c>
      <c r="M11" s="43"/>
      <c r="N11" s="43"/>
      <c r="O11" s="9"/>
      <c r="P11" s="22">
        <f ca="1">SUMPRODUCT((Noms&lt;&gt;"")*(Entree&gt;=C6)*(Entree&lt;=C$7))</f>
        <v>0</v>
      </c>
      <c r="Q11" s="22">
        <f ca="1">SUMPRODUCT((Noms&lt;&gt;"")*(Entree&gt;=D6)*(Entree&lt;=D$7))</f>
        <v>0</v>
      </c>
      <c r="R11" s="22">
        <f ca="1">SUMPRODUCT((Noms&lt;&gt;"")*(Entree&gt;=E6)*(Entree&lt;=E$7))</f>
        <v>0</v>
      </c>
    </row>
    <row r="12" spans="1:19" ht="15" customHeight="1" x14ac:dyDescent="0.3">
      <c r="A12" s="5"/>
      <c r="B12" s="5" t="s">
        <v>49</v>
      </c>
      <c r="C12" s="3">
        <v>1</v>
      </c>
      <c r="D12" s="3">
        <f ca="1">COUNT(Cont="CDD")</f>
        <v>0</v>
      </c>
      <c r="E12" s="33"/>
      <c r="F12" s="33"/>
      <c r="G12" s="57" t="s">
        <v>59</v>
      </c>
      <c r="H12" s="58"/>
      <c r="I12" s="22"/>
      <c r="J12" s="22"/>
      <c r="K12" s="22"/>
      <c r="L12" s="22"/>
      <c r="M12" s="23"/>
      <c r="N12" s="23"/>
      <c r="O12" s="9"/>
      <c r="P12" s="22"/>
      <c r="Q12" s="22"/>
      <c r="R12" s="22"/>
    </row>
    <row r="13" spans="1:19" s="5" customFormat="1" ht="15" customHeight="1" x14ac:dyDescent="0.3">
      <c r="B13" s="5" t="s">
        <v>32</v>
      </c>
      <c r="C13" s="56" t="s">
        <v>75</v>
      </c>
      <c r="D13" s="4"/>
      <c r="E13" s="30"/>
      <c r="F13" s="20"/>
      <c r="G13" s="57" t="s">
        <v>61</v>
      </c>
      <c r="H13" s="58"/>
      <c r="I13" s="44"/>
      <c r="J13" s="44"/>
      <c r="K13" s="44"/>
      <c r="L13" s="44"/>
      <c r="M13" s="44"/>
      <c r="N13" s="6"/>
      <c r="O13" s="6"/>
      <c r="P13" s="6"/>
      <c r="Q13" s="45"/>
      <c r="R13" s="45"/>
      <c r="S13" s="32"/>
    </row>
    <row r="14" spans="1:19" s="5" customFormat="1" ht="15" customHeight="1" x14ac:dyDescent="0.3">
      <c r="B14" s="5" t="s">
        <v>50</v>
      </c>
      <c r="C14" s="56" t="s">
        <v>75</v>
      </c>
      <c r="D14" s="4"/>
      <c r="E14" s="30"/>
      <c r="F14" s="20"/>
      <c r="G14" s="59" t="s">
        <v>62</v>
      </c>
      <c r="H14" s="60"/>
      <c r="I14" s="44"/>
      <c r="J14" s="44"/>
      <c r="K14" s="44"/>
      <c r="L14" s="44"/>
      <c r="M14" s="44"/>
      <c r="N14" s="6"/>
      <c r="O14" s="6"/>
      <c r="P14" s="6"/>
      <c r="Q14" s="7"/>
      <c r="R14" s="7"/>
      <c r="S14" s="33"/>
    </row>
    <row r="15" spans="1:19" s="5" customFormat="1" ht="20.25" customHeight="1" x14ac:dyDescent="0.3">
      <c r="A15" s="1"/>
      <c r="B15" s="1" t="s">
        <v>51</v>
      </c>
      <c r="C15" s="56" t="s">
        <v>75</v>
      </c>
      <c r="D15" s="4"/>
      <c r="E15" s="37"/>
      <c r="F15" s="20"/>
      <c r="G15" s="61" t="s">
        <v>4</v>
      </c>
      <c r="H15" s="61"/>
      <c r="I15" s="44"/>
      <c r="J15" s="44"/>
      <c r="K15" s="44"/>
      <c r="L15" s="44"/>
      <c r="M15" s="44"/>
      <c r="N15" s="44"/>
      <c r="O15" s="8"/>
      <c r="P15" s="8"/>
      <c r="Q15" s="7"/>
      <c r="R15" s="7"/>
      <c r="S15" s="33"/>
    </row>
    <row r="16" spans="1:19" s="5" customFormat="1" ht="20.25" customHeight="1" x14ac:dyDescent="0.3">
      <c r="A16" s="4"/>
      <c r="B16" s="4"/>
      <c r="C16" s="4"/>
      <c r="D16" s="4"/>
      <c r="E16" s="37"/>
      <c r="F16" s="20"/>
      <c r="G16" s="61" t="s">
        <v>5</v>
      </c>
      <c r="H16" s="61"/>
      <c r="I16" s="44"/>
      <c r="J16" s="44"/>
      <c r="K16" s="44"/>
      <c r="L16" s="44"/>
      <c r="M16" s="44"/>
      <c r="N16" s="44"/>
      <c r="O16" s="8"/>
      <c r="P16" s="8"/>
      <c r="Q16" s="7"/>
      <c r="R16" s="7"/>
      <c r="S16" s="33"/>
    </row>
    <row r="17" spans="1:19" s="5" customFormat="1" ht="15" customHeight="1" x14ac:dyDescent="0.3">
      <c r="B17" s="4">
        <f>COUNTIF(A19:A30,"a")</f>
        <v>0</v>
      </c>
      <c r="C17" s="4"/>
      <c r="D17" s="4"/>
      <c r="E17" s="37"/>
      <c r="F17" s="30"/>
      <c r="G17" s="62"/>
      <c r="H17" s="62"/>
      <c r="I17" s="37"/>
      <c r="J17" s="37"/>
      <c r="K17" s="37"/>
      <c r="L17" s="37"/>
      <c r="M17" s="37"/>
      <c r="N17" s="2"/>
      <c r="O17" s="2"/>
      <c r="P17" s="34"/>
      <c r="Q17" s="33"/>
      <c r="R17" s="33"/>
      <c r="S17" s="33"/>
    </row>
    <row r="18" spans="1:19" s="10" customFormat="1" ht="26" x14ac:dyDescent="0.25">
      <c r="A18" s="17" t="s">
        <v>6</v>
      </c>
      <c r="B18" s="15" t="s">
        <v>7</v>
      </c>
      <c r="C18" s="15" t="s">
        <v>8</v>
      </c>
      <c r="D18" s="15" t="s">
        <v>9</v>
      </c>
      <c r="E18" s="16" t="s">
        <v>10</v>
      </c>
      <c r="F18" s="16" t="s">
        <v>11</v>
      </c>
      <c r="G18" s="16" t="s">
        <v>12</v>
      </c>
      <c r="H18" s="16" t="s">
        <v>13</v>
      </c>
      <c r="I18" s="16" t="s">
        <v>14</v>
      </c>
      <c r="J18" s="47" t="s">
        <v>15</v>
      </c>
      <c r="K18" s="47" t="s">
        <v>16</v>
      </c>
      <c r="L18" s="47" t="s">
        <v>17</v>
      </c>
      <c r="M18" s="48" t="s">
        <v>18</v>
      </c>
      <c r="P18" s="35"/>
      <c r="Q18" s="36"/>
      <c r="R18" s="36"/>
      <c r="S18" s="36"/>
    </row>
    <row r="19" spans="1:19" x14ac:dyDescent="0.3">
      <c r="A19" s="38" t="s">
        <v>63</v>
      </c>
      <c r="B19" s="38" t="s">
        <v>27</v>
      </c>
      <c r="C19" s="53" t="s">
        <v>37</v>
      </c>
      <c r="D19" s="38" t="s">
        <v>46</v>
      </c>
      <c r="E19" s="38" t="s">
        <v>47</v>
      </c>
      <c r="F19" s="38"/>
      <c r="G19" s="39">
        <v>27592</v>
      </c>
      <c r="H19" s="39">
        <v>43100</v>
      </c>
      <c r="I19" s="13">
        <v>35</v>
      </c>
      <c r="J19" s="54">
        <f>IF(F19=$P$22,0,IF(F19=$P$23,0,IF(F19=$P$24,0,IF(F19=$P$20,0,1))))</f>
        <v>0</v>
      </c>
      <c r="K19" s="14">
        <f>IF(AND(ISBLANK(H19),G19&lt;=$C$6),($C$7-$C$6)/($C$7-$C$6),IF(AND(ISBLANK(H19),G19&gt;$C$6,G19&lt;=$C$7),($C$7-G19)/($C$7-$C$6),IF(AND(H19&lt;=$C$7,H19&gt;$C$6,G19&lt;=$C$6),(H19-$C$6)/($C$7-$C$6),IF(AND(H19&lt;=$C$7,H19&gt;$C$6,G19&gt;$C$6),(H19-G19)/($C$7-$C$6),IF(AND(H19&gt;$C$7,G19&gt;$C$7),0,IF(AND(H19&gt;$C$7,G19&lt;=$C$7,G19&gt;$C$6),($C$7-G19)/($C$7-$C$6),IF(AND(H19&gt;$C$7,G19&lt;=$C$6),($C$7-$C$6)/($C$7-$C$6),0)))))))</f>
        <v>1</v>
      </c>
      <c r="L19" s="14">
        <f>I19/35</f>
        <v>1</v>
      </c>
      <c r="M19" s="18">
        <f t="shared" ref="M19:M31" si="1">J19*K19*L19</f>
        <v>0</v>
      </c>
    </row>
    <row r="20" spans="1:19" s="5" customFormat="1" x14ac:dyDescent="0.3">
      <c r="A20" s="38" t="s">
        <v>64</v>
      </c>
      <c r="B20" s="38" t="s">
        <v>33</v>
      </c>
      <c r="C20" s="38" t="s">
        <v>41</v>
      </c>
      <c r="D20" s="38" t="s">
        <v>46</v>
      </c>
      <c r="E20" s="38" t="s">
        <v>21</v>
      </c>
      <c r="F20" s="38"/>
      <c r="G20" s="39">
        <v>27666</v>
      </c>
      <c r="H20" s="39">
        <v>42947</v>
      </c>
      <c r="I20" s="13">
        <v>35</v>
      </c>
      <c r="J20" s="55">
        <f>IF(F20=$P$22,0,IF(F20=$P$23,0,IF(F20=$P$24,0,IF(F20=$P$20,0,1))))</f>
        <v>0</v>
      </c>
      <c r="K20" s="11">
        <f>IF(AND(ISBLANK(H20),G20&lt;=$C$6),($C$7-$C$6)/($C$7-$C$6),IF(AND(ISBLANK(H20),G20&gt;$C$6,G20&lt;=$C$7),($C$7-G20)/($C$7-$C$6),IF(AND(H20&lt;=$C$7,H20&gt;$C$6,G20&lt;=$C$6),(H20-$C$6)/($C$7-$C$6),IF(AND(H20&lt;=$C$7,H20&gt;$C$6,G20&gt;$C$6),(H20-G20)/($C$7-$C$6),IF(AND(H20&gt;$C$7,G20&gt;$C$7),0,IF(AND(H20&gt;$C$7,G20&lt;=$C$7,G20&gt;$C$6),($C$7-G20)/($C$7-$C$6),IF(AND(H20&gt;$C$7,G20&lt;=$C$6),($C$7-$C$6)/($C$7-$C$6),0)))))))</f>
        <v>1</v>
      </c>
      <c r="L20" s="11">
        <f>I20/35</f>
        <v>1</v>
      </c>
      <c r="M20" s="19">
        <f t="shared" si="1"/>
        <v>0</v>
      </c>
      <c r="R20" s="5">
        <v>0</v>
      </c>
    </row>
    <row r="21" spans="1:19" s="5" customFormat="1" x14ac:dyDescent="0.3">
      <c r="A21" s="38" t="s">
        <v>65</v>
      </c>
      <c r="B21" s="38" t="s">
        <v>27</v>
      </c>
      <c r="C21" s="53" t="s">
        <v>37</v>
      </c>
      <c r="D21" s="38" t="s">
        <v>46</v>
      </c>
      <c r="E21" s="38" t="s">
        <v>49</v>
      </c>
      <c r="F21" s="38"/>
      <c r="G21" s="39">
        <v>27688</v>
      </c>
      <c r="H21" s="39">
        <v>43159</v>
      </c>
      <c r="I21" s="13">
        <v>35</v>
      </c>
      <c r="J21" s="54">
        <f>IF(F21=$P$22,0,IF(F21=$P$23,0,IF(F21=$P$24,0,IF(F21=$P$20,0,1))))</f>
        <v>0</v>
      </c>
      <c r="K21" s="14">
        <f>IF(AND(ISBLANK(H21),G21&lt;=$C$6),($C$7-$C$6)/($C$7-$C$6),IF(AND(ISBLANK(H21),G21&gt;$C$6,G21&lt;=$C$7),($C$7-G21)/($C$7-$C$6),IF(AND(H21&lt;=$C$7,H21&gt;$C$6,G21&lt;=$C$6),(H21-$C$6)/($C$7-$C$6),IF(AND(H21&lt;=$C$7,H21&gt;$C$6,G21&gt;$C$6),(H21-G21)/($C$7-$C$6),IF(AND(H21&gt;$C$7,G21&gt;$C$7),0,IF(AND(H21&gt;$C$7,G21&lt;=$C$7,G21&gt;$C$6),($C$7-G21)/($C$7-$C$6),IF(AND(H21&gt;$C$7,G21&lt;=$C$6),($C$7-$C$6)/($C$7-$C$6),0)))))))</f>
        <v>1</v>
      </c>
      <c r="L21" s="14">
        <f>I21/35</f>
        <v>1</v>
      </c>
      <c r="M21" s="18">
        <f t="shared" si="1"/>
        <v>0</v>
      </c>
    </row>
    <row r="22" spans="1:19" s="5" customFormat="1" x14ac:dyDescent="0.3">
      <c r="A22" s="38" t="s">
        <v>67</v>
      </c>
      <c r="B22" s="38" t="s">
        <v>30</v>
      </c>
      <c r="C22" s="53" t="s">
        <v>44</v>
      </c>
      <c r="D22" s="38" t="s">
        <v>46</v>
      </c>
      <c r="E22" s="38" t="s">
        <v>32</v>
      </c>
      <c r="F22" s="38"/>
      <c r="G22" s="39">
        <v>27723</v>
      </c>
      <c r="H22" s="39">
        <v>43404</v>
      </c>
      <c r="I22" s="13">
        <v>35</v>
      </c>
      <c r="J22" s="54">
        <v>0</v>
      </c>
      <c r="K22" s="14">
        <v>0</v>
      </c>
      <c r="L22" s="14">
        <v>0</v>
      </c>
      <c r="M22" s="18">
        <f t="shared" si="1"/>
        <v>0</v>
      </c>
      <c r="Q22" s="41"/>
    </row>
    <row r="23" spans="1:19" s="5" customFormat="1" x14ac:dyDescent="0.3">
      <c r="A23" s="38" t="s">
        <v>66</v>
      </c>
      <c r="B23" s="38" t="s">
        <v>25</v>
      </c>
      <c r="C23" s="53" t="s">
        <v>40</v>
      </c>
      <c r="D23" s="38" t="s">
        <v>20</v>
      </c>
      <c r="E23" s="38" t="s">
        <v>50</v>
      </c>
      <c r="F23" s="38"/>
      <c r="G23" s="39">
        <v>28044</v>
      </c>
      <c r="H23" s="39">
        <v>42825</v>
      </c>
      <c r="I23" s="13">
        <v>35</v>
      </c>
      <c r="J23" s="55">
        <v>0</v>
      </c>
      <c r="K23" s="11">
        <v>0</v>
      </c>
      <c r="L23" s="11">
        <v>0</v>
      </c>
      <c r="M23" s="19">
        <f t="shared" si="1"/>
        <v>0</v>
      </c>
      <c r="Q23" s="42"/>
      <c r="S23" s="5">
        <v>0</v>
      </c>
    </row>
    <row r="24" spans="1:19" s="5" customFormat="1" x14ac:dyDescent="0.3">
      <c r="A24" s="38" t="s">
        <v>68</v>
      </c>
      <c r="B24" s="38" t="s">
        <v>35</v>
      </c>
      <c r="C24" s="53" t="s">
        <v>45</v>
      </c>
      <c r="D24" s="38" t="s">
        <v>46</v>
      </c>
      <c r="E24" s="38" t="s">
        <v>51</v>
      </c>
      <c r="F24" s="38"/>
      <c r="G24" s="39">
        <v>28317</v>
      </c>
      <c r="H24" s="68"/>
      <c r="I24" s="13">
        <v>35</v>
      </c>
      <c r="J24" s="54">
        <v>0</v>
      </c>
      <c r="K24" s="14">
        <v>0</v>
      </c>
      <c r="L24" s="14">
        <v>0</v>
      </c>
      <c r="M24" s="18">
        <f t="shared" si="1"/>
        <v>0</v>
      </c>
      <c r="Q24" s="42"/>
      <c r="S24" s="5">
        <v>0</v>
      </c>
    </row>
    <row r="25" spans="1:19" x14ac:dyDescent="0.3">
      <c r="A25" s="38" t="s">
        <v>69</v>
      </c>
      <c r="B25" s="38" t="s">
        <v>28</v>
      </c>
      <c r="C25" s="53" t="s">
        <v>36</v>
      </c>
      <c r="D25" s="38" t="s">
        <v>20</v>
      </c>
      <c r="E25" s="38" t="s">
        <v>48</v>
      </c>
      <c r="F25" s="38"/>
      <c r="G25" s="39">
        <v>28373</v>
      </c>
      <c r="H25" s="39">
        <v>43277</v>
      </c>
      <c r="I25" s="13">
        <v>35</v>
      </c>
      <c r="J25" s="55">
        <f t="shared" ref="J25:J31" si="2">IF(F25=$P$22,0,IF(F25=$P$23,0,IF(F25=$P$24,0,IF(F25=$P$20,0,1))))</f>
        <v>0</v>
      </c>
      <c r="K25" s="11">
        <f t="shared" ref="K25:K31" si="3">IF(AND(ISBLANK(H25),G25&lt;=$C$6),($C$7-$C$6)/($C$7-$C$6),IF(AND(ISBLANK(H25),G25&gt;$C$6,G25&lt;=$C$7),($C$7-G25)/($C$7-$C$6),IF(AND(H25&lt;=$C$7,H25&gt;$C$6,G25&lt;=$C$6),(H25-$C$6)/($C$7-$C$6),IF(AND(H25&lt;=$C$7,H25&gt;$C$6,G25&gt;$C$6),(H25-G25)/($C$7-$C$6),IF(AND(H25&gt;$C$7,G25&gt;$C$7),0,IF(AND(H25&gt;$C$7,G25&lt;=$C$7,G25&gt;$C$6),($C$7-G25)/($C$7-$C$6),IF(AND(H25&gt;$C$7,G25&lt;=$C$6),($C$7-$C$6)/($C$7-$C$6),0)))))))</f>
        <v>1</v>
      </c>
      <c r="L25" s="11">
        <f t="shared" ref="L25:L31" si="4">I25/35</f>
        <v>1</v>
      </c>
      <c r="M25" s="19">
        <f t="shared" si="1"/>
        <v>0</v>
      </c>
      <c r="Q25" s="42"/>
      <c r="S25" s="1">
        <v>0</v>
      </c>
    </row>
    <row r="26" spans="1:19" x14ac:dyDescent="0.3">
      <c r="A26" s="38" t="s">
        <v>70</v>
      </c>
      <c r="B26" s="38" t="s">
        <v>29</v>
      </c>
      <c r="C26" s="38" t="s">
        <v>42</v>
      </c>
      <c r="D26" s="38" t="s">
        <v>46</v>
      </c>
      <c r="E26" s="38" t="s">
        <v>48</v>
      </c>
      <c r="F26" s="38"/>
      <c r="G26" s="39">
        <v>28431</v>
      </c>
      <c r="H26" s="39">
        <v>43281</v>
      </c>
      <c r="I26" s="13">
        <v>35</v>
      </c>
      <c r="J26" s="55">
        <f t="shared" si="2"/>
        <v>0</v>
      </c>
      <c r="K26" s="11">
        <f t="shared" si="3"/>
        <v>1</v>
      </c>
      <c r="L26" s="11">
        <f t="shared" si="4"/>
        <v>1</v>
      </c>
      <c r="M26" s="19">
        <f t="shared" si="1"/>
        <v>0</v>
      </c>
    </row>
    <row r="27" spans="1:19" x14ac:dyDescent="0.3">
      <c r="A27" s="38" t="s">
        <v>71</v>
      </c>
      <c r="B27" s="38" t="s">
        <v>24</v>
      </c>
      <c r="C27" s="38" t="s">
        <v>36</v>
      </c>
      <c r="D27" s="38" t="s">
        <v>46</v>
      </c>
      <c r="E27" s="38" t="s">
        <v>48</v>
      </c>
      <c r="F27" s="38"/>
      <c r="G27" s="39">
        <v>28431</v>
      </c>
      <c r="H27" s="39">
        <v>43131</v>
      </c>
      <c r="I27" s="13">
        <v>35</v>
      </c>
      <c r="J27" s="55">
        <f t="shared" si="2"/>
        <v>0</v>
      </c>
      <c r="K27" s="11">
        <f t="shared" si="3"/>
        <v>1</v>
      </c>
      <c r="L27" s="11">
        <f t="shared" si="4"/>
        <v>1</v>
      </c>
      <c r="M27" s="19">
        <f t="shared" si="1"/>
        <v>0</v>
      </c>
    </row>
    <row r="28" spans="1:19" x14ac:dyDescent="0.3">
      <c r="A28" s="38" t="s">
        <v>72</v>
      </c>
      <c r="B28" s="38" t="s">
        <v>26</v>
      </c>
      <c r="C28" s="53" t="s">
        <v>38</v>
      </c>
      <c r="D28" s="38" t="s">
        <v>20</v>
      </c>
      <c r="E28" s="38" t="s">
        <v>21</v>
      </c>
      <c r="F28" s="38"/>
      <c r="G28" s="39">
        <v>28550</v>
      </c>
      <c r="H28" s="39">
        <v>42825</v>
      </c>
      <c r="I28" s="13">
        <v>35</v>
      </c>
      <c r="J28" s="54">
        <f t="shared" si="2"/>
        <v>0</v>
      </c>
      <c r="K28" s="14">
        <f t="shared" si="3"/>
        <v>1</v>
      </c>
      <c r="L28" s="14">
        <f t="shared" si="4"/>
        <v>1</v>
      </c>
      <c r="M28" s="18">
        <f t="shared" si="1"/>
        <v>0</v>
      </c>
    </row>
    <row r="29" spans="1:19" x14ac:dyDescent="0.3">
      <c r="A29" s="38" t="s">
        <v>73</v>
      </c>
      <c r="B29" s="38" t="s">
        <v>22</v>
      </c>
      <c r="C29" s="53" t="s">
        <v>41</v>
      </c>
      <c r="D29" s="38" t="s">
        <v>46</v>
      </c>
      <c r="E29" s="38" t="s">
        <v>47</v>
      </c>
      <c r="F29" s="38"/>
      <c r="G29" s="39">
        <v>28744</v>
      </c>
      <c r="H29" s="39">
        <v>42525</v>
      </c>
      <c r="I29" s="13">
        <v>35</v>
      </c>
      <c r="J29" s="54">
        <f t="shared" si="2"/>
        <v>0</v>
      </c>
      <c r="K29" s="14">
        <f t="shared" si="3"/>
        <v>1</v>
      </c>
      <c r="L29" s="14">
        <f t="shared" si="4"/>
        <v>1</v>
      </c>
      <c r="M29" s="18">
        <f t="shared" si="1"/>
        <v>0</v>
      </c>
      <c r="O29" s="40"/>
    </row>
    <row r="30" spans="1:19" x14ac:dyDescent="0.3">
      <c r="A30" s="38" t="s">
        <v>74</v>
      </c>
      <c r="B30" s="38" t="s">
        <v>23</v>
      </c>
      <c r="C30" s="53" t="s">
        <v>39</v>
      </c>
      <c r="D30" s="38" t="s">
        <v>20</v>
      </c>
      <c r="E30" s="38" t="s">
        <v>47</v>
      </c>
      <c r="F30" s="38"/>
      <c r="G30" s="39">
        <v>28891</v>
      </c>
      <c r="H30" s="39">
        <v>42735</v>
      </c>
      <c r="I30" s="13">
        <v>35</v>
      </c>
      <c r="J30" s="54">
        <f t="shared" si="2"/>
        <v>0</v>
      </c>
      <c r="K30" s="14">
        <f t="shared" si="3"/>
        <v>1</v>
      </c>
      <c r="L30" s="14">
        <f t="shared" si="4"/>
        <v>1</v>
      </c>
      <c r="M30" s="18">
        <f t="shared" si="1"/>
        <v>0</v>
      </c>
      <c r="P30" s="5"/>
    </row>
    <row r="31" spans="1:19" x14ac:dyDescent="0.3">
      <c r="A31" s="38" t="s">
        <v>34</v>
      </c>
      <c r="B31" s="38" t="s">
        <v>31</v>
      </c>
      <c r="C31" s="53" t="s">
        <v>43</v>
      </c>
      <c r="D31" s="38" t="s">
        <v>20</v>
      </c>
      <c r="E31" s="38" t="s">
        <v>48</v>
      </c>
      <c r="F31" s="38"/>
      <c r="G31" s="39">
        <v>43080</v>
      </c>
      <c r="H31" s="68"/>
      <c r="I31" s="13">
        <v>35</v>
      </c>
      <c r="J31" s="54">
        <f t="shared" si="2"/>
        <v>0</v>
      </c>
      <c r="K31" s="14">
        <f t="shared" si="3"/>
        <v>0</v>
      </c>
      <c r="L31" s="14">
        <f t="shared" si="4"/>
        <v>1</v>
      </c>
      <c r="M31" s="18">
        <f t="shared" si="1"/>
        <v>0</v>
      </c>
    </row>
  </sheetData>
  <mergeCells count="16">
    <mergeCell ref="G8:H8"/>
    <mergeCell ref="G9:H9"/>
    <mergeCell ref="G10:H10"/>
    <mergeCell ref="G11:H11"/>
    <mergeCell ref="C1:R1"/>
    <mergeCell ref="G3:H3"/>
    <mergeCell ref="G5:H5"/>
    <mergeCell ref="G6:H6"/>
    <mergeCell ref="G7:H7"/>
    <mergeCell ref="B4:E4"/>
    <mergeCell ref="G12:H12"/>
    <mergeCell ref="G13:H13"/>
    <mergeCell ref="G14:H14"/>
    <mergeCell ref="G15:H15"/>
    <mergeCell ref="G17:H17"/>
    <mergeCell ref="G16:H16"/>
  </mergeCells>
  <dataValidations count="1">
    <dataValidation type="list" showInputMessage="1" showErrorMessage="1" sqref="F23:F24 F26:F31">
      <formula1>$P$20:$P$23</formula1>
    </dataValidation>
  </dataValidations>
  <printOptions horizontalCentered="1" verticalCentered="1"/>
  <pageMargins left="0.43307086614173229" right="0.19685039370078741" top="0.59" bottom="0.43307086614173229" header="0.25" footer="0.51181102362204722"/>
  <pageSetup paperSize="9" scale="68" orientation="portrait" horizontalDpi="4294967294" r:id="rId1"/>
  <headerFooter alignWithMargins="0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Effectif</vt:lpstr>
      <vt:lpstr>Secatol</vt:lpstr>
      <vt:lpstr>Secatol!CDD</vt:lpstr>
      <vt:lpstr>Secatol!Zone_d_impression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overpast</dc:creator>
  <cp:lastModifiedBy>Michel</cp:lastModifiedBy>
  <dcterms:created xsi:type="dcterms:W3CDTF">2013-03-03T20:15:49Z</dcterms:created>
  <dcterms:modified xsi:type="dcterms:W3CDTF">2018-11-13T16:28:11Z</dcterms:modified>
</cp:coreProperties>
</file>