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Recap" sheetId="1" r:id="rId1"/>
    <sheet name="Liste" sheetId="2" r:id="rId2"/>
    <sheet name="Base" sheetId="3" r:id="rId3"/>
  </sheets>
  <definedNames>
    <definedName name="_xlnm._FilterDatabase" localSheetId="2" hidden="1">Base!$A$1:$K$15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1" l="1"/>
  <c r="E19" i="1"/>
  <c r="D19" i="1"/>
  <c r="F16" i="1"/>
  <c r="E16" i="1"/>
  <c r="D16" i="1"/>
  <c r="F14" i="1"/>
  <c r="E14" i="1"/>
  <c r="D14" i="1"/>
  <c r="F12" i="1"/>
  <c r="E12" i="1"/>
  <c r="D12" i="1"/>
  <c r="F11" i="1"/>
  <c r="E11" i="1"/>
  <c r="D11" i="1"/>
  <c r="F9" i="1"/>
  <c r="E9" i="1"/>
  <c r="D9" i="1"/>
  <c r="F8" i="1"/>
  <c r="E8" i="1"/>
  <c r="D8" i="1"/>
  <c r="F4" i="1"/>
  <c r="E4" i="1"/>
  <c r="D4" i="1"/>
  <c r="F3" i="1"/>
  <c r="F5" i="1" s="1"/>
  <c r="E3" i="1"/>
  <c r="E18" i="1" s="1"/>
  <c r="D3" i="1"/>
  <c r="D18" i="1" s="1"/>
  <c r="F18" i="1" l="1"/>
  <c r="D5" i="1"/>
  <c r="E5" i="1"/>
  <c r="C19" i="1"/>
  <c r="C16" i="1"/>
  <c r="C14" i="1"/>
  <c r="C12" i="1"/>
  <c r="C11" i="1"/>
  <c r="C8" i="1"/>
  <c r="C9" i="1"/>
  <c r="C4" i="1"/>
  <c r="C3" i="1"/>
  <c r="C5" i="1" l="1"/>
  <c r="C18" i="1"/>
  <c r="B15" i="1"/>
  <c r="B13" i="1"/>
  <c r="B6" i="1"/>
</calcChain>
</file>

<file path=xl/sharedStrings.xml><?xml version="1.0" encoding="utf-8"?>
<sst xmlns="http://schemas.openxmlformats.org/spreadsheetml/2006/main" count="113" uniqueCount="57">
  <si>
    <t>TOTAL</t>
  </si>
  <si>
    <t>On time</t>
  </si>
  <si>
    <t>Late</t>
  </si>
  <si>
    <t>% late</t>
  </si>
  <si>
    <t>Diag NOK</t>
  </si>
  <si>
    <t>Diag OK</t>
  </si>
  <si>
    <t>Repair NOK</t>
  </si>
  <si>
    <t>Missing supplies</t>
  </si>
  <si>
    <t>% missing supplies</t>
  </si>
  <si>
    <t>OF complets</t>
  </si>
  <si>
    <t>% OF complets / repair NOK</t>
  </si>
  <si>
    <t>Repair OK</t>
  </si>
  <si>
    <t>Ctrl NOK</t>
  </si>
  <si>
    <t>Ctrl OK</t>
  </si>
  <si>
    <t>A</t>
  </si>
  <si>
    <t>B</t>
  </si>
  <si>
    <t>D</t>
  </si>
  <si>
    <t>C</t>
  </si>
  <si>
    <t>Clients</t>
  </si>
  <si>
    <t>PN</t>
  </si>
  <si>
    <t>DATE DIAG</t>
  </si>
  <si>
    <t>OPERATEUR DIAG</t>
  </si>
  <si>
    <t>OF</t>
  </si>
  <si>
    <t>DATE REPAR</t>
  </si>
  <si>
    <t>OPERATEUR REPAR</t>
  </si>
  <si>
    <t>MAGASIN</t>
  </si>
  <si>
    <t>CLIENT</t>
  </si>
  <si>
    <t>DATE CONTR</t>
  </si>
  <si>
    <t>OPERATEUR CONTR</t>
  </si>
  <si>
    <t>a356</t>
  </si>
  <si>
    <t>a357</t>
  </si>
  <si>
    <t>a358</t>
  </si>
  <si>
    <t>a359</t>
  </si>
  <si>
    <t>a360</t>
  </si>
  <si>
    <t>a361</t>
  </si>
  <si>
    <t>a362</t>
  </si>
  <si>
    <t>a363</t>
  </si>
  <si>
    <t>a364</t>
  </si>
  <si>
    <t>a365</t>
  </si>
  <si>
    <t>a366</t>
  </si>
  <si>
    <t>a367</t>
  </si>
  <si>
    <t>a368</t>
  </si>
  <si>
    <t>a369</t>
  </si>
  <si>
    <t>G89786-A</t>
  </si>
  <si>
    <t>T96963-B</t>
  </si>
  <si>
    <t>M23664-B</t>
  </si>
  <si>
    <t>D896631-A</t>
  </si>
  <si>
    <t>O36987-C</t>
  </si>
  <si>
    <t>AAA</t>
  </si>
  <si>
    <t>PPP</t>
  </si>
  <si>
    <t>DDD</t>
  </si>
  <si>
    <t>CCC</t>
  </si>
  <si>
    <t>DATE MAD MAX</t>
  </si>
  <si>
    <t>MANQUANT</t>
  </si>
  <si>
    <t>COMPLET</t>
  </si>
  <si>
    <t>A FAIRE</t>
  </si>
  <si>
    <t>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</si>
</sst>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14" fontId="0" fillId="0" borderId="0" xfId="0" applyNumberFormat="1"/>
    <xf numFmtId="0" fontId="0" fillId="0" borderId="0" xfId="0"/>
    <xf numFmtId="0" fontId="2" fillId="0" borderId="0" xfId="0" applyFont="1" applyAlignment="1">
      <alignment horizontal="left" indent="1"/>
    </xf>
    <xf numFmtId="0" fontId="2" fillId="2" borderId="0" xfId="0" applyFont="1" applyFill="1" applyAlignment="1">
      <alignment horizontal="left" indent="1"/>
    </xf>
    <xf numFmtId="0" fontId="0" fillId="0" borderId="0" xfId="0" applyAlignment="1">
      <alignment horizontal="left" indent="1"/>
    </xf>
    <xf numFmtId="0" fontId="0" fillId="0" borderId="0" xfId="0" applyFont="1" applyAlignment="1">
      <alignment horizontal="left" indent="1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9" fontId="2" fillId="2" borderId="0" xfId="1" applyFont="1" applyFill="1" applyAlignment="1">
      <alignment horizontal="center" vertical="center"/>
    </xf>
    <xf numFmtId="14" fontId="0" fillId="0" borderId="0" xfId="0" applyNumberFormat="1" applyFill="1"/>
    <xf numFmtId="14" fontId="0" fillId="4" borderId="0" xfId="0" applyNumberFormat="1" applyFill="1"/>
    <xf numFmtId="0" fontId="2" fillId="3" borderId="0" xfId="0" applyFont="1" applyFill="1"/>
    <xf numFmtId="0" fontId="2" fillId="3" borderId="0" xfId="0" applyFont="1" applyFill="1" applyAlignment="1">
      <alignment horizontal="center" vertical="center"/>
    </xf>
  </cellXfs>
  <cellStyles count="2">
    <cellStyle name="Normal" xfId="0" builtinId="0"/>
    <cellStyle name="Pourcentage" xfId="1" builtinId="5"/>
  </cellStyles>
  <dxfs count="4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  <fill>
        <patternFill patternType="solid">
          <fgColor indexed="64"/>
          <bgColor rgb="FFFF0000"/>
        </patternFill>
      </fill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K15" totalsRowShown="0">
  <autoFilter ref="A1:K15"/>
  <tableColumns count="11">
    <tableColumn id="1" name="OF"/>
    <tableColumn id="2" name="PN"/>
    <tableColumn id="3" name="CLIENT"/>
    <tableColumn id="4" name="DATE MAD MAX" dataDxfId="3"/>
    <tableColumn id="5" name="DATE DIAG" dataDxfId="2"/>
    <tableColumn id="6" name="OPERATEUR DIAG"/>
    <tableColumn id="7" name="MAGASIN"/>
    <tableColumn id="8" name="DATE REPAR" dataDxfId="1"/>
    <tableColumn id="9" name="OPERATEUR REPAR"/>
    <tableColumn id="10" name="DATE CONTR" dataDxfId="0"/>
    <tableColumn id="11" name="OPERATEUR CONTR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H13" sqref="H13"/>
    </sheetView>
  </sheetViews>
  <sheetFormatPr baseColWidth="10" defaultRowHeight="14.5" x14ac:dyDescent="0.35"/>
  <cols>
    <col min="1" max="1" width="25.6328125" bestFit="1" customWidth="1"/>
    <col min="7" max="8" width="14.54296875" customWidth="1"/>
    <col min="9" max="9" width="15.54296875" bestFit="1" customWidth="1"/>
    <col min="13" max="13" width="16.90625" bestFit="1" customWidth="1"/>
  </cols>
  <sheetData>
    <row r="1" spans="1:6" x14ac:dyDescent="0.35">
      <c r="A1" s="12" t="s">
        <v>56</v>
      </c>
      <c r="C1" s="13" t="s">
        <v>14</v>
      </c>
      <c r="D1" s="13" t="s">
        <v>15</v>
      </c>
      <c r="E1" s="13" t="s">
        <v>17</v>
      </c>
      <c r="F1" s="13" t="s">
        <v>16</v>
      </c>
    </row>
    <row r="3" spans="1:6" x14ac:dyDescent="0.35">
      <c r="A3" s="3" t="s">
        <v>0</v>
      </c>
      <c r="B3" s="7">
        <v>4</v>
      </c>
      <c r="C3">
        <f>SUMPRODUCT(N(Tableau1[CLIENT]=C1))</f>
        <v>4</v>
      </c>
      <c r="D3" s="2">
        <f>SUMPRODUCT(N(Tableau1[CLIENT]=D1))</f>
        <v>3</v>
      </c>
      <c r="E3" s="2">
        <f>SUMPRODUCT(N(Tableau1[CLIENT]=E1))</f>
        <v>4</v>
      </c>
      <c r="F3" s="2">
        <f>SUMPRODUCT(N(Tableau1[CLIENT]=F1))</f>
        <v>3</v>
      </c>
    </row>
    <row r="4" spans="1:6" x14ac:dyDescent="0.35">
      <c r="A4" s="6" t="s">
        <v>1</v>
      </c>
      <c r="B4" s="8">
        <v>1</v>
      </c>
      <c r="C4">
        <f>SUMPRODUCT((Tableau1[CLIENT]=C1)*(Tableau1[DATE CONTR]&gt;=Tableau1[DATE MAD MAX]))</f>
        <v>1</v>
      </c>
      <c r="D4" s="2">
        <f>SUMPRODUCT((Tableau1[CLIENT]=D1)*(Tableau1[DATE CONTR]&gt;=Tableau1[DATE MAD MAX]))</f>
        <v>1</v>
      </c>
      <c r="E4" s="2">
        <f>SUMPRODUCT((Tableau1[CLIENT]=E1)*(Tableau1[DATE CONTR]&gt;=Tableau1[DATE MAD MAX]))</f>
        <v>2</v>
      </c>
      <c r="F4" s="2">
        <f>SUMPRODUCT((Tableau1[CLIENT]=F1)*(Tableau1[DATE CONTR]&gt;=Tableau1[DATE MAD MAX]))</f>
        <v>1</v>
      </c>
    </row>
    <row r="5" spans="1:6" x14ac:dyDescent="0.35">
      <c r="A5" s="6" t="s">
        <v>2</v>
      </c>
      <c r="B5" s="8">
        <v>3</v>
      </c>
      <c r="C5">
        <f>C3-C4</f>
        <v>3</v>
      </c>
      <c r="D5" s="2">
        <f t="shared" ref="D5:F5" si="0">D3-D4</f>
        <v>2</v>
      </c>
      <c r="E5" s="2">
        <f t="shared" si="0"/>
        <v>2</v>
      </c>
      <c r="F5" s="2">
        <f t="shared" si="0"/>
        <v>2</v>
      </c>
    </row>
    <row r="6" spans="1:6" x14ac:dyDescent="0.35">
      <c r="A6" s="4" t="s">
        <v>3</v>
      </c>
      <c r="B6" s="9">
        <f>B3/B5</f>
        <v>1.3333333333333333</v>
      </c>
      <c r="D6" s="2"/>
      <c r="E6" s="2"/>
      <c r="F6" s="2"/>
    </row>
    <row r="7" spans="1:6" x14ac:dyDescent="0.35">
      <c r="A7" s="3"/>
      <c r="B7" s="7"/>
      <c r="D7" s="2"/>
      <c r="E7" s="2"/>
      <c r="F7" s="2"/>
    </row>
    <row r="8" spans="1:6" x14ac:dyDescent="0.35">
      <c r="A8" s="3" t="s">
        <v>4</v>
      </c>
      <c r="B8" s="7">
        <v>0</v>
      </c>
      <c r="C8">
        <f>SUMPRODUCT((Tableau1[CLIENT]=C1)*(Tableau1[DATE DIAG]=""))</f>
        <v>0</v>
      </c>
      <c r="D8" s="2">
        <f>SUMPRODUCT((Tableau1[CLIENT]=D1)*(Tableau1[DATE DIAG]=""))</f>
        <v>1</v>
      </c>
      <c r="E8" s="2">
        <f>SUMPRODUCT((Tableau1[CLIENT]=E1)*(Tableau1[DATE DIAG]=""))</f>
        <v>1</v>
      </c>
      <c r="F8" s="2">
        <f>SUMPRODUCT((Tableau1[CLIENT]=F1)*(Tableau1[DATE DIAG]=""))</f>
        <v>2</v>
      </c>
    </row>
    <row r="9" spans="1:6" x14ac:dyDescent="0.35">
      <c r="A9" s="6" t="s">
        <v>5</v>
      </c>
      <c r="B9" s="8">
        <v>4</v>
      </c>
      <c r="C9">
        <f>SUMPRODUCT((Tableau1[CLIENT]=C1)*(Tableau1[DATE DIAG]&lt;&gt;""))</f>
        <v>4</v>
      </c>
      <c r="D9" s="2">
        <f>SUMPRODUCT((Tableau1[CLIENT]=D1)*(Tableau1[DATE DIAG]&lt;&gt;""))</f>
        <v>2</v>
      </c>
      <c r="E9" s="2">
        <f>SUMPRODUCT((Tableau1[CLIENT]=E1)*(Tableau1[DATE DIAG]&lt;&gt;""))</f>
        <v>3</v>
      </c>
      <c r="F9" s="2">
        <f>SUMPRODUCT((Tableau1[CLIENT]=F1)*(Tableau1[DATE DIAG]&lt;&gt;""))</f>
        <v>1</v>
      </c>
    </row>
    <row r="10" spans="1:6" x14ac:dyDescent="0.35">
      <c r="A10" s="5"/>
      <c r="B10" s="2"/>
      <c r="D10" s="2"/>
      <c r="E10" s="2"/>
      <c r="F10" s="2"/>
    </row>
    <row r="11" spans="1:6" x14ac:dyDescent="0.35">
      <c r="A11" s="3" t="s">
        <v>6</v>
      </c>
      <c r="B11" s="7">
        <v>2</v>
      </c>
      <c r="C11">
        <f>SUMPRODUCT((Tableau1[CLIENT]=C1)*(Tableau1[DATE REPAR]=""))</f>
        <v>2</v>
      </c>
      <c r="D11" s="2">
        <f>SUMPRODUCT((Tableau1[CLIENT]=D1)*(Tableau1[DATE REPAR]=""))</f>
        <v>2</v>
      </c>
      <c r="E11" s="2">
        <f>SUMPRODUCT((Tableau1[CLIENT]=E1)*(Tableau1[DATE REPAR]=""))</f>
        <v>2</v>
      </c>
      <c r="F11" s="2">
        <f>SUMPRODUCT((Tableau1[CLIENT]=F1)*(Tableau1[DATE REPAR]=""))</f>
        <v>2</v>
      </c>
    </row>
    <row r="12" spans="1:6" x14ac:dyDescent="0.35">
      <c r="A12" s="6" t="s">
        <v>7</v>
      </c>
      <c r="B12" s="8">
        <v>2</v>
      </c>
      <c r="C12">
        <f>SUMPRODUCT((Tableau1[CLIENT]=C1)*(Tableau1[DATE REPAR]&lt;&gt;""))</f>
        <v>2</v>
      </c>
      <c r="D12" s="2">
        <f>SUMPRODUCT((Tableau1[CLIENT]=D1)*(Tableau1[DATE REPAR]&lt;&gt;""))</f>
        <v>1</v>
      </c>
      <c r="E12" s="2">
        <f>SUMPRODUCT((Tableau1[CLIENT]=E1)*(Tableau1[DATE REPAR]&lt;&gt;""))</f>
        <v>2</v>
      </c>
      <c r="F12" s="2">
        <f>SUMPRODUCT((Tableau1[CLIENT]=F1)*(Tableau1[DATE REPAR]&lt;&gt;""))</f>
        <v>1</v>
      </c>
    </row>
    <row r="13" spans="1:6" x14ac:dyDescent="0.35">
      <c r="A13" s="4" t="s">
        <v>8</v>
      </c>
      <c r="B13" s="9">
        <f>+B11/B12</f>
        <v>1</v>
      </c>
      <c r="D13" s="2"/>
      <c r="E13" s="2"/>
      <c r="F13" s="2"/>
    </row>
    <row r="14" spans="1:6" x14ac:dyDescent="0.35">
      <c r="A14" s="6" t="s">
        <v>9</v>
      </c>
      <c r="B14" s="8">
        <v>0</v>
      </c>
      <c r="C14">
        <f>SUMPRODUCT((Tableau1[CLIENT]=C1)*(Tableau1[MAGASIN]="COMPLET"))</f>
        <v>2</v>
      </c>
      <c r="D14" s="2">
        <f>SUMPRODUCT((Tableau1[CLIENT]=D1)*(Tableau1[MAGASIN]="COMPLET"))</f>
        <v>1</v>
      </c>
      <c r="E14" s="2">
        <f>SUMPRODUCT((Tableau1[CLIENT]=E1)*(Tableau1[MAGASIN]="COMPLET"))</f>
        <v>3</v>
      </c>
      <c r="F14" s="2">
        <f>SUMPRODUCT((Tableau1[CLIENT]=F1)*(Tableau1[MAGASIN]="COMPLET"))</f>
        <v>1</v>
      </c>
    </row>
    <row r="15" spans="1:6" x14ac:dyDescent="0.35">
      <c r="A15" s="4" t="s">
        <v>10</v>
      </c>
      <c r="B15" s="9" t="e">
        <f>+B11/B14</f>
        <v>#DIV/0!</v>
      </c>
      <c r="D15" s="2"/>
      <c r="E15" s="2"/>
      <c r="F15" s="2"/>
    </row>
    <row r="16" spans="1:6" x14ac:dyDescent="0.35">
      <c r="A16" s="6" t="s">
        <v>11</v>
      </c>
      <c r="B16" s="8">
        <v>2</v>
      </c>
      <c r="C16">
        <f ca="1">SUMPRODUCT((Tableau1[CLIENT]=C1)*(Tableau1[DATE REPAR]&lt;=TODAY()))</f>
        <v>4</v>
      </c>
      <c r="D16" s="2">
        <f ca="1">SUMPRODUCT((Tableau1[CLIENT]=D1)*(Tableau1[DATE REPAR]&lt;=TODAY()))</f>
        <v>3</v>
      </c>
      <c r="E16" s="2">
        <f ca="1">SUMPRODUCT((Tableau1[CLIENT]=E1)*(Tableau1[DATE REPAR]&lt;=TODAY()))</f>
        <v>4</v>
      </c>
      <c r="F16" s="2">
        <f ca="1">SUMPRODUCT((Tableau1[CLIENT]=F1)*(Tableau1[DATE REPAR]&lt;=TODAY()))</f>
        <v>3</v>
      </c>
    </row>
    <row r="17" spans="1:6" x14ac:dyDescent="0.35">
      <c r="A17" s="5"/>
      <c r="B17" s="2"/>
      <c r="D17" s="2"/>
      <c r="E17" s="2"/>
      <c r="F17" s="2"/>
    </row>
    <row r="18" spans="1:6" x14ac:dyDescent="0.35">
      <c r="A18" s="3" t="s">
        <v>12</v>
      </c>
      <c r="B18" s="7">
        <v>0</v>
      </c>
      <c r="C18">
        <f ca="1">C3-C19</f>
        <v>0</v>
      </c>
      <c r="D18" s="2">
        <f t="shared" ref="D18:F18" ca="1" si="1">D3-D19</f>
        <v>0</v>
      </c>
      <c r="E18" s="2">
        <f t="shared" ca="1" si="1"/>
        <v>0</v>
      </c>
      <c r="F18" s="2">
        <f t="shared" ca="1" si="1"/>
        <v>0</v>
      </c>
    </row>
    <row r="19" spans="1:6" x14ac:dyDescent="0.35">
      <c r="A19" s="6" t="s">
        <v>13</v>
      </c>
      <c r="B19" s="8">
        <v>2</v>
      </c>
      <c r="C19">
        <f ca="1">SUMPRODUCT((Tableau1[CLIENT]=C1)*(Tableau1[DATE CONTR]&lt;=TODAY()))</f>
        <v>4</v>
      </c>
      <c r="D19" s="2">
        <f ca="1">SUMPRODUCT((Tableau1[CLIENT]=D1)*(Tableau1[DATE CONTR]&lt;=TODAY()))</f>
        <v>3</v>
      </c>
      <c r="E19" s="2">
        <f ca="1">SUMPRODUCT((Tableau1[CLIENT]=E1)*(Tableau1[DATE CONTR]&lt;=TODAY()))</f>
        <v>4</v>
      </c>
      <c r="F19" s="2">
        <f ca="1">SUMPRODUCT((Tableau1[CLIENT]=F1)*(Tableau1[DATE CONTR]&lt;=TODAY()))</f>
        <v>3</v>
      </c>
    </row>
    <row r="20" spans="1:6" x14ac:dyDescent="0.35">
      <c r="A20" s="3"/>
      <c r="B20" s="7"/>
    </row>
    <row r="21" spans="1:6" x14ac:dyDescent="0.35">
      <c r="A21" s="6"/>
      <c r="B21" s="8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Liste!$A$2:$A$5</xm:f>
          </x14:formula1>
          <xm:sqref>C1:F1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topLeftCell="A3" workbookViewId="0">
      <selection activeCell="B32" sqref="B32"/>
    </sheetView>
  </sheetViews>
  <sheetFormatPr baseColWidth="10" defaultRowHeight="14.5" x14ac:dyDescent="0.35"/>
  <sheetData>
    <row r="1" spans="1:1" x14ac:dyDescent="0.35">
      <c r="A1" t="s">
        <v>18</v>
      </c>
    </row>
    <row r="2" spans="1:1" x14ac:dyDescent="0.35">
      <c r="A2" t="s">
        <v>14</v>
      </c>
    </row>
    <row r="3" spans="1:1" x14ac:dyDescent="0.35">
      <c r="A3" t="s">
        <v>15</v>
      </c>
    </row>
    <row r="4" spans="1:1" x14ac:dyDescent="0.35">
      <c r="A4" t="s">
        <v>17</v>
      </c>
    </row>
    <row r="5" spans="1:1" x14ac:dyDescent="0.35">
      <c r="A5" t="s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workbookViewId="0">
      <selection activeCell="D2" sqref="D2:D15"/>
    </sheetView>
  </sheetViews>
  <sheetFormatPr baseColWidth="10" defaultRowHeight="14.5" x14ac:dyDescent="0.35"/>
  <cols>
    <col min="1" max="1" width="5.36328125" bestFit="1" customWidth="1"/>
    <col min="2" max="2" width="9.90625" bestFit="1" customWidth="1"/>
    <col min="3" max="3" width="8.81640625" bestFit="1" customWidth="1"/>
    <col min="4" max="4" width="16.54296875" bestFit="1" customWidth="1"/>
    <col min="5" max="5" width="12.26953125" bestFit="1" customWidth="1"/>
    <col min="6" max="6" width="17.81640625" bestFit="1" customWidth="1"/>
    <col min="7" max="7" width="11.1796875" bestFit="1" customWidth="1"/>
    <col min="8" max="8" width="13.36328125" bestFit="1" customWidth="1"/>
    <col min="9" max="9" width="19" bestFit="1" customWidth="1"/>
    <col min="10" max="10" width="13.81640625" bestFit="1" customWidth="1"/>
    <col min="11" max="11" width="19.453125" bestFit="1" customWidth="1"/>
  </cols>
  <sheetData>
    <row r="1" spans="1:11" x14ac:dyDescent="0.35">
      <c r="A1" t="s">
        <v>22</v>
      </c>
      <c r="B1" t="s">
        <v>19</v>
      </c>
      <c r="C1" t="s">
        <v>26</v>
      </c>
      <c r="D1" t="s">
        <v>52</v>
      </c>
      <c r="E1" t="s">
        <v>20</v>
      </c>
      <c r="F1" t="s">
        <v>21</v>
      </c>
      <c r="G1" t="s">
        <v>25</v>
      </c>
      <c r="H1" s="2" t="s">
        <v>23</v>
      </c>
      <c r="I1" s="2" t="s">
        <v>24</v>
      </c>
      <c r="J1" s="2" t="s">
        <v>27</v>
      </c>
      <c r="K1" s="2" t="s">
        <v>28</v>
      </c>
    </row>
    <row r="2" spans="1:11" x14ac:dyDescent="0.35">
      <c r="A2" t="s">
        <v>29</v>
      </c>
      <c r="B2" t="s">
        <v>43</v>
      </c>
      <c r="C2" t="s">
        <v>14</v>
      </c>
      <c r="D2" s="11">
        <v>43686</v>
      </c>
      <c r="E2" s="1">
        <v>43748</v>
      </c>
      <c r="F2" t="s">
        <v>48</v>
      </c>
      <c r="G2" t="s">
        <v>54</v>
      </c>
      <c r="H2" s="1">
        <v>43751</v>
      </c>
      <c r="I2" s="2" t="s">
        <v>48</v>
      </c>
      <c r="J2" s="1">
        <v>43753</v>
      </c>
      <c r="K2" s="2" t="s">
        <v>48</v>
      </c>
    </row>
    <row r="3" spans="1:11" x14ac:dyDescent="0.35">
      <c r="A3" t="s">
        <v>30</v>
      </c>
      <c r="B3" t="s">
        <v>44</v>
      </c>
      <c r="C3" t="s">
        <v>15</v>
      </c>
      <c r="D3" s="11">
        <v>43744</v>
      </c>
      <c r="E3" s="1">
        <v>43748</v>
      </c>
      <c r="F3" t="s">
        <v>49</v>
      </c>
      <c r="G3" s="2" t="s">
        <v>53</v>
      </c>
      <c r="H3" s="1"/>
      <c r="I3" s="2"/>
      <c r="J3" s="1"/>
      <c r="K3" s="2"/>
    </row>
    <row r="4" spans="1:11" x14ac:dyDescent="0.35">
      <c r="A4" t="s">
        <v>31</v>
      </c>
      <c r="B4" t="s">
        <v>45</v>
      </c>
      <c r="C4" t="s">
        <v>15</v>
      </c>
      <c r="D4" s="11">
        <v>43747</v>
      </c>
      <c r="E4" s="1">
        <v>43748</v>
      </c>
      <c r="F4" t="s">
        <v>50</v>
      </c>
      <c r="G4" t="s">
        <v>54</v>
      </c>
      <c r="H4" s="1">
        <v>43751</v>
      </c>
      <c r="I4" s="2" t="s">
        <v>50</v>
      </c>
      <c r="J4" s="1">
        <v>43753</v>
      </c>
      <c r="K4" s="2" t="s">
        <v>50</v>
      </c>
    </row>
    <row r="5" spans="1:11" x14ac:dyDescent="0.35">
      <c r="A5" s="2" t="s">
        <v>32</v>
      </c>
      <c r="B5" s="2" t="s">
        <v>43</v>
      </c>
      <c r="C5" t="s">
        <v>16</v>
      </c>
      <c r="D5" s="11">
        <v>43752</v>
      </c>
      <c r="E5" s="1"/>
      <c r="G5" t="s">
        <v>55</v>
      </c>
      <c r="I5" s="2"/>
      <c r="K5" s="2"/>
    </row>
    <row r="6" spans="1:11" x14ac:dyDescent="0.35">
      <c r="A6" s="2" t="s">
        <v>33</v>
      </c>
      <c r="B6" s="2" t="s">
        <v>45</v>
      </c>
      <c r="C6" t="s">
        <v>17</v>
      </c>
      <c r="D6" s="11">
        <v>43720</v>
      </c>
      <c r="E6" s="1"/>
      <c r="G6" s="2" t="s">
        <v>55</v>
      </c>
      <c r="I6" s="2"/>
      <c r="K6" s="2"/>
    </row>
    <row r="7" spans="1:11" x14ac:dyDescent="0.35">
      <c r="A7" s="2" t="s">
        <v>34</v>
      </c>
      <c r="B7" t="s">
        <v>46</v>
      </c>
      <c r="C7" t="s">
        <v>14</v>
      </c>
      <c r="D7" s="11">
        <v>43748</v>
      </c>
      <c r="E7" s="1">
        <v>43748</v>
      </c>
      <c r="F7" t="s">
        <v>51</v>
      </c>
      <c r="G7" s="2" t="s">
        <v>53</v>
      </c>
      <c r="H7" s="1"/>
      <c r="I7" s="2"/>
      <c r="J7" s="1"/>
      <c r="K7" s="2"/>
    </row>
    <row r="8" spans="1:11" x14ac:dyDescent="0.35">
      <c r="A8" s="2" t="s">
        <v>35</v>
      </c>
      <c r="B8" t="s">
        <v>47</v>
      </c>
      <c r="C8" t="s">
        <v>17</v>
      </c>
      <c r="D8" s="11">
        <v>43748</v>
      </c>
      <c r="E8" s="1">
        <v>43748</v>
      </c>
      <c r="F8" t="s">
        <v>48</v>
      </c>
      <c r="G8" s="2" t="s">
        <v>54</v>
      </c>
      <c r="H8" s="1"/>
      <c r="I8" s="2"/>
      <c r="J8" s="1"/>
      <c r="K8" s="2"/>
    </row>
    <row r="9" spans="1:11" x14ac:dyDescent="0.35">
      <c r="A9" s="2" t="s">
        <v>36</v>
      </c>
      <c r="B9" s="2" t="s">
        <v>43</v>
      </c>
      <c r="C9" t="s">
        <v>17</v>
      </c>
      <c r="D9" s="11">
        <v>43727</v>
      </c>
      <c r="E9" s="1">
        <v>43748</v>
      </c>
      <c r="F9" t="s">
        <v>49</v>
      </c>
      <c r="G9" s="2" t="s">
        <v>54</v>
      </c>
      <c r="H9" s="1">
        <v>43751</v>
      </c>
      <c r="I9" s="2" t="s">
        <v>49</v>
      </c>
      <c r="J9" s="1">
        <v>43753</v>
      </c>
      <c r="K9" s="2" t="s">
        <v>49</v>
      </c>
    </row>
    <row r="10" spans="1:11" x14ac:dyDescent="0.35">
      <c r="A10" s="2" t="s">
        <v>37</v>
      </c>
      <c r="B10" s="2" t="s">
        <v>43</v>
      </c>
      <c r="C10" t="s">
        <v>16</v>
      </c>
      <c r="D10" s="10">
        <v>43763</v>
      </c>
      <c r="E10" s="1"/>
      <c r="G10" s="2" t="s">
        <v>55</v>
      </c>
      <c r="I10" s="2"/>
      <c r="K10" s="2"/>
    </row>
    <row r="11" spans="1:11" x14ac:dyDescent="0.35">
      <c r="A11" s="2" t="s">
        <v>38</v>
      </c>
      <c r="B11" s="2" t="s">
        <v>45</v>
      </c>
      <c r="C11" t="s">
        <v>14</v>
      </c>
      <c r="D11" s="11">
        <v>43747</v>
      </c>
      <c r="E11" s="1">
        <v>43748</v>
      </c>
      <c r="F11" t="s">
        <v>48</v>
      </c>
      <c r="G11" s="2" t="s">
        <v>53</v>
      </c>
      <c r="H11" s="1"/>
      <c r="I11" s="2"/>
      <c r="J11" s="1"/>
      <c r="K11" s="2"/>
    </row>
    <row r="12" spans="1:11" x14ac:dyDescent="0.35">
      <c r="A12" s="2" t="s">
        <v>39</v>
      </c>
      <c r="B12" s="2" t="s">
        <v>46</v>
      </c>
      <c r="C12" t="s">
        <v>15</v>
      </c>
      <c r="D12" s="11">
        <v>43746</v>
      </c>
      <c r="E12" s="1"/>
      <c r="G12" s="2" t="s">
        <v>55</v>
      </c>
      <c r="I12" s="2"/>
      <c r="K12" s="2"/>
    </row>
    <row r="13" spans="1:11" x14ac:dyDescent="0.35">
      <c r="A13" s="2" t="s">
        <v>40</v>
      </c>
      <c r="B13" s="2" t="s">
        <v>47</v>
      </c>
      <c r="C13" t="s">
        <v>16</v>
      </c>
      <c r="D13" s="11">
        <v>43751</v>
      </c>
      <c r="E13" s="1">
        <v>43748</v>
      </c>
      <c r="F13" t="s">
        <v>50</v>
      </c>
      <c r="G13" s="2" t="s">
        <v>54</v>
      </c>
      <c r="H13" s="1">
        <v>43751</v>
      </c>
      <c r="I13" s="2" t="s">
        <v>50</v>
      </c>
      <c r="J13" s="1">
        <v>43753</v>
      </c>
      <c r="K13" s="2" t="s">
        <v>50</v>
      </c>
    </row>
    <row r="14" spans="1:11" x14ac:dyDescent="0.35">
      <c r="A14" s="2" t="s">
        <v>41</v>
      </c>
      <c r="B14" s="2" t="s">
        <v>44</v>
      </c>
      <c r="C14" t="s">
        <v>17</v>
      </c>
      <c r="D14" s="1">
        <v>43753</v>
      </c>
      <c r="E14" s="1">
        <v>43748</v>
      </c>
      <c r="F14" t="s">
        <v>50</v>
      </c>
      <c r="G14" s="2" t="s">
        <v>54</v>
      </c>
      <c r="H14" s="1">
        <v>43751</v>
      </c>
      <c r="I14" s="2" t="s">
        <v>50</v>
      </c>
      <c r="J14" s="1">
        <v>43753</v>
      </c>
      <c r="K14" s="2" t="s">
        <v>50</v>
      </c>
    </row>
    <row r="15" spans="1:11" x14ac:dyDescent="0.35">
      <c r="A15" s="2" t="s">
        <v>42</v>
      </c>
      <c r="B15" s="2" t="s">
        <v>43</v>
      </c>
      <c r="C15" t="s">
        <v>14</v>
      </c>
      <c r="D15" s="1">
        <v>43756</v>
      </c>
      <c r="E15" s="1">
        <v>43748</v>
      </c>
      <c r="F15" t="s">
        <v>51</v>
      </c>
      <c r="G15" s="2" t="s">
        <v>54</v>
      </c>
      <c r="H15" s="1">
        <v>43751</v>
      </c>
      <c r="I15" s="2" t="s">
        <v>51</v>
      </c>
      <c r="J15" s="1">
        <v>43753</v>
      </c>
      <c r="K15" s="2" t="s">
        <v>51</v>
      </c>
    </row>
    <row r="16" spans="1:11" x14ac:dyDescent="0.35">
      <c r="D16" s="1"/>
    </row>
    <row r="17" spans="4:4" x14ac:dyDescent="0.35">
      <c r="D17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Liste</vt:lpstr>
      <vt:lpstr>Base</vt:lpstr>
    </vt:vector>
  </TitlesOfParts>
  <Company>PGA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Noemie BLANCHANDIN</dc:creator>
  <cp:lastModifiedBy>Michel</cp:lastModifiedBy>
  <dcterms:created xsi:type="dcterms:W3CDTF">2019-10-15T08:54:42Z</dcterms:created>
  <dcterms:modified xsi:type="dcterms:W3CDTF">2019-10-15T16:08:38Z</dcterms:modified>
</cp:coreProperties>
</file>