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duo clt az" sheetId="1" r:id="rId1"/>
  </sheets>
  <definedNames>
    <definedName name="_xlnm._FilterDatabase" localSheetId="0" hidden="1">'duo clt az'!$A$2:$AC$2</definedName>
  </definedName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1" l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3" i="1"/>
  <c r="Y52" i="1" l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T41" i="1" l="1"/>
  <c r="T27" i="1"/>
  <c r="X52" i="1" l="1"/>
  <c r="V52" i="1"/>
  <c r="T52" i="1"/>
  <c r="S52" i="1"/>
  <c r="X26" i="1"/>
  <c r="V26" i="1"/>
  <c r="T26" i="1"/>
  <c r="S26" i="1"/>
  <c r="X25" i="1"/>
  <c r="V25" i="1"/>
  <c r="T25" i="1"/>
  <c r="S25" i="1"/>
  <c r="X51" i="1"/>
  <c r="V51" i="1"/>
  <c r="T51" i="1"/>
  <c r="S51" i="1"/>
  <c r="X50" i="1"/>
  <c r="V50" i="1"/>
  <c r="T50" i="1"/>
  <c r="S50" i="1"/>
  <c r="X24" i="1"/>
  <c r="V24" i="1"/>
  <c r="T24" i="1"/>
  <c r="S24" i="1"/>
  <c r="X49" i="1"/>
  <c r="V49" i="1"/>
  <c r="T49" i="1"/>
  <c r="S49" i="1"/>
  <c r="X48" i="1"/>
  <c r="V48" i="1"/>
  <c r="T48" i="1"/>
  <c r="S48" i="1"/>
  <c r="X47" i="1"/>
  <c r="V47" i="1"/>
  <c r="T47" i="1"/>
  <c r="S47" i="1"/>
  <c r="X23" i="1"/>
  <c r="V23" i="1"/>
  <c r="T23" i="1"/>
  <c r="S23" i="1"/>
  <c r="X22" i="1"/>
  <c r="V22" i="1"/>
  <c r="T22" i="1"/>
  <c r="S22" i="1"/>
  <c r="X21" i="1"/>
  <c r="V21" i="1"/>
  <c r="T21" i="1"/>
  <c r="S21" i="1"/>
  <c r="X46" i="1"/>
  <c r="V46" i="1"/>
  <c r="T46" i="1"/>
  <c r="S46" i="1"/>
  <c r="X20" i="1"/>
  <c r="V20" i="1"/>
  <c r="T20" i="1"/>
  <c r="S20" i="1"/>
  <c r="X19" i="1"/>
  <c r="V19" i="1"/>
  <c r="T19" i="1"/>
  <c r="S19" i="1"/>
  <c r="X18" i="1"/>
  <c r="V18" i="1"/>
  <c r="T18" i="1"/>
  <c r="S18" i="1"/>
  <c r="X17" i="1"/>
  <c r="V17" i="1"/>
  <c r="T17" i="1"/>
  <c r="S17" i="1"/>
  <c r="X16" i="1"/>
  <c r="V16" i="1"/>
  <c r="T16" i="1"/>
  <c r="S16" i="1"/>
  <c r="X45" i="1"/>
  <c r="V45" i="1"/>
  <c r="T45" i="1"/>
  <c r="S45" i="1"/>
  <c r="X15" i="1"/>
  <c r="V15" i="1"/>
  <c r="T15" i="1"/>
  <c r="S15" i="1"/>
  <c r="X14" i="1"/>
  <c r="V14" i="1"/>
  <c r="T14" i="1"/>
  <c r="S14" i="1"/>
  <c r="X44" i="1"/>
  <c r="V44" i="1"/>
  <c r="T44" i="1"/>
  <c r="S44" i="1"/>
  <c r="X43" i="1"/>
  <c r="V43" i="1"/>
  <c r="T43" i="1"/>
  <c r="S43" i="1"/>
  <c r="X42" i="1"/>
  <c r="V42" i="1"/>
  <c r="T42" i="1"/>
  <c r="S42" i="1"/>
  <c r="X41" i="1"/>
  <c r="V41" i="1"/>
  <c r="S41" i="1"/>
  <c r="X40" i="1"/>
  <c r="V40" i="1"/>
  <c r="T40" i="1"/>
  <c r="S40" i="1"/>
  <c r="X39" i="1"/>
  <c r="V39" i="1"/>
  <c r="T39" i="1"/>
  <c r="S39" i="1"/>
  <c r="X38" i="1"/>
  <c r="V38" i="1"/>
  <c r="T38" i="1"/>
  <c r="S38" i="1"/>
  <c r="X13" i="1"/>
  <c r="V13" i="1"/>
  <c r="T13" i="1"/>
  <c r="S13" i="1"/>
  <c r="X12" i="1"/>
  <c r="V12" i="1"/>
  <c r="T12" i="1"/>
  <c r="S12" i="1"/>
  <c r="X11" i="1"/>
  <c r="V11" i="1"/>
  <c r="T11" i="1"/>
  <c r="S11" i="1"/>
  <c r="X37" i="1"/>
  <c r="V37" i="1"/>
  <c r="T37" i="1"/>
  <c r="S37" i="1"/>
  <c r="X36" i="1"/>
  <c r="V36" i="1"/>
  <c r="T36" i="1"/>
  <c r="S36" i="1"/>
  <c r="X10" i="1"/>
  <c r="V10" i="1"/>
  <c r="T10" i="1"/>
  <c r="S10" i="1"/>
  <c r="X9" i="1"/>
  <c r="V9" i="1"/>
  <c r="T9" i="1"/>
  <c r="S9" i="1"/>
  <c r="X35" i="1"/>
  <c r="V35" i="1"/>
  <c r="T35" i="1"/>
  <c r="S35" i="1"/>
  <c r="P81" i="1"/>
  <c r="X34" i="1"/>
  <c r="V34" i="1"/>
  <c r="T34" i="1"/>
  <c r="S34" i="1"/>
  <c r="X33" i="1"/>
  <c r="V33" i="1"/>
  <c r="T33" i="1"/>
  <c r="S33" i="1"/>
  <c r="X32" i="1"/>
  <c r="V32" i="1"/>
  <c r="T32" i="1"/>
  <c r="S32" i="1"/>
  <c r="X31" i="1"/>
  <c r="V31" i="1"/>
  <c r="T31" i="1"/>
  <c r="S31" i="1"/>
  <c r="X8" i="1"/>
  <c r="V8" i="1"/>
  <c r="T8" i="1"/>
  <c r="S8" i="1"/>
  <c r="P73" i="1"/>
  <c r="X7" i="1"/>
  <c r="V7" i="1"/>
  <c r="T7" i="1"/>
  <c r="S7" i="1"/>
  <c r="X6" i="1"/>
  <c r="V6" i="1"/>
  <c r="T6" i="1"/>
  <c r="S6" i="1"/>
  <c r="X5" i="1"/>
  <c r="V5" i="1"/>
  <c r="T5" i="1"/>
  <c r="S5" i="1"/>
  <c r="P67" i="1"/>
  <c r="X30" i="1"/>
  <c r="V30" i="1"/>
  <c r="T30" i="1"/>
  <c r="S30" i="1"/>
  <c r="X29" i="1"/>
  <c r="V29" i="1"/>
  <c r="T29" i="1"/>
  <c r="S29" i="1"/>
  <c r="X4" i="1"/>
  <c r="V4" i="1"/>
  <c r="T4" i="1"/>
  <c r="S4" i="1"/>
  <c r="X28" i="1"/>
  <c r="V28" i="1"/>
  <c r="T28" i="1"/>
  <c r="S28" i="1"/>
  <c r="X3" i="1"/>
  <c r="V3" i="1"/>
  <c r="T3" i="1"/>
  <c r="S3" i="1"/>
  <c r="X27" i="1"/>
  <c r="V27" i="1"/>
  <c r="S27" i="1"/>
  <c r="Z28" i="1" l="1"/>
  <c r="Z5" i="1"/>
  <c r="Z7" i="1"/>
  <c r="Z3" i="1"/>
  <c r="Z4" i="1"/>
  <c r="Z6" i="1"/>
  <c r="Z30" i="1"/>
  <c r="Z29" i="1"/>
  <c r="Z27" i="1"/>
  <c r="Z31" i="1"/>
  <c r="Z8" i="1"/>
  <c r="Z32" i="1"/>
  <c r="Z34" i="1"/>
  <c r="Z9" i="1"/>
  <c r="Z36" i="1"/>
  <c r="Z11" i="1"/>
  <c r="Z13" i="1"/>
  <c r="Z39" i="1"/>
  <c r="Z41" i="1"/>
  <c r="Z43" i="1"/>
  <c r="Z14" i="1"/>
  <c r="Z45" i="1"/>
  <c r="Z17" i="1"/>
  <c r="Z19" i="1"/>
  <c r="Z46" i="1"/>
  <c r="Z22" i="1"/>
  <c r="Z47" i="1"/>
  <c r="Z49" i="1"/>
  <c r="Z50" i="1"/>
  <c r="Z25" i="1"/>
  <c r="Z52" i="1"/>
  <c r="Z33" i="1"/>
  <c r="Z35" i="1"/>
  <c r="Z10" i="1"/>
  <c r="Z37" i="1"/>
  <c r="Z12" i="1"/>
  <c r="Z38" i="1"/>
  <c r="Z40" i="1"/>
  <c r="Z42" i="1"/>
  <c r="Z44" i="1"/>
  <c r="Z15" i="1"/>
  <c r="Z16" i="1"/>
  <c r="Z18" i="1"/>
  <c r="Z20" i="1"/>
  <c r="Z21" i="1"/>
  <c r="Z23" i="1"/>
  <c r="Z48" i="1"/>
  <c r="Z24" i="1"/>
  <c r="Z51" i="1"/>
  <c r="Z26" i="1"/>
</calcChain>
</file>

<file path=xl/sharedStrings.xml><?xml version="1.0" encoding="utf-8"?>
<sst xmlns="http://schemas.openxmlformats.org/spreadsheetml/2006/main" count="290" uniqueCount="115">
  <si>
    <t xml:space="preserve">NOTE </t>
  </si>
  <si>
    <t>Centre</t>
  </si>
  <si>
    <t>Score possible</t>
  </si>
  <si>
    <t>%</t>
  </si>
  <si>
    <t>Bareme</t>
  </si>
  <si>
    <t>TOTAL</t>
  </si>
  <si>
    <t>toutes</t>
  </si>
  <si>
    <t>100 A 85</t>
  </si>
  <si>
    <t>84,99 à 60</t>
  </si>
  <si>
    <t>INF à 60</t>
  </si>
  <si>
    <t>Prise en charge et accompagnement</t>
  </si>
  <si>
    <t>Pertinence de la réponse</t>
  </si>
  <si>
    <t>Expérience Client</t>
  </si>
  <si>
    <t>Nom Prénom</t>
  </si>
  <si>
    <t>Date</t>
  </si>
  <si>
    <t>Identifiant Appel</t>
  </si>
  <si>
    <t>Nom de l'évaluateur</t>
  </si>
  <si>
    <t>adrien</t>
  </si>
  <si>
    <t>La Panthère rose</t>
  </si>
  <si>
    <t>USA</t>
  </si>
  <si>
    <t>christian</t>
  </si>
  <si>
    <t>Tarzan</t>
  </si>
  <si>
    <t>adolphe</t>
  </si>
  <si>
    <t>Félix le Chat</t>
  </si>
  <si>
    <t>alphonse</t>
  </si>
  <si>
    <t>Babar</t>
  </si>
  <si>
    <t>antoine</t>
  </si>
  <si>
    <t>tintin</t>
  </si>
  <si>
    <t>boniface</t>
  </si>
  <si>
    <t>France</t>
  </si>
  <si>
    <t>bernard</t>
  </si>
  <si>
    <t>Scooby-Doo</t>
  </si>
  <si>
    <t>bertrand</t>
  </si>
  <si>
    <t>armand</t>
  </si>
  <si>
    <t>ambroise</t>
  </si>
  <si>
    <t>aimé</t>
  </si>
  <si>
    <t>Fred Pierrafeu</t>
  </si>
  <si>
    <t>charlot</t>
  </si>
  <si>
    <t>célestin</t>
  </si>
  <si>
    <t>Le Chat potté</t>
  </si>
  <si>
    <t>aurèle</t>
  </si>
  <si>
    <t>armel</t>
  </si>
  <si>
    <t>christophe</t>
  </si>
  <si>
    <t>auguste</t>
  </si>
  <si>
    <t>brice</t>
  </si>
  <si>
    <t>Angry Kid</t>
  </si>
  <si>
    <t>alexandre</t>
  </si>
  <si>
    <t>bruno</t>
  </si>
  <si>
    <t>alfred</t>
  </si>
  <si>
    <t>charles</t>
  </si>
  <si>
    <t>cesaire</t>
  </si>
  <si>
    <t>absolon</t>
  </si>
  <si>
    <t>achille</t>
  </si>
  <si>
    <t>barnabé</t>
  </si>
  <si>
    <t>arnaud</t>
  </si>
  <si>
    <t>baptiste</t>
  </si>
  <si>
    <t>césar</t>
  </si>
  <si>
    <t>aurelien</t>
  </si>
  <si>
    <t>apollinaire</t>
  </si>
  <si>
    <t>albert</t>
  </si>
  <si>
    <t>anselme</t>
  </si>
  <si>
    <t>aristide</t>
  </si>
  <si>
    <t>amaury</t>
  </si>
  <si>
    <t>anatole</t>
  </si>
  <si>
    <t>andré</t>
  </si>
  <si>
    <t>alexis (1)</t>
  </si>
  <si>
    <t>basile</t>
  </si>
  <si>
    <t>baudouin</t>
  </si>
  <si>
    <t>augustin</t>
  </si>
  <si>
    <t>blaise</t>
  </si>
  <si>
    <t>benjamin</t>
  </si>
  <si>
    <t>abel</t>
  </si>
  <si>
    <t>bastien</t>
  </si>
  <si>
    <t>adam</t>
  </si>
  <si>
    <t>alain</t>
  </si>
  <si>
    <t>benoit</t>
  </si>
  <si>
    <t>barthélémy</t>
  </si>
  <si>
    <t>amédée</t>
  </si>
  <si>
    <t>Accueil du client</t>
  </si>
  <si>
    <t>Conclusion du contact</t>
  </si>
  <si>
    <t>Prise de congé</t>
  </si>
  <si>
    <t>Discours et attitude</t>
  </si>
  <si>
    <t>Directivité</t>
  </si>
  <si>
    <t>Empathie</t>
  </si>
  <si>
    <t>Découverte des attentes du client</t>
  </si>
  <si>
    <t>Historisation de l'appel</t>
  </si>
  <si>
    <t>Promotion selfcare</t>
  </si>
  <si>
    <t xml:space="preserve">DUO </t>
  </si>
  <si>
    <t>Accueil</t>
  </si>
  <si>
    <t xml:space="preserve">Découverte </t>
  </si>
  <si>
    <t>Conclusion</t>
  </si>
  <si>
    <t xml:space="preserve"> congé</t>
  </si>
  <si>
    <t xml:space="preserve">Pertinence </t>
  </si>
  <si>
    <t xml:space="preserve">Historisation </t>
  </si>
  <si>
    <t xml:space="preserve">Promotion </t>
  </si>
  <si>
    <t xml:space="preserve">Discours </t>
  </si>
  <si>
    <t>moyenne</t>
  </si>
  <si>
    <t>LEGENDE</t>
  </si>
  <si>
    <t>PEC</t>
  </si>
  <si>
    <t>PDLR</t>
  </si>
  <si>
    <t>EC</t>
  </si>
  <si>
    <t>Section PEC</t>
  </si>
  <si>
    <t>Section PDLR</t>
  </si>
  <si>
    <t>Section EC</t>
  </si>
  <si>
    <t>x</t>
  </si>
  <si>
    <t>Categ</t>
  </si>
  <si>
    <t>categ</t>
  </si>
  <si>
    <t>score</t>
  </si>
  <si>
    <t>Étiquettes de lignes</t>
  </si>
  <si>
    <t>Total général</t>
  </si>
  <si>
    <t>Moyenne de PEC</t>
  </si>
  <si>
    <t>Moyenne de PDLR</t>
  </si>
  <si>
    <t>Moyenne de EC</t>
  </si>
  <si>
    <t>Nombre de Centre</t>
  </si>
  <si>
    <t>Moyenne de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</si>
</sst>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Montserrat"/>
    </font>
    <font>
      <sz val="10"/>
      <color theme="1"/>
      <name val="Montserrat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Nirmala UI"/>
      <family val="2"/>
    </font>
    <font>
      <b/>
      <sz val="12"/>
      <color theme="0"/>
      <name val="Nirmala UI"/>
      <family val="2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rgb="FFD9D9D9"/>
      </patternFill>
    </fill>
    <fill>
      <patternFill patternType="solid">
        <fgColor theme="7" tint="0.59999389629810485"/>
        <bgColor rgb="FFD9D9D9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rgb="FFD9D9D9"/>
      </patternFill>
    </fill>
    <fill>
      <patternFill patternType="solid">
        <fgColor theme="4"/>
        <bgColor rgb="FFFF990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rgb="FFD9D9D9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hair">
        <color theme="0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5">
    <xf numFmtId="0" fontId="0" fillId="0" borderId="0" xfId="0"/>
    <xf numFmtId="0" fontId="0" fillId="2" borderId="0" xfId="0" applyFill="1" applyBorder="1"/>
    <xf numFmtId="0" fontId="2" fillId="0" borderId="0" xfId="0" applyFont="1" applyAlignment="1">
      <alignment horizontal="center" vertical="center"/>
    </xf>
    <xf numFmtId="0" fontId="5" fillId="0" borderId="0" xfId="0" applyFont="1"/>
    <xf numFmtId="0" fontId="5" fillId="0" borderId="8" xfId="0" applyFont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14" fontId="7" fillId="9" borderId="10" xfId="0" applyNumberFormat="1" applyFont="1" applyFill="1" applyBorder="1" applyAlignment="1">
      <alignment horizontal="center" vertical="center" wrapText="1"/>
    </xf>
    <xf numFmtId="0" fontId="7" fillId="9" borderId="10" xfId="0" applyFont="1" applyFill="1" applyBorder="1" applyAlignment="1">
      <alignment horizontal="center" vertical="center" wrapText="1"/>
    </xf>
    <xf numFmtId="0" fontId="7" fillId="9" borderId="11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9" fillId="13" borderId="14" xfId="0" applyFont="1" applyFill="1" applyBorder="1" applyAlignment="1">
      <alignment horizontal="center" vertical="center"/>
    </xf>
    <xf numFmtId="14" fontId="9" fillId="13" borderId="14" xfId="0" applyNumberFormat="1" applyFont="1" applyFill="1" applyBorder="1" applyAlignment="1">
      <alignment horizontal="center" vertical="center"/>
    </xf>
    <xf numFmtId="0" fontId="8" fillId="10" borderId="13" xfId="0" applyNumberFormat="1" applyFont="1" applyFill="1" applyBorder="1" applyAlignment="1">
      <alignment horizontal="center" vertical="center"/>
    </xf>
    <xf numFmtId="0" fontId="8" fillId="11" borderId="13" xfId="0" applyNumberFormat="1" applyFont="1" applyFill="1" applyBorder="1" applyAlignment="1">
      <alignment horizontal="center" vertical="center"/>
    </xf>
    <xf numFmtId="0" fontId="8" fillId="12" borderId="13" xfId="0" applyNumberFormat="1" applyFont="1" applyFill="1" applyBorder="1" applyAlignment="1">
      <alignment horizontal="center" vertical="center"/>
    </xf>
    <xf numFmtId="0" fontId="10" fillId="16" borderId="15" xfId="0" applyFont="1" applyFill="1" applyBorder="1" applyAlignment="1">
      <alignment horizontal="center" vertical="center" wrapText="1"/>
    </xf>
    <xf numFmtId="0" fontId="9" fillId="13" borderId="16" xfId="0" applyFont="1" applyFill="1" applyBorder="1" applyAlignment="1">
      <alignment horizontal="center" vertical="center"/>
    </xf>
    <xf numFmtId="14" fontId="9" fillId="13" borderId="16" xfId="0" applyNumberFormat="1" applyFont="1" applyFill="1" applyBorder="1" applyAlignment="1">
      <alignment horizontal="center" vertical="center"/>
    </xf>
    <xf numFmtId="0" fontId="5" fillId="17" borderId="15" xfId="0" applyFont="1" applyFill="1" applyBorder="1" applyAlignment="1">
      <alignment horizontal="center" vertical="center"/>
    </xf>
    <xf numFmtId="0" fontId="9" fillId="13" borderId="16" xfId="0" applyFont="1" applyFill="1" applyBorder="1" applyAlignment="1" applyProtection="1">
      <alignment horizontal="center" vertical="center"/>
    </xf>
    <xf numFmtId="14" fontId="9" fillId="13" borderId="16" xfId="0" applyNumberFormat="1" applyFont="1" applyFill="1" applyBorder="1" applyAlignment="1" applyProtection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5" fillId="11" borderId="15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5" fillId="12" borderId="15" xfId="0" applyFont="1" applyFill="1" applyBorder="1" applyAlignment="1">
      <alignment horizontal="center" vertical="center"/>
    </xf>
    <xf numFmtId="0" fontId="9" fillId="13" borderId="17" xfId="0" applyFont="1" applyFill="1" applyBorder="1" applyAlignment="1" applyProtection="1">
      <alignment horizontal="center" vertical="center"/>
    </xf>
    <xf numFmtId="14" fontId="9" fillId="13" borderId="17" xfId="0" applyNumberFormat="1" applyFont="1" applyFill="1" applyBorder="1" applyAlignment="1">
      <alignment horizontal="center" vertical="center"/>
    </xf>
    <xf numFmtId="0" fontId="9" fillId="13" borderId="17" xfId="0" applyFont="1" applyFill="1" applyBorder="1" applyAlignment="1">
      <alignment horizontal="center" vertical="center"/>
    </xf>
    <xf numFmtId="0" fontId="11" fillId="20" borderId="15" xfId="0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/>
    <xf numFmtId="0" fontId="5" fillId="0" borderId="0" xfId="0" applyNumberFormat="1" applyFont="1" applyAlignment="1">
      <alignment horizontal="centerContinuous" vertical="top"/>
    </xf>
    <xf numFmtId="0" fontId="5" fillId="0" borderId="0" xfId="0" applyNumberFormat="1" applyFont="1"/>
    <xf numFmtId="0" fontId="12" fillId="0" borderId="0" xfId="0" applyFont="1" applyFill="1" applyAlignment="1">
      <alignment horizontal="center" vertical="center"/>
    </xf>
    <xf numFmtId="0" fontId="0" fillId="0" borderId="0" xfId="0" applyFill="1"/>
    <xf numFmtId="2" fontId="0" fillId="0" borderId="0" xfId="0" applyNumberFormat="1"/>
    <xf numFmtId="2" fontId="7" fillId="9" borderId="12" xfId="1" applyNumberFormat="1" applyFont="1" applyFill="1" applyBorder="1" applyAlignment="1">
      <alignment horizontal="center" vertical="center" wrapText="1"/>
    </xf>
    <xf numFmtId="2" fontId="5" fillId="0" borderId="0" xfId="0" applyNumberFormat="1" applyFont="1"/>
    <xf numFmtId="0" fontId="3" fillId="3" borderId="1" xfId="0" applyFont="1" applyFill="1" applyBorder="1" applyAlignment="1">
      <alignment horizontal="centerContinuous" vertical="center" shrinkToFit="1"/>
    </xf>
    <xf numFmtId="0" fontId="3" fillId="3" borderId="2" xfId="0" applyFont="1" applyFill="1" applyBorder="1" applyAlignment="1">
      <alignment horizontal="centerContinuous" vertical="center" shrinkToFit="1"/>
    </xf>
    <xf numFmtId="0" fontId="3" fillId="3" borderId="3" xfId="0" applyFont="1" applyFill="1" applyBorder="1" applyAlignment="1">
      <alignment horizontal="centerContinuous" vertical="center" shrinkToFit="1"/>
    </xf>
    <xf numFmtId="0" fontId="4" fillId="4" borderId="1" xfId="0" applyFont="1" applyFill="1" applyBorder="1" applyAlignment="1">
      <alignment horizontal="centerContinuous" vertical="center" shrinkToFit="1"/>
    </xf>
    <xf numFmtId="0" fontId="4" fillId="4" borderId="3" xfId="0" applyFont="1" applyFill="1" applyBorder="1" applyAlignment="1">
      <alignment horizontal="centerContinuous" vertical="center" shrinkToFit="1"/>
    </xf>
    <xf numFmtId="0" fontId="4" fillId="5" borderId="1" xfId="0" applyFont="1" applyFill="1" applyBorder="1" applyAlignment="1">
      <alignment horizontal="centerContinuous" vertical="center" shrinkToFit="1"/>
    </xf>
    <xf numFmtId="0" fontId="4" fillId="5" borderId="2" xfId="0" applyFont="1" applyFill="1" applyBorder="1" applyAlignment="1">
      <alignment horizontal="centerContinuous" vertical="center" shrinkToFit="1"/>
    </xf>
    <xf numFmtId="0" fontId="4" fillId="5" borderId="3" xfId="0" applyFont="1" applyFill="1" applyBorder="1" applyAlignment="1">
      <alignment horizontal="centerContinuous" vertical="center" shrinkToFit="1"/>
    </xf>
    <xf numFmtId="0" fontId="4" fillId="0" borderId="0" xfId="0" applyFont="1" applyFill="1" applyBorder="1" applyAlignment="1">
      <alignment horizontal="centerContinuous" vertical="center" shrinkToFit="1"/>
    </xf>
    <xf numFmtId="0" fontId="5" fillId="0" borderId="0" xfId="0" applyNumberFormat="1" applyFont="1" applyFill="1"/>
    <xf numFmtId="2" fontId="9" fillId="7" borderId="17" xfId="1" applyNumberFormat="1" applyFont="1" applyFill="1" applyBorder="1" applyAlignment="1">
      <alignment horizontal="center" vertical="center"/>
    </xf>
    <xf numFmtId="2" fontId="9" fillId="7" borderId="14" xfId="1" applyNumberFormat="1" applyFont="1" applyFill="1" applyBorder="1" applyAlignment="1">
      <alignment horizontal="center" vertical="center"/>
    </xf>
    <xf numFmtId="2" fontId="9" fillId="7" borderId="16" xfId="1" applyNumberFormat="1" applyFont="1" applyFill="1" applyBorder="1" applyAlignment="1">
      <alignment horizontal="center" vertical="center"/>
    </xf>
    <xf numFmtId="2" fontId="9" fillId="18" borderId="16" xfId="1" applyNumberFormat="1" applyFont="1" applyFill="1" applyBorder="1" applyAlignment="1">
      <alignment horizontal="center" vertical="center"/>
    </xf>
    <xf numFmtId="2" fontId="9" fillId="18" borderId="17" xfId="1" applyNumberFormat="1" applyFont="1" applyFill="1" applyBorder="1" applyAlignment="1">
      <alignment horizontal="center" vertical="center"/>
    </xf>
    <xf numFmtId="0" fontId="5" fillId="6" borderId="18" xfId="0" applyNumberFormat="1" applyFont="1" applyFill="1" applyBorder="1" applyAlignment="1">
      <alignment horizontal="center" vertical="center"/>
    </xf>
    <xf numFmtId="0" fontId="5" fillId="10" borderId="19" xfId="0" applyNumberFormat="1" applyFont="1" applyFill="1" applyBorder="1" applyAlignment="1">
      <alignment horizontal="center" vertical="center"/>
    </xf>
    <xf numFmtId="0" fontId="5" fillId="7" borderId="18" xfId="0" applyNumberFormat="1" applyFont="1" applyFill="1" applyBorder="1" applyAlignment="1">
      <alignment horizontal="center" vertical="center"/>
    </xf>
    <xf numFmtId="0" fontId="8" fillId="11" borderId="20" xfId="0" applyNumberFormat="1" applyFont="1" applyFill="1" applyBorder="1" applyAlignment="1">
      <alignment horizontal="center" vertical="center"/>
    </xf>
    <xf numFmtId="0" fontId="5" fillId="8" borderId="21" xfId="0" applyNumberFormat="1" applyFont="1" applyFill="1" applyBorder="1" applyAlignment="1">
      <alignment horizontal="center" vertical="center"/>
    </xf>
    <xf numFmtId="0" fontId="5" fillId="12" borderId="20" xfId="0" applyNumberFormat="1" applyFont="1" applyFill="1" applyBorder="1" applyAlignment="1">
      <alignment horizontal="center" vertical="center"/>
    </xf>
    <xf numFmtId="0" fontId="5" fillId="0" borderId="22" xfId="0" quotePrefix="1" applyFont="1" applyBorder="1" applyAlignment="1">
      <alignment horizontal="center" vertical="center"/>
    </xf>
    <xf numFmtId="0" fontId="8" fillId="12" borderId="23" xfId="0" applyNumberFormat="1" applyFont="1" applyFill="1" applyBorder="1" applyAlignment="1">
      <alignment horizontal="center" vertical="center"/>
    </xf>
    <xf numFmtId="0" fontId="5" fillId="10" borderId="12" xfId="1" applyNumberFormat="1" applyFont="1" applyFill="1" applyBorder="1" applyAlignment="1">
      <alignment horizontal="center" vertical="center"/>
    </xf>
    <xf numFmtId="10" fontId="5" fillId="10" borderId="24" xfId="1" applyNumberFormat="1" applyFont="1" applyFill="1" applyBorder="1" applyAlignment="1">
      <alignment horizontal="center" vertical="center"/>
    </xf>
    <xf numFmtId="0" fontId="5" fillId="10" borderId="25" xfId="1" applyNumberFormat="1" applyFont="1" applyFill="1" applyBorder="1" applyAlignment="1">
      <alignment horizontal="center" vertical="center"/>
    </xf>
    <xf numFmtId="10" fontId="5" fillId="10" borderId="26" xfId="1" applyNumberFormat="1" applyFont="1" applyFill="1" applyBorder="1" applyAlignment="1">
      <alignment horizontal="center" vertical="center"/>
    </xf>
    <xf numFmtId="0" fontId="5" fillId="10" borderId="27" xfId="1" applyNumberFormat="1" applyFont="1" applyFill="1" applyBorder="1" applyAlignment="1">
      <alignment horizontal="center" vertical="center"/>
    </xf>
    <xf numFmtId="10" fontId="5" fillId="10" borderId="28" xfId="1" applyNumberFormat="1" applyFont="1" applyFill="1" applyBorder="1" applyAlignment="1">
      <alignment horizontal="center" vertical="center"/>
    </xf>
    <xf numFmtId="0" fontId="5" fillId="11" borderId="12" xfId="1" applyNumberFormat="1" applyFont="1" applyFill="1" applyBorder="1" applyAlignment="1">
      <alignment horizontal="center" vertical="center"/>
    </xf>
    <xf numFmtId="10" fontId="5" fillId="11" borderId="24" xfId="1" applyNumberFormat="1" applyFont="1" applyFill="1" applyBorder="1" applyAlignment="1">
      <alignment horizontal="center" vertical="center"/>
    </xf>
    <xf numFmtId="0" fontId="5" fillId="11" borderId="25" xfId="1" applyNumberFormat="1" applyFont="1" applyFill="1" applyBorder="1" applyAlignment="1">
      <alignment horizontal="center" vertical="center"/>
    </xf>
    <xf numFmtId="10" fontId="5" fillId="11" borderId="26" xfId="1" applyNumberFormat="1" applyFont="1" applyFill="1" applyBorder="1" applyAlignment="1">
      <alignment horizontal="center" vertical="center"/>
    </xf>
    <xf numFmtId="0" fontId="5" fillId="11" borderId="27" xfId="1" applyNumberFormat="1" applyFont="1" applyFill="1" applyBorder="1" applyAlignment="1">
      <alignment horizontal="center" vertical="center"/>
    </xf>
    <xf numFmtId="10" fontId="5" fillId="11" borderId="28" xfId="1" applyNumberFormat="1" applyFont="1" applyFill="1" applyBorder="1" applyAlignment="1">
      <alignment horizontal="center" vertical="center"/>
    </xf>
    <xf numFmtId="0" fontId="5" fillId="12" borderId="12" xfId="1" applyNumberFormat="1" applyFont="1" applyFill="1" applyBorder="1" applyAlignment="1">
      <alignment horizontal="center" vertical="center"/>
    </xf>
    <xf numFmtId="10" fontId="5" fillId="12" borderId="24" xfId="1" applyNumberFormat="1" applyFont="1" applyFill="1" applyBorder="1" applyAlignment="1">
      <alignment horizontal="center" vertical="center"/>
    </xf>
    <xf numFmtId="0" fontId="5" fillId="12" borderId="25" xfId="1" applyNumberFormat="1" applyFont="1" applyFill="1" applyBorder="1" applyAlignment="1">
      <alignment horizontal="center" vertical="center"/>
    </xf>
    <xf numFmtId="10" fontId="5" fillId="12" borderId="26" xfId="1" applyNumberFormat="1" applyFont="1" applyFill="1" applyBorder="1" applyAlignment="1">
      <alignment horizontal="center" vertical="center"/>
    </xf>
    <xf numFmtId="0" fontId="5" fillId="12" borderId="27" xfId="1" applyNumberFormat="1" applyFont="1" applyFill="1" applyBorder="1" applyAlignment="1">
      <alignment horizontal="center" vertical="center"/>
    </xf>
    <xf numFmtId="10" fontId="5" fillId="12" borderId="28" xfId="1" applyNumberFormat="1" applyFont="1" applyFill="1" applyBorder="1" applyAlignment="1">
      <alignment horizontal="center" vertical="center"/>
    </xf>
    <xf numFmtId="0" fontId="5" fillId="14" borderId="24" xfId="1" applyNumberFormat="1" applyFont="1" applyFill="1" applyBorder="1" applyAlignment="1">
      <alignment horizontal="center" vertical="center"/>
    </xf>
    <xf numFmtId="2" fontId="9" fillId="19" borderId="14" xfId="1" applyNumberFormat="1" applyFont="1" applyFill="1" applyBorder="1" applyAlignment="1">
      <alignment horizontal="center" vertical="center"/>
    </xf>
    <xf numFmtId="2" fontId="9" fillId="19" borderId="16" xfId="1" applyNumberFormat="1" applyFont="1" applyFill="1" applyBorder="1" applyAlignment="1">
      <alignment horizontal="center" vertical="center"/>
    </xf>
    <xf numFmtId="2" fontId="9" fillId="19" borderId="17" xfId="1" applyNumberFormat="1" applyFont="1" applyFill="1" applyBorder="1" applyAlignment="1">
      <alignment horizontal="center" vertical="center"/>
    </xf>
    <xf numFmtId="0" fontId="6" fillId="2" borderId="0" xfId="0" applyFont="1" applyFill="1" applyBorder="1"/>
    <xf numFmtId="0" fontId="6" fillId="0" borderId="0" xfId="0" applyFont="1"/>
    <xf numFmtId="0" fontId="6" fillId="0" borderId="0" xfId="0" applyNumberFormat="1" applyFont="1"/>
    <xf numFmtId="0" fontId="6" fillId="0" borderId="0" xfId="0" applyNumberFormat="1" applyFont="1" applyFill="1"/>
    <xf numFmtId="0" fontId="6" fillId="0" borderId="0" xfId="0" applyFont="1" applyFill="1"/>
    <xf numFmtId="10" fontId="5" fillId="21" borderId="24" xfId="1" applyNumberFormat="1" applyFont="1" applyFill="1" applyBorder="1" applyAlignment="1">
      <alignment horizontal="center" vertical="center"/>
    </xf>
    <xf numFmtId="10" fontId="5" fillId="21" borderId="26" xfId="1" applyNumberFormat="1" applyFont="1" applyFill="1" applyBorder="1" applyAlignment="1">
      <alignment horizontal="center" vertical="center"/>
    </xf>
    <xf numFmtId="10" fontId="5" fillId="21" borderId="28" xfId="1" applyNumberFormat="1" applyFont="1" applyFill="1" applyBorder="1" applyAlignment="1">
      <alignment horizontal="center" vertical="center"/>
    </xf>
    <xf numFmtId="0" fontId="6" fillId="21" borderId="9" xfId="0" applyFont="1" applyFill="1" applyBorder="1" applyAlignment="1">
      <alignment horizontal="center" vertical="center" wrapText="1"/>
    </xf>
    <xf numFmtId="0" fontId="6" fillId="21" borderId="10" xfId="0" applyFont="1" applyFill="1" applyBorder="1" applyAlignment="1">
      <alignment horizontal="center" vertical="center" wrapText="1"/>
    </xf>
    <xf numFmtId="0" fontId="6" fillId="21" borderId="11" xfId="0" applyFont="1" applyFill="1" applyBorder="1" applyAlignment="1">
      <alignment horizontal="center" vertical="center" wrapText="1"/>
    </xf>
    <xf numFmtId="0" fontId="0" fillId="22" borderId="0" xfId="0" applyFill="1" applyBorder="1"/>
    <xf numFmtId="0" fontId="0" fillId="22" borderId="0" xfId="0" applyFill="1"/>
    <xf numFmtId="0" fontId="5" fillId="22" borderId="0" xfId="0" applyFont="1" applyFill="1"/>
    <xf numFmtId="2" fontId="5" fillId="22" borderId="0" xfId="0" applyNumberFormat="1" applyFont="1" applyFill="1"/>
    <xf numFmtId="0" fontId="5" fillId="23" borderId="0" xfId="0" applyFont="1" applyFill="1"/>
    <xf numFmtId="0" fontId="14" fillId="2" borderId="0" xfId="0" applyFont="1" applyFill="1" applyBorder="1"/>
    <xf numFmtId="0" fontId="14" fillId="0" borderId="0" xfId="0" applyFont="1"/>
    <xf numFmtId="0" fontId="14" fillId="0" borderId="0" xfId="0" applyNumberFormat="1" applyFont="1"/>
    <xf numFmtId="0" fontId="14" fillId="0" borderId="0" xfId="0" applyFont="1" applyFill="1"/>
    <xf numFmtId="0" fontId="14" fillId="0" borderId="0" xfId="0" applyNumberFormat="1" applyFont="1" applyFill="1"/>
    <xf numFmtId="0" fontId="15" fillId="6" borderId="0" xfId="0" applyFont="1" applyFill="1" applyAlignment="1">
      <alignment horizontal="centerContinuous" vertical="center" wrapText="1"/>
    </xf>
    <xf numFmtId="0" fontId="0" fillId="6" borderId="0" xfId="0" applyFont="1" applyFill="1" applyAlignment="1">
      <alignment horizontal="centerContinuous"/>
    </xf>
    <xf numFmtId="0" fontId="6" fillId="6" borderId="0" xfId="0" applyFont="1" applyFill="1" applyAlignment="1">
      <alignment horizontal="centerContinuous"/>
    </xf>
    <xf numFmtId="0" fontId="0" fillId="17" borderId="0" xfId="0" applyFont="1" applyFill="1" applyAlignment="1">
      <alignment horizontal="center" vertical="center"/>
    </xf>
    <xf numFmtId="0" fontId="15" fillId="24" borderId="0" xfId="0" applyFont="1" applyFill="1" applyAlignment="1">
      <alignment horizontal="centerContinuous" vertical="center" wrapText="1"/>
    </xf>
    <xf numFmtId="0" fontId="0" fillId="24" borderId="0" xfId="0" applyFont="1" applyFill="1" applyAlignment="1">
      <alignment horizontal="centerContinuous"/>
    </xf>
    <xf numFmtId="0" fontId="6" fillId="24" borderId="0" xfId="0" applyFont="1" applyFill="1" applyAlignment="1">
      <alignment horizontal="centerContinuous"/>
    </xf>
    <xf numFmtId="0" fontId="0" fillId="11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Continuous" vertical="center" wrapText="1"/>
    </xf>
    <xf numFmtId="0" fontId="0" fillId="8" borderId="0" xfId="0" applyFont="1" applyFill="1" applyAlignment="1">
      <alignment horizontal="centerContinuous"/>
    </xf>
    <xf numFmtId="0" fontId="6" fillId="8" borderId="0" xfId="0" applyFont="1" applyFill="1" applyAlignment="1">
      <alignment horizontal="centerContinuous"/>
    </xf>
    <xf numFmtId="0" fontId="0" fillId="20" borderId="0" xfId="0" applyFont="1" applyFill="1" applyAlignment="1">
      <alignment horizontal="center" vertical="center"/>
    </xf>
    <xf numFmtId="0" fontId="5" fillId="25" borderId="15" xfId="0" applyFont="1" applyFill="1" applyBorder="1" applyAlignment="1">
      <alignment horizontal="center" vertical="center" wrapText="1"/>
    </xf>
    <xf numFmtId="0" fontId="16" fillId="23" borderId="0" xfId="0" applyFont="1" applyFill="1" applyAlignment="1">
      <alignment horizontal="centerContinuous" vertical="center" wrapText="1"/>
    </xf>
    <xf numFmtId="0" fontId="13" fillId="23" borderId="0" xfId="0" applyFont="1" applyFill="1" applyAlignment="1">
      <alignment horizontal="centerContinuous"/>
    </xf>
    <xf numFmtId="0" fontId="5" fillId="7" borderId="4" xfId="0" applyNumberFormat="1" applyFont="1" applyFill="1" applyBorder="1" applyAlignment="1">
      <alignment horizontal="center" vertical="center" wrapText="1" shrinkToFit="1"/>
    </xf>
    <xf numFmtId="0" fontId="5" fillId="7" borderId="6" xfId="0" applyNumberFormat="1" applyFont="1" applyFill="1" applyBorder="1" applyAlignment="1">
      <alignment horizontal="center" vertical="center" wrapText="1" shrinkToFit="1"/>
    </xf>
    <xf numFmtId="0" fontId="5" fillId="8" borderId="7" xfId="0" applyNumberFormat="1" applyFont="1" applyFill="1" applyBorder="1" applyAlignment="1">
      <alignment horizontal="center" vertical="center" wrapText="1" shrinkToFit="1"/>
    </xf>
    <xf numFmtId="0" fontId="5" fillId="8" borderId="6" xfId="0" applyNumberFormat="1" applyFont="1" applyFill="1" applyBorder="1" applyAlignment="1">
      <alignment horizontal="center" vertical="center" wrapText="1" shrinkToFit="1"/>
    </xf>
    <xf numFmtId="0" fontId="5" fillId="6" borderId="4" xfId="0" applyNumberFormat="1" applyFont="1" applyFill="1" applyBorder="1" applyAlignment="1">
      <alignment horizontal="center" vertical="center" wrapText="1" shrinkToFit="1"/>
    </xf>
    <xf numFmtId="0" fontId="5" fillId="6" borderId="5" xfId="0" applyNumberFormat="1" applyFont="1" applyFill="1" applyBorder="1" applyAlignment="1">
      <alignment horizontal="center" vertical="center" wrapText="1" shrinkToFit="1"/>
    </xf>
    <xf numFmtId="0" fontId="10" fillId="15" borderId="0" xfId="0" applyFont="1" applyFill="1" applyBorder="1" applyAlignment="1">
      <alignment horizontal="center" vertical="center" wrapText="1"/>
    </xf>
    <xf numFmtId="0" fontId="10" fillId="15" borderId="29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29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29" xfId="0" applyFont="1" applyFill="1" applyBorder="1" applyAlignment="1">
      <alignment horizontal="center" vertical="center" wrapText="1"/>
    </xf>
    <xf numFmtId="0" fontId="5" fillId="6" borderId="0" xfId="0" applyNumberFormat="1" applyFont="1" applyFill="1" applyAlignment="1">
      <alignment horizontal="center"/>
    </xf>
    <xf numFmtId="0" fontId="5" fillId="6" borderId="29" xfId="0" applyNumberFormat="1" applyFont="1" applyFill="1" applyBorder="1" applyAlignment="1">
      <alignment horizontal="center"/>
    </xf>
    <xf numFmtId="0" fontId="6" fillId="21" borderId="3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0" fontId="0" fillId="0" borderId="0" xfId="0" applyNumberFormat="1"/>
  </cellXfs>
  <cellStyles count="2">
    <cellStyle name="Milliers" xfId="1" builtinId="3"/>
    <cellStyle name="Normal" xfId="0" builtinId="0"/>
  </cellStyles>
  <dxfs count="17">
    <dxf>
      <numFmt numFmtId="2" formatCode="0.00"/>
    </dxf>
    <dxf>
      <numFmt numFmtId="2" formatCode="0.00"/>
    </dxf>
    <dxf>
      <numFmt numFmtId="14" formatCode="0.00%"/>
    </dxf>
    <dxf>
      <numFmt numFmtId="2" formatCode="0.0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3" formatCode="0%"/>
    </dxf>
    <dxf>
      <numFmt numFmtId="14" formatCode="0.00%"/>
    </dxf>
    <dxf>
      <numFmt numFmtId="13" formatCode="0%"/>
    </dxf>
    <dxf>
      <numFmt numFmtId="164" formatCode="0.0%"/>
    </dxf>
    <dxf>
      <numFmt numFmtId="14" formatCode="0.00%"/>
    </dxf>
    <dxf>
      <numFmt numFmtId="164" formatCode="0.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96.095974305557" createdVersion="5" refreshedVersion="5" minRefreshableVersion="3" recordCount="50">
  <cacheSource type="worksheet">
    <worksheetSource ref="C2:AA52" sheet="duo clt az"/>
  </cacheSource>
  <cacheFields count="25">
    <cacheField name="Centre" numFmtId="0">
      <sharedItems count="2">
        <s v="France"/>
        <s v="USA"/>
      </sharedItems>
    </cacheField>
    <cacheField name="Nom Prénom" numFmtId="0">
      <sharedItems/>
    </cacheField>
    <cacheField name="Date" numFmtId="14">
      <sharedItems containsSemiMixedTypes="0" containsNonDate="0" containsDate="1" containsString="0" minDate="2020-05-02T00:00:00" maxDate="2020-05-20T00:00:00"/>
    </cacheField>
    <cacheField name="Identifiant Appel" numFmtId="0">
      <sharedItems containsSemiMixedTypes="0" containsString="0" containsNumber="1" containsInteger="1" minValue="10000" maxValue="14900"/>
    </cacheField>
    <cacheField name="Nom de l'évaluateur" numFmtId="0">
      <sharedItems/>
    </cacheField>
    <cacheField name="moyenne" numFmtId="2">
      <sharedItems containsSemiMixedTypes="0" containsString="0" containsNumber="1" minValue="0" maxValue="100"/>
    </cacheField>
    <cacheField name="Accueil" numFmtId="0">
      <sharedItems containsSemiMixedTypes="0" containsString="0" containsNumber="1" minValue="0.5" maxValue="1"/>
    </cacheField>
    <cacheField name="Découverte " numFmtId="0">
      <sharedItems containsSemiMixedTypes="0" containsString="0" containsNumber="1" minValue="0" maxValue="1"/>
    </cacheField>
    <cacheField name="Conclusion" numFmtId="0">
      <sharedItems containsSemiMixedTypes="0" containsString="0" containsNumber="1" minValue="0" maxValue="1"/>
    </cacheField>
    <cacheField name=" congé" numFmtId="0">
      <sharedItems containsSemiMixedTypes="0" containsString="0" containsNumber="1" minValue="0.5" maxValue="1"/>
    </cacheField>
    <cacheField name="Pertinence " numFmtId="0">
      <sharedItems containsSemiMixedTypes="0" containsString="0" containsNumber="1" minValue="0" maxValue="1"/>
    </cacheField>
    <cacheField name="Historisation " numFmtId="0">
      <sharedItems containsSemiMixedTypes="0" containsString="0" containsNumber="1" minValue="0" maxValue="1"/>
    </cacheField>
    <cacheField name="Promotion " numFmtId="0">
      <sharedItems containsSemiMixedTypes="0" containsString="0" containsNumber="1" minValue="0" maxValue="1"/>
    </cacheField>
    <cacheField name="Discours " numFmtId="0">
      <sharedItems containsSemiMixedTypes="0" containsString="0" containsNumber="1" minValue="0" maxValue="1"/>
    </cacheField>
    <cacheField name="Directivité" numFmtId="0">
      <sharedItems containsSemiMixedTypes="0" containsString="0" containsNumber="1" minValue="0.5" maxValue="1"/>
    </cacheField>
    <cacheField name="Empathie" numFmtId="0">
      <sharedItems containsSemiMixedTypes="0" containsString="0" containsNumber="1" containsInteger="1" minValue="0" maxValue="1"/>
    </cacheField>
    <cacheField name="x" numFmtId="2">
      <sharedItems containsSemiMixedTypes="0" containsString="0" containsNumber="1" containsInteger="1" minValue="0" maxValue="85"/>
    </cacheField>
    <cacheField name="Score possible" numFmtId="0">
      <sharedItems containsSemiMixedTypes="0" containsString="0" containsNumber="1" minValue="7.5" maxValue="29"/>
    </cacheField>
    <cacheField name="PEC" numFmtId="10">
      <sharedItems containsSemiMixedTypes="0" containsString="0" containsNumber="1" minValue="0.25862068965517243" maxValue="1"/>
    </cacheField>
    <cacheField name="Score possible2" numFmtId="0">
      <sharedItems containsSemiMixedTypes="0" containsString="0" containsNumber="1" minValue="0" maxValue="25"/>
    </cacheField>
    <cacheField name="PDLR" numFmtId="10">
      <sharedItems containsSemiMixedTypes="0" containsString="0" containsNumber="1" minValue="0" maxValue="1"/>
    </cacheField>
    <cacheField name="Score possible3" numFmtId="0">
      <sharedItems containsSemiMixedTypes="0" containsString="0" containsNumber="1" minValue="6" maxValue="46"/>
    </cacheField>
    <cacheField name="EC" numFmtId="10">
      <sharedItems containsSemiMixedTypes="0" containsString="0" containsNumber="1" minValue="0.13043478260869565" maxValue="1"/>
    </cacheField>
    <cacheField name="%" numFmtId="0">
      <sharedItems containsSemiMixedTypes="0" containsString="0" containsNumber="1" minValue="33.5" maxValue="100"/>
    </cacheField>
    <cacheField name="Categ" numFmtId="0">
      <sharedItems count="3">
        <s v="100 A 85"/>
        <s v="84,99 à 60"/>
        <s v="INF à 6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s v="adrien"/>
    <d v="2020-05-04T00:00:00"/>
    <n v="10500"/>
    <s v="La Panthère rose"/>
    <n v="100"/>
    <n v="1"/>
    <n v="1"/>
    <n v="1"/>
    <n v="1"/>
    <n v="1"/>
    <n v="1"/>
    <n v="1"/>
    <n v="1"/>
    <n v="1"/>
    <n v="1"/>
    <n v="85"/>
    <n v="29"/>
    <n v="1"/>
    <n v="25"/>
    <n v="1"/>
    <n v="46"/>
    <n v="1"/>
    <n v="100"/>
    <x v="0"/>
  </r>
  <r>
    <x v="1"/>
    <s v="christian"/>
    <d v="2020-05-19T00:00:00"/>
    <n v="14800"/>
    <s v="Tarzan"/>
    <n v="100"/>
    <n v="1"/>
    <n v="1"/>
    <n v="1"/>
    <n v="1"/>
    <n v="1"/>
    <n v="1"/>
    <n v="1"/>
    <n v="1"/>
    <n v="1"/>
    <n v="1"/>
    <n v="85"/>
    <n v="29"/>
    <n v="1"/>
    <n v="25"/>
    <n v="1"/>
    <n v="46"/>
    <n v="1"/>
    <n v="100"/>
    <x v="0"/>
  </r>
  <r>
    <x v="1"/>
    <s v="adolphe"/>
    <d v="2020-05-04T00:00:00"/>
    <n v="10400"/>
    <s v="Félix le Chat"/>
    <n v="100"/>
    <n v="1"/>
    <n v="1"/>
    <n v="1"/>
    <n v="1"/>
    <n v="1"/>
    <n v="1"/>
    <n v="1"/>
    <n v="1"/>
    <n v="1"/>
    <n v="1"/>
    <n v="85"/>
    <n v="29"/>
    <n v="1"/>
    <n v="25"/>
    <n v="1"/>
    <n v="46"/>
    <n v="1"/>
    <n v="100"/>
    <x v="0"/>
  </r>
  <r>
    <x v="0"/>
    <s v="antoine"/>
    <d v="2020-05-09T00:00:00"/>
    <n v="11900"/>
    <s v="tintin"/>
    <n v="97.5"/>
    <n v="1"/>
    <n v="1"/>
    <n v="1"/>
    <n v="1"/>
    <n v="1"/>
    <n v="0.5"/>
    <n v="1"/>
    <n v="1"/>
    <n v="1"/>
    <n v="1"/>
    <n v="85"/>
    <n v="29"/>
    <n v="1"/>
    <n v="22.5"/>
    <n v="0.9"/>
    <n v="46"/>
    <n v="1"/>
    <n v="97.5"/>
    <x v="0"/>
  </r>
  <r>
    <x v="0"/>
    <s v="boniface"/>
    <d v="2020-05-19T00:00:00"/>
    <n v="14000"/>
    <s v="La Panthère rose"/>
    <n v="96.5"/>
    <n v="1"/>
    <n v="1"/>
    <n v="0.5"/>
    <n v="1"/>
    <n v="1"/>
    <n v="1"/>
    <n v="1"/>
    <n v="1"/>
    <n v="1"/>
    <n v="1"/>
    <n v="85"/>
    <n v="25.5"/>
    <n v="0.87931034482758619"/>
    <n v="25"/>
    <n v="1"/>
    <n v="46"/>
    <n v="1"/>
    <n v="96.5"/>
    <x v="0"/>
  </r>
  <r>
    <x v="0"/>
    <s v="alphonse"/>
    <d v="2020-05-05T00:00:00"/>
    <n v="11200"/>
    <s v="Babar"/>
    <n v="96.5"/>
    <n v="1"/>
    <n v="1"/>
    <n v="0.5"/>
    <n v="1"/>
    <n v="1"/>
    <n v="1"/>
    <n v="1"/>
    <n v="1"/>
    <n v="1"/>
    <n v="1"/>
    <n v="85"/>
    <n v="25.5"/>
    <n v="0.87931034482758619"/>
    <n v="25"/>
    <n v="1"/>
    <n v="46"/>
    <n v="1"/>
    <n v="96.5"/>
    <x v="0"/>
  </r>
  <r>
    <x v="0"/>
    <s v="charlot"/>
    <d v="2020-05-19T00:00:00"/>
    <n v="14700"/>
    <s v="Scooby-Doo"/>
    <n v="96.5"/>
    <n v="1"/>
    <n v="1"/>
    <n v="0.5"/>
    <n v="1"/>
    <n v="1"/>
    <n v="1"/>
    <n v="1"/>
    <n v="1"/>
    <n v="1"/>
    <n v="1"/>
    <n v="85"/>
    <n v="25.5"/>
    <n v="0.87931034482758619"/>
    <n v="25"/>
    <n v="1"/>
    <n v="46"/>
    <n v="1"/>
    <n v="96.5"/>
    <x v="0"/>
  </r>
  <r>
    <x v="0"/>
    <s v="aurèle"/>
    <d v="2020-05-11T00:00:00"/>
    <n v="12700"/>
    <s v="Scooby-Doo"/>
    <n v="96.5"/>
    <n v="1"/>
    <n v="1"/>
    <n v="0.5"/>
    <n v="1"/>
    <n v="1"/>
    <n v="1"/>
    <n v="1"/>
    <n v="1"/>
    <n v="1"/>
    <n v="1"/>
    <n v="85"/>
    <n v="25.5"/>
    <n v="0.87931034482758619"/>
    <n v="25"/>
    <n v="1"/>
    <n v="46"/>
    <n v="1"/>
    <n v="96.5"/>
    <x v="0"/>
  </r>
  <r>
    <x v="1"/>
    <s v="bertrand"/>
    <d v="2020-05-18T00:00:00"/>
    <n v="13800"/>
    <s v="Tarzan"/>
    <n v="96.5"/>
    <n v="1"/>
    <n v="1"/>
    <n v="0.5"/>
    <n v="1"/>
    <n v="1"/>
    <n v="1"/>
    <n v="1"/>
    <n v="1"/>
    <n v="1"/>
    <n v="1"/>
    <n v="85"/>
    <n v="25.5"/>
    <n v="0.87931034482758619"/>
    <n v="25"/>
    <n v="1"/>
    <n v="46"/>
    <n v="1"/>
    <n v="96.5"/>
    <x v="0"/>
  </r>
  <r>
    <x v="1"/>
    <s v="bernard"/>
    <d v="2020-05-19T00:00:00"/>
    <n v="13700"/>
    <s v="Scooby-Doo"/>
    <n v="96.5"/>
    <n v="1"/>
    <n v="1"/>
    <n v="0.5"/>
    <n v="1"/>
    <n v="1"/>
    <n v="1"/>
    <n v="1"/>
    <n v="1"/>
    <n v="1"/>
    <n v="1"/>
    <n v="85"/>
    <n v="25.5"/>
    <n v="0.87931034482758619"/>
    <n v="25"/>
    <n v="1"/>
    <n v="46"/>
    <n v="1"/>
    <n v="96.5"/>
    <x v="0"/>
  </r>
  <r>
    <x v="1"/>
    <s v="célestin"/>
    <d v="2020-05-18T00:00:00"/>
    <n v="14300"/>
    <s v="Le Chat potté"/>
    <n v="95"/>
    <n v="0.5"/>
    <n v="1"/>
    <n v="1"/>
    <n v="0.5"/>
    <n v="1"/>
    <n v="1"/>
    <n v="1"/>
    <n v="1"/>
    <n v="1"/>
    <n v="1"/>
    <n v="85"/>
    <n v="24"/>
    <n v="0.82758620689655171"/>
    <n v="25"/>
    <n v="1"/>
    <n v="46"/>
    <n v="1"/>
    <n v="95"/>
    <x v="0"/>
  </r>
  <r>
    <x v="1"/>
    <s v="ambroise"/>
    <d v="2020-05-05T00:00:00"/>
    <n v="11400"/>
    <s v="Félix le Chat"/>
    <n v="94"/>
    <n v="1"/>
    <n v="1"/>
    <n v="0.5"/>
    <n v="0.5"/>
    <n v="1"/>
    <n v="1"/>
    <n v="1"/>
    <n v="1"/>
    <n v="1"/>
    <n v="1"/>
    <n v="85"/>
    <n v="23"/>
    <n v="0.7931034482758621"/>
    <n v="25"/>
    <n v="1"/>
    <n v="46"/>
    <n v="1"/>
    <n v="94"/>
    <x v="0"/>
  </r>
  <r>
    <x v="1"/>
    <s v="armand"/>
    <d v="2020-05-11T00:00:00"/>
    <n v="12200"/>
    <s v="Babar"/>
    <n v="94"/>
    <n v="1"/>
    <n v="0.5"/>
    <n v="1"/>
    <n v="1"/>
    <n v="1"/>
    <n v="1"/>
    <n v="1"/>
    <n v="1"/>
    <n v="1"/>
    <n v="1"/>
    <n v="85"/>
    <n v="23"/>
    <n v="0.7931034482758621"/>
    <n v="25"/>
    <n v="1"/>
    <n v="46"/>
    <n v="1"/>
    <n v="94"/>
    <x v="0"/>
  </r>
  <r>
    <x v="1"/>
    <s v="christophe"/>
    <d v="2020-05-19T00:00:00"/>
    <n v="14900"/>
    <s v="tintin"/>
    <n v="91.5"/>
    <n v="1"/>
    <n v="1"/>
    <n v="0.5"/>
    <n v="1"/>
    <n v="1"/>
    <n v="0"/>
    <n v="1"/>
    <n v="1"/>
    <n v="1"/>
    <n v="1"/>
    <n v="85"/>
    <n v="25.5"/>
    <n v="0.87931034482758619"/>
    <n v="20"/>
    <n v="0.8"/>
    <n v="46"/>
    <n v="1"/>
    <n v="91.5"/>
    <x v="0"/>
  </r>
  <r>
    <x v="0"/>
    <s v="auguste"/>
    <d v="2020-05-12T00:00:00"/>
    <n v="12500"/>
    <s v="La Panthère rose"/>
    <n v="90.5"/>
    <n v="1"/>
    <n v="1"/>
    <n v="0"/>
    <n v="1"/>
    <n v="1"/>
    <n v="0.5"/>
    <n v="1"/>
    <n v="1"/>
    <n v="1"/>
    <n v="1"/>
    <n v="85"/>
    <n v="22"/>
    <n v="0.75862068965517238"/>
    <n v="22.5"/>
    <n v="0.9"/>
    <n v="46"/>
    <n v="1"/>
    <n v="90.5"/>
    <x v="0"/>
  </r>
  <r>
    <x v="0"/>
    <s v="brice"/>
    <d v="2020-05-19T00:00:00"/>
    <n v="14100"/>
    <s v="Angry Kid"/>
    <n v="90.5"/>
    <n v="1"/>
    <n v="1"/>
    <n v="0"/>
    <n v="1"/>
    <n v="1"/>
    <n v="0.5"/>
    <n v="1"/>
    <n v="1"/>
    <n v="1"/>
    <n v="1"/>
    <n v="85"/>
    <n v="22"/>
    <n v="0.75862068965517238"/>
    <n v="22.5"/>
    <n v="0.9"/>
    <n v="46"/>
    <n v="1"/>
    <n v="90.5"/>
    <x v="0"/>
  </r>
  <r>
    <x v="1"/>
    <s v="armel"/>
    <d v="2020-05-07T00:00:00"/>
    <n v="12300"/>
    <s v="Le Chat potté"/>
    <n v="90.5"/>
    <n v="1"/>
    <n v="0.5"/>
    <n v="0.5"/>
    <n v="1"/>
    <n v="1"/>
    <n v="1"/>
    <n v="1"/>
    <n v="1"/>
    <n v="1"/>
    <n v="1"/>
    <n v="85"/>
    <n v="19.5"/>
    <n v="0.67241379310344829"/>
    <n v="25"/>
    <n v="1"/>
    <n v="46"/>
    <n v="1"/>
    <n v="90.5"/>
    <x v="0"/>
  </r>
  <r>
    <x v="1"/>
    <s v="alexandre"/>
    <d v="2020-05-02T00:00:00"/>
    <n v="10900"/>
    <s v="tintin"/>
    <n v="90"/>
    <n v="1"/>
    <n v="1"/>
    <n v="1"/>
    <n v="1"/>
    <n v="0.5"/>
    <n v="1"/>
    <n v="1"/>
    <n v="1"/>
    <n v="1"/>
    <n v="1"/>
    <n v="85"/>
    <n v="29"/>
    <n v="1"/>
    <n v="15"/>
    <n v="0.6"/>
    <n v="46"/>
    <n v="1"/>
    <n v="90"/>
    <x v="0"/>
  </r>
  <r>
    <x v="1"/>
    <s v="bruno"/>
    <d v="2020-05-19T00:00:00"/>
    <n v="14200"/>
    <s v="Babar"/>
    <n v="89.5"/>
    <n v="0.5"/>
    <n v="1"/>
    <n v="1"/>
    <n v="1"/>
    <n v="1"/>
    <n v="0.5"/>
    <n v="0.5"/>
    <n v="1"/>
    <n v="1"/>
    <n v="1"/>
    <n v="85"/>
    <n v="26.5"/>
    <n v="0.91379310344827591"/>
    <n v="22.5"/>
    <n v="0.9"/>
    <n v="40.5"/>
    <n v="0.88043478260869568"/>
    <n v="89.5"/>
    <x v="0"/>
  </r>
  <r>
    <x v="0"/>
    <s v="alfred"/>
    <d v="2020-05-04T00:00:00"/>
    <n v="11100"/>
    <s v="Angry Kid"/>
    <n v="89"/>
    <n v="1"/>
    <n v="1"/>
    <n v="1"/>
    <n v="1"/>
    <n v="1"/>
    <n v="0"/>
    <n v="1"/>
    <n v="1"/>
    <n v="0.5"/>
    <n v="1"/>
    <n v="85"/>
    <n v="29"/>
    <n v="1"/>
    <n v="20"/>
    <n v="0.8"/>
    <n v="40"/>
    <n v="0.86956521739130432"/>
    <n v="89"/>
    <x v="0"/>
  </r>
  <r>
    <x v="0"/>
    <s v="charles"/>
    <d v="2020-05-18T00:00:00"/>
    <n v="14600"/>
    <s v="Fred Pierrafeu"/>
    <n v="89"/>
    <n v="1"/>
    <n v="1"/>
    <n v="1"/>
    <n v="1"/>
    <n v="1"/>
    <n v="1"/>
    <n v="0"/>
    <n v="1"/>
    <n v="1"/>
    <n v="1"/>
    <n v="85"/>
    <n v="29"/>
    <n v="1"/>
    <n v="25"/>
    <n v="1"/>
    <n v="35"/>
    <n v="0.76086956521739135"/>
    <n v="89"/>
    <x v="0"/>
  </r>
  <r>
    <x v="0"/>
    <s v="cesaire"/>
    <d v="2020-05-18T00:00:00"/>
    <n v="14400"/>
    <s v="Félix le Chat"/>
    <n v="88"/>
    <n v="1"/>
    <n v="1"/>
    <n v="0.5"/>
    <n v="1"/>
    <n v="1"/>
    <n v="1"/>
    <n v="0.5"/>
    <n v="1"/>
    <n v="1"/>
    <n v="0"/>
    <n v="85"/>
    <n v="25.5"/>
    <n v="0.87931034482758619"/>
    <n v="25"/>
    <n v="1"/>
    <n v="37.5"/>
    <n v="0.81521739130434778"/>
    <n v="88"/>
    <x v="0"/>
  </r>
  <r>
    <x v="1"/>
    <s v="barnabé"/>
    <d v="2020-05-12T00:00:00"/>
    <n v="13000"/>
    <s v="La Panthère rose"/>
    <n v="88"/>
    <n v="1"/>
    <n v="1"/>
    <n v="0.5"/>
    <n v="1"/>
    <n v="1"/>
    <n v="1"/>
    <n v="0.5"/>
    <n v="1"/>
    <n v="1"/>
    <n v="0"/>
    <n v="85"/>
    <n v="25.5"/>
    <n v="0.87931034482758619"/>
    <n v="25"/>
    <n v="1"/>
    <n v="37.5"/>
    <n v="0.81521739130434778"/>
    <n v="88"/>
    <x v="0"/>
  </r>
  <r>
    <x v="1"/>
    <s v="achille"/>
    <d v="2020-05-02T00:00:00"/>
    <n v="10200"/>
    <s v="Babar"/>
    <n v="87.5"/>
    <n v="1"/>
    <n v="1"/>
    <n v="1"/>
    <n v="1"/>
    <n v="0.5"/>
    <n v="0.5"/>
    <n v="1"/>
    <n v="1"/>
    <n v="1"/>
    <n v="1"/>
    <n v="85"/>
    <n v="29"/>
    <n v="1"/>
    <n v="12.5"/>
    <n v="0.5"/>
    <n v="46"/>
    <n v="1"/>
    <n v="87.5"/>
    <x v="0"/>
  </r>
  <r>
    <x v="1"/>
    <s v="absolon"/>
    <d v="2020-05-02T00:00:00"/>
    <n v="10100"/>
    <s v="Angry Kid"/>
    <n v="86.5"/>
    <n v="1"/>
    <n v="1"/>
    <n v="1"/>
    <n v="1"/>
    <n v="1"/>
    <n v="0.5"/>
    <n v="0"/>
    <n v="1"/>
    <n v="1"/>
    <n v="1"/>
    <n v="85"/>
    <n v="29"/>
    <n v="1"/>
    <n v="22.5"/>
    <n v="0.9"/>
    <n v="35"/>
    <n v="0.76086956521739135"/>
    <n v="86.5"/>
    <x v="0"/>
  </r>
  <r>
    <x v="1"/>
    <s v="baptiste"/>
    <d v="2020-05-09T00:00:00"/>
    <n v="12900"/>
    <s v="tintin"/>
    <n v="85.5"/>
    <n v="0.5"/>
    <n v="0.5"/>
    <n v="0.5"/>
    <n v="1"/>
    <n v="1"/>
    <n v="0.5"/>
    <n v="1"/>
    <n v="1"/>
    <n v="1"/>
    <n v="1"/>
    <n v="85"/>
    <n v="17"/>
    <n v="0.58620689655172409"/>
    <n v="22.5"/>
    <n v="0.9"/>
    <n v="46"/>
    <n v="1"/>
    <n v="85.5"/>
    <x v="0"/>
  </r>
  <r>
    <x v="1"/>
    <s v="arnaud"/>
    <d v="2020-05-07T00:00:00"/>
    <n v="12400"/>
    <s v="Félix le Chat"/>
    <n v="84.5"/>
    <n v="1"/>
    <n v="1"/>
    <n v="0"/>
    <n v="1"/>
    <n v="1"/>
    <n v="0.5"/>
    <n v="1"/>
    <n v="1"/>
    <n v="0.5"/>
    <n v="1"/>
    <n v="60"/>
    <n v="22"/>
    <n v="0.75862068965517238"/>
    <n v="22.5"/>
    <n v="0.9"/>
    <n v="40"/>
    <n v="0.86956521739130432"/>
    <n v="84.5"/>
    <x v="1"/>
  </r>
  <r>
    <x v="1"/>
    <s v="césar"/>
    <d v="2020-05-18T00:00:00"/>
    <n v="14500"/>
    <s v="La Panthère rose"/>
    <n v="84.5"/>
    <n v="1"/>
    <n v="0.5"/>
    <n v="0"/>
    <n v="1"/>
    <n v="1"/>
    <n v="0.5"/>
    <n v="1"/>
    <n v="1"/>
    <n v="1"/>
    <n v="1"/>
    <n v="60"/>
    <n v="16"/>
    <n v="0.55172413793103448"/>
    <n v="22.5"/>
    <n v="0.9"/>
    <n v="46"/>
    <n v="1"/>
    <n v="84.5"/>
    <x v="1"/>
  </r>
  <r>
    <x v="0"/>
    <s v="albert"/>
    <d v="2020-05-05T00:00:00"/>
    <n v="10800"/>
    <s v="Tarzan"/>
    <n v="84"/>
    <n v="1"/>
    <n v="1"/>
    <n v="0.5"/>
    <n v="1"/>
    <n v="0.5"/>
    <n v="0.5"/>
    <n v="1"/>
    <n v="1"/>
    <n v="1"/>
    <n v="1"/>
    <n v="60"/>
    <n v="25.5"/>
    <n v="0.87931034482758619"/>
    <n v="12.5"/>
    <n v="0.5"/>
    <n v="46"/>
    <n v="1"/>
    <n v="84"/>
    <x v="1"/>
  </r>
  <r>
    <x v="1"/>
    <s v="aurelien"/>
    <d v="2020-05-09T00:00:00"/>
    <n v="12800"/>
    <s v="Tarzan"/>
    <n v="84"/>
    <n v="1"/>
    <n v="1"/>
    <n v="0.5"/>
    <n v="1"/>
    <n v="0.5"/>
    <n v="0.5"/>
    <n v="1"/>
    <n v="1"/>
    <n v="1"/>
    <n v="1"/>
    <n v="60"/>
    <n v="25.5"/>
    <n v="0.87931034482758619"/>
    <n v="12.5"/>
    <n v="0.5"/>
    <n v="46"/>
    <n v="1"/>
    <n v="84"/>
    <x v="1"/>
  </r>
  <r>
    <x v="0"/>
    <s v="apollinaire"/>
    <d v="2020-05-11T00:00:00"/>
    <n v="12000"/>
    <s v="La Panthère rose"/>
    <n v="83"/>
    <n v="1"/>
    <n v="1"/>
    <n v="0.5"/>
    <n v="0.5"/>
    <n v="1"/>
    <n v="1"/>
    <n v="0"/>
    <n v="1"/>
    <n v="1"/>
    <n v="1"/>
    <n v="60"/>
    <n v="23"/>
    <n v="0.7931034482758621"/>
    <n v="25"/>
    <n v="1"/>
    <n v="35"/>
    <n v="0.76086956521739135"/>
    <n v="83"/>
    <x v="1"/>
  </r>
  <r>
    <x v="0"/>
    <s v="anselme"/>
    <d v="2020-05-07T00:00:00"/>
    <n v="11800"/>
    <s v="Tarzan"/>
    <n v="83"/>
    <n v="1"/>
    <n v="1"/>
    <n v="0.5"/>
    <n v="0.5"/>
    <n v="1"/>
    <n v="1"/>
    <n v="0"/>
    <n v="1"/>
    <n v="1"/>
    <n v="1"/>
    <n v="60"/>
    <n v="23"/>
    <n v="0.7931034482758621"/>
    <n v="25"/>
    <n v="1"/>
    <n v="35"/>
    <n v="0.76086956521739135"/>
    <n v="83"/>
    <x v="1"/>
  </r>
  <r>
    <x v="0"/>
    <s v="aristide"/>
    <d v="2020-05-09T00:00:00"/>
    <n v="12100"/>
    <s v="Angry Kid"/>
    <n v="83"/>
    <n v="1"/>
    <n v="1"/>
    <n v="0.5"/>
    <n v="1"/>
    <n v="1"/>
    <n v="0.5"/>
    <n v="0"/>
    <n v="1"/>
    <n v="1"/>
    <n v="1"/>
    <n v="60"/>
    <n v="25.5"/>
    <n v="0.87931034482758619"/>
    <n v="22.5"/>
    <n v="0.9"/>
    <n v="35"/>
    <n v="0.76086956521739135"/>
    <n v="83"/>
    <x v="1"/>
  </r>
  <r>
    <x v="1"/>
    <s v="aimé"/>
    <d v="2020-05-05T00:00:00"/>
    <n v="10600"/>
    <s v="Fred Pierrafeu"/>
    <n v="83"/>
    <n v="1"/>
    <n v="1"/>
    <n v="0.5"/>
    <n v="0.5"/>
    <n v="1"/>
    <n v="1"/>
    <n v="0"/>
    <n v="1"/>
    <n v="1"/>
    <n v="1"/>
    <n v="60"/>
    <n v="23"/>
    <n v="0.7931034482758621"/>
    <n v="25"/>
    <n v="1"/>
    <n v="35"/>
    <n v="0.76086956521739135"/>
    <n v="83"/>
    <x v="1"/>
  </r>
  <r>
    <x v="0"/>
    <s v="amaury"/>
    <d v="2020-05-02T00:00:00"/>
    <n v="11300"/>
    <s v="Le Chat potté"/>
    <n v="82"/>
    <n v="1"/>
    <n v="1"/>
    <n v="0"/>
    <n v="1"/>
    <n v="1"/>
    <n v="1"/>
    <n v="0"/>
    <n v="1"/>
    <n v="1"/>
    <n v="1"/>
    <n v="60"/>
    <n v="22"/>
    <n v="0.75862068965517238"/>
    <n v="25"/>
    <n v="1"/>
    <n v="35"/>
    <n v="0.76086956521739135"/>
    <n v="82"/>
    <x v="1"/>
  </r>
  <r>
    <x v="0"/>
    <s v="anatole"/>
    <d v="2020-05-04T00:00:00"/>
    <n v="11600"/>
    <s v="Fred Pierrafeu"/>
    <n v="82"/>
    <n v="1"/>
    <n v="1"/>
    <n v="0"/>
    <n v="1"/>
    <n v="1"/>
    <n v="1"/>
    <n v="0"/>
    <n v="1"/>
    <n v="1"/>
    <n v="1"/>
    <n v="60"/>
    <n v="22"/>
    <n v="0.75862068965517238"/>
    <n v="25"/>
    <n v="1"/>
    <n v="35"/>
    <n v="0.76086956521739135"/>
    <n v="82"/>
    <x v="1"/>
  </r>
  <r>
    <x v="0"/>
    <s v="andré"/>
    <d v="2020-05-11T00:00:00"/>
    <n v="11700"/>
    <s v="Scooby-Doo"/>
    <n v="80.5"/>
    <n v="1"/>
    <n v="1"/>
    <n v="0"/>
    <n v="1"/>
    <n v="1"/>
    <n v="0.5"/>
    <n v="1"/>
    <n v="0.5"/>
    <n v="1"/>
    <n v="1"/>
    <n v="60"/>
    <n v="22"/>
    <n v="0.75862068965517238"/>
    <n v="22.5"/>
    <n v="0.9"/>
    <n v="36"/>
    <n v="0.78260869565217395"/>
    <n v="80.5"/>
    <x v="1"/>
  </r>
  <r>
    <x v="1"/>
    <s v="alexis (1)"/>
    <d v="2020-05-05T00:00:00"/>
    <n v="11000"/>
    <s v="La Panthère rose"/>
    <n v="80"/>
    <n v="1"/>
    <n v="1"/>
    <n v="0"/>
    <n v="1"/>
    <n v="0.5"/>
    <n v="1"/>
    <n v="1"/>
    <n v="1"/>
    <n v="1"/>
    <n v="0"/>
    <n v="60"/>
    <n v="22"/>
    <n v="0.75862068965517238"/>
    <n v="15"/>
    <n v="0.6"/>
    <n v="43"/>
    <n v="0.93478260869565222"/>
    <n v="80"/>
    <x v="1"/>
  </r>
  <r>
    <x v="0"/>
    <s v="basile"/>
    <d v="2020-05-09T00:00:00"/>
    <n v="13200"/>
    <s v="Babar"/>
    <n v="79.5"/>
    <n v="0.5"/>
    <n v="1"/>
    <n v="0"/>
    <n v="1"/>
    <n v="1"/>
    <n v="1"/>
    <n v="0"/>
    <n v="1"/>
    <n v="1"/>
    <n v="1"/>
    <n v="60"/>
    <n v="19.5"/>
    <n v="0.67241379310344829"/>
    <n v="25"/>
    <n v="1"/>
    <n v="35"/>
    <n v="0.76086956521739135"/>
    <n v="79.5"/>
    <x v="1"/>
  </r>
  <r>
    <x v="0"/>
    <s v="baudouin"/>
    <d v="2020-05-19T00:00:00"/>
    <n v="13400"/>
    <s v="Félix le Chat"/>
    <n v="75.5"/>
    <n v="0.5"/>
    <n v="1"/>
    <n v="0.5"/>
    <n v="0.5"/>
    <n v="1"/>
    <n v="0"/>
    <n v="0"/>
    <n v="1"/>
    <n v="1"/>
    <n v="1"/>
    <n v="60"/>
    <n v="20.5"/>
    <n v="0.7068965517241379"/>
    <n v="20"/>
    <n v="0.8"/>
    <n v="35"/>
    <n v="0.76086956521739135"/>
    <n v="75.5"/>
    <x v="1"/>
  </r>
  <r>
    <x v="0"/>
    <s v="augustin"/>
    <d v="2020-05-11T00:00:00"/>
    <n v="12600"/>
    <s v="Fred Pierrafeu"/>
    <n v="75"/>
    <n v="1"/>
    <n v="1"/>
    <n v="0"/>
    <n v="1"/>
    <n v="0.5"/>
    <n v="0.5"/>
    <n v="0.5"/>
    <n v="1"/>
    <n v="1"/>
    <n v="1"/>
    <n v="60"/>
    <n v="22"/>
    <n v="0.75862068965517238"/>
    <n v="12.5"/>
    <n v="0.5"/>
    <n v="40.5"/>
    <n v="0.88043478260869568"/>
    <n v="75"/>
    <x v="1"/>
  </r>
  <r>
    <x v="1"/>
    <s v="blaise"/>
    <d v="2020-05-19T00:00:00"/>
    <n v="13900"/>
    <s v="tintin"/>
    <n v="74.5"/>
    <n v="1"/>
    <n v="0"/>
    <n v="0.5"/>
    <n v="1"/>
    <n v="0.5"/>
    <n v="1"/>
    <n v="1"/>
    <n v="1"/>
    <n v="1"/>
    <n v="1"/>
    <n v="60"/>
    <n v="13.5"/>
    <n v="0.46551724137931033"/>
    <n v="15"/>
    <n v="0.6"/>
    <n v="46"/>
    <n v="1"/>
    <n v="74.5"/>
    <x v="1"/>
  </r>
  <r>
    <x v="1"/>
    <s v="benjamin"/>
    <d v="2020-05-18T00:00:00"/>
    <n v="13500"/>
    <s v="La Panthère rose"/>
    <n v="73.5"/>
    <n v="1"/>
    <n v="1"/>
    <n v="0.5"/>
    <n v="1"/>
    <n v="1"/>
    <n v="1"/>
    <n v="1"/>
    <n v="0"/>
    <n v="1"/>
    <n v="0"/>
    <n v="60"/>
    <n v="25.5"/>
    <n v="0.87931034482758619"/>
    <n v="25"/>
    <n v="1"/>
    <n v="23"/>
    <n v="0.5"/>
    <n v="73.5"/>
    <x v="1"/>
  </r>
  <r>
    <x v="1"/>
    <s v="abel"/>
    <d v="2020-05-04T00:00:00"/>
    <n v="10000"/>
    <s v="La Panthère rose"/>
    <n v="73"/>
    <n v="1"/>
    <n v="1"/>
    <n v="0.5"/>
    <n v="0.5"/>
    <n v="0.5"/>
    <n v="1"/>
    <n v="0"/>
    <n v="1"/>
    <n v="1"/>
    <n v="1"/>
    <n v="60"/>
    <n v="23"/>
    <n v="0.7931034482758621"/>
    <n v="15"/>
    <n v="0.6"/>
    <n v="35"/>
    <n v="0.76086956521739135"/>
    <n v="73"/>
    <x v="1"/>
  </r>
  <r>
    <x v="0"/>
    <s v="bastien"/>
    <d v="2020-05-11T00:00:00"/>
    <n v="13300"/>
    <s v="Le Chat potté"/>
    <n v="72"/>
    <n v="1"/>
    <n v="0"/>
    <n v="0.5"/>
    <n v="1"/>
    <n v="0.5"/>
    <n v="0.5"/>
    <n v="1"/>
    <n v="1"/>
    <n v="1"/>
    <n v="1"/>
    <n v="60"/>
    <n v="13.5"/>
    <n v="0.46551724137931033"/>
    <n v="12.5"/>
    <n v="0.5"/>
    <n v="46"/>
    <n v="1"/>
    <n v="72"/>
    <x v="1"/>
  </r>
  <r>
    <x v="1"/>
    <s v="adam"/>
    <d v="2020-05-04T00:00:00"/>
    <n v="10300"/>
    <s v="Le Chat potté"/>
    <n v="70"/>
    <n v="1"/>
    <n v="1"/>
    <n v="0.5"/>
    <n v="1"/>
    <n v="0.5"/>
    <n v="0.5"/>
    <n v="0"/>
    <n v="1"/>
    <n v="1"/>
    <n v="0"/>
    <n v="60"/>
    <n v="25.5"/>
    <n v="0.87931034482758619"/>
    <n v="12.5"/>
    <n v="0.5"/>
    <n v="32"/>
    <n v="0.69565217391304346"/>
    <n v="70"/>
    <x v="1"/>
  </r>
  <r>
    <x v="1"/>
    <s v="alain"/>
    <d v="2020-05-05T00:00:00"/>
    <n v="10700"/>
    <s v="Scooby-Doo"/>
    <n v="50.5"/>
    <n v="1"/>
    <n v="0"/>
    <n v="0.5"/>
    <n v="0.5"/>
    <n v="0.5"/>
    <n v="0.5"/>
    <n v="1"/>
    <n v="0.5"/>
    <n v="0.5"/>
    <n v="0"/>
    <n v="0"/>
    <n v="11"/>
    <n v="0.37931034482758619"/>
    <n v="12.5"/>
    <n v="0.5"/>
    <n v="27"/>
    <n v="0.58695652173913049"/>
    <n v="50.5"/>
    <x v="2"/>
  </r>
  <r>
    <x v="0"/>
    <s v="benoit"/>
    <d v="2020-05-18T00:00:00"/>
    <n v="13600"/>
    <s v="Fred Pierrafeu"/>
    <n v="41"/>
    <n v="0.5"/>
    <n v="0.5"/>
    <n v="0"/>
    <n v="1"/>
    <n v="0.5"/>
    <n v="0"/>
    <n v="0.5"/>
    <n v="0"/>
    <n v="1"/>
    <n v="0"/>
    <n v="0"/>
    <n v="13.5"/>
    <n v="0.46551724137931033"/>
    <n v="10"/>
    <n v="0.4"/>
    <n v="17.5"/>
    <n v="0.38043478260869568"/>
    <n v="41"/>
    <x v="2"/>
  </r>
  <r>
    <x v="0"/>
    <s v="barthélémy"/>
    <d v="2020-05-11T00:00:00"/>
    <n v="13100"/>
    <s v="Angry Kid"/>
    <n v="33.5"/>
    <n v="0.5"/>
    <n v="0"/>
    <n v="0"/>
    <n v="1"/>
    <n v="1"/>
    <n v="0"/>
    <n v="0"/>
    <n v="0"/>
    <n v="0.5"/>
    <n v="0"/>
    <n v="0"/>
    <n v="7.5"/>
    <n v="0.25862068965517243"/>
    <n v="20"/>
    <n v="0.8"/>
    <n v="6"/>
    <n v="0.13043478260869565"/>
    <n v="33.5"/>
    <x v="2"/>
  </r>
  <r>
    <x v="1"/>
    <s v="amédée"/>
    <d v="2020-05-04T00:00:00"/>
    <n v="11500"/>
    <s v="La Panthère rose"/>
    <n v="0"/>
    <n v="1"/>
    <n v="1"/>
    <n v="0.5"/>
    <n v="1"/>
    <n v="0"/>
    <n v="0"/>
    <n v="1"/>
    <n v="1"/>
    <n v="1"/>
    <n v="1"/>
    <n v="0"/>
    <n v="25.5"/>
    <n v="0.87931034482758619"/>
    <n v="0"/>
    <n v="0"/>
    <n v="46"/>
    <n v="1"/>
    <n v="71.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60:H64" firstHeaderRow="0" firstDataRow="1" firstDataCol="1"/>
  <pivotFields count="25">
    <pivotField dataField="1" showAll="0">
      <items count="3">
        <item x="0"/>
        <item x="1"/>
        <item t="default"/>
      </items>
    </pivotField>
    <pivotField showAll="0"/>
    <pivotField numFmtId="14" showAll="0"/>
    <pivotField showAll="0"/>
    <pivotField showAll="0"/>
    <pivotField dataField="1"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2" showAll="0"/>
    <pivotField showAll="0"/>
    <pivotField dataField="1" numFmtId="10" showAll="0"/>
    <pivotField showAll="0"/>
    <pivotField dataField="1" numFmtId="10" showAll="0"/>
    <pivotField showAll="0"/>
    <pivotField dataField="1" numFmtId="10" showAll="0"/>
    <pivotField showAll="0"/>
    <pivotField axis="axisRow" showAll="0">
      <items count="4">
        <item x="0"/>
        <item x="1"/>
        <item x="2"/>
        <item t="default"/>
      </items>
    </pivotField>
  </pivotFields>
  <rowFields count="1">
    <field x="24"/>
  </rowFields>
  <rowItems count="4">
    <i>
      <x/>
    </i>
    <i>
      <x v="1"/>
    </i>
    <i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Centre" fld="0" subtotal="count" baseField="0" baseItem="0"/>
    <dataField name="Moyenne de moyenne" fld="5" subtotal="average" baseField="24" baseItem="0" numFmtId="2"/>
    <dataField name="Moyenne de PEC" fld="18" subtotal="average" baseField="0" baseItem="0" numFmtId="10"/>
    <dataField name="Moyenne de PDLR" fld="20" subtotal="average" baseField="0" baseItem="0" numFmtId="10"/>
    <dataField name="Moyenne de EC" fld="22" subtotal="average" baseField="0" baseItem="0" numFmtId="10"/>
  </dataFields>
  <formats count="2">
    <format dxfId="13">
      <pivotArea outline="0" collapsedLevelsAreSubtotals="1" fieldPosition="0">
        <references count="1">
          <reference field="4294967294" count="3" selected="0">
            <x v="2"/>
            <x v="3"/>
            <x v="4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67:H76" firstHeaderRow="0" firstDataRow="1" firstDataCol="1"/>
  <pivotFields count="25">
    <pivotField axis="axisRow" dataField="1" showAll="0">
      <items count="3">
        <item x="0"/>
        <item x="1"/>
        <item t="default"/>
      </items>
    </pivotField>
    <pivotField showAll="0"/>
    <pivotField numFmtId="14" showAll="0"/>
    <pivotField showAll="0"/>
    <pivotField showAll="0"/>
    <pivotField dataField="1"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2" showAll="0"/>
    <pivotField showAll="0"/>
    <pivotField dataField="1" numFmtId="10" showAll="0"/>
    <pivotField showAll="0"/>
    <pivotField dataField="1" numFmtId="10" showAll="0"/>
    <pivotField showAll="0"/>
    <pivotField dataField="1" numFmtId="10" showAll="0"/>
    <pivotField showAll="0"/>
    <pivotField axis="axisRow" showAll="0">
      <items count="4">
        <item x="0"/>
        <item x="1"/>
        <item x="2"/>
        <item t="default"/>
      </items>
    </pivotField>
  </pivotFields>
  <rowFields count="2">
    <field x="0"/>
    <field x="24"/>
  </rowFields>
  <rowItems count="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Centre" fld="0" subtotal="count" baseField="0" baseItem="0"/>
    <dataField name="Moyenne de moyenne" fld="5" subtotal="average" baseField="0" baseItem="0" numFmtId="2"/>
    <dataField name="Moyenne de PEC" fld="18" subtotal="average" baseField="0" baseItem="0" numFmtId="10"/>
    <dataField name="Moyenne de PDLR" fld="20" subtotal="average" baseField="0" baseItem="0" numFmtId="10"/>
    <dataField name="Moyenne de EC" fld="22" subtotal="average" baseField="0" baseItem="0" numFmtId="10"/>
  </dataFields>
  <formats count="3">
    <format dxfId="10">
      <pivotArea outline="0" collapsedLevelsAreSubtotals="1" fieldPosition="0">
        <references count="1">
          <reference field="4294967294" count="3" selected="0">
            <x v="2"/>
            <x v="3"/>
            <x v="4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00"/>
  <sheetViews>
    <sheetView tabSelected="1" topLeftCell="A54" zoomScale="80" zoomScaleNormal="80" workbookViewId="0">
      <selection activeCell="F57" sqref="F57"/>
    </sheetView>
  </sheetViews>
  <sheetFormatPr baseColWidth="10" defaultRowHeight="14.5"/>
  <cols>
    <col min="1" max="1" width="10.90625" style="1"/>
    <col min="2" max="2" width="18.1796875" style="1" bestFit="1" customWidth="1"/>
    <col min="3" max="3" width="19.54296875" customWidth="1"/>
    <col min="4" max="4" width="16.36328125" customWidth="1"/>
    <col min="5" max="5" width="19.6328125" customWidth="1"/>
    <col min="6" max="6" width="14.90625" customWidth="1"/>
    <col min="7" max="7" width="16.08984375" customWidth="1"/>
    <col min="8" max="8" width="13.81640625" style="36" bestFit="1" customWidth="1"/>
    <col min="9" max="18" width="10.81640625" customWidth="1"/>
    <col min="19" max="19" width="11.54296875" style="35" customWidth="1"/>
    <col min="20" max="25" width="11.54296875" customWidth="1"/>
    <col min="28" max="28" width="25" customWidth="1"/>
  </cols>
  <sheetData>
    <row r="1" spans="1:27" ht="50.15" customHeight="1" thickBot="1">
      <c r="B1"/>
      <c r="D1" s="2" t="s">
        <v>87</v>
      </c>
      <c r="H1"/>
      <c r="I1" s="39" t="s">
        <v>10</v>
      </c>
      <c r="J1" s="40"/>
      <c r="K1" s="40"/>
      <c r="L1" s="41"/>
      <c r="M1" s="42" t="s">
        <v>11</v>
      </c>
      <c r="N1" s="43"/>
      <c r="O1" s="44" t="s">
        <v>12</v>
      </c>
      <c r="P1" s="45"/>
      <c r="Q1" s="45"/>
      <c r="R1" s="46"/>
      <c r="S1" s="47"/>
      <c r="T1" s="124" t="s">
        <v>10</v>
      </c>
      <c r="U1" s="125"/>
      <c r="V1" s="120" t="s">
        <v>11</v>
      </c>
      <c r="W1" s="121"/>
      <c r="X1" s="122" t="s">
        <v>12</v>
      </c>
      <c r="Y1" s="123"/>
      <c r="Z1" s="4" t="s">
        <v>0</v>
      </c>
    </row>
    <row r="2" spans="1:27" ht="35.25" customHeight="1" thickBot="1">
      <c r="A2" s="5"/>
      <c r="B2" s="6" t="s">
        <v>1</v>
      </c>
      <c r="C2" s="6" t="s">
        <v>1</v>
      </c>
      <c r="D2" s="6" t="s">
        <v>13</v>
      </c>
      <c r="E2" s="7" t="s">
        <v>14</v>
      </c>
      <c r="F2" s="8" t="s">
        <v>15</v>
      </c>
      <c r="G2" s="9" t="s">
        <v>16</v>
      </c>
      <c r="H2" s="37" t="s">
        <v>96</v>
      </c>
      <c r="I2" s="92" t="s">
        <v>88</v>
      </c>
      <c r="J2" s="93" t="s">
        <v>89</v>
      </c>
      <c r="K2" s="93" t="s">
        <v>90</v>
      </c>
      <c r="L2" s="93" t="s">
        <v>91</v>
      </c>
      <c r="M2" s="93" t="s">
        <v>92</v>
      </c>
      <c r="N2" s="93" t="s">
        <v>93</v>
      </c>
      <c r="O2" s="93" t="s">
        <v>94</v>
      </c>
      <c r="P2" s="93" t="s">
        <v>95</v>
      </c>
      <c r="Q2" s="93" t="s">
        <v>82</v>
      </c>
      <c r="R2" s="94" t="s">
        <v>83</v>
      </c>
      <c r="S2" s="138" t="s">
        <v>104</v>
      </c>
      <c r="T2" s="54" t="s">
        <v>2</v>
      </c>
      <c r="U2" s="55" t="s">
        <v>98</v>
      </c>
      <c r="V2" s="56" t="s">
        <v>2</v>
      </c>
      <c r="W2" s="57" t="s">
        <v>99</v>
      </c>
      <c r="X2" s="58" t="s">
        <v>2</v>
      </c>
      <c r="Y2" s="59" t="s">
        <v>100</v>
      </c>
      <c r="Z2" s="60" t="s">
        <v>3</v>
      </c>
      <c r="AA2" s="60" t="s">
        <v>105</v>
      </c>
    </row>
    <row r="3" spans="1:27" ht="15" customHeight="1" thickBot="1">
      <c r="A3" s="10"/>
      <c r="B3" s="11" t="s">
        <v>6</v>
      </c>
      <c r="C3" s="11" t="s">
        <v>29</v>
      </c>
      <c r="D3" s="11" t="s">
        <v>17</v>
      </c>
      <c r="E3" s="12">
        <v>43955</v>
      </c>
      <c r="F3" s="11">
        <v>10500</v>
      </c>
      <c r="G3" s="11" t="s">
        <v>18</v>
      </c>
      <c r="H3" s="81">
        <v>100</v>
      </c>
      <c r="I3" s="13">
        <v>1</v>
      </c>
      <c r="J3" s="13">
        <v>1</v>
      </c>
      <c r="K3" s="13">
        <v>1</v>
      </c>
      <c r="L3" s="13">
        <v>1</v>
      </c>
      <c r="M3" s="14">
        <v>1</v>
      </c>
      <c r="N3" s="14">
        <v>1</v>
      </c>
      <c r="O3" s="15">
        <v>1</v>
      </c>
      <c r="P3" s="15">
        <v>1</v>
      </c>
      <c r="Q3" s="15">
        <v>1</v>
      </c>
      <c r="R3" s="61">
        <v>1</v>
      </c>
      <c r="S3" s="81">
        <f t="shared" ref="S3:S34" si="0">IF(H3&gt;=85,85,IF(H3&gt;=60,60,0))</f>
        <v>85</v>
      </c>
      <c r="T3" s="62">
        <f t="shared" ref="T3:T34" si="1">(I3*$P$63)+(J3*$P$64)+(K3*$P$65)+(L3*$P$66)</f>
        <v>29</v>
      </c>
      <c r="U3" s="89">
        <f>T3/$P$67</f>
        <v>1</v>
      </c>
      <c r="V3" s="68">
        <f t="shared" ref="V3:V34" si="2">(M3*$P$71)+(N3*$P$72)</f>
        <v>25</v>
      </c>
      <c r="W3" s="89">
        <f>V3/$P$73</f>
        <v>1</v>
      </c>
      <c r="X3" s="74">
        <f t="shared" ref="X3:X34" si="3">(O3*$P$77)+(P3*$P$78)+(Q3*$P$79)+(R3*$P$80)</f>
        <v>46</v>
      </c>
      <c r="Y3" s="89">
        <f>X3/$P$81</f>
        <v>1</v>
      </c>
      <c r="Z3" s="80">
        <f t="shared" ref="Z3:Z34" si="4">SUM(T3+V3+X3)</f>
        <v>100</v>
      </c>
      <c r="AA3" t="str">
        <f>VLOOKUP(H3,$M$86:$N$88,2,TRUE)</f>
        <v>100 A 85</v>
      </c>
    </row>
    <row r="4" spans="1:27" ht="15" customHeight="1" thickBot="1">
      <c r="A4" s="10"/>
      <c r="B4" s="11" t="s">
        <v>6</v>
      </c>
      <c r="C4" s="17" t="s">
        <v>19</v>
      </c>
      <c r="D4" s="17" t="s">
        <v>20</v>
      </c>
      <c r="E4" s="18">
        <v>43970</v>
      </c>
      <c r="F4" s="17">
        <v>14800</v>
      </c>
      <c r="G4" s="17" t="s">
        <v>21</v>
      </c>
      <c r="H4" s="82">
        <v>100</v>
      </c>
      <c r="I4" s="13">
        <v>1</v>
      </c>
      <c r="J4" s="13">
        <v>1</v>
      </c>
      <c r="K4" s="13">
        <v>1</v>
      </c>
      <c r="L4" s="13">
        <v>1</v>
      </c>
      <c r="M4" s="14">
        <v>1</v>
      </c>
      <c r="N4" s="14">
        <v>1</v>
      </c>
      <c r="O4" s="15">
        <v>1</v>
      </c>
      <c r="P4" s="15">
        <v>1</v>
      </c>
      <c r="Q4" s="15">
        <v>1</v>
      </c>
      <c r="R4" s="61">
        <v>1</v>
      </c>
      <c r="S4" s="82">
        <f t="shared" si="0"/>
        <v>85</v>
      </c>
      <c r="T4" s="64">
        <f t="shared" si="1"/>
        <v>29</v>
      </c>
      <c r="U4" s="90">
        <f t="shared" ref="U4:U52" si="5">T4/$P$67</f>
        <v>1</v>
      </c>
      <c r="V4" s="70">
        <f t="shared" si="2"/>
        <v>25</v>
      </c>
      <c r="W4" s="90">
        <f t="shared" ref="W4:W52" si="6">V4/$P$73</f>
        <v>1</v>
      </c>
      <c r="X4" s="76">
        <f t="shared" si="3"/>
        <v>46</v>
      </c>
      <c r="Y4" s="90">
        <f t="shared" ref="Y4:Y52" si="7">X4/$P$81</f>
        <v>1</v>
      </c>
      <c r="Z4" s="80">
        <f t="shared" si="4"/>
        <v>100</v>
      </c>
      <c r="AA4" t="str">
        <f t="shared" ref="AA4:AA52" si="8">VLOOKUP(H4,$M$86:$N$88,2,TRUE)</f>
        <v>100 A 85</v>
      </c>
    </row>
    <row r="5" spans="1:27" ht="15" customHeight="1" thickBot="1">
      <c r="A5" s="10"/>
      <c r="B5" s="11" t="s">
        <v>6</v>
      </c>
      <c r="C5" s="17" t="s">
        <v>19</v>
      </c>
      <c r="D5" s="17" t="s">
        <v>22</v>
      </c>
      <c r="E5" s="18">
        <v>43955</v>
      </c>
      <c r="F5" s="17">
        <v>10400</v>
      </c>
      <c r="G5" s="17" t="s">
        <v>23</v>
      </c>
      <c r="H5" s="82">
        <v>100</v>
      </c>
      <c r="I5" s="13">
        <v>1</v>
      </c>
      <c r="J5" s="13">
        <v>1</v>
      </c>
      <c r="K5" s="13">
        <v>1</v>
      </c>
      <c r="L5" s="13">
        <v>1</v>
      </c>
      <c r="M5" s="14">
        <v>1</v>
      </c>
      <c r="N5" s="14">
        <v>1</v>
      </c>
      <c r="O5" s="15">
        <v>1</v>
      </c>
      <c r="P5" s="15">
        <v>1</v>
      </c>
      <c r="Q5" s="15">
        <v>1</v>
      </c>
      <c r="R5" s="61">
        <v>1</v>
      </c>
      <c r="S5" s="82">
        <f t="shared" si="0"/>
        <v>85</v>
      </c>
      <c r="T5" s="64">
        <f t="shared" si="1"/>
        <v>29</v>
      </c>
      <c r="U5" s="90">
        <f t="shared" si="5"/>
        <v>1</v>
      </c>
      <c r="V5" s="70">
        <f t="shared" si="2"/>
        <v>25</v>
      </c>
      <c r="W5" s="90">
        <f t="shared" si="6"/>
        <v>1</v>
      </c>
      <c r="X5" s="76">
        <f t="shared" si="3"/>
        <v>46</v>
      </c>
      <c r="Y5" s="90">
        <f t="shared" si="7"/>
        <v>1</v>
      </c>
      <c r="Z5" s="80">
        <f t="shared" si="4"/>
        <v>100</v>
      </c>
      <c r="AA5" t="str">
        <f t="shared" si="8"/>
        <v>100 A 85</v>
      </c>
    </row>
    <row r="6" spans="1:27" ht="15" customHeight="1" thickBot="1">
      <c r="A6" s="10"/>
      <c r="B6" s="11" t="s">
        <v>6</v>
      </c>
      <c r="C6" s="20" t="s">
        <v>29</v>
      </c>
      <c r="D6" s="20" t="s">
        <v>26</v>
      </c>
      <c r="E6" s="18">
        <v>43960</v>
      </c>
      <c r="F6" s="17">
        <v>11900</v>
      </c>
      <c r="G6" s="17" t="s">
        <v>27</v>
      </c>
      <c r="H6" s="82">
        <v>97.5</v>
      </c>
      <c r="I6" s="13">
        <v>1</v>
      </c>
      <c r="J6" s="13">
        <v>1</v>
      </c>
      <c r="K6" s="13">
        <v>1</v>
      </c>
      <c r="L6" s="13">
        <v>1</v>
      </c>
      <c r="M6" s="14">
        <v>1</v>
      </c>
      <c r="N6" s="14">
        <v>0.5</v>
      </c>
      <c r="O6" s="15">
        <v>1</v>
      </c>
      <c r="P6" s="15">
        <v>1</v>
      </c>
      <c r="Q6" s="15">
        <v>1</v>
      </c>
      <c r="R6" s="61">
        <v>1</v>
      </c>
      <c r="S6" s="82">
        <f t="shared" si="0"/>
        <v>85</v>
      </c>
      <c r="T6" s="64">
        <f t="shared" si="1"/>
        <v>29</v>
      </c>
      <c r="U6" s="90">
        <f t="shared" si="5"/>
        <v>1</v>
      </c>
      <c r="V6" s="70">
        <f t="shared" si="2"/>
        <v>22.5</v>
      </c>
      <c r="W6" s="90">
        <f t="shared" si="6"/>
        <v>0.9</v>
      </c>
      <c r="X6" s="76">
        <f t="shared" si="3"/>
        <v>46</v>
      </c>
      <c r="Y6" s="90">
        <f t="shared" si="7"/>
        <v>1</v>
      </c>
      <c r="Z6" s="80">
        <f t="shared" si="4"/>
        <v>97.5</v>
      </c>
      <c r="AA6" t="str">
        <f t="shared" si="8"/>
        <v>100 A 85</v>
      </c>
    </row>
    <row r="7" spans="1:27" ht="15" customHeight="1" thickBot="1">
      <c r="A7" s="10"/>
      <c r="B7" s="11" t="s">
        <v>6</v>
      </c>
      <c r="C7" s="17" t="s">
        <v>29</v>
      </c>
      <c r="D7" s="17" t="s">
        <v>28</v>
      </c>
      <c r="E7" s="18">
        <v>43970</v>
      </c>
      <c r="F7" s="17">
        <v>14000</v>
      </c>
      <c r="G7" s="17" t="s">
        <v>18</v>
      </c>
      <c r="H7" s="82">
        <v>96.5</v>
      </c>
      <c r="I7" s="13">
        <v>1</v>
      </c>
      <c r="J7" s="13">
        <v>1</v>
      </c>
      <c r="K7" s="13">
        <v>0.5</v>
      </c>
      <c r="L7" s="13">
        <v>1</v>
      </c>
      <c r="M7" s="14">
        <v>1</v>
      </c>
      <c r="N7" s="14">
        <v>1</v>
      </c>
      <c r="O7" s="15">
        <v>1</v>
      </c>
      <c r="P7" s="15">
        <v>1</v>
      </c>
      <c r="Q7" s="15">
        <v>1</v>
      </c>
      <c r="R7" s="61">
        <v>1</v>
      </c>
      <c r="S7" s="82">
        <f t="shared" si="0"/>
        <v>85</v>
      </c>
      <c r="T7" s="64">
        <f t="shared" si="1"/>
        <v>25.5</v>
      </c>
      <c r="U7" s="90">
        <f t="shared" si="5"/>
        <v>0.87931034482758619</v>
      </c>
      <c r="V7" s="70">
        <f t="shared" si="2"/>
        <v>25</v>
      </c>
      <c r="W7" s="90">
        <f t="shared" si="6"/>
        <v>1</v>
      </c>
      <c r="X7" s="76">
        <f t="shared" si="3"/>
        <v>46</v>
      </c>
      <c r="Y7" s="90">
        <f t="shared" si="7"/>
        <v>1</v>
      </c>
      <c r="Z7" s="80">
        <f t="shared" si="4"/>
        <v>96.5</v>
      </c>
      <c r="AA7" t="str">
        <f t="shared" si="8"/>
        <v>100 A 85</v>
      </c>
    </row>
    <row r="8" spans="1:27" ht="15" customHeight="1" thickBot="1">
      <c r="A8" s="10"/>
      <c r="B8" s="11" t="s">
        <v>6</v>
      </c>
      <c r="C8" s="17" t="s">
        <v>29</v>
      </c>
      <c r="D8" s="17" t="s">
        <v>24</v>
      </c>
      <c r="E8" s="18">
        <v>43956</v>
      </c>
      <c r="F8" s="17">
        <v>11200</v>
      </c>
      <c r="G8" s="17" t="s">
        <v>25</v>
      </c>
      <c r="H8" s="82">
        <v>96.5</v>
      </c>
      <c r="I8" s="13">
        <v>1</v>
      </c>
      <c r="J8" s="13">
        <v>1</v>
      </c>
      <c r="K8" s="13">
        <v>0.5</v>
      </c>
      <c r="L8" s="13">
        <v>1</v>
      </c>
      <c r="M8" s="14">
        <v>1</v>
      </c>
      <c r="N8" s="14">
        <v>1</v>
      </c>
      <c r="O8" s="15">
        <v>1</v>
      </c>
      <c r="P8" s="15">
        <v>1</v>
      </c>
      <c r="Q8" s="15">
        <v>1</v>
      </c>
      <c r="R8" s="61">
        <v>1</v>
      </c>
      <c r="S8" s="82">
        <f t="shared" si="0"/>
        <v>85</v>
      </c>
      <c r="T8" s="64">
        <f t="shared" si="1"/>
        <v>25.5</v>
      </c>
      <c r="U8" s="90">
        <f t="shared" si="5"/>
        <v>0.87931034482758619</v>
      </c>
      <c r="V8" s="70">
        <f t="shared" si="2"/>
        <v>25</v>
      </c>
      <c r="W8" s="90">
        <f t="shared" si="6"/>
        <v>1</v>
      </c>
      <c r="X8" s="76">
        <f t="shared" si="3"/>
        <v>46</v>
      </c>
      <c r="Y8" s="90">
        <f t="shared" si="7"/>
        <v>1</v>
      </c>
      <c r="Z8" s="80">
        <f t="shared" si="4"/>
        <v>96.5</v>
      </c>
      <c r="AA8" t="str">
        <f t="shared" si="8"/>
        <v>100 A 85</v>
      </c>
    </row>
    <row r="9" spans="1:27" ht="15" customHeight="1" thickBot="1">
      <c r="A9" s="10"/>
      <c r="B9" s="11" t="s">
        <v>6</v>
      </c>
      <c r="C9" s="17" t="s">
        <v>29</v>
      </c>
      <c r="D9" s="17" t="s">
        <v>37</v>
      </c>
      <c r="E9" s="18">
        <v>43970</v>
      </c>
      <c r="F9" s="17">
        <v>14700</v>
      </c>
      <c r="G9" s="17" t="s">
        <v>31</v>
      </c>
      <c r="H9" s="82">
        <v>96.5</v>
      </c>
      <c r="I9" s="13">
        <v>1</v>
      </c>
      <c r="J9" s="13">
        <v>1</v>
      </c>
      <c r="K9" s="13">
        <v>0.5</v>
      </c>
      <c r="L9" s="13">
        <v>1</v>
      </c>
      <c r="M9" s="14">
        <v>1</v>
      </c>
      <c r="N9" s="14">
        <v>1</v>
      </c>
      <c r="O9" s="15">
        <v>1</v>
      </c>
      <c r="P9" s="15">
        <v>1</v>
      </c>
      <c r="Q9" s="15">
        <v>1</v>
      </c>
      <c r="R9" s="61">
        <v>1</v>
      </c>
      <c r="S9" s="82">
        <f t="shared" si="0"/>
        <v>85</v>
      </c>
      <c r="T9" s="64">
        <f t="shared" si="1"/>
        <v>25.5</v>
      </c>
      <c r="U9" s="90">
        <f t="shared" si="5"/>
        <v>0.87931034482758619</v>
      </c>
      <c r="V9" s="70">
        <f t="shared" si="2"/>
        <v>25</v>
      </c>
      <c r="W9" s="90">
        <f t="shared" si="6"/>
        <v>1</v>
      </c>
      <c r="X9" s="76">
        <f t="shared" si="3"/>
        <v>46</v>
      </c>
      <c r="Y9" s="90">
        <f t="shared" si="7"/>
        <v>1</v>
      </c>
      <c r="Z9" s="80">
        <f t="shared" si="4"/>
        <v>96.5</v>
      </c>
      <c r="AA9" t="str">
        <f t="shared" si="8"/>
        <v>100 A 85</v>
      </c>
    </row>
    <row r="10" spans="1:27" ht="15" customHeight="1" thickBot="1">
      <c r="A10" s="10"/>
      <c r="B10" s="11" t="s">
        <v>6</v>
      </c>
      <c r="C10" s="17" t="s">
        <v>29</v>
      </c>
      <c r="D10" s="17" t="s">
        <v>40</v>
      </c>
      <c r="E10" s="18">
        <v>43962</v>
      </c>
      <c r="F10" s="17">
        <v>12700</v>
      </c>
      <c r="G10" s="17" t="s">
        <v>31</v>
      </c>
      <c r="H10" s="82">
        <v>96.5</v>
      </c>
      <c r="I10" s="13">
        <v>1</v>
      </c>
      <c r="J10" s="13">
        <v>1</v>
      </c>
      <c r="K10" s="13">
        <v>0.5</v>
      </c>
      <c r="L10" s="13">
        <v>1</v>
      </c>
      <c r="M10" s="14">
        <v>1</v>
      </c>
      <c r="N10" s="14">
        <v>1</v>
      </c>
      <c r="O10" s="15">
        <v>1</v>
      </c>
      <c r="P10" s="15">
        <v>1</v>
      </c>
      <c r="Q10" s="15">
        <v>1</v>
      </c>
      <c r="R10" s="61">
        <v>1</v>
      </c>
      <c r="S10" s="82">
        <f t="shared" si="0"/>
        <v>85</v>
      </c>
      <c r="T10" s="64">
        <f t="shared" si="1"/>
        <v>25.5</v>
      </c>
      <c r="U10" s="90">
        <f t="shared" si="5"/>
        <v>0.87931034482758619</v>
      </c>
      <c r="V10" s="70">
        <f t="shared" si="2"/>
        <v>25</v>
      </c>
      <c r="W10" s="90">
        <f t="shared" si="6"/>
        <v>1</v>
      </c>
      <c r="X10" s="76">
        <f t="shared" si="3"/>
        <v>46</v>
      </c>
      <c r="Y10" s="90">
        <f t="shared" si="7"/>
        <v>1</v>
      </c>
      <c r="Z10" s="80">
        <f t="shared" si="4"/>
        <v>96.5</v>
      </c>
      <c r="AA10" t="str">
        <f t="shared" si="8"/>
        <v>100 A 85</v>
      </c>
    </row>
    <row r="11" spans="1:27" ht="15" customHeight="1" thickBot="1">
      <c r="A11" s="10"/>
      <c r="B11" s="11" t="s">
        <v>6</v>
      </c>
      <c r="C11" s="20" t="s">
        <v>19</v>
      </c>
      <c r="D11" s="20" t="s">
        <v>32</v>
      </c>
      <c r="E11" s="21">
        <v>43969</v>
      </c>
      <c r="F11" s="20">
        <v>13800</v>
      </c>
      <c r="G11" s="17" t="s">
        <v>21</v>
      </c>
      <c r="H11" s="82">
        <v>96.5</v>
      </c>
      <c r="I11" s="13">
        <v>1</v>
      </c>
      <c r="J11" s="13">
        <v>1</v>
      </c>
      <c r="K11" s="13">
        <v>0.5</v>
      </c>
      <c r="L11" s="13">
        <v>1</v>
      </c>
      <c r="M11" s="14">
        <v>1</v>
      </c>
      <c r="N11" s="14">
        <v>1</v>
      </c>
      <c r="O11" s="15">
        <v>1</v>
      </c>
      <c r="P11" s="15">
        <v>1</v>
      </c>
      <c r="Q11" s="15">
        <v>1</v>
      </c>
      <c r="R11" s="61">
        <v>1</v>
      </c>
      <c r="S11" s="82">
        <f t="shared" si="0"/>
        <v>85</v>
      </c>
      <c r="T11" s="64">
        <f t="shared" si="1"/>
        <v>25.5</v>
      </c>
      <c r="U11" s="90">
        <f t="shared" si="5"/>
        <v>0.87931034482758619</v>
      </c>
      <c r="V11" s="70">
        <f t="shared" si="2"/>
        <v>25</v>
      </c>
      <c r="W11" s="90">
        <f t="shared" si="6"/>
        <v>1</v>
      </c>
      <c r="X11" s="76">
        <f t="shared" si="3"/>
        <v>46</v>
      </c>
      <c r="Y11" s="90">
        <f t="shared" si="7"/>
        <v>1</v>
      </c>
      <c r="Z11" s="80">
        <f t="shared" si="4"/>
        <v>96.5</v>
      </c>
      <c r="AA11" t="str">
        <f t="shared" si="8"/>
        <v>100 A 85</v>
      </c>
    </row>
    <row r="12" spans="1:27" ht="15" customHeight="1" thickBot="1">
      <c r="A12" s="10"/>
      <c r="B12" s="11" t="s">
        <v>6</v>
      </c>
      <c r="C12" s="17" t="s">
        <v>19</v>
      </c>
      <c r="D12" s="17" t="s">
        <v>30</v>
      </c>
      <c r="E12" s="18">
        <v>43970</v>
      </c>
      <c r="F12" s="17">
        <v>13700</v>
      </c>
      <c r="G12" s="17" t="s">
        <v>31</v>
      </c>
      <c r="H12" s="82">
        <v>96.5</v>
      </c>
      <c r="I12" s="13">
        <v>1</v>
      </c>
      <c r="J12" s="13">
        <v>1</v>
      </c>
      <c r="K12" s="13">
        <v>0.5</v>
      </c>
      <c r="L12" s="13">
        <v>1</v>
      </c>
      <c r="M12" s="14">
        <v>1</v>
      </c>
      <c r="N12" s="14">
        <v>1</v>
      </c>
      <c r="O12" s="15">
        <v>1</v>
      </c>
      <c r="P12" s="15">
        <v>1</v>
      </c>
      <c r="Q12" s="15">
        <v>1</v>
      </c>
      <c r="R12" s="61">
        <v>1</v>
      </c>
      <c r="S12" s="82">
        <f t="shared" si="0"/>
        <v>85</v>
      </c>
      <c r="T12" s="64">
        <f t="shared" si="1"/>
        <v>25.5</v>
      </c>
      <c r="U12" s="90">
        <f t="shared" si="5"/>
        <v>0.87931034482758619</v>
      </c>
      <c r="V12" s="70">
        <f t="shared" si="2"/>
        <v>25</v>
      </c>
      <c r="W12" s="90">
        <f t="shared" si="6"/>
        <v>1</v>
      </c>
      <c r="X12" s="76">
        <f t="shared" si="3"/>
        <v>46</v>
      </c>
      <c r="Y12" s="90">
        <f t="shared" si="7"/>
        <v>1</v>
      </c>
      <c r="Z12" s="80">
        <f t="shared" si="4"/>
        <v>96.5</v>
      </c>
      <c r="AA12" t="str">
        <f t="shared" si="8"/>
        <v>100 A 85</v>
      </c>
    </row>
    <row r="13" spans="1:27" ht="15" customHeight="1" thickBot="1">
      <c r="A13" s="10"/>
      <c r="B13" s="11" t="s">
        <v>6</v>
      </c>
      <c r="C13" s="17" t="s">
        <v>19</v>
      </c>
      <c r="D13" s="17" t="s">
        <v>38</v>
      </c>
      <c r="E13" s="18">
        <v>43969</v>
      </c>
      <c r="F13" s="17">
        <v>14300</v>
      </c>
      <c r="G13" s="17" t="s">
        <v>39</v>
      </c>
      <c r="H13" s="82">
        <v>95</v>
      </c>
      <c r="I13" s="13">
        <v>0.5</v>
      </c>
      <c r="J13" s="13">
        <v>1</v>
      </c>
      <c r="K13" s="13">
        <v>1</v>
      </c>
      <c r="L13" s="13">
        <v>0.5</v>
      </c>
      <c r="M13" s="14">
        <v>1</v>
      </c>
      <c r="N13" s="14">
        <v>1</v>
      </c>
      <c r="O13" s="15">
        <v>1</v>
      </c>
      <c r="P13" s="15">
        <v>1</v>
      </c>
      <c r="Q13" s="15">
        <v>1</v>
      </c>
      <c r="R13" s="61">
        <v>1</v>
      </c>
      <c r="S13" s="82">
        <f t="shared" si="0"/>
        <v>85</v>
      </c>
      <c r="T13" s="64">
        <f t="shared" si="1"/>
        <v>24</v>
      </c>
      <c r="U13" s="90">
        <f t="shared" si="5"/>
        <v>0.82758620689655171</v>
      </c>
      <c r="V13" s="70">
        <f t="shared" si="2"/>
        <v>25</v>
      </c>
      <c r="W13" s="90">
        <f t="shared" si="6"/>
        <v>1</v>
      </c>
      <c r="X13" s="76">
        <f t="shared" si="3"/>
        <v>46</v>
      </c>
      <c r="Y13" s="90">
        <f t="shared" si="7"/>
        <v>1</v>
      </c>
      <c r="Z13" s="80">
        <f t="shared" si="4"/>
        <v>95</v>
      </c>
      <c r="AA13" t="str">
        <f t="shared" si="8"/>
        <v>100 A 85</v>
      </c>
    </row>
    <row r="14" spans="1:27" ht="15" customHeight="1" thickBot="1">
      <c r="A14" s="10"/>
      <c r="B14" s="11" t="s">
        <v>6</v>
      </c>
      <c r="C14" s="17" t="s">
        <v>19</v>
      </c>
      <c r="D14" s="17" t="s">
        <v>34</v>
      </c>
      <c r="E14" s="18">
        <v>43956</v>
      </c>
      <c r="F14" s="17">
        <v>11400</v>
      </c>
      <c r="G14" s="17" t="s">
        <v>23</v>
      </c>
      <c r="H14" s="82">
        <v>94</v>
      </c>
      <c r="I14" s="13">
        <v>1</v>
      </c>
      <c r="J14" s="13">
        <v>1</v>
      </c>
      <c r="K14" s="13">
        <v>0.5</v>
      </c>
      <c r="L14" s="13">
        <v>0.5</v>
      </c>
      <c r="M14" s="14">
        <v>1</v>
      </c>
      <c r="N14" s="14">
        <v>1</v>
      </c>
      <c r="O14" s="15">
        <v>1</v>
      </c>
      <c r="P14" s="15">
        <v>1</v>
      </c>
      <c r="Q14" s="15">
        <v>1</v>
      </c>
      <c r="R14" s="61">
        <v>1</v>
      </c>
      <c r="S14" s="82">
        <f t="shared" si="0"/>
        <v>85</v>
      </c>
      <c r="T14" s="64">
        <f t="shared" si="1"/>
        <v>23</v>
      </c>
      <c r="U14" s="90">
        <f t="shared" si="5"/>
        <v>0.7931034482758621</v>
      </c>
      <c r="V14" s="70">
        <f t="shared" si="2"/>
        <v>25</v>
      </c>
      <c r="W14" s="90">
        <f t="shared" si="6"/>
        <v>1</v>
      </c>
      <c r="X14" s="76">
        <f t="shared" si="3"/>
        <v>46</v>
      </c>
      <c r="Y14" s="90">
        <f t="shared" si="7"/>
        <v>1</v>
      </c>
      <c r="Z14" s="80">
        <f t="shared" si="4"/>
        <v>94</v>
      </c>
      <c r="AA14" t="str">
        <f t="shared" si="8"/>
        <v>100 A 85</v>
      </c>
    </row>
    <row r="15" spans="1:27" ht="15" customHeight="1" thickBot="1">
      <c r="A15" s="10"/>
      <c r="B15" s="11" t="s">
        <v>6</v>
      </c>
      <c r="C15" s="26" t="s">
        <v>19</v>
      </c>
      <c r="D15" s="26" t="s">
        <v>33</v>
      </c>
      <c r="E15" s="27">
        <v>43962</v>
      </c>
      <c r="F15" s="28">
        <v>12200</v>
      </c>
      <c r="G15" s="28" t="s">
        <v>25</v>
      </c>
      <c r="H15" s="83">
        <v>94</v>
      </c>
      <c r="I15" s="13">
        <v>1</v>
      </c>
      <c r="J15" s="13">
        <v>0.5</v>
      </c>
      <c r="K15" s="13">
        <v>1</v>
      </c>
      <c r="L15" s="13">
        <v>1</v>
      </c>
      <c r="M15" s="14">
        <v>1</v>
      </c>
      <c r="N15" s="14">
        <v>1</v>
      </c>
      <c r="O15" s="15">
        <v>1</v>
      </c>
      <c r="P15" s="15">
        <v>1</v>
      </c>
      <c r="Q15" s="15">
        <v>1</v>
      </c>
      <c r="R15" s="61">
        <v>1</v>
      </c>
      <c r="S15" s="83">
        <f t="shared" si="0"/>
        <v>85</v>
      </c>
      <c r="T15" s="64">
        <f t="shared" si="1"/>
        <v>23</v>
      </c>
      <c r="U15" s="90">
        <f t="shared" si="5"/>
        <v>0.7931034482758621</v>
      </c>
      <c r="V15" s="70">
        <f t="shared" si="2"/>
        <v>25</v>
      </c>
      <c r="W15" s="90">
        <f t="shared" si="6"/>
        <v>1</v>
      </c>
      <c r="X15" s="76">
        <f t="shared" si="3"/>
        <v>46</v>
      </c>
      <c r="Y15" s="90">
        <f t="shared" si="7"/>
        <v>1</v>
      </c>
      <c r="Z15" s="80">
        <f t="shared" si="4"/>
        <v>94</v>
      </c>
      <c r="AA15" t="str">
        <f t="shared" si="8"/>
        <v>100 A 85</v>
      </c>
    </row>
    <row r="16" spans="1:27" ht="15" customHeight="1" thickBot="1">
      <c r="A16" s="10"/>
      <c r="B16" s="11" t="s">
        <v>6</v>
      </c>
      <c r="C16" s="11" t="s">
        <v>19</v>
      </c>
      <c r="D16" s="11" t="s">
        <v>42</v>
      </c>
      <c r="E16" s="12">
        <v>43970</v>
      </c>
      <c r="F16" s="11">
        <v>14900</v>
      </c>
      <c r="G16" s="11" t="s">
        <v>27</v>
      </c>
      <c r="H16" s="81">
        <v>91.5</v>
      </c>
      <c r="I16" s="13">
        <v>1</v>
      </c>
      <c r="J16" s="13">
        <v>1</v>
      </c>
      <c r="K16" s="13">
        <v>0.5</v>
      </c>
      <c r="L16" s="13">
        <v>1</v>
      </c>
      <c r="M16" s="14">
        <v>1</v>
      </c>
      <c r="N16" s="14">
        <v>0</v>
      </c>
      <c r="O16" s="15">
        <v>1</v>
      </c>
      <c r="P16" s="15">
        <v>1</v>
      </c>
      <c r="Q16" s="15">
        <v>1</v>
      </c>
      <c r="R16" s="61">
        <v>1</v>
      </c>
      <c r="S16" s="81">
        <f t="shared" si="0"/>
        <v>85</v>
      </c>
      <c r="T16" s="64">
        <f t="shared" si="1"/>
        <v>25.5</v>
      </c>
      <c r="U16" s="90">
        <f t="shared" si="5"/>
        <v>0.87931034482758619</v>
      </c>
      <c r="V16" s="70">
        <f t="shared" si="2"/>
        <v>20</v>
      </c>
      <c r="W16" s="90">
        <f t="shared" si="6"/>
        <v>0.8</v>
      </c>
      <c r="X16" s="76">
        <f t="shared" si="3"/>
        <v>46</v>
      </c>
      <c r="Y16" s="90">
        <f t="shared" si="7"/>
        <v>1</v>
      </c>
      <c r="Z16" s="80">
        <f t="shared" si="4"/>
        <v>91.5</v>
      </c>
      <c r="AA16" t="str">
        <f t="shared" si="8"/>
        <v>100 A 85</v>
      </c>
    </row>
    <row r="17" spans="1:29" ht="15" customHeight="1" thickBot="1">
      <c r="A17" s="10"/>
      <c r="B17" s="11" t="s">
        <v>6</v>
      </c>
      <c r="C17" s="17" t="s">
        <v>29</v>
      </c>
      <c r="D17" s="17" t="s">
        <v>43</v>
      </c>
      <c r="E17" s="18">
        <v>43963</v>
      </c>
      <c r="F17" s="17">
        <v>12500</v>
      </c>
      <c r="G17" s="17" t="s">
        <v>18</v>
      </c>
      <c r="H17" s="82">
        <v>90.5</v>
      </c>
      <c r="I17" s="13">
        <v>1</v>
      </c>
      <c r="J17" s="13">
        <v>1</v>
      </c>
      <c r="K17" s="13">
        <v>0</v>
      </c>
      <c r="L17" s="13">
        <v>1</v>
      </c>
      <c r="M17" s="14">
        <v>1</v>
      </c>
      <c r="N17" s="14">
        <v>0.5</v>
      </c>
      <c r="O17" s="15">
        <v>1</v>
      </c>
      <c r="P17" s="15">
        <v>1</v>
      </c>
      <c r="Q17" s="15">
        <v>1</v>
      </c>
      <c r="R17" s="61">
        <v>1</v>
      </c>
      <c r="S17" s="82">
        <f t="shared" si="0"/>
        <v>85</v>
      </c>
      <c r="T17" s="64">
        <f t="shared" si="1"/>
        <v>22</v>
      </c>
      <c r="U17" s="90">
        <f t="shared" si="5"/>
        <v>0.75862068965517238</v>
      </c>
      <c r="V17" s="70">
        <f t="shared" si="2"/>
        <v>22.5</v>
      </c>
      <c r="W17" s="90">
        <f t="shared" si="6"/>
        <v>0.9</v>
      </c>
      <c r="X17" s="76">
        <f t="shared" si="3"/>
        <v>46</v>
      </c>
      <c r="Y17" s="90">
        <f t="shared" si="7"/>
        <v>1</v>
      </c>
      <c r="Z17" s="80">
        <f t="shared" si="4"/>
        <v>90.5</v>
      </c>
      <c r="AA17" t="str">
        <f t="shared" si="8"/>
        <v>100 A 85</v>
      </c>
    </row>
    <row r="18" spans="1:29" ht="15" customHeight="1" thickBot="1">
      <c r="A18" s="10"/>
      <c r="B18" s="11" t="s">
        <v>6</v>
      </c>
      <c r="C18" s="17" t="s">
        <v>29</v>
      </c>
      <c r="D18" s="17" t="s">
        <v>44</v>
      </c>
      <c r="E18" s="18">
        <v>43970</v>
      </c>
      <c r="F18" s="17">
        <v>14100</v>
      </c>
      <c r="G18" s="17" t="s">
        <v>45</v>
      </c>
      <c r="H18" s="82">
        <v>90.5</v>
      </c>
      <c r="I18" s="13">
        <v>1</v>
      </c>
      <c r="J18" s="13">
        <v>1</v>
      </c>
      <c r="K18" s="13">
        <v>0</v>
      </c>
      <c r="L18" s="13">
        <v>1</v>
      </c>
      <c r="M18" s="14">
        <v>1</v>
      </c>
      <c r="N18" s="14">
        <v>0.5</v>
      </c>
      <c r="O18" s="15">
        <v>1</v>
      </c>
      <c r="P18" s="15">
        <v>1</v>
      </c>
      <c r="Q18" s="15">
        <v>1</v>
      </c>
      <c r="R18" s="61">
        <v>1</v>
      </c>
      <c r="S18" s="82">
        <f t="shared" si="0"/>
        <v>85</v>
      </c>
      <c r="T18" s="64">
        <f t="shared" si="1"/>
        <v>22</v>
      </c>
      <c r="U18" s="90">
        <f t="shared" si="5"/>
        <v>0.75862068965517238</v>
      </c>
      <c r="V18" s="70">
        <f t="shared" si="2"/>
        <v>22.5</v>
      </c>
      <c r="W18" s="90">
        <f t="shared" si="6"/>
        <v>0.9</v>
      </c>
      <c r="X18" s="76">
        <f t="shared" si="3"/>
        <v>46</v>
      </c>
      <c r="Y18" s="90">
        <f t="shared" si="7"/>
        <v>1</v>
      </c>
      <c r="Z18" s="80">
        <f t="shared" si="4"/>
        <v>90.5</v>
      </c>
      <c r="AA18" t="str">
        <f t="shared" si="8"/>
        <v>100 A 85</v>
      </c>
    </row>
    <row r="19" spans="1:29" ht="15" customHeight="1" thickBot="1">
      <c r="A19" s="10"/>
      <c r="B19" s="11" t="s">
        <v>6</v>
      </c>
      <c r="C19" s="17" t="s">
        <v>19</v>
      </c>
      <c r="D19" s="17" t="s">
        <v>41</v>
      </c>
      <c r="E19" s="18">
        <v>43958</v>
      </c>
      <c r="F19" s="17">
        <v>12300</v>
      </c>
      <c r="G19" s="17" t="s">
        <v>39</v>
      </c>
      <c r="H19" s="82">
        <v>90.5</v>
      </c>
      <c r="I19" s="13">
        <v>1</v>
      </c>
      <c r="J19" s="13">
        <v>0.5</v>
      </c>
      <c r="K19" s="13">
        <v>0.5</v>
      </c>
      <c r="L19" s="13">
        <v>1</v>
      </c>
      <c r="M19" s="14">
        <v>1</v>
      </c>
      <c r="N19" s="14">
        <v>1</v>
      </c>
      <c r="O19" s="15">
        <v>1</v>
      </c>
      <c r="P19" s="15">
        <v>1</v>
      </c>
      <c r="Q19" s="15">
        <v>1</v>
      </c>
      <c r="R19" s="61">
        <v>1</v>
      </c>
      <c r="S19" s="82">
        <f t="shared" si="0"/>
        <v>85</v>
      </c>
      <c r="T19" s="64">
        <f t="shared" si="1"/>
        <v>19.5</v>
      </c>
      <c r="U19" s="90">
        <f t="shared" si="5"/>
        <v>0.67241379310344829</v>
      </c>
      <c r="V19" s="70">
        <f t="shared" si="2"/>
        <v>25</v>
      </c>
      <c r="W19" s="90">
        <f t="shared" si="6"/>
        <v>1</v>
      </c>
      <c r="X19" s="76">
        <f t="shared" si="3"/>
        <v>46</v>
      </c>
      <c r="Y19" s="90">
        <f t="shared" si="7"/>
        <v>1</v>
      </c>
      <c r="Z19" s="80">
        <f t="shared" si="4"/>
        <v>90.5</v>
      </c>
      <c r="AA19" t="str">
        <f t="shared" si="8"/>
        <v>100 A 85</v>
      </c>
    </row>
    <row r="20" spans="1:29" ht="15" customHeight="1" thickBot="1">
      <c r="A20" s="10"/>
      <c r="B20" s="11" t="s">
        <v>6</v>
      </c>
      <c r="C20" s="20" t="s">
        <v>19</v>
      </c>
      <c r="D20" s="20" t="s">
        <v>46</v>
      </c>
      <c r="E20" s="18">
        <v>43953</v>
      </c>
      <c r="F20" s="17">
        <v>10900</v>
      </c>
      <c r="G20" s="17" t="s">
        <v>27</v>
      </c>
      <c r="H20" s="82">
        <v>90</v>
      </c>
      <c r="I20" s="13">
        <v>1</v>
      </c>
      <c r="J20" s="13">
        <v>1</v>
      </c>
      <c r="K20" s="13">
        <v>1</v>
      </c>
      <c r="L20" s="13">
        <v>1</v>
      </c>
      <c r="M20" s="14">
        <v>0.5</v>
      </c>
      <c r="N20" s="14">
        <v>1</v>
      </c>
      <c r="O20" s="15">
        <v>1</v>
      </c>
      <c r="P20" s="15">
        <v>1</v>
      </c>
      <c r="Q20" s="15">
        <v>1</v>
      </c>
      <c r="R20" s="61">
        <v>1</v>
      </c>
      <c r="S20" s="82">
        <f t="shared" si="0"/>
        <v>85</v>
      </c>
      <c r="T20" s="64">
        <f t="shared" si="1"/>
        <v>29</v>
      </c>
      <c r="U20" s="90">
        <f t="shared" si="5"/>
        <v>1</v>
      </c>
      <c r="V20" s="70">
        <f t="shared" si="2"/>
        <v>15</v>
      </c>
      <c r="W20" s="90">
        <f t="shared" si="6"/>
        <v>0.6</v>
      </c>
      <c r="X20" s="76">
        <f t="shared" si="3"/>
        <v>46</v>
      </c>
      <c r="Y20" s="90">
        <f t="shared" si="7"/>
        <v>1</v>
      </c>
      <c r="Z20" s="80">
        <f t="shared" si="4"/>
        <v>90</v>
      </c>
      <c r="AA20" t="str">
        <f t="shared" si="8"/>
        <v>100 A 85</v>
      </c>
      <c r="AB20" s="30"/>
      <c r="AC20" s="30"/>
    </row>
    <row r="21" spans="1:29" ht="15" customHeight="1" thickBot="1">
      <c r="A21" s="10"/>
      <c r="B21" s="11" t="s">
        <v>6</v>
      </c>
      <c r="C21" s="17" t="s">
        <v>19</v>
      </c>
      <c r="D21" s="17" t="s">
        <v>47</v>
      </c>
      <c r="E21" s="18">
        <v>43970</v>
      </c>
      <c r="F21" s="17">
        <v>14200</v>
      </c>
      <c r="G21" s="17" t="s">
        <v>25</v>
      </c>
      <c r="H21" s="82">
        <v>89.5</v>
      </c>
      <c r="I21" s="13">
        <v>0.5</v>
      </c>
      <c r="J21" s="13">
        <v>1</v>
      </c>
      <c r="K21" s="13">
        <v>1</v>
      </c>
      <c r="L21" s="13">
        <v>1</v>
      </c>
      <c r="M21" s="14">
        <v>1</v>
      </c>
      <c r="N21" s="14">
        <v>0.5</v>
      </c>
      <c r="O21" s="15">
        <v>0.5</v>
      </c>
      <c r="P21" s="15">
        <v>1</v>
      </c>
      <c r="Q21" s="15">
        <v>1</v>
      </c>
      <c r="R21" s="61">
        <v>1</v>
      </c>
      <c r="S21" s="82">
        <f t="shared" si="0"/>
        <v>85</v>
      </c>
      <c r="T21" s="64">
        <f t="shared" si="1"/>
        <v>26.5</v>
      </c>
      <c r="U21" s="90">
        <f t="shared" si="5"/>
        <v>0.91379310344827591</v>
      </c>
      <c r="V21" s="70">
        <f t="shared" si="2"/>
        <v>22.5</v>
      </c>
      <c r="W21" s="90">
        <f t="shared" si="6"/>
        <v>0.9</v>
      </c>
      <c r="X21" s="76">
        <f t="shared" si="3"/>
        <v>40.5</v>
      </c>
      <c r="Y21" s="90">
        <f t="shared" si="7"/>
        <v>0.88043478260869568</v>
      </c>
      <c r="Z21" s="80">
        <f t="shared" si="4"/>
        <v>89.5</v>
      </c>
      <c r="AA21" t="str">
        <f t="shared" si="8"/>
        <v>100 A 85</v>
      </c>
      <c r="AB21" s="30"/>
      <c r="AC21" s="30"/>
    </row>
    <row r="22" spans="1:29" ht="15" customHeight="1" thickBot="1">
      <c r="A22" s="10"/>
      <c r="B22" s="11" t="s">
        <v>6</v>
      </c>
      <c r="C22" s="20" t="s">
        <v>29</v>
      </c>
      <c r="D22" s="20" t="s">
        <v>48</v>
      </c>
      <c r="E22" s="18">
        <v>43955</v>
      </c>
      <c r="F22" s="17">
        <v>11100</v>
      </c>
      <c r="G22" s="17" t="s">
        <v>45</v>
      </c>
      <c r="H22" s="82">
        <v>89</v>
      </c>
      <c r="I22" s="13">
        <v>1</v>
      </c>
      <c r="J22" s="13">
        <v>1</v>
      </c>
      <c r="K22" s="13">
        <v>1</v>
      </c>
      <c r="L22" s="13">
        <v>1</v>
      </c>
      <c r="M22" s="14">
        <v>1</v>
      </c>
      <c r="N22" s="14">
        <v>0</v>
      </c>
      <c r="O22" s="15">
        <v>1</v>
      </c>
      <c r="P22" s="15">
        <v>1</v>
      </c>
      <c r="Q22" s="15">
        <v>0.5</v>
      </c>
      <c r="R22" s="61">
        <v>1</v>
      </c>
      <c r="S22" s="82">
        <f t="shared" si="0"/>
        <v>85</v>
      </c>
      <c r="T22" s="64">
        <f t="shared" si="1"/>
        <v>29</v>
      </c>
      <c r="U22" s="90">
        <f t="shared" si="5"/>
        <v>1</v>
      </c>
      <c r="V22" s="70">
        <f t="shared" si="2"/>
        <v>20</v>
      </c>
      <c r="W22" s="90">
        <f t="shared" si="6"/>
        <v>0.8</v>
      </c>
      <c r="X22" s="76">
        <f t="shared" si="3"/>
        <v>40</v>
      </c>
      <c r="Y22" s="90">
        <f t="shared" si="7"/>
        <v>0.86956521739130432</v>
      </c>
      <c r="Z22" s="80">
        <f t="shared" si="4"/>
        <v>89</v>
      </c>
      <c r="AA22" t="str">
        <f t="shared" si="8"/>
        <v>100 A 85</v>
      </c>
      <c r="AB22" s="30"/>
      <c r="AC22" s="30"/>
    </row>
    <row r="23" spans="1:29" ht="15" customHeight="1" thickBot="1">
      <c r="A23" s="10"/>
      <c r="B23" s="11" t="s">
        <v>6</v>
      </c>
      <c r="C23" s="17" t="s">
        <v>29</v>
      </c>
      <c r="D23" s="17" t="s">
        <v>49</v>
      </c>
      <c r="E23" s="18">
        <v>43969</v>
      </c>
      <c r="F23" s="17">
        <v>14600</v>
      </c>
      <c r="G23" s="17" t="s">
        <v>36</v>
      </c>
      <c r="H23" s="82">
        <v>89</v>
      </c>
      <c r="I23" s="13">
        <v>1</v>
      </c>
      <c r="J23" s="13">
        <v>1</v>
      </c>
      <c r="K23" s="13">
        <v>1</v>
      </c>
      <c r="L23" s="13">
        <v>1</v>
      </c>
      <c r="M23" s="14">
        <v>1</v>
      </c>
      <c r="N23" s="14">
        <v>1</v>
      </c>
      <c r="O23" s="15">
        <v>0</v>
      </c>
      <c r="P23" s="15">
        <v>1</v>
      </c>
      <c r="Q23" s="15">
        <v>1</v>
      </c>
      <c r="R23" s="61">
        <v>1</v>
      </c>
      <c r="S23" s="82">
        <f t="shared" si="0"/>
        <v>85</v>
      </c>
      <c r="T23" s="64">
        <f t="shared" si="1"/>
        <v>29</v>
      </c>
      <c r="U23" s="90">
        <f t="shared" si="5"/>
        <v>1</v>
      </c>
      <c r="V23" s="70">
        <f t="shared" si="2"/>
        <v>25</v>
      </c>
      <c r="W23" s="90">
        <f t="shared" si="6"/>
        <v>1</v>
      </c>
      <c r="X23" s="76">
        <f t="shared" si="3"/>
        <v>35</v>
      </c>
      <c r="Y23" s="90">
        <f t="shared" si="7"/>
        <v>0.76086956521739135</v>
      </c>
      <c r="Z23" s="80">
        <f t="shared" si="4"/>
        <v>89</v>
      </c>
      <c r="AA23" t="str">
        <f t="shared" si="8"/>
        <v>100 A 85</v>
      </c>
      <c r="AB23" s="30"/>
      <c r="AC23" s="30"/>
    </row>
    <row r="24" spans="1:29" ht="15" customHeight="1" thickBot="1">
      <c r="A24" s="10"/>
      <c r="B24" s="11" t="s">
        <v>6</v>
      </c>
      <c r="C24" s="20" t="s">
        <v>29</v>
      </c>
      <c r="D24" s="20" t="s">
        <v>50</v>
      </c>
      <c r="E24" s="18">
        <v>43969</v>
      </c>
      <c r="F24" s="17">
        <v>14400</v>
      </c>
      <c r="G24" s="17" t="s">
        <v>23</v>
      </c>
      <c r="H24" s="82">
        <v>88</v>
      </c>
      <c r="I24" s="13">
        <v>1</v>
      </c>
      <c r="J24" s="13">
        <v>1</v>
      </c>
      <c r="K24" s="13">
        <v>0.5</v>
      </c>
      <c r="L24" s="13">
        <v>1</v>
      </c>
      <c r="M24" s="14">
        <v>1</v>
      </c>
      <c r="N24" s="14">
        <v>1</v>
      </c>
      <c r="O24" s="15">
        <v>0.5</v>
      </c>
      <c r="P24" s="15">
        <v>1</v>
      </c>
      <c r="Q24" s="15">
        <v>1</v>
      </c>
      <c r="R24" s="61">
        <v>0</v>
      </c>
      <c r="S24" s="82">
        <f t="shared" si="0"/>
        <v>85</v>
      </c>
      <c r="T24" s="64">
        <f t="shared" si="1"/>
        <v>25.5</v>
      </c>
      <c r="U24" s="90">
        <f t="shared" si="5"/>
        <v>0.87931034482758619</v>
      </c>
      <c r="V24" s="70">
        <f t="shared" si="2"/>
        <v>25</v>
      </c>
      <c r="W24" s="90">
        <f t="shared" si="6"/>
        <v>1</v>
      </c>
      <c r="X24" s="76">
        <f t="shared" si="3"/>
        <v>37.5</v>
      </c>
      <c r="Y24" s="90">
        <f t="shared" si="7"/>
        <v>0.81521739130434778</v>
      </c>
      <c r="Z24" s="80">
        <f t="shared" si="4"/>
        <v>88</v>
      </c>
      <c r="AA24" t="str">
        <f t="shared" si="8"/>
        <v>100 A 85</v>
      </c>
      <c r="AB24" s="30"/>
      <c r="AC24" s="30"/>
    </row>
    <row r="25" spans="1:29" ht="15" customHeight="1" thickBot="1">
      <c r="A25" s="10"/>
      <c r="B25" s="11" t="s">
        <v>6</v>
      </c>
      <c r="C25" s="17" t="s">
        <v>19</v>
      </c>
      <c r="D25" s="17" t="s">
        <v>53</v>
      </c>
      <c r="E25" s="18">
        <v>43963</v>
      </c>
      <c r="F25" s="17">
        <v>13000</v>
      </c>
      <c r="G25" s="17" t="s">
        <v>18</v>
      </c>
      <c r="H25" s="82">
        <v>88</v>
      </c>
      <c r="I25" s="13">
        <v>1</v>
      </c>
      <c r="J25" s="13">
        <v>1</v>
      </c>
      <c r="K25" s="13">
        <v>0.5</v>
      </c>
      <c r="L25" s="13">
        <v>1</v>
      </c>
      <c r="M25" s="14">
        <v>1</v>
      </c>
      <c r="N25" s="14">
        <v>1</v>
      </c>
      <c r="O25" s="15">
        <v>0.5</v>
      </c>
      <c r="P25" s="15">
        <v>1</v>
      </c>
      <c r="Q25" s="15">
        <v>1</v>
      </c>
      <c r="R25" s="61">
        <v>0</v>
      </c>
      <c r="S25" s="82">
        <f t="shared" si="0"/>
        <v>85</v>
      </c>
      <c r="T25" s="64">
        <f t="shared" si="1"/>
        <v>25.5</v>
      </c>
      <c r="U25" s="90">
        <f t="shared" si="5"/>
        <v>0.87931034482758619</v>
      </c>
      <c r="V25" s="70">
        <f t="shared" si="2"/>
        <v>25</v>
      </c>
      <c r="W25" s="90">
        <f t="shared" si="6"/>
        <v>1</v>
      </c>
      <c r="X25" s="76">
        <f t="shared" si="3"/>
        <v>37.5</v>
      </c>
      <c r="Y25" s="90">
        <f t="shared" si="7"/>
        <v>0.81521739130434778</v>
      </c>
      <c r="Z25" s="80">
        <f t="shared" si="4"/>
        <v>88</v>
      </c>
      <c r="AA25" t="str">
        <f t="shared" si="8"/>
        <v>100 A 85</v>
      </c>
      <c r="AB25" s="30"/>
      <c r="AC25" s="30"/>
    </row>
    <row r="26" spans="1:29" ht="15" customHeight="1" thickBot="1">
      <c r="A26" s="10"/>
      <c r="B26" s="11" t="s">
        <v>6</v>
      </c>
      <c r="C26" s="17" t="s">
        <v>19</v>
      </c>
      <c r="D26" s="17" t="s">
        <v>52</v>
      </c>
      <c r="E26" s="18">
        <v>43953</v>
      </c>
      <c r="F26" s="17">
        <v>10200</v>
      </c>
      <c r="G26" s="17" t="s">
        <v>25</v>
      </c>
      <c r="H26" s="82">
        <v>87.5</v>
      </c>
      <c r="I26" s="13">
        <v>1</v>
      </c>
      <c r="J26" s="13">
        <v>1</v>
      </c>
      <c r="K26" s="13">
        <v>1</v>
      </c>
      <c r="L26" s="13">
        <v>1</v>
      </c>
      <c r="M26" s="14">
        <v>0.5</v>
      </c>
      <c r="N26" s="14">
        <v>0.5</v>
      </c>
      <c r="O26" s="15">
        <v>1</v>
      </c>
      <c r="P26" s="15">
        <v>1</v>
      </c>
      <c r="Q26" s="15">
        <v>1</v>
      </c>
      <c r="R26" s="61">
        <v>1</v>
      </c>
      <c r="S26" s="82">
        <f t="shared" si="0"/>
        <v>85</v>
      </c>
      <c r="T26" s="64">
        <f t="shared" si="1"/>
        <v>29</v>
      </c>
      <c r="U26" s="90">
        <f t="shared" si="5"/>
        <v>1</v>
      </c>
      <c r="V26" s="70">
        <f t="shared" si="2"/>
        <v>12.5</v>
      </c>
      <c r="W26" s="90">
        <f t="shared" si="6"/>
        <v>0.5</v>
      </c>
      <c r="X26" s="76">
        <f t="shared" si="3"/>
        <v>46</v>
      </c>
      <c r="Y26" s="90">
        <f t="shared" si="7"/>
        <v>1</v>
      </c>
      <c r="Z26" s="80">
        <f t="shared" si="4"/>
        <v>87.5</v>
      </c>
      <c r="AA26" t="str">
        <f t="shared" si="8"/>
        <v>100 A 85</v>
      </c>
      <c r="AB26" s="30"/>
      <c r="AC26" s="30"/>
    </row>
    <row r="27" spans="1:29" ht="15" customHeight="1" thickBot="1">
      <c r="A27" s="10"/>
      <c r="B27" s="11" t="s">
        <v>6</v>
      </c>
      <c r="C27" s="20" t="s">
        <v>19</v>
      </c>
      <c r="D27" s="20" t="s">
        <v>51</v>
      </c>
      <c r="E27" s="18">
        <v>43953</v>
      </c>
      <c r="F27" s="17">
        <v>10100</v>
      </c>
      <c r="G27" s="17" t="s">
        <v>45</v>
      </c>
      <c r="H27" s="82">
        <v>86.5</v>
      </c>
      <c r="I27" s="13">
        <v>1</v>
      </c>
      <c r="J27" s="13">
        <v>1</v>
      </c>
      <c r="K27" s="13">
        <v>1</v>
      </c>
      <c r="L27" s="13">
        <v>1</v>
      </c>
      <c r="M27" s="14">
        <v>1</v>
      </c>
      <c r="N27" s="14">
        <v>0.5</v>
      </c>
      <c r="O27" s="15">
        <v>0</v>
      </c>
      <c r="P27" s="15">
        <v>1</v>
      </c>
      <c r="Q27" s="15">
        <v>1</v>
      </c>
      <c r="R27" s="61">
        <v>1</v>
      </c>
      <c r="S27" s="82">
        <f t="shared" si="0"/>
        <v>85</v>
      </c>
      <c r="T27" s="66">
        <f t="shared" si="1"/>
        <v>29</v>
      </c>
      <c r="U27" s="91">
        <f t="shared" si="5"/>
        <v>1</v>
      </c>
      <c r="V27" s="72">
        <f t="shared" si="2"/>
        <v>22.5</v>
      </c>
      <c r="W27" s="91">
        <f t="shared" si="6"/>
        <v>0.9</v>
      </c>
      <c r="X27" s="78">
        <f t="shared" si="3"/>
        <v>35</v>
      </c>
      <c r="Y27" s="91">
        <f t="shared" si="7"/>
        <v>0.76086956521739135</v>
      </c>
      <c r="Z27" s="80">
        <f t="shared" si="4"/>
        <v>86.5</v>
      </c>
      <c r="AA27" t="str">
        <f t="shared" si="8"/>
        <v>100 A 85</v>
      </c>
    </row>
    <row r="28" spans="1:29" ht="15" customHeight="1" thickBot="1">
      <c r="A28" s="10"/>
      <c r="B28" s="11" t="s">
        <v>6</v>
      </c>
      <c r="C28" s="28" t="s">
        <v>19</v>
      </c>
      <c r="D28" s="28" t="s">
        <v>55</v>
      </c>
      <c r="E28" s="27">
        <v>43960</v>
      </c>
      <c r="F28" s="28">
        <v>12900</v>
      </c>
      <c r="G28" s="28" t="s">
        <v>27</v>
      </c>
      <c r="H28" s="83">
        <v>85.5</v>
      </c>
      <c r="I28" s="13">
        <v>0.5</v>
      </c>
      <c r="J28" s="13">
        <v>0.5</v>
      </c>
      <c r="K28" s="13">
        <v>0.5</v>
      </c>
      <c r="L28" s="13">
        <v>1</v>
      </c>
      <c r="M28" s="14">
        <v>1</v>
      </c>
      <c r="N28" s="14">
        <v>0.5</v>
      </c>
      <c r="O28" s="15">
        <v>1</v>
      </c>
      <c r="P28" s="15">
        <v>1</v>
      </c>
      <c r="Q28" s="15">
        <v>1</v>
      </c>
      <c r="R28" s="61">
        <v>1</v>
      </c>
      <c r="S28" s="83">
        <f t="shared" si="0"/>
        <v>85</v>
      </c>
      <c r="T28" s="62">
        <f t="shared" si="1"/>
        <v>17</v>
      </c>
      <c r="U28" s="89">
        <f t="shared" si="5"/>
        <v>0.58620689655172409</v>
      </c>
      <c r="V28" s="68">
        <f t="shared" si="2"/>
        <v>22.5</v>
      </c>
      <c r="W28" s="89">
        <f t="shared" si="6"/>
        <v>0.9</v>
      </c>
      <c r="X28" s="74">
        <f t="shared" si="3"/>
        <v>46</v>
      </c>
      <c r="Y28" s="89">
        <f t="shared" si="7"/>
        <v>1</v>
      </c>
      <c r="Z28" s="80">
        <f t="shared" si="4"/>
        <v>85.5</v>
      </c>
      <c r="AA28" t="str">
        <f t="shared" si="8"/>
        <v>100 A 85</v>
      </c>
    </row>
    <row r="29" spans="1:29" ht="15" customHeight="1" thickBot="1">
      <c r="A29" s="10"/>
      <c r="B29" s="11" t="s">
        <v>6</v>
      </c>
      <c r="C29" s="11" t="s">
        <v>19</v>
      </c>
      <c r="D29" s="11" t="s">
        <v>54</v>
      </c>
      <c r="E29" s="12">
        <v>43958</v>
      </c>
      <c r="F29" s="11">
        <v>12400</v>
      </c>
      <c r="G29" s="11" t="s">
        <v>23</v>
      </c>
      <c r="H29" s="50">
        <v>84.5</v>
      </c>
      <c r="I29" s="13">
        <v>1</v>
      </c>
      <c r="J29" s="13">
        <v>1</v>
      </c>
      <c r="K29" s="13">
        <v>0</v>
      </c>
      <c r="L29" s="13">
        <v>1</v>
      </c>
      <c r="M29" s="14">
        <v>1</v>
      </c>
      <c r="N29" s="14">
        <v>0.5</v>
      </c>
      <c r="O29" s="15">
        <v>1</v>
      </c>
      <c r="P29" s="15">
        <v>1</v>
      </c>
      <c r="Q29" s="15">
        <v>0.5</v>
      </c>
      <c r="R29" s="61">
        <v>1</v>
      </c>
      <c r="S29" s="50">
        <f t="shared" si="0"/>
        <v>60</v>
      </c>
      <c r="T29" s="64">
        <f t="shared" si="1"/>
        <v>22</v>
      </c>
      <c r="U29" s="65">
        <f t="shared" si="5"/>
        <v>0.75862068965517238</v>
      </c>
      <c r="V29" s="70">
        <f t="shared" si="2"/>
        <v>22.5</v>
      </c>
      <c r="W29" s="71">
        <f t="shared" si="6"/>
        <v>0.9</v>
      </c>
      <c r="X29" s="76">
        <f t="shared" si="3"/>
        <v>40</v>
      </c>
      <c r="Y29" s="77">
        <f t="shared" si="7"/>
        <v>0.86956521739130432</v>
      </c>
      <c r="Z29" s="80">
        <f t="shared" si="4"/>
        <v>84.5</v>
      </c>
      <c r="AA29" t="str">
        <f t="shared" si="8"/>
        <v>84,99 à 60</v>
      </c>
    </row>
    <row r="30" spans="1:29" ht="15" customHeight="1" thickBot="1">
      <c r="A30" s="10"/>
      <c r="B30" s="11" t="s">
        <v>6</v>
      </c>
      <c r="C30" s="20" t="s">
        <v>19</v>
      </c>
      <c r="D30" s="20" t="s">
        <v>56</v>
      </c>
      <c r="E30" s="18">
        <v>43969</v>
      </c>
      <c r="F30" s="17">
        <v>14500</v>
      </c>
      <c r="G30" s="17" t="s">
        <v>18</v>
      </c>
      <c r="H30" s="51">
        <v>84.5</v>
      </c>
      <c r="I30" s="13">
        <v>1</v>
      </c>
      <c r="J30" s="13">
        <v>0.5</v>
      </c>
      <c r="K30" s="13">
        <v>0</v>
      </c>
      <c r="L30" s="13">
        <v>1</v>
      </c>
      <c r="M30" s="14">
        <v>1</v>
      </c>
      <c r="N30" s="14">
        <v>0.5</v>
      </c>
      <c r="O30" s="15">
        <v>1</v>
      </c>
      <c r="P30" s="15">
        <v>1</v>
      </c>
      <c r="Q30" s="15">
        <v>1</v>
      </c>
      <c r="R30" s="61">
        <v>1</v>
      </c>
      <c r="S30" s="51">
        <f t="shared" si="0"/>
        <v>60</v>
      </c>
      <c r="T30" s="64">
        <f t="shared" si="1"/>
        <v>16</v>
      </c>
      <c r="U30" s="65">
        <f t="shared" si="5"/>
        <v>0.55172413793103448</v>
      </c>
      <c r="V30" s="70">
        <f t="shared" si="2"/>
        <v>22.5</v>
      </c>
      <c r="W30" s="71">
        <f t="shared" si="6"/>
        <v>0.9</v>
      </c>
      <c r="X30" s="76">
        <f t="shared" si="3"/>
        <v>46</v>
      </c>
      <c r="Y30" s="77">
        <f t="shared" si="7"/>
        <v>1</v>
      </c>
      <c r="Z30" s="80">
        <f t="shared" si="4"/>
        <v>84.5</v>
      </c>
      <c r="AA30" t="str">
        <f t="shared" si="8"/>
        <v>84,99 à 60</v>
      </c>
    </row>
    <row r="31" spans="1:29" ht="15" customHeight="1" thickBot="1">
      <c r="A31" s="10"/>
      <c r="B31" s="11" t="s">
        <v>6</v>
      </c>
      <c r="C31" s="17" t="s">
        <v>29</v>
      </c>
      <c r="D31" s="17" t="s">
        <v>59</v>
      </c>
      <c r="E31" s="18">
        <v>43956</v>
      </c>
      <c r="F31" s="17">
        <v>10800</v>
      </c>
      <c r="G31" s="17" t="s">
        <v>21</v>
      </c>
      <c r="H31" s="51">
        <v>84</v>
      </c>
      <c r="I31" s="13">
        <v>1</v>
      </c>
      <c r="J31" s="13">
        <v>1</v>
      </c>
      <c r="K31" s="13">
        <v>0.5</v>
      </c>
      <c r="L31" s="13">
        <v>1</v>
      </c>
      <c r="M31" s="14">
        <v>0.5</v>
      </c>
      <c r="N31" s="14">
        <v>0.5</v>
      </c>
      <c r="O31" s="15">
        <v>1</v>
      </c>
      <c r="P31" s="15">
        <v>1</v>
      </c>
      <c r="Q31" s="15">
        <v>1</v>
      </c>
      <c r="R31" s="61">
        <v>1</v>
      </c>
      <c r="S31" s="51">
        <f t="shared" si="0"/>
        <v>60</v>
      </c>
      <c r="T31" s="64">
        <f t="shared" si="1"/>
        <v>25.5</v>
      </c>
      <c r="U31" s="65">
        <f t="shared" si="5"/>
        <v>0.87931034482758619</v>
      </c>
      <c r="V31" s="70">
        <f t="shared" si="2"/>
        <v>12.5</v>
      </c>
      <c r="W31" s="71">
        <f t="shared" si="6"/>
        <v>0.5</v>
      </c>
      <c r="X31" s="76">
        <f t="shared" si="3"/>
        <v>46</v>
      </c>
      <c r="Y31" s="77">
        <f t="shared" si="7"/>
        <v>1</v>
      </c>
      <c r="Z31" s="80">
        <f t="shared" si="4"/>
        <v>84</v>
      </c>
      <c r="AA31" t="str">
        <f t="shared" si="8"/>
        <v>84,99 à 60</v>
      </c>
    </row>
    <row r="32" spans="1:29" ht="15" customHeight="1" thickBot="1">
      <c r="A32" s="10"/>
      <c r="B32" s="11" t="s">
        <v>6</v>
      </c>
      <c r="C32" s="20" t="s">
        <v>19</v>
      </c>
      <c r="D32" s="20" t="s">
        <v>57</v>
      </c>
      <c r="E32" s="18">
        <v>43960</v>
      </c>
      <c r="F32" s="17">
        <v>12800</v>
      </c>
      <c r="G32" s="17" t="s">
        <v>21</v>
      </c>
      <c r="H32" s="51">
        <v>84</v>
      </c>
      <c r="I32" s="13">
        <v>1</v>
      </c>
      <c r="J32" s="13">
        <v>1</v>
      </c>
      <c r="K32" s="13">
        <v>0.5</v>
      </c>
      <c r="L32" s="13">
        <v>1</v>
      </c>
      <c r="M32" s="14">
        <v>0.5</v>
      </c>
      <c r="N32" s="14">
        <v>0.5</v>
      </c>
      <c r="O32" s="15">
        <v>1</v>
      </c>
      <c r="P32" s="15">
        <v>1</v>
      </c>
      <c r="Q32" s="15">
        <v>1</v>
      </c>
      <c r="R32" s="61">
        <v>1</v>
      </c>
      <c r="S32" s="51">
        <f t="shared" si="0"/>
        <v>60</v>
      </c>
      <c r="T32" s="64">
        <f t="shared" si="1"/>
        <v>25.5</v>
      </c>
      <c r="U32" s="65">
        <f t="shared" si="5"/>
        <v>0.87931034482758619</v>
      </c>
      <c r="V32" s="70">
        <f t="shared" si="2"/>
        <v>12.5</v>
      </c>
      <c r="W32" s="71">
        <f t="shared" si="6"/>
        <v>0.5</v>
      </c>
      <c r="X32" s="76">
        <f t="shared" si="3"/>
        <v>46</v>
      </c>
      <c r="Y32" s="77">
        <f t="shared" si="7"/>
        <v>1</v>
      </c>
      <c r="Z32" s="80">
        <f t="shared" si="4"/>
        <v>84</v>
      </c>
      <c r="AA32" t="str">
        <f t="shared" si="8"/>
        <v>84,99 à 60</v>
      </c>
    </row>
    <row r="33" spans="1:29" ht="15" customHeight="1" thickBot="1">
      <c r="A33" s="10"/>
      <c r="B33" s="11" t="s">
        <v>6</v>
      </c>
      <c r="C33" s="17" t="s">
        <v>29</v>
      </c>
      <c r="D33" s="17" t="s">
        <v>58</v>
      </c>
      <c r="E33" s="18">
        <v>43962</v>
      </c>
      <c r="F33" s="17">
        <v>12000</v>
      </c>
      <c r="G33" s="17" t="s">
        <v>18</v>
      </c>
      <c r="H33" s="51">
        <v>83</v>
      </c>
      <c r="I33" s="13">
        <v>1</v>
      </c>
      <c r="J33" s="13">
        <v>1</v>
      </c>
      <c r="K33" s="13">
        <v>0.5</v>
      </c>
      <c r="L33" s="13">
        <v>0.5</v>
      </c>
      <c r="M33" s="14">
        <v>1</v>
      </c>
      <c r="N33" s="14">
        <v>1</v>
      </c>
      <c r="O33" s="15">
        <v>0</v>
      </c>
      <c r="P33" s="15">
        <v>1</v>
      </c>
      <c r="Q33" s="15">
        <v>1</v>
      </c>
      <c r="R33" s="61">
        <v>1</v>
      </c>
      <c r="S33" s="51">
        <f t="shared" si="0"/>
        <v>60</v>
      </c>
      <c r="T33" s="64">
        <f t="shared" si="1"/>
        <v>23</v>
      </c>
      <c r="U33" s="65">
        <f t="shared" si="5"/>
        <v>0.7931034482758621</v>
      </c>
      <c r="V33" s="70">
        <f t="shared" si="2"/>
        <v>25</v>
      </c>
      <c r="W33" s="71">
        <f t="shared" si="6"/>
        <v>1</v>
      </c>
      <c r="X33" s="76">
        <f t="shared" si="3"/>
        <v>35</v>
      </c>
      <c r="Y33" s="77">
        <f t="shared" si="7"/>
        <v>0.76086956521739135</v>
      </c>
      <c r="Z33" s="80">
        <f t="shared" si="4"/>
        <v>83</v>
      </c>
      <c r="AA33" t="str">
        <f t="shared" si="8"/>
        <v>84,99 à 60</v>
      </c>
    </row>
    <row r="34" spans="1:29" ht="15" customHeight="1" thickBot="1">
      <c r="A34" s="10"/>
      <c r="B34" s="11" t="s">
        <v>6</v>
      </c>
      <c r="C34" s="17" t="s">
        <v>29</v>
      </c>
      <c r="D34" s="17" t="s">
        <v>60</v>
      </c>
      <c r="E34" s="18">
        <v>43958</v>
      </c>
      <c r="F34" s="17">
        <v>11800</v>
      </c>
      <c r="G34" s="17" t="s">
        <v>21</v>
      </c>
      <c r="H34" s="51">
        <v>83</v>
      </c>
      <c r="I34" s="13">
        <v>1</v>
      </c>
      <c r="J34" s="13">
        <v>1</v>
      </c>
      <c r="K34" s="13">
        <v>0.5</v>
      </c>
      <c r="L34" s="13">
        <v>0.5</v>
      </c>
      <c r="M34" s="14">
        <v>1</v>
      </c>
      <c r="N34" s="14">
        <v>1</v>
      </c>
      <c r="O34" s="15">
        <v>0</v>
      </c>
      <c r="P34" s="15">
        <v>1</v>
      </c>
      <c r="Q34" s="15">
        <v>1</v>
      </c>
      <c r="R34" s="61">
        <v>1</v>
      </c>
      <c r="S34" s="51">
        <f t="shared" si="0"/>
        <v>60</v>
      </c>
      <c r="T34" s="64">
        <f t="shared" si="1"/>
        <v>23</v>
      </c>
      <c r="U34" s="65">
        <f t="shared" si="5"/>
        <v>0.7931034482758621</v>
      </c>
      <c r="V34" s="70">
        <f t="shared" si="2"/>
        <v>25</v>
      </c>
      <c r="W34" s="71">
        <f t="shared" si="6"/>
        <v>1</v>
      </c>
      <c r="X34" s="76">
        <f t="shared" si="3"/>
        <v>35</v>
      </c>
      <c r="Y34" s="77">
        <f t="shared" si="7"/>
        <v>0.76086956521739135</v>
      </c>
      <c r="Z34" s="80">
        <f t="shared" si="4"/>
        <v>83</v>
      </c>
      <c r="AA34" t="str">
        <f t="shared" si="8"/>
        <v>84,99 à 60</v>
      </c>
    </row>
    <row r="35" spans="1:29" ht="15" customHeight="1" thickBot="1">
      <c r="A35" s="10"/>
      <c r="B35" s="11" t="s">
        <v>6</v>
      </c>
      <c r="C35" s="17" t="s">
        <v>29</v>
      </c>
      <c r="D35" s="17" t="s">
        <v>61</v>
      </c>
      <c r="E35" s="18">
        <v>43960</v>
      </c>
      <c r="F35" s="17">
        <v>12100</v>
      </c>
      <c r="G35" s="17" t="s">
        <v>45</v>
      </c>
      <c r="H35" s="51">
        <v>83</v>
      </c>
      <c r="I35" s="13">
        <v>1</v>
      </c>
      <c r="J35" s="13">
        <v>1</v>
      </c>
      <c r="K35" s="13">
        <v>0.5</v>
      </c>
      <c r="L35" s="13">
        <v>1</v>
      </c>
      <c r="M35" s="14">
        <v>1</v>
      </c>
      <c r="N35" s="14">
        <v>0.5</v>
      </c>
      <c r="O35" s="15">
        <v>0</v>
      </c>
      <c r="P35" s="15">
        <v>1</v>
      </c>
      <c r="Q35" s="15">
        <v>1</v>
      </c>
      <c r="R35" s="61">
        <v>1</v>
      </c>
      <c r="S35" s="51">
        <f t="shared" ref="S35:S52" si="9">IF(H35&gt;=85,85,IF(H35&gt;=60,60,0))</f>
        <v>60</v>
      </c>
      <c r="T35" s="64">
        <f t="shared" ref="T35:T52" si="10">(I35*$P$63)+(J35*$P$64)+(K35*$P$65)+(L35*$P$66)</f>
        <v>25.5</v>
      </c>
      <c r="U35" s="65">
        <f t="shared" si="5"/>
        <v>0.87931034482758619</v>
      </c>
      <c r="V35" s="70">
        <f t="shared" ref="V35:V52" si="11">(M35*$P$71)+(N35*$P$72)</f>
        <v>22.5</v>
      </c>
      <c r="W35" s="71">
        <f t="shared" si="6"/>
        <v>0.9</v>
      </c>
      <c r="X35" s="76">
        <f t="shared" ref="X35:X52" si="12">(O35*$P$77)+(P35*$P$78)+(Q35*$P$79)+(R35*$P$80)</f>
        <v>35</v>
      </c>
      <c r="Y35" s="77">
        <f t="shared" si="7"/>
        <v>0.76086956521739135</v>
      </c>
      <c r="Z35" s="80">
        <f t="shared" ref="Z35:Z52" si="13">SUM(T35+V35+X35)</f>
        <v>83</v>
      </c>
      <c r="AA35" t="str">
        <f t="shared" si="8"/>
        <v>84,99 à 60</v>
      </c>
    </row>
    <row r="36" spans="1:29" ht="15" customHeight="1" thickBot="1">
      <c r="A36" s="10"/>
      <c r="B36" s="11" t="s">
        <v>6</v>
      </c>
      <c r="C36" s="17" t="s">
        <v>19</v>
      </c>
      <c r="D36" s="17" t="s">
        <v>35</v>
      </c>
      <c r="E36" s="18">
        <v>43956</v>
      </c>
      <c r="F36" s="17">
        <v>10600</v>
      </c>
      <c r="G36" s="17" t="s">
        <v>36</v>
      </c>
      <c r="H36" s="51">
        <v>83</v>
      </c>
      <c r="I36" s="13">
        <v>1</v>
      </c>
      <c r="J36" s="13">
        <v>1</v>
      </c>
      <c r="K36" s="13">
        <v>0.5</v>
      </c>
      <c r="L36" s="13">
        <v>0.5</v>
      </c>
      <c r="M36" s="14">
        <v>1</v>
      </c>
      <c r="N36" s="14">
        <v>1</v>
      </c>
      <c r="O36" s="15">
        <v>0</v>
      </c>
      <c r="P36" s="15">
        <v>1</v>
      </c>
      <c r="Q36" s="15">
        <v>1</v>
      </c>
      <c r="R36" s="61">
        <v>1</v>
      </c>
      <c r="S36" s="51">
        <f t="shared" si="9"/>
        <v>60</v>
      </c>
      <c r="T36" s="64">
        <f t="shared" si="10"/>
        <v>23</v>
      </c>
      <c r="U36" s="65">
        <f t="shared" si="5"/>
        <v>0.7931034482758621</v>
      </c>
      <c r="V36" s="70">
        <f t="shared" si="11"/>
        <v>25</v>
      </c>
      <c r="W36" s="71">
        <f t="shared" si="6"/>
        <v>1</v>
      </c>
      <c r="X36" s="76">
        <f t="shared" si="12"/>
        <v>35</v>
      </c>
      <c r="Y36" s="77">
        <f t="shared" si="7"/>
        <v>0.76086956521739135</v>
      </c>
      <c r="Z36" s="80">
        <f t="shared" si="13"/>
        <v>83</v>
      </c>
      <c r="AA36" t="str">
        <f t="shared" si="8"/>
        <v>84,99 à 60</v>
      </c>
    </row>
    <row r="37" spans="1:29" ht="15" customHeight="1" thickBot="1">
      <c r="A37" s="10"/>
      <c r="B37" s="11" t="s">
        <v>6</v>
      </c>
      <c r="C37" s="17" t="s">
        <v>29</v>
      </c>
      <c r="D37" s="17" t="s">
        <v>62</v>
      </c>
      <c r="E37" s="18">
        <v>43953</v>
      </c>
      <c r="F37" s="17">
        <v>11300</v>
      </c>
      <c r="G37" s="17" t="s">
        <v>39</v>
      </c>
      <c r="H37" s="51">
        <v>82</v>
      </c>
      <c r="I37" s="13">
        <v>1</v>
      </c>
      <c r="J37" s="13">
        <v>1</v>
      </c>
      <c r="K37" s="13">
        <v>0</v>
      </c>
      <c r="L37" s="13">
        <v>1</v>
      </c>
      <c r="M37" s="14">
        <v>1</v>
      </c>
      <c r="N37" s="14">
        <v>1</v>
      </c>
      <c r="O37" s="15">
        <v>0</v>
      </c>
      <c r="P37" s="15">
        <v>1</v>
      </c>
      <c r="Q37" s="15">
        <v>1</v>
      </c>
      <c r="R37" s="61">
        <v>1</v>
      </c>
      <c r="S37" s="51">
        <f t="shared" si="9"/>
        <v>60</v>
      </c>
      <c r="T37" s="64">
        <f t="shared" si="10"/>
        <v>22</v>
      </c>
      <c r="U37" s="65">
        <f t="shared" si="5"/>
        <v>0.75862068965517238</v>
      </c>
      <c r="V37" s="70">
        <f t="shared" si="11"/>
        <v>25</v>
      </c>
      <c r="W37" s="71">
        <f t="shared" si="6"/>
        <v>1</v>
      </c>
      <c r="X37" s="76">
        <f t="shared" si="12"/>
        <v>35</v>
      </c>
      <c r="Y37" s="77">
        <f t="shared" si="7"/>
        <v>0.76086956521739135</v>
      </c>
      <c r="Z37" s="80">
        <f t="shared" si="13"/>
        <v>82</v>
      </c>
      <c r="AA37" t="str">
        <f t="shared" si="8"/>
        <v>84,99 à 60</v>
      </c>
    </row>
    <row r="38" spans="1:29" ht="15" customHeight="1" thickBot="1">
      <c r="A38" s="10"/>
      <c r="B38" s="11" t="s">
        <v>6</v>
      </c>
      <c r="C38" s="20" t="s">
        <v>29</v>
      </c>
      <c r="D38" s="20" t="s">
        <v>63</v>
      </c>
      <c r="E38" s="21">
        <v>43955</v>
      </c>
      <c r="F38" s="20">
        <v>11600</v>
      </c>
      <c r="G38" s="20" t="s">
        <v>36</v>
      </c>
      <c r="H38" s="51">
        <v>82</v>
      </c>
      <c r="I38" s="13">
        <v>1</v>
      </c>
      <c r="J38" s="13">
        <v>1</v>
      </c>
      <c r="K38" s="13">
        <v>0</v>
      </c>
      <c r="L38" s="13">
        <v>1</v>
      </c>
      <c r="M38" s="14">
        <v>1</v>
      </c>
      <c r="N38" s="14">
        <v>1</v>
      </c>
      <c r="O38" s="15">
        <v>0</v>
      </c>
      <c r="P38" s="15">
        <v>1</v>
      </c>
      <c r="Q38" s="15">
        <v>1</v>
      </c>
      <c r="R38" s="61">
        <v>1</v>
      </c>
      <c r="S38" s="51">
        <f t="shared" si="9"/>
        <v>60</v>
      </c>
      <c r="T38" s="64">
        <f t="shared" si="10"/>
        <v>22</v>
      </c>
      <c r="U38" s="65">
        <f t="shared" si="5"/>
        <v>0.75862068965517238</v>
      </c>
      <c r="V38" s="70">
        <f t="shared" si="11"/>
        <v>25</v>
      </c>
      <c r="W38" s="71">
        <f t="shared" si="6"/>
        <v>1</v>
      </c>
      <c r="X38" s="76">
        <f t="shared" si="12"/>
        <v>35</v>
      </c>
      <c r="Y38" s="77">
        <f t="shared" si="7"/>
        <v>0.76086956521739135</v>
      </c>
      <c r="Z38" s="80">
        <f t="shared" si="13"/>
        <v>82</v>
      </c>
      <c r="AA38" t="str">
        <f t="shared" si="8"/>
        <v>84,99 à 60</v>
      </c>
    </row>
    <row r="39" spans="1:29" ht="15" customHeight="1" thickBot="1">
      <c r="A39" s="10"/>
      <c r="B39" s="11" t="s">
        <v>6</v>
      </c>
      <c r="C39" s="20" t="s">
        <v>29</v>
      </c>
      <c r="D39" s="20" t="s">
        <v>64</v>
      </c>
      <c r="E39" s="18">
        <v>43962</v>
      </c>
      <c r="F39" s="17">
        <v>11700</v>
      </c>
      <c r="G39" s="17" t="s">
        <v>31</v>
      </c>
      <c r="H39" s="51">
        <v>80.5</v>
      </c>
      <c r="I39" s="13">
        <v>1</v>
      </c>
      <c r="J39" s="13">
        <v>1</v>
      </c>
      <c r="K39" s="13">
        <v>0</v>
      </c>
      <c r="L39" s="13">
        <v>1</v>
      </c>
      <c r="M39" s="14">
        <v>1</v>
      </c>
      <c r="N39" s="14">
        <v>0.5</v>
      </c>
      <c r="O39" s="15">
        <v>1</v>
      </c>
      <c r="P39" s="15">
        <v>0.5</v>
      </c>
      <c r="Q39" s="15">
        <v>1</v>
      </c>
      <c r="R39" s="61">
        <v>1</v>
      </c>
      <c r="S39" s="51">
        <f t="shared" si="9"/>
        <v>60</v>
      </c>
      <c r="T39" s="64">
        <f t="shared" si="10"/>
        <v>22</v>
      </c>
      <c r="U39" s="65">
        <f t="shared" si="5"/>
        <v>0.75862068965517238</v>
      </c>
      <c r="V39" s="70">
        <f t="shared" si="11"/>
        <v>22.5</v>
      </c>
      <c r="W39" s="71">
        <f t="shared" si="6"/>
        <v>0.9</v>
      </c>
      <c r="X39" s="76">
        <f t="shared" si="12"/>
        <v>36</v>
      </c>
      <c r="Y39" s="77">
        <f t="shared" si="7"/>
        <v>0.78260869565217395</v>
      </c>
      <c r="Z39" s="80">
        <f t="shared" si="13"/>
        <v>80.5</v>
      </c>
      <c r="AA39" t="str">
        <f t="shared" si="8"/>
        <v>84,99 à 60</v>
      </c>
    </row>
    <row r="40" spans="1:29" ht="15" customHeight="1" thickBot="1">
      <c r="A40" s="10"/>
      <c r="B40" s="11" t="s">
        <v>6</v>
      </c>
      <c r="C40" s="17" t="s">
        <v>19</v>
      </c>
      <c r="D40" s="17" t="s">
        <v>65</v>
      </c>
      <c r="E40" s="18">
        <v>43956</v>
      </c>
      <c r="F40" s="17">
        <v>11000</v>
      </c>
      <c r="G40" s="17" t="s">
        <v>18</v>
      </c>
      <c r="H40" s="51">
        <v>80</v>
      </c>
      <c r="I40" s="13">
        <v>1</v>
      </c>
      <c r="J40" s="13">
        <v>1</v>
      </c>
      <c r="K40" s="13">
        <v>0</v>
      </c>
      <c r="L40" s="13">
        <v>1</v>
      </c>
      <c r="M40" s="14">
        <v>0.5</v>
      </c>
      <c r="N40" s="14">
        <v>1</v>
      </c>
      <c r="O40" s="15">
        <v>1</v>
      </c>
      <c r="P40" s="15">
        <v>1</v>
      </c>
      <c r="Q40" s="15">
        <v>1</v>
      </c>
      <c r="R40" s="61">
        <v>0</v>
      </c>
      <c r="S40" s="51">
        <f t="shared" si="9"/>
        <v>60</v>
      </c>
      <c r="T40" s="64">
        <f t="shared" si="10"/>
        <v>22</v>
      </c>
      <c r="U40" s="65">
        <f t="shared" si="5"/>
        <v>0.75862068965517238</v>
      </c>
      <c r="V40" s="70">
        <f t="shared" si="11"/>
        <v>15</v>
      </c>
      <c r="W40" s="71">
        <f t="shared" si="6"/>
        <v>0.6</v>
      </c>
      <c r="X40" s="76">
        <f t="shared" si="12"/>
        <v>43</v>
      </c>
      <c r="Y40" s="77">
        <f t="shared" si="7"/>
        <v>0.93478260869565222</v>
      </c>
      <c r="Z40" s="80">
        <f t="shared" si="13"/>
        <v>80</v>
      </c>
      <c r="AA40" t="str">
        <f t="shared" si="8"/>
        <v>84,99 à 60</v>
      </c>
    </row>
    <row r="41" spans="1:29" ht="15" customHeight="1" thickBot="1">
      <c r="A41" s="10"/>
      <c r="B41" s="11" t="s">
        <v>6</v>
      </c>
      <c r="C41" s="26" t="s">
        <v>29</v>
      </c>
      <c r="D41" s="26" t="s">
        <v>66</v>
      </c>
      <c r="E41" s="27">
        <v>43960</v>
      </c>
      <c r="F41" s="28">
        <v>13200</v>
      </c>
      <c r="G41" s="28" t="s">
        <v>25</v>
      </c>
      <c r="H41" s="49">
        <v>79.5</v>
      </c>
      <c r="I41" s="13">
        <v>0.5</v>
      </c>
      <c r="J41" s="13">
        <v>1</v>
      </c>
      <c r="K41" s="13">
        <v>0</v>
      </c>
      <c r="L41" s="13">
        <v>1</v>
      </c>
      <c r="M41" s="14">
        <v>1</v>
      </c>
      <c r="N41" s="14">
        <v>1</v>
      </c>
      <c r="O41" s="15">
        <v>0</v>
      </c>
      <c r="P41" s="15">
        <v>1</v>
      </c>
      <c r="Q41" s="15">
        <v>1</v>
      </c>
      <c r="R41" s="61">
        <v>1</v>
      </c>
      <c r="S41" s="49">
        <f t="shared" si="9"/>
        <v>60</v>
      </c>
      <c r="T41" s="64">
        <f t="shared" si="10"/>
        <v>19.5</v>
      </c>
      <c r="U41" s="65">
        <f t="shared" si="5"/>
        <v>0.67241379310344829</v>
      </c>
      <c r="V41" s="70">
        <f t="shared" si="11"/>
        <v>25</v>
      </c>
      <c r="W41" s="71">
        <f t="shared" si="6"/>
        <v>1</v>
      </c>
      <c r="X41" s="76">
        <f t="shared" si="12"/>
        <v>35</v>
      </c>
      <c r="Y41" s="77">
        <f t="shared" si="7"/>
        <v>0.76086956521739135</v>
      </c>
      <c r="Z41" s="80">
        <f t="shared" si="13"/>
        <v>79.5</v>
      </c>
      <c r="AA41" t="str">
        <f t="shared" si="8"/>
        <v>84,99 à 60</v>
      </c>
    </row>
    <row r="42" spans="1:29" ht="15" customHeight="1" thickBot="1">
      <c r="A42" s="10"/>
      <c r="B42" s="11" t="s">
        <v>6</v>
      </c>
      <c r="C42" s="11" t="s">
        <v>29</v>
      </c>
      <c r="D42" s="11" t="s">
        <v>67</v>
      </c>
      <c r="E42" s="12">
        <v>43970</v>
      </c>
      <c r="F42" s="11">
        <v>13400</v>
      </c>
      <c r="G42" s="11" t="s">
        <v>23</v>
      </c>
      <c r="H42" s="50">
        <v>75.5</v>
      </c>
      <c r="I42" s="13">
        <v>0.5</v>
      </c>
      <c r="J42" s="13">
        <v>1</v>
      </c>
      <c r="K42" s="13">
        <v>0.5</v>
      </c>
      <c r="L42" s="13">
        <v>0.5</v>
      </c>
      <c r="M42" s="14">
        <v>1</v>
      </c>
      <c r="N42" s="14">
        <v>0</v>
      </c>
      <c r="O42" s="15">
        <v>0</v>
      </c>
      <c r="P42" s="15">
        <v>1</v>
      </c>
      <c r="Q42" s="15">
        <v>1</v>
      </c>
      <c r="R42" s="61">
        <v>1</v>
      </c>
      <c r="S42" s="50">
        <f t="shared" si="9"/>
        <v>60</v>
      </c>
      <c r="T42" s="64">
        <f t="shared" si="10"/>
        <v>20.5</v>
      </c>
      <c r="U42" s="65">
        <f t="shared" si="5"/>
        <v>0.7068965517241379</v>
      </c>
      <c r="V42" s="70">
        <f t="shared" si="11"/>
        <v>20</v>
      </c>
      <c r="W42" s="71">
        <f t="shared" si="6"/>
        <v>0.8</v>
      </c>
      <c r="X42" s="76">
        <f t="shared" si="12"/>
        <v>35</v>
      </c>
      <c r="Y42" s="77">
        <f t="shared" si="7"/>
        <v>0.76086956521739135</v>
      </c>
      <c r="Z42" s="80">
        <f t="shared" si="13"/>
        <v>75.5</v>
      </c>
      <c r="AA42" t="str">
        <f t="shared" si="8"/>
        <v>84,99 à 60</v>
      </c>
    </row>
    <row r="43" spans="1:29" ht="15" customHeight="1" thickBot="1">
      <c r="A43" s="10"/>
      <c r="B43" s="11" t="s">
        <v>6</v>
      </c>
      <c r="C43" s="20" t="s">
        <v>29</v>
      </c>
      <c r="D43" s="20" t="s">
        <v>68</v>
      </c>
      <c r="E43" s="18">
        <v>43962</v>
      </c>
      <c r="F43" s="17">
        <v>12600</v>
      </c>
      <c r="G43" s="17" t="s">
        <v>36</v>
      </c>
      <c r="H43" s="51">
        <v>75</v>
      </c>
      <c r="I43" s="13">
        <v>1</v>
      </c>
      <c r="J43" s="13">
        <v>1</v>
      </c>
      <c r="K43" s="13">
        <v>0</v>
      </c>
      <c r="L43" s="13">
        <v>1</v>
      </c>
      <c r="M43" s="14">
        <v>0.5</v>
      </c>
      <c r="N43" s="14">
        <v>0.5</v>
      </c>
      <c r="O43" s="15">
        <v>0.5</v>
      </c>
      <c r="P43" s="15">
        <v>1</v>
      </c>
      <c r="Q43" s="15">
        <v>1</v>
      </c>
      <c r="R43" s="61">
        <v>1</v>
      </c>
      <c r="S43" s="51">
        <f t="shared" si="9"/>
        <v>60</v>
      </c>
      <c r="T43" s="64">
        <f t="shared" si="10"/>
        <v>22</v>
      </c>
      <c r="U43" s="65">
        <f t="shared" si="5"/>
        <v>0.75862068965517238</v>
      </c>
      <c r="V43" s="70">
        <f t="shared" si="11"/>
        <v>12.5</v>
      </c>
      <c r="W43" s="71">
        <f t="shared" si="6"/>
        <v>0.5</v>
      </c>
      <c r="X43" s="76">
        <f t="shared" si="12"/>
        <v>40.5</v>
      </c>
      <c r="Y43" s="77">
        <f t="shared" si="7"/>
        <v>0.88043478260869568</v>
      </c>
      <c r="Z43" s="80">
        <f t="shared" si="13"/>
        <v>75</v>
      </c>
      <c r="AA43" t="str">
        <f t="shared" si="8"/>
        <v>84,99 à 60</v>
      </c>
    </row>
    <row r="44" spans="1:29" ht="15" customHeight="1" thickBot="1">
      <c r="A44" s="10"/>
      <c r="B44" s="11" t="s">
        <v>6</v>
      </c>
      <c r="C44" s="17" t="s">
        <v>19</v>
      </c>
      <c r="D44" s="17" t="s">
        <v>69</v>
      </c>
      <c r="E44" s="18">
        <v>43970</v>
      </c>
      <c r="F44" s="17">
        <v>13900</v>
      </c>
      <c r="G44" s="17" t="s">
        <v>27</v>
      </c>
      <c r="H44" s="51">
        <v>74.5</v>
      </c>
      <c r="I44" s="13">
        <v>1</v>
      </c>
      <c r="J44" s="13">
        <v>0</v>
      </c>
      <c r="K44" s="13">
        <v>0.5</v>
      </c>
      <c r="L44" s="13">
        <v>1</v>
      </c>
      <c r="M44" s="14">
        <v>0.5</v>
      </c>
      <c r="N44" s="14">
        <v>1</v>
      </c>
      <c r="O44" s="15">
        <v>1</v>
      </c>
      <c r="P44" s="15">
        <v>1</v>
      </c>
      <c r="Q44" s="15">
        <v>1</v>
      </c>
      <c r="R44" s="61">
        <v>1</v>
      </c>
      <c r="S44" s="51">
        <f t="shared" si="9"/>
        <v>60</v>
      </c>
      <c r="T44" s="64">
        <f t="shared" si="10"/>
        <v>13.5</v>
      </c>
      <c r="U44" s="65">
        <f t="shared" si="5"/>
        <v>0.46551724137931033</v>
      </c>
      <c r="V44" s="70">
        <f t="shared" si="11"/>
        <v>15</v>
      </c>
      <c r="W44" s="71">
        <f t="shared" si="6"/>
        <v>0.6</v>
      </c>
      <c r="X44" s="76">
        <f t="shared" si="12"/>
        <v>46</v>
      </c>
      <c r="Y44" s="77">
        <f t="shared" si="7"/>
        <v>1</v>
      </c>
      <c r="Z44" s="80">
        <f t="shared" si="13"/>
        <v>74.5</v>
      </c>
      <c r="AA44" t="str">
        <f t="shared" si="8"/>
        <v>84,99 à 60</v>
      </c>
    </row>
    <row r="45" spans="1:29" ht="15" customHeight="1" thickBot="1">
      <c r="A45" s="10"/>
      <c r="B45" s="11" t="s">
        <v>6</v>
      </c>
      <c r="C45" s="17" t="s">
        <v>19</v>
      </c>
      <c r="D45" s="17" t="s">
        <v>70</v>
      </c>
      <c r="E45" s="18">
        <v>43969</v>
      </c>
      <c r="F45" s="17">
        <v>13500</v>
      </c>
      <c r="G45" s="17" t="s">
        <v>18</v>
      </c>
      <c r="H45" s="51">
        <v>73.5</v>
      </c>
      <c r="I45" s="13">
        <v>1</v>
      </c>
      <c r="J45" s="13">
        <v>1</v>
      </c>
      <c r="K45" s="13">
        <v>0.5</v>
      </c>
      <c r="L45" s="13">
        <v>1</v>
      </c>
      <c r="M45" s="14">
        <v>1</v>
      </c>
      <c r="N45" s="14">
        <v>1</v>
      </c>
      <c r="O45" s="15">
        <v>1</v>
      </c>
      <c r="P45" s="15">
        <v>0</v>
      </c>
      <c r="Q45" s="15">
        <v>1</v>
      </c>
      <c r="R45" s="61">
        <v>0</v>
      </c>
      <c r="S45" s="51">
        <f t="shared" si="9"/>
        <v>60</v>
      </c>
      <c r="T45" s="64">
        <f t="shared" si="10"/>
        <v>25.5</v>
      </c>
      <c r="U45" s="65">
        <f t="shared" si="5"/>
        <v>0.87931034482758619</v>
      </c>
      <c r="V45" s="70">
        <f t="shared" si="11"/>
        <v>25</v>
      </c>
      <c r="W45" s="71">
        <f t="shared" si="6"/>
        <v>1</v>
      </c>
      <c r="X45" s="76">
        <f t="shared" si="12"/>
        <v>23</v>
      </c>
      <c r="Y45" s="77">
        <f t="shared" si="7"/>
        <v>0.5</v>
      </c>
      <c r="Z45" s="80">
        <f t="shared" si="13"/>
        <v>73.5</v>
      </c>
      <c r="AA45" t="str">
        <f t="shared" si="8"/>
        <v>84,99 à 60</v>
      </c>
    </row>
    <row r="46" spans="1:29" ht="15" customHeight="1" thickBot="1">
      <c r="A46" s="10"/>
      <c r="B46" s="11" t="s">
        <v>6</v>
      </c>
      <c r="C46" s="20" t="s">
        <v>19</v>
      </c>
      <c r="D46" s="20" t="s">
        <v>71</v>
      </c>
      <c r="E46" s="18">
        <v>43955</v>
      </c>
      <c r="F46" s="17">
        <v>10000</v>
      </c>
      <c r="G46" s="17" t="s">
        <v>18</v>
      </c>
      <c r="H46" s="51">
        <v>73</v>
      </c>
      <c r="I46" s="13">
        <v>1</v>
      </c>
      <c r="J46" s="13">
        <v>1</v>
      </c>
      <c r="K46" s="13">
        <v>0.5</v>
      </c>
      <c r="L46" s="13">
        <v>0.5</v>
      </c>
      <c r="M46" s="14">
        <v>0.5</v>
      </c>
      <c r="N46" s="14">
        <v>1</v>
      </c>
      <c r="O46" s="15">
        <v>0</v>
      </c>
      <c r="P46" s="15">
        <v>1</v>
      </c>
      <c r="Q46" s="15">
        <v>1</v>
      </c>
      <c r="R46" s="61">
        <v>1</v>
      </c>
      <c r="S46" s="51">
        <f t="shared" si="9"/>
        <v>60</v>
      </c>
      <c r="T46" s="64">
        <f t="shared" si="10"/>
        <v>23</v>
      </c>
      <c r="U46" s="65">
        <f t="shared" si="5"/>
        <v>0.7931034482758621</v>
      </c>
      <c r="V46" s="70">
        <f t="shared" si="11"/>
        <v>15</v>
      </c>
      <c r="W46" s="71">
        <f t="shared" si="6"/>
        <v>0.6</v>
      </c>
      <c r="X46" s="76">
        <f t="shared" si="12"/>
        <v>35</v>
      </c>
      <c r="Y46" s="77">
        <f t="shared" si="7"/>
        <v>0.76086956521739135</v>
      </c>
      <c r="Z46" s="80">
        <f t="shared" si="13"/>
        <v>73</v>
      </c>
      <c r="AA46" t="str">
        <f t="shared" si="8"/>
        <v>84,99 à 60</v>
      </c>
      <c r="AB46" s="30"/>
      <c r="AC46" s="30"/>
    </row>
    <row r="47" spans="1:29" ht="15" customHeight="1" thickBot="1">
      <c r="A47" s="10"/>
      <c r="B47" s="11" t="s">
        <v>6</v>
      </c>
      <c r="C47" s="17" t="s">
        <v>29</v>
      </c>
      <c r="D47" s="17" t="s">
        <v>72</v>
      </c>
      <c r="E47" s="18">
        <v>43962</v>
      </c>
      <c r="F47" s="17">
        <v>13300</v>
      </c>
      <c r="G47" s="17" t="s">
        <v>39</v>
      </c>
      <c r="H47" s="51">
        <v>72</v>
      </c>
      <c r="I47" s="13">
        <v>1</v>
      </c>
      <c r="J47" s="13">
        <v>0</v>
      </c>
      <c r="K47" s="13">
        <v>0.5</v>
      </c>
      <c r="L47" s="13">
        <v>1</v>
      </c>
      <c r="M47" s="14">
        <v>0.5</v>
      </c>
      <c r="N47" s="14">
        <v>0.5</v>
      </c>
      <c r="O47" s="15">
        <v>1</v>
      </c>
      <c r="P47" s="15">
        <v>1</v>
      </c>
      <c r="Q47" s="15">
        <v>1</v>
      </c>
      <c r="R47" s="61">
        <v>1</v>
      </c>
      <c r="S47" s="51">
        <f t="shared" si="9"/>
        <v>60</v>
      </c>
      <c r="T47" s="64">
        <f t="shared" si="10"/>
        <v>13.5</v>
      </c>
      <c r="U47" s="65">
        <f t="shared" si="5"/>
        <v>0.46551724137931033</v>
      </c>
      <c r="V47" s="70">
        <f t="shared" si="11"/>
        <v>12.5</v>
      </c>
      <c r="W47" s="71">
        <f t="shared" si="6"/>
        <v>0.5</v>
      </c>
      <c r="X47" s="76">
        <f t="shared" si="12"/>
        <v>46</v>
      </c>
      <c r="Y47" s="77">
        <f t="shared" si="7"/>
        <v>1</v>
      </c>
      <c r="Z47" s="80">
        <f t="shared" si="13"/>
        <v>72</v>
      </c>
      <c r="AA47" t="str">
        <f t="shared" si="8"/>
        <v>84,99 à 60</v>
      </c>
      <c r="AB47" s="30"/>
      <c r="AC47" s="30"/>
    </row>
    <row r="48" spans="1:29" ht="15" customHeight="1" thickBot="1">
      <c r="A48" s="10"/>
      <c r="B48" s="11" t="s">
        <v>6</v>
      </c>
      <c r="C48" s="17" t="s">
        <v>19</v>
      </c>
      <c r="D48" s="17" t="s">
        <v>73</v>
      </c>
      <c r="E48" s="18">
        <v>43955</v>
      </c>
      <c r="F48" s="17">
        <v>10300</v>
      </c>
      <c r="G48" s="17" t="s">
        <v>39</v>
      </c>
      <c r="H48" s="51">
        <v>70</v>
      </c>
      <c r="I48" s="13">
        <v>1</v>
      </c>
      <c r="J48" s="13">
        <v>1</v>
      </c>
      <c r="K48" s="13">
        <v>0.5</v>
      </c>
      <c r="L48" s="13">
        <v>1</v>
      </c>
      <c r="M48" s="14">
        <v>0.5</v>
      </c>
      <c r="N48" s="14">
        <v>0.5</v>
      </c>
      <c r="O48" s="15">
        <v>0</v>
      </c>
      <c r="P48" s="15">
        <v>1</v>
      </c>
      <c r="Q48" s="15">
        <v>1</v>
      </c>
      <c r="R48" s="61">
        <v>0</v>
      </c>
      <c r="S48" s="51">
        <f t="shared" si="9"/>
        <v>60</v>
      </c>
      <c r="T48" s="66">
        <f t="shared" si="10"/>
        <v>25.5</v>
      </c>
      <c r="U48" s="67">
        <f t="shared" si="5"/>
        <v>0.87931034482758619</v>
      </c>
      <c r="V48" s="72">
        <f t="shared" si="11"/>
        <v>12.5</v>
      </c>
      <c r="W48" s="73">
        <f t="shared" si="6"/>
        <v>0.5</v>
      </c>
      <c r="X48" s="78">
        <f t="shared" si="12"/>
        <v>32</v>
      </c>
      <c r="Y48" s="79">
        <f t="shared" si="7"/>
        <v>0.69565217391304346</v>
      </c>
      <c r="Z48" s="80">
        <f t="shared" si="13"/>
        <v>70</v>
      </c>
      <c r="AA48" t="str">
        <f t="shared" si="8"/>
        <v>84,99 à 60</v>
      </c>
      <c r="AB48" s="30"/>
      <c r="AC48" s="30"/>
    </row>
    <row r="49" spans="1:29" ht="15" customHeight="1" thickBot="1">
      <c r="A49" s="10"/>
      <c r="B49" s="11" t="s">
        <v>6</v>
      </c>
      <c r="C49" s="20" t="s">
        <v>19</v>
      </c>
      <c r="D49" s="20" t="s">
        <v>74</v>
      </c>
      <c r="E49" s="18">
        <v>43956</v>
      </c>
      <c r="F49" s="17">
        <v>10700</v>
      </c>
      <c r="G49" s="17" t="s">
        <v>31</v>
      </c>
      <c r="H49" s="52">
        <v>50.5</v>
      </c>
      <c r="I49" s="13">
        <v>1</v>
      </c>
      <c r="J49" s="13">
        <v>0</v>
      </c>
      <c r="K49" s="13">
        <v>0.5</v>
      </c>
      <c r="L49" s="13">
        <v>0.5</v>
      </c>
      <c r="M49" s="14">
        <v>0.5</v>
      </c>
      <c r="N49" s="14">
        <v>0.5</v>
      </c>
      <c r="O49" s="15">
        <v>1</v>
      </c>
      <c r="P49" s="15">
        <v>0.5</v>
      </c>
      <c r="Q49" s="15">
        <v>0.5</v>
      </c>
      <c r="R49" s="61">
        <v>0</v>
      </c>
      <c r="S49" s="52">
        <f t="shared" si="9"/>
        <v>0</v>
      </c>
      <c r="T49" s="62">
        <f t="shared" si="10"/>
        <v>11</v>
      </c>
      <c r="U49" s="63">
        <f t="shared" si="5"/>
        <v>0.37931034482758619</v>
      </c>
      <c r="V49" s="68">
        <f t="shared" si="11"/>
        <v>12.5</v>
      </c>
      <c r="W49" s="69">
        <f t="shared" si="6"/>
        <v>0.5</v>
      </c>
      <c r="X49" s="74">
        <f t="shared" si="12"/>
        <v>27</v>
      </c>
      <c r="Y49" s="75">
        <f t="shared" si="7"/>
        <v>0.58695652173913049</v>
      </c>
      <c r="Z49" s="80">
        <f t="shared" si="13"/>
        <v>50.5</v>
      </c>
      <c r="AA49" t="str">
        <f t="shared" si="8"/>
        <v>INF à 60</v>
      </c>
      <c r="AB49" s="30"/>
      <c r="AC49" s="30"/>
    </row>
    <row r="50" spans="1:29" ht="15" customHeight="1" thickBot="1">
      <c r="A50" s="10"/>
      <c r="B50" s="11" t="s">
        <v>6</v>
      </c>
      <c r="C50" s="20" t="s">
        <v>29</v>
      </c>
      <c r="D50" s="20" t="s">
        <v>75</v>
      </c>
      <c r="E50" s="18">
        <v>43969</v>
      </c>
      <c r="F50" s="17">
        <v>13600</v>
      </c>
      <c r="G50" s="17" t="s">
        <v>36</v>
      </c>
      <c r="H50" s="52">
        <v>41</v>
      </c>
      <c r="I50" s="13">
        <v>0.5</v>
      </c>
      <c r="J50" s="13">
        <v>0.5</v>
      </c>
      <c r="K50" s="13">
        <v>0</v>
      </c>
      <c r="L50" s="13">
        <v>1</v>
      </c>
      <c r="M50" s="14">
        <v>0.5</v>
      </c>
      <c r="N50" s="14">
        <v>0</v>
      </c>
      <c r="O50" s="15">
        <v>0.5</v>
      </c>
      <c r="P50" s="15">
        <v>0</v>
      </c>
      <c r="Q50" s="15">
        <v>1</v>
      </c>
      <c r="R50" s="61">
        <v>0</v>
      </c>
      <c r="S50" s="52">
        <f t="shared" si="9"/>
        <v>0</v>
      </c>
      <c r="T50" s="64">
        <f t="shared" si="10"/>
        <v>13.5</v>
      </c>
      <c r="U50" s="65">
        <f t="shared" si="5"/>
        <v>0.46551724137931033</v>
      </c>
      <c r="V50" s="70">
        <f t="shared" si="11"/>
        <v>10</v>
      </c>
      <c r="W50" s="71">
        <f t="shared" si="6"/>
        <v>0.4</v>
      </c>
      <c r="X50" s="76">
        <f t="shared" si="12"/>
        <v>17.5</v>
      </c>
      <c r="Y50" s="77">
        <f t="shared" si="7"/>
        <v>0.38043478260869568</v>
      </c>
      <c r="Z50" s="80">
        <f t="shared" si="13"/>
        <v>41</v>
      </c>
      <c r="AA50" t="str">
        <f t="shared" si="8"/>
        <v>INF à 60</v>
      </c>
      <c r="AB50" s="30"/>
      <c r="AC50" s="30"/>
    </row>
    <row r="51" spans="1:29" ht="15" customHeight="1" thickBot="1">
      <c r="A51" s="10"/>
      <c r="B51" s="11" t="s">
        <v>6</v>
      </c>
      <c r="C51" s="20" t="s">
        <v>29</v>
      </c>
      <c r="D51" s="20" t="s">
        <v>76</v>
      </c>
      <c r="E51" s="21">
        <v>43962</v>
      </c>
      <c r="F51" s="20">
        <v>13100</v>
      </c>
      <c r="G51" s="17" t="s">
        <v>45</v>
      </c>
      <c r="H51" s="52">
        <v>33.5</v>
      </c>
      <c r="I51" s="13">
        <v>0.5</v>
      </c>
      <c r="J51" s="13">
        <v>0</v>
      </c>
      <c r="K51" s="13">
        <v>0</v>
      </c>
      <c r="L51" s="13">
        <v>1</v>
      </c>
      <c r="M51" s="14">
        <v>1</v>
      </c>
      <c r="N51" s="14">
        <v>0</v>
      </c>
      <c r="O51" s="15">
        <v>0</v>
      </c>
      <c r="P51" s="15">
        <v>0</v>
      </c>
      <c r="Q51" s="15">
        <v>0.5</v>
      </c>
      <c r="R51" s="61">
        <v>0</v>
      </c>
      <c r="S51" s="52">
        <f t="shared" si="9"/>
        <v>0</v>
      </c>
      <c r="T51" s="64">
        <f t="shared" si="10"/>
        <v>7.5</v>
      </c>
      <c r="U51" s="65">
        <f t="shared" si="5"/>
        <v>0.25862068965517243</v>
      </c>
      <c r="V51" s="70">
        <f t="shared" si="11"/>
        <v>20</v>
      </c>
      <c r="W51" s="71">
        <f t="shared" si="6"/>
        <v>0.8</v>
      </c>
      <c r="X51" s="76">
        <f t="shared" si="12"/>
        <v>6</v>
      </c>
      <c r="Y51" s="77">
        <f t="shared" si="7"/>
        <v>0.13043478260869565</v>
      </c>
      <c r="Z51" s="80">
        <f t="shared" si="13"/>
        <v>33.5</v>
      </c>
      <c r="AA51" t="str">
        <f t="shared" si="8"/>
        <v>INF à 60</v>
      </c>
      <c r="AB51" s="30"/>
      <c r="AC51" s="30"/>
    </row>
    <row r="52" spans="1:29" ht="15" customHeight="1" thickBot="1">
      <c r="A52" s="10"/>
      <c r="B52" s="11" t="s">
        <v>6</v>
      </c>
      <c r="C52" s="26" t="s">
        <v>19</v>
      </c>
      <c r="D52" s="26" t="s">
        <v>77</v>
      </c>
      <c r="E52" s="27">
        <v>43955</v>
      </c>
      <c r="F52" s="28">
        <v>11500</v>
      </c>
      <c r="G52" s="28" t="s">
        <v>18</v>
      </c>
      <c r="H52" s="53">
        <v>0</v>
      </c>
      <c r="I52" s="13">
        <v>1</v>
      </c>
      <c r="J52" s="13">
        <v>1</v>
      </c>
      <c r="K52" s="13">
        <v>0.5</v>
      </c>
      <c r="L52" s="13">
        <v>1</v>
      </c>
      <c r="M52" s="14">
        <v>0</v>
      </c>
      <c r="N52" s="14">
        <v>0</v>
      </c>
      <c r="O52" s="15">
        <v>1</v>
      </c>
      <c r="P52" s="15">
        <v>1</v>
      </c>
      <c r="Q52" s="15">
        <v>1</v>
      </c>
      <c r="R52" s="61">
        <v>1</v>
      </c>
      <c r="S52" s="53">
        <f t="shared" si="9"/>
        <v>0</v>
      </c>
      <c r="T52" s="66">
        <f t="shared" si="10"/>
        <v>25.5</v>
      </c>
      <c r="U52" s="67">
        <f t="shared" si="5"/>
        <v>0.87931034482758619</v>
      </c>
      <c r="V52" s="72">
        <f t="shared" si="11"/>
        <v>0</v>
      </c>
      <c r="W52" s="73">
        <f t="shared" si="6"/>
        <v>0</v>
      </c>
      <c r="X52" s="78">
        <f t="shared" si="12"/>
        <v>46</v>
      </c>
      <c r="Y52" s="79">
        <f t="shared" si="7"/>
        <v>1</v>
      </c>
      <c r="Z52" s="80">
        <f t="shared" si="13"/>
        <v>71.5</v>
      </c>
      <c r="AA52" t="str">
        <f t="shared" si="8"/>
        <v>INF à 60</v>
      </c>
      <c r="AB52" s="30"/>
      <c r="AC52" s="30"/>
    </row>
    <row r="53" spans="1:29">
      <c r="A53" s="31"/>
      <c r="B53" s="95"/>
      <c r="C53" s="96"/>
      <c r="D53" s="97"/>
      <c r="E53" s="97"/>
      <c r="F53" s="97"/>
      <c r="G53" s="97"/>
      <c r="H53" s="98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3"/>
    </row>
    <row r="54" spans="1:29">
      <c r="A54" s="31"/>
      <c r="D54" s="3"/>
      <c r="E54" s="3"/>
      <c r="F54" s="3"/>
      <c r="G54" s="3"/>
      <c r="H54" s="38"/>
      <c r="I54" s="32"/>
      <c r="J54" s="33"/>
      <c r="K54" s="33"/>
      <c r="L54" s="33"/>
      <c r="M54" s="33"/>
      <c r="N54" s="33"/>
      <c r="O54" s="33"/>
      <c r="P54" s="33"/>
      <c r="Q54" s="33"/>
      <c r="R54" s="33"/>
      <c r="S54" s="48"/>
    </row>
    <row r="55" spans="1:29">
      <c r="A55" s="31"/>
      <c r="D55" s="3"/>
      <c r="E55" s="3"/>
      <c r="F55" s="3"/>
      <c r="G55" s="3"/>
      <c r="H55" s="38"/>
      <c r="I55" s="32"/>
      <c r="J55" s="33"/>
      <c r="K55" s="33"/>
      <c r="L55" s="33"/>
      <c r="M55" s="33"/>
      <c r="N55" s="33"/>
      <c r="O55" s="33"/>
      <c r="P55" s="33"/>
      <c r="Q55" s="33"/>
      <c r="R55" s="33"/>
      <c r="S55" s="48"/>
    </row>
    <row r="56" spans="1:29" ht="17.5">
      <c r="C56" s="1"/>
      <c r="D56" s="1"/>
      <c r="E56" s="1"/>
      <c r="F56" s="1"/>
      <c r="G56" s="1"/>
      <c r="H56" s="1"/>
      <c r="I56" s="1"/>
      <c r="J56" s="1"/>
      <c r="K56" s="1"/>
      <c r="M56" s="118" t="s">
        <v>97</v>
      </c>
      <c r="N56" s="119"/>
      <c r="O56" s="119"/>
      <c r="P56" s="119"/>
      <c r="Q56" s="33"/>
      <c r="R56" s="33"/>
      <c r="T56" s="35"/>
      <c r="U56" s="35"/>
      <c r="V56" s="35"/>
      <c r="W56" s="35"/>
      <c r="X56" s="35"/>
      <c r="Y56" s="35"/>
      <c r="Z56" s="35"/>
    </row>
    <row r="57" spans="1:29">
      <c r="C57" s="1"/>
      <c r="D57" s="1"/>
      <c r="E57" s="1"/>
      <c r="F57" s="1"/>
      <c r="G57" s="1"/>
      <c r="H57" s="1"/>
      <c r="I57" s="1"/>
      <c r="J57" s="1"/>
      <c r="K57" s="1"/>
      <c r="M57" s="105" t="s">
        <v>10</v>
      </c>
      <c r="N57" s="106"/>
      <c r="O57" s="107"/>
      <c r="P57" s="108" t="s">
        <v>98</v>
      </c>
      <c r="Q57" s="33"/>
      <c r="R57" s="33"/>
      <c r="T57" s="35"/>
      <c r="U57" s="35"/>
      <c r="V57" s="35"/>
      <c r="W57" s="35"/>
      <c r="X57" s="35"/>
      <c r="Y57" s="35"/>
      <c r="Z57" s="35"/>
    </row>
    <row r="58" spans="1:29" s="101" customFormat="1" ht="15" customHeight="1">
      <c r="A58" s="100"/>
      <c r="B58" s="100"/>
      <c r="C58" s="100"/>
      <c r="D58" s="100"/>
      <c r="E58" s="100"/>
      <c r="F58" s="100"/>
      <c r="G58" s="100"/>
      <c r="H58" s="100"/>
      <c r="I58" s="100"/>
      <c r="J58" s="100"/>
      <c r="K58" s="100"/>
      <c r="M58" s="109" t="s">
        <v>11</v>
      </c>
      <c r="N58" s="110"/>
      <c r="O58" s="111"/>
      <c r="P58" s="112" t="s">
        <v>99</v>
      </c>
      <c r="Q58" s="102"/>
      <c r="R58" s="102"/>
      <c r="S58" s="35"/>
      <c r="T58" s="35"/>
      <c r="U58" s="35"/>
      <c r="V58" s="35"/>
      <c r="W58" s="35"/>
      <c r="X58" s="35"/>
      <c r="Y58" s="35"/>
      <c r="Z58" s="35"/>
    </row>
    <row r="59" spans="1:29" s="85" customFormat="1" ht="15" customHeight="1">
      <c r="A59" s="84"/>
      <c r="B59" s="84"/>
      <c r="C59" s="84"/>
      <c r="D59" s="84"/>
      <c r="E59" s="84"/>
      <c r="F59" s="84"/>
      <c r="G59" s="84"/>
      <c r="H59" s="84"/>
      <c r="I59" s="84"/>
      <c r="J59" s="84"/>
      <c r="K59" s="84"/>
      <c r="M59" s="113" t="s">
        <v>12</v>
      </c>
      <c r="N59" s="114"/>
      <c r="O59" s="115"/>
      <c r="P59" s="116" t="s">
        <v>100</v>
      </c>
      <c r="Q59" s="86"/>
      <c r="R59" s="86"/>
      <c r="S59" s="35"/>
      <c r="T59" s="35"/>
      <c r="U59" s="35"/>
      <c r="V59" s="35"/>
      <c r="W59" s="35"/>
      <c r="X59" s="35"/>
      <c r="Y59" s="35"/>
      <c r="Z59" s="35"/>
    </row>
    <row r="60" spans="1:29" ht="15" customHeight="1">
      <c r="C60" s="140" t="s">
        <v>108</v>
      </c>
      <c r="D60" t="s">
        <v>113</v>
      </c>
      <c r="E60" t="s">
        <v>114</v>
      </c>
      <c r="F60" t="s">
        <v>110</v>
      </c>
      <c r="G60" t="s">
        <v>111</v>
      </c>
      <c r="H60" t="s">
        <v>112</v>
      </c>
      <c r="I60" s="1"/>
      <c r="J60" s="1"/>
      <c r="K60" s="1"/>
      <c r="Q60" s="33"/>
      <c r="R60" s="86"/>
      <c r="T60" s="35"/>
      <c r="U60" s="35"/>
      <c r="V60" s="35"/>
      <c r="W60" s="35"/>
      <c r="X60" s="35"/>
      <c r="Y60" s="35"/>
      <c r="Z60" s="35"/>
    </row>
    <row r="61" spans="1:29" ht="15" customHeight="1">
      <c r="C61" s="141" t="s">
        <v>7</v>
      </c>
      <c r="D61" s="142">
        <v>26</v>
      </c>
      <c r="E61" s="36">
        <v>92.90384615384616</v>
      </c>
      <c r="F61" s="144">
        <v>0.88527851458885931</v>
      </c>
      <c r="G61" s="144">
        <v>0.92692307692307685</v>
      </c>
      <c r="H61" s="144">
        <v>0.95777591973244136</v>
      </c>
      <c r="I61" s="1"/>
      <c r="J61" s="1"/>
      <c r="K61" s="1"/>
      <c r="L61" s="35"/>
      <c r="M61" s="35"/>
      <c r="N61" s="35"/>
      <c r="O61" s="35"/>
      <c r="P61" s="35"/>
      <c r="Q61" s="35"/>
      <c r="R61" s="86"/>
      <c r="T61" s="35"/>
      <c r="U61" s="35"/>
      <c r="V61" s="35"/>
      <c r="W61" s="35"/>
      <c r="X61" s="35"/>
      <c r="Y61" s="35"/>
      <c r="Z61" s="35"/>
    </row>
    <row r="62" spans="1:29" ht="15" customHeight="1">
      <c r="C62" s="141" t="s">
        <v>8</v>
      </c>
      <c r="D62" s="142">
        <v>20</v>
      </c>
      <c r="E62" s="36">
        <v>79.325000000000003</v>
      </c>
      <c r="F62" s="144">
        <v>0.74913793103448267</v>
      </c>
      <c r="G62" s="144">
        <v>0.78499999999999992</v>
      </c>
      <c r="H62" s="144">
        <v>0.82554347826086949</v>
      </c>
      <c r="I62" s="1"/>
      <c r="J62" s="1"/>
      <c r="K62" s="1"/>
      <c r="L62" s="35"/>
      <c r="M62" s="126" t="s">
        <v>101</v>
      </c>
      <c r="N62" s="126"/>
      <c r="O62" s="127"/>
      <c r="P62" s="16" t="s">
        <v>4</v>
      </c>
      <c r="Q62" s="48"/>
      <c r="R62" s="86"/>
      <c r="T62" s="35"/>
      <c r="U62" s="35"/>
      <c r="V62" s="35"/>
      <c r="W62" s="35"/>
      <c r="X62" s="35"/>
      <c r="Y62" s="35"/>
      <c r="Z62" s="35"/>
    </row>
    <row r="63" spans="1:29" ht="15" customHeight="1">
      <c r="C63" s="141" t="s">
        <v>9</v>
      </c>
      <c r="D63" s="142">
        <v>4</v>
      </c>
      <c r="E63" s="36">
        <v>31.25</v>
      </c>
      <c r="F63" s="144">
        <v>0.49568965517241381</v>
      </c>
      <c r="G63" s="144">
        <v>0.42500000000000004</v>
      </c>
      <c r="H63" s="144">
        <v>0.52445652173913038</v>
      </c>
      <c r="I63" s="1"/>
      <c r="J63" s="1"/>
      <c r="K63" s="1"/>
      <c r="L63" s="35"/>
      <c r="M63" s="128" t="s">
        <v>78</v>
      </c>
      <c r="N63" s="128"/>
      <c r="O63" s="129"/>
      <c r="P63" s="19">
        <v>5</v>
      </c>
      <c r="Q63" s="48"/>
      <c r="R63" s="48"/>
      <c r="T63" s="35"/>
      <c r="U63" s="35"/>
      <c r="V63" s="35"/>
      <c r="W63" s="35"/>
      <c r="X63" s="35"/>
      <c r="Y63" s="35"/>
      <c r="Z63" s="35"/>
    </row>
    <row r="64" spans="1:29" ht="15" customHeight="1">
      <c r="C64" s="141" t="s">
        <v>109</v>
      </c>
      <c r="D64" s="142">
        <v>50</v>
      </c>
      <c r="E64" s="36">
        <v>82.54</v>
      </c>
      <c r="F64" s="144">
        <v>0.79965517241379303</v>
      </c>
      <c r="G64" s="144">
        <v>0.82999999999999985</v>
      </c>
      <c r="H64" s="144">
        <v>0.87021739130434772</v>
      </c>
      <c r="I64" s="1"/>
      <c r="J64" s="1"/>
      <c r="K64" s="1"/>
      <c r="L64" s="35"/>
      <c r="M64" s="128" t="s">
        <v>84</v>
      </c>
      <c r="N64" s="128"/>
      <c r="O64" s="129"/>
      <c r="P64" s="19">
        <v>12</v>
      </c>
      <c r="Q64" s="48"/>
      <c r="R64" s="48"/>
      <c r="T64" s="35"/>
      <c r="U64" s="35"/>
      <c r="V64" s="35"/>
      <c r="W64" s="35"/>
      <c r="X64" s="35"/>
      <c r="Y64" s="35"/>
      <c r="Z64" s="35"/>
    </row>
    <row r="65" spans="1:27" s="101" customFormat="1" ht="15" customHeight="1">
      <c r="A65" s="100"/>
      <c r="B65" s="100"/>
      <c r="C65"/>
      <c r="D65"/>
      <c r="E65" s="36"/>
      <c r="F65"/>
      <c r="G65" s="100"/>
      <c r="H65" s="100"/>
      <c r="I65" s="100"/>
      <c r="J65" s="100"/>
      <c r="K65" s="100"/>
      <c r="L65" s="103"/>
      <c r="M65" s="136" t="s">
        <v>79</v>
      </c>
      <c r="N65" s="136"/>
      <c r="O65" s="137"/>
      <c r="P65" s="117">
        <v>7</v>
      </c>
      <c r="Q65" s="104"/>
      <c r="R65" s="104"/>
      <c r="S65" s="35"/>
      <c r="T65" s="35"/>
      <c r="U65" s="35"/>
      <c r="V65" s="35"/>
      <c r="W65" s="35"/>
      <c r="X65" s="35"/>
      <c r="Y65" s="35"/>
      <c r="Z65" s="35"/>
    </row>
    <row r="66" spans="1:27" s="85" customFormat="1" ht="15" customHeight="1">
      <c r="A66" s="84"/>
      <c r="B66" s="84"/>
      <c r="C66"/>
      <c r="D66"/>
      <c r="E66" s="36"/>
      <c r="F66"/>
      <c r="G66" s="84"/>
      <c r="H66" s="84"/>
      <c r="I66" s="84"/>
      <c r="J66" s="84"/>
      <c r="K66" s="84"/>
      <c r="L66" s="88"/>
      <c r="M66" s="128" t="s">
        <v>80</v>
      </c>
      <c r="N66" s="128"/>
      <c r="O66" s="129"/>
      <c r="P66" s="19">
        <v>5</v>
      </c>
      <c r="Q66" s="87"/>
      <c r="R66" s="87"/>
      <c r="S66" s="88"/>
      <c r="T66" s="88"/>
      <c r="U66" s="88"/>
      <c r="V66" s="88"/>
      <c r="W66" s="88"/>
      <c r="X66" s="88"/>
      <c r="Y66" s="88"/>
      <c r="Z66" s="88"/>
    </row>
    <row r="67" spans="1:27" ht="15" customHeight="1">
      <c r="C67" s="140" t="s">
        <v>108</v>
      </c>
      <c r="D67" t="s">
        <v>113</v>
      </c>
      <c r="E67" s="36" t="s">
        <v>114</v>
      </c>
      <c r="F67" t="s">
        <v>110</v>
      </c>
      <c r="G67" t="s">
        <v>111</v>
      </c>
      <c r="H67" t="s">
        <v>112</v>
      </c>
      <c r="I67" s="1"/>
      <c r="J67" s="1"/>
      <c r="K67" s="1"/>
      <c r="L67" s="35"/>
      <c r="M67" s="130" t="s">
        <v>5</v>
      </c>
      <c r="N67" s="130"/>
      <c r="O67" s="131"/>
      <c r="P67" s="22">
        <f>SUM(P63:P66)</f>
        <v>29</v>
      </c>
      <c r="Q67" s="35"/>
      <c r="R67" s="35"/>
      <c r="T67" s="35"/>
      <c r="U67" s="35"/>
      <c r="V67" s="35"/>
      <c r="W67" s="35"/>
      <c r="X67" s="35"/>
      <c r="Y67" s="35"/>
      <c r="Z67" s="35"/>
    </row>
    <row r="68" spans="1:27" ht="15" customHeight="1">
      <c r="C68" s="141" t="s">
        <v>29</v>
      </c>
      <c r="D68" s="142">
        <v>24</v>
      </c>
      <c r="E68" s="36">
        <v>82.6875</v>
      </c>
      <c r="F68" s="144">
        <v>0.78591954022988475</v>
      </c>
      <c r="G68" s="144">
        <v>0.8666666666666667</v>
      </c>
      <c r="H68" s="144">
        <v>0.83106884057970998</v>
      </c>
      <c r="I68" s="1"/>
      <c r="J68" s="1"/>
      <c r="K68" s="1"/>
      <c r="L68" s="35"/>
      <c r="Q68" s="35"/>
      <c r="R68" s="35"/>
      <c r="T68" s="35"/>
      <c r="U68" s="35"/>
      <c r="V68" s="35"/>
      <c r="W68" s="35"/>
      <c r="X68" s="35"/>
      <c r="Y68" s="35"/>
      <c r="Z68" s="35"/>
    </row>
    <row r="69" spans="1:27" ht="15" customHeight="1">
      <c r="C69" s="143" t="s">
        <v>7</v>
      </c>
      <c r="D69" s="142">
        <v>11</v>
      </c>
      <c r="E69" s="36">
        <v>93.681818181818187</v>
      </c>
      <c r="F69" s="144">
        <v>0.90125391849529779</v>
      </c>
      <c r="G69" s="144">
        <v>0.9545454545454547</v>
      </c>
      <c r="H69" s="144">
        <v>0.94960474308300391</v>
      </c>
      <c r="I69" s="1"/>
      <c r="J69" s="1"/>
      <c r="K69" s="1"/>
      <c r="L69" s="35"/>
      <c r="M69" s="35"/>
      <c r="O69" s="35"/>
      <c r="P69" s="35"/>
      <c r="Q69" s="35"/>
      <c r="R69" s="35"/>
      <c r="T69" s="35"/>
      <c r="U69" s="35"/>
      <c r="V69" s="35"/>
      <c r="W69" s="35"/>
      <c r="X69" s="35"/>
      <c r="Y69" s="35"/>
      <c r="Z69" s="35"/>
    </row>
    <row r="70" spans="1:27" ht="15" customHeight="1">
      <c r="C70" s="143" t="s">
        <v>8</v>
      </c>
      <c r="D70" s="142">
        <v>11</v>
      </c>
      <c r="E70" s="36">
        <v>79.954545454545453</v>
      </c>
      <c r="F70" s="144">
        <v>0.74764890282131669</v>
      </c>
      <c r="G70" s="144">
        <v>0.82727272727272738</v>
      </c>
      <c r="H70" s="144">
        <v>0.81719367588932812</v>
      </c>
      <c r="I70" s="1"/>
      <c r="J70" s="1"/>
      <c r="K70" s="1"/>
      <c r="L70" s="35"/>
      <c r="M70" s="126" t="s">
        <v>102</v>
      </c>
      <c r="N70" s="126"/>
      <c r="O70" s="127"/>
      <c r="P70" s="16" t="s">
        <v>4</v>
      </c>
      <c r="Q70" s="35"/>
      <c r="R70" s="35"/>
      <c r="T70" s="35"/>
      <c r="U70" s="35"/>
      <c r="V70" s="35"/>
      <c r="W70" s="35"/>
      <c r="X70" s="35"/>
      <c r="Y70" s="35"/>
      <c r="Z70" s="35"/>
    </row>
    <row r="71" spans="1:27" ht="15" customHeight="1">
      <c r="C71" s="143" t="s">
        <v>9</v>
      </c>
      <c r="D71" s="142">
        <v>2</v>
      </c>
      <c r="E71" s="36">
        <v>37.25</v>
      </c>
      <c r="F71" s="144">
        <v>0.36206896551724138</v>
      </c>
      <c r="G71" s="144">
        <v>0.60000000000000009</v>
      </c>
      <c r="H71" s="144">
        <v>0.25543478260869568</v>
      </c>
      <c r="I71" s="1"/>
      <c r="J71" s="1"/>
      <c r="K71" s="1"/>
      <c r="L71" s="35"/>
      <c r="M71" s="132" t="s">
        <v>11</v>
      </c>
      <c r="N71" s="132"/>
      <c r="O71" s="133"/>
      <c r="P71" s="23">
        <v>20</v>
      </c>
      <c r="Q71" s="35"/>
      <c r="R71" s="35"/>
      <c r="T71" s="35"/>
      <c r="U71" s="35"/>
      <c r="V71" s="35"/>
      <c r="W71" s="35"/>
      <c r="X71" s="35"/>
      <c r="Y71" s="35"/>
      <c r="Z71" s="35"/>
    </row>
    <row r="72" spans="1:27" s="101" customFormat="1" ht="15" customHeight="1">
      <c r="A72" s="100"/>
      <c r="B72" s="100"/>
      <c r="C72" s="141" t="s">
        <v>19</v>
      </c>
      <c r="D72" s="142">
        <v>26</v>
      </c>
      <c r="E72" s="36">
        <v>82.40384615384616</v>
      </c>
      <c r="F72" s="144">
        <v>0.81233421750663126</v>
      </c>
      <c r="G72" s="144">
        <v>0.79615384615384643</v>
      </c>
      <c r="H72" s="144">
        <v>0.90635451505016706</v>
      </c>
      <c r="I72" s="100"/>
      <c r="J72" s="100"/>
      <c r="K72" s="100"/>
      <c r="L72" s="103"/>
      <c r="M72" s="132" t="s">
        <v>85</v>
      </c>
      <c r="N72" s="132"/>
      <c r="O72" s="133"/>
      <c r="P72" s="23">
        <v>5</v>
      </c>
      <c r="Q72" s="103"/>
      <c r="R72" s="103"/>
      <c r="S72" s="103"/>
      <c r="T72" s="103"/>
      <c r="U72" s="103"/>
      <c r="V72" s="103"/>
      <c r="W72" s="103"/>
      <c r="X72" s="103"/>
      <c r="Y72" s="103"/>
      <c r="Z72" s="103"/>
    </row>
    <row r="73" spans="1:27" s="85" customFormat="1" ht="15" customHeight="1">
      <c r="A73" s="84"/>
      <c r="B73" s="84"/>
      <c r="C73" s="143" t="s">
        <v>7</v>
      </c>
      <c r="D73" s="142">
        <v>15</v>
      </c>
      <c r="E73" s="36">
        <v>92.333333333333329</v>
      </c>
      <c r="F73" s="144">
        <v>0.87356321839080464</v>
      </c>
      <c r="G73" s="144">
        <v>0.90666666666666673</v>
      </c>
      <c r="H73" s="144">
        <v>0.96376811594202894</v>
      </c>
      <c r="I73" s="84"/>
      <c r="J73" s="84"/>
      <c r="K73" s="84"/>
      <c r="L73" s="88"/>
      <c r="M73" s="130" t="s">
        <v>5</v>
      </c>
      <c r="N73" s="131"/>
      <c r="O73"/>
      <c r="P73" s="24">
        <f>SUM(P71:P72)</f>
        <v>25</v>
      </c>
      <c r="Q73" s="88"/>
      <c r="R73" s="88"/>
      <c r="S73" s="88"/>
      <c r="T73" s="88"/>
      <c r="U73" s="88"/>
      <c r="V73" s="88"/>
      <c r="W73" s="88"/>
      <c r="X73" s="88"/>
      <c r="Y73" s="88"/>
      <c r="Z73" s="88"/>
      <c r="AA73" s="88"/>
    </row>
    <row r="74" spans="1:27" ht="15" customHeight="1">
      <c r="C74" s="143" t="s">
        <v>8</v>
      </c>
      <c r="D74" s="142">
        <v>9</v>
      </c>
      <c r="E74" s="36">
        <v>78.555555555555557</v>
      </c>
      <c r="F74" s="144">
        <v>0.75095785440613028</v>
      </c>
      <c r="G74" s="144">
        <v>0.73333333333333328</v>
      </c>
      <c r="H74" s="144">
        <v>0.83574879227053145</v>
      </c>
      <c r="I74" s="1"/>
      <c r="J74" s="1"/>
      <c r="K74" s="1"/>
      <c r="L74" s="35"/>
      <c r="Q74" s="35"/>
      <c r="R74" s="35"/>
      <c r="T74" s="35"/>
      <c r="U74" s="35"/>
      <c r="V74" s="35"/>
      <c r="W74" s="35"/>
      <c r="X74" s="35"/>
      <c r="Y74" s="35"/>
      <c r="Z74" s="35"/>
    </row>
    <row r="75" spans="1:27" ht="15" customHeight="1">
      <c r="C75" s="143" t="s">
        <v>9</v>
      </c>
      <c r="D75" s="142">
        <v>2</v>
      </c>
      <c r="E75" s="36">
        <v>25.25</v>
      </c>
      <c r="F75" s="144">
        <v>0.62931034482758619</v>
      </c>
      <c r="G75" s="144">
        <v>0.25</v>
      </c>
      <c r="H75" s="144">
        <v>0.79347826086956519</v>
      </c>
      <c r="I75" s="1"/>
      <c r="J75" s="1"/>
      <c r="K75" s="1"/>
      <c r="L75" s="35"/>
      <c r="Q75" s="35"/>
      <c r="R75" s="35"/>
      <c r="T75" s="35"/>
      <c r="U75" s="35"/>
      <c r="V75" s="35"/>
      <c r="W75" s="35"/>
      <c r="X75" s="35"/>
      <c r="Y75" s="35"/>
      <c r="Z75" s="35"/>
    </row>
    <row r="76" spans="1:27" ht="15" customHeight="1">
      <c r="C76" s="141" t="s">
        <v>109</v>
      </c>
      <c r="D76" s="142">
        <v>50</v>
      </c>
      <c r="E76" s="36">
        <v>82.54</v>
      </c>
      <c r="F76" s="144">
        <v>0.79965517241379314</v>
      </c>
      <c r="G76" s="144">
        <v>0.83</v>
      </c>
      <c r="H76" s="144">
        <v>0.87021739130434772</v>
      </c>
      <c r="I76" s="1"/>
      <c r="J76" s="1"/>
      <c r="K76" s="1"/>
      <c r="L76" s="35"/>
      <c r="M76" s="126" t="s">
        <v>103</v>
      </c>
      <c r="N76" s="126"/>
      <c r="O76" s="127"/>
      <c r="P76" s="16" t="s">
        <v>4</v>
      </c>
      <c r="Q76" s="35"/>
      <c r="R76" s="35"/>
      <c r="T76" s="35"/>
      <c r="U76" s="35"/>
      <c r="V76" s="35"/>
      <c r="W76" s="35"/>
      <c r="X76" s="35"/>
      <c r="Y76" s="35"/>
      <c r="Z76" s="35"/>
    </row>
    <row r="77" spans="1:27" ht="15" customHeight="1">
      <c r="G77" s="1"/>
      <c r="H77" s="1"/>
      <c r="I77" s="1"/>
      <c r="J77" s="1"/>
      <c r="K77" s="1"/>
      <c r="L77" s="35"/>
      <c r="M77" s="134" t="s">
        <v>86</v>
      </c>
      <c r="N77" s="134"/>
      <c r="O77" s="135"/>
      <c r="P77" s="25">
        <v>11</v>
      </c>
      <c r="Q77" s="35"/>
      <c r="R77" s="35"/>
      <c r="T77" s="35"/>
      <c r="U77" s="35"/>
      <c r="V77" s="35"/>
      <c r="W77" s="35"/>
      <c r="X77" s="35"/>
      <c r="Y77" s="35"/>
      <c r="Z77" s="35"/>
    </row>
    <row r="78" spans="1:27" ht="15" customHeight="1">
      <c r="G78" s="1"/>
      <c r="H78" s="1"/>
      <c r="I78" s="1"/>
      <c r="J78" s="1"/>
      <c r="K78" s="1"/>
      <c r="L78" s="35"/>
      <c r="M78" s="134" t="s">
        <v>81</v>
      </c>
      <c r="N78" s="134"/>
      <c r="O78" s="135"/>
      <c r="P78" s="25">
        <v>20</v>
      </c>
      <c r="Q78" s="35"/>
      <c r="R78" s="35"/>
      <c r="T78" s="35"/>
      <c r="U78" s="35"/>
      <c r="V78" s="35"/>
      <c r="W78" s="35"/>
      <c r="X78" s="35"/>
      <c r="Y78" s="35"/>
      <c r="Z78" s="35"/>
    </row>
    <row r="79" spans="1:27" s="101" customFormat="1" ht="15" customHeight="1">
      <c r="A79" s="100"/>
      <c r="B79" s="100"/>
      <c r="G79" s="100"/>
      <c r="H79" s="100"/>
      <c r="I79" s="100"/>
      <c r="J79" s="100"/>
      <c r="K79" s="100"/>
      <c r="L79" s="103"/>
      <c r="M79" s="134" t="s">
        <v>82</v>
      </c>
      <c r="N79" s="134"/>
      <c r="O79" s="135"/>
      <c r="P79" s="25">
        <v>12</v>
      </c>
      <c r="Q79" s="103"/>
      <c r="R79" s="103"/>
      <c r="S79" s="103"/>
      <c r="T79" s="103"/>
      <c r="U79" s="103"/>
      <c r="V79" s="103"/>
      <c r="W79" s="103"/>
      <c r="X79" s="103"/>
      <c r="Y79" s="103"/>
      <c r="Z79" s="103"/>
    </row>
    <row r="80" spans="1:27" s="85" customFormat="1" ht="15" customHeight="1">
      <c r="A80" s="84"/>
      <c r="B80" s="84"/>
      <c r="G80" s="84"/>
      <c r="H80" s="84"/>
      <c r="I80" s="84"/>
      <c r="J80" s="84"/>
      <c r="K80" s="84"/>
      <c r="L80" s="88"/>
      <c r="M80" s="134" t="s">
        <v>83</v>
      </c>
      <c r="N80" s="134"/>
      <c r="O80" s="135"/>
      <c r="P80" s="25">
        <v>3</v>
      </c>
      <c r="Q80" s="88"/>
      <c r="R80" s="88"/>
      <c r="S80" s="88"/>
      <c r="T80" s="88"/>
      <c r="U80" s="88"/>
      <c r="V80" s="88"/>
      <c r="W80" s="88"/>
      <c r="X80" s="88"/>
      <c r="Y80" s="88"/>
      <c r="Z80" s="88"/>
    </row>
    <row r="81" spans="3:26" ht="15" customHeight="1">
      <c r="G81" s="1"/>
      <c r="H81" s="1"/>
      <c r="I81" s="1"/>
      <c r="J81" s="1"/>
      <c r="K81" s="1"/>
      <c r="L81" s="35"/>
      <c r="M81" s="130" t="s">
        <v>5</v>
      </c>
      <c r="N81" s="131"/>
      <c r="P81" s="29">
        <f>SUM(P77:P80)</f>
        <v>46</v>
      </c>
      <c r="Q81" s="35"/>
      <c r="R81" s="35"/>
      <c r="T81" s="35"/>
      <c r="U81" s="35"/>
      <c r="V81" s="35"/>
      <c r="W81" s="35"/>
      <c r="X81" s="35"/>
      <c r="Y81" s="35"/>
      <c r="Z81" s="35"/>
    </row>
    <row r="82" spans="3:26" ht="15" customHeight="1">
      <c r="G82" s="1"/>
      <c r="H82" s="1"/>
      <c r="I82" s="1"/>
      <c r="J82" s="1"/>
      <c r="K82" s="1"/>
      <c r="L82" s="35"/>
      <c r="Q82" s="35"/>
      <c r="R82" s="35"/>
      <c r="T82" s="35"/>
      <c r="U82" s="35"/>
      <c r="V82" s="35"/>
      <c r="W82" s="35"/>
      <c r="X82" s="35"/>
      <c r="Y82" s="35"/>
      <c r="Z82" s="35"/>
    </row>
    <row r="83" spans="3:26" ht="15" customHeight="1">
      <c r="G83" s="1"/>
      <c r="H83" s="1"/>
      <c r="I83" s="1"/>
      <c r="J83" s="1"/>
      <c r="K83" s="1"/>
      <c r="L83" s="35"/>
      <c r="Q83" s="35"/>
      <c r="R83" s="35"/>
      <c r="T83" s="35"/>
      <c r="U83" s="35"/>
      <c r="V83" s="35"/>
      <c r="W83" s="35"/>
      <c r="X83" s="35"/>
      <c r="Y83" s="35"/>
      <c r="Z83" s="35"/>
    </row>
    <row r="84" spans="3:26" ht="15" customHeight="1">
      <c r="G84" s="1"/>
      <c r="H84" s="1"/>
      <c r="I84" s="1"/>
      <c r="J84" s="1"/>
      <c r="K84" s="1"/>
    </row>
    <row r="85" spans="3:26" ht="15" customHeight="1">
      <c r="G85" s="1"/>
      <c r="H85" s="1"/>
      <c r="I85" s="1"/>
      <c r="J85" s="1"/>
      <c r="K85" s="1"/>
      <c r="M85" s="139" t="s">
        <v>107</v>
      </c>
      <c r="N85" s="139" t="s">
        <v>106</v>
      </c>
    </row>
    <row r="86" spans="3:26" ht="15" customHeight="1">
      <c r="G86" s="1"/>
      <c r="H86" s="1"/>
      <c r="I86" s="1"/>
      <c r="J86" s="1"/>
      <c r="K86" s="1"/>
      <c r="M86" s="139">
        <v>0</v>
      </c>
      <c r="N86" s="34" t="s">
        <v>9</v>
      </c>
    </row>
    <row r="87" spans="3:26" ht="15" customHeight="1">
      <c r="G87" s="1"/>
      <c r="H87" s="1"/>
      <c r="I87" s="1"/>
      <c r="J87" s="1"/>
      <c r="K87" s="1"/>
      <c r="M87" s="139">
        <v>60</v>
      </c>
      <c r="N87" s="34" t="s">
        <v>8</v>
      </c>
    </row>
    <row r="88" spans="3:26" ht="15" customHeight="1">
      <c r="G88" s="1"/>
      <c r="H88" s="1"/>
      <c r="I88" s="1"/>
      <c r="J88" s="1"/>
      <c r="K88" s="1"/>
      <c r="M88" s="139">
        <v>85</v>
      </c>
      <c r="N88" s="34" t="s">
        <v>7</v>
      </c>
    </row>
    <row r="89" spans="3:26" ht="15" customHeight="1">
      <c r="C89" s="1"/>
      <c r="D89" s="1"/>
      <c r="E89" s="1"/>
      <c r="F89" s="1"/>
      <c r="G89" s="1"/>
      <c r="H89" s="1"/>
      <c r="I89" s="1"/>
      <c r="J89" s="1"/>
      <c r="K89" s="1"/>
    </row>
    <row r="90" spans="3:26" ht="15" customHeight="1">
      <c r="C90" s="1"/>
      <c r="D90" s="1"/>
      <c r="E90" s="1"/>
      <c r="F90" s="1"/>
      <c r="G90" s="1"/>
      <c r="H90" s="1"/>
      <c r="I90" s="1"/>
      <c r="J90" s="1"/>
      <c r="K90" s="1"/>
    </row>
    <row r="91" spans="3:26" ht="15" customHeight="1">
      <c r="C91" s="1"/>
      <c r="D91" s="1"/>
      <c r="E91" s="1"/>
      <c r="F91" s="1"/>
      <c r="G91" s="1"/>
      <c r="H91" s="1"/>
      <c r="I91" s="1"/>
      <c r="J91" s="1"/>
      <c r="K91" s="1"/>
    </row>
    <row r="92" spans="3:26" ht="15" customHeight="1">
      <c r="C92" s="1"/>
      <c r="D92" s="1"/>
      <c r="E92" s="1"/>
      <c r="F92" s="1"/>
      <c r="G92" s="1"/>
      <c r="H92" s="1"/>
      <c r="I92" s="1"/>
      <c r="J92" s="1"/>
      <c r="K92" s="1"/>
    </row>
    <row r="93" spans="3:26" ht="15" customHeight="1">
      <c r="C93" s="1"/>
      <c r="D93" s="1"/>
      <c r="E93" s="1"/>
      <c r="F93" s="1"/>
      <c r="G93" s="1"/>
      <c r="H93" s="1"/>
      <c r="I93" s="1"/>
      <c r="J93" s="1"/>
      <c r="K93" s="1"/>
    </row>
    <row r="94" spans="3:26" ht="15" customHeight="1"/>
    <row r="95" spans="3:26" ht="15" customHeight="1"/>
    <row r="96" spans="3:26" ht="15" customHeight="1"/>
    <row r="97" ht="15" customHeight="1"/>
    <row r="98" ht="15" customHeight="1"/>
    <row r="99" ht="15" customHeight="1"/>
    <row r="100" ht="15" customHeight="1"/>
  </sheetData>
  <sortState ref="C3:R52">
    <sortCondition descending="1" ref="H3:H52"/>
  </sortState>
  <mergeCells count="19">
    <mergeCell ref="M64:O64"/>
    <mergeCell ref="M65:O65"/>
    <mergeCell ref="M66:O66"/>
    <mergeCell ref="M67:O67"/>
    <mergeCell ref="M71:O71"/>
    <mergeCell ref="M70:O70"/>
    <mergeCell ref="M81:N81"/>
    <mergeCell ref="M73:N73"/>
    <mergeCell ref="M72:O72"/>
    <mergeCell ref="M77:O77"/>
    <mergeCell ref="M78:O78"/>
    <mergeCell ref="M79:O79"/>
    <mergeCell ref="M80:O80"/>
    <mergeCell ref="M76:O76"/>
    <mergeCell ref="V1:W1"/>
    <mergeCell ref="X1:Y1"/>
    <mergeCell ref="T1:U1"/>
    <mergeCell ref="M62:O62"/>
    <mergeCell ref="M63:O63"/>
  </mergeCell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duo clt az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2020-06-13T10:47:33Z</dcterms:created>
  <dcterms:modified xsi:type="dcterms:W3CDTF">2020-06-14T00:23:00Z</dcterms:modified>
</cp:coreProperties>
</file>