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I4" i="1" l="1"/>
  <c r="I8" i="1"/>
  <c r="I12" i="1"/>
  <c r="I16" i="1"/>
  <c r="I20" i="1"/>
  <c r="I24" i="1"/>
  <c r="I28" i="1"/>
  <c r="I32" i="1"/>
  <c r="I36" i="1"/>
  <c r="H5" i="1"/>
  <c r="H9" i="1"/>
  <c r="H13" i="1"/>
  <c r="H17" i="1"/>
  <c r="H21" i="1"/>
  <c r="H25" i="1"/>
  <c r="H29" i="1"/>
  <c r="H33" i="1"/>
  <c r="G2" i="1"/>
  <c r="I2" i="1" s="1"/>
  <c r="G3" i="1"/>
  <c r="I3" i="1" s="1"/>
  <c r="G4" i="1"/>
  <c r="G5" i="1"/>
  <c r="I5" i="1" s="1"/>
  <c r="G6" i="1"/>
  <c r="I6" i="1" s="1"/>
  <c r="G7" i="1"/>
  <c r="I7" i="1" s="1"/>
  <c r="G8" i="1"/>
  <c r="G9" i="1"/>
  <c r="I9" i="1" s="1"/>
  <c r="G10" i="1"/>
  <c r="I10" i="1" s="1"/>
  <c r="G11" i="1"/>
  <c r="I11" i="1" s="1"/>
  <c r="G12" i="1"/>
  <c r="G13" i="1"/>
  <c r="I13" i="1" s="1"/>
  <c r="G14" i="1"/>
  <c r="I14" i="1" s="1"/>
  <c r="G15" i="1"/>
  <c r="I15" i="1" s="1"/>
  <c r="G16" i="1"/>
  <c r="G17" i="1"/>
  <c r="I17" i="1" s="1"/>
  <c r="G18" i="1"/>
  <c r="I18" i="1" s="1"/>
  <c r="G19" i="1"/>
  <c r="I19" i="1" s="1"/>
  <c r="G20" i="1"/>
  <c r="G21" i="1"/>
  <c r="I21" i="1" s="1"/>
  <c r="G22" i="1"/>
  <c r="I22" i="1" s="1"/>
  <c r="G23" i="1"/>
  <c r="I23" i="1" s="1"/>
  <c r="G24" i="1"/>
  <c r="G25" i="1"/>
  <c r="I25" i="1" s="1"/>
  <c r="G26" i="1"/>
  <c r="I26" i="1" s="1"/>
  <c r="G27" i="1"/>
  <c r="I27" i="1" s="1"/>
  <c r="G28" i="1"/>
  <c r="G29" i="1"/>
  <c r="I29" i="1" s="1"/>
  <c r="G30" i="1"/>
  <c r="I30" i="1" s="1"/>
  <c r="G31" i="1"/>
  <c r="I31" i="1" s="1"/>
  <c r="G32" i="1"/>
  <c r="G33" i="1"/>
  <c r="I33" i="1" s="1"/>
  <c r="G34" i="1"/>
  <c r="I34" i="1" s="1"/>
  <c r="G35" i="1"/>
  <c r="I35" i="1" s="1"/>
  <c r="G36" i="1"/>
  <c r="F2" i="1"/>
  <c r="H2" i="1" s="1"/>
  <c r="F3" i="1"/>
  <c r="H3" i="1" s="1"/>
  <c r="F4" i="1"/>
  <c r="H4" i="1" s="1"/>
  <c r="F5" i="1"/>
  <c r="F6" i="1"/>
  <c r="H6" i="1" s="1"/>
  <c r="F7" i="1"/>
  <c r="H7" i="1" s="1"/>
  <c r="F8" i="1"/>
  <c r="H8" i="1" s="1"/>
  <c r="F9" i="1"/>
  <c r="F10" i="1"/>
  <c r="H10" i="1" s="1"/>
  <c r="F11" i="1"/>
  <c r="H11" i="1" s="1"/>
  <c r="F12" i="1"/>
  <c r="H12" i="1" s="1"/>
  <c r="F13" i="1"/>
  <c r="F14" i="1"/>
  <c r="H14" i="1" s="1"/>
  <c r="F15" i="1"/>
  <c r="H15" i="1" s="1"/>
  <c r="F16" i="1"/>
  <c r="H16" i="1" s="1"/>
  <c r="F17" i="1"/>
  <c r="F18" i="1"/>
  <c r="H18" i="1" s="1"/>
  <c r="F19" i="1"/>
  <c r="H19" i="1" s="1"/>
  <c r="F20" i="1"/>
  <c r="H20" i="1" s="1"/>
  <c r="F21" i="1"/>
  <c r="F22" i="1"/>
  <c r="H22" i="1" s="1"/>
  <c r="F23" i="1"/>
  <c r="H23" i="1" s="1"/>
  <c r="F24" i="1"/>
  <c r="H24" i="1" s="1"/>
  <c r="F25" i="1"/>
  <c r="F26" i="1"/>
  <c r="H26" i="1" s="1"/>
  <c r="F27" i="1"/>
  <c r="H27" i="1" s="1"/>
  <c r="F28" i="1"/>
  <c r="H28" i="1" s="1"/>
  <c r="F29" i="1"/>
  <c r="F30" i="1"/>
  <c r="H30" i="1" s="1"/>
  <c r="F31" i="1"/>
  <c r="H31" i="1" s="1"/>
  <c r="F32" i="1"/>
  <c r="H32" i="1" s="1"/>
  <c r="F33" i="1"/>
  <c r="F34" i="1"/>
  <c r="H34" i="1" s="1"/>
  <c r="F35" i="1"/>
  <c r="H35" i="1" s="1"/>
  <c r="F36" i="1"/>
  <c r="H36" i="1" s="1"/>
  <c r="D4" i="1"/>
  <c r="D8" i="1"/>
  <c r="D12" i="1"/>
  <c r="D16" i="1"/>
  <c r="D20" i="1"/>
  <c r="D24" i="1"/>
  <c r="D28" i="1"/>
  <c r="D32" i="1"/>
  <c r="D36" i="1"/>
  <c r="C2" i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D33" i="1" l="1"/>
  <c r="D29" i="1"/>
  <c r="D25" i="1"/>
  <c r="D21" i="1"/>
  <c r="D17" i="1"/>
  <c r="D13" i="1"/>
  <c r="D9" i="1"/>
  <c r="D5" i="1"/>
  <c r="D35" i="1"/>
  <c r="D27" i="1"/>
  <c r="D19" i="1"/>
  <c r="D7" i="1"/>
  <c r="D31" i="1"/>
  <c r="D23" i="1"/>
  <c r="D15" i="1"/>
  <c r="D11" i="1"/>
  <c r="D3" i="1"/>
  <c r="D34" i="1"/>
  <c r="D30" i="1"/>
  <c r="D26" i="1"/>
  <c r="D22" i="1"/>
  <c r="D18" i="1"/>
  <c r="D14" i="1"/>
  <c r="D10" i="1"/>
  <c r="D6" i="1"/>
  <c r="D2" i="1"/>
  <c r="J9" i="1"/>
  <c r="J10" i="1"/>
  <c r="J11" i="1"/>
  <c r="J13" i="1"/>
  <c r="J21" i="1"/>
  <c r="J22" i="1"/>
  <c r="J23" i="1"/>
  <c r="J24" i="1"/>
  <c r="J25" i="1"/>
  <c r="J33" i="1"/>
  <c r="J34" i="1"/>
  <c r="J35" i="1"/>
  <c r="J36" i="1"/>
  <c r="J5" i="1" l="1"/>
  <c r="J12" i="1"/>
  <c r="J4" i="1"/>
  <c r="J6" i="1" l="1"/>
  <c r="J7" i="1" l="1"/>
  <c r="J8" i="1" l="1"/>
  <c r="J14" i="1" l="1"/>
  <c r="J15" i="1" l="1"/>
  <c r="J16" i="1" l="1"/>
  <c r="J17" i="1"/>
  <c r="J18" i="1" l="1"/>
  <c r="J19" i="1" l="1"/>
  <c r="J20" i="1" l="1"/>
  <c r="J26" i="1" l="1"/>
  <c r="J27" i="1" l="1"/>
  <c r="J28" i="1" l="1"/>
  <c r="J29" i="1" l="1"/>
  <c r="J30" i="1" l="1"/>
  <c r="J31" i="1" l="1"/>
  <c r="J32" i="1" l="1"/>
</calcChain>
</file>

<file path=xl/sharedStrings.xml><?xml version="1.0" encoding="utf-8"?>
<sst xmlns="http://schemas.openxmlformats.org/spreadsheetml/2006/main" count="52" uniqueCount="15">
  <si>
    <t>Rythme</t>
  </si>
  <si>
    <t>Date</t>
  </si>
  <si>
    <t>Début</t>
  </si>
  <si>
    <t>Fin</t>
  </si>
  <si>
    <t>Temps entre 2 postes</t>
  </si>
  <si>
    <t>M</t>
  </si>
  <si>
    <t>A</t>
  </si>
  <si>
    <t>N</t>
  </si>
  <si>
    <t>H</t>
  </si>
  <si>
    <t>R</t>
  </si>
  <si>
    <t>Debut</t>
  </si>
  <si>
    <t>Début poste</t>
  </si>
  <si>
    <t>Fin poste</t>
  </si>
  <si>
    <t>Semaine</t>
  </si>
  <si>
    <t>Max de Temps entre 2 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</si>
</sst>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 \+\ hh:mm"/>
    <numFmt numFmtId="165" formatCode="h:mm;@"/>
    <numFmt numFmtId="166" formatCode="[hh]:mm"/>
    <numFmt numFmtId="167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0" xfId="0" applyNumberFormat="1"/>
    <xf numFmtId="164" fontId="0" fillId="0" borderId="0" xfId="0" applyNumberFormat="1"/>
    <xf numFmtId="16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7" fontId="0" fillId="0" borderId="0" xfId="0" applyNumberFormat="1" applyAlignment="1">
      <alignment wrapText="1"/>
    </xf>
    <xf numFmtId="167" fontId="0" fillId="0" borderId="0" xfId="0" applyNumberFormat="1"/>
  </cellXfs>
  <cellStyles count="1">
    <cellStyle name="Normal" xfId="0" builtinId="0"/>
  </cellStyles>
  <dxfs count="1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167" formatCode="[$-F800]dddd\,\ mmmm\ dd\,\ yyyy"/>
    </dxf>
    <dxf>
      <numFmt numFmtId="167" formatCode="[$-F800]dddd\,\ mmmm\ dd\,\ yyyy"/>
      <alignment horizontal="general" vertical="bottom" textRotation="0" wrapText="1" indent="0" justifyLastLine="0" shrinkToFit="0" readingOrder="0"/>
    </dxf>
    <dxf>
      <numFmt numFmtId="167" formatCode="[$-F800]dddd\,\ mmmm\ dd\,\ yyyy"/>
    </dxf>
    <dxf>
      <numFmt numFmtId="167" formatCode="[$-F800]dddd\,\ mmmm\ dd\,\ yyyy"/>
    </dxf>
    <dxf>
      <numFmt numFmtId="0" formatCode="General"/>
    </dxf>
    <dxf>
      <numFmt numFmtId="25" formatCode="hh:mm"/>
    </dxf>
    <dxf>
      <alignment horizontal="general" vertical="bottom" textRotation="0" wrapText="1" indent="0" justifyLastLine="0" shrinkToFit="0" readingOrder="0"/>
    </dxf>
    <dxf>
      <numFmt numFmtId="166" formatCode="[hh]:mm"/>
    </dxf>
    <dxf>
      <numFmt numFmtId="165" formatCode="h:mm;@"/>
    </dxf>
    <dxf>
      <numFmt numFmtId="165" formatCode="h:mm;@"/>
    </dxf>
    <dxf>
      <numFmt numFmtId="165" formatCode="h:mm;@"/>
    </dxf>
    <dxf>
      <numFmt numFmtId="165" formatCode="h:mm;@"/>
    </dxf>
    <dxf>
      <numFmt numFmtId="165" formatCode="h:mm;@"/>
      <alignment horizontal="general" vertical="bottom" textRotation="0" wrapText="1" indent="0" justifyLastLine="0" shrinkToFit="0" readingOrder="0"/>
    </dxf>
    <dxf>
      <numFmt numFmtId="166" formatCode="[hh]:mm"/>
    </dxf>
    <dxf>
      <numFmt numFmtId="166" formatCode="[h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09.436935532409" createdVersion="5" refreshedVersion="5" minRefreshableVersion="3" recordCount="35">
  <cacheSource type="worksheet">
    <worksheetSource name="Tableau1"/>
  </cacheSource>
  <cacheFields count="8">
    <cacheField name="Date" numFmtId="16">
      <sharedItems containsSemiMixedTypes="0" containsNonDate="0" containsDate="1" containsString="0" minDate="2017-03-01T00:00:00" maxDate="2017-04-05T00:00:00"/>
    </cacheField>
    <cacheField name="Semaine" numFmtId="0">
      <sharedItems containsSemiMixedTypes="0" containsString="0" containsNumber="1" containsInteger="1" minValue="9" maxValue="14" count="6">
        <n v="9"/>
        <n v="10"/>
        <n v="11"/>
        <n v="12"/>
        <n v="13"/>
        <n v="14"/>
      </sharedItems>
    </cacheField>
    <cacheField name="Rythme" numFmtId="0">
      <sharedItems/>
    </cacheField>
    <cacheField name="Début" numFmtId="165">
      <sharedItems containsSemiMixedTypes="0" containsNonDate="0" containsDate="1" containsString="0" minDate="1899-12-30T00:00:00" maxDate="1899-12-30T20:45:00"/>
    </cacheField>
    <cacheField name="Fin" numFmtId="165">
      <sharedItems containsSemiMixedTypes="0" containsNonDate="0" containsDate="1" containsString="0" minDate="1899-12-30T00:00:00" maxDate="1899-12-31T06:00:00"/>
    </cacheField>
    <cacheField name="Début poste" numFmtId="165">
      <sharedItems containsSemiMixedTypes="0" containsNonDate="0" containsDate="1" containsString="0" minDate="1899-12-30T00:00:00" maxDate="2017-03-31T20:45:00"/>
    </cacheField>
    <cacheField name="Fin poste" numFmtId="165">
      <sharedItems containsSemiMixedTypes="0" containsNonDate="0" containsDate="1" containsString="0" minDate="1899-12-30T00:00:00" maxDate="2017-04-01T06:00:00"/>
    </cacheField>
    <cacheField name="Temps entre 2 postes" numFmtId="0">
      <sharedItems containsNonDate="0" containsDate="1" containsString="0" containsBlank="1" minDate="1899-12-30T00:00:00" maxDate="1900-01-03T23:45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d v="2017-03-01T00:00:00"/>
    <x v="0"/>
    <s v="M"/>
    <d v="1899-12-30T05:45:00"/>
    <d v="1899-12-30T13:30:00"/>
    <d v="2017-03-01T05:45:00"/>
    <d v="2017-03-01T13:30:00"/>
    <m/>
  </r>
  <r>
    <d v="2017-03-02T00:00:00"/>
    <x v="0"/>
    <s v="M"/>
    <d v="1899-12-30T05:45:00"/>
    <d v="1899-12-30T13:30:00"/>
    <d v="2017-03-02T05:45:00"/>
    <d v="2017-03-02T13:30:00"/>
    <d v="1899-12-30T16:15:00"/>
  </r>
  <r>
    <d v="2017-03-03T00:00:00"/>
    <x v="0"/>
    <s v="M"/>
    <d v="1899-12-30T05:45:00"/>
    <d v="1899-12-30T13:30:00"/>
    <d v="2017-03-03T05:45:00"/>
    <d v="2017-03-03T13:30:00"/>
    <d v="1899-12-30T16:15:00"/>
  </r>
  <r>
    <d v="2017-03-04T00:00:00"/>
    <x v="0"/>
    <s v="A"/>
    <d v="1899-12-30T13:15:00"/>
    <d v="1899-12-30T21:00:00"/>
    <d v="2017-03-04T13:15:00"/>
    <d v="2017-03-04T21:00:00"/>
    <d v="1899-12-30T23:45:00"/>
  </r>
  <r>
    <d v="2017-03-05T00:00:00"/>
    <x v="0"/>
    <s v="A"/>
    <d v="1899-12-30T13:15:00"/>
    <d v="1899-12-30T21:00:00"/>
    <d v="2017-03-05T13:15:00"/>
    <d v="2017-03-05T21:00:00"/>
    <d v="1899-12-30T16:15:00"/>
  </r>
  <r>
    <d v="2017-03-06T00:00:00"/>
    <x v="1"/>
    <s v="N"/>
    <d v="1899-12-30T20:45:00"/>
    <d v="1899-12-31T06:00:00"/>
    <d v="2017-03-06T20:45:00"/>
    <d v="2017-03-07T06:00:00"/>
    <d v="1899-12-30T23:45:00"/>
  </r>
  <r>
    <d v="2017-03-07T00:00:00"/>
    <x v="1"/>
    <s v="N"/>
    <d v="1899-12-30T20:45:00"/>
    <d v="1899-12-31T06:00:00"/>
    <d v="2017-03-07T20:45:00"/>
    <d v="2017-03-08T06:00:00"/>
    <d v="1899-12-30T14:45:00"/>
  </r>
  <r>
    <d v="2017-03-08T00:00:00"/>
    <x v="1"/>
    <s v="R"/>
    <d v="1899-12-30T00:00:00"/>
    <d v="1899-12-30T00:00:00"/>
    <d v="1899-12-30T00:00:00"/>
    <d v="1899-12-30T00:00:00"/>
    <d v="1899-12-30T00:00:00"/>
  </r>
  <r>
    <d v="2017-03-09T00:00:00"/>
    <x v="1"/>
    <s v="R"/>
    <d v="1899-12-30T00:00:00"/>
    <d v="1899-12-30T00:00:00"/>
    <d v="1899-12-30T00:00:00"/>
    <d v="1899-12-30T00:00:00"/>
    <d v="1899-12-30T00:00:00"/>
  </r>
  <r>
    <d v="2017-03-10T00:00:00"/>
    <x v="1"/>
    <s v="H"/>
    <d v="1899-12-30T00:00:00"/>
    <d v="1899-12-30T00:00:00"/>
    <d v="1899-12-30T00:00:00"/>
    <d v="1899-12-30T00:00:00"/>
    <d v="1899-12-30T00:00:00"/>
  </r>
  <r>
    <d v="2017-03-11T00:00:00"/>
    <x v="1"/>
    <s v="R"/>
    <d v="1899-12-30T00:00:00"/>
    <d v="1899-12-30T00:00:00"/>
    <d v="1899-12-30T00:00:00"/>
    <d v="1899-12-30T00:00:00"/>
    <d v="1899-12-30T00:00:00"/>
  </r>
  <r>
    <d v="2017-03-12T00:00:00"/>
    <x v="1"/>
    <s v="H"/>
    <d v="1899-12-30T00:00:00"/>
    <d v="1899-12-30T00:00:00"/>
    <d v="1899-12-30T00:00:00"/>
    <d v="1899-12-30T00:00:00"/>
    <d v="1899-12-30T00:00:00"/>
  </r>
  <r>
    <d v="2017-03-13T00:00:00"/>
    <x v="2"/>
    <s v="M"/>
    <d v="1899-12-30T05:45:00"/>
    <d v="1899-12-30T13:30:00"/>
    <d v="2017-03-13T05:45:00"/>
    <d v="2017-03-13T13:30:00"/>
    <d v="1900-01-03T23:45:00"/>
  </r>
  <r>
    <d v="2017-03-14T00:00:00"/>
    <x v="2"/>
    <s v="M"/>
    <d v="1899-12-30T05:45:00"/>
    <d v="1899-12-30T13:30:00"/>
    <d v="2017-03-14T05:45:00"/>
    <d v="2017-03-14T13:30:00"/>
    <d v="1899-12-30T16:15:00"/>
  </r>
  <r>
    <d v="2017-03-15T00:00:00"/>
    <x v="2"/>
    <s v="A"/>
    <d v="1899-12-30T13:15:00"/>
    <d v="1899-12-30T21:00:00"/>
    <d v="2017-03-15T13:15:00"/>
    <d v="2017-03-15T21:00:00"/>
    <d v="1899-12-30T23:45:00"/>
  </r>
  <r>
    <d v="2017-03-16T00:00:00"/>
    <x v="2"/>
    <s v="A"/>
    <d v="1899-12-30T13:15:00"/>
    <d v="1899-12-30T21:00:00"/>
    <d v="2017-03-16T13:15:00"/>
    <d v="2017-03-16T21:00:00"/>
    <d v="1899-12-30T16:15:00"/>
  </r>
  <r>
    <d v="2017-03-17T00:00:00"/>
    <x v="2"/>
    <s v="A"/>
    <d v="1899-12-30T13:15:00"/>
    <d v="1899-12-30T21:00:00"/>
    <d v="2017-03-17T13:15:00"/>
    <d v="2017-03-17T21:00:00"/>
    <d v="1899-12-30T16:15:00"/>
  </r>
  <r>
    <d v="2017-03-18T00:00:00"/>
    <x v="2"/>
    <s v="N"/>
    <d v="1899-12-30T20:45:00"/>
    <d v="1899-12-31T06:00:00"/>
    <d v="2017-03-18T20:45:00"/>
    <d v="2017-03-19T06:00:00"/>
    <d v="1899-12-30T23:45:00"/>
  </r>
  <r>
    <d v="2017-03-19T00:00:00"/>
    <x v="2"/>
    <s v="N"/>
    <d v="1899-12-30T20:45:00"/>
    <d v="1899-12-31T06:00:00"/>
    <d v="2017-03-19T20:45:00"/>
    <d v="2017-03-20T06:00:00"/>
    <d v="1899-12-30T14:45:00"/>
  </r>
  <r>
    <d v="2017-03-20T00:00:00"/>
    <x v="3"/>
    <s v="R"/>
    <d v="1899-12-30T00:00:00"/>
    <d v="1899-12-30T00:00:00"/>
    <d v="1899-12-30T00:00:00"/>
    <d v="1899-12-30T00:00:00"/>
    <d v="1899-12-30T00:00:00"/>
  </r>
  <r>
    <d v="2017-03-21T00:00:00"/>
    <x v="3"/>
    <s v="R"/>
    <d v="1899-12-30T00:00:00"/>
    <d v="1899-12-30T00:00:00"/>
    <d v="1899-12-30T00:00:00"/>
    <d v="1899-12-30T00:00:00"/>
    <d v="1899-12-30T00:00:00"/>
  </r>
  <r>
    <d v="2017-03-22T00:00:00"/>
    <x v="3"/>
    <s v="R"/>
    <d v="1899-12-30T00:00:00"/>
    <d v="1899-12-30T00:00:00"/>
    <d v="1899-12-30T00:00:00"/>
    <d v="1899-12-30T00:00:00"/>
    <d v="1899-12-30T00:00:00"/>
  </r>
  <r>
    <d v="2017-03-23T00:00:00"/>
    <x v="3"/>
    <s v="H"/>
    <d v="1899-12-30T00:00:00"/>
    <d v="1899-12-30T00:00:00"/>
    <d v="1899-12-30T00:00:00"/>
    <d v="1899-12-30T00:00:00"/>
    <d v="1899-12-30T00:00:00"/>
  </r>
  <r>
    <d v="2017-03-24T00:00:00"/>
    <x v="3"/>
    <s v="H"/>
    <d v="1899-12-30T00:00:00"/>
    <d v="1899-12-30T00:00:00"/>
    <d v="1899-12-30T00:00:00"/>
    <d v="1899-12-30T00:00:00"/>
    <d v="1899-12-30T00:00:00"/>
  </r>
  <r>
    <d v="2017-03-25T00:00:00"/>
    <x v="3"/>
    <s v="M"/>
    <d v="1899-12-30T05:45:00"/>
    <d v="1899-12-30T13:30:00"/>
    <d v="2017-03-25T05:45:00"/>
    <d v="2017-03-25T13:30:00"/>
    <d v="1900-01-03T23:45:00"/>
  </r>
  <r>
    <d v="2017-03-26T00:00:00"/>
    <x v="3"/>
    <s v="M"/>
    <d v="1899-12-30T05:45:00"/>
    <d v="1899-12-30T13:30:00"/>
    <d v="2017-03-26T05:45:00"/>
    <d v="2017-03-26T13:30:00"/>
    <d v="1899-12-30T16:15:00"/>
  </r>
  <r>
    <d v="2017-03-27T00:00:00"/>
    <x v="4"/>
    <s v="A"/>
    <d v="1899-12-30T13:15:00"/>
    <d v="1899-12-30T21:00:00"/>
    <d v="2017-03-27T13:15:00"/>
    <d v="2017-03-27T21:00:00"/>
    <d v="1899-12-30T23:45:00"/>
  </r>
  <r>
    <d v="2017-03-28T00:00:00"/>
    <x v="4"/>
    <s v="A"/>
    <d v="1899-12-30T13:15:00"/>
    <d v="1899-12-30T21:00:00"/>
    <d v="2017-03-28T13:15:00"/>
    <d v="2017-03-28T21:00:00"/>
    <d v="1899-12-30T16:15:00"/>
  </r>
  <r>
    <d v="2017-03-29T00:00:00"/>
    <x v="4"/>
    <s v="N"/>
    <d v="1899-12-30T20:45:00"/>
    <d v="1899-12-31T06:00:00"/>
    <d v="2017-03-29T20:45:00"/>
    <d v="2017-03-30T06:00:00"/>
    <d v="1899-12-30T23:45:00"/>
  </r>
  <r>
    <d v="2017-03-30T00:00:00"/>
    <x v="4"/>
    <s v="N"/>
    <d v="1899-12-30T20:45:00"/>
    <d v="1899-12-31T06:00:00"/>
    <d v="2017-03-30T20:45:00"/>
    <d v="2017-03-31T06:00:00"/>
    <d v="1899-12-30T14:45:00"/>
  </r>
  <r>
    <d v="2017-03-31T00:00:00"/>
    <x v="4"/>
    <s v="N"/>
    <d v="1899-12-30T20:45:00"/>
    <d v="1899-12-31T06:00:00"/>
    <d v="2017-03-31T20:45:00"/>
    <d v="2017-04-01T06:00:00"/>
    <d v="1899-12-30T14:45:00"/>
  </r>
  <r>
    <d v="2017-04-01T00:00:00"/>
    <x v="4"/>
    <s v="R"/>
    <d v="1899-12-30T00:00:00"/>
    <d v="1899-12-30T00:00:00"/>
    <d v="1899-12-30T00:00:00"/>
    <d v="1899-12-30T00:00:00"/>
    <d v="1899-12-30T00:00:00"/>
  </r>
  <r>
    <d v="2017-04-02T00:00:00"/>
    <x v="4"/>
    <s v="H"/>
    <d v="1899-12-30T00:00:00"/>
    <d v="1899-12-30T00:00:00"/>
    <d v="1899-12-30T00:00:00"/>
    <d v="1899-12-30T00:00:00"/>
    <d v="1899-12-30T00:00:00"/>
  </r>
  <r>
    <d v="2017-04-03T00:00:00"/>
    <x v="5"/>
    <s v="R"/>
    <d v="1899-12-30T00:00:00"/>
    <d v="1899-12-30T00:00:00"/>
    <d v="1899-12-30T00:00:00"/>
    <d v="1899-12-30T00:00:00"/>
    <d v="1899-12-30T00:00:00"/>
  </r>
  <r>
    <d v="2017-04-04T00:00:00"/>
    <x v="5"/>
    <s v="R"/>
    <d v="1899-12-30T00:00:00"/>
    <d v="1899-12-30T00:00:00"/>
    <d v="1899-12-30T00:00:00"/>
    <d v="1899-12-30T00:00:00"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 rowHeaderCaption="Semaine">
  <location ref="L8:M14" firstHeaderRow="1" firstDataRow="1" firstDataCol="1"/>
  <pivotFields count="8">
    <pivotField numFmtId="16"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numFmtId="165" showAll="0"/>
    <pivotField numFmtId="165" showAll="0"/>
    <pivotField numFmtId="165" showAll="0"/>
    <pivotField numFmtId="165" showAll="0"/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Max de Temps entre 2 postes" fld="7" subtotal="max" baseField="1" baseItem="0" numFmtId="166"/>
  </dataFields>
  <formats count="2">
    <format dxfId="17">
      <pivotArea outline="0" collapsedLevelsAreSubtotals="1" fieldPosition="0"/>
    </format>
    <format dxfId="1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C1:J36" totalsRowShown="0" headerRowDxfId="15">
  <autoFilter ref="C1:J36"/>
  <tableColumns count="8">
    <tableColumn id="1" name="Date" dataDxfId="6">
      <calculatedColumnFormula>C1+1</calculatedColumnFormula>
    </tableColumn>
    <tableColumn id="2" name="Semaine" dataDxfId="7">
      <calculatedColumnFormula>_xlfn.ISOWEEKNUM(Tableau1[[#This Row],[Date]])</calculatedColumnFormula>
    </tableColumn>
    <tableColumn id="3" name="Rythme"/>
    <tableColumn id="4" name="Début" dataDxfId="14">
      <calculatedColumnFormula>IFERROR(VLOOKUP(Tableau1[[#This Row],[Rythme]],Tableau3[#All],2,0),0)</calculatedColumnFormula>
    </tableColumn>
    <tableColumn id="5" name="Fin" dataDxfId="13">
      <calculatedColumnFormula>IFERROR(VLOOKUP(Tableau1[[#This Row],[Rythme]],Tableau3[#All],3,0),0)</calculatedColumnFormula>
    </tableColumn>
    <tableColumn id="6" name="Début poste" dataDxfId="12">
      <calculatedColumnFormula>IF(Tableau1[[#This Row],[Début]]=0,0,Tableau1[[#This Row],[Date]]+Tableau1[[#This Row],[Début]])</calculatedColumnFormula>
    </tableColumn>
    <tableColumn id="7" name="Fin poste" dataDxfId="11">
      <calculatedColumnFormula>IF(Tableau1[[#This Row],[Fin]]=0,0,Tableau1[[#This Row],[Date]]+Tableau1[[#This Row],[Fin]])</calculatedColumnFormula>
    </tableColumn>
    <tableColumn id="8" name="Temps entre 2 postes" dataDxfId="10">
      <calculatedColumnFormula>IF(MOD(I2,1)=0,0,H2-MAX(I1:I$2))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" totalsRowShown="0" headerRowDxfId="4" dataDxfId="3">
  <autoFilter ref="A1:A2"/>
  <tableColumns count="1">
    <tableColumn id="1" name="Début" dataDxfId="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L1:N4" totalsRowShown="0" headerRowDxfId="9">
  <autoFilter ref="L1:N4"/>
  <tableColumns count="3">
    <tableColumn id="1" name="Rythme"/>
    <tableColumn id="2" name="Debut" dataDxfId="8"/>
    <tableColumn id="3" name="Fin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showZeros="0" tabSelected="1" zoomScale="90" zoomScaleNormal="90" workbookViewId="0">
      <selection activeCell="C2" sqref="C2"/>
    </sheetView>
  </sheetViews>
  <sheetFormatPr baseColWidth="10" defaultRowHeight="14.5" x14ac:dyDescent="0.35"/>
  <cols>
    <col min="1" max="1" width="18.90625" style="12" bestFit="1" customWidth="1"/>
    <col min="3" max="3" width="21" style="12" bestFit="1" customWidth="1"/>
    <col min="5" max="5" width="9.453125" customWidth="1"/>
    <col min="6" max="7" width="9.453125" style="4" customWidth="1"/>
    <col min="8" max="8" width="13" style="4" customWidth="1"/>
    <col min="9" max="9" width="10.36328125" style="4" customWidth="1"/>
    <col min="10" max="10" width="20.6328125" customWidth="1"/>
  </cols>
  <sheetData>
    <row r="1" spans="1:14" s="6" customFormat="1" x14ac:dyDescent="0.35">
      <c r="A1" s="11" t="s">
        <v>2</v>
      </c>
      <c r="C1" s="11" t="s">
        <v>1</v>
      </c>
      <c r="D1" s="6" t="s">
        <v>13</v>
      </c>
      <c r="E1" s="6" t="s">
        <v>0</v>
      </c>
      <c r="F1" s="7" t="s">
        <v>2</v>
      </c>
      <c r="G1" s="7" t="s">
        <v>3</v>
      </c>
      <c r="H1" s="7" t="s">
        <v>11</v>
      </c>
      <c r="I1" s="7" t="s">
        <v>12</v>
      </c>
      <c r="J1" s="6" t="s">
        <v>4</v>
      </c>
      <c r="L1" s="6" t="s">
        <v>0</v>
      </c>
      <c r="M1" s="6" t="s">
        <v>10</v>
      </c>
      <c r="N1" s="6" t="s">
        <v>3</v>
      </c>
    </row>
    <row r="2" spans="1:14" x14ac:dyDescent="0.35">
      <c r="A2" s="12">
        <v>42795</v>
      </c>
      <c r="B2" s="3"/>
      <c r="C2" s="12">
        <f>Tableau2[Début]</f>
        <v>42795</v>
      </c>
      <c r="D2" s="8">
        <f>_xlfn.ISOWEEKNUM(Tableau1[[#This Row],[Date]])</f>
        <v>9</v>
      </c>
      <c r="E2" t="s">
        <v>5</v>
      </c>
      <c r="F2" s="4">
        <f>IFERROR(VLOOKUP(Tableau1[[#This Row],[Rythme]],Tableau3[#All],2,0),0)</f>
        <v>0.23958333333333334</v>
      </c>
      <c r="G2" s="4">
        <f>IFERROR(VLOOKUP(Tableau1[[#This Row],[Rythme]],Tableau3[#All],3,0),0)</f>
        <v>0.5625</v>
      </c>
      <c r="H2" s="4">
        <f>IF(Tableau1[[#This Row],[Début]]=0,0,Tableau1[[#This Row],[Date]]+Tableau1[[#This Row],[Début]])</f>
        <v>42795.239583333336</v>
      </c>
      <c r="I2" s="4">
        <f>IF(Tableau1[[#This Row],[Fin]]=0,0,Tableau1[[#This Row],[Date]]+Tableau1[[#This Row],[Fin]])</f>
        <v>42795.5625</v>
      </c>
      <c r="L2" t="s">
        <v>5</v>
      </c>
      <c r="M2" s="1">
        <v>0.23958333333333334</v>
      </c>
      <c r="N2" s="1">
        <v>0.5625</v>
      </c>
    </row>
    <row r="3" spans="1:14" x14ac:dyDescent="0.35">
      <c r="C3" s="12">
        <f>C2+1</f>
        <v>42796</v>
      </c>
      <c r="D3" s="8">
        <f>_xlfn.ISOWEEKNUM(Tableau1[[#This Row],[Date]])</f>
        <v>9</v>
      </c>
      <c r="E3" t="s">
        <v>5</v>
      </c>
      <c r="F3" s="4">
        <f>IFERROR(VLOOKUP(Tableau1[[#This Row],[Rythme]],Tableau3[#All],2,0),0)</f>
        <v>0.23958333333333334</v>
      </c>
      <c r="G3" s="4">
        <f>IFERROR(VLOOKUP(Tableau1[[#This Row],[Rythme]],Tableau3[#All],3,0),0)</f>
        <v>0.5625</v>
      </c>
      <c r="H3" s="4">
        <f>IF(Tableau1[[#This Row],[Début]]=0,0,Tableau1[[#This Row],[Date]]+Tableau1[[#This Row],[Début]])</f>
        <v>42796.239583333336</v>
      </c>
      <c r="I3" s="4">
        <f>IF(Tableau1[[#This Row],[Fin]]=0,0,Tableau1[[#This Row],[Date]]+Tableau1[[#This Row],[Fin]])</f>
        <v>42796.5625</v>
      </c>
      <c r="J3" s="5">
        <f>IF(MOD(I3,1)=0,0,H3-MAX(I$2:I2))</f>
        <v>0.67708333333575865</v>
      </c>
      <c r="L3" t="s">
        <v>6</v>
      </c>
      <c r="M3" s="1">
        <v>0.55208333333333337</v>
      </c>
      <c r="N3" s="1">
        <v>0.875</v>
      </c>
    </row>
    <row r="4" spans="1:14" x14ac:dyDescent="0.35">
      <c r="C4" s="12">
        <f t="shared" ref="C4:C36" si="0">C3+1</f>
        <v>42797</v>
      </c>
      <c r="D4" s="8">
        <f>_xlfn.ISOWEEKNUM(Tableau1[[#This Row],[Date]])</f>
        <v>9</v>
      </c>
      <c r="E4" t="s">
        <v>5</v>
      </c>
      <c r="F4" s="4">
        <f>IFERROR(VLOOKUP(Tableau1[[#This Row],[Rythme]],Tableau3[#All],2,0),0)</f>
        <v>0.23958333333333334</v>
      </c>
      <c r="G4" s="4">
        <f>IFERROR(VLOOKUP(Tableau1[[#This Row],[Rythme]],Tableau3[#All],3,0),0)</f>
        <v>0.5625</v>
      </c>
      <c r="H4" s="4">
        <f>IF(Tableau1[[#This Row],[Début]]=0,0,Tableau1[[#This Row],[Date]]+Tableau1[[#This Row],[Début]])</f>
        <v>42797.239583333336</v>
      </c>
      <c r="I4" s="4">
        <f>IF(Tableau1[[#This Row],[Fin]]=0,0,Tableau1[[#This Row],[Date]]+Tableau1[[#This Row],[Fin]])</f>
        <v>42797.5625</v>
      </c>
      <c r="J4" s="5">
        <f>IF(MOD(I4,1)=0,0,H4-MAX(I$2:I3))</f>
        <v>0.67708333333575865</v>
      </c>
      <c r="L4" t="s">
        <v>7</v>
      </c>
      <c r="M4" s="1">
        <v>0.86458333333333337</v>
      </c>
      <c r="N4" s="2">
        <v>1.25</v>
      </c>
    </row>
    <row r="5" spans="1:14" x14ac:dyDescent="0.35">
      <c r="C5" s="12">
        <f t="shared" si="0"/>
        <v>42798</v>
      </c>
      <c r="D5" s="8">
        <f>_xlfn.ISOWEEKNUM(Tableau1[[#This Row],[Date]])</f>
        <v>9</v>
      </c>
      <c r="E5" t="s">
        <v>6</v>
      </c>
      <c r="F5" s="4">
        <f>IFERROR(VLOOKUP(Tableau1[[#This Row],[Rythme]],Tableau3[#All],2,0),0)</f>
        <v>0.55208333333333337</v>
      </c>
      <c r="G5" s="4">
        <f>IFERROR(VLOOKUP(Tableau1[[#This Row],[Rythme]],Tableau3[#All],3,0),0)</f>
        <v>0.875</v>
      </c>
      <c r="H5" s="4">
        <f>IF(Tableau1[[#This Row],[Début]]=0,0,Tableau1[[#This Row],[Date]]+Tableau1[[#This Row],[Début]])</f>
        <v>42798.552083333336</v>
      </c>
      <c r="I5" s="4">
        <f>IF(Tableau1[[#This Row],[Fin]]=0,0,Tableau1[[#This Row],[Date]]+Tableau1[[#This Row],[Fin]])</f>
        <v>42798.875</v>
      </c>
      <c r="J5" s="5">
        <f>IF(MOD(I5,1)=0,0,H5-MAX(I$2:I4))</f>
        <v>0.98958333333575865</v>
      </c>
    </row>
    <row r="6" spans="1:14" x14ac:dyDescent="0.35">
      <c r="C6" s="12">
        <f t="shared" si="0"/>
        <v>42799</v>
      </c>
      <c r="D6" s="8">
        <f>_xlfn.ISOWEEKNUM(Tableau1[[#This Row],[Date]])</f>
        <v>9</v>
      </c>
      <c r="E6" t="s">
        <v>6</v>
      </c>
      <c r="F6" s="4">
        <f>IFERROR(VLOOKUP(Tableau1[[#This Row],[Rythme]],Tableau3[#All],2,0),0)</f>
        <v>0.55208333333333337</v>
      </c>
      <c r="G6" s="4">
        <f>IFERROR(VLOOKUP(Tableau1[[#This Row],[Rythme]],Tableau3[#All],3,0),0)</f>
        <v>0.875</v>
      </c>
      <c r="H6" s="4">
        <f>IF(Tableau1[[#This Row],[Début]]=0,0,Tableau1[[#This Row],[Date]]+Tableau1[[#This Row],[Début]])</f>
        <v>42799.552083333336</v>
      </c>
      <c r="I6" s="4">
        <f>IF(Tableau1[[#This Row],[Fin]]=0,0,Tableau1[[#This Row],[Date]]+Tableau1[[#This Row],[Fin]])</f>
        <v>42799.875</v>
      </c>
      <c r="J6" s="5">
        <f>IF(MOD(I6,1)=0,0,H6-MAX(I$2:I5))</f>
        <v>0.67708333333575865</v>
      </c>
    </row>
    <row r="7" spans="1:14" x14ac:dyDescent="0.35">
      <c r="C7" s="12">
        <f t="shared" si="0"/>
        <v>42800</v>
      </c>
      <c r="D7" s="8">
        <f>_xlfn.ISOWEEKNUM(Tableau1[[#This Row],[Date]])</f>
        <v>10</v>
      </c>
      <c r="E7" t="s">
        <v>7</v>
      </c>
      <c r="F7" s="4">
        <f>IFERROR(VLOOKUP(Tableau1[[#This Row],[Rythme]],Tableau3[#All],2,0),0)</f>
        <v>0.86458333333333337</v>
      </c>
      <c r="G7" s="4">
        <f>IFERROR(VLOOKUP(Tableau1[[#This Row],[Rythme]],Tableau3[#All],3,0),0)</f>
        <v>1.25</v>
      </c>
      <c r="H7" s="4">
        <f>IF(Tableau1[[#This Row],[Début]]=0,0,Tableau1[[#This Row],[Date]]+Tableau1[[#This Row],[Début]])</f>
        <v>42800.864583333336</v>
      </c>
      <c r="I7" s="4">
        <f>IF(Tableau1[[#This Row],[Fin]]=0,0,Tableau1[[#This Row],[Date]]+Tableau1[[#This Row],[Fin]])</f>
        <v>42801.25</v>
      </c>
      <c r="J7" s="5">
        <f>IF(MOD(I7,1)=0,0,H7-MAX(I$2:I6))</f>
        <v>0.98958333333575865</v>
      </c>
    </row>
    <row r="8" spans="1:14" x14ac:dyDescent="0.35">
      <c r="C8" s="12">
        <f t="shared" si="0"/>
        <v>42801</v>
      </c>
      <c r="D8" s="8">
        <f>_xlfn.ISOWEEKNUM(Tableau1[[#This Row],[Date]])</f>
        <v>10</v>
      </c>
      <c r="E8" t="s">
        <v>7</v>
      </c>
      <c r="F8" s="4">
        <f>IFERROR(VLOOKUP(Tableau1[[#This Row],[Rythme]],Tableau3[#All],2,0),0)</f>
        <v>0.86458333333333337</v>
      </c>
      <c r="G8" s="4">
        <f>IFERROR(VLOOKUP(Tableau1[[#This Row],[Rythme]],Tableau3[#All],3,0),0)</f>
        <v>1.25</v>
      </c>
      <c r="H8" s="4">
        <f>IF(Tableau1[[#This Row],[Début]]=0,0,Tableau1[[#This Row],[Date]]+Tableau1[[#This Row],[Début]])</f>
        <v>42801.864583333336</v>
      </c>
      <c r="I8" s="4">
        <f>IF(Tableau1[[#This Row],[Fin]]=0,0,Tableau1[[#This Row],[Date]]+Tableau1[[#This Row],[Fin]])</f>
        <v>42802.25</v>
      </c>
      <c r="J8" s="5">
        <f>IF(MOD(I8,1)=0,0,H8-MAX(I$2:I7))</f>
        <v>0.61458333333575865</v>
      </c>
      <c r="L8" s="9" t="s">
        <v>13</v>
      </c>
      <c r="M8" s="5" t="s">
        <v>14</v>
      </c>
    </row>
    <row r="9" spans="1:14" x14ac:dyDescent="0.35">
      <c r="C9" s="12">
        <f t="shared" si="0"/>
        <v>42802</v>
      </c>
      <c r="D9" s="8">
        <f>_xlfn.ISOWEEKNUM(Tableau1[[#This Row],[Date]])</f>
        <v>10</v>
      </c>
      <c r="E9" t="s">
        <v>9</v>
      </c>
      <c r="F9" s="4">
        <f>IFERROR(VLOOKUP(Tableau1[[#This Row],[Rythme]],Tableau3[#All],2,0),0)</f>
        <v>0</v>
      </c>
      <c r="G9" s="4">
        <f>IFERROR(VLOOKUP(Tableau1[[#This Row],[Rythme]],Tableau3[#All],3,0),0)</f>
        <v>0</v>
      </c>
      <c r="H9" s="4">
        <f>IF(Tableau1[[#This Row],[Début]]=0,0,Tableau1[[#This Row],[Date]]+Tableau1[[#This Row],[Début]])</f>
        <v>0</v>
      </c>
      <c r="I9" s="4">
        <f>IF(Tableau1[[#This Row],[Fin]]=0,0,Tableau1[[#This Row],[Date]]+Tableau1[[#This Row],[Fin]])</f>
        <v>0</v>
      </c>
      <c r="J9" s="5">
        <f>IF(MOD(I9,1)=0,0,H9-MAX(I$2:I8))</f>
        <v>0</v>
      </c>
      <c r="L9" s="10">
        <v>9</v>
      </c>
      <c r="M9" s="5">
        <v>0.98958333333333337</v>
      </c>
    </row>
    <row r="10" spans="1:14" x14ac:dyDescent="0.35">
      <c r="C10" s="12">
        <f t="shared" si="0"/>
        <v>42803</v>
      </c>
      <c r="D10" s="8">
        <f>_xlfn.ISOWEEKNUM(Tableau1[[#This Row],[Date]])</f>
        <v>10</v>
      </c>
      <c r="E10" t="s">
        <v>9</v>
      </c>
      <c r="F10" s="4">
        <f>IFERROR(VLOOKUP(Tableau1[[#This Row],[Rythme]],Tableau3[#All],2,0),0)</f>
        <v>0</v>
      </c>
      <c r="G10" s="4">
        <f>IFERROR(VLOOKUP(Tableau1[[#This Row],[Rythme]],Tableau3[#All],3,0),0)</f>
        <v>0</v>
      </c>
      <c r="H10" s="4">
        <f>IF(Tableau1[[#This Row],[Début]]=0,0,Tableau1[[#This Row],[Date]]+Tableau1[[#This Row],[Début]])</f>
        <v>0</v>
      </c>
      <c r="I10" s="4">
        <f>IF(Tableau1[[#This Row],[Fin]]=0,0,Tableau1[[#This Row],[Date]]+Tableau1[[#This Row],[Fin]])</f>
        <v>0</v>
      </c>
      <c r="J10" s="5">
        <f>IF(MOD(I10,1)=0,0,H10-MAX(I$2:I9))</f>
        <v>0</v>
      </c>
      <c r="L10" s="10">
        <v>10</v>
      </c>
      <c r="M10" s="5">
        <v>0.98958333333333337</v>
      </c>
    </row>
    <row r="11" spans="1:14" x14ac:dyDescent="0.35">
      <c r="C11" s="12">
        <f t="shared" si="0"/>
        <v>42804</v>
      </c>
      <c r="D11" s="8">
        <f>_xlfn.ISOWEEKNUM(Tableau1[[#This Row],[Date]])</f>
        <v>10</v>
      </c>
      <c r="E11" t="s">
        <v>8</v>
      </c>
      <c r="F11" s="4">
        <f>IFERROR(VLOOKUP(Tableau1[[#This Row],[Rythme]],Tableau3[#All],2,0),0)</f>
        <v>0</v>
      </c>
      <c r="G11" s="4">
        <f>IFERROR(VLOOKUP(Tableau1[[#This Row],[Rythme]],Tableau3[#All],3,0),0)</f>
        <v>0</v>
      </c>
      <c r="H11" s="4">
        <f>IF(Tableau1[[#This Row],[Début]]=0,0,Tableau1[[#This Row],[Date]]+Tableau1[[#This Row],[Début]])</f>
        <v>0</v>
      </c>
      <c r="I11" s="4">
        <f>IF(Tableau1[[#This Row],[Fin]]=0,0,Tableau1[[#This Row],[Date]]+Tableau1[[#This Row],[Fin]])</f>
        <v>0</v>
      </c>
      <c r="J11" s="5">
        <f>IF(MOD(I11,1)=0,0,H11-MAX(I$2:I10))</f>
        <v>0</v>
      </c>
      <c r="L11" s="10">
        <v>11</v>
      </c>
      <c r="M11" s="5">
        <v>4.989583333333333</v>
      </c>
    </row>
    <row r="12" spans="1:14" x14ac:dyDescent="0.35">
      <c r="C12" s="12">
        <f t="shared" si="0"/>
        <v>42805</v>
      </c>
      <c r="D12" s="8">
        <f>_xlfn.ISOWEEKNUM(Tableau1[[#This Row],[Date]])</f>
        <v>10</v>
      </c>
      <c r="E12" t="s">
        <v>9</v>
      </c>
      <c r="F12" s="4">
        <f>IFERROR(VLOOKUP(Tableau1[[#This Row],[Rythme]],Tableau3[#All],2,0),0)</f>
        <v>0</v>
      </c>
      <c r="G12" s="4">
        <f>IFERROR(VLOOKUP(Tableau1[[#This Row],[Rythme]],Tableau3[#All],3,0),0)</f>
        <v>0</v>
      </c>
      <c r="H12" s="4">
        <f>IF(Tableau1[[#This Row],[Début]]=0,0,Tableau1[[#This Row],[Date]]+Tableau1[[#This Row],[Début]])</f>
        <v>0</v>
      </c>
      <c r="I12" s="4">
        <f>IF(Tableau1[[#This Row],[Fin]]=0,0,Tableau1[[#This Row],[Date]]+Tableau1[[#This Row],[Fin]])</f>
        <v>0</v>
      </c>
      <c r="J12" s="5">
        <f>IF(MOD(I12,1)=0,0,H12-MAX(I$2:I11))</f>
        <v>0</v>
      </c>
      <c r="L12" s="10">
        <v>12</v>
      </c>
      <c r="M12" s="5">
        <v>4.989583333333333</v>
      </c>
    </row>
    <row r="13" spans="1:14" x14ac:dyDescent="0.35">
      <c r="C13" s="12">
        <f t="shared" si="0"/>
        <v>42806</v>
      </c>
      <c r="D13" s="8">
        <f>_xlfn.ISOWEEKNUM(Tableau1[[#This Row],[Date]])</f>
        <v>10</v>
      </c>
      <c r="E13" t="s">
        <v>8</v>
      </c>
      <c r="F13" s="4">
        <f>IFERROR(VLOOKUP(Tableau1[[#This Row],[Rythme]],Tableau3[#All],2,0),0)</f>
        <v>0</v>
      </c>
      <c r="G13" s="4">
        <f>IFERROR(VLOOKUP(Tableau1[[#This Row],[Rythme]],Tableau3[#All],3,0),0)</f>
        <v>0</v>
      </c>
      <c r="H13" s="4">
        <f>IF(Tableau1[[#This Row],[Début]]=0,0,Tableau1[[#This Row],[Date]]+Tableau1[[#This Row],[Début]])</f>
        <v>0</v>
      </c>
      <c r="I13" s="4">
        <f>IF(Tableau1[[#This Row],[Fin]]=0,0,Tableau1[[#This Row],[Date]]+Tableau1[[#This Row],[Fin]])</f>
        <v>0</v>
      </c>
      <c r="J13" s="5">
        <f>IF(MOD(I13,1)=0,0,H13-MAX(I$2:I12))</f>
        <v>0</v>
      </c>
      <c r="L13" s="10">
        <v>13</v>
      </c>
      <c r="M13" s="5">
        <v>0.98958333333333337</v>
      </c>
    </row>
    <row r="14" spans="1:14" x14ac:dyDescent="0.35">
      <c r="C14" s="12">
        <f t="shared" si="0"/>
        <v>42807</v>
      </c>
      <c r="D14" s="8">
        <f>_xlfn.ISOWEEKNUM(Tableau1[[#This Row],[Date]])</f>
        <v>11</v>
      </c>
      <c r="E14" t="s">
        <v>5</v>
      </c>
      <c r="F14" s="4">
        <f>IFERROR(VLOOKUP(Tableau1[[#This Row],[Rythme]],Tableau3[#All],2,0),0)</f>
        <v>0.23958333333333334</v>
      </c>
      <c r="G14" s="4">
        <f>IFERROR(VLOOKUP(Tableau1[[#This Row],[Rythme]],Tableau3[#All],3,0),0)</f>
        <v>0.5625</v>
      </c>
      <c r="H14" s="4">
        <f>IF(Tableau1[[#This Row],[Début]]=0,0,Tableau1[[#This Row],[Date]]+Tableau1[[#This Row],[Début]])</f>
        <v>42807.239583333336</v>
      </c>
      <c r="I14" s="4">
        <f>IF(Tableau1[[#This Row],[Fin]]=0,0,Tableau1[[#This Row],[Date]]+Tableau1[[#This Row],[Fin]])</f>
        <v>42807.5625</v>
      </c>
      <c r="J14" s="5">
        <f>IF(MOD(I14,1)=0,0,H14-MAX(I$2:I13))</f>
        <v>4.9895833333357587</v>
      </c>
      <c r="L14" s="10">
        <v>14</v>
      </c>
      <c r="M14" s="5">
        <v>0</v>
      </c>
    </row>
    <row r="15" spans="1:14" x14ac:dyDescent="0.35">
      <c r="C15" s="12">
        <f t="shared" si="0"/>
        <v>42808</v>
      </c>
      <c r="D15" s="8">
        <f>_xlfn.ISOWEEKNUM(Tableau1[[#This Row],[Date]])</f>
        <v>11</v>
      </c>
      <c r="E15" t="s">
        <v>5</v>
      </c>
      <c r="F15" s="4">
        <f>IFERROR(VLOOKUP(Tableau1[[#This Row],[Rythme]],Tableau3[#All],2,0),0)</f>
        <v>0.23958333333333334</v>
      </c>
      <c r="G15" s="4">
        <f>IFERROR(VLOOKUP(Tableau1[[#This Row],[Rythme]],Tableau3[#All],3,0),0)</f>
        <v>0.5625</v>
      </c>
      <c r="H15" s="4">
        <f>IF(Tableau1[[#This Row],[Début]]=0,0,Tableau1[[#This Row],[Date]]+Tableau1[[#This Row],[Début]])</f>
        <v>42808.239583333336</v>
      </c>
      <c r="I15" s="4">
        <f>IF(Tableau1[[#This Row],[Fin]]=0,0,Tableau1[[#This Row],[Date]]+Tableau1[[#This Row],[Fin]])</f>
        <v>42808.5625</v>
      </c>
      <c r="J15" s="5">
        <f>IF(MOD(I15,1)=0,0,H15-MAX(I$2:I14))</f>
        <v>0.67708333333575865</v>
      </c>
    </row>
    <row r="16" spans="1:14" x14ac:dyDescent="0.35">
      <c r="C16" s="12">
        <f t="shared" si="0"/>
        <v>42809</v>
      </c>
      <c r="D16" s="8">
        <f>_xlfn.ISOWEEKNUM(Tableau1[[#This Row],[Date]])</f>
        <v>11</v>
      </c>
      <c r="E16" t="s">
        <v>6</v>
      </c>
      <c r="F16" s="4">
        <f>IFERROR(VLOOKUP(Tableau1[[#This Row],[Rythme]],Tableau3[#All],2,0),0)</f>
        <v>0.55208333333333337</v>
      </c>
      <c r="G16" s="4">
        <f>IFERROR(VLOOKUP(Tableau1[[#This Row],[Rythme]],Tableau3[#All],3,0),0)</f>
        <v>0.875</v>
      </c>
      <c r="H16" s="4">
        <f>IF(Tableau1[[#This Row],[Début]]=0,0,Tableau1[[#This Row],[Date]]+Tableau1[[#This Row],[Début]])</f>
        <v>42809.552083333336</v>
      </c>
      <c r="I16" s="4">
        <f>IF(Tableau1[[#This Row],[Fin]]=0,0,Tableau1[[#This Row],[Date]]+Tableau1[[#This Row],[Fin]])</f>
        <v>42809.875</v>
      </c>
      <c r="J16" s="5">
        <f>IF(MOD(I16,1)=0,0,H16-MAX(I$2:I15))</f>
        <v>0.98958333333575865</v>
      </c>
    </row>
    <row r="17" spans="3:10" x14ac:dyDescent="0.35">
      <c r="C17" s="12">
        <f t="shared" si="0"/>
        <v>42810</v>
      </c>
      <c r="D17" s="8">
        <f>_xlfn.ISOWEEKNUM(Tableau1[[#This Row],[Date]])</f>
        <v>11</v>
      </c>
      <c r="E17" t="s">
        <v>6</v>
      </c>
      <c r="F17" s="4">
        <f>IFERROR(VLOOKUP(Tableau1[[#This Row],[Rythme]],Tableau3[#All],2,0),0)</f>
        <v>0.55208333333333337</v>
      </c>
      <c r="G17" s="4">
        <f>IFERROR(VLOOKUP(Tableau1[[#This Row],[Rythme]],Tableau3[#All],3,0),0)</f>
        <v>0.875</v>
      </c>
      <c r="H17" s="4">
        <f>IF(Tableau1[[#This Row],[Début]]=0,0,Tableau1[[#This Row],[Date]]+Tableau1[[#This Row],[Début]])</f>
        <v>42810.552083333336</v>
      </c>
      <c r="I17" s="4">
        <f>IF(Tableau1[[#This Row],[Fin]]=0,0,Tableau1[[#This Row],[Date]]+Tableau1[[#This Row],[Fin]])</f>
        <v>42810.875</v>
      </c>
      <c r="J17" s="5">
        <f>IF(MOD(I17,1)=0,0,H17-MAX(I$2:I16))</f>
        <v>0.67708333333575865</v>
      </c>
    </row>
    <row r="18" spans="3:10" x14ac:dyDescent="0.35">
      <c r="C18" s="12">
        <f t="shared" si="0"/>
        <v>42811</v>
      </c>
      <c r="D18" s="8">
        <f>_xlfn.ISOWEEKNUM(Tableau1[[#This Row],[Date]])</f>
        <v>11</v>
      </c>
      <c r="E18" t="s">
        <v>6</v>
      </c>
      <c r="F18" s="4">
        <f>IFERROR(VLOOKUP(Tableau1[[#This Row],[Rythme]],Tableau3[#All],2,0),0)</f>
        <v>0.55208333333333337</v>
      </c>
      <c r="G18" s="4">
        <f>IFERROR(VLOOKUP(Tableau1[[#This Row],[Rythme]],Tableau3[#All],3,0),0)</f>
        <v>0.875</v>
      </c>
      <c r="H18" s="4">
        <f>IF(Tableau1[[#This Row],[Début]]=0,0,Tableau1[[#This Row],[Date]]+Tableau1[[#This Row],[Début]])</f>
        <v>42811.552083333336</v>
      </c>
      <c r="I18" s="4">
        <f>IF(Tableau1[[#This Row],[Fin]]=0,0,Tableau1[[#This Row],[Date]]+Tableau1[[#This Row],[Fin]])</f>
        <v>42811.875</v>
      </c>
      <c r="J18" s="5">
        <f>IF(MOD(I18,1)=0,0,H18-MAX(I$2:I17))</f>
        <v>0.67708333333575865</v>
      </c>
    </row>
    <row r="19" spans="3:10" x14ac:dyDescent="0.35">
      <c r="C19" s="12">
        <f t="shared" si="0"/>
        <v>42812</v>
      </c>
      <c r="D19" s="8">
        <f>_xlfn.ISOWEEKNUM(Tableau1[[#This Row],[Date]])</f>
        <v>11</v>
      </c>
      <c r="E19" t="s">
        <v>7</v>
      </c>
      <c r="F19" s="4">
        <f>IFERROR(VLOOKUP(Tableau1[[#This Row],[Rythme]],Tableau3[#All],2,0),0)</f>
        <v>0.86458333333333337</v>
      </c>
      <c r="G19" s="4">
        <f>IFERROR(VLOOKUP(Tableau1[[#This Row],[Rythme]],Tableau3[#All],3,0),0)</f>
        <v>1.25</v>
      </c>
      <c r="H19" s="4">
        <f>IF(Tableau1[[#This Row],[Début]]=0,0,Tableau1[[#This Row],[Date]]+Tableau1[[#This Row],[Début]])</f>
        <v>42812.864583333336</v>
      </c>
      <c r="I19" s="4">
        <f>IF(Tableau1[[#This Row],[Fin]]=0,0,Tableau1[[#This Row],[Date]]+Tableau1[[#This Row],[Fin]])</f>
        <v>42813.25</v>
      </c>
      <c r="J19" s="5">
        <f>IF(MOD(I19,1)=0,0,H19-MAX(I$2:I18))</f>
        <v>0.98958333333575865</v>
      </c>
    </row>
    <row r="20" spans="3:10" x14ac:dyDescent="0.35">
      <c r="C20" s="12">
        <f t="shared" si="0"/>
        <v>42813</v>
      </c>
      <c r="D20" s="8">
        <f>_xlfn.ISOWEEKNUM(Tableau1[[#This Row],[Date]])</f>
        <v>11</v>
      </c>
      <c r="E20" t="s">
        <v>7</v>
      </c>
      <c r="F20" s="4">
        <f>IFERROR(VLOOKUP(Tableau1[[#This Row],[Rythme]],Tableau3[#All],2,0),0)</f>
        <v>0.86458333333333337</v>
      </c>
      <c r="G20" s="4">
        <f>IFERROR(VLOOKUP(Tableau1[[#This Row],[Rythme]],Tableau3[#All],3,0),0)</f>
        <v>1.25</v>
      </c>
      <c r="H20" s="4">
        <f>IF(Tableau1[[#This Row],[Début]]=0,0,Tableau1[[#This Row],[Date]]+Tableau1[[#This Row],[Début]])</f>
        <v>42813.864583333336</v>
      </c>
      <c r="I20" s="4">
        <f>IF(Tableau1[[#This Row],[Fin]]=0,0,Tableau1[[#This Row],[Date]]+Tableau1[[#This Row],[Fin]])</f>
        <v>42814.25</v>
      </c>
      <c r="J20" s="5">
        <f>IF(MOD(I20,1)=0,0,H20-MAX(I$2:I19))</f>
        <v>0.61458333333575865</v>
      </c>
    </row>
    <row r="21" spans="3:10" x14ac:dyDescent="0.35">
      <c r="C21" s="12">
        <f t="shared" si="0"/>
        <v>42814</v>
      </c>
      <c r="D21" s="8">
        <f>_xlfn.ISOWEEKNUM(Tableau1[[#This Row],[Date]])</f>
        <v>12</v>
      </c>
      <c r="E21" t="s">
        <v>9</v>
      </c>
      <c r="F21" s="4">
        <f>IFERROR(VLOOKUP(Tableau1[[#This Row],[Rythme]],Tableau3[#All],2,0),0)</f>
        <v>0</v>
      </c>
      <c r="G21" s="4">
        <f>IFERROR(VLOOKUP(Tableau1[[#This Row],[Rythme]],Tableau3[#All],3,0),0)</f>
        <v>0</v>
      </c>
      <c r="H21" s="4">
        <f>IF(Tableau1[[#This Row],[Début]]=0,0,Tableau1[[#This Row],[Date]]+Tableau1[[#This Row],[Début]])</f>
        <v>0</v>
      </c>
      <c r="I21" s="4">
        <f>IF(Tableau1[[#This Row],[Fin]]=0,0,Tableau1[[#This Row],[Date]]+Tableau1[[#This Row],[Fin]])</f>
        <v>0</v>
      </c>
      <c r="J21" s="5">
        <f>IF(MOD(I21,1)=0,0,H21-MAX(I$2:I20))</f>
        <v>0</v>
      </c>
    </row>
    <row r="22" spans="3:10" x14ac:dyDescent="0.35">
      <c r="C22" s="12">
        <f t="shared" si="0"/>
        <v>42815</v>
      </c>
      <c r="D22" s="8">
        <f>_xlfn.ISOWEEKNUM(Tableau1[[#This Row],[Date]])</f>
        <v>12</v>
      </c>
      <c r="E22" t="s">
        <v>9</v>
      </c>
      <c r="F22" s="4">
        <f>IFERROR(VLOOKUP(Tableau1[[#This Row],[Rythme]],Tableau3[#All],2,0),0)</f>
        <v>0</v>
      </c>
      <c r="G22" s="4">
        <f>IFERROR(VLOOKUP(Tableau1[[#This Row],[Rythme]],Tableau3[#All],3,0),0)</f>
        <v>0</v>
      </c>
      <c r="H22" s="4">
        <f>IF(Tableau1[[#This Row],[Début]]=0,0,Tableau1[[#This Row],[Date]]+Tableau1[[#This Row],[Début]])</f>
        <v>0</v>
      </c>
      <c r="I22" s="4">
        <f>IF(Tableau1[[#This Row],[Fin]]=0,0,Tableau1[[#This Row],[Date]]+Tableau1[[#This Row],[Fin]])</f>
        <v>0</v>
      </c>
      <c r="J22" s="5">
        <f>IF(MOD(I22,1)=0,0,H22-MAX(I$2:I21))</f>
        <v>0</v>
      </c>
    </row>
    <row r="23" spans="3:10" x14ac:dyDescent="0.35">
      <c r="C23" s="12">
        <f t="shared" si="0"/>
        <v>42816</v>
      </c>
      <c r="D23" s="8">
        <f>_xlfn.ISOWEEKNUM(Tableau1[[#This Row],[Date]])</f>
        <v>12</v>
      </c>
      <c r="E23" t="s">
        <v>9</v>
      </c>
      <c r="F23" s="4">
        <f>IFERROR(VLOOKUP(Tableau1[[#This Row],[Rythme]],Tableau3[#All],2,0),0)</f>
        <v>0</v>
      </c>
      <c r="G23" s="4">
        <f>IFERROR(VLOOKUP(Tableau1[[#This Row],[Rythme]],Tableau3[#All],3,0),0)</f>
        <v>0</v>
      </c>
      <c r="H23" s="4">
        <f>IF(Tableau1[[#This Row],[Début]]=0,0,Tableau1[[#This Row],[Date]]+Tableau1[[#This Row],[Début]])</f>
        <v>0</v>
      </c>
      <c r="I23" s="4">
        <f>IF(Tableau1[[#This Row],[Fin]]=0,0,Tableau1[[#This Row],[Date]]+Tableau1[[#This Row],[Fin]])</f>
        <v>0</v>
      </c>
      <c r="J23" s="5">
        <f>IF(MOD(I23,1)=0,0,H23-MAX(I$2:I22))</f>
        <v>0</v>
      </c>
    </row>
    <row r="24" spans="3:10" x14ac:dyDescent="0.35">
      <c r="C24" s="12">
        <f t="shared" si="0"/>
        <v>42817</v>
      </c>
      <c r="D24" s="8">
        <f>_xlfn.ISOWEEKNUM(Tableau1[[#This Row],[Date]])</f>
        <v>12</v>
      </c>
      <c r="E24" t="s">
        <v>8</v>
      </c>
      <c r="F24" s="4">
        <f>IFERROR(VLOOKUP(Tableau1[[#This Row],[Rythme]],Tableau3[#All],2,0),0)</f>
        <v>0</v>
      </c>
      <c r="G24" s="4">
        <f>IFERROR(VLOOKUP(Tableau1[[#This Row],[Rythme]],Tableau3[#All],3,0),0)</f>
        <v>0</v>
      </c>
      <c r="H24" s="4">
        <f>IF(Tableau1[[#This Row],[Début]]=0,0,Tableau1[[#This Row],[Date]]+Tableau1[[#This Row],[Début]])</f>
        <v>0</v>
      </c>
      <c r="I24" s="4">
        <f>IF(Tableau1[[#This Row],[Fin]]=0,0,Tableau1[[#This Row],[Date]]+Tableau1[[#This Row],[Fin]])</f>
        <v>0</v>
      </c>
      <c r="J24" s="5">
        <f>IF(MOD(I24,1)=0,0,H24-MAX(I$2:I23))</f>
        <v>0</v>
      </c>
    </row>
    <row r="25" spans="3:10" x14ac:dyDescent="0.35">
      <c r="C25" s="12">
        <f t="shared" si="0"/>
        <v>42818</v>
      </c>
      <c r="D25" s="8">
        <f>_xlfn.ISOWEEKNUM(Tableau1[[#This Row],[Date]])</f>
        <v>12</v>
      </c>
      <c r="E25" t="s">
        <v>8</v>
      </c>
      <c r="F25" s="4">
        <f>IFERROR(VLOOKUP(Tableau1[[#This Row],[Rythme]],Tableau3[#All],2,0),0)</f>
        <v>0</v>
      </c>
      <c r="G25" s="4">
        <f>IFERROR(VLOOKUP(Tableau1[[#This Row],[Rythme]],Tableau3[#All],3,0),0)</f>
        <v>0</v>
      </c>
      <c r="H25" s="4">
        <f>IF(Tableau1[[#This Row],[Début]]=0,0,Tableau1[[#This Row],[Date]]+Tableau1[[#This Row],[Début]])</f>
        <v>0</v>
      </c>
      <c r="I25" s="4">
        <f>IF(Tableau1[[#This Row],[Fin]]=0,0,Tableau1[[#This Row],[Date]]+Tableau1[[#This Row],[Fin]])</f>
        <v>0</v>
      </c>
      <c r="J25" s="5">
        <f>IF(MOD(I25,1)=0,0,H25-MAX(I$2:I24))</f>
        <v>0</v>
      </c>
    </row>
    <row r="26" spans="3:10" x14ac:dyDescent="0.35">
      <c r="C26" s="12">
        <f t="shared" si="0"/>
        <v>42819</v>
      </c>
      <c r="D26" s="8">
        <f>_xlfn.ISOWEEKNUM(Tableau1[[#This Row],[Date]])</f>
        <v>12</v>
      </c>
      <c r="E26" t="s">
        <v>5</v>
      </c>
      <c r="F26" s="4">
        <f>IFERROR(VLOOKUP(Tableau1[[#This Row],[Rythme]],Tableau3[#All],2,0),0)</f>
        <v>0.23958333333333334</v>
      </c>
      <c r="G26" s="4">
        <f>IFERROR(VLOOKUP(Tableau1[[#This Row],[Rythme]],Tableau3[#All],3,0),0)</f>
        <v>0.5625</v>
      </c>
      <c r="H26" s="4">
        <f>IF(Tableau1[[#This Row],[Début]]=0,0,Tableau1[[#This Row],[Date]]+Tableau1[[#This Row],[Début]])</f>
        <v>42819.239583333336</v>
      </c>
      <c r="I26" s="4">
        <f>IF(Tableau1[[#This Row],[Fin]]=0,0,Tableau1[[#This Row],[Date]]+Tableau1[[#This Row],[Fin]])</f>
        <v>42819.5625</v>
      </c>
      <c r="J26" s="5">
        <f>IF(MOD(I26,1)=0,0,H26-MAX(I$2:I25))</f>
        <v>4.9895833333357587</v>
      </c>
    </row>
    <row r="27" spans="3:10" x14ac:dyDescent="0.35">
      <c r="C27" s="12">
        <f t="shared" si="0"/>
        <v>42820</v>
      </c>
      <c r="D27" s="8">
        <f>_xlfn.ISOWEEKNUM(Tableau1[[#This Row],[Date]])</f>
        <v>12</v>
      </c>
      <c r="E27" t="s">
        <v>5</v>
      </c>
      <c r="F27" s="4">
        <f>IFERROR(VLOOKUP(Tableau1[[#This Row],[Rythme]],Tableau3[#All],2,0),0)</f>
        <v>0.23958333333333334</v>
      </c>
      <c r="G27" s="4">
        <f>IFERROR(VLOOKUP(Tableau1[[#This Row],[Rythme]],Tableau3[#All],3,0),0)</f>
        <v>0.5625</v>
      </c>
      <c r="H27" s="4">
        <f>IF(Tableau1[[#This Row],[Début]]=0,0,Tableau1[[#This Row],[Date]]+Tableau1[[#This Row],[Début]])</f>
        <v>42820.239583333336</v>
      </c>
      <c r="I27" s="4">
        <f>IF(Tableau1[[#This Row],[Fin]]=0,0,Tableau1[[#This Row],[Date]]+Tableau1[[#This Row],[Fin]])</f>
        <v>42820.5625</v>
      </c>
      <c r="J27" s="5">
        <f>IF(MOD(I27,1)=0,0,H27-MAX(I$2:I26))</f>
        <v>0.67708333333575865</v>
      </c>
    </row>
    <row r="28" spans="3:10" x14ac:dyDescent="0.35">
      <c r="C28" s="12">
        <f t="shared" si="0"/>
        <v>42821</v>
      </c>
      <c r="D28" s="8">
        <f>_xlfn.ISOWEEKNUM(Tableau1[[#This Row],[Date]])</f>
        <v>13</v>
      </c>
      <c r="E28" t="s">
        <v>6</v>
      </c>
      <c r="F28" s="4">
        <f>IFERROR(VLOOKUP(Tableau1[[#This Row],[Rythme]],Tableau3[#All],2,0),0)</f>
        <v>0.55208333333333337</v>
      </c>
      <c r="G28" s="4">
        <f>IFERROR(VLOOKUP(Tableau1[[#This Row],[Rythme]],Tableau3[#All],3,0),0)</f>
        <v>0.875</v>
      </c>
      <c r="H28" s="4">
        <f>IF(Tableau1[[#This Row],[Début]]=0,0,Tableau1[[#This Row],[Date]]+Tableau1[[#This Row],[Début]])</f>
        <v>42821.552083333336</v>
      </c>
      <c r="I28" s="4">
        <f>IF(Tableau1[[#This Row],[Fin]]=0,0,Tableau1[[#This Row],[Date]]+Tableau1[[#This Row],[Fin]])</f>
        <v>42821.875</v>
      </c>
      <c r="J28" s="5">
        <f>IF(MOD(I28,1)=0,0,H28-MAX(I$2:I27))</f>
        <v>0.98958333333575865</v>
      </c>
    </row>
    <row r="29" spans="3:10" x14ac:dyDescent="0.35">
      <c r="C29" s="12">
        <f t="shared" si="0"/>
        <v>42822</v>
      </c>
      <c r="D29" s="8">
        <f>_xlfn.ISOWEEKNUM(Tableau1[[#This Row],[Date]])</f>
        <v>13</v>
      </c>
      <c r="E29" t="s">
        <v>6</v>
      </c>
      <c r="F29" s="4">
        <f>IFERROR(VLOOKUP(Tableau1[[#This Row],[Rythme]],Tableau3[#All],2,0),0)</f>
        <v>0.55208333333333337</v>
      </c>
      <c r="G29" s="4">
        <f>IFERROR(VLOOKUP(Tableau1[[#This Row],[Rythme]],Tableau3[#All],3,0),0)</f>
        <v>0.875</v>
      </c>
      <c r="H29" s="4">
        <f>IF(Tableau1[[#This Row],[Début]]=0,0,Tableau1[[#This Row],[Date]]+Tableau1[[#This Row],[Début]])</f>
        <v>42822.552083333336</v>
      </c>
      <c r="I29" s="4">
        <f>IF(Tableau1[[#This Row],[Fin]]=0,0,Tableau1[[#This Row],[Date]]+Tableau1[[#This Row],[Fin]])</f>
        <v>42822.875</v>
      </c>
      <c r="J29" s="5">
        <f>IF(MOD(I29,1)=0,0,H29-MAX(I$2:I28))</f>
        <v>0.67708333333575865</v>
      </c>
    </row>
    <row r="30" spans="3:10" x14ac:dyDescent="0.35">
      <c r="C30" s="12">
        <f t="shared" si="0"/>
        <v>42823</v>
      </c>
      <c r="D30" s="8">
        <f>_xlfn.ISOWEEKNUM(Tableau1[[#This Row],[Date]])</f>
        <v>13</v>
      </c>
      <c r="E30" t="s">
        <v>7</v>
      </c>
      <c r="F30" s="4">
        <f>IFERROR(VLOOKUP(Tableau1[[#This Row],[Rythme]],Tableau3[#All],2,0),0)</f>
        <v>0.86458333333333337</v>
      </c>
      <c r="G30" s="4">
        <f>IFERROR(VLOOKUP(Tableau1[[#This Row],[Rythme]],Tableau3[#All],3,0),0)</f>
        <v>1.25</v>
      </c>
      <c r="H30" s="4">
        <f>IF(Tableau1[[#This Row],[Début]]=0,0,Tableau1[[#This Row],[Date]]+Tableau1[[#This Row],[Début]])</f>
        <v>42823.864583333336</v>
      </c>
      <c r="I30" s="4">
        <f>IF(Tableau1[[#This Row],[Fin]]=0,0,Tableau1[[#This Row],[Date]]+Tableau1[[#This Row],[Fin]])</f>
        <v>42824.25</v>
      </c>
      <c r="J30" s="5">
        <f>IF(MOD(I30,1)=0,0,H30-MAX(I$2:I29))</f>
        <v>0.98958333333575865</v>
      </c>
    </row>
    <row r="31" spans="3:10" x14ac:dyDescent="0.35">
      <c r="C31" s="12">
        <f t="shared" si="0"/>
        <v>42824</v>
      </c>
      <c r="D31" s="8">
        <f>_xlfn.ISOWEEKNUM(Tableau1[[#This Row],[Date]])</f>
        <v>13</v>
      </c>
      <c r="E31" t="s">
        <v>7</v>
      </c>
      <c r="F31" s="4">
        <f>IFERROR(VLOOKUP(Tableau1[[#This Row],[Rythme]],Tableau3[#All],2,0),0)</f>
        <v>0.86458333333333337</v>
      </c>
      <c r="G31" s="4">
        <f>IFERROR(VLOOKUP(Tableau1[[#This Row],[Rythme]],Tableau3[#All],3,0),0)</f>
        <v>1.25</v>
      </c>
      <c r="H31" s="4">
        <f>IF(Tableau1[[#This Row],[Début]]=0,0,Tableau1[[#This Row],[Date]]+Tableau1[[#This Row],[Début]])</f>
        <v>42824.864583333336</v>
      </c>
      <c r="I31" s="4">
        <f>IF(Tableau1[[#This Row],[Fin]]=0,0,Tableau1[[#This Row],[Date]]+Tableau1[[#This Row],[Fin]])</f>
        <v>42825.25</v>
      </c>
      <c r="J31" s="5">
        <f>IF(MOD(I31,1)=0,0,H31-MAX(I$2:I30))</f>
        <v>0.61458333333575865</v>
      </c>
    </row>
    <row r="32" spans="3:10" x14ac:dyDescent="0.35">
      <c r="C32" s="12">
        <f t="shared" si="0"/>
        <v>42825</v>
      </c>
      <c r="D32" s="8">
        <f>_xlfn.ISOWEEKNUM(Tableau1[[#This Row],[Date]])</f>
        <v>13</v>
      </c>
      <c r="E32" t="s">
        <v>7</v>
      </c>
      <c r="F32" s="4">
        <f>IFERROR(VLOOKUP(Tableau1[[#This Row],[Rythme]],Tableau3[#All],2,0),0)</f>
        <v>0.86458333333333337</v>
      </c>
      <c r="G32" s="4">
        <f>IFERROR(VLOOKUP(Tableau1[[#This Row],[Rythme]],Tableau3[#All],3,0),0)</f>
        <v>1.25</v>
      </c>
      <c r="H32" s="4">
        <f>IF(Tableau1[[#This Row],[Début]]=0,0,Tableau1[[#This Row],[Date]]+Tableau1[[#This Row],[Début]])</f>
        <v>42825.864583333336</v>
      </c>
      <c r="I32" s="4">
        <f>IF(Tableau1[[#This Row],[Fin]]=0,0,Tableau1[[#This Row],[Date]]+Tableau1[[#This Row],[Fin]])</f>
        <v>42826.25</v>
      </c>
      <c r="J32" s="5">
        <f>IF(MOD(I32,1)=0,0,H32-MAX(I$2:I31))</f>
        <v>0.61458333333575865</v>
      </c>
    </row>
    <row r="33" spans="3:10" x14ac:dyDescent="0.35">
      <c r="C33" s="12">
        <f t="shared" si="0"/>
        <v>42826</v>
      </c>
      <c r="D33" s="8">
        <f>_xlfn.ISOWEEKNUM(Tableau1[[#This Row],[Date]])</f>
        <v>13</v>
      </c>
      <c r="E33" t="s">
        <v>9</v>
      </c>
      <c r="F33" s="4">
        <f>IFERROR(VLOOKUP(Tableau1[[#This Row],[Rythme]],Tableau3[#All],2,0),0)</f>
        <v>0</v>
      </c>
      <c r="G33" s="4">
        <f>IFERROR(VLOOKUP(Tableau1[[#This Row],[Rythme]],Tableau3[#All],3,0),0)</f>
        <v>0</v>
      </c>
      <c r="H33" s="4">
        <f>IF(Tableau1[[#This Row],[Début]]=0,0,Tableau1[[#This Row],[Date]]+Tableau1[[#This Row],[Début]])</f>
        <v>0</v>
      </c>
      <c r="I33" s="4">
        <f>IF(Tableau1[[#This Row],[Fin]]=0,0,Tableau1[[#This Row],[Date]]+Tableau1[[#This Row],[Fin]])</f>
        <v>0</v>
      </c>
      <c r="J33" s="5">
        <f>IF(MOD(I33,1)=0,0,H33-MAX(I$2:I32))</f>
        <v>0</v>
      </c>
    </row>
    <row r="34" spans="3:10" x14ac:dyDescent="0.35">
      <c r="C34" s="12">
        <f t="shared" si="0"/>
        <v>42827</v>
      </c>
      <c r="D34" s="8">
        <f>_xlfn.ISOWEEKNUM(Tableau1[[#This Row],[Date]])</f>
        <v>13</v>
      </c>
      <c r="E34" t="s">
        <v>8</v>
      </c>
      <c r="F34" s="4">
        <f>IFERROR(VLOOKUP(Tableau1[[#This Row],[Rythme]],Tableau3[#All],2,0),0)</f>
        <v>0</v>
      </c>
      <c r="G34" s="4">
        <f>IFERROR(VLOOKUP(Tableau1[[#This Row],[Rythme]],Tableau3[#All],3,0),0)</f>
        <v>0</v>
      </c>
      <c r="H34" s="4">
        <f>IF(Tableau1[[#This Row],[Début]]=0,0,Tableau1[[#This Row],[Date]]+Tableau1[[#This Row],[Début]])</f>
        <v>0</v>
      </c>
      <c r="I34" s="4">
        <f>IF(Tableau1[[#This Row],[Fin]]=0,0,Tableau1[[#This Row],[Date]]+Tableau1[[#This Row],[Fin]])</f>
        <v>0</v>
      </c>
      <c r="J34" s="5">
        <f>IF(MOD(I34,1)=0,0,H34-MAX(I$2:I33))</f>
        <v>0</v>
      </c>
    </row>
    <row r="35" spans="3:10" x14ac:dyDescent="0.35">
      <c r="C35" s="12">
        <f t="shared" si="0"/>
        <v>42828</v>
      </c>
      <c r="D35" s="8">
        <f>_xlfn.ISOWEEKNUM(Tableau1[[#This Row],[Date]])</f>
        <v>14</v>
      </c>
      <c r="E35" t="s">
        <v>9</v>
      </c>
      <c r="F35" s="4">
        <f>IFERROR(VLOOKUP(Tableau1[[#This Row],[Rythme]],Tableau3[#All],2,0),0)</f>
        <v>0</v>
      </c>
      <c r="G35" s="4">
        <f>IFERROR(VLOOKUP(Tableau1[[#This Row],[Rythme]],Tableau3[#All],3,0),0)</f>
        <v>0</v>
      </c>
      <c r="H35" s="4">
        <f>IF(Tableau1[[#This Row],[Début]]=0,0,Tableau1[[#This Row],[Date]]+Tableau1[[#This Row],[Début]])</f>
        <v>0</v>
      </c>
      <c r="I35" s="4">
        <f>IF(Tableau1[[#This Row],[Fin]]=0,0,Tableau1[[#This Row],[Date]]+Tableau1[[#This Row],[Fin]])</f>
        <v>0</v>
      </c>
      <c r="J35" s="5">
        <f>IF(MOD(I35,1)=0,0,H35-MAX(I$2:I34))</f>
        <v>0</v>
      </c>
    </row>
    <row r="36" spans="3:10" x14ac:dyDescent="0.35">
      <c r="C36" s="12">
        <f t="shared" si="0"/>
        <v>42829</v>
      </c>
      <c r="D36" s="8">
        <f>_xlfn.ISOWEEKNUM(Tableau1[[#This Row],[Date]])</f>
        <v>14</v>
      </c>
      <c r="E36" t="s">
        <v>9</v>
      </c>
      <c r="F36" s="4">
        <f>IFERROR(VLOOKUP(Tableau1[[#This Row],[Rythme]],Tableau3[#All],2,0),0)</f>
        <v>0</v>
      </c>
      <c r="G36" s="4">
        <f>IFERROR(VLOOKUP(Tableau1[[#This Row],[Rythme]],Tableau3[#All],3,0),0)</f>
        <v>0</v>
      </c>
      <c r="H36" s="4">
        <f>IF(Tableau1[[#This Row],[Début]]=0,0,Tableau1[[#This Row],[Date]]+Tableau1[[#This Row],[Début]])</f>
        <v>0</v>
      </c>
      <c r="I36" s="4">
        <f>IF(Tableau1[[#This Row],[Fin]]=0,0,Tableau1[[#This Row],[Date]]+Tableau1[[#This Row],[Fin]])</f>
        <v>0</v>
      </c>
      <c r="J36" s="5">
        <f>IF(MOD(I36,1)=0,0,H36-MAX(I$2:I35))</f>
        <v>0</v>
      </c>
    </row>
  </sheetData>
  <conditionalFormatting sqref="J1:J1048576">
    <cfRule type="expression" dxfId="1" priority="1">
      <formula>AND(J1&gt;0,J1&lt;11/24)</formula>
    </cfRule>
  </conditionalFormatting>
  <pageMargins left="0.7" right="0.7" top="0.75" bottom="0.75" header="0.3" footer="0.3"/>
  <pageSetup paperSize="9" orientation="portrait"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2017-03-13T10:39:29Z</dcterms:created>
  <dcterms:modified xsi:type="dcterms:W3CDTF">2017-03-16T07:33:04Z</dcterms:modified>
</cp:coreProperties>
</file>