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30" tabRatio="500"/>
  </bookViews>
  <sheets>
    <sheet name="Feuille de présence" sheetId="1" r:id="rId1"/>
    <sheet name="Taux" sheetId="2" r:id="rId2"/>
  </sheet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5" i="1" l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H7" i="1"/>
  <c r="H6" i="1"/>
  <c r="H5" i="1"/>
  <c r="H36" i="1" l="1"/>
  <c r="B38" i="1" l="1"/>
  <c r="H1" i="1"/>
  <c r="D5" i="1"/>
  <c r="G5" i="1" l="1"/>
  <c r="F5" i="1"/>
  <c r="D13" i="1"/>
  <c r="F13" i="1" l="1"/>
  <c r="G13" i="1"/>
  <c r="E13" i="1"/>
  <c r="D1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5" i="1"/>
  <c r="D14" i="1"/>
  <c r="D12" i="1"/>
  <c r="D11" i="1"/>
  <c r="D10" i="1"/>
  <c r="D9" i="1"/>
  <c r="D8" i="1"/>
  <c r="D7" i="1"/>
  <c r="D6" i="1"/>
  <c r="E5" i="1"/>
  <c r="F29" i="1" l="1"/>
  <c r="E29" i="1"/>
  <c r="G29" i="1"/>
  <c r="E9" i="1"/>
  <c r="F9" i="1"/>
  <c r="G9" i="1"/>
  <c r="E19" i="1"/>
  <c r="G19" i="1"/>
  <c r="F19" i="1"/>
  <c r="G27" i="1"/>
  <c r="F27" i="1"/>
  <c r="E27" i="1"/>
  <c r="G35" i="1"/>
  <c r="E35" i="1"/>
  <c r="F35" i="1"/>
  <c r="E10" i="1"/>
  <c r="F10" i="1"/>
  <c r="G10" i="1"/>
  <c r="E20" i="1"/>
  <c r="G20" i="1"/>
  <c r="F20" i="1"/>
  <c r="E28" i="1"/>
  <c r="G28" i="1"/>
  <c r="F28" i="1"/>
  <c r="G11" i="1"/>
  <c r="F11" i="1"/>
  <c r="F21" i="1"/>
  <c r="G21" i="1"/>
  <c r="E21" i="1"/>
  <c r="G16" i="1"/>
  <c r="F16" i="1"/>
  <c r="E16" i="1"/>
  <c r="G23" i="1"/>
  <c r="E23" i="1"/>
  <c r="F23" i="1"/>
  <c r="E31" i="1"/>
  <c r="G31" i="1"/>
  <c r="F31" i="1"/>
  <c r="E6" i="1"/>
  <c r="F6" i="1"/>
  <c r="G6" i="1"/>
  <c r="D36" i="1"/>
  <c r="D37" i="1" s="1"/>
  <c r="F32" i="1"/>
  <c r="E32" i="1"/>
  <c r="G32" i="1"/>
  <c r="F12" i="1"/>
  <c r="E12" i="1"/>
  <c r="G12" i="1"/>
  <c r="E22" i="1"/>
  <c r="F22" i="1"/>
  <c r="G22" i="1"/>
  <c r="E30" i="1"/>
  <c r="F30" i="1"/>
  <c r="G30" i="1"/>
  <c r="E14" i="1"/>
  <c r="F14" i="1"/>
  <c r="G14" i="1"/>
  <c r="E15" i="1"/>
  <c r="F15" i="1"/>
  <c r="G15" i="1"/>
  <c r="F24" i="1"/>
  <c r="E24" i="1"/>
  <c r="G24" i="1"/>
  <c r="E7" i="1"/>
  <c r="G7" i="1"/>
  <c r="F7" i="1"/>
  <c r="F36" i="1" s="1"/>
  <c r="F17" i="1"/>
  <c r="E17" i="1"/>
  <c r="G17" i="1"/>
  <c r="F25" i="1"/>
  <c r="G25" i="1"/>
  <c r="E25" i="1"/>
  <c r="F33" i="1"/>
  <c r="G33" i="1"/>
  <c r="E33" i="1"/>
  <c r="F8" i="1"/>
  <c r="G8" i="1"/>
  <c r="F18" i="1"/>
  <c r="G18" i="1"/>
  <c r="E18" i="1"/>
  <c r="E26" i="1"/>
  <c r="F26" i="1"/>
  <c r="G26" i="1"/>
  <c r="E34" i="1"/>
  <c r="F34" i="1"/>
  <c r="G34" i="1"/>
  <c r="E11" i="1"/>
  <c r="E8" i="1"/>
  <c r="B39" i="1" l="1"/>
  <c r="G36" i="1"/>
  <c r="F37" i="1" s="1"/>
  <c r="E36" i="1"/>
  <c r="E37" i="1" s="1"/>
</calcChain>
</file>

<file path=xl/sharedStrings.xml><?xml version="1.0" encoding="utf-8"?>
<sst xmlns="http://schemas.openxmlformats.org/spreadsheetml/2006/main" count="18" uniqueCount="18">
  <si>
    <t>Jour</t>
  </si>
  <si>
    <t>Heure d'arrivée</t>
  </si>
  <si>
    <t>Nombre d'heure</t>
  </si>
  <si>
    <t>Heure complémentaire</t>
  </si>
  <si>
    <t>Feuille de présence</t>
  </si>
  <si>
    <t>Totaux</t>
  </si>
  <si>
    <r>
      <rPr>
        <b/>
        <sz val="12"/>
        <color theme="1"/>
        <rFont val="Calibri"/>
        <family val="2"/>
        <charset val="204"/>
        <scheme val="minor"/>
      </rPr>
      <t>Nom</t>
    </r>
    <r>
      <rPr>
        <sz val="12"/>
        <color theme="1"/>
        <rFont val="Calibri"/>
        <family val="2"/>
        <charset val="204"/>
        <scheme val="minor"/>
      </rPr>
      <t>:</t>
    </r>
  </si>
  <si>
    <r>
      <rPr>
        <b/>
        <sz val="12"/>
        <color theme="1"/>
        <rFont val="Calibri"/>
        <family val="2"/>
        <charset val="204"/>
        <scheme val="minor"/>
      </rPr>
      <t>Prénom</t>
    </r>
    <r>
      <rPr>
        <sz val="12"/>
        <color theme="1"/>
        <rFont val="Calibri"/>
        <family val="2"/>
        <charset val="204"/>
        <scheme val="minor"/>
      </rPr>
      <t>:</t>
    </r>
  </si>
  <si>
    <t>€</t>
  </si>
  <si>
    <t>Salaire</t>
  </si>
  <si>
    <t>Repas</t>
  </si>
  <si>
    <t>Goûté</t>
  </si>
  <si>
    <t>Indemnité d'entretien</t>
  </si>
  <si>
    <t>Heure de départ</t>
  </si>
  <si>
    <t>CP 10% 
hors IE/R/G</t>
  </si>
  <si>
    <t>IE 2019</t>
  </si>
  <si>
    <t>REPAS</t>
  </si>
  <si>
    <t>GOÛTER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</si>
</sst>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_ * #,##0.00_)\ &quot;€&quot;_ ;_ * \(#,##0.00\)\ &quot;€&quot;_ ;_ * &quot;-&quot;??_)\ &quot;€&quot;_ ;_ @_ "/>
    <numFmt numFmtId="165" formatCode="_ * #,##0.00_)\ _€_ ;_ * \(#,##0.00\)\ _€_ ;_ * &quot;-&quot;??_)\ _€_ ;_ @_ "/>
    <numFmt numFmtId="166" formatCode="_ * #,##0.000_)\ &quot;€&quot;_ ;_ * \(#,##0.000\)\ &quot;€&quot;_ ;_ * &quot;-&quot;???_)\ &quot;€&quot;_ ;_ @_ "/>
    <numFmt numFmtId="167" formatCode="[h]:mm;@"/>
    <numFmt numFmtId="168" formatCode="[$-F400]h:mm:ss\ AM/PM"/>
    <numFmt numFmtId="169" formatCode="[$-40C]mmmmm\-yy;@"/>
    <numFmt numFmtId="170" formatCode="h:mm;"/>
    <numFmt numFmtId="171" formatCode="#,##0.000\ &quot;€&quot;"/>
    <numFmt numFmtId="172" formatCode="#,##0.00\ &quot;€&quot;"/>
  </numFmts>
  <fonts count="7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6"/>
      <color theme="1"/>
      <name val="Lucida Calligraphy"/>
      <family val="4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7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</cellStyleXfs>
  <cellXfs count="48">
    <xf numFmtId="0" fontId="0" fillId="0" borderId="0" xfId="0"/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6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20" fontId="0" fillId="0" borderId="9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/>
    <xf numFmtId="20" fontId="0" fillId="0" borderId="11" xfId="0" applyNumberFormat="1" applyBorder="1" applyAlignment="1">
      <alignment horizontal="center" vertical="center"/>
    </xf>
    <xf numFmtId="20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7" fontId="0" fillId="0" borderId="1" xfId="0" applyNumberFormat="1" applyBorder="1" applyAlignment="1">
      <alignment horizontal="center" vertical="center"/>
    </xf>
    <xf numFmtId="168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0" fillId="0" borderId="1" xfId="7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9" xfId="0" applyNumberFormat="1" applyFill="1" applyBorder="1" applyAlignment="1">
      <alignment horizontal="center" vertical="center"/>
    </xf>
    <xf numFmtId="170" fontId="0" fillId="0" borderId="9" xfId="0" applyNumberForma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20" fontId="0" fillId="0" borderId="6" xfId="0" applyNumberFormat="1" applyFill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20" fontId="0" fillId="0" borderId="1" xfId="8" applyNumberFormat="1" applyFont="1" applyBorder="1" applyAlignment="1">
      <alignment horizontal="center" vertical="center"/>
    </xf>
    <xf numFmtId="171" fontId="0" fillId="0" borderId="14" xfId="0" applyNumberFormat="1" applyBorder="1" applyAlignment="1">
      <alignment horizontal="center" vertical="center"/>
    </xf>
    <xf numFmtId="171" fontId="0" fillId="0" borderId="16" xfId="0" applyNumberFormat="1" applyBorder="1" applyAlignment="1">
      <alignment horizontal="center" vertical="center"/>
    </xf>
    <xf numFmtId="171" fontId="0" fillId="0" borderId="15" xfId="0" applyNumberFormat="1" applyBorder="1" applyAlignment="1">
      <alignment horizontal="center" vertical="center"/>
    </xf>
    <xf numFmtId="172" fontId="0" fillId="2" borderId="14" xfId="0" applyNumberFormat="1" applyFill="1" applyBorder="1" applyAlignment="1">
      <alignment horizontal="center" vertical="center"/>
    </xf>
    <xf numFmtId="172" fontId="0" fillId="2" borderId="16" xfId="0" applyNumberFormat="1" applyFill="1" applyBorder="1" applyAlignment="1">
      <alignment horizontal="center" vertical="center"/>
    </xf>
    <xf numFmtId="172" fontId="0" fillId="2" borderId="15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 shrinkToFit="1"/>
    </xf>
    <xf numFmtId="0" fontId="0" fillId="0" borderId="1" xfId="0" applyBorder="1" applyAlignment="1">
      <alignment horizontal="left" vertical="center" wrapText="1"/>
    </xf>
    <xf numFmtId="169" fontId="4" fillId="0" borderId="1" xfId="0" quotePrefix="1" applyNumberFormat="1" applyFont="1" applyBorder="1" applyAlignment="1">
      <alignment horizontal="center" vertical="center"/>
    </xf>
    <xf numFmtId="169" fontId="4" fillId="0" borderId="1" xfId="0" applyNumberFormat="1" applyFont="1" applyBorder="1" applyAlignment="1">
      <alignment horizontal="center" vertical="center"/>
    </xf>
    <xf numFmtId="172" fontId="0" fillId="0" borderId="14" xfId="0" applyNumberFormat="1" applyBorder="1" applyAlignment="1">
      <alignment horizontal="center" vertical="center"/>
    </xf>
    <xf numFmtId="172" fontId="0" fillId="0" borderId="15" xfId="0" applyNumberForma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9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Milliers" xfId="8" builtinId="3"/>
    <cellStyle name="Monétaire" xfId="7" builtinId="4"/>
    <cellStyle name="Normal" xfId="0" builtinId="0"/>
  </cellStyles>
  <dxfs count="7">
    <dxf>
      <font>
        <color theme="1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theme="1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40"/>
  <sheetViews>
    <sheetView showGridLines="0" showZeros="0" tabSelected="1" topLeftCell="A25" zoomScaleNormal="100" workbookViewId="0">
      <selection activeCell="H36" sqref="H36"/>
    </sheetView>
  </sheetViews>
  <sheetFormatPr baseColWidth="10" defaultColWidth="11" defaultRowHeight="15.5"/>
  <cols>
    <col min="8" max="8" width="11" customWidth="1"/>
  </cols>
  <sheetData>
    <row r="1" spans="1:9" ht="34" customHeight="1" thickTop="1" thickBot="1">
      <c r="A1" s="44" t="s">
        <v>4</v>
      </c>
      <c r="B1" s="45"/>
      <c r="C1" s="45"/>
      <c r="D1" s="45"/>
      <c r="E1" s="45"/>
      <c r="F1" s="45"/>
      <c r="G1" s="45"/>
      <c r="H1" s="40" t="str">
        <f ca="1">TEXT(DATE(YEAR(TODAY()),MONTH(TODAY())-1,DAY(TODAY())),"mmmm AAAA")</f>
        <v>juin 2019</v>
      </c>
      <c r="I1" s="41"/>
    </row>
    <row r="2" spans="1:9" ht="46" customHeight="1" thickTop="1" thickBot="1">
      <c r="A2" s="38" t="s">
        <v>6</v>
      </c>
      <c r="B2" s="38"/>
      <c r="C2" s="38"/>
      <c r="D2" s="38"/>
      <c r="E2" s="38"/>
      <c r="F2" s="38"/>
      <c r="G2" s="38"/>
      <c r="H2" s="38"/>
      <c r="I2" s="38"/>
    </row>
    <row r="3" spans="1:9" ht="54" customHeight="1" thickTop="1" thickBot="1">
      <c r="A3" s="39" t="s">
        <v>7</v>
      </c>
      <c r="B3" s="39"/>
      <c r="C3" s="39"/>
      <c r="D3" s="39"/>
      <c r="E3" s="39"/>
      <c r="F3" s="39"/>
      <c r="G3" s="39"/>
      <c r="H3" s="39"/>
      <c r="I3" s="39"/>
    </row>
    <row r="4" spans="1:9" ht="47.5" thickTop="1" thickBot="1">
      <c r="A4" s="14" t="s">
        <v>0</v>
      </c>
      <c r="B4" s="14" t="s">
        <v>1</v>
      </c>
      <c r="C4" s="14" t="s">
        <v>13</v>
      </c>
      <c r="D4" s="14" t="s">
        <v>2</v>
      </c>
      <c r="E4" s="14" t="s">
        <v>12</v>
      </c>
      <c r="F4" s="14" t="s">
        <v>10</v>
      </c>
      <c r="G4" s="14" t="s">
        <v>11</v>
      </c>
      <c r="H4" s="14" t="s">
        <v>3</v>
      </c>
      <c r="I4" s="15"/>
    </row>
    <row r="5" spans="1:9" ht="16" thickTop="1">
      <c r="A5" s="18">
        <v>1</v>
      </c>
      <c r="B5" s="16">
        <v>0.33333333333333331</v>
      </c>
      <c r="C5" s="12">
        <v>0.66666666666666663</v>
      </c>
      <c r="D5" s="26">
        <f>C5-B5</f>
        <v>0.33333333333333331</v>
      </c>
      <c r="E5" s="28">
        <f>IFERROR(INDEX(Taux!$B$4:$B$13,MATCH(D5,Taux!$A$4:$A$13,1)),"")</f>
        <v>2.74</v>
      </c>
      <c r="F5" s="28">
        <f>IF(D5&lt;&gt;0,1,0)</f>
        <v>1</v>
      </c>
      <c r="G5" s="28">
        <f>IF(D5&lt;&gt;0,1,0)</f>
        <v>1</v>
      </c>
      <c r="H5" s="27">
        <f>MAX((D5-Taux!$A$5),0)</f>
        <v>0</v>
      </c>
      <c r="I5" s="13"/>
    </row>
    <row r="6" spans="1:9">
      <c r="A6" s="1">
        <v>2</v>
      </c>
      <c r="B6" s="4">
        <v>0.33333333333333331</v>
      </c>
      <c r="C6" s="3">
        <v>0.70833333333333337</v>
      </c>
      <c r="D6" s="29">
        <f t="shared" ref="D6:D35" si="0">C6-B6</f>
        <v>0.37500000000000006</v>
      </c>
      <c r="E6" s="28">
        <f>IFERROR(INDEX(Taux!$B$4:$B$13,MATCH(D6,Taux!$A$4:$A$13,1)),"")</f>
        <v>3.08</v>
      </c>
      <c r="F6" s="28">
        <f t="shared" ref="F6:F35" si="1">IF(D6&lt;&gt;0,1,0)</f>
        <v>1</v>
      </c>
      <c r="G6" s="28">
        <f t="shared" ref="G6:G35" si="2">IF(D6&lt;&gt;0,1,0)</f>
        <v>1</v>
      </c>
      <c r="H6" s="27">
        <f>MAX((D6-Taux!$A$5),0)</f>
        <v>4.1666666666666741E-2</v>
      </c>
      <c r="I6" s="9"/>
    </row>
    <row r="7" spans="1:9">
      <c r="A7" s="1">
        <v>3</v>
      </c>
      <c r="B7" s="4">
        <v>0.29166666666666669</v>
      </c>
      <c r="C7" s="3">
        <v>0.70833333333333337</v>
      </c>
      <c r="D7" s="29">
        <f t="shared" si="0"/>
        <v>0.41666666666666669</v>
      </c>
      <c r="E7" s="28">
        <f>IFERROR(INDEX(Taux!$B$4:$B$13,MATCH(D7,Taux!$A$4:$A$13,1)),"")</f>
        <v>3.42</v>
      </c>
      <c r="F7" s="28">
        <f t="shared" si="1"/>
        <v>1</v>
      </c>
      <c r="G7" s="28">
        <f t="shared" si="2"/>
        <v>1</v>
      </c>
      <c r="H7" s="27">
        <f>MAX((D7-Taux!$A$5),0)</f>
        <v>8.333333333333337E-2</v>
      </c>
      <c r="I7" s="9"/>
    </row>
    <row r="8" spans="1:9">
      <c r="A8" s="1">
        <v>4</v>
      </c>
      <c r="B8" s="4">
        <v>0.29166666666666669</v>
      </c>
      <c r="C8" s="3">
        <v>0.79166666666666663</v>
      </c>
      <c r="D8" s="29">
        <f t="shared" si="0"/>
        <v>0.49999999999999994</v>
      </c>
      <c r="E8" s="28">
        <f>IFERROR(INDEX(Taux!$B$4:$B$13,MATCH(D8,Taux!$A$4:$A$13,1)),"")</f>
        <v>3.93</v>
      </c>
      <c r="F8" s="28">
        <f t="shared" si="1"/>
        <v>1</v>
      </c>
      <c r="G8" s="28">
        <f t="shared" si="2"/>
        <v>1</v>
      </c>
      <c r="H8" s="27">
        <f>MAX((D8-Taux!$A$5),0)</f>
        <v>0.16666666666666663</v>
      </c>
      <c r="I8" s="9"/>
    </row>
    <row r="9" spans="1:9">
      <c r="A9" s="1">
        <v>5</v>
      </c>
      <c r="B9" s="4">
        <v>0.33333333333333331</v>
      </c>
      <c r="C9" s="3">
        <v>0.70833333333333337</v>
      </c>
      <c r="D9" s="29">
        <f t="shared" si="0"/>
        <v>0.37500000000000006</v>
      </c>
      <c r="E9" s="28">
        <f>IFERROR(INDEX(Taux!$B$4:$B$13,MATCH(D9,Taux!$A$4:$A$13,1)),"")</f>
        <v>3.08</v>
      </c>
      <c r="F9" s="28">
        <f t="shared" si="1"/>
        <v>1</v>
      </c>
      <c r="G9" s="28">
        <f t="shared" si="2"/>
        <v>1</v>
      </c>
      <c r="H9" s="27">
        <f>MAX((D9-Taux!$A$5),0)</f>
        <v>4.1666666666666741E-2</v>
      </c>
      <c r="I9" s="9"/>
    </row>
    <row r="10" spans="1:9">
      <c r="A10" s="1">
        <v>6</v>
      </c>
      <c r="B10" s="4"/>
      <c r="C10" s="3"/>
      <c r="D10" s="29">
        <f t="shared" si="0"/>
        <v>0</v>
      </c>
      <c r="E10" s="28" t="str">
        <f>IFERROR(INDEX(Taux!$B$4:$B$13,MATCH(D10,Taux!$A$4:$A$13,1)),"")</f>
        <v/>
      </c>
      <c r="F10" s="28">
        <f t="shared" si="1"/>
        <v>0</v>
      </c>
      <c r="G10" s="28">
        <f t="shared" si="2"/>
        <v>0</v>
      </c>
      <c r="H10" s="27">
        <f>MAX((D10-Taux!$A$5),0)</f>
        <v>0</v>
      </c>
      <c r="I10" s="9"/>
    </row>
    <row r="11" spans="1:9">
      <c r="A11" s="1">
        <v>7</v>
      </c>
      <c r="B11" s="4"/>
      <c r="C11" s="3"/>
      <c r="D11" s="29">
        <f t="shared" si="0"/>
        <v>0</v>
      </c>
      <c r="E11" s="28" t="str">
        <f>IFERROR(INDEX(Taux!$B$4:$B$13,MATCH(D11,Taux!$A$4:$A$13,1)),"")</f>
        <v/>
      </c>
      <c r="F11" s="28">
        <f t="shared" si="1"/>
        <v>0</v>
      </c>
      <c r="G11" s="28">
        <f t="shared" si="2"/>
        <v>0</v>
      </c>
      <c r="H11" s="27">
        <f>MAX((D11-Taux!$A$5),0)</f>
        <v>0</v>
      </c>
      <c r="I11" s="9"/>
    </row>
    <row r="12" spans="1:9">
      <c r="A12" s="1">
        <v>8</v>
      </c>
      <c r="B12" s="4">
        <v>0.47916666666666669</v>
      </c>
      <c r="C12" s="3">
        <v>0.70833333333333337</v>
      </c>
      <c r="D12" s="29">
        <f t="shared" si="0"/>
        <v>0.22916666666666669</v>
      </c>
      <c r="E12" s="28">
        <f>IFERROR(INDEX(Taux!$B$4:$B$13,MATCH(D12,Taux!$A$4:$A$13,1)),"")</f>
        <v>2.66</v>
      </c>
      <c r="F12" s="28">
        <f t="shared" si="1"/>
        <v>1</v>
      </c>
      <c r="G12" s="28">
        <f t="shared" si="2"/>
        <v>1</v>
      </c>
      <c r="H12" s="27">
        <f>MAX((D12-Taux!$A$5),0)</f>
        <v>0</v>
      </c>
      <c r="I12" s="9"/>
    </row>
    <row r="13" spans="1:9">
      <c r="A13" s="1">
        <v>9</v>
      </c>
      <c r="B13" s="4">
        <v>0.45833333333333331</v>
      </c>
      <c r="C13" s="3">
        <v>0.5</v>
      </c>
      <c r="D13" s="29">
        <f>C13-B13</f>
        <v>4.1666666666666685E-2</v>
      </c>
      <c r="E13" s="28">
        <f>IFERROR(INDEX(Taux!$B$4:$B$13,MATCH(D13,Taux!$A$4:$A$13,1)),"")</f>
        <v>2.66</v>
      </c>
      <c r="F13" s="28">
        <f t="shared" si="1"/>
        <v>1</v>
      </c>
      <c r="G13" s="28">
        <f t="shared" si="2"/>
        <v>1</v>
      </c>
      <c r="H13" s="27">
        <f>MAX((D13-Taux!$A$5),0)</f>
        <v>0</v>
      </c>
      <c r="I13" s="9"/>
    </row>
    <row r="14" spans="1:9">
      <c r="A14" s="1">
        <v>10</v>
      </c>
      <c r="B14" s="4">
        <v>0.45833333333333331</v>
      </c>
      <c r="C14" s="3">
        <v>0.5</v>
      </c>
      <c r="D14" s="29">
        <f t="shared" si="0"/>
        <v>4.1666666666666685E-2</v>
      </c>
      <c r="E14" s="28">
        <f>IFERROR(INDEX(Taux!$B$4:$B$13,MATCH(D14,Taux!$A$4:$A$13,1)),"")</f>
        <v>2.66</v>
      </c>
      <c r="F14" s="28">
        <f t="shared" si="1"/>
        <v>1</v>
      </c>
      <c r="G14" s="28">
        <f t="shared" si="2"/>
        <v>1</v>
      </c>
      <c r="H14" s="27">
        <f>MAX((D14-Taux!$A$5),0)</f>
        <v>0</v>
      </c>
      <c r="I14" s="9"/>
    </row>
    <row r="15" spans="1:9">
      <c r="A15" s="1">
        <v>11</v>
      </c>
      <c r="B15" s="4">
        <v>0.33333333333333331</v>
      </c>
      <c r="C15" s="3">
        <v>0.70833333333333337</v>
      </c>
      <c r="D15" s="29">
        <f t="shared" si="0"/>
        <v>0.37500000000000006</v>
      </c>
      <c r="E15" s="28">
        <f>IFERROR(INDEX(Taux!$B$4:$B$13,MATCH(D15,Taux!$A$4:$A$13,1)),"")</f>
        <v>3.08</v>
      </c>
      <c r="F15" s="28">
        <f t="shared" si="1"/>
        <v>1</v>
      </c>
      <c r="G15" s="28">
        <f t="shared" si="2"/>
        <v>1</v>
      </c>
      <c r="H15" s="27">
        <f>MAX((D15-Taux!$A$5),0)</f>
        <v>4.1666666666666741E-2</v>
      </c>
      <c r="I15" s="9"/>
    </row>
    <row r="16" spans="1:9">
      <c r="A16" s="1">
        <v>12</v>
      </c>
      <c r="B16" s="4">
        <v>0.29166666666666669</v>
      </c>
      <c r="C16" s="3">
        <v>0.70833333333333337</v>
      </c>
      <c r="D16" s="29">
        <f t="shared" si="0"/>
        <v>0.41666666666666669</v>
      </c>
      <c r="E16" s="28">
        <f>IFERROR(INDEX(Taux!$B$4:$B$13,MATCH(D16,Taux!$A$4:$A$13,1)),"")</f>
        <v>3.42</v>
      </c>
      <c r="F16" s="28">
        <f t="shared" si="1"/>
        <v>1</v>
      </c>
      <c r="G16" s="28">
        <f t="shared" si="2"/>
        <v>1</v>
      </c>
      <c r="H16" s="27">
        <f>MAX((D16-Taux!$A$5),0)</f>
        <v>8.333333333333337E-2</v>
      </c>
      <c r="I16" s="9"/>
    </row>
    <row r="17" spans="1:9">
      <c r="A17" s="1">
        <v>13</v>
      </c>
      <c r="B17" s="4"/>
      <c r="C17" s="3"/>
      <c r="D17" s="29">
        <f t="shared" si="0"/>
        <v>0</v>
      </c>
      <c r="E17" s="28" t="str">
        <f>IFERROR(INDEX(Taux!$B$4:$B$13,MATCH(D17,Taux!$A$4:$A$13,1)),"")</f>
        <v/>
      </c>
      <c r="F17" s="28">
        <f t="shared" si="1"/>
        <v>0</v>
      </c>
      <c r="G17" s="28">
        <f t="shared" si="2"/>
        <v>0</v>
      </c>
      <c r="H17" s="27">
        <f>MAX((D17-Taux!A5),0)</f>
        <v>0</v>
      </c>
      <c r="I17" s="9"/>
    </row>
    <row r="18" spans="1:9">
      <c r="A18" s="1">
        <v>14</v>
      </c>
      <c r="B18" s="4"/>
      <c r="C18" s="3"/>
      <c r="D18" s="29">
        <f t="shared" si="0"/>
        <v>0</v>
      </c>
      <c r="E18" s="28" t="str">
        <f>IFERROR(INDEX(Taux!$B$4:$B$13,MATCH(D18,Taux!$A$4:$A$13,1)),"")</f>
        <v/>
      </c>
      <c r="F18" s="28">
        <f t="shared" si="1"/>
        <v>0</v>
      </c>
      <c r="G18" s="28">
        <f t="shared" si="2"/>
        <v>0</v>
      </c>
      <c r="H18" s="27">
        <f>MAX((D18-Taux!A5),0)</f>
        <v>0</v>
      </c>
      <c r="I18" s="9"/>
    </row>
    <row r="19" spans="1:9">
      <c r="A19" s="1">
        <v>15</v>
      </c>
      <c r="B19" s="4">
        <v>0.47916666666666669</v>
      </c>
      <c r="C19" s="3">
        <v>0.70833333333333337</v>
      </c>
      <c r="D19" s="29">
        <f t="shared" si="0"/>
        <v>0.22916666666666669</v>
      </c>
      <c r="E19" s="28">
        <f>IFERROR(INDEX(Taux!$B$4:$B$13,MATCH(D19,Taux!$A$4:$A$13,1)),"")</f>
        <v>2.66</v>
      </c>
      <c r="F19" s="28">
        <f t="shared" si="1"/>
        <v>1</v>
      </c>
      <c r="G19" s="28">
        <f t="shared" si="2"/>
        <v>1</v>
      </c>
      <c r="H19" s="27">
        <f>MAX((D19-Taux!A5),0)</f>
        <v>0</v>
      </c>
      <c r="I19" s="9"/>
    </row>
    <row r="20" spans="1:9">
      <c r="A20" s="1">
        <v>16</v>
      </c>
      <c r="B20" s="4">
        <v>0.3125</v>
      </c>
      <c r="C20" s="3">
        <v>0.625</v>
      </c>
      <c r="D20" s="29">
        <f t="shared" si="0"/>
        <v>0.3125</v>
      </c>
      <c r="E20" s="28">
        <f>IFERROR(INDEX(Taux!$B$4:$B$13,MATCH(D20,Taux!$A$4:$A$13,1)),"")</f>
        <v>2.66</v>
      </c>
      <c r="F20" s="28">
        <f t="shared" si="1"/>
        <v>1</v>
      </c>
      <c r="G20" s="28">
        <f t="shared" si="2"/>
        <v>1</v>
      </c>
      <c r="H20" s="27">
        <f>MAX((D20-Taux!A5),0)</f>
        <v>0</v>
      </c>
      <c r="I20" s="9"/>
    </row>
    <row r="21" spans="1:9">
      <c r="A21" s="1">
        <v>17</v>
      </c>
      <c r="B21" s="4">
        <v>0.33333333333333331</v>
      </c>
      <c r="C21" s="3">
        <v>0.58333333333333337</v>
      </c>
      <c r="D21" s="29">
        <f t="shared" si="0"/>
        <v>0.25000000000000006</v>
      </c>
      <c r="E21" s="28">
        <f>IFERROR(INDEX(Taux!$B$4:$B$13,MATCH(D21,Taux!$A$4:$A$13,1)),"")</f>
        <v>2.66</v>
      </c>
      <c r="F21" s="28">
        <f t="shared" si="1"/>
        <v>1</v>
      </c>
      <c r="G21" s="28">
        <f t="shared" si="2"/>
        <v>1</v>
      </c>
      <c r="H21" s="27">
        <f>MAX((D21-Taux!A5),0)</f>
        <v>0</v>
      </c>
      <c r="I21" s="9"/>
    </row>
    <row r="22" spans="1:9">
      <c r="A22" s="1">
        <v>18</v>
      </c>
      <c r="B22" s="4">
        <v>0.33333333333333331</v>
      </c>
      <c r="C22" s="3">
        <v>0.75</v>
      </c>
      <c r="D22" s="29">
        <f t="shared" si="0"/>
        <v>0.41666666666666669</v>
      </c>
      <c r="E22" s="28">
        <f>IFERROR(INDEX(Taux!$B$4:$B$13,MATCH(D22,Taux!$A$4:$A$13,1)),"")</f>
        <v>3.42</v>
      </c>
      <c r="F22" s="28">
        <f t="shared" si="1"/>
        <v>1</v>
      </c>
      <c r="G22" s="28">
        <f t="shared" si="2"/>
        <v>1</v>
      </c>
      <c r="H22" s="27">
        <f>MAX((D22-Taux!A5),0)</f>
        <v>8.333333333333337E-2</v>
      </c>
      <c r="I22" s="9"/>
    </row>
    <row r="23" spans="1:9">
      <c r="A23" s="1">
        <v>19</v>
      </c>
      <c r="B23" s="4">
        <v>0.375</v>
      </c>
      <c r="C23" s="3">
        <v>0.66666666666666663</v>
      </c>
      <c r="D23" s="29">
        <f t="shared" si="0"/>
        <v>0.29166666666666663</v>
      </c>
      <c r="E23" s="28">
        <f>IFERROR(INDEX(Taux!$B$4:$B$13,MATCH(D23,Taux!$A$4:$A$13,1)),"")</f>
        <v>2.66</v>
      </c>
      <c r="F23" s="28">
        <f t="shared" si="1"/>
        <v>1</v>
      </c>
      <c r="G23" s="28">
        <f t="shared" si="2"/>
        <v>1</v>
      </c>
      <c r="H23" s="27">
        <f>MAX((D23-Taux!A5),0)</f>
        <v>0</v>
      </c>
      <c r="I23" s="9"/>
    </row>
    <row r="24" spans="1:9">
      <c r="A24" s="1">
        <v>20</v>
      </c>
      <c r="B24" s="4"/>
      <c r="C24" s="3"/>
      <c r="D24" s="29">
        <f t="shared" si="0"/>
        <v>0</v>
      </c>
      <c r="E24" s="28" t="str">
        <f>IFERROR(INDEX(Taux!$B$4:$B$13,MATCH(D24,Taux!$A$4:$A$13,1)),"")</f>
        <v/>
      </c>
      <c r="F24" s="28">
        <f t="shared" si="1"/>
        <v>0</v>
      </c>
      <c r="G24" s="28">
        <f t="shared" si="2"/>
        <v>0</v>
      </c>
      <c r="H24" s="27">
        <f>MAX((D24-Taux!A5),0)</f>
        <v>0</v>
      </c>
      <c r="I24" s="9"/>
    </row>
    <row r="25" spans="1:9">
      <c r="A25" s="1">
        <v>21</v>
      </c>
      <c r="B25" s="4"/>
      <c r="C25" s="3"/>
      <c r="D25" s="29">
        <f t="shared" si="0"/>
        <v>0</v>
      </c>
      <c r="E25" s="28" t="str">
        <f>IFERROR(INDEX(Taux!$B$4:$B$13,MATCH(D25,Taux!$A$4:$A$13,1)),"")</f>
        <v/>
      </c>
      <c r="F25" s="28">
        <f t="shared" si="1"/>
        <v>0</v>
      </c>
      <c r="G25" s="28">
        <f t="shared" si="2"/>
        <v>0</v>
      </c>
      <c r="H25" s="27">
        <f>MAX((D25-Taux!A5),0)</f>
        <v>0</v>
      </c>
      <c r="I25" s="9"/>
    </row>
    <row r="26" spans="1:9">
      <c r="A26" s="1">
        <v>22</v>
      </c>
      <c r="B26" s="4">
        <v>0.33333333333333331</v>
      </c>
      <c r="C26" s="3">
        <v>0.70833333333333337</v>
      </c>
      <c r="D26" s="29">
        <f t="shared" si="0"/>
        <v>0.37500000000000006</v>
      </c>
      <c r="E26" s="28">
        <f>IFERROR(INDEX(Taux!$B$4:$B$13,MATCH(D26,Taux!$A$4:$A$13,1)),"")</f>
        <v>3.08</v>
      </c>
      <c r="F26" s="28">
        <f t="shared" si="1"/>
        <v>1</v>
      </c>
      <c r="G26" s="28">
        <f t="shared" si="2"/>
        <v>1</v>
      </c>
      <c r="H26" s="27">
        <f>MAX((D26-Taux!A5),0)</f>
        <v>4.1666666666666741E-2</v>
      </c>
      <c r="I26" s="9"/>
    </row>
    <row r="27" spans="1:9">
      <c r="A27" s="1">
        <v>23</v>
      </c>
      <c r="B27" s="4">
        <v>0.29166666666666669</v>
      </c>
      <c r="C27" s="3">
        <v>0.70833333333333337</v>
      </c>
      <c r="D27" s="29">
        <f t="shared" si="0"/>
        <v>0.41666666666666669</v>
      </c>
      <c r="E27" s="28">
        <f>IFERROR(INDEX(Taux!$B$4:$B$13,MATCH(D27,Taux!$A$4:$A$13,1)),"")</f>
        <v>3.42</v>
      </c>
      <c r="F27" s="28">
        <f t="shared" si="1"/>
        <v>1</v>
      </c>
      <c r="G27" s="28">
        <f t="shared" si="2"/>
        <v>1</v>
      </c>
      <c r="H27" s="27">
        <f>MAX((D27-Taux!A5),0)</f>
        <v>8.333333333333337E-2</v>
      </c>
      <c r="I27" s="9"/>
    </row>
    <row r="28" spans="1:9">
      <c r="A28" s="1">
        <v>24</v>
      </c>
      <c r="B28" s="4"/>
      <c r="C28" s="3"/>
      <c r="D28" s="29">
        <f t="shared" si="0"/>
        <v>0</v>
      </c>
      <c r="E28" s="28" t="str">
        <f>IFERROR(INDEX(Taux!$B$4:$B$13,MATCH(D28,Taux!$A$4:$A$13,1)),"")</f>
        <v/>
      </c>
      <c r="F28" s="28">
        <f t="shared" si="1"/>
        <v>0</v>
      </c>
      <c r="G28" s="28">
        <f t="shared" si="2"/>
        <v>0</v>
      </c>
      <c r="H28" s="27">
        <f>MAX((D28-Taux!A5),0)</f>
        <v>0</v>
      </c>
      <c r="I28" s="9"/>
    </row>
    <row r="29" spans="1:9">
      <c r="A29" s="1">
        <v>25</v>
      </c>
      <c r="B29" s="4"/>
      <c r="C29" s="3"/>
      <c r="D29" s="29">
        <f t="shared" si="0"/>
        <v>0</v>
      </c>
      <c r="E29" s="28" t="str">
        <f>IFERROR(INDEX(Taux!$B$4:$B$13,MATCH(D29,Taux!$A$4:$A$13,1)),"")</f>
        <v/>
      </c>
      <c r="F29" s="28">
        <f t="shared" si="1"/>
        <v>0</v>
      </c>
      <c r="G29" s="28">
        <f t="shared" si="2"/>
        <v>0</v>
      </c>
      <c r="H29" s="27">
        <f>MAX((D29-Taux!A5),0)</f>
        <v>0</v>
      </c>
      <c r="I29" s="9"/>
    </row>
    <row r="30" spans="1:9">
      <c r="A30" s="1">
        <v>26</v>
      </c>
      <c r="B30" s="4"/>
      <c r="C30" s="3"/>
      <c r="D30" s="29">
        <f t="shared" si="0"/>
        <v>0</v>
      </c>
      <c r="E30" s="28" t="str">
        <f>IFERROR(INDEX(Taux!$B$4:$B$13,MATCH(D30,Taux!$A$4:$A$13,1)),"")</f>
        <v/>
      </c>
      <c r="F30" s="28">
        <f t="shared" si="1"/>
        <v>0</v>
      </c>
      <c r="G30" s="28">
        <f t="shared" si="2"/>
        <v>0</v>
      </c>
      <c r="H30" s="27">
        <f>MAX((D30-Taux!A5),0)</f>
        <v>0</v>
      </c>
      <c r="I30" s="9"/>
    </row>
    <row r="31" spans="1:9">
      <c r="A31" s="1">
        <v>27</v>
      </c>
      <c r="B31" s="4"/>
      <c r="C31" s="3"/>
      <c r="D31" s="29">
        <f t="shared" si="0"/>
        <v>0</v>
      </c>
      <c r="E31" s="28" t="str">
        <f>IFERROR(INDEX(Taux!$B$4:$B$13,MATCH(D31,Taux!$A$4:$A$13,1)),"")</f>
        <v/>
      </c>
      <c r="F31" s="28">
        <f t="shared" si="1"/>
        <v>0</v>
      </c>
      <c r="G31" s="28">
        <f t="shared" si="2"/>
        <v>0</v>
      </c>
      <c r="H31" s="27">
        <f>MAX((D31-Taux!A5),0)</f>
        <v>0</v>
      </c>
      <c r="I31" s="9"/>
    </row>
    <row r="32" spans="1:9">
      <c r="A32" s="1">
        <v>28</v>
      </c>
      <c r="B32" s="4"/>
      <c r="C32" s="3"/>
      <c r="D32" s="29">
        <f t="shared" si="0"/>
        <v>0</v>
      </c>
      <c r="E32" s="28" t="str">
        <f>IFERROR(INDEX(Taux!$B$4:$B$13,MATCH(D32,Taux!$A$4:$A$13,1)),"")</f>
        <v/>
      </c>
      <c r="F32" s="28">
        <f t="shared" si="1"/>
        <v>0</v>
      </c>
      <c r="G32" s="28">
        <f t="shared" si="2"/>
        <v>0</v>
      </c>
      <c r="H32" s="27">
        <f>MAX((D32-Taux!A5),0)</f>
        <v>0</v>
      </c>
      <c r="I32" s="9"/>
    </row>
    <row r="33" spans="1:9">
      <c r="A33" s="1">
        <v>29</v>
      </c>
      <c r="B33" s="4"/>
      <c r="C33" s="3"/>
      <c r="D33" s="29">
        <f t="shared" si="0"/>
        <v>0</v>
      </c>
      <c r="E33" s="28" t="str">
        <f>IFERROR(INDEX(Taux!$B$4:$B$13,MATCH(D33,Taux!$A$4:$A$13,1)),"")</f>
        <v/>
      </c>
      <c r="F33" s="28">
        <f t="shared" si="1"/>
        <v>0</v>
      </c>
      <c r="G33" s="28">
        <f t="shared" si="2"/>
        <v>0</v>
      </c>
      <c r="H33" s="27">
        <f>MAX((D33-Taux!A5),0)</f>
        <v>0</v>
      </c>
      <c r="I33" s="9"/>
    </row>
    <row r="34" spans="1:9">
      <c r="A34" s="1">
        <v>30</v>
      </c>
      <c r="B34" s="4"/>
      <c r="C34" s="3"/>
      <c r="D34" s="29">
        <f t="shared" si="0"/>
        <v>0</v>
      </c>
      <c r="E34" s="28" t="str">
        <f>IFERROR(INDEX(Taux!$B$4:$B$13,MATCH(D34,Taux!$A$4:$A$13,1)),"")</f>
        <v/>
      </c>
      <c r="F34" s="28">
        <f t="shared" si="1"/>
        <v>0</v>
      </c>
      <c r="G34" s="28">
        <f t="shared" si="2"/>
        <v>0</v>
      </c>
      <c r="H34" s="27">
        <f>MAX((D34-Taux!A5),0)</f>
        <v>0</v>
      </c>
      <c r="I34" s="9"/>
    </row>
    <row r="35" spans="1:9" ht="16" thickBot="1">
      <c r="A35" s="19">
        <v>31</v>
      </c>
      <c r="B35" s="17"/>
      <c r="C35" s="10"/>
      <c r="D35" s="30">
        <f t="shared" si="0"/>
        <v>0</v>
      </c>
      <c r="E35" s="28" t="str">
        <f>IFERROR(INDEX(Taux!$B$4:$B$13,MATCH(D35,Taux!$A$4:$A$13,1)),"")</f>
        <v/>
      </c>
      <c r="F35" s="28">
        <f t="shared" si="1"/>
        <v>0</v>
      </c>
      <c r="G35" s="28">
        <f t="shared" si="2"/>
        <v>0</v>
      </c>
      <c r="H35" s="27">
        <f>MAX((D35-Taux!A5),0)</f>
        <v>0</v>
      </c>
      <c r="I35" s="11"/>
    </row>
    <row r="36" spans="1:9" ht="16.5" thickTop="1" thickBot="1">
      <c r="A36" s="5" t="s">
        <v>8</v>
      </c>
      <c r="B36" s="2"/>
      <c r="C36" s="2"/>
      <c r="D36" s="21">
        <f>SUM(D5:D35)</f>
        <v>5.395833333333333</v>
      </c>
      <c r="E36" s="24">
        <f>SUM(,E5:E35)*3</f>
        <v>153.86999999999998</v>
      </c>
      <c r="F36" s="24">
        <f>SUM(,F5:F35)*3</f>
        <v>51</v>
      </c>
      <c r="G36" s="24">
        <f>SUM(,G5:G35)*1</f>
        <v>17</v>
      </c>
      <c r="H36" s="31">
        <f>SUM(H5:H35)</f>
        <v>0.66666666666666707</v>
      </c>
      <c r="I36" s="2"/>
    </row>
    <row r="37" spans="1:9" ht="16.5" thickTop="1" thickBot="1">
      <c r="A37" s="6" t="s">
        <v>5</v>
      </c>
      <c r="B37" s="2"/>
      <c r="C37" s="2"/>
      <c r="D37" s="20">
        <f>SUM(D36*24*3.1)</f>
        <v>401.45</v>
      </c>
      <c r="E37" s="25">
        <f>E36</f>
        <v>153.86999999999998</v>
      </c>
      <c r="F37" s="42">
        <f>F36+G36</f>
        <v>68</v>
      </c>
      <c r="G37" s="43"/>
      <c r="H37" s="2"/>
      <c r="I37" s="2"/>
    </row>
    <row r="38" spans="1:9" ht="34" customHeight="1" thickTop="1" thickBot="1">
      <c r="A38" s="6" t="s">
        <v>9</v>
      </c>
      <c r="B38" s="35">
        <f>SUM(D37+E37+F37)</f>
        <v>623.31999999999994</v>
      </c>
      <c r="C38" s="36"/>
      <c r="D38" s="36"/>
      <c r="E38" s="36"/>
      <c r="F38" s="36"/>
      <c r="G38" s="36"/>
      <c r="H38" s="36"/>
      <c r="I38" s="37"/>
    </row>
    <row r="39" spans="1:9" ht="42" customHeight="1" thickTop="1" thickBot="1">
      <c r="A39" s="8" t="s">
        <v>14</v>
      </c>
      <c r="B39" s="32">
        <f>(D37)*10%</f>
        <v>40.145000000000003</v>
      </c>
      <c r="C39" s="33"/>
      <c r="D39" s="33"/>
      <c r="E39" s="33"/>
      <c r="F39" s="33"/>
      <c r="G39" s="33"/>
      <c r="H39" s="33"/>
      <c r="I39" s="34"/>
    </row>
    <row r="40" spans="1:9" ht="16" thickTop="1"/>
  </sheetData>
  <mergeCells count="7">
    <mergeCell ref="B39:I39"/>
    <mergeCell ref="B38:I38"/>
    <mergeCell ref="A2:I2"/>
    <mergeCell ref="A3:I3"/>
    <mergeCell ref="H1:I1"/>
    <mergeCell ref="F37:G37"/>
    <mergeCell ref="A1:G1"/>
  </mergeCells>
  <conditionalFormatting sqref="D5:D35">
    <cfRule type="cellIs" dxfId="6" priority="1" operator="between">
      <formula>0.000694444444444444</formula>
      <formula>0.333333333333333</formula>
    </cfRule>
    <cfRule type="cellIs" dxfId="5" priority="12" operator="greaterThan">
      <formula>0.333333333333333</formula>
    </cfRule>
  </conditionalFormatting>
  <conditionalFormatting sqref="F5:G35">
    <cfRule type="cellIs" dxfId="4" priority="9" operator="greaterThan">
      <formula>0</formula>
    </cfRule>
    <cfRule type="cellIs" dxfId="3" priority="10" operator="greaterThan">
      <formula>1</formula>
    </cfRule>
  </conditionalFormatting>
  <conditionalFormatting sqref="E5:E35">
    <cfRule type="cellIs" dxfId="2" priority="5" operator="between">
      <formula>1</formula>
      <formula>10</formula>
    </cfRule>
  </conditionalFormatting>
  <conditionalFormatting sqref="H5:H35">
    <cfRule type="cellIs" dxfId="1" priority="4" operator="greaterThan">
      <formula>0.000694444444444444</formula>
    </cfRule>
  </conditionalFormatting>
  <conditionalFormatting sqref="B5:C35">
    <cfRule type="cellIs" dxfId="0" priority="3" operator="notEqual">
      <formula>0</formula>
    </cfRule>
  </conditionalFormatting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G19"/>
  <sheetViews>
    <sheetView workbookViewId="0">
      <selection activeCell="A5" sqref="A5"/>
    </sheetView>
  </sheetViews>
  <sheetFormatPr baseColWidth="10" defaultColWidth="11" defaultRowHeight="15.5"/>
  <sheetData>
    <row r="2" spans="1:7" ht="16" thickBot="1"/>
    <row r="3" spans="1:7" ht="16.5" thickTop="1" thickBot="1">
      <c r="A3" s="46" t="s">
        <v>15</v>
      </c>
      <c r="B3" s="47"/>
      <c r="C3" s="7" t="s">
        <v>16</v>
      </c>
      <c r="D3" s="7" t="s">
        <v>17</v>
      </c>
      <c r="E3" s="7"/>
      <c r="F3" s="7"/>
      <c r="G3" s="7"/>
    </row>
    <row r="4" spans="1:7" ht="16.5" thickTop="1" thickBot="1">
      <c r="A4" s="22">
        <v>6.9444444444444447E-4</v>
      </c>
      <c r="B4" s="7">
        <v>2.66</v>
      </c>
      <c r="C4" s="7">
        <v>3</v>
      </c>
      <c r="D4" s="7">
        <v>1</v>
      </c>
      <c r="E4" s="7"/>
      <c r="F4" s="7"/>
      <c r="G4" s="7"/>
    </row>
    <row r="5" spans="1:7" ht="16.5" thickTop="1" thickBot="1">
      <c r="A5" s="23">
        <v>0.33333333333333331</v>
      </c>
      <c r="B5" s="7">
        <v>2.74</v>
      </c>
      <c r="C5" s="7"/>
      <c r="D5" s="7"/>
      <c r="E5" s="7"/>
      <c r="F5" s="7"/>
      <c r="G5" s="7"/>
    </row>
    <row r="6" spans="1:7" ht="16.5" thickTop="1" thickBot="1">
      <c r="A6" s="23">
        <v>0.35416666666666669</v>
      </c>
      <c r="B6" s="7">
        <v>2.9</v>
      </c>
      <c r="C6" s="7"/>
      <c r="D6" s="7"/>
      <c r="E6" s="7"/>
      <c r="F6" s="7"/>
      <c r="G6" s="7"/>
    </row>
    <row r="7" spans="1:7" ht="16.5" thickTop="1" thickBot="1">
      <c r="A7" s="23">
        <v>0.375</v>
      </c>
      <c r="B7" s="7">
        <v>3.08</v>
      </c>
      <c r="C7" s="7"/>
      <c r="D7" s="7"/>
      <c r="E7" s="7"/>
      <c r="F7" s="7"/>
      <c r="G7" s="7"/>
    </row>
    <row r="8" spans="1:7" ht="16.5" thickTop="1" thickBot="1">
      <c r="A8" s="23">
        <v>0.39583333333333331</v>
      </c>
      <c r="B8" s="7">
        <v>3.24</v>
      </c>
      <c r="C8" s="7"/>
      <c r="D8" s="7"/>
      <c r="E8" s="7"/>
      <c r="F8" s="7"/>
      <c r="G8" s="7"/>
    </row>
    <row r="9" spans="1:7" ht="16.5" thickTop="1" thickBot="1">
      <c r="A9" s="23">
        <v>0.41666666666666669</v>
      </c>
      <c r="B9" s="7">
        <v>3.42</v>
      </c>
      <c r="C9" s="7"/>
      <c r="D9" s="7"/>
      <c r="E9" s="7"/>
      <c r="F9" s="7"/>
      <c r="G9" s="7"/>
    </row>
    <row r="10" spans="1:7" ht="16.5" thickTop="1" thickBot="1">
      <c r="A10" s="23">
        <v>0.4375</v>
      </c>
      <c r="B10" s="7">
        <v>3.58</v>
      </c>
      <c r="C10" s="7"/>
      <c r="D10" s="7"/>
      <c r="E10" s="7"/>
      <c r="F10" s="7"/>
      <c r="G10" s="7"/>
    </row>
    <row r="11" spans="1:7" ht="16.5" thickTop="1" thickBot="1">
      <c r="A11" s="23">
        <v>0.45833333333333331</v>
      </c>
      <c r="B11" s="7">
        <v>3.77</v>
      </c>
      <c r="C11" s="7"/>
      <c r="D11" s="7"/>
      <c r="E11" s="7"/>
      <c r="F11" s="7"/>
      <c r="G11" s="7"/>
    </row>
    <row r="12" spans="1:7" ht="16.5" thickTop="1" thickBot="1">
      <c r="A12" s="23">
        <v>0.47916666666666669</v>
      </c>
      <c r="B12" s="7">
        <v>3.93</v>
      </c>
      <c r="C12" s="7"/>
      <c r="D12" s="7"/>
      <c r="E12" s="7"/>
      <c r="F12" s="7"/>
      <c r="G12" s="7"/>
    </row>
    <row r="13" spans="1:7" ht="16.5" thickTop="1" thickBot="1">
      <c r="A13" s="23">
        <v>0.5</v>
      </c>
      <c r="B13" s="7">
        <v>4.1100000000000003</v>
      </c>
      <c r="C13" s="7"/>
      <c r="D13" s="7"/>
      <c r="E13" s="7"/>
      <c r="F13" s="7"/>
      <c r="G13" s="7"/>
    </row>
    <row r="14" spans="1:7" ht="16.5" thickTop="1" thickBot="1">
      <c r="A14" s="7"/>
      <c r="B14" s="7"/>
      <c r="C14" s="7"/>
      <c r="D14" s="7"/>
      <c r="E14" s="7"/>
      <c r="F14" s="7"/>
      <c r="G14" s="7"/>
    </row>
    <row r="15" spans="1:7" ht="16.5" thickTop="1" thickBot="1">
      <c r="A15" s="7"/>
      <c r="B15" s="7"/>
      <c r="C15" s="7"/>
      <c r="D15" s="7"/>
      <c r="E15" s="7"/>
      <c r="F15" s="7"/>
      <c r="G15" s="7"/>
    </row>
    <row r="16" spans="1:7" ht="16.5" thickTop="1" thickBot="1">
      <c r="A16" s="7"/>
      <c r="B16" s="7"/>
      <c r="C16" s="7"/>
      <c r="D16" s="7"/>
      <c r="E16" s="7"/>
      <c r="F16" s="7"/>
      <c r="G16" s="7"/>
    </row>
    <row r="17" spans="1:7" ht="16.5" thickTop="1" thickBot="1">
      <c r="A17" s="7"/>
      <c r="B17" s="7"/>
      <c r="C17" s="7"/>
      <c r="D17" s="7"/>
      <c r="E17" s="7"/>
      <c r="F17" s="7"/>
      <c r="G17" s="7"/>
    </row>
    <row r="18" spans="1:7" ht="16.5" thickTop="1" thickBot="1">
      <c r="A18" s="7"/>
      <c r="B18" s="7"/>
      <c r="C18" s="7"/>
      <c r="D18" s="7"/>
      <c r="E18" s="7"/>
      <c r="F18" s="7"/>
      <c r="G18" s="7"/>
    </row>
    <row r="19" spans="1:7" ht="16" thickTop="1"/>
  </sheetData>
  <mergeCells count="1">
    <mergeCell ref="A3:B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présence</vt:lpstr>
      <vt:lpstr>Taux</vt:lpstr>
    </vt:vector>
  </TitlesOfParts>
  <Company>Lilly 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Evren KEMAL</dc:creator>
  <cp:lastModifiedBy>Michel</cp:lastModifiedBy>
  <dcterms:created xsi:type="dcterms:W3CDTF">2018-04-19T12:42:27Z</dcterms:created>
  <dcterms:modified xsi:type="dcterms:W3CDTF">2019-07-12T07:01:00Z</dcterms:modified>
</cp:coreProperties>
</file>