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640" activeTab="3"/>
  </bookViews>
  <sheets>
    <sheet name="données gpa" sheetId="17" r:id="rId1"/>
    <sheet name="besoins données" sheetId="18" r:id="rId2"/>
    <sheet name="fabrication 2018 semaine" sheetId="13" r:id="rId3"/>
    <sheet name="Feuil3" sheetId="15" r:id="rId4"/>
  </sheets>
  <calcPr calcId="152511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" i="15" l="1"/>
  <c r="E1" i="15"/>
  <c r="F1" i="15"/>
  <c r="G1" i="15"/>
  <c r="H1" i="15"/>
  <c r="I1" i="15"/>
  <c r="J1" i="15"/>
  <c r="K1" i="15"/>
  <c r="L1" i="15"/>
  <c r="M1" i="15"/>
  <c r="N1" i="15"/>
  <c r="O1" i="15"/>
  <c r="P1" i="15"/>
  <c r="Q1" i="15"/>
  <c r="R1" i="15"/>
  <c r="S1" i="15"/>
  <c r="T1" i="15"/>
  <c r="U1" i="15"/>
  <c r="V1" i="15"/>
  <c r="W1" i="15"/>
  <c r="X1" i="15"/>
  <c r="Y1" i="15"/>
  <c r="Z1" i="15"/>
  <c r="AA1" i="15"/>
  <c r="AB1" i="15"/>
  <c r="AC1" i="15"/>
  <c r="AD1" i="15"/>
  <c r="AE1" i="15"/>
  <c r="AF1" i="15"/>
  <c r="AG1" i="15"/>
  <c r="AH1" i="15"/>
  <c r="AI1" i="15"/>
  <c r="AJ1" i="15"/>
  <c r="AK1" i="15"/>
  <c r="AL1" i="15"/>
  <c r="AM1" i="15"/>
  <c r="AN1" i="15"/>
  <c r="AO1" i="15"/>
  <c r="AP1" i="15"/>
  <c r="AQ1" i="15"/>
  <c r="AR1" i="15"/>
  <c r="AS1" i="15"/>
  <c r="AT1" i="15"/>
  <c r="AU1" i="15"/>
  <c r="AV1" i="15"/>
  <c r="AW1" i="15"/>
  <c r="AX1" i="15"/>
  <c r="AY1" i="15"/>
  <c r="AZ1" i="15"/>
  <c r="BA1" i="15"/>
  <c r="BB1" i="15"/>
  <c r="C1" i="15"/>
  <c r="D3" i="15"/>
  <c r="D4" i="15"/>
  <c r="E3" i="15"/>
  <c r="E4" i="15"/>
  <c r="F3" i="15"/>
  <c r="F4" i="15"/>
  <c r="G3" i="15"/>
  <c r="G4" i="15"/>
  <c r="H3" i="15"/>
  <c r="H4" i="15"/>
  <c r="I3" i="15"/>
  <c r="I4" i="15"/>
  <c r="L4" i="15"/>
  <c r="M3" i="15"/>
  <c r="J3" i="15"/>
  <c r="M4" i="15"/>
  <c r="N3" i="15"/>
  <c r="J4" i="15"/>
  <c r="K3" i="15"/>
  <c r="N4" i="15"/>
  <c r="O3" i="15"/>
  <c r="O4" i="15"/>
  <c r="P3" i="15"/>
  <c r="K4" i="15"/>
  <c r="L3" i="15"/>
  <c r="P4" i="15"/>
  <c r="Q3" i="15"/>
  <c r="Q4" i="15"/>
  <c r="R3" i="15"/>
  <c r="U4" i="15"/>
  <c r="R4" i="15"/>
  <c r="S3" i="15"/>
  <c r="V4" i="15"/>
  <c r="S4" i="15"/>
  <c r="T3" i="15"/>
  <c r="W3" i="15"/>
  <c r="Z4" i="15"/>
  <c r="AA3" i="15"/>
  <c r="AD4" i="15"/>
  <c r="AE3" i="15"/>
  <c r="W4" i="15"/>
  <c r="X3" i="15"/>
  <c r="AA4" i="15"/>
  <c r="AB3" i="15"/>
  <c r="AE4" i="15"/>
  <c r="T4" i="15"/>
  <c r="U3" i="15"/>
  <c r="X4" i="15"/>
  <c r="Y3" i="15"/>
  <c r="AB4" i="15"/>
  <c r="AC3" i="15"/>
  <c r="AG4" i="15"/>
  <c r="AH3" i="15"/>
  <c r="AK4" i="15"/>
  <c r="AL3" i="15"/>
  <c r="Y4" i="15"/>
  <c r="Z3" i="15"/>
  <c r="AH4" i="15"/>
  <c r="AI3" i="15"/>
  <c r="AL4" i="15"/>
  <c r="V3" i="15"/>
  <c r="AC4" i="15"/>
  <c r="AD3" i="15"/>
  <c r="AF3" i="15"/>
  <c r="AI4" i="15"/>
  <c r="AJ3" i="15"/>
  <c r="AM4" i="15"/>
  <c r="AF4" i="15"/>
  <c r="AG3" i="15"/>
  <c r="AM3" i="15"/>
  <c r="AP4" i="15"/>
  <c r="AQ3" i="15"/>
  <c r="AT4" i="15"/>
  <c r="AU3" i="15"/>
  <c r="AJ4" i="15"/>
  <c r="AK3" i="15"/>
  <c r="AN3" i="15"/>
  <c r="AQ4" i="15"/>
  <c r="AR3" i="15"/>
  <c r="AU4" i="15"/>
  <c r="AN4" i="15"/>
  <c r="AO3" i="15"/>
  <c r="AR4" i="15"/>
  <c r="AS3" i="15"/>
  <c r="AV4" i="15"/>
  <c r="AY4" i="15"/>
  <c r="AZ3" i="15"/>
  <c r="AY3" i="15"/>
  <c r="AV3" i="15"/>
  <c r="AW3" i="15"/>
  <c r="AZ4" i="15"/>
  <c r="BA3" i="15"/>
  <c r="AX4" i="15"/>
  <c r="AO4" i="15"/>
  <c r="AP3" i="15"/>
  <c r="AW4" i="15"/>
  <c r="AX3" i="15"/>
  <c r="BA4" i="15"/>
  <c r="BB3" i="15"/>
  <c r="AS4" i="15"/>
  <c r="AT3" i="15"/>
  <c r="BB4" i="15"/>
  <c r="C3" i="15"/>
  <c r="C4" i="15"/>
  <c r="G502" i="18" l="1"/>
  <c r="F502" i="18"/>
  <c r="E502" i="18"/>
  <c r="B502" i="18"/>
  <c r="A502" i="18"/>
  <c r="G501" i="18"/>
  <c r="F501" i="18"/>
  <c r="E501" i="18"/>
  <c r="A501" i="18"/>
  <c r="G500" i="18"/>
  <c r="F500" i="18"/>
  <c r="E500" i="18"/>
  <c r="D500" i="18"/>
  <c r="C500" i="18"/>
  <c r="A500" i="18"/>
  <c r="B500" i="18" s="1"/>
  <c r="G499" i="18"/>
  <c r="F499" i="18"/>
  <c r="E499" i="18"/>
  <c r="D499" i="18"/>
  <c r="C499" i="18"/>
  <c r="B499" i="18"/>
  <c r="A499" i="18"/>
  <c r="G498" i="18"/>
  <c r="F498" i="18"/>
  <c r="E498" i="18"/>
  <c r="A498" i="18"/>
  <c r="B498" i="18" s="1"/>
  <c r="G497" i="18"/>
  <c r="F497" i="18"/>
  <c r="E497" i="18"/>
  <c r="D497" i="18"/>
  <c r="A497" i="18"/>
  <c r="G496" i="18"/>
  <c r="F496" i="18"/>
  <c r="E496" i="18"/>
  <c r="D496" i="18"/>
  <c r="C496" i="18"/>
  <c r="A496" i="18"/>
  <c r="B496" i="18" s="1"/>
  <c r="G495" i="18"/>
  <c r="F495" i="18"/>
  <c r="E495" i="18"/>
  <c r="D495" i="18"/>
  <c r="C495" i="18"/>
  <c r="B495" i="18"/>
  <c r="A495" i="18"/>
  <c r="G494" i="18"/>
  <c r="F494" i="18"/>
  <c r="E494" i="18"/>
  <c r="A494" i="18"/>
  <c r="G493" i="18"/>
  <c r="F493" i="18"/>
  <c r="E493" i="18"/>
  <c r="A493" i="18"/>
  <c r="G492" i="18"/>
  <c r="F492" i="18"/>
  <c r="E492" i="18"/>
  <c r="D492" i="18"/>
  <c r="C492" i="18"/>
  <c r="A492" i="18"/>
  <c r="B492" i="18" s="1"/>
  <c r="G491" i="18"/>
  <c r="F491" i="18"/>
  <c r="E491" i="18"/>
  <c r="D491" i="18"/>
  <c r="C491" i="18"/>
  <c r="B491" i="18"/>
  <c r="A491" i="18"/>
  <c r="G490" i="18"/>
  <c r="F490" i="18"/>
  <c r="E490" i="18"/>
  <c r="B490" i="18"/>
  <c r="A490" i="18"/>
  <c r="G489" i="18"/>
  <c r="F489" i="18"/>
  <c r="E489" i="18"/>
  <c r="A489" i="18"/>
  <c r="G488" i="18"/>
  <c r="F488" i="18"/>
  <c r="E488" i="18"/>
  <c r="D488" i="18"/>
  <c r="C488" i="18"/>
  <c r="A488" i="18"/>
  <c r="B488" i="18" s="1"/>
  <c r="G487" i="18"/>
  <c r="F487" i="18"/>
  <c r="E487" i="18"/>
  <c r="D487" i="18"/>
  <c r="C487" i="18"/>
  <c r="B487" i="18"/>
  <c r="A487" i="18"/>
  <c r="G486" i="18"/>
  <c r="F486" i="18"/>
  <c r="E486" i="18"/>
  <c r="B486" i="18"/>
  <c r="A486" i="18"/>
  <c r="G485" i="18"/>
  <c r="F485" i="18"/>
  <c r="E485" i="18"/>
  <c r="D485" i="18"/>
  <c r="A485" i="18"/>
  <c r="G484" i="18"/>
  <c r="F484" i="18"/>
  <c r="E484" i="18"/>
  <c r="D484" i="18"/>
  <c r="C484" i="18"/>
  <c r="A484" i="18"/>
  <c r="B484" i="18" s="1"/>
  <c r="G483" i="18"/>
  <c r="F483" i="18"/>
  <c r="E483" i="18"/>
  <c r="D483" i="18"/>
  <c r="C483" i="18"/>
  <c r="B483" i="18"/>
  <c r="A483" i="18"/>
  <c r="G482" i="18"/>
  <c r="F482" i="18"/>
  <c r="E482" i="18"/>
  <c r="A482" i="18"/>
  <c r="B482" i="18" s="1"/>
  <c r="G481" i="18"/>
  <c r="F481" i="18"/>
  <c r="E481" i="18"/>
  <c r="D481" i="18"/>
  <c r="A481" i="18"/>
  <c r="G480" i="18"/>
  <c r="F480" i="18"/>
  <c r="E480" i="18"/>
  <c r="D480" i="18"/>
  <c r="C480" i="18"/>
  <c r="A480" i="18"/>
  <c r="B480" i="18" s="1"/>
  <c r="G479" i="18"/>
  <c r="F479" i="18"/>
  <c r="E479" i="18"/>
  <c r="C479" i="18"/>
  <c r="B479" i="18"/>
  <c r="A479" i="18"/>
  <c r="D479" i="18" s="1"/>
  <c r="G478" i="18"/>
  <c r="F478" i="18"/>
  <c r="E478" i="18"/>
  <c r="B478" i="18"/>
  <c r="A478" i="18"/>
  <c r="G477" i="18"/>
  <c r="F477" i="18"/>
  <c r="E477" i="18"/>
  <c r="A477" i="18"/>
  <c r="G476" i="18"/>
  <c r="F476" i="18"/>
  <c r="E476" i="18"/>
  <c r="D476" i="18"/>
  <c r="C476" i="18"/>
  <c r="A476" i="18"/>
  <c r="B476" i="18" s="1"/>
  <c r="G475" i="18"/>
  <c r="F475" i="18"/>
  <c r="E475" i="18"/>
  <c r="C475" i="18"/>
  <c r="B475" i="18"/>
  <c r="A475" i="18"/>
  <c r="D475" i="18" s="1"/>
  <c r="G474" i="18"/>
  <c r="F474" i="18"/>
  <c r="E474" i="18"/>
  <c r="B474" i="18"/>
  <c r="A474" i="18"/>
  <c r="G473" i="18"/>
  <c r="F473" i="18"/>
  <c r="E473" i="18"/>
  <c r="D473" i="18"/>
  <c r="A473" i="18"/>
  <c r="G472" i="18"/>
  <c r="F472" i="18"/>
  <c r="E472" i="18"/>
  <c r="D472" i="18"/>
  <c r="C472" i="18"/>
  <c r="A472" i="18"/>
  <c r="B472" i="18" s="1"/>
  <c r="G471" i="18"/>
  <c r="F471" i="18"/>
  <c r="E471" i="18"/>
  <c r="C471" i="18"/>
  <c r="B471" i="18"/>
  <c r="A471" i="18"/>
  <c r="D471" i="18" s="1"/>
  <c r="G470" i="18"/>
  <c r="F470" i="18"/>
  <c r="E470" i="18"/>
  <c r="B470" i="18"/>
  <c r="A470" i="18"/>
  <c r="G469" i="18"/>
  <c r="F469" i="18"/>
  <c r="E469" i="18"/>
  <c r="A469" i="18"/>
  <c r="G468" i="18"/>
  <c r="F468" i="18"/>
  <c r="E468" i="18"/>
  <c r="D468" i="18"/>
  <c r="C468" i="18"/>
  <c r="A468" i="18"/>
  <c r="B468" i="18" s="1"/>
  <c r="G467" i="18"/>
  <c r="F467" i="18"/>
  <c r="E467" i="18"/>
  <c r="C467" i="18"/>
  <c r="B467" i="18"/>
  <c r="A467" i="18"/>
  <c r="D467" i="18" s="1"/>
  <c r="G466" i="18"/>
  <c r="F466" i="18"/>
  <c r="E466" i="18"/>
  <c r="B466" i="18"/>
  <c r="A466" i="18"/>
  <c r="G465" i="18"/>
  <c r="F465" i="18"/>
  <c r="E465" i="18"/>
  <c r="D465" i="18"/>
  <c r="A465" i="18"/>
  <c r="G464" i="18"/>
  <c r="F464" i="18"/>
  <c r="E464" i="18"/>
  <c r="D464" i="18"/>
  <c r="C464" i="18"/>
  <c r="A464" i="18"/>
  <c r="B464" i="18" s="1"/>
  <c r="G463" i="18"/>
  <c r="F463" i="18"/>
  <c r="E463" i="18"/>
  <c r="C463" i="18"/>
  <c r="B463" i="18"/>
  <c r="A463" i="18"/>
  <c r="D463" i="18" s="1"/>
  <c r="G462" i="18"/>
  <c r="F462" i="18"/>
  <c r="E462" i="18"/>
  <c r="B462" i="18"/>
  <c r="A462" i="18"/>
  <c r="G461" i="18"/>
  <c r="F461" i="18"/>
  <c r="E461" i="18"/>
  <c r="A461" i="18"/>
  <c r="G460" i="18"/>
  <c r="F460" i="18"/>
  <c r="E460" i="18"/>
  <c r="D460" i="18"/>
  <c r="C460" i="18"/>
  <c r="A460" i="18"/>
  <c r="B460" i="18" s="1"/>
  <c r="G459" i="18"/>
  <c r="F459" i="18"/>
  <c r="E459" i="18"/>
  <c r="C459" i="18"/>
  <c r="B459" i="18"/>
  <c r="A459" i="18"/>
  <c r="D459" i="18" s="1"/>
  <c r="G458" i="18"/>
  <c r="F458" i="18"/>
  <c r="E458" i="18"/>
  <c r="A458" i="18"/>
  <c r="G457" i="18"/>
  <c r="F457" i="18"/>
  <c r="E457" i="18"/>
  <c r="D457" i="18"/>
  <c r="A457" i="18"/>
  <c r="G456" i="18"/>
  <c r="F456" i="18"/>
  <c r="E456" i="18"/>
  <c r="D456" i="18"/>
  <c r="C456" i="18"/>
  <c r="A456" i="18"/>
  <c r="B456" i="18" s="1"/>
  <c r="G455" i="18"/>
  <c r="F455" i="18"/>
  <c r="E455" i="18"/>
  <c r="C455" i="18"/>
  <c r="B455" i="18"/>
  <c r="A455" i="18"/>
  <c r="D455" i="18" s="1"/>
  <c r="G454" i="18"/>
  <c r="F454" i="18"/>
  <c r="E454" i="18"/>
  <c r="B454" i="18"/>
  <c r="A454" i="18"/>
  <c r="G453" i="18"/>
  <c r="F453" i="18"/>
  <c r="E453" i="18"/>
  <c r="A453" i="18"/>
  <c r="G452" i="18"/>
  <c r="F452" i="18"/>
  <c r="E452" i="18"/>
  <c r="D452" i="18"/>
  <c r="C452" i="18"/>
  <c r="A452" i="18"/>
  <c r="B452" i="18" s="1"/>
  <c r="G451" i="18"/>
  <c r="F451" i="18"/>
  <c r="E451" i="18"/>
  <c r="C451" i="18"/>
  <c r="B451" i="18"/>
  <c r="A451" i="18"/>
  <c r="D451" i="18" s="1"/>
  <c r="G450" i="18"/>
  <c r="F450" i="18"/>
  <c r="E450" i="18"/>
  <c r="A450" i="18"/>
  <c r="B450" i="18" s="1"/>
  <c r="G449" i="18"/>
  <c r="F449" i="18"/>
  <c r="E449" i="18"/>
  <c r="D449" i="18"/>
  <c r="A449" i="18"/>
  <c r="G448" i="18"/>
  <c r="F448" i="18"/>
  <c r="E448" i="18"/>
  <c r="D448" i="18"/>
  <c r="C448" i="18"/>
  <c r="A448" i="18"/>
  <c r="B448" i="18" s="1"/>
  <c r="G447" i="18"/>
  <c r="F447" i="18"/>
  <c r="E447" i="18"/>
  <c r="C447" i="18"/>
  <c r="B447" i="18"/>
  <c r="A447" i="18"/>
  <c r="D447" i="18" s="1"/>
  <c r="G446" i="18"/>
  <c r="F446" i="18"/>
  <c r="E446" i="18"/>
  <c r="B446" i="18"/>
  <c r="A446" i="18"/>
  <c r="G445" i="18"/>
  <c r="F445" i="18"/>
  <c r="E445" i="18"/>
  <c r="A445" i="18"/>
  <c r="G444" i="18"/>
  <c r="F444" i="18"/>
  <c r="E444" i="18"/>
  <c r="D444" i="18"/>
  <c r="C444" i="18"/>
  <c r="A444" i="18"/>
  <c r="B444" i="18" s="1"/>
  <c r="G443" i="18"/>
  <c r="F443" i="18"/>
  <c r="E443" i="18"/>
  <c r="C443" i="18"/>
  <c r="B443" i="18"/>
  <c r="A443" i="18"/>
  <c r="D443" i="18" s="1"/>
  <c r="G442" i="18"/>
  <c r="F442" i="18"/>
  <c r="E442" i="18"/>
  <c r="B442" i="18"/>
  <c r="A442" i="18"/>
  <c r="G441" i="18"/>
  <c r="F441" i="18"/>
  <c r="E441" i="18"/>
  <c r="D441" i="18"/>
  <c r="A441" i="18"/>
  <c r="G440" i="18"/>
  <c r="F440" i="18"/>
  <c r="E440" i="18"/>
  <c r="D440" i="18"/>
  <c r="C440" i="18"/>
  <c r="B440" i="18"/>
  <c r="A440" i="18"/>
  <c r="G439" i="18"/>
  <c r="F439" i="18"/>
  <c r="E439" i="18"/>
  <c r="C439" i="18"/>
  <c r="B439" i="18"/>
  <c r="A439" i="18"/>
  <c r="D439" i="18" s="1"/>
  <c r="G438" i="18"/>
  <c r="F438" i="18"/>
  <c r="E438" i="18"/>
  <c r="A438" i="18"/>
  <c r="G437" i="18"/>
  <c r="F437" i="18"/>
  <c r="E437" i="18"/>
  <c r="A437" i="18"/>
  <c r="D437" i="18" s="1"/>
  <c r="G436" i="18"/>
  <c r="F436" i="18"/>
  <c r="E436" i="18"/>
  <c r="D436" i="18"/>
  <c r="C436" i="18"/>
  <c r="B436" i="18"/>
  <c r="A436" i="18"/>
  <c r="G435" i="18"/>
  <c r="F435" i="18"/>
  <c r="E435" i="18"/>
  <c r="C435" i="18"/>
  <c r="B435" i="18"/>
  <c r="A435" i="18"/>
  <c r="D435" i="18" s="1"/>
  <c r="G434" i="18"/>
  <c r="F434" i="18"/>
  <c r="E434" i="18"/>
  <c r="B434" i="18"/>
  <c r="A434" i="18"/>
  <c r="G433" i="18"/>
  <c r="F433" i="18"/>
  <c r="E433" i="18"/>
  <c r="A433" i="18"/>
  <c r="G432" i="18"/>
  <c r="F432" i="18"/>
  <c r="E432" i="18"/>
  <c r="D432" i="18"/>
  <c r="C432" i="18"/>
  <c r="B432" i="18"/>
  <c r="A432" i="18"/>
  <c r="G431" i="18"/>
  <c r="F431" i="18"/>
  <c r="E431" i="18"/>
  <c r="C431" i="18"/>
  <c r="B431" i="18"/>
  <c r="A431" i="18"/>
  <c r="D431" i="18" s="1"/>
  <c r="G430" i="18"/>
  <c r="F430" i="18"/>
  <c r="E430" i="18"/>
  <c r="B430" i="18"/>
  <c r="A430" i="18"/>
  <c r="G429" i="18"/>
  <c r="F429" i="18"/>
  <c r="E429" i="18"/>
  <c r="D429" i="18"/>
  <c r="A429" i="18"/>
  <c r="G428" i="18"/>
  <c r="F428" i="18"/>
  <c r="E428" i="18"/>
  <c r="D428" i="18"/>
  <c r="C428" i="18"/>
  <c r="B428" i="18"/>
  <c r="A428" i="18"/>
  <c r="G427" i="18"/>
  <c r="F427" i="18"/>
  <c r="E427" i="18"/>
  <c r="C427" i="18"/>
  <c r="B427" i="18"/>
  <c r="A427" i="18"/>
  <c r="D427" i="18" s="1"/>
  <c r="G426" i="18"/>
  <c r="F426" i="18"/>
  <c r="E426" i="18"/>
  <c r="A426" i="18"/>
  <c r="G425" i="18"/>
  <c r="F425" i="18"/>
  <c r="E425" i="18"/>
  <c r="D425" i="18"/>
  <c r="A425" i="18"/>
  <c r="G424" i="18"/>
  <c r="F424" i="18"/>
  <c r="E424" i="18"/>
  <c r="D424" i="18"/>
  <c r="C424" i="18"/>
  <c r="B424" i="18"/>
  <c r="A424" i="18"/>
  <c r="G423" i="18"/>
  <c r="F423" i="18"/>
  <c r="E423" i="18"/>
  <c r="C423" i="18"/>
  <c r="B423" i="18"/>
  <c r="A423" i="18"/>
  <c r="D423" i="18" s="1"/>
  <c r="G422" i="18"/>
  <c r="F422" i="18"/>
  <c r="E422" i="18"/>
  <c r="A422" i="18"/>
  <c r="G421" i="18"/>
  <c r="F421" i="18"/>
  <c r="E421" i="18"/>
  <c r="D421" i="18"/>
  <c r="A421" i="18"/>
  <c r="G420" i="18"/>
  <c r="F420" i="18"/>
  <c r="E420" i="18"/>
  <c r="D420" i="18"/>
  <c r="C420" i="18"/>
  <c r="B420" i="18"/>
  <c r="A420" i="18"/>
  <c r="G419" i="18"/>
  <c r="F419" i="18"/>
  <c r="E419" i="18"/>
  <c r="C419" i="18"/>
  <c r="B419" i="18"/>
  <c r="A419" i="18"/>
  <c r="D419" i="18" s="1"/>
  <c r="G418" i="18"/>
  <c r="F418" i="18"/>
  <c r="E418" i="18"/>
  <c r="B418" i="18"/>
  <c r="A418" i="18"/>
  <c r="G417" i="18"/>
  <c r="F417" i="18"/>
  <c r="E417" i="18"/>
  <c r="A417" i="18"/>
  <c r="G416" i="18"/>
  <c r="F416" i="18"/>
  <c r="E416" i="18"/>
  <c r="D416" i="18"/>
  <c r="C416" i="18"/>
  <c r="B416" i="18"/>
  <c r="A416" i="18"/>
  <c r="G415" i="18"/>
  <c r="F415" i="18"/>
  <c r="E415" i="18"/>
  <c r="C415" i="18"/>
  <c r="B415" i="18"/>
  <c r="A415" i="18"/>
  <c r="D415" i="18" s="1"/>
  <c r="G414" i="18"/>
  <c r="F414" i="18"/>
  <c r="E414" i="18"/>
  <c r="B414" i="18"/>
  <c r="A414" i="18"/>
  <c r="G413" i="18"/>
  <c r="F413" i="18"/>
  <c r="E413" i="18"/>
  <c r="D413" i="18"/>
  <c r="A413" i="18"/>
  <c r="G412" i="18"/>
  <c r="F412" i="18"/>
  <c r="E412" i="18"/>
  <c r="D412" i="18"/>
  <c r="C412" i="18"/>
  <c r="B412" i="18"/>
  <c r="A412" i="18"/>
  <c r="G411" i="18"/>
  <c r="F411" i="18"/>
  <c r="E411" i="18"/>
  <c r="C411" i="18"/>
  <c r="B411" i="18"/>
  <c r="A411" i="18"/>
  <c r="D411" i="18" s="1"/>
  <c r="G410" i="18"/>
  <c r="F410" i="18"/>
  <c r="E410" i="18"/>
  <c r="B410" i="18"/>
  <c r="A410" i="18"/>
  <c r="G409" i="18"/>
  <c r="F409" i="18"/>
  <c r="E409" i="18"/>
  <c r="D409" i="18"/>
  <c r="A409" i="18"/>
  <c r="G408" i="18"/>
  <c r="F408" i="18"/>
  <c r="E408" i="18"/>
  <c r="D408" i="18"/>
  <c r="C408" i="18"/>
  <c r="B408" i="18"/>
  <c r="A408" i="18"/>
  <c r="G407" i="18"/>
  <c r="F407" i="18"/>
  <c r="E407" i="18"/>
  <c r="C407" i="18"/>
  <c r="B407" i="18"/>
  <c r="A407" i="18"/>
  <c r="D407" i="18" s="1"/>
  <c r="G406" i="18"/>
  <c r="F406" i="18"/>
  <c r="E406" i="18"/>
  <c r="A406" i="18"/>
  <c r="G405" i="18"/>
  <c r="F405" i="18"/>
  <c r="E405" i="18"/>
  <c r="A405" i="18"/>
  <c r="G404" i="18"/>
  <c r="F404" i="18"/>
  <c r="E404" i="18"/>
  <c r="D404" i="18"/>
  <c r="C404" i="18"/>
  <c r="B404" i="18"/>
  <c r="A404" i="18"/>
  <c r="G403" i="18"/>
  <c r="F403" i="18"/>
  <c r="E403" i="18"/>
  <c r="C403" i="18"/>
  <c r="B403" i="18"/>
  <c r="A403" i="18"/>
  <c r="D403" i="18" s="1"/>
  <c r="G402" i="18"/>
  <c r="F402" i="18"/>
  <c r="E402" i="18"/>
  <c r="B402" i="18"/>
  <c r="A402" i="18"/>
  <c r="G401" i="18"/>
  <c r="F401" i="18"/>
  <c r="E401" i="18"/>
  <c r="A401" i="18"/>
  <c r="G400" i="18"/>
  <c r="F400" i="18"/>
  <c r="E400" i="18"/>
  <c r="D400" i="18"/>
  <c r="C400" i="18"/>
  <c r="B400" i="18"/>
  <c r="A400" i="18"/>
  <c r="G399" i="18"/>
  <c r="F399" i="18"/>
  <c r="E399" i="18"/>
  <c r="C399" i="18"/>
  <c r="B399" i="18"/>
  <c r="A399" i="18"/>
  <c r="D399" i="18" s="1"/>
  <c r="G398" i="18"/>
  <c r="F398" i="18"/>
  <c r="E398" i="18"/>
  <c r="B398" i="18"/>
  <c r="A398" i="18"/>
  <c r="G397" i="18"/>
  <c r="F397" i="18"/>
  <c r="E397" i="18"/>
  <c r="D397" i="18"/>
  <c r="A397" i="18"/>
  <c r="G396" i="18"/>
  <c r="F396" i="18"/>
  <c r="E396" i="18"/>
  <c r="D396" i="18"/>
  <c r="C396" i="18"/>
  <c r="B396" i="18"/>
  <c r="A396" i="18"/>
  <c r="G395" i="18"/>
  <c r="F395" i="18"/>
  <c r="E395" i="18"/>
  <c r="C395" i="18"/>
  <c r="B395" i="18"/>
  <c r="A395" i="18"/>
  <c r="D395" i="18" s="1"/>
  <c r="G394" i="18"/>
  <c r="F394" i="18"/>
  <c r="E394" i="18"/>
  <c r="D394" i="18"/>
  <c r="B394" i="18"/>
  <c r="A394" i="18"/>
  <c r="C394" i="18" s="1"/>
  <c r="G393" i="18"/>
  <c r="F393" i="18"/>
  <c r="E393" i="18"/>
  <c r="A393" i="18"/>
  <c r="G392" i="18"/>
  <c r="F392" i="18"/>
  <c r="E392" i="18"/>
  <c r="D392" i="18"/>
  <c r="C392" i="18"/>
  <c r="B392" i="18"/>
  <c r="A392" i="18"/>
  <c r="G391" i="18"/>
  <c r="F391" i="18"/>
  <c r="E391" i="18"/>
  <c r="B391" i="18"/>
  <c r="A391" i="18"/>
  <c r="G390" i="18"/>
  <c r="F390" i="18"/>
  <c r="E390" i="18"/>
  <c r="D390" i="18"/>
  <c r="B390" i="18"/>
  <c r="A390" i="18"/>
  <c r="C390" i="18" s="1"/>
  <c r="G389" i="18"/>
  <c r="F389" i="18"/>
  <c r="E389" i="18"/>
  <c r="A389" i="18"/>
  <c r="G388" i="18"/>
  <c r="F388" i="18"/>
  <c r="E388" i="18"/>
  <c r="D388" i="18"/>
  <c r="C388" i="18"/>
  <c r="B388" i="18"/>
  <c r="A388" i="18"/>
  <c r="G387" i="18"/>
  <c r="F387" i="18"/>
  <c r="E387" i="18"/>
  <c r="C387" i="18"/>
  <c r="B387" i="18"/>
  <c r="A387" i="18"/>
  <c r="D387" i="18" s="1"/>
  <c r="G386" i="18"/>
  <c r="F386" i="18"/>
  <c r="E386" i="18"/>
  <c r="A386" i="18"/>
  <c r="G385" i="18"/>
  <c r="F385" i="18"/>
  <c r="E385" i="18"/>
  <c r="D385" i="18"/>
  <c r="C385" i="18"/>
  <c r="A385" i="18"/>
  <c r="B385" i="18" s="1"/>
  <c r="G384" i="18"/>
  <c r="F384" i="18"/>
  <c r="E384" i="18"/>
  <c r="D384" i="18"/>
  <c r="C384" i="18"/>
  <c r="B384" i="18"/>
  <c r="A384" i="18"/>
  <c r="G383" i="18"/>
  <c r="F383" i="18"/>
  <c r="E383" i="18"/>
  <c r="C383" i="18"/>
  <c r="B383" i="18"/>
  <c r="A383" i="18"/>
  <c r="D383" i="18" s="1"/>
  <c r="G382" i="18"/>
  <c r="F382" i="18"/>
  <c r="E382" i="18"/>
  <c r="C382" i="18"/>
  <c r="B382" i="18"/>
  <c r="A382" i="18"/>
  <c r="D382" i="18" s="1"/>
  <c r="G381" i="18"/>
  <c r="F381" i="18"/>
  <c r="E381" i="18"/>
  <c r="B381" i="18"/>
  <c r="A381" i="18"/>
  <c r="G380" i="18"/>
  <c r="F380" i="18"/>
  <c r="E380" i="18"/>
  <c r="A380" i="18"/>
  <c r="G379" i="18"/>
  <c r="F379" i="18"/>
  <c r="E379" i="18"/>
  <c r="D379" i="18"/>
  <c r="C379" i="18"/>
  <c r="B379" i="18"/>
  <c r="A379" i="18"/>
  <c r="G378" i="18"/>
  <c r="F378" i="18"/>
  <c r="E378" i="18"/>
  <c r="C378" i="18"/>
  <c r="B378" i="18"/>
  <c r="A378" i="18"/>
  <c r="D378" i="18" s="1"/>
  <c r="G377" i="18"/>
  <c r="F377" i="18"/>
  <c r="E377" i="18"/>
  <c r="B377" i="18"/>
  <c r="A377" i="18"/>
  <c r="G376" i="18"/>
  <c r="F376" i="18"/>
  <c r="E376" i="18"/>
  <c r="D376" i="18"/>
  <c r="A376" i="18"/>
  <c r="G375" i="18"/>
  <c r="F375" i="18"/>
  <c r="E375" i="18"/>
  <c r="D375" i="18"/>
  <c r="C375" i="18"/>
  <c r="B375" i="18"/>
  <c r="A375" i="18"/>
  <c r="G374" i="18"/>
  <c r="F374" i="18"/>
  <c r="E374" i="18"/>
  <c r="C374" i="18"/>
  <c r="B374" i="18"/>
  <c r="A374" i="18"/>
  <c r="D374" i="18" s="1"/>
  <c r="G373" i="18"/>
  <c r="F373" i="18"/>
  <c r="E373" i="18"/>
  <c r="A373" i="18"/>
  <c r="G372" i="18"/>
  <c r="F372" i="18"/>
  <c r="E372" i="18"/>
  <c r="D372" i="18"/>
  <c r="A372" i="18"/>
  <c r="G371" i="18"/>
  <c r="F371" i="18"/>
  <c r="E371" i="18"/>
  <c r="D371" i="18"/>
  <c r="C371" i="18"/>
  <c r="B371" i="18"/>
  <c r="A371" i="18"/>
  <c r="G370" i="18"/>
  <c r="F370" i="18"/>
  <c r="E370" i="18"/>
  <c r="C370" i="18"/>
  <c r="B370" i="18"/>
  <c r="A370" i="18"/>
  <c r="D370" i="18" s="1"/>
  <c r="G369" i="18"/>
  <c r="F369" i="18"/>
  <c r="E369" i="18"/>
  <c r="A369" i="18"/>
  <c r="G368" i="18"/>
  <c r="F368" i="18"/>
  <c r="E368" i="18"/>
  <c r="A368" i="18"/>
  <c r="D368" i="18" s="1"/>
  <c r="G367" i="18"/>
  <c r="F367" i="18"/>
  <c r="E367" i="18"/>
  <c r="D367" i="18"/>
  <c r="C367" i="18"/>
  <c r="B367" i="18"/>
  <c r="A367" i="18"/>
  <c r="G366" i="18"/>
  <c r="F366" i="18"/>
  <c r="E366" i="18"/>
  <c r="C366" i="18"/>
  <c r="B366" i="18"/>
  <c r="A366" i="18"/>
  <c r="D366" i="18" s="1"/>
  <c r="G365" i="18"/>
  <c r="F365" i="18"/>
  <c r="E365" i="18"/>
  <c r="B365" i="18"/>
  <c r="A365" i="18"/>
  <c r="G364" i="18"/>
  <c r="F364" i="18"/>
  <c r="E364" i="18"/>
  <c r="A364" i="18"/>
  <c r="G363" i="18"/>
  <c r="F363" i="18"/>
  <c r="E363" i="18"/>
  <c r="D363" i="18"/>
  <c r="C363" i="18"/>
  <c r="B363" i="18"/>
  <c r="A363" i="18"/>
  <c r="G362" i="18"/>
  <c r="F362" i="18"/>
  <c r="E362" i="18"/>
  <c r="C362" i="18"/>
  <c r="B362" i="18"/>
  <c r="A362" i="18"/>
  <c r="D362" i="18" s="1"/>
  <c r="G361" i="18"/>
  <c r="F361" i="18"/>
  <c r="E361" i="18"/>
  <c r="B361" i="18"/>
  <c r="A361" i="18"/>
  <c r="G360" i="18"/>
  <c r="F360" i="18"/>
  <c r="E360" i="18"/>
  <c r="D360" i="18"/>
  <c r="A360" i="18"/>
  <c r="G359" i="18"/>
  <c r="F359" i="18"/>
  <c r="E359" i="18"/>
  <c r="D359" i="18"/>
  <c r="C359" i="18"/>
  <c r="B359" i="18"/>
  <c r="A359" i="18"/>
  <c r="G358" i="18"/>
  <c r="F358" i="18"/>
  <c r="E358" i="18"/>
  <c r="C358" i="18"/>
  <c r="B358" i="18"/>
  <c r="A358" i="18"/>
  <c r="D358" i="18" s="1"/>
  <c r="G357" i="18"/>
  <c r="F357" i="18"/>
  <c r="E357" i="18"/>
  <c r="B357" i="18"/>
  <c r="A357" i="18"/>
  <c r="G356" i="18"/>
  <c r="F356" i="18"/>
  <c r="E356" i="18"/>
  <c r="D356" i="18"/>
  <c r="A356" i="18"/>
  <c r="G355" i="18"/>
  <c r="F355" i="18"/>
  <c r="E355" i="18"/>
  <c r="D355" i="18"/>
  <c r="C355" i="18"/>
  <c r="B355" i="18"/>
  <c r="A355" i="18"/>
  <c r="G354" i="18"/>
  <c r="F354" i="18"/>
  <c r="E354" i="18"/>
  <c r="C354" i="18"/>
  <c r="B354" i="18"/>
  <c r="A354" i="18"/>
  <c r="D354" i="18" s="1"/>
  <c r="G353" i="18"/>
  <c r="F353" i="18"/>
  <c r="E353" i="18"/>
  <c r="A353" i="18"/>
  <c r="G352" i="18"/>
  <c r="F352" i="18"/>
  <c r="E352" i="18"/>
  <c r="D352" i="18"/>
  <c r="A352" i="18"/>
  <c r="G351" i="18"/>
  <c r="F351" i="18"/>
  <c r="E351" i="18"/>
  <c r="D351" i="18"/>
  <c r="C351" i="18"/>
  <c r="B351" i="18"/>
  <c r="A351" i="18"/>
  <c r="G350" i="18"/>
  <c r="F350" i="18"/>
  <c r="E350" i="18"/>
  <c r="C350" i="18"/>
  <c r="B350" i="18"/>
  <c r="A350" i="18"/>
  <c r="D350" i="18" s="1"/>
  <c r="G349" i="18"/>
  <c r="F349" i="18"/>
  <c r="E349" i="18"/>
  <c r="B349" i="18"/>
  <c r="A349" i="18"/>
  <c r="G348" i="18"/>
  <c r="F348" i="18"/>
  <c r="E348" i="18"/>
  <c r="A348" i="18"/>
  <c r="G347" i="18"/>
  <c r="F347" i="18"/>
  <c r="E347" i="18"/>
  <c r="D347" i="18"/>
  <c r="C347" i="18"/>
  <c r="B347" i="18"/>
  <c r="A347" i="18"/>
  <c r="G346" i="18"/>
  <c r="F346" i="18"/>
  <c r="E346" i="18"/>
  <c r="C346" i="18"/>
  <c r="B346" i="18"/>
  <c r="A346" i="18"/>
  <c r="D346" i="18" s="1"/>
  <c r="G345" i="18"/>
  <c r="F345" i="18"/>
  <c r="E345" i="18"/>
  <c r="B345" i="18"/>
  <c r="A345" i="18"/>
  <c r="G344" i="18"/>
  <c r="F344" i="18"/>
  <c r="E344" i="18"/>
  <c r="D344" i="18"/>
  <c r="A344" i="18"/>
  <c r="G343" i="18"/>
  <c r="F343" i="18"/>
  <c r="E343" i="18"/>
  <c r="D343" i="18"/>
  <c r="C343" i="18"/>
  <c r="B343" i="18"/>
  <c r="A343" i="18"/>
  <c r="G342" i="18"/>
  <c r="F342" i="18"/>
  <c r="E342" i="18"/>
  <c r="C342" i="18"/>
  <c r="B342" i="18"/>
  <c r="A342" i="18"/>
  <c r="D342" i="18" s="1"/>
  <c r="G341" i="18"/>
  <c r="F341" i="18"/>
  <c r="E341" i="18"/>
  <c r="A341" i="18"/>
  <c r="G340" i="18"/>
  <c r="F340" i="18"/>
  <c r="E340" i="18"/>
  <c r="D340" i="18"/>
  <c r="A340" i="18"/>
  <c r="G339" i="18"/>
  <c r="F339" i="18"/>
  <c r="E339" i="18"/>
  <c r="D339" i="18"/>
  <c r="C339" i="18"/>
  <c r="B339" i="18"/>
  <c r="A339" i="18"/>
  <c r="G338" i="18"/>
  <c r="F338" i="18"/>
  <c r="E338" i="18"/>
  <c r="C338" i="18"/>
  <c r="B338" i="18"/>
  <c r="A338" i="18"/>
  <c r="D338" i="18" s="1"/>
  <c r="G337" i="18"/>
  <c r="F337" i="18"/>
  <c r="E337" i="18"/>
  <c r="A337" i="18"/>
  <c r="B337" i="18" s="1"/>
  <c r="G336" i="18"/>
  <c r="F336" i="18"/>
  <c r="E336" i="18"/>
  <c r="D336" i="18"/>
  <c r="C336" i="18"/>
  <c r="A336" i="18"/>
  <c r="B336" i="18" s="1"/>
  <c r="G335" i="18"/>
  <c r="F335" i="18"/>
  <c r="E335" i="18"/>
  <c r="D335" i="18"/>
  <c r="C335" i="18"/>
  <c r="B335" i="18"/>
  <c r="A335" i="18"/>
  <c r="G334" i="18"/>
  <c r="F334" i="18"/>
  <c r="E334" i="18"/>
  <c r="A334" i="18"/>
  <c r="G333" i="18"/>
  <c r="F333" i="18"/>
  <c r="E333" i="18"/>
  <c r="D333" i="18"/>
  <c r="B333" i="18"/>
  <c r="A333" i="18"/>
  <c r="C333" i="18" s="1"/>
  <c r="G332" i="18"/>
  <c r="F332" i="18"/>
  <c r="E332" i="18"/>
  <c r="A332" i="18"/>
  <c r="G331" i="18"/>
  <c r="F331" i="18"/>
  <c r="E331" i="18"/>
  <c r="D331" i="18"/>
  <c r="C331" i="18"/>
  <c r="B331" i="18"/>
  <c r="A331" i="18"/>
  <c r="G330" i="18"/>
  <c r="F330" i="18"/>
  <c r="E330" i="18"/>
  <c r="B330" i="18"/>
  <c r="A330" i="18"/>
  <c r="G329" i="18"/>
  <c r="F329" i="18"/>
  <c r="E329" i="18"/>
  <c r="D329" i="18"/>
  <c r="B329" i="18"/>
  <c r="A329" i="18"/>
  <c r="C329" i="18" s="1"/>
  <c r="G328" i="18"/>
  <c r="F328" i="18"/>
  <c r="E328" i="18"/>
  <c r="C328" i="18"/>
  <c r="A328" i="18"/>
  <c r="G327" i="18"/>
  <c r="F327" i="18"/>
  <c r="E327" i="18"/>
  <c r="D327" i="18"/>
  <c r="C327" i="18"/>
  <c r="B327" i="18"/>
  <c r="A327" i="18"/>
  <c r="G326" i="18"/>
  <c r="F326" i="18"/>
  <c r="E326" i="18"/>
  <c r="C326" i="18"/>
  <c r="B326" i="18"/>
  <c r="A326" i="18"/>
  <c r="D326" i="18" s="1"/>
  <c r="G325" i="18"/>
  <c r="F325" i="18"/>
  <c r="E325" i="18"/>
  <c r="A325" i="18"/>
  <c r="G324" i="18"/>
  <c r="F324" i="18"/>
  <c r="E324" i="18"/>
  <c r="D324" i="18"/>
  <c r="C324" i="18"/>
  <c r="A324" i="18"/>
  <c r="B324" i="18" s="1"/>
  <c r="G323" i="18"/>
  <c r="F323" i="18"/>
  <c r="E323" i="18"/>
  <c r="D323" i="18"/>
  <c r="C323" i="18"/>
  <c r="B323" i="18"/>
  <c r="A323" i="18"/>
  <c r="G322" i="18"/>
  <c r="F322" i="18"/>
  <c r="E322" i="18"/>
  <c r="C322" i="18"/>
  <c r="B322" i="18"/>
  <c r="A322" i="18"/>
  <c r="D322" i="18" s="1"/>
  <c r="G321" i="18"/>
  <c r="F321" i="18"/>
  <c r="E321" i="18"/>
  <c r="B321" i="18"/>
  <c r="A321" i="18"/>
  <c r="G320" i="18"/>
  <c r="F320" i="18"/>
  <c r="E320" i="18"/>
  <c r="D320" i="18"/>
  <c r="C320" i="18"/>
  <c r="A320" i="18"/>
  <c r="B320" i="18" s="1"/>
  <c r="G319" i="18"/>
  <c r="F319" i="18"/>
  <c r="E319" i="18"/>
  <c r="D319" i="18"/>
  <c r="C319" i="18"/>
  <c r="B319" i="18"/>
  <c r="A319" i="18"/>
  <c r="G318" i="18"/>
  <c r="F318" i="18"/>
  <c r="E318" i="18"/>
  <c r="A318" i="18"/>
  <c r="G317" i="18"/>
  <c r="F317" i="18"/>
  <c r="E317" i="18"/>
  <c r="D317" i="18"/>
  <c r="B317" i="18"/>
  <c r="A317" i="18"/>
  <c r="C317" i="18" s="1"/>
  <c r="G316" i="18"/>
  <c r="F316" i="18"/>
  <c r="E316" i="18"/>
  <c r="A316" i="18"/>
  <c r="G315" i="18"/>
  <c r="F315" i="18"/>
  <c r="E315" i="18"/>
  <c r="D315" i="18"/>
  <c r="C315" i="18"/>
  <c r="B315" i="18"/>
  <c r="A315" i="18"/>
  <c r="G314" i="18"/>
  <c r="F314" i="18"/>
  <c r="E314" i="18"/>
  <c r="B314" i="18"/>
  <c r="A314" i="18"/>
  <c r="G313" i="18"/>
  <c r="F313" i="18"/>
  <c r="E313" i="18"/>
  <c r="D313" i="18"/>
  <c r="B313" i="18"/>
  <c r="A313" i="18"/>
  <c r="C313" i="18" s="1"/>
  <c r="G312" i="18"/>
  <c r="F312" i="18"/>
  <c r="E312" i="18"/>
  <c r="A312" i="18"/>
  <c r="G311" i="18"/>
  <c r="F311" i="18"/>
  <c r="E311" i="18"/>
  <c r="D311" i="18"/>
  <c r="C311" i="18"/>
  <c r="B311" i="18"/>
  <c r="A311" i="18"/>
  <c r="G310" i="18"/>
  <c r="F310" i="18"/>
  <c r="E310" i="18"/>
  <c r="C310" i="18"/>
  <c r="B310" i="18"/>
  <c r="A310" i="18"/>
  <c r="D310" i="18" s="1"/>
  <c r="G309" i="18"/>
  <c r="F309" i="18"/>
  <c r="E309" i="18"/>
  <c r="A309" i="18"/>
  <c r="G308" i="18"/>
  <c r="F308" i="18"/>
  <c r="E308" i="18"/>
  <c r="D308" i="18"/>
  <c r="C308" i="18"/>
  <c r="A308" i="18"/>
  <c r="B308" i="18" s="1"/>
  <c r="G307" i="18"/>
  <c r="F307" i="18"/>
  <c r="E307" i="18"/>
  <c r="D307" i="18"/>
  <c r="C307" i="18"/>
  <c r="B307" i="18"/>
  <c r="A307" i="18"/>
  <c r="G306" i="18"/>
  <c r="F306" i="18"/>
  <c r="E306" i="18"/>
  <c r="C306" i="18"/>
  <c r="B306" i="18"/>
  <c r="A306" i="18"/>
  <c r="D306" i="18" s="1"/>
  <c r="G305" i="18"/>
  <c r="F305" i="18"/>
  <c r="E305" i="18"/>
  <c r="B305" i="18"/>
  <c r="A305" i="18"/>
  <c r="G304" i="18"/>
  <c r="F304" i="18"/>
  <c r="E304" i="18"/>
  <c r="D304" i="18"/>
  <c r="C304" i="18"/>
  <c r="A304" i="18"/>
  <c r="B304" i="18" s="1"/>
  <c r="G303" i="18"/>
  <c r="F303" i="18"/>
  <c r="E303" i="18"/>
  <c r="D303" i="18"/>
  <c r="C303" i="18"/>
  <c r="B303" i="18"/>
  <c r="A303" i="18"/>
  <c r="G302" i="18"/>
  <c r="F302" i="18"/>
  <c r="E302" i="18"/>
  <c r="A302" i="18"/>
  <c r="G301" i="18"/>
  <c r="F301" i="18"/>
  <c r="E301" i="18"/>
  <c r="D301" i="18"/>
  <c r="B301" i="18"/>
  <c r="A301" i="18"/>
  <c r="C301" i="18" s="1"/>
  <c r="G300" i="18"/>
  <c r="F300" i="18"/>
  <c r="E300" i="18"/>
  <c r="A300" i="18"/>
  <c r="G299" i="18"/>
  <c r="F299" i="18"/>
  <c r="E299" i="18"/>
  <c r="D299" i="18"/>
  <c r="C299" i="18"/>
  <c r="B299" i="18"/>
  <c r="A299" i="18"/>
  <c r="G298" i="18"/>
  <c r="F298" i="18"/>
  <c r="E298" i="18"/>
  <c r="C298" i="18"/>
  <c r="B298" i="18"/>
  <c r="A298" i="18"/>
  <c r="D298" i="18" s="1"/>
  <c r="G297" i="18"/>
  <c r="F297" i="18"/>
  <c r="E297" i="18"/>
  <c r="B297" i="18"/>
  <c r="A297" i="18"/>
  <c r="G296" i="18"/>
  <c r="F296" i="18"/>
  <c r="E296" i="18"/>
  <c r="A296" i="18"/>
  <c r="D296" i="18" s="1"/>
  <c r="G295" i="18"/>
  <c r="F295" i="18"/>
  <c r="E295" i="18"/>
  <c r="D295" i="18"/>
  <c r="C295" i="18"/>
  <c r="B295" i="18"/>
  <c r="A295" i="18"/>
  <c r="G294" i="18"/>
  <c r="F294" i="18"/>
  <c r="E294" i="18"/>
  <c r="C294" i="18"/>
  <c r="B294" i="18"/>
  <c r="A294" i="18"/>
  <c r="D294" i="18" s="1"/>
  <c r="G293" i="18"/>
  <c r="F293" i="18"/>
  <c r="E293" i="18"/>
  <c r="B293" i="18"/>
  <c r="A293" i="18"/>
  <c r="G292" i="18"/>
  <c r="F292" i="18"/>
  <c r="E292" i="18"/>
  <c r="D292" i="18"/>
  <c r="A292" i="18"/>
  <c r="G291" i="18"/>
  <c r="F291" i="18"/>
  <c r="E291" i="18"/>
  <c r="D291" i="18"/>
  <c r="C291" i="18"/>
  <c r="B291" i="18"/>
  <c r="A291" i="18"/>
  <c r="G290" i="18"/>
  <c r="F290" i="18"/>
  <c r="E290" i="18"/>
  <c r="C290" i="18"/>
  <c r="B290" i="18"/>
  <c r="A290" i="18"/>
  <c r="D290" i="18" s="1"/>
  <c r="G289" i="18"/>
  <c r="F289" i="18"/>
  <c r="E289" i="18"/>
  <c r="A289" i="18"/>
  <c r="G288" i="18"/>
  <c r="F288" i="18"/>
  <c r="E288" i="18"/>
  <c r="D288" i="18"/>
  <c r="A288" i="18"/>
  <c r="G287" i="18"/>
  <c r="F287" i="18"/>
  <c r="E287" i="18"/>
  <c r="D287" i="18"/>
  <c r="C287" i="18"/>
  <c r="B287" i="18"/>
  <c r="A287" i="18"/>
  <c r="G286" i="18"/>
  <c r="F286" i="18"/>
  <c r="E286" i="18"/>
  <c r="C286" i="18"/>
  <c r="B286" i="18"/>
  <c r="A286" i="18"/>
  <c r="D286" i="18" s="1"/>
  <c r="G285" i="18"/>
  <c r="F285" i="18"/>
  <c r="E285" i="18"/>
  <c r="A285" i="18"/>
  <c r="B285" i="18" s="1"/>
  <c r="G284" i="18"/>
  <c r="F284" i="18"/>
  <c r="E284" i="18"/>
  <c r="A284" i="18"/>
  <c r="G283" i="18"/>
  <c r="F283" i="18"/>
  <c r="E283" i="18"/>
  <c r="D283" i="18"/>
  <c r="C283" i="18"/>
  <c r="B283" i="18"/>
  <c r="A283" i="18"/>
  <c r="G282" i="18"/>
  <c r="F282" i="18"/>
  <c r="E282" i="18"/>
  <c r="C282" i="18"/>
  <c r="B282" i="18"/>
  <c r="A282" i="18"/>
  <c r="D282" i="18" s="1"/>
  <c r="G281" i="18"/>
  <c r="F281" i="18"/>
  <c r="E281" i="18"/>
  <c r="B281" i="18"/>
  <c r="A281" i="18"/>
  <c r="G280" i="18"/>
  <c r="F280" i="18"/>
  <c r="E280" i="18"/>
  <c r="A280" i="18"/>
  <c r="D280" i="18" s="1"/>
  <c r="G279" i="18"/>
  <c r="F279" i="18"/>
  <c r="E279" i="18"/>
  <c r="D279" i="18"/>
  <c r="C279" i="18"/>
  <c r="B279" i="18"/>
  <c r="A279" i="18"/>
  <c r="G278" i="18"/>
  <c r="F278" i="18"/>
  <c r="E278" i="18"/>
  <c r="C278" i="18"/>
  <c r="B278" i="18"/>
  <c r="A278" i="18"/>
  <c r="D278" i="18" s="1"/>
  <c r="G277" i="18"/>
  <c r="F277" i="18"/>
  <c r="E277" i="18"/>
  <c r="B277" i="18"/>
  <c r="A277" i="18"/>
  <c r="G276" i="18"/>
  <c r="F276" i="18"/>
  <c r="E276" i="18"/>
  <c r="D276" i="18"/>
  <c r="A276" i="18"/>
  <c r="G275" i="18"/>
  <c r="F275" i="18"/>
  <c r="E275" i="18"/>
  <c r="D275" i="18"/>
  <c r="C275" i="18"/>
  <c r="B275" i="18"/>
  <c r="A275" i="18"/>
  <c r="G274" i="18"/>
  <c r="F274" i="18"/>
  <c r="E274" i="18"/>
  <c r="C274" i="18"/>
  <c r="B274" i="18"/>
  <c r="A274" i="18"/>
  <c r="D274" i="18" s="1"/>
  <c r="G273" i="18"/>
  <c r="F273" i="18"/>
  <c r="E273" i="18"/>
  <c r="A273" i="18"/>
  <c r="G272" i="18"/>
  <c r="F272" i="18"/>
  <c r="E272" i="18"/>
  <c r="D272" i="18"/>
  <c r="A272" i="18"/>
  <c r="G271" i="18"/>
  <c r="F271" i="18"/>
  <c r="E271" i="18"/>
  <c r="D271" i="18"/>
  <c r="C271" i="18"/>
  <c r="B271" i="18"/>
  <c r="A271" i="18"/>
  <c r="G270" i="18"/>
  <c r="F270" i="18"/>
  <c r="E270" i="18"/>
  <c r="C270" i="18"/>
  <c r="B270" i="18"/>
  <c r="A270" i="18"/>
  <c r="D270" i="18" s="1"/>
  <c r="G269" i="18"/>
  <c r="F269" i="18"/>
  <c r="E269" i="18"/>
  <c r="A269" i="18"/>
  <c r="B269" i="18" s="1"/>
  <c r="G268" i="18"/>
  <c r="F268" i="18"/>
  <c r="E268" i="18"/>
  <c r="A268" i="18"/>
  <c r="G267" i="18"/>
  <c r="F267" i="18"/>
  <c r="E267" i="18"/>
  <c r="D267" i="18"/>
  <c r="C267" i="18"/>
  <c r="B267" i="18"/>
  <c r="A267" i="18"/>
  <c r="G266" i="18"/>
  <c r="F266" i="18"/>
  <c r="E266" i="18"/>
  <c r="C266" i="18"/>
  <c r="B266" i="18"/>
  <c r="A266" i="18"/>
  <c r="D266" i="18" s="1"/>
  <c r="G265" i="18"/>
  <c r="F265" i="18"/>
  <c r="E265" i="18"/>
  <c r="B265" i="18"/>
  <c r="A265" i="18"/>
  <c r="G264" i="18"/>
  <c r="F264" i="18"/>
  <c r="E264" i="18"/>
  <c r="A264" i="18"/>
  <c r="G263" i="18"/>
  <c r="F263" i="18"/>
  <c r="E263" i="18"/>
  <c r="D263" i="18"/>
  <c r="C263" i="18"/>
  <c r="B263" i="18"/>
  <c r="A263" i="18"/>
  <c r="G262" i="18"/>
  <c r="F262" i="18"/>
  <c r="E262" i="18"/>
  <c r="C262" i="18"/>
  <c r="B262" i="18"/>
  <c r="A262" i="18"/>
  <c r="D262" i="18" s="1"/>
  <c r="G261" i="18"/>
  <c r="F261" i="18"/>
  <c r="E261" i="18"/>
  <c r="B261" i="18"/>
  <c r="A261" i="18"/>
  <c r="G260" i="18"/>
  <c r="F260" i="18"/>
  <c r="E260" i="18"/>
  <c r="D260" i="18"/>
  <c r="A260" i="18"/>
  <c r="G259" i="18"/>
  <c r="F259" i="18"/>
  <c r="E259" i="18"/>
  <c r="D259" i="18"/>
  <c r="C259" i="18"/>
  <c r="B259" i="18"/>
  <c r="A259" i="18"/>
  <c r="G258" i="18"/>
  <c r="F258" i="18"/>
  <c r="E258" i="18"/>
  <c r="C258" i="18"/>
  <c r="B258" i="18"/>
  <c r="A258" i="18"/>
  <c r="D258" i="18" s="1"/>
  <c r="G257" i="18"/>
  <c r="F257" i="18"/>
  <c r="E257" i="18"/>
  <c r="A257" i="18"/>
  <c r="G256" i="18"/>
  <c r="F256" i="18"/>
  <c r="E256" i="18"/>
  <c r="D256" i="18"/>
  <c r="A256" i="18"/>
  <c r="G255" i="18"/>
  <c r="F255" i="18"/>
  <c r="E255" i="18"/>
  <c r="D255" i="18"/>
  <c r="C255" i="18"/>
  <c r="B255" i="18"/>
  <c r="A255" i="18"/>
  <c r="G254" i="18"/>
  <c r="F254" i="18"/>
  <c r="E254" i="18"/>
  <c r="C254" i="18"/>
  <c r="B254" i="18"/>
  <c r="A254" i="18"/>
  <c r="D254" i="18" s="1"/>
  <c r="G253" i="18"/>
  <c r="F253" i="18"/>
  <c r="E253" i="18"/>
  <c r="A253" i="18"/>
  <c r="G252" i="18"/>
  <c r="F252" i="18"/>
  <c r="E252" i="18"/>
  <c r="A252" i="18"/>
  <c r="D252" i="18" s="1"/>
  <c r="G251" i="18"/>
  <c r="F251" i="18"/>
  <c r="E251" i="18"/>
  <c r="D251" i="18"/>
  <c r="C251" i="18"/>
  <c r="B251" i="18"/>
  <c r="A251" i="18"/>
  <c r="G250" i="18"/>
  <c r="F250" i="18"/>
  <c r="E250" i="18"/>
  <c r="C250" i="18"/>
  <c r="B250" i="18"/>
  <c r="A250" i="18"/>
  <c r="D250" i="18" s="1"/>
  <c r="G249" i="18"/>
  <c r="F249" i="18"/>
  <c r="E249" i="18"/>
  <c r="B249" i="18"/>
  <c r="A249" i="18"/>
  <c r="G248" i="18"/>
  <c r="F248" i="18"/>
  <c r="E248" i="18"/>
  <c r="A248" i="18"/>
  <c r="G247" i="18"/>
  <c r="F247" i="18"/>
  <c r="E247" i="18"/>
  <c r="D247" i="18"/>
  <c r="C247" i="18"/>
  <c r="B247" i="18"/>
  <c r="A247" i="18"/>
  <c r="G246" i="18"/>
  <c r="F246" i="18"/>
  <c r="E246" i="18"/>
  <c r="C246" i="18"/>
  <c r="B246" i="18"/>
  <c r="A246" i="18"/>
  <c r="D246" i="18" s="1"/>
  <c r="G245" i="18"/>
  <c r="F245" i="18"/>
  <c r="E245" i="18"/>
  <c r="B245" i="18"/>
  <c r="A245" i="18"/>
  <c r="G244" i="18"/>
  <c r="F244" i="18"/>
  <c r="E244" i="18"/>
  <c r="D244" i="18"/>
  <c r="A244" i="18"/>
  <c r="G243" i="18"/>
  <c r="F243" i="18"/>
  <c r="E243" i="18"/>
  <c r="D243" i="18"/>
  <c r="C243" i="18"/>
  <c r="B243" i="18"/>
  <c r="A243" i="18"/>
  <c r="G242" i="18"/>
  <c r="F242" i="18"/>
  <c r="E242" i="18"/>
  <c r="C242" i="18"/>
  <c r="B242" i="18"/>
  <c r="A242" i="18"/>
  <c r="D242" i="18" s="1"/>
  <c r="G241" i="18"/>
  <c r="F241" i="18"/>
  <c r="E241" i="18"/>
  <c r="A241" i="18"/>
  <c r="G240" i="18"/>
  <c r="F240" i="18"/>
  <c r="E240" i="18"/>
  <c r="D240" i="18"/>
  <c r="A240" i="18"/>
  <c r="G239" i="18"/>
  <c r="F239" i="18"/>
  <c r="E239" i="18"/>
  <c r="D239" i="18"/>
  <c r="C239" i="18"/>
  <c r="B239" i="18"/>
  <c r="A239" i="18"/>
  <c r="G238" i="18"/>
  <c r="F238" i="18"/>
  <c r="E238" i="18"/>
  <c r="C238" i="18"/>
  <c r="B238" i="18"/>
  <c r="A238" i="18"/>
  <c r="D238" i="18" s="1"/>
  <c r="G237" i="18"/>
  <c r="F237" i="18"/>
  <c r="E237" i="18"/>
  <c r="A237" i="18"/>
  <c r="G236" i="18"/>
  <c r="F236" i="18"/>
  <c r="E236" i="18"/>
  <c r="A236" i="18"/>
  <c r="G235" i="18"/>
  <c r="F235" i="18"/>
  <c r="E235" i="18"/>
  <c r="D235" i="18"/>
  <c r="C235" i="18"/>
  <c r="B235" i="18"/>
  <c r="A235" i="18"/>
  <c r="G234" i="18"/>
  <c r="F234" i="18"/>
  <c r="E234" i="18"/>
  <c r="C234" i="18"/>
  <c r="B234" i="18"/>
  <c r="A234" i="18"/>
  <c r="D234" i="18" s="1"/>
  <c r="G233" i="18"/>
  <c r="F233" i="18"/>
  <c r="E233" i="18"/>
  <c r="B233" i="18"/>
  <c r="A233" i="18"/>
  <c r="G232" i="18"/>
  <c r="F232" i="18"/>
  <c r="E232" i="18"/>
  <c r="A232" i="18"/>
  <c r="G231" i="18"/>
  <c r="F231" i="18"/>
  <c r="E231" i="18"/>
  <c r="D231" i="18"/>
  <c r="C231" i="18"/>
  <c r="B231" i="18"/>
  <c r="A231" i="18"/>
  <c r="G230" i="18"/>
  <c r="F230" i="18"/>
  <c r="E230" i="18"/>
  <c r="C230" i="18"/>
  <c r="B230" i="18"/>
  <c r="A230" i="18"/>
  <c r="D230" i="18" s="1"/>
  <c r="G229" i="18"/>
  <c r="F229" i="18"/>
  <c r="E229" i="18"/>
  <c r="B229" i="18"/>
  <c r="A229" i="18"/>
  <c r="G228" i="18"/>
  <c r="F228" i="18"/>
  <c r="E228" i="18"/>
  <c r="D228" i="18"/>
  <c r="A228" i="18"/>
  <c r="G227" i="18"/>
  <c r="F227" i="18"/>
  <c r="E227" i="18"/>
  <c r="D227" i="18"/>
  <c r="C227" i="18"/>
  <c r="B227" i="18"/>
  <c r="A227" i="18"/>
  <c r="G226" i="18"/>
  <c r="F226" i="18"/>
  <c r="E226" i="18"/>
  <c r="C226" i="18"/>
  <c r="B226" i="18"/>
  <c r="A226" i="18"/>
  <c r="D226" i="18" s="1"/>
  <c r="G225" i="18"/>
  <c r="F225" i="18"/>
  <c r="E225" i="18"/>
  <c r="A225" i="18"/>
  <c r="G224" i="18"/>
  <c r="F224" i="18"/>
  <c r="E224" i="18"/>
  <c r="D224" i="18"/>
  <c r="A224" i="18"/>
  <c r="G223" i="18"/>
  <c r="F223" i="18"/>
  <c r="E223" i="18"/>
  <c r="D223" i="18"/>
  <c r="C223" i="18"/>
  <c r="B223" i="18"/>
  <c r="A223" i="18"/>
  <c r="G222" i="18"/>
  <c r="F222" i="18"/>
  <c r="E222" i="18"/>
  <c r="C222" i="18"/>
  <c r="B222" i="18"/>
  <c r="A222" i="18"/>
  <c r="D222" i="18" s="1"/>
  <c r="G221" i="18"/>
  <c r="F221" i="18"/>
  <c r="E221" i="18"/>
  <c r="A221" i="18"/>
  <c r="G220" i="18"/>
  <c r="F220" i="18"/>
  <c r="E220" i="18"/>
  <c r="A220" i="18"/>
  <c r="D220" i="18" s="1"/>
  <c r="G219" i="18"/>
  <c r="F219" i="18"/>
  <c r="E219" i="18"/>
  <c r="D219" i="18"/>
  <c r="C219" i="18"/>
  <c r="B219" i="18"/>
  <c r="A219" i="18"/>
  <c r="G218" i="18"/>
  <c r="F218" i="18"/>
  <c r="E218" i="18"/>
  <c r="C218" i="18"/>
  <c r="B218" i="18"/>
  <c r="A218" i="18"/>
  <c r="D218" i="18" s="1"/>
  <c r="G217" i="18"/>
  <c r="F217" i="18"/>
  <c r="E217" i="18"/>
  <c r="B217" i="18"/>
  <c r="A217" i="18"/>
  <c r="G216" i="18"/>
  <c r="F216" i="18"/>
  <c r="E216" i="18"/>
  <c r="A216" i="18"/>
  <c r="G215" i="18"/>
  <c r="F215" i="18"/>
  <c r="E215" i="18"/>
  <c r="D215" i="18"/>
  <c r="C215" i="18"/>
  <c r="B215" i="18"/>
  <c r="A215" i="18"/>
  <c r="G214" i="18"/>
  <c r="F214" i="18"/>
  <c r="E214" i="18"/>
  <c r="C214" i="18"/>
  <c r="B214" i="18"/>
  <c r="A214" i="18"/>
  <c r="D214" i="18" s="1"/>
  <c r="G213" i="18"/>
  <c r="F213" i="18"/>
  <c r="E213" i="18"/>
  <c r="B213" i="18"/>
  <c r="A213" i="18"/>
  <c r="G212" i="18"/>
  <c r="F212" i="18"/>
  <c r="E212" i="18"/>
  <c r="D212" i="18"/>
  <c r="A212" i="18"/>
  <c r="G211" i="18"/>
  <c r="F211" i="18"/>
  <c r="E211" i="18"/>
  <c r="D211" i="18"/>
  <c r="C211" i="18"/>
  <c r="B211" i="18"/>
  <c r="A211" i="18"/>
  <c r="G210" i="18"/>
  <c r="F210" i="18"/>
  <c r="E210" i="18"/>
  <c r="C210" i="18"/>
  <c r="B210" i="18"/>
  <c r="A210" i="18"/>
  <c r="D210" i="18" s="1"/>
  <c r="G209" i="18"/>
  <c r="F209" i="18"/>
  <c r="E209" i="18"/>
  <c r="A209" i="18"/>
  <c r="B209" i="18" s="1"/>
  <c r="G208" i="18"/>
  <c r="F208" i="18"/>
  <c r="E208" i="18"/>
  <c r="D208" i="18"/>
  <c r="A208" i="18"/>
  <c r="G207" i="18"/>
  <c r="F207" i="18"/>
  <c r="E207" i="18"/>
  <c r="D207" i="18"/>
  <c r="C207" i="18"/>
  <c r="B207" i="18"/>
  <c r="A207" i="18"/>
  <c r="G206" i="18"/>
  <c r="F206" i="18"/>
  <c r="E206" i="18"/>
  <c r="C206" i="18"/>
  <c r="B206" i="18"/>
  <c r="A206" i="18"/>
  <c r="D206" i="18" s="1"/>
  <c r="G205" i="18"/>
  <c r="F205" i="18"/>
  <c r="E205" i="18"/>
  <c r="A205" i="18"/>
  <c r="G204" i="18"/>
  <c r="F204" i="18"/>
  <c r="E204" i="18"/>
  <c r="A204" i="18"/>
  <c r="G203" i="18"/>
  <c r="F203" i="18"/>
  <c r="E203" i="18"/>
  <c r="D203" i="18"/>
  <c r="C203" i="18"/>
  <c r="B203" i="18"/>
  <c r="A203" i="18"/>
  <c r="G202" i="18"/>
  <c r="F202" i="18"/>
  <c r="E202" i="18"/>
  <c r="C202" i="18"/>
  <c r="B202" i="18"/>
  <c r="A202" i="18"/>
  <c r="D202" i="18" s="1"/>
  <c r="G201" i="18"/>
  <c r="F201" i="18"/>
  <c r="E201" i="18"/>
  <c r="B201" i="18"/>
  <c r="A201" i="18"/>
  <c r="G200" i="18"/>
  <c r="F200" i="18"/>
  <c r="E200" i="18"/>
  <c r="A200" i="18"/>
  <c r="G199" i="18"/>
  <c r="F199" i="18"/>
  <c r="E199" i="18"/>
  <c r="D199" i="18"/>
  <c r="C199" i="18"/>
  <c r="B199" i="18"/>
  <c r="A199" i="18"/>
  <c r="G198" i="18"/>
  <c r="F198" i="18"/>
  <c r="E198" i="18"/>
  <c r="C198" i="18"/>
  <c r="B198" i="18"/>
  <c r="A198" i="18"/>
  <c r="D198" i="18" s="1"/>
  <c r="G197" i="18"/>
  <c r="F197" i="18"/>
  <c r="E197" i="18"/>
  <c r="B197" i="18"/>
  <c r="A197" i="18"/>
  <c r="G196" i="18"/>
  <c r="F196" i="18"/>
  <c r="E196" i="18"/>
  <c r="D196" i="18"/>
  <c r="A196" i="18"/>
  <c r="G195" i="18"/>
  <c r="F195" i="18"/>
  <c r="E195" i="18"/>
  <c r="D195" i="18"/>
  <c r="C195" i="18"/>
  <c r="B195" i="18"/>
  <c r="A195" i="18"/>
  <c r="G194" i="18"/>
  <c r="F194" i="18"/>
  <c r="E194" i="18"/>
  <c r="C194" i="18"/>
  <c r="B194" i="18"/>
  <c r="A194" i="18"/>
  <c r="D194" i="18" s="1"/>
  <c r="G193" i="18"/>
  <c r="F193" i="18"/>
  <c r="E193" i="18"/>
  <c r="A193" i="18"/>
  <c r="B193" i="18" s="1"/>
  <c r="G192" i="18"/>
  <c r="F192" i="18"/>
  <c r="E192" i="18"/>
  <c r="D192" i="18"/>
  <c r="A192" i="18"/>
  <c r="G191" i="18"/>
  <c r="F191" i="18"/>
  <c r="E191" i="18"/>
  <c r="D191" i="18"/>
  <c r="C191" i="18"/>
  <c r="B191" i="18"/>
  <c r="A191" i="18"/>
  <c r="G190" i="18"/>
  <c r="F190" i="18"/>
  <c r="E190" i="18"/>
  <c r="C190" i="18"/>
  <c r="B190" i="18"/>
  <c r="A190" i="18"/>
  <c r="D190" i="18" s="1"/>
  <c r="G189" i="18"/>
  <c r="F189" i="18"/>
  <c r="E189" i="18"/>
  <c r="A189" i="18"/>
  <c r="G188" i="18"/>
  <c r="F188" i="18"/>
  <c r="E188" i="18"/>
  <c r="A188" i="18"/>
  <c r="G187" i="18"/>
  <c r="F187" i="18"/>
  <c r="E187" i="18"/>
  <c r="D187" i="18"/>
  <c r="C187" i="18"/>
  <c r="B187" i="18"/>
  <c r="A187" i="18"/>
  <c r="G186" i="18"/>
  <c r="F186" i="18"/>
  <c r="E186" i="18"/>
  <c r="C186" i="18"/>
  <c r="B186" i="18"/>
  <c r="A186" i="18"/>
  <c r="D186" i="18" s="1"/>
  <c r="G185" i="18"/>
  <c r="F185" i="18"/>
  <c r="E185" i="18"/>
  <c r="B185" i="18"/>
  <c r="A185" i="18"/>
  <c r="G184" i="18"/>
  <c r="F184" i="18"/>
  <c r="E184" i="18"/>
  <c r="A184" i="18"/>
  <c r="G183" i="18"/>
  <c r="F183" i="18"/>
  <c r="E183" i="18"/>
  <c r="D183" i="18"/>
  <c r="C183" i="18"/>
  <c r="B183" i="18"/>
  <c r="A183" i="18"/>
  <c r="G182" i="18"/>
  <c r="F182" i="18"/>
  <c r="E182" i="18"/>
  <c r="C182" i="18"/>
  <c r="B182" i="18"/>
  <c r="A182" i="18"/>
  <c r="D182" i="18" s="1"/>
  <c r="G181" i="18"/>
  <c r="F181" i="18"/>
  <c r="E181" i="18"/>
  <c r="B181" i="18"/>
  <c r="A181" i="18"/>
  <c r="G180" i="18"/>
  <c r="F180" i="18"/>
  <c r="E180" i="18"/>
  <c r="D180" i="18"/>
  <c r="A180" i="18"/>
  <c r="G179" i="18"/>
  <c r="F179" i="18"/>
  <c r="E179" i="18"/>
  <c r="D179" i="18"/>
  <c r="C179" i="18"/>
  <c r="B179" i="18"/>
  <c r="A179" i="18"/>
  <c r="G178" i="18"/>
  <c r="F178" i="18"/>
  <c r="E178" i="18"/>
  <c r="C178" i="18"/>
  <c r="B178" i="18"/>
  <c r="A178" i="18"/>
  <c r="D178" i="18" s="1"/>
  <c r="G177" i="18"/>
  <c r="F177" i="18"/>
  <c r="E177" i="18"/>
  <c r="A177" i="18"/>
  <c r="B177" i="18" s="1"/>
  <c r="G176" i="18"/>
  <c r="F176" i="18"/>
  <c r="E176" i="18"/>
  <c r="D176" i="18"/>
  <c r="A176" i="18"/>
  <c r="G175" i="18"/>
  <c r="F175" i="18"/>
  <c r="E175" i="18"/>
  <c r="D175" i="18"/>
  <c r="C175" i="18"/>
  <c r="B175" i="18"/>
  <c r="A175" i="18"/>
  <c r="G174" i="18"/>
  <c r="F174" i="18"/>
  <c r="E174" i="18"/>
  <c r="C174" i="18"/>
  <c r="B174" i="18"/>
  <c r="A174" i="18"/>
  <c r="D174" i="18" s="1"/>
  <c r="G173" i="18"/>
  <c r="F173" i="18"/>
  <c r="E173" i="18"/>
  <c r="A173" i="18"/>
  <c r="G172" i="18"/>
  <c r="F172" i="18"/>
  <c r="E172" i="18"/>
  <c r="A172" i="18"/>
  <c r="G171" i="18"/>
  <c r="F171" i="18"/>
  <c r="E171" i="18"/>
  <c r="D171" i="18"/>
  <c r="C171" i="18"/>
  <c r="B171" i="18"/>
  <c r="A171" i="18"/>
  <c r="G170" i="18"/>
  <c r="F170" i="18"/>
  <c r="E170" i="18"/>
  <c r="C170" i="18"/>
  <c r="B170" i="18"/>
  <c r="A170" i="18"/>
  <c r="D170" i="18" s="1"/>
  <c r="G169" i="18"/>
  <c r="F169" i="18"/>
  <c r="E169" i="18"/>
  <c r="A169" i="18"/>
  <c r="C169" i="18" s="1"/>
  <c r="G168" i="18"/>
  <c r="F168" i="18"/>
  <c r="E168" i="18"/>
  <c r="D168" i="18"/>
  <c r="C168" i="18"/>
  <c r="A168" i="18"/>
  <c r="B168" i="18" s="1"/>
  <c r="G167" i="18"/>
  <c r="F167" i="18"/>
  <c r="E167" i="18"/>
  <c r="D167" i="18"/>
  <c r="C167" i="18"/>
  <c r="B167" i="18"/>
  <c r="A167" i="18"/>
  <c r="G166" i="18"/>
  <c r="F166" i="18"/>
  <c r="E166" i="18"/>
  <c r="C166" i="18"/>
  <c r="B166" i="18"/>
  <c r="A166" i="18"/>
  <c r="D166" i="18" s="1"/>
  <c r="G165" i="18"/>
  <c r="F165" i="18"/>
  <c r="E165" i="18"/>
  <c r="A165" i="18"/>
  <c r="C165" i="18" s="1"/>
  <c r="G164" i="18"/>
  <c r="F164" i="18"/>
  <c r="E164" i="18"/>
  <c r="D164" i="18"/>
  <c r="C164" i="18"/>
  <c r="A164" i="18"/>
  <c r="B164" i="18" s="1"/>
  <c r="G163" i="18"/>
  <c r="F163" i="18"/>
  <c r="E163" i="18"/>
  <c r="D163" i="18"/>
  <c r="C163" i="18"/>
  <c r="B163" i="18"/>
  <c r="A163" i="18"/>
  <c r="G162" i="18"/>
  <c r="F162" i="18"/>
  <c r="E162" i="18"/>
  <c r="A162" i="18"/>
  <c r="D162" i="18" s="1"/>
  <c r="G161" i="18"/>
  <c r="F161" i="18"/>
  <c r="E161" i="18"/>
  <c r="D161" i="18"/>
  <c r="B161" i="18"/>
  <c r="A161" i="18"/>
  <c r="C161" i="18" s="1"/>
  <c r="G160" i="18"/>
  <c r="F160" i="18"/>
  <c r="E160" i="18"/>
  <c r="A160" i="18"/>
  <c r="B160" i="18" s="1"/>
  <c r="G159" i="18"/>
  <c r="F159" i="18"/>
  <c r="E159" i="18"/>
  <c r="D159" i="18"/>
  <c r="C159" i="18"/>
  <c r="B159" i="18"/>
  <c r="A159" i="18"/>
  <c r="G158" i="18"/>
  <c r="F158" i="18"/>
  <c r="E158" i="18"/>
  <c r="A158" i="18"/>
  <c r="D158" i="18" s="1"/>
  <c r="G157" i="18"/>
  <c r="F157" i="18"/>
  <c r="E157" i="18"/>
  <c r="D157" i="18"/>
  <c r="A157" i="18"/>
  <c r="C157" i="18" s="1"/>
  <c r="G156" i="18"/>
  <c r="F156" i="18"/>
  <c r="E156" i="18"/>
  <c r="A156" i="18"/>
  <c r="B156" i="18" s="1"/>
  <c r="G155" i="18"/>
  <c r="F155" i="18"/>
  <c r="E155" i="18"/>
  <c r="D155" i="18"/>
  <c r="C155" i="18"/>
  <c r="B155" i="18"/>
  <c r="A155" i="18"/>
  <c r="G154" i="18"/>
  <c r="F154" i="18"/>
  <c r="E154" i="18"/>
  <c r="C154" i="18"/>
  <c r="B154" i="18"/>
  <c r="A154" i="18"/>
  <c r="D154" i="18" s="1"/>
  <c r="G153" i="18"/>
  <c r="F153" i="18"/>
  <c r="E153" i="18"/>
  <c r="A153" i="18"/>
  <c r="C153" i="18" s="1"/>
  <c r="G152" i="18"/>
  <c r="F152" i="18"/>
  <c r="E152" i="18"/>
  <c r="D152" i="18"/>
  <c r="C152" i="18"/>
  <c r="A152" i="18"/>
  <c r="B152" i="18" s="1"/>
  <c r="G151" i="18"/>
  <c r="F151" i="18"/>
  <c r="E151" i="18"/>
  <c r="D151" i="18"/>
  <c r="C151" i="18"/>
  <c r="B151" i="18"/>
  <c r="A151" i="18"/>
  <c r="G150" i="18"/>
  <c r="F150" i="18"/>
  <c r="E150" i="18"/>
  <c r="C150" i="18"/>
  <c r="A150" i="18"/>
  <c r="D150" i="18" s="1"/>
  <c r="G149" i="18"/>
  <c r="F149" i="18"/>
  <c r="E149" i="18"/>
  <c r="A149" i="18"/>
  <c r="C149" i="18" s="1"/>
  <c r="G148" i="18"/>
  <c r="F148" i="18"/>
  <c r="E148" i="18"/>
  <c r="D148" i="18"/>
  <c r="A148" i="18"/>
  <c r="B148" i="18" s="1"/>
  <c r="G147" i="18"/>
  <c r="F147" i="18"/>
  <c r="E147" i="18"/>
  <c r="D147" i="18"/>
  <c r="C147" i="18"/>
  <c r="B147" i="18"/>
  <c r="A147" i="18"/>
  <c r="G146" i="18"/>
  <c r="F146" i="18"/>
  <c r="E146" i="18"/>
  <c r="A146" i="18"/>
  <c r="D146" i="18" s="1"/>
  <c r="G145" i="18"/>
  <c r="F145" i="18"/>
  <c r="E145" i="18"/>
  <c r="D145" i="18"/>
  <c r="B145" i="18"/>
  <c r="A145" i="18"/>
  <c r="C145" i="18" s="1"/>
  <c r="G144" i="18"/>
  <c r="F144" i="18"/>
  <c r="E144" i="18"/>
  <c r="A144" i="18"/>
  <c r="B144" i="18" s="1"/>
  <c r="G143" i="18"/>
  <c r="F143" i="18"/>
  <c r="E143" i="18"/>
  <c r="D143" i="18"/>
  <c r="C143" i="18"/>
  <c r="B143" i="18"/>
  <c r="A143" i="18"/>
  <c r="G142" i="18"/>
  <c r="F142" i="18"/>
  <c r="E142" i="18"/>
  <c r="A142" i="18"/>
  <c r="D142" i="18" s="1"/>
  <c r="G141" i="18"/>
  <c r="F141" i="18"/>
  <c r="E141" i="18"/>
  <c r="D141" i="18"/>
  <c r="A141" i="18"/>
  <c r="C141" i="18" s="1"/>
  <c r="G140" i="18"/>
  <c r="F140" i="18"/>
  <c r="E140" i="18"/>
  <c r="A140" i="18"/>
  <c r="B140" i="18" s="1"/>
  <c r="G139" i="18"/>
  <c r="F139" i="18"/>
  <c r="E139" i="18"/>
  <c r="D139" i="18"/>
  <c r="C139" i="18"/>
  <c r="B139" i="18"/>
  <c r="A139" i="18"/>
  <c r="G138" i="18"/>
  <c r="F138" i="18"/>
  <c r="E138" i="18"/>
  <c r="C138" i="18"/>
  <c r="B138" i="18"/>
  <c r="A138" i="18"/>
  <c r="D138" i="18" s="1"/>
  <c r="G137" i="18"/>
  <c r="F137" i="18"/>
  <c r="E137" i="18"/>
  <c r="A137" i="18"/>
  <c r="C137" i="18" s="1"/>
  <c r="G136" i="18"/>
  <c r="F136" i="18"/>
  <c r="E136" i="18"/>
  <c r="D136" i="18"/>
  <c r="C136" i="18"/>
  <c r="A136" i="18"/>
  <c r="B136" i="18" s="1"/>
  <c r="G135" i="18"/>
  <c r="F135" i="18"/>
  <c r="E135" i="18"/>
  <c r="D135" i="18"/>
  <c r="C135" i="18"/>
  <c r="B135" i="18"/>
  <c r="A135" i="18"/>
  <c r="G134" i="18"/>
  <c r="F134" i="18"/>
  <c r="E134" i="18"/>
  <c r="C134" i="18"/>
  <c r="A134" i="18"/>
  <c r="D134" i="18" s="1"/>
  <c r="G133" i="18"/>
  <c r="F133" i="18"/>
  <c r="E133" i="18"/>
  <c r="A133" i="18"/>
  <c r="C133" i="18" s="1"/>
  <c r="G132" i="18"/>
  <c r="F132" i="18"/>
  <c r="E132" i="18"/>
  <c r="D132" i="18"/>
  <c r="A132" i="18"/>
  <c r="B132" i="18" s="1"/>
  <c r="G131" i="18"/>
  <c r="F131" i="18"/>
  <c r="E131" i="18"/>
  <c r="D131" i="18"/>
  <c r="C131" i="18"/>
  <c r="B131" i="18"/>
  <c r="A131" i="18"/>
  <c r="G130" i="18"/>
  <c r="F130" i="18"/>
  <c r="E130" i="18"/>
  <c r="A130" i="18"/>
  <c r="D130" i="18" s="1"/>
  <c r="G129" i="18"/>
  <c r="F129" i="18"/>
  <c r="E129" i="18"/>
  <c r="D129" i="18"/>
  <c r="B129" i="18"/>
  <c r="A129" i="18"/>
  <c r="C129" i="18" s="1"/>
  <c r="G128" i="18"/>
  <c r="F128" i="18"/>
  <c r="E128" i="18"/>
  <c r="A128" i="18"/>
  <c r="B128" i="18" s="1"/>
  <c r="G127" i="18"/>
  <c r="F127" i="18"/>
  <c r="E127" i="18"/>
  <c r="D127" i="18"/>
  <c r="C127" i="18"/>
  <c r="B127" i="18"/>
  <c r="A127" i="18"/>
  <c r="G126" i="18"/>
  <c r="F126" i="18"/>
  <c r="E126" i="18"/>
  <c r="A126" i="18"/>
  <c r="D126" i="18" s="1"/>
  <c r="G125" i="18"/>
  <c r="F125" i="18"/>
  <c r="E125" i="18"/>
  <c r="D125" i="18"/>
  <c r="A125" i="18"/>
  <c r="C125" i="18" s="1"/>
  <c r="G124" i="18"/>
  <c r="F124" i="18"/>
  <c r="E124" i="18"/>
  <c r="A124" i="18"/>
  <c r="B124" i="18" s="1"/>
  <c r="G123" i="18"/>
  <c r="F123" i="18"/>
  <c r="E123" i="18"/>
  <c r="D123" i="18"/>
  <c r="C123" i="18"/>
  <c r="B123" i="18"/>
  <c r="A123" i="18"/>
  <c r="G122" i="18"/>
  <c r="F122" i="18"/>
  <c r="E122" i="18"/>
  <c r="C122" i="18"/>
  <c r="B122" i="18"/>
  <c r="A122" i="18"/>
  <c r="D122" i="18" s="1"/>
  <c r="G121" i="18"/>
  <c r="F121" i="18"/>
  <c r="E121" i="18"/>
  <c r="A121" i="18"/>
  <c r="C121" i="18" s="1"/>
  <c r="G120" i="18"/>
  <c r="F120" i="18"/>
  <c r="E120" i="18"/>
  <c r="D120" i="18"/>
  <c r="C120" i="18"/>
  <c r="A120" i="18"/>
  <c r="B120" i="18" s="1"/>
  <c r="G119" i="18"/>
  <c r="F119" i="18"/>
  <c r="E119" i="18"/>
  <c r="D119" i="18"/>
  <c r="C119" i="18"/>
  <c r="B119" i="18"/>
  <c r="A119" i="18"/>
  <c r="G118" i="18"/>
  <c r="F118" i="18"/>
  <c r="E118" i="18"/>
  <c r="C118" i="18"/>
  <c r="A118" i="18"/>
  <c r="D118" i="18" s="1"/>
  <c r="G117" i="18"/>
  <c r="F117" i="18"/>
  <c r="E117" i="18"/>
  <c r="A117" i="18"/>
  <c r="C117" i="18" s="1"/>
  <c r="G116" i="18"/>
  <c r="F116" i="18"/>
  <c r="E116" i="18"/>
  <c r="D116" i="18"/>
  <c r="A116" i="18"/>
  <c r="B116" i="18" s="1"/>
  <c r="G115" i="18"/>
  <c r="F115" i="18"/>
  <c r="E115" i="18"/>
  <c r="D115" i="18"/>
  <c r="C115" i="18"/>
  <c r="B115" i="18"/>
  <c r="A115" i="18"/>
  <c r="G114" i="18"/>
  <c r="F114" i="18"/>
  <c r="E114" i="18"/>
  <c r="A114" i="18"/>
  <c r="D114" i="18" s="1"/>
  <c r="G113" i="18"/>
  <c r="F113" i="18"/>
  <c r="E113" i="18"/>
  <c r="D113" i="18"/>
  <c r="B113" i="18"/>
  <c r="A113" i="18"/>
  <c r="C113" i="18" s="1"/>
  <c r="G112" i="18"/>
  <c r="F112" i="18"/>
  <c r="E112" i="18"/>
  <c r="A112" i="18"/>
  <c r="B112" i="18" s="1"/>
  <c r="G111" i="18"/>
  <c r="F111" i="18"/>
  <c r="E111" i="18"/>
  <c r="D111" i="18"/>
  <c r="C111" i="18"/>
  <c r="B111" i="18"/>
  <c r="A111" i="18"/>
  <c r="G110" i="18"/>
  <c r="F110" i="18"/>
  <c r="E110" i="18"/>
  <c r="A110" i="18"/>
  <c r="D110" i="18" s="1"/>
  <c r="G109" i="18"/>
  <c r="F109" i="18"/>
  <c r="E109" i="18"/>
  <c r="D109" i="18"/>
  <c r="A109" i="18"/>
  <c r="C109" i="18" s="1"/>
  <c r="G108" i="18"/>
  <c r="F108" i="18"/>
  <c r="E108" i="18"/>
  <c r="D108" i="18"/>
  <c r="C108" i="18"/>
  <c r="A108" i="18"/>
  <c r="B108" i="18" s="1"/>
  <c r="G107" i="18"/>
  <c r="F107" i="18"/>
  <c r="E107" i="18"/>
  <c r="D107" i="18"/>
  <c r="C107" i="18"/>
  <c r="B107" i="18"/>
  <c r="A107" i="18"/>
  <c r="G106" i="18"/>
  <c r="F106" i="18"/>
  <c r="E106" i="18"/>
  <c r="A106" i="18"/>
  <c r="D106" i="18" s="1"/>
  <c r="G105" i="18"/>
  <c r="F105" i="18"/>
  <c r="E105" i="18"/>
  <c r="D105" i="18"/>
  <c r="A105" i="18"/>
  <c r="C105" i="18" s="1"/>
  <c r="G104" i="18"/>
  <c r="F104" i="18"/>
  <c r="E104" i="18"/>
  <c r="D104" i="18"/>
  <c r="C104" i="18"/>
  <c r="A104" i="18"/>
  <c r="B104" i="18" s="1"/>
  <c r="G103" i="18"/>
  <c r="F103" i="18"/>
  <c r="E103" i="18"/>
  <c r="D103" i="18"/>
  <c r="C103" i="18"/>
  <c r="B103" i="18"/>
  <c r="A103" i="18"/>
  <c r="G102" i="18"/>
  <c r="F102" i="18"/>
  <c r="E102" i="18"/>
  <c r="A102" i="18"/>
  <c r="D102" i="18" s="1"/>
  <c r="G101" i="18"/>
  <c r="F101" i="18"/>
  <c r="E101" i="18"/>
  <c r="D101" i="18"/>
  <c r="A101" i="18"/>
  <c r="C101" i="18" s="1"/>
  <c r="G100" i="18"/>
  <c r="F100" i="18"/>
  <c r="E100" i="18"/>
  <c r="D100" i="18"/>
  <c r="C100" i="18"/>
  <c r="A100" i="18"/>
  <c r="B100" i="18" s="1"/>
  <c r="G99" i="18"/>
  <c r="F99" i="18"/>
  <c r="E99" i="18"/>
  <c r="D99" i="18"/>
  <c r="C99" i="18"/>
  <c r="B99" i="18"/>
  <c r="A99" i="18"/>
  <c r="G98" i="18"/>
  <c r="F98" i="18"/>
  <c r="E98" i="18"/>
  <c r="A98" i="18"/>
  <c r="D98" i="18" s="1"/>
  <c r="G97" i="18"/>
  <c r="F97" i="18"/>
  <c r="E97" i="18"/>
  <c r="D97" i="18"/>
  <c r="A97" i="18"/>
  <c r="C97" i="18" s="1"/>
  <c r="G96" i="18"/>
  <c r="F96" i="18"/>
  <c r="E96" i="18"/>
  <c r="D96" i="18"/>
  <c r="C96" i="18"/>
  <c r="A96" i="18"/>
  <c r="B96" i="18" s="1"/>
  <c r="G95" i="18"/>
  <c r="F95" i="18"/>
  <c r="E95" i="18"/>
  <c r="D95" i="18"/>
  <c r="C95" i="18"/>
  <c r="B95" i="18"/>
  <c r="A95" i="18"/>
  <c r="G94" i="18"/>
  <c r="F94" i="18"/>
  <c r="E94" i="18"/>
  <c r="A94" i="18"/>
  <c r="D94" i="18" s="1"/>
  <c r="G93" i="18"/>
  <c r="F93" i="18"/>
  <c r="E93" i="18"/>
  <c r="D93" i="18"/>
  <c r="A93" i="18"/>
  <c r="C93" i="18" s="1"/>
  <c r="G92" i="18"/>
  <c r="F92" i="18"/>
  <c r="E92" i="18"/>
  <c r="D92" i="18"/>
  <c r="C92" i="18"/>
  <c r="A92" i="18"/>
  <c r="B92" i="18" s="1"/>
  <c r="G91" i="18"/>
  <c r="F91" i="18"/>
  <c r="E91" i="18"/>
  <c r="D91" i="18"/>
  <c r="C91" i="18"/>
  <c r="B91" i="18"/>
  <c r="A91" i="18"/>
  <c r="G90" i="18"/>
  <c r="F90" i="18"/>
  <c r="E90" i="18"/>
  <c r="A90" i="18"/>
  <c r="D90" i="18" s="1"/>
  <c r="G89" i="18"/>
  <c r="F89" i="18"/>
  <c r="E89" i="18"/>
  <c r="D89" i="18"/>
  <c r="A89" i="18"/>
  <c r="C89" i="18" s="1"/>
  <c r="G88" i="18"/>
  <c r="F88" i="18"/>
  <c r="E88" i="18"/>
  <c r="D88" i="18"/>
  <c r="C88" i="18"/>
  <c r="A88" i="18"/>
  <c r="B88" i="18" s="1"/>
  <c r="G87" i="18"/>
  <c r="F87" i="18"/>
  <c r="E87" i="18"/>
  <c r="D87" i="18"/>
  <c r="C87" i="18"/>
  <c r="B87" i="18"/>
  <c r="A87" i="18"/>
  <c r="G86" i="18"/>
  <c r="F86" i="18"/>
  <c r="E86" i="18"/>
  <c r="A86" i="18"/>
  <c r="D86" i="18" s="1"/>
  <c r="G85" i="18"/>
  <c r="F85" i="18"/>
  <c r="E85" i="18"/>
  <c r="D85" i="18"/>
  <c r="A85" i="18"/>
  <c r="C85" i="18" s="1"/>
  <c r="G84" i="18"/>
  <c r="F84" i="18"/>
  <c r="E84" i="18"/>
  <c r="D84" i="18"/>
  <c r="C84" i="18"/>
  <c r="A84" i="18"/>
  <c r="B84" i="18" s="1"/>
  <c r="G83" i="18"/>
  <c r="F83" i="18"/>
  <c r="E83" i="18"/>
  <c r="D83" i="18"/>
  <c r="C83" i="18"/>
  <c r="B83" i="18"/>
  <c r="A83" i="18"/>
  <c r="G82" i="18"/>
  <c r="F82" i="18"/>
  <c r="E82" i="18"/>
  <c r="A82" i="18"/>
  <c r="D82" i="18" s="1"/>
  <c r="G81" i="18"/>
  <c r="F81" i="18"/>
  <c r="E81" i="18"/>
  <c r="D81" i="18"/>
  <c r="A81" i="18"/>
  <c r="C81" i="18" s="1"/>
  <c r="G80" i="18"/>
  <c r="F80" i="18"/>
  <c r="E80" i="18"/>
  <c r="D80" i="18"/>
  <c r="C80" i="18"/>
  <c r="A80" i="18"/>
  <c r="B80" i="18" s="1"/>
  <c r="G79" i="18"/>
  <c r="F79" i="18"/>
  <c r="E79" i="18"/>
  <c r="D79" i="18"/>
  <c r="C79" i="18"/>
  <c r="B79" i="18"/>
  <c r="A79" i="18"/>
  <c r="G78" i="18"/>
  <c r="F78" i="18"/>
  <c r="E78" i="18"/>
  <c r="A78" i="18"/>
  <c r="D78" i="18" s="1"/>
  <c r="G77" i="18"/>
  <c r="F77" i="18"/>
  <c r="E77" i="18"/>
  <c r="D77" i="18"/>
  <c r="A77" i="18"/>
  <c r="C77" i="18" s="1"/>
  <c r="G76" i="18"/>
  <c r="F76" i="18"/>
  <c r="E76" i="18"/>
  <c r="D76" i="18"/>
  <c r="C76" i="18"/>
  <c r="A76" i="18"/>
  <c r="B76" i="18" s="1"/>
  <c r="G75" i="18"/>
  <c r="F75" i="18"/>
  <c r="E75" i="18"/>
  <c r="D75" i="18"/>
  <c r="C75" i="18"/>
  <c r="B75" i="18"/>
  <c r="A75" i="18"/>
  <c r="G74" i="18"/>
  <c r="F74" i="18"/>
  <c r="E74" i="18"/>
  <c r="A74" i="18"/>
  <c r="D74" i="18" s="1"/>
  <c r="G73" i="18"/>
  <c r="F73" i="18"/>
  <c r="E73" i="18"/>
  <c r="D73" i="18"/>
  <c r="A73" i="18"/>
  <c r="C73" i="18" s="1"/>
  <c r="G72" i="18"/>
  <c r="F72" i="18"/>
  <c r="E72" i="18"/>
  <c r="D72" i="18"/>
  <c r="C72" i="18"/>
  <c r="A72" i="18"/>
  <c r="B72" i="18" s="1"/>
  <c r="G71" i="18"/>
  <c r="F71" i="18"/>
  <c r="E71" i="18"/>
  <c r="D71" i="18"/>
  <c r="C71" i="18"/>
  <c r="B71" i="18"/>
  <c r="A71" i="18"/>
  <c r="G70" i="18"/>
  <c r="F70" i="18"/>
  <c r="E70" i="18"/>
  <c r="A70" i="18"/>
  <c r="D70" i="18" s="1"/>
  <c r="G69" i="18"/>
  <c r="F69" i="18"/>
  <c r="E69" i="18"/>
  <c r="D69" i="18"/>
  <c r="A69" i="18"/>
  <c r="C69" i="18" s="1"/>
  <c r="G68" i="18"/>
  <c r="F68" i="18"/>
  <c r="E68" i="18"/>
  <c r="D68" i="18"/>
  <c r="C68" i="18"/>
  <c r="A68" i="18"/>
  <c r="B68" i="18" s="1"/>
  <c r="G67" i="18"/>
  <c r="F67" i="18"/>
  <c r="E67" i="18"/>
  <c r="D67" i="18"/>
  <c r="C67" i="18"/>
  <c r="B67" i="18"/>
  <c r="A67" i="18"/>
  <c r="G66" i="18"/>
  <c r="F66" i="18"/>
  <c r="E66" i="18"/>
  <c r="A66" i="18"/>
  <c r="D66" i="18" s="1"/>
  <c r="G65" i="18"/>
  <c r="F65" i="18"/>
  <c r="E65" i="18"/>
  <c r="D65" i="18"/>
  <c r="A65" i="18"/>
  <c r="C65" i="18" s="1"/>
  <c r="G64" i="18"/>
  <c r="F64" i="18"/>
  <c r="E64" i="18"/>
  <c r="D64" i="18"/>
  <c r="C64" i="18"/>
  <c r="A64" i="18"/>
  <c r="B64" i="18" s="1"/>
  <c r="G63" i="18"/>
  <c r="F63" i="18"/>
  <c r="E63" i="18"/>
  <c r="D63" i="18"/>
  <c r="C63" i="18"/>
  <c r="B63" i="18"/>
  <c r="A63" i="18"/>
  <c r="G62" i="18"/>
  <c r="F62" i="18"/>
  <c r="E62" i="18"/>
  <c r="A62" i="18"/>
  <c r="D62" i="18" s="1"/>
  <c r="G61" i="18"/>
  <c r="F61" i="18"/>
  <c r="E61" i="18"/>
  <c r="D61" i="18"/>
  <c r="A61" i="18"/>
  <c r="C61" i="18" s="1"/>
  <c r="G60" i="18"/>
  <c r="F60" i="18"/>
  <c r="E60" i="18"/>
  <c r="D60" i="18"/>
  <c r="C60" i="18"/>
  <c r="A60" i="18"/>
  <c r="B60" i="18" s="1"/>
  <c r="G59" i="18"/>
  <c r="F59" i="18"/>
  <c r="E59" i="18"/>
  <c r="D59" i="18"/>
  <c r="C59" i="18"/>
  <c r="B59" i="18"/>
  <c r="A59" i="18"/>
  <c r="G58" i="18"/>
  <c r="F58" i="18"/>
  <c r="E58" i="18"/>
  <c r="A58" i="18"/>
  <c r="D58" i="18" s="1"/>
  <c r="G57" i="18"/>
  <c r="F57" i="18"/>
  <c r="E57" i="18"/>
  <c r="D57" i="18"/>
  <c r="A57" i="18"/>
  <c r="C57" i="18" s="1"/>
  <c r="G56" i="18"/>
  <c r="F56" i="18"/>
  <c r="E56" i="18"/>
  <c r="D56" i="18"/>
  <c r="C56" i="18"/>
  <c r="A56" i="18"/>
  <c r="B56" i="18" s="1"/>
  <c r="G55" i="18"/>
  <c r="F55" i="18"/>
  <c r="E55" i="18"/>
  <c r="D55" i="18"/>
  <c r="C55" i="18"/>
  <c r="B55" i="18"/>
  <c r="A55" i="18"/>
  <c r="G54" i="18"/>
  <c r="F54" i="18"/>
  <c r="E54" i="18"/>
  <c r="A54" i="18"/>
  <c r="D54" i="18" s="1"/>
  <c r="G53" i="18"/>
  <c r="F53" i="18"/>
  <c r="E53" i="18"/>
  <c r="D53" i="18"/>
  <c r="A53" i="18"/>
  <c r="C53" i="18" s="1"/>
  <c r="G52" i="18"/>
  <c r="F52" i="18"/>
  <c r="E52" i="18"/>
  <c r="D52" i="18"/>
  <c r="C52" i="18"/>
  <c r="A52" i="18"/>
  <c r="B52" i="18" s="1"/>
  <c r="G51" i="18"/>
  <c r="F51" i="18"/>
  <c r="E51" i="18"/>
  <c r="D51" i="18"/>
  <c r="C51" i="18"/>
  <c r="B51" i="18"/>
  <c r="A51" i="18"/>
  <c r="G50" i="18"/>
  <c r="F50" i="18"/>
  <c r="E50" i="18"/>
  <c r="A50" i="18"/>
  <c r="D50" i="18" s="1"/>
  <c r="G49" i="18"/>
  <c r="F49" i="18"/>
  <c r="E49" i="18"/>
  <c r="D49" i="18"/>
  <c r="A49" i="18"/>
  <c r="C49" i="18" s="1"/>
  <c r="G48" i="18"/>
  <c r="F48" i="18"/>
  <c r="E48" i="18"/>
  <c r="D48" i="18"/>
  <c r="C48" i="18"/>
  <c r="A48" i="18"/>
  <c r="B48" i="18" s="1"/>
  <c r="G47" i="18"/>
  <c r="F47" i="18"/>
  <c r="E47" i="18"/>
  <c r="D47" i="18"/>
  <c r="C47" i="18"/>
  <c r="B47" i="18"/>
  <c r="A47" i="18"/>
  <c r="G46" i="18"/>
  <c r="F46" i="18"/>
  <c r="E46" i="18"/>
  <c r="A46" i="18"/>
  <c r="D46" i="18" s="1"/>
  <c r="G45" i="18"/>
  <c r="F45" i="18"/>
  <c r="E45" i="18"/>
  <c r="D45" i="18"/>
  <c r="A45" i="18"/>
  <c r="C45" i="18" s="1"/>
  <c r="G44" i="18"/>
  <c r="F44" i="18"/>
  <c r="E44" i="18"/>
  <c r="D44" i="18"/>
  <c r="C44" i="18"/>
  <c r="A44" i="18"/>
  <c r="B44" i="18" s="1"/>
  <c r="G43" i="18"/>
  <c r="F43" i="18"/>
  <c r="E43" i="18"/>
  <c r="D43" i="18"/>
  <c r="C43" i="18"/>
  <c r="B43" i="18"/>
  <c r="A43" i="18"/>
  <c r="G42" i="18"/>
  <c r="F42" i="18"/>
  <c r="E42" i="18"/>
  <c r="A42" i="18"/>
  <c r="D42" i="18" s="1"/>
  <c r="G41" i="18"/>
  <c r="F41" i="18"/>
  <c r="E41" i="18"/>
  <c r="D41" i="18"/>
  <c r="A41" i="18"/>
  <c r="C41" i="18" s="1"/>
  <c r="G40" i="18"/>
  <c r="F40" i="18"/>
  <c r="E40" i="18"/>
  <c r="D40" i="18"/>
  <c r="C40" i="18"/>
  <c r="A40" i="18"/>
  <c r="B40" i="18" s="1"/>
  <c r="G39" i="18"/>
  <c r="F39" i="18"/>
  <c r="E39" i="18"/>
  <c r="D39" i="18"/>
  <c r="C39" i="18"/>
  <c r="B39" i="18"/>
  <c r="A39" i="18"/>
  <c r="G38" i="18"/>
  <c r="F38" i="18"/>
  <c r="E38" i="18"/>
  <c r="A38" i="18"/>
  <c r="D38" i="18" s="1"/>
  <c r="G37" i="18"/>
  <c r="F37" i="18"/>
  <c r="E37" i="18"/>
  <c r="D37" i="18"/>
  <c r="A37" i="18"/>
  <c r="C37" i="18" s="1"/>
  <c r="G36" i="18"/>
  <c r="F36" i="18"/>
  <c r="E36" i="18"/>
  <c r="D36" i="18"/>
  <c r="C36" i="18"/>
  <c r="A36" i="18"/>
  <c r="B36" i="18" s="1"/>
  <c r="G35" i="18"/>
  <c r="F35" i="18"/>
  <c r="E35" i="18"/>
  <c r="D35" i="18"/>
  <c r="C35" i="18"/>
  <c r="B35" i="18"/>
  <c r="A35" i="18"/>
  <c r="G34" i="18"/>
  <c r="F34" i="18"/>
  <c r="E34" i="18"/>
  <c r="A34" i="18"/>
  <c r="D34" i="18" s="1"/>
  <c r="G33" i="18"/>
  <c r="F33" i="18"/>
  <c r="E33" i="18"/>
  <c r="D33" i="18"/>
  <c r="A33" i="18"/>
  <c r="C33" i="18" s="1"/>
  <c r="G32" i="18"/>
  <c r="F32" i="18"/>
  <c r="E32" i="18"/>
  <c r="D32" i="18"/>
  <c r="C32" i="18"/>
  <c r="A32" i="18"/>
  <c r="B32" i="18" s="1"/>
  <c r="G31" i="18"/>
  <c r="F31" i="18"/>
  <c r="E31" i="18"/>
  <c r="D31" i="18"/>
  <c r="C31" i="18"/>
  <c r="B31" i="18"/>
  <c r="A31" i="18"/>
  <c r="G30" i="18"/>
  <c r="F30" i="18"/>
  <c r="E30" i="18"/>
  <c r="A30" i="18"/>
  <c r="D30" i="18" s="1"/>
  <c r="G29" i="18"/>
  <c r="F29" i="18"/>
  <c r="E29" i="18"/>
  <c r="D29" i="18"/>
  <c r="A29" i="18"/>
  <c r="C29" i="18" s="1"/>
  <c r="G28" i="18"/>
  <c r="F28" i="18"/>
  <c r="E28" i="18"/>
  <c r="D28" i="18"/>
  <c r="C28" i="18"/>
  <c r="A28" i="18"/>
  <c r="B28" i="18" s="1"/>
  <c r="G27" i="18"/>
  <c r="F27" i="18"/>
  <c r="E27" i="18"/>
  <c r="D27" i="18"/>
  <c r="C27" i="18"/>
  <c r="B27" i="18"/>
  <c r="A27" i="18"/>
  <c r="G26" i="18"/>
  <c r="F26" i="18"/>
  <c r="E26" i="18"/>
  <c r="A26" i="18"/>
  <c r="D26" i="18" s="1"/>
  <c r="G25" i="18"/>
  <c r="F25" i="18"/>
  <c r="E25" i="18"/>
  <c r="D25" i="18"/>
  <c r="A25" i="18"/>
  <c r="C25" i="18" s="1"/>
  <c r="G24" i="18"/>
  <c r="F24" i="18"/>
  <c r="E24" i="18"/>
  <c r="D24" i="18"/>
  <c r="C24" i="18"/>
  <c r="A24" i="18"/>
  <c r="B24" i="18" s="1"/>
  <c r="G23" i="18"/>
  <c r="F23" i="18"/>
  <c r="E23" i="18"/>
  <c r="D23" i="18"/>
  <c r="C23" i="18"/>
  <c r="B23" i="18"/>
  <c r="A23" i="18"/>
  <c r="G22" i="18"/>
  <c r="F22" i="18"/>
  <c r="E22" i="18"/>
  <c r="A22" i="18"/>
  <c r="D22" i="18" s="1"/>
  <c r="G21" i="18"/>
  <c r="F21" i="18"/>
  <c r="E21" i="18"/>
  <c r="D21" i="18"/>
  <c r="A21" i="18"/>
  <c r="C21" i="18" s="1"/>
  <c r="G20" i="18"/>
  <c r="F20" i="18"/>
  <c r="E20" i="18"/>
  <c r="D20" i="18"/>
  <c r="C20" i="18"/>
  <c r="A20" i="18"/>
  <c r="B20" i="18" s="1"/>
  <c r="G19" i="18"/>
  <c r="F19" i="18"/>
  <c r="E19" i="18"/>
  <c r="D19" i="18"/>
  <c r="C19" i="18"/>
  <c r="B19" i="18"/>
  <c r="A19" i="18"/>
  <c r="G18" i="18"/>
  <c r="F18" i="18"/>
  <c r="E18" i="18"/>
  <c r="A18" i="18"/>
  <c r="D18" i="18" s="1"/>
  <c r="G17" i="18"/>
  <c r="F17" i="18"/>
  <c r="E17" i="18"/>
  <c r="D17" i="18"/>
  <c r="A17" i="18"/>
  <c r="C17" i="18" s="1"/>
  <c r="G16" i="18"/>
  <c r="F16" i="18"/>
  <c r="E16" i="18"/>
  <c r="D16" i="18"/>
  <c r="C16" i="18"/>
  <c r="A16" i="18"/>
  <c r="B16" i="18" s="1"/>
  <c r="G15" i="18"/>
  <c r="F15" i="18"/>
  <c r="E15" i="18"/>
  <c r="D15" i="18"/>
  <c r="C15" i="18"/>
  <c r="B15" i="18"/>
  <c r="A15" i="18"/>
  <c r="G14" i="18"/>
  <c r="F14" i="18"/>
  <c r="E14" i="18"/>
  <c r="A14" i="18"/>
  <c r="D14" i="18" s="1"/>
  <c r="G13" i="18"/>
  <c r="F13" i="18"/>
  <c r="E13" i="18"/>
  <c r="D13" i="18"/>
  <c r="A13" i="18"/>
  <c r="C13" i="18" s="1"/>
  <c r="G12" i="18"/>
  <c r="F12" i="18"/>
  <c r="E12" i="18"/>
  <c r="D12" i="18"/>
  <c r="C12" i="18"/>
  <c r="A12" i="18"/>
  <c r="B12" i="18" s="1"/>
  <c r="G11" i="18"/>
  <c r="F11" i="18"/>
  <c r="E11" i="18"/>
  <c r="D11" i="18"/>
  <c r="C11" i="18"/>
  <c r="B11" i="18"/>
  <c r="A11" i="18"/>
  <c r="G10" i="18"/>
  <c r="F10" i="18"/>
  <c r="E10" i="18"/>
  <c r="A10" i="18"/>
  <c r="D10" i="18" s="1"/>
  <c r="G9" i="18"/>
  <c r="F9" i="18"/>
  <c r="E9" i="18"/>
  <c r="D9" i="18"/>
  <c r="A9" i="18"/>
  <c r="C9" i="18" s="1"/>
  <c r="G8" i="18"/>
  <c r="F8" i="18"/>
  <c r="E8" i="18"/>
  <c r="D8" i="18"/>
  <c r="C8" i="18"/>
  <c r="A8" i="18"/>
  <c r="B8" i="18" s="1"/>
  <c r="G7" i="18"/>
  <c r="F7" i="18"/>
  <c r="E7" i="18"/>
  <c r="D7" i="18"/>
  <c r="C7" i="18"/>
  <c r="B7" i="18"/>
  <c r="A7" i="18"/>
  <c r="G6" i="18"/>
  <c r="F6" i="18"/>
  <c r="E6" i="18"/>
  <c r="A6" i="18"/>
  <c r="D6" i="18" s="1"/>
  <c r="G5" i="18"/>
  <c r="F5" i="18"/>
  <c r="E5" i="18"/>
  <c r="D5" i="18"/>
  <c r="A5" i="18"/>
  <c r="C5" i="18" s="1"/>
  <c r="G4" i="18"/>
  <c r="F4" i="18"/>
  <c r="E4" i="18"/>
  <c r="D4" i="18"/>
  <c r="C4" i="18"/>
  <c r="A4" i="18"/>
  <c r="B4" i="18" s="1"/>
  <c r="G3" i="18"/>
  <c r="F3" i="18"/>
  <c r="E3" i="18"/>
  <c r="D3" i="18"/>
  <c r="C3" i="18"/>
  <c r="B3" i="18"/>
  <c r="A3" i="18"/>
  <c r="G2" i="18"/>
  <c r="F2" i="18"/>
  <c r="E2" i="18"/>
  <c r="A2" i="18"/>
  <c r="D2" i="18" s="1"/>
  <c r="G1" i="18"/>
  <c r="F1" i="18"/>
  <c r="E1" i="18"/>
  <c r="A1" i="18"/>
  <c r="BB6" i="15"/>
  <c r="BA6" i="15"/>
  <c r="AO6" i="15"/>
  <c r="AW5" i="15"/>
  <c r="AY6" i="15"/>
  <c r="AO5" i="15"/>
  <c r="AQ6" i="15"/>
  <c r="AU5" i="15"/>
  <c r="AM5" i="15"/>
  <c r="AJ5" i="15"/>
  <c r="AC6" i="15"/>
  <c r="AH6" i="15"/>
  <c r="AK6" i="15"/>
  <c r="AB6" i="15"/>
  <c r="T6" i="15"/>
  <c r="X5" i="15"/>
  <c r="AA5" i="15"/>
  <c r="S6" i="15"/>
  <c r="U6" i="15"/>
  <c r="P6" i="15"/>
  <c r="O6" i="15"/>
  <c r="J6" i="15"/>
  <c r="M5" i="15"/>
  <c r="H6" i="15"/>
  <c r="F6" i="15"/>
  <c r="D6" i="15"/>
  <c r="BB5" i="15"/>
  <c r="AR6" i="15"/>
  <c r="AJ6" i="15"/>
  <c r="AD5" i="15"/>
  <c r="AC5" i="15"/>
  <c r="AD6" i="15"/>
  <c r="Q5" i="15"/>
  <c r="J5" i="15"/>
  <c r="E5" i="15"/>
  <c r="AT5" i="15"/>
  <c r="AX5" i="15"/>
  <c r="AX6" i="15"/>
  <c r="AV5" i="15"/>
  <c r="AV6" i="15"/>
  <c r="AN6" i="15"/>
  <c r="AN5" i="15"/>
  <c r="AT6" i="15"/>
  <c r="AG5" i="15"/>
  <c r="AI6" i="15"/>
  <c r="V5" i="15"/>
  <c r="Z5" i="15"/>
  <c r="AH5" i="15"/>
  <c r="Y5" i="15"/>
  <c r="AE6" i="15"/>
  <c r="W6" i="15"/>
  <c r="Z6" i="15"/>
  <c r="V6" i="15"/>
  <c r="R5" i="15"/>
  <c r="L5" i="15"/>
  <c r="O5" i="15"/>
  <c r="N5" i="15"/>
  <c r="L6" i="15"/>
  <c r="H5" i="15"/>
  <c r="F5" i="15"/>
  <c r="D5" i="15"/>
  <c r="AZ6" i="15"/>
  <c r="AP6" i="15"/>
  <c r="AI5" i="15"/>
  <c r="U5" i="15"/>
  <c r="T5" i="15"/>
  <c r="P5" i="15"/>
  <c r="I5" i="15"/>
  <c r="AS6" i="15"/>
  <c r="AW6" i="15"/>
  <c r="BA5" i="15"/>
  <c r="AY5" i="15"/>
  <c r="AS5" i="15"/>
  <c r="AU6" i="15"/>
  <c r="AK5" i="15"/>
  <c r="AQ5" i="15"/>
  <c r="AF6" i="15"/>
  <c r="AF5" i="15"/>
  <c r="AL6" i="15"/>
  <c r="Y6" i="15"/>
  <c r="AG6" i="15"/>
  <c r="X6" i="15"/>
  <c r="AB5" i="15"/>
  <c r="AE5" i="15"/>
  <c r="W5" i="15"/>
  <c r="S5" i="15"/>
  <c r="Q6" i="15"/>
  <c r="K6" i="15"/>
  <c r="N6" i="15"/>
  <c r="M6" i="15"/>
  <c r="I6" i="15"/>
  <c r="G6" i="15"/>
  <c r="E6" i="15"/>
  <c r="AP5" i="15"/>
  <c r="AZ5" i="15"/>
  <c r="AR5" i="15"/>
  <c r="AM6" i="15"/>
  <c r="AL5" i="15"/>
  <c r="AA6" i="15"/>
  <c r="R6" i="15"/>
  <c r="K5" i="15"/>
  <c r="G5" i="15"/>
  <c r="C6" i="15"/>
  <c r="C5" i="15"/>
  <c r="B172" i="18" l="1"/>
  <c r="C172" i="18"/>
  <c r="B188" i="18"/>
  <c r="C188" i="18"/>
  <c r="B204" i="18"/>
  <c r="C204" i="18"/>
  <c r="C225" i="18"/>
  <c r="D225" i="18"/>
  <c r="B236" i="18"/>
  <c r="C236" i="18"/>
  <c r="C241" i="18"/>
  <c r="D241" i="18"/>
  <c r="C257" i="18"/>
  <c r="D257" i="18"/>
  <c r="B268" i="18"/>
  <c r="C268" i="18"/>
  <c r="B284" i="18"/>
  <c r="C284" i="18"/>
  <c r="B300" i="18"/>
  <c r="C300" i="18"/>
  <c r="D300" i="18"/>
  <c r="B312" i="18"/>
  <c r="D312" i="18"/>
  <c r="D341" i="18"/>
  <c r="C341" i="18"/>
  <c r="D373" i="18"/>
  <c r="C373" i="18"/>
  <c r="B389" i="18"/>
  <c r="D389" i="18"/>
  <c r="C389" i="18"/>
  <c r="B6" i="18"/>
  <c r="B14" i="18"/>
  <c r="B22" i="18"/>
  <c r="B30" i="18"/>
  <c r="B38" i="18"/>
  <c r="B46" i="18"/>
  <c r="B54" i="18"/>
  <c r="B62" i="18"/>
  <c r="B70" i="18"/>
  <c r="B82" i="18"/>
  <c r="B86" i="18"/>
  <c r="B90" i="18"/>
  <c r="B94" i="18"/>
  <c r="B98" i="18"/>
  <c r="B102" i="18"/>
  <c r="B106" i="18"/>
  <c r="B110" i="18"/>
  <c r="B117" i="18"/>
  <c r="C124" i="18"/>
  <c r="B126" i="18"/>
  <c r="B133" i="18"/>
  <c r="C140" i="18"/>
  <c r="B142" i="18"/>
  <c r="B149" i="18"/>
  <c r="C156" i="18"/>
  <c r="B158" i="18"/>
  <c r="B165" i="18"/>
  <c r="D172" i="18"/>
  <c r="C173" i="18"/>
  <c r="D173" i="18"/>
  <c r="B184" i="18"/>
  <c r="C184" i="18"/>
  <c r="D188" i="18"/>
  <c r="C189" i="18"/>
  <c r="D189" i="18"/>
  <c r="B200" i="18"/>
  <c r="C200" i="18"/>
  <c r="D204" i="18"/>
  <c r="C205" i="18"/>
  <c r="D205" i="18"/>
  <c r="B216" i="18"/>
  <c r="C216" i="18"/>
  <c r="C221" i="18"/>
  <c r="D221" i="18"/>
  <c r="B225" i="18"/>
  <c r="B232" i="18"/>
  <c r="C232" i="18"/>
  <c r="D236" i="18"/>
  <c r="C237" i="18"/>
  <c r="D237" i="18"/>
  <c r="B241" i="18"/>
  <c r="B248" i="18"/>
  <c r="C248" i="18"/>
  <c r="C253" i="18"/>
  <c r="D253" i="18"/>
  <c r="B257" i="18"/>
  <c r="B264" i="18"/>
  <c r="C264" i="18"/>
  <c r="B162" i="18"/>
  <c r="D165" i="18"/>
  <c r="B169" i="18"/>
  <c r="B173" i="18"/>
  <c r="B180" i="18"/>
  <c r="C180" i="18"/>
  <c r="D184" i="18"/>
  <c r="C185" i="18"/>
  <c r="D185" i="18"/>
  <c r="B189" i="18"/>
  <c r="B196" i="18"/>
  <c r="C196" i="18"/>
  <c r="D200" i="18"/>
  <c r="C201" i="18"/>
  <c r="D201" i="18"/>
  <c r="B205" i="18"/>
  <c r="B212" i="18"/>
  <c r="C212" i="18"/>
  <c r="D216" i="18"/>
  <c r="C217" i="18"/>
  <c r="D217" i="18"/>
  <c r="B221" i="18"/>
  <c r="B228" i="18"/>
  <c r="C228" i="18"/>
  <c r="D232" i="18"/>
  <c r="C233" i="18"/>
  <c r="D233" i="18"/>
  <c r="B237" i="18"/>
  <c r="B244" i="18"/>
  <c r="C244" i="18"/>
  <c r="D248" i="18"/>
  <c r="C249" i="18"/>
  <c r="D249" i="18"/>
  <c r="B253" i="18"/>
  <c r="B260" i="18"/>
  <c r="C260" i="18"/>
  <c r="D264" i="18"/>
  <c r="C265" i="18"/>
  <c r="D265" i="18"/>
  <c r="B276" i="18"/>
  <c r="C276" i="18"/>
  <c r="C281" i="18"/>
  <c r="D281" i="18"/>
  <c r="B292" i="18"/>
  <c r="C292" i="18"/>
  <c r="C297" i="18"/>
  <c r="D297" i="18"/>
  <c r="D302" i="18"/>
  <c r="B302" i="18"/>
  <c r="C302" i="18"/>
  <c r="C321" i="18"/>
  <c r="D321" i="18"/>
  <c r="C325" i="18"/>
  <c r="B325" i="18"/>
  <c r="D325" i="18"/>
  <c r="D330" i="18"/>
  <c r="C330" i="18"/>
  <c r="B332" i="18"/>
  <c r="C332" i="18"/>
  <c r="D332" i="18"/>
  <c r="D357" i="18"/>
  <c r="C357" i="18"/>
  <c r="D369" i="18"/>
  <c r="C369" i="18"/>
  <c r="B369" i="18"/>
  <c r="D391" i="18"/>
  <c r="C391" i="18"/>
  <c r="B393" i="18"/>
  <c r="D393" i="18"/>
  <c r="C393" i="18"/>
  <c r="B405" i="18"/>
  <c r="C405" i="18"/>
  <c r="B417" i="18"/>
  <c r="C417" i="18"/>
  <c r="D417" i="18"/>
  <c r="C438" i="18"/>
  <c r="D438" i="18"/>
  <c r="B438" i="18"/>
  <c r="C177" i="18"/>
  <c r="D177" i="18"/>
  <c r="C193" i="18"/>
  <c r="D193" i="18"/>
  <c r="C209" i="18"/>
  <c r="D209" i="18"/>
  <c r="B220" i="18"/>
  <c r="C220" i="18"/>
  <c r="B252" i="18"/>
  <c r="C252" i="18"/>
  <c r="C273" i="18"/>
  <c r="D273" i="18"/>
  <c r="C289" i="18"/>
  <c r="D289" i="18"/>
  <c r="D334" i="18"/>
  <c r="B334" i="18"/>
  <c r="C334" i="18"/>
  <c r="D353" i="18"/>
  <c r="C353" i="18"/>
  <c r="B353" i="18"/>
  <c r="B469" i="18"/>
  <c r="C469" i="18"/>
  <c r="D469" i="18"/>
  <c r="B2" i="18"/>
  <c r="B10" i="18"/>
  <c r="B18" i="18"/>
  <c r="B26" i="18"/>
  <c r="B34" i="18"/>
  <c r="B42" i="18"/>
  <c r="B50" i="18"/>
  <c r="B58" i="18"/>
  <c r="B66" i="18"/>
  <c r="B74" i="18"/>
  <c r="B78" i="18"/>
  <c r="D268" i="18"/>
  <c r="C269" i="18"/>
  <c r="D269" i="18"/>
  <c r="B273" i="18"/>
  <c r="B280" i="18"/>
  <c r="C280" i="18"/>
  <c r="D284" i="18"/>
  <c r="C285" i="18"/>
  <c r="D285" i="18"/>
  <c r="B289" i="18"/>
  <c r="B296" i="18"/>
  <c r="C296" i="18"/>
  <c r="C312" i="18"/>
  <c r="D318" i="18"/>
  <c r="B318" i="18"/>
  <c r="C318" i="18"/>
  <c r="C337" i="18"/>
  <c r="D337" i="18"/>
  <c r="B341" i="18"/>
  <c r="C348" i="18"/>
  <c r="B348" i="18"/>
  <c r="D348" i="18"/>
  <c r="C368" i="18"/>
  <c r="B368" i="18"/>
  <c r="B373" i="18"/>
  <c r="C380" i="18"/>
  <c r="B380" i="18"/>
  <c r="D380" i="18"/>
  <c r="B437" i="18"/>
  <c r="C437" i="18"/>
  <c r="B445" i="18"/>
  <c r="C445" i="18"/>
  <c r="D445" i="18"/>
  <c r="C458" i="18"/>
  <c r="D458" i="18"/>
  <c r="B458" i="18"/>
  <c r="C498" i="18"/>
  <c r="D498" i="18"/>
  <c r="C2" i="18"/>
  <c r="B5" i="18"/>
  <c r="C6" i="18"/>
  <c r="B9" i="18"/>
  <c r="C10" i="18"/>
  <c r="B13" i="18"/>
  <c r="C14" i="18"/>
  <c r="B17" i="18"/>
  <c r="C18" i="18"/>
  <c r="B21" i="18"/>
  <c r="C22" i="18"/>
  <c r="B25" i="18"/>
  <c r="C26" i="18"/>
  <c r="B29" i="18"/>
  <c r="C30" i="18"/>
  <c r="B33" i="18"/>
  <c r="C34" i="18"/>
  <c r="B37" i="18"/>
  <c r="C38" i="18"/>
  <c r="B41" i="18"/>
  <c r="C42" i="18"/>
  <c r="B45" i="18"/>
  <c r="C46" i="18"/>
  <c r="B49" i="18"/>
  <c r="C50" i="18"/>
  <c r="B53" i="18"/>
  <c r="C54" i="18"/>
  <c r="B57" i="18"/>
  <c r="C58" i="18"/>
  <c r="B61" i="18"/>
  <c r="C62" i="18"/>
  <c r="B65" i="18"/>
  <c r="C66" i="18"/>
  <c r="B69" i="18"/>
  <c r="C70" i="18"/>
  <c r="B73" i="18"/>
  <c r="C74" i="18"/>
  <c r="B77" i="18"/>
  <c r="C78" i="18"/>
  <c r="B81" i="18"/>
  <c r="C82" i="18"/>
  <c r="B85" i="18"/>
  <c r="C86" i="18"/>
  <c r="B89" i="18"/>
  <c r="C90" i="18"/>
  <c r="B93" i="18"/>
  <c r="C94" i="18"/>
  <c r="B97" i="18"/>
  <c r="C98" i="18"/>
  <c r="B101" i="18"/>
  <c r="C102" i="18"/>
  <c r="B105" i="18"/>
  <c r="C106" i="18"/>
  <c r="B109" i="18"/>
  <c r="C110" i="18"/>
  <c r="C112" i="18"/>
  <c r="B114" i="18"/>
  <c r="D117" i="18"/>
  <c r="B121" i="18"/>
  <c r="D124" i="18"/>
  <c r="C126" i="18"/>
  <c r="C128" i="18"/>
  <c r="B130" i="18"/>
  <c r="D133" i="18"/>
  <c r="B137" i="18"/>
  <c r="D140" i="18"/>
  <c r="C142" i="18"/>
  <c r="C144" i="18"/>
  <c r="B146" i="18"/>
  <c r="D149" i="18"/>
  <c r="B153" i="18"/>
  <c r="D156" i="18"/>
  <c r="C158" i="18"/>
  <c r="C160" i="18"/>
  <c r="D112" i="18"/>
  <c r="C114" i="18"/>
  <c r="C116" i="18"/>
  <c r="B118" i="18"/>
  <c r="D121" i="18"/>
  <c r="B125" i="18"/>
  <c r="D128" i="18"/>
  <c r="C130" i="18"/>
  <c r="C132" i="18"/>
  <c r="B134" i="18"/>
  <c r="D137" i="18"/>
  <c r="B141" i="18"/>
  <c r="D144" i="18"/>
  <c r="C146" i="18"/>
  <c r="C148" i="18"/>
  <c r="B150" i="18"/>
  <c r="D153" i="18"/>
  <c r="B157" i="18"/>
  <c r="D160" i="18"/>
  <c r="C162" i="18"/>
  <c r="D169" i="18"/>
  <c r="B176" i="18"/>
  <c r="C176" i="18"/>
  <c r="C181" i="18"/>
  <c r="D181" i="18"/>
  <c r="B192" i="18"/>
  <c r="C192" i="18"/>
  <c r="C197" i="18"/>
  <c r="D197" i="18"/>
  <c r="B208" i="18"/>
  <c r="C208" i="18"/>
  <c r="C213" i="18"/>
  <c r="D213" i="18"/>
  <c r="B224" i="18"/>
  <c r="C224" i="18"/>
  <c r="C229" i="18"/>
  <c r="D229" i="18"/>
  <c r="B240" i="18"/>
  <c r="C240" i="18"/>
  <c r="C245" i="18"/>
  <c r="D245" i="18"/>
  <c r="B256" i="18"/>
  <c r="C256" i="18"/>
  <c r="C261" i="18"/>
  <c r="D261" i="18"/>
  <c r="B272" i="18"/>
  <c r="C272" i="18"/>
  <c r="C277" i="18"/>
  <c r="D277" i="18"/>
  <c r="B288" i="18"/>
  <c r="C288" i="18"/>
  <c r="C293" i="18"/>
  <c r="D293" i="18"/>
  <c r="C305" i="18"/>
  <c r="D305" i="18"/>
  <c r="C309" i="18"/>
  <c r="B309" i="18"/>
  <c r="D309" i="18"/>
  <c r="D314" i="18"/>
  <c r="C314" i="18"/>
  <c r="B316" i="18"/>
  <c r="C316" i="18"/>
  <c r="D316" i="18"/>
  <c r="B328" i="18"/>
  <c r="D328" i="18"/>
  <c r="C352" i="18"/>
  <c r="B352" i="18"/>
  <c r="C364" i="18"/>
  <c r="B364" i="18"/>
  <c r="D364" i="18"/>
  <c r="C386" i="18"/>
  <c r="D386" i="18"/>
  <c r="B386" i="18"/>
  <c r="D405" i="18"/>
  <c r="C406" i="18"/>
  <c r="D406" i="18"/>
  <c r="B406" i="18"/>
  <c r="C426" i="18"/>
  <c r="D426" i="18"/>
  <c r="B426" i="18"/>
  <c r="C466" i="18"/>
  <c r="D466" i="18"/>
  <c r="B477" i="18"/>
  <c r="C477" i="18"/>
  <c r="D477" i="18"/>
  <c r="B493" i="18"/>
  <c r="C493" i="18"/>
  <c r="D493" i="18"/>
  <c r="C340" i="18"/>
  <c r="B340" i="18"/>
  <c r="D345" i="18"/>
  <c r="C345" i="18"/>
  <c r="C356" i="18"/>
  <c r="B356" i="18"/>
  <c r="D361" i="18"/>
  <c r="C361" i="18"/>
  <c r="C372" i="18"/>
  <c r="B372" i="18"/>
  <c r="D377" i="18"/>
  <c r="C377" i="18"/>
  <c r="C410" i="18"/>
  <c r="D410" i="18"/>
  <c r="C422" i="18"/>
  <c r="D422" i="18"/>
  <c r="B422" i="18"/>
  <c r="C442" i="18"/>
  <c r="D442" i="18"/>
  <c r="B453" i="18"/>
  <c r="C453" i="18"/>
  <c r="D453" i="18"/>
  <c r="C474" i="18"/>
  <c r="D474" i="18"/>
  <c r="B489" i="18"/>
  <c r="C489" i="18"/>
  <c r="D489" i="18"/>
  <c r="C344" i="18"/>
  <c r="B344" i="18"/>
  <c r="D349" i="18"/>
  <c r="C349" i="18"/>
  <c r="C360" i="18"/>
  <c r="B360" i="18"/>
  <c r="D365" i="18"/>
  <c r="C365" i="18"/>
  <c r="C376" i="18"/>
  <c r="B376" i="18"/>
  <c r="D381" i="18"/>
  <c r="C381" i="18"/>
  <c r="B401" i="18"/>
  <c r="C401" i="18"/>
  <c r="D401" i="18"/>
  <c r="B421" i="18"/>
  <c r="C421" i="18"/>
  <c r="B433" i="18"/>
  <c r="C433" i="18"/>
  <c r="D433" i="18"/>
  <c r="C450" i="18"/>
  <c r="D450" i="18"/>
  <c r="B461" i="18"/>
  <c r="C461" i="18"/>
  <c r="D461" i="18"/>
  <c r="C482" i="18"/>
  <c r="D482" i="18"/>
  <c r="C494" i="18"/>
  <c r="D494" i="18"/>
  <c r="B494" i="18"/>
  <c r="B397" i="18"/>
  <c r="C397" i="18"/>
  <c r="C402" i="18"/>
  <c r="D402" i="18"/>
  <c r="B413" i="18"/>
  <c r="C413" i="18"/>
  <c r="C418" i="18"/>
  <c r="D418" i="18"/>
  <c r="B429" i="18"/>
  <c r="C429" i="18"/>
  <c r="C434" i="18"/>
  <c r="D434" i="18"/>
  <c r="C446" i="18"/>
  <c r="D446" i="18"/>
  <c r="C454" i="18"/>
  <c r="D454" i="18"/>
  <c r="C462" i="18"/>
  <c r="D462" i="18"/>
  <c r="C470" i="18"/>
  <c r="D470" i="18"/>
  <c r="C478" i="18"/>
  <c r="D478" i="18"/>
  <c r="B485" i="18"/>
  <c r="C485" i="18"/>
  <c r="C490" i="18"/>
  <c r="D490" i="18"/>
  <c r="B501" i="18"/>
  <c r="C501" i="18"/>
  <c r="C398" i="18"/>
  <c r="D398" i="18"/>
  <c r="B409" i="18"/>
  <c r="C409" i="18"/>
  <c r="C414" i="18"/>
  <c r="D414" i="18"/>
  <c r="B425" i="18"/>
  <c r="C425" i="18"/>
  <c r="C430" i="18"/>
  <c r="D430" i="18"/>
  <c r="B441" i="18"/>
  <c r="C441" i="18"/>
  <c r="B449" i="18"/>
  <c r="C449" i="18"/>
  <c r="B457" i="18"/>
  <c r="C457" i="18"/>
  <c r="B465" i="18"/>
  <c r="C465" i="18"/>
  <c r="B473" i="18"/>
  <c r="C473" i="18"/>
  <c r="B481" i="18"/>
  <c r="C481" i="18"/>
  <c r="C486" i="18"/>
  <c r="D486" i="18"/>
  <c r="B497" i="18"/>
  <c r="C497" i="18"/>
  <c r="D501" i="18"/>
  <c r="C502" i="18"/>
  <c r="D502" i="18"/>
  <c r="G7" i="15"/>
  <c r="R8" i="15"/>
  <c r="AM8" i="15"/>
  <c r="G8" i="15"/>
  <c r="K8" i="15"/>
  <c r="W7" i="15"/>
  <c r="AB7" i="15"/>
  <c r="Y8" i="15"/>
  <c r="AF8" i="15"/>
  <c r="AY7" i="15"/>
  <c r="AW8" i="15"/>
  <c r="P7" i="15"/>
  <c r="U7" i="15"/>
  <c r="AP8" i="15"/>
  <c r="F7" i="15"/>
  <c r="L8" i="15"/>
  <c r="AE8" i="15"/>
  <c r="AT8" i="15"/>
  <c r="AV8" i="15"/>
  <c r="AX7" i="15"/>
  <c r="E7" i="15"/>
  <c r="Q7" i="15"/>
  <c r="AR8" i="15"/>
  <c r="F8" i="15"/>
  <c r="J8" i="15"/>
  <c r="S8" i="15"/>
  <c r="AH8" i="15"/>
  <c r="AM7" i="15"/>
  <c r="AQ8" i="15"/>
  <c r="AW7" i="15"/>
  <c r="BB8" i="15"/>
  <c r="AO7" i="15"/>
  <c r="N8" i="15"/>
  <c r="O7" i="15"/>
  <c r="W8" i="15"/>
  <c r="V7" i="15"/>
  <c r="AN8" i="15"/>
  <c r="D8" i="15"/>
  <c r="X7" i="15"/>
  <c r="AA8" i="15"/>
  <c r="AR7" i="15"/>
  <c r="AP7" i="15"/>
  <c r="I8" i="15"/>
  <c r="Q8" i="15"/>
  <c r="AL8" i="15"/>
  <c r="AQ7" i="15"/>
  <c r="AU8" i="15"/>
  <c r="AS8" i="15"/>
  <c r="AZ8" i="15"/>
  <c r="N7" i="15"/>
  <c r="L7" i="15"/>
  <c r="V8" i="15"/>
  <c r="Y7" i="15"/>
  <c r="Z7" i="15"/>
  <c r="AI8" i="15"/>
  <c r="AN7" i="15"/>
  <c r="AV7" i="15"/>
  <c r="AD7" i="15"/>
  <c r="BB7" i="15"/>
  <c r="H8" i="15"/>
  <c r="O8" i="15"/>
  <c r="AA7" i="15"/>
  <c r="T8" i="15"/>
  <c r="AC8" i="15"/>
  <c r="AH7" i="15"/>
  <c r="AX8" i="15"/>
  <c r="AC7" i="15"/>
  <c r="AJ8" i="15"/>
  <c r="U8" i="15"/>
  <c r="AK8" i="15"/>
  <c r="AY8" i="15"/>
  <c r="BA8" i="15"/>
  <c r="K7" i="15"/>
  <c r="AL7" i="15"/>
  <c r="M8" i="15"/>
  <c r="S7" i="15"/>
  <c r="AE7" i="15"/>
  <c r="X8" i="15"/>
  <c r="AF7" i="15"/>
  <c r="AS7" i="15"/>
  <c r="BA7" i="15"/>
  <c r="I7" i="15"/>
  <c r="T7" i="15"/>
  <c r="AI7" i="15"/>
  <c r="D7" i="15"/>
  <c r="H7" i="15"/>
  <c r="Z8" i="15"/>
  <c r="AG7" i="15"/>
  <c r="AT7" i="15"/>
  <c r="J7" i="15"/>
  <c r="AD8" i="15"/>
  <c r="M7" i="15"/>
  <c r="P8" i="15"/>
  <c r="AB8" i="15"/>
  <c r="AJ7" i="15"/>
  <c r="AU7" i="15"/>
  <c r="AO8" i="15"/>
  <c r="AZ7" i="15"/>
  <c r="E8" i="15"/>
  <c r="AG8" i="15"/>
  <c r="AK7" i="15"/>
  <c r="R7" i="15"/>
  <c r="C7" i="15"/>
  <c r="C8" i="15"/>
  <c r="BC7" i="15" l="1"/>
  <c r="BC6" i="15"/>
  <c r="BC8" i="15"/>
  <c r="BC5" i="15"/>
  <c r="BC3" i="15"/>
  <c r="BC4" i="15"/>
  <c r="R9" i="15"/>
  <c r="AG10" i="15"/>
  <c r="AO10" i="15"/>
  <c r="AT9" i="15"/>
  <c r="Z10" i="15"/>
  <c r="S9" i="15"/>
  <c r="AY10" i="15"/>
  <c r="AC9" i="15"/>
  <c r="Z9" i="15"/>
  <c r="V10" i="15"/>
  <c r="AQ9" i="15"/>
  <c r="I10" i="15"/>
  <c r="D10" i="15"/>
  <c r="W10" i="15"/>
  <c r="AO9" i="15"/>
  <c r="AH10" i="15"/>
  <c r="AR10" i="15"/>
  <c r="AT10" i="15"/>
  <c r="P9" i="15"/>
  <c r="G10" i="15"/>
  <c r="M9" i="15"/>
  <c r="D9" i="15"/>
  <c r="T9" i="15"/>
  <c r="AF9" i="15"/>
  <c r="BA10" i="15"/>
  <c r="AH9" i="15"/>
  <c r="BB9" i="15"/>
  <c r="F10" i="15"/>
  <c r="AV10" i="15"/>
  <c r="E10" i="15"/>
  <c r="AU9" i="15"/>
  <c r="AB10" i="15"/>
  <c r="AD10" i="15"/>
  <c r="H9" i="15"/>
  <c r="AI9" i="15"/>
  <c r="I9" i="15"/>
  <c r="AS9" i="15"/>
  <c r="X10" i="15"/>
  <c r="K9" i="15"/>
  <c r="AK10" i="15"/>
  <c r="AC10" i="15"/>
  <c r="O10" i="15"/>
  <c r="AD9" i="15"/>
  <c r="AN9" i="15"/>
  <c r="L9" i="15"/>
  <c r="AZ10" i="15"/>
  <c r="AP9" i="15"/>
  <c r="AA10" i="15"/>
  <c r="AN10" i="15"/>
  <c r="O9" i="15"/>
  <c r="AQ10" i="15"/>
  <c r="S10" i="15"/>
  <c r="Q9" i="15"/>
  <c r="AX9" i="15"/>
  <c r="AE10" i="15"/>
  <c r="AP10" i="15"/>
  <c r="AF10" i="15"/>
  <c r="W9" i="15"/>
  <c r="AM10" i="15"/>
  <c r="AV9" i="15"/>
  <c r="N9" i="15"/>
  <c r="AR9" i="15"/>
  <c r="N10" i="15"/>
  <c r="AW9" i="15"/>
  <c r="AB9" i="15"/>
  <c r="G9" i="15"/>
  <c r="AK9" i="15"/>
  <c r="AZ9" i="15"/>
  <c r="P10" i="15"/>
  <c r="J9" i="15"/>
  <c r="AG9" i="15"/>
  <c r="AE9" i="15"/>
  <c r="M10" i="15"/>
  <c r="U10" i="15"/>
  <c r="AX10" i="15"/>
  <c r="T10" i="15"/>
  <c r="H10" i="15"/>
  <c r="Y9" i="15"/>
  <c r="AS10" i="15"/>
  <c r="AL10" i="15"/>
  <c r="X9" i="15"/>
  <c r="V9" i="15"/>
  <c r="BB10" i="15"/>
  <c r="AM9" i="15"/>
  <c r="J10" i="15"/>
  <c r="L10" i="15"/>
  <c r="U9" i="15"/>
  <c r="AW10" i="15"/>
  <c r="Y10" i="15"/>
  <c r="R10" i="15"/>
  <c r="AJ9" i="15"/>
  <c r="BA9" i="15"/>
  <c r="AL9" i="15"/>
  <c r="AJ10" i="15"/>
  <c r="AA9" i="15"/>
  <c r="AI10" i="15"/>
  <c r="AU10" i="15"/>
  <c r="Q10" i="15"/>
  <c r="E9" i="15"/>
  <c r="F9" i="15"/>
  <c r="AY9" i="15"/>
  <c r="K10" i="15"/>
  <c r="C10" i="15"/>
  <c r="C9" i="15"/>
  <c r="BC9" i="15" l="1"/>
  <c r="BC10" i="15"/>
  <c r="K12" i="15"/>
  <c r="AU12" i="15"/>
  <c r="AJ12" i="15"/>
  <c r="Y12" i="15"/>
  <c r="L12" i="15"/>
  <c r="BB12" i="15"/>
  <c r="U12" i="15"/>
  <c r="AG11" i="15"/>
  <c r="P12" i="15"/>
  <c r="AR11" i="15"/>
  <c r="AV11" i="15"/>
  <c r="AX11" i="15"/>
  <c r="S12" i="15"/>
  <c r="AN12" i="15"/>
  <c r="AZ12" i="15"/>
  <c r="AC12" i="15"/>
  <c r="X12" i="15"/>
  <c r="BB11" i="15"/>
  <c r="BA12" i="15"/>
  <c r="AT12" i="15"/>
  <c r="AQ11" i="15"/>
  <c r="S11" i="15"/>
  <c r="X11" i="15"/>
  <c r="W11" i="15"/>
  <c r="AN11" i="15"/>
  <c r="T11" i="15"/>
  <c r="R11" i="15"/>
  <c r="AY11" i="15"/>
  <c r="E11" i="15"/>
  <c r="AI12" i="15"/>
  <c r="AL11" i="15"/>
  <c r="AJ11" i="15"/>
  <c r="AW12" i="15"/>
  <c r="J12" i="15"/>
  <c r="V11" i="15"/>
  <c r="AL12" i="15"/>
  <c r="H12" i="15"/>
  <c r="M12" i="15"/>
  <c r="AZ11" i="15"/>
  <c r="G11" i="15"/>
  <c r="AW11" i="15"/>
  <c r="AF12" i="15"/>
  <c r="AQ12" i="15"/>
  <c r="AA12" i="15"/>
  <c r="L11" i="15"/>
  <c r="AD11" i="15"/>
  <c r="AK12" i="15"/>
  <c r="AS11" i="15"/>
  <c r="AI11" i="15"/>
  <c r="AD12" i="15"/>
  <c r="E12" i="15"/>
  <c r="AF11" i="15"/>
  <c r="D11" i="15"/>
  <c r="G12" i="15"/>
  <c r="AR12" i="15"/>
  <c r="W12" i="15"/>
  <c r="AC11" i="15"/>
  <c r="AO12" i="15"/>
  <c r="F11" i="15"/>
  <c r="AX12" i="15"/>
  <c r="AK11" i="15"/>
  <c r="AB11" i="15"/>
  <c r="H11" i="15"/>
  <c r="F12" i="15"/>
  <c r="M11" i="15"/>
  <c r="AO11" i="15"/>
  <c r="Z11" i="15"/>
  <c r="AT11" i="15"/>
  <c r="AA11" i="15"/>
  <c r="U11" i="15"/>
  <c r="AM11" i="15"/>
  <c r="AS12" i="15"/>
  <c r="T12" i="15"/>
  <c r="AE11" i="15"/>
  <c r="J11" i="15"/>
  <c r="N11" i="15"/>
  <c r="AM12" i="15"/>
  <c r="AP12" i="15"/>
  <c r="Q11" i="15"/>
  <c r="O11" i="15"/>
  <c r="AP11" i="15"/>
  <c r="K11" i="15"/>
  <c r="AB12" i="15"/>
  <c r="AV12" i="15"/>
  <c r="AH11" i="15"/>
  <c r="P11" i="15"/>
  <c r="AH12" i="15"/>
  <c r="D12" i="15"/>
  <c r="V12" i="15"/>
  <c r="Z12" i="15"/>
  <c r="AG12" i="15"/>
  <c r="Q12" i="15"/>
  <c r="BA11" i="15"/>
  <c r="R12" i="15"/>
  <c r="Y11" i="15"/>
  <c r="N12" i="15"/>
  <c r="AE12" i="15"/>
  <c r="O12" i="15"/>
  <c r="I11" i="15"/>
  <c r="AU11" i="15"/>
  <c r="I12" i="15"/>
  <c r="AY12" i="15"/>
  <c r="C11" i="15"/>
  <c r="C12" i="15"/>
  <c r="BC11" i="15" l="1"/>
  <c r="BC12" i="15"/>
  <c r="AY14" i="15"/>
  <c r="I13" i="15"/>
  <c r="N14" i="15"/>
  <c r="BA13" i="15"/>
  <c r="Z14" i="15"/>
  <c r="P13" i="15"/>
  <c r="AV14" i="15"/>
  <c r="AP13" i="15"/>
  <c r="Q13" i="15"/>
  <c r="N13" i="15"/>
  <c r="AE13" i="15"/>
  <c r="AM13" i="15"/>
  <c r="AA13" i="15"/>
  <c r="Z13" i="15"/>
  <c r="M13" i="15"/>
  <c r="AO14" i="15"/>
  <c r="AR14" i="15"/>
  <c r="AF13" i="15"/>
  <c r="AI13" i="15"/>
  <c r="AK14" i="15"/>
  <c r="AW13" i="15"/>
  <c r="AZ13" i="15"/>
  <c r="AL14" i="15"/>
  <c r="AW14" i="15"/>
  <c r="AY13" i="15"/>
  <c r="T13" i="15"/>
  <c r="W13" i="15"/>
  <c r="S13" i="15"/>
  <c r="AT14" i="15"/>
  <c r="X14" i="15"/>
  <c r="S14" i="15"/>
  <c r="AG13" i="15"/>
  <c r="L14" i="15"/>
  <c r="K14" i="15"/>
  <c r="AB13" i="15"/>
  <c r="AC13" i="15"/>
  <c r="G14" i="15"/>
  <c r="AA14" i="15"/>
  <c r="V13" i="15"/>
  <c r="AI14" i="15"/>
  <c r="BA14" i="15"/>
  <c r="AX13" i="15"/>
  <c r="AR13" i="15"/>
  <c r="Y14" i="15"/>
  <c r="AK13" i="15"/>
  <c r="W14" i="15"/>
  <c r="AD14" i="15"/>
  <c r="J14" i="15"/>
  <c r="AN14" i="15"/>
  <c r="BB14" i="15"/>
  <c r="I14" i="15"/>
  <c r="Y13" i="15"/>
  <c r="V14" i="15"/>
  <c r="AB14" i="15"/>
  <c r="AX14" i="15"/>
  <c r="AD13" i="15"/>
  <c r="AJ13" i="15"/>
  <c r="AC14" i="15"/>
  <c r="H14" i="15"/>
  <c r="AL13" i="15"/>
  <c r="AV13" i="15"/>
  <c r="AU14" i="15"/>
  <c r="AU13" i="15"/>
  <c r="O14" i="15"/>
  <c r="Q14" i="15"/>
  <c r="D14" i="15"/>
  <c r="AH13" i="15"/>
  <c r="K13" i="15"/>
  <c r="O13" i="15"/>
  <c r="AP14" i="15"/>
  <c r="J13" i="15"/>
  <c r="T14" i="15"/>
  <c r="U13" i="15"/>
  <c r="AT13" i="15"/>
  <c r="AO13" i="15"/>
  <c r="F14" i="15"/>
  <c r="F13" i="15"/>
  <c r="D13" i="15"/>
  <c r="E14" i="15"/>
  <c r="AS13" i="15"/>
  <c r="AQ14" i="15"/>
  <c r="G13" i="15"/>
  <c r="M14" i="15"/>
  <c r="E13" i="15"/>
  <c r="R13" i="15"/>
  <c r="AN13" i="15"/>
  <c r="X13" i="15"/>
  <c r="AQ13" i="15"/>
  <c r="BB13" i="15"/>
  <c r="AZ14" i="15"/>
  <c r="U14" i="15"/>
  <c r="AJ14" i="15"/>
  <c r="AE14" i="15"/>
  <c r="R14" i="15"/>
  <c r="AG14" i="15"/>
  <c r="AH14" i="15"/>
  <c r="AM14" i="15"/>
  <c r="AS14" i="15"/>
  <c r="H13" i="15"/>
  <c r="L13" i="15"/>
  <c r="AF14" i="15"/>
  <c r="P14" i="15"/>
  <c r="C14" i="15"/>
  <c r="C13" i="15"/>
  <c r="BC14" i="15" l="1"/>
  <c r="BC13" i="15"/>
  <c r="P16" i="15"/>
  <c r="H15" i="15"/>
  <c r="AH16" i="15"/>
  <c r="AJ16" i="15"/>
  <c r="G15" i="15"/>
  <c r="F15" i="15"/>
  <c r="AP16" i="15"/>
  <c r="Q16" i="15"/>
  <c r="AU16" i="15"/>
  <c r="AB16" i="15"/>
  <c r="I16" i="15"/>
  <c r="AD16" i="15"/>
  <c r="Y16" i="15"/>
  <c r="L16" i="15"/>
  <c r="X16" i="15"/>
  <c r="W15" i="15"/>
  <c r="AY15" i="15"/>
  <c r="AZ15" i="15"/>
  <c r="AK16" i="15"/>
  <c r="P15" i="15"/>
  <c r="AY16" i="15"/>
  <c r="AX16" i="15"/>
  <c r="J16" i="15"/>
  <c r="M15" i="15"/>
  <c r="Q15" i="15"/>
  <c r="BA15" i="15"/>
  <c r="AF16" i="15"/>
  <c r="AG16" i="15"/>
  <c r="U16" i="15"/>
  <c r="AQ15" i="15"/>
  <c r="AN15" i="15"/>
  <c r="E15" i="15"/>
  <c r="E16" i="15"/>
  <c r="AT15" i="15"/>
  <c r="T16" i="15"/>
  <c r="O15" i="15"/>
  <c r="AH15" i="15"/>
  <c r="O16" i="15"/>
  <c r="AV15" i="15"/>
  <c r="H16" i="15"/>
  <c r="AD15" i="15"/>
  <c r="V16" i="15"/>
  <c r="BB16" i="15"/>
  <c r="W16" i="15"/>
  <c r="AR15" i="15"/>
  <c r="BA16" i="15"/>
  <c r="AA16" i="15"/>
  <c r="AB15" i="15"/>
  <c r="AG15" i="15"/>
  <c r="AT16" i="15"/>
  <c r="AI15" i="15"/>
  <c r="AR16" i="15"/>
  <c r="Z15" i="15"/>
  <c r="AM15" i="15"/>
  <c r="N15" i="15"/>
  <c r="AP15" i="15"/>
  <c r="N16" i="15"/>
  <c r="I15" i="15"/>
  <c r="R15" i="15"/>
  <c r="K15" i="15"/>
  <c r="D16" i="15"/>
  <c r="AL15" i="15"/>
  <c r="AJ15" i="15"/>
  <c r="K16" i="15"/>
  <c r="AF15" i="15"/>
  <c r="AE15" i="15"/>
  <c r="L15" i="15"/>
  <c r="AS16" i="15"/>
  <c r="R16" i="15"/>
  <c r="AZ16" i="15"/>
  <c r="AQ16" i="15"/>
  <c r="D15" i="15"/>
  <c r="F16" i="15"/>
  <c r="J15" i="15"/>
  <c r="AU15" i="15"/>
  <c r="AC16" i="15"/>
  <c r="Y15" i="15"/>
  <c r="AN16" i="15"/>
  <c r="AK15" i="15"/>
  <c r="AI16" i="15"/>
  <c r="G16" i="15"/>
  <c r="S15" i="15"/>
  <c r="T15" i="15"/>
  <c r="AW16" i="15"/>
  <c r="AW15" i="15"/>
  <c r="AO16" i="15"/>
  <c r="Z16" i="15"/>
  <c r="AM16" i="15"/>
  <c r="AE16" i="15"/>
  <c r="BB15" i="15"/>
  <c r="X15" i="15"/>
  <c r="M16" i="15"/>
  <c r="AS15" i="15"/>
  <c r="AO15" i="15"/>
  <c r="U15" i="15"/>
  <c r="AX15" i="15"/>
  <c r="V15" i="15"/>
  <c r="AC15" i="15"/>
  <c r="S16" i="15"/>
  <c r="AL16" i="15"/>
  <c r="AA15" i="15"/>
  <c r="AV16" i="15"/>
  <c r="C15" i="15"/>
  <c r="C16" i="15"/>
  <c r="BC15" i="15" l="1"/>
  <c r="BC16" i="15"/>
  <c r="AV18" i="15"/>
  <c r="AC17" i="15"/>
  <c r="AO17" i="15"/>
  <c r="BB17" i="15"/>
  <c r="AO18" i="15"/>
  <c r="S17" i="15"/>
  <c r="AN18" i="15"/>
  <c r="J17" i="15"/>
  <c r="AZ18" i="15"/>
  <c r="AE17" i="15"/>
  <c r="AL17" i="15"/>
  <c r="I17" i="15"/>
  <c r="AM17" i="15"/>
  <c r="AT18" i="15"/>
  <c r="BA18" i="15"/>
  <c r="V18" i="15"/>
  <c r="O18" i="15"/>
  <c r="AT17" i="15"/>
  <c r="AQ17" i="15"/>
  <c r="BA17" i="15"/>
  <c r="AX18" i="15"/>
  <c r="AZ17" i="15"/>
  <c r="L18" i="15"/>
  <c r="AB18" i="15"/>
  <c r="F17" i="15"/>
  <c r="H17" i="15"/>
  <c r="AL18" i="15"/>
  <c r="AM18" i="15"/>
  <c r="AI18" i="15"/>
  <c r="D17" i="15"/>
  <c r="K18" i="15"/>
  <c r="AP17" i="15"/>
  <c r="AB17" i="15"/>
  <c r="H18" i="15"/>
  <c r="E17" i="15"/>
  <c r="M17" i="15"/>
  <c r="W17" i="15"/>
  <c r="AD18" i="15"/>
  <c r="AJ18" i="15"/>
  <c r="S18" i="15"/>
  <c r="U17" i="15"/>
  <c r="Z18" i="15"/>
  <c r="T17" i="15"/>
  <c r="AU17" i="15"/>
  <c r="L17" i="15"/>
  <c r="R17" i="15"/>
  <c r="AI17" i="15"/>
  <c r="BB18" i="15"/>
  <c r="T18" i="15"/>
  <c r="AF18" i="15"/>
  <c r="AK18" i="15"/>
  <c r="I18" i="15"/>
  <c r="AH18" i="15"/>
  <c r="AA17" i="15"/>
  <c r="V17" i="15"/>
  <c r="AS17" i="15"/>
  <c r="AE18" i="15"/>
  <c r="AW17" i="15"/>
  <c r="G18" i="15"/>
  <c r="Y17" i="15"/>
  <c r="F18" i="15"/>
  <c r="R18" i="15"/>
  <c r="AF17" i="15"/>
  <c r="D18" i="15"/>
  <c r="N18" i="15"/>
  <c r="Z17" i="15"/>
  <c r="AG17" i="15"/>
  <c r="AR17" i="15"/>
  <c r="AD17" i="15"/>
  <c r="AH17" i="15"/>
  <c r="E18" i="15"/>
  <c r="U18" i="15"/>
  <c r="Q17" i="15"/>
  <c r="AY18" i="15"/>
  <c r="AY17" i="15"/>
  <c r="Y18" i="15"/>
  <c r="AU18" i="15"/>
  <c r="G17" i="15"/>
  <c r="P18" i="15"/>
  <c r="AX17" i="15"/>
  <c r="M18" i="15"/>
  <c r="AW18" i="15"/>
  <c r="AC18" i="15"/>
  <c r="AS18" i="15"/>
  <c r="K17" i="15"/>
  <c r="AR18" i="15"/>
  <c r="W18" i="15"/>
  <c r="O17" i="15"/>
  <c r="AG18" i="15"/>
  <c r="P17" i="15"/>
  <c r="Q18" i="15"/>
  <c r="X17" i="15"/>
  <c r="AK17" i="15"/>
  <c r="AQ18" i="15"/>
  <c r="AJ17" i="15"/>
  <c r="N17" i="15"/>
  <c r="AA18" i="15"/>
  <c r="AV17" i="15"/>
  <c r="AN17" i="15"/>
  <c r="J18" i="15"/>
  <c r="X18" i="15"/>
  <c r="AP18" i="15"/>
  <c r="C18" i="15"/>
  <c r="C17" i="15"/>
  <c r="BC17" i="15" l="1"/>
  <c r="BC18" i="15"/>
  <c r="AP20" i="15"/>
  <c r="AV19" i="15"/>
  <c r="AQ20" i="15"/>
  <c r="P19" i="15"/>
  <c r="AR20" i="15"/>
  <c r="AW20" i="15"/>
  <c r="G19" i="15"/>
  <c r="AY20" i="15"/>
  <c r="AH19" i="15"/>
  <c r="Z19" i="15"/>
  <c r="R20" i="15"/>
  <c r="AW19" i="15"/>
  <c r="AA19" i="15"/>
  <c r="AF20" i="15"/>
  <c r="R19" i="15"/>
  <c r="Z20" i="15"/>
  <c r="AD20" i="15"/>
  <c r="H20" i="15"/>
  <c r="D19" i="15"/>
  <c r="H19" i="15"/>
  <c r="AZ19" i="15"/>
  <c r="AT19" i="15"/>
  <c r="AT20" i="15"/>
  <c r="AE19" i="15"/>
  <c r="S19" i="15"/>
  <c r="AC19" i="15"/>
  <c r="AZ20" i="15"/>
  <c r="AV20" i="15"/>
  <c r="AJ19" i="15"/>
  <c r="AC20" i="15"/>
  <c r="P20" i="15"/>
  <c r="AG19" i="15"/>
  <c r="V19" i="15"/>
  <c r="T19" i="15"/>
  <c r="K20" i="15"/>
  <c r="BA20" i="15"/>
  <c r="AN20" i="15"/>
  <c r="X20" i="15"/>
  <c r="AA20" i="15"/>
  <c r="AK19" i="15"/>
  <c r="AG20" i="15"/>
  <c r="K19" i="15"/>
  <c r="M20" i="15"/>
  <c r="AU20" i="15"/>
  <c r="Q19" i="15"/>
  <c r="AD19" i="15"/>
  <c r="N20" i="15"/>
  <c r="F20" i="15"/>
  <c r="AE20" i="15"/>
  <c r="AH20" i="15"/>
  <c r="T20" i="15"/>
  <c r="L19" i="15"/>
  <c r="U19" i="15"/>
  <c r="W19" i="15"/>
  <c r="AB19" i="15"/>
  <c r="AI20" i="15"/>
  <c r="F19" i="15"/>
  <c r="AX20" i="15"/>
  <c r="O20" i="15"/>
  <c r="AM19" i="15"/>
  <c r="AO20" i="15"/>
  <c r="AN19" i="15"/>
  <c r="W20" i="15"/>
  <c r="AY19" i="15"/>
  <c r="AF19" i="15"/>
  <c r="AK20" i="15"/>
  <c r="AJ20" i="15"/>
  <c r="L20" i="15"/>
  <c r="AQ19" i="15"/>
  <c r="AO19" i="15"/>
  <c r="J20" i="15"/>
  <c r="N19" i="15"/>
  <c r="X19" i="15"/>
  <c r="O19" i="15"/>
  <c r="AS20" i="15"/>
  <c r="AX19" i="15"/>
  <c r="Y20" i="15"/>
  <c r="U20" i="15"/>
  <c r="AR19" i="15"/>
  <c r="D20" i="15"/>
  <c r="Y19" i="15"/>
  <c r="AS19" i="15"/>
  <c r="I20" i="15"/>
  <c r="BB20" i="15"/>
  <c r="AU19" i="15"/>
  <c r="S20" i="15"/>
  <c r="M19" i="15"/>
  <c r="AP19" i="15"/>
  <c r="AM20" i="15"/>
  <c r="AB20" i="15"/>
  <c r="BA19" i="15"/>
  <c r="V20" i="15"/>
  <c r="I19" i="15"/>
  <c r="J19" i="15"/>
  <c r="BB19" i="15"/>
  <c r="Q20" i="15"/>
  <c r="E20" i="15"/>
  <c r="G20" i="15"/>
  <c r="AI19" i="15"/>
  <c r="E19" i="15"/>
  <c r="AL20" i="15"/>
  <c r="AL19" i="15"/>
  <c r="C19" i="15"/>
  <c r="C20" i="15"/>
  <c r="BC20" i="15" l="1"/>
  <c r="BC19" i="15"/>
  <c r="AL21" i="15"/>
  <c r="G22" i="15"/>
  <c r="J21" i="15"/>
  <c r="AB22" i="15"/>
  <c r="S22" i="15"/>
  <c r="AS21" i="15"/>
  <c r="U22" i="15"/>
  <c r="O21" i="15"/>
  <c r="AO21" i="15"/>
  <c r="AK22" i="15"/>
  <c r="AN21" i="15"/>
  <c r="AX22" i="15"/>
  <c r="W21" i="15"/>
  <c r="AH22" i="15"/>
  <c r="AD21" i="15"/>
  <c r="K21" i="15"/>
  <c r="X22" i="15"/>
  <c r="T21" i="15"/>
  <c r="AC22" i="15"/>
  <c r="AC21" i="15"/>
  <c r="AT21" i="15"/>
  <c r="H22" i="15"/>
  <c r="AF22" i="15"/>
  <c r="Z21" i="15"/>
  <c r="AW22" i="15"/>
  <c r="AV21" i="15"/>
  <c r="AD22" i="15"/>
  <c r="AH21" i="15"/>
  <c r="AP22" i="15"/>
  <c r="BB21" i="15"/>
  <c r="M21" i="15"/>
  <c r="AS22" i="15"/>
  <c r="O22" i="15"/>
  <c r="N22" i="15"/>
  <c r="AA22" i="15"/>
  <c r="P22" i="15"/>
  <c r="D21" i="15"/>
  <c r="G21" i="15"/>
  <c r="AL22" i="15"/>
  <c r="E22" i="15"/>
  <c r="I21" i="15"/>
  <c r="AM22" i="15"/>
  <c r="AU21" i="15"/>
  <c r="Y21" i="15"/>
  <c r="Y22" i="15"/>
  <c r="X21" i="15"/>
  <c r="AQ21" i="15"/>
  <c r="AF21" i="15"/>
  <c r="AO22" i="15"/>
  <c r="F21" i="15"/>
  <c r="U21" i="15"/>
  <c r="AE22" i="15"/>
  <c r="Q21" i="15"/>
  <c r="AG22" i="15"/>
  <c r="AN22" i="15"/>
  <c r="V21" i="15"/>
  <c r="AJ21" i="15"/>
  <c r="S21" i="15"/>
  <c r="AZ21" i="15"/>
  <c r="AA21" i="15"/>
  <c r="AR22" i="15"/>
  <c r="BA21" i="15"/>
  <c r="AR21" i="15"/>
  <c r="AJ22" i="15"/>
  <c r="AB21" i="15"/>
  <c r="K22" i="15"/>
  <c r="AT22" i="15"/>
  <c r="R22" i="15"/>
  <c r="E21" i="15"/>
  <c r="Q22" i="15"/>
  <c r="V22" i="15"/>
  <c r="AP21" i="15"/>
  <c r="BB22" i="15"/>
  <c r="D22" i="15"/>
  <c r="AX21" i="15"/>
  <c r="N21" i="15"/>
  <c r="L22" i="15"/>
  <c r="AY21" i="15"/>
  <c r="AM21" i="15"/>
  <c r="AI22" i="15"/>
  <c r="L21" i="15"/>
  <c r="F22" i="15"/>
  <c r="AU22" i="15"/>
  <c r="AK21" i="15"/>
  <c r="BA22" i="15"/>
  <c r="AG21" i="15"/>
  <c r="AV22" i="15"/>
  <c r="AE21" i="15"/>
  <c r="H21" i="15"/>
  <c r="Z22" i="15"/>
  <c r="AW21" i="15"/>
  <c r="AY22" i="15"/>
  <c r="P21" i="15"/>
  <c r="AI21" i="15"/>
  <c r="I22" i="15"/>
  <c r="J22" i="15"/>
  <c r="W22" i="15"/>
  <c r="T22" i="15"/>
  <c r="M22" i="15"/>
  <c r="AZ22" i="15"/>
  <c r="R21" i="15"/>
  <c r="AQ22" i="15"/>
  <c r="C22" i="15"/>
  <c r="C21" i="15"/>
  <c r="BC22" i="15" l="1"/>
  <c r="BC21" i="15"/>
  <c r="AQ24" i="15"/>
  <c r="T24" i="15"/>
  <c r="AI23" i="15"/>
  <c r="Z24" i="15"/>
  <c r="AG23" i="15"/>
  <c r="F24" i="15"/>
  <c r="AY23" i="15"/>
  <c r="D24" i="15"/>
  <c r="Q24" i="15"/>
  <c r="K24" i="15"/>
  <c r="BA23" i="15"/>
  <c r="S23" i="15"/>
  <c r="F23" i="15"/>
  <c r="X23" i="15"/>
  <c r="G23" i="15"/>
  <c r="BB23" i="15"/>
  <c r="T23" i="15"/>
  <c r="AK24" i="15"/>
  <c r="R23" i="15"/>
  <c r="W24" i="15"/>
  <c r="P23" i="15"/>
  <c r="H23" i="15"/>
  <c r="BA24" i="15"/>
  <c r="L23" i="15"/>
  <c r="L24" i="15"/>
  <c r="BB24" i="15"/>
  <c r="E23" i="15"/>
  <c r="AB23" i="15"/>
  <c r="AR24" i="15"/>
  <c r="AJ23" i="15"/>
  <c r="Q23" i="15"/>
  <c r="AO24" i="15"/>
  <c r="Y24" i="15"/>
  <c r="I23" i="15"/>
  <c r="D23" i="15"/>
  <c r="O24" i="15"/>
  <c r="AP24" i="15"/>
  <c r="AW24" i="15"/>
  <c r="AT23" i="15"/>
  <c r="X24" i="15"/>
  <c r="W23" i="15"/>
  <c r="AO23" i="15"/>
  <c r="S24" i="15"/>
  <c r="AL23" i="15"/>
  <c r="AJ24" i="15"/>
  <c r="V23" i="15"/>
  <c r="AF23" i="15"/>
  <c r="E24" i="15"/>
  <c r="AS24" i="15"/>
  <c r="Z23" i="15"/>
  <c r="AC23" i="15"/>
  <c r="AX24" i="15"/>
  <c r="AB24" i="15"/>
  <c r="G24" i="15"/>
  <c r="AZ24" i="15"/>
  <c r="J24" i="15"/>
  <c r="AY24" i="15"/>
  <c r="AE23" i="15"/>
  <c r="AK23" i="15"/>
  <c r="AI24" i="15"/>
  <c r="N23" i="15"/>
  <c r="AP23" i="15"/>
  <c r="R24" i="15"/>
  <c r="AA23" i="15"/>
  <c r="AE24" i="15"/>
  <c r="Y23" i="15"/>
  <c r="P24" i="15"/>
  <c r="AH23" i="15"/>
  <c r="K23" i="15"/>
  <c r="O23" i="15"/>
  <c r="M24" i="15"/>
  <c r="I24" i="15"/>
  <c r="AW23" i="15"/>
  <c r="AV24" i="15"/>
  <c r="AU24" i="15"/>
  <c r="AM23" i="15"/>
  <c r="AX23" i="15"/>
  <c r="V24" i="15"/>
  <c r="AT24" i="15"/>
  <c r="AR23" i="15"/>
  <c r="AZ23" i="15"/>
  <c r="AN24" i="15"/>
  <c r="U23" i="15"/>
  <c r="AQ23" i="15"/>
  <c r="AU23" i="15"/>
  <c r="AL24" i="15"/>
  <c r="AA24" i="15"/>
  <c r="M23" i="15"/>
  <c r="AD24" i="15"/>
  <c r="AF24" i="15"/>
  <c r="AC24" i="15"/>
  <c r="AD23" i="15"/>
  <c r="AN23" i="15"/>
  <c r="U24" i="15"/>
  <c r="J23" i="15"/>
  <c r="AG24" i="15"/>
  <c r="AM24" i="15"/>
  <c r="N24" i="15"/>
  <c r="AV23" i="15"/>
  <c r="H24" i="15"/>
  <c r="AH24" i="15"/>
  <c r="AS23" i="15"/>
  <c r="C23" i="15"/>
  <c r="C24" i="15"/>
  <c r="BC23" i="15" l="1"/>
  <c r="BC24" i="15"/>
  <c r="AS25" i="15"/>
  <c r="AN26" i="15"/>
  <c r="O25" i="15"/>
  <c r="AP25" i="15"/>
  <c r="G26" i="15"/>
  <c r="V25" i="15"/>
  <c r="I25" i="15"/>
  <c r="BB26" i="15"/>
  <c r="AK26" i="15"/>
  <c r="K26" i="15"/>
  <c r="AH26" i="15"/>
  <c r="AM26" i="15"/>
  <c r="AN25" i="15"/>
  <c r="AD26" i="15"/>
  <c r="AU25" i="15"/>
  <c r="AZ25" i="15"/>
  <c r="AX25" i="15"/>
  <c r="AW25" i="15"/>
  <c r="K25" i="15"/>
  <c r="AE26" i="15"/>
  <c r="N25" i="15"/>
  <c r="AY26" i="15"/>
  <c r="AB26" i="15"/>
  <c r="AS26" i="15"/>
  <c r="AJ26" i="15"/>
  <c r="W25" i="15"/>
  <c r="AP26" i="15"/>
  <c r="Y26" i="15"/>
  <c r="AR26" i="15"/>
  <c r="L26" i="15"/>
  <c r="P25" i="15"/>
  <c r="T25" i="15"/>
  <c r="F25" i="15"/>
  <c r="Q26" i="15"/>
  <c r="AG25" i="15"/>
  <c r="AQ26" i="15"/>
  <c r="AG26" i="15"/>
  <c r="AD25" i="15"/>
  <c r="M25" i="15"/>
  <c r="AQ25" i="15"/>
  <c r="AR25" i="15"/>
  <c r="I26" i="15"/>
  <c r="AH25" i="15"/>
  <c r="AI26" i="15"/>
  <c r="AX26" i="15"/>
  <c r="AL25" i="15"/>
  <c r="X26" i="15"/>
  <c r="AO26" i="15"/>
  <c r="L25" i="15"/>
  <c r="W26" i="15"/>
  <c r="S25" i="15"/>
  <c r="Z26" i="15"/>
  <c r="T26" i="15"/>
  <c r="H26" i="15"/>
  <c r="AM25" i="15"/>
  <c r="AA25" i="15"/>
  <c r="J26" i="15"/>
  <c r="E26" i="15"/>
  <c r="O26" i="15"/>
  <c r="AB25" i="15"/>
  <c r="BB25" i="15"/>
  <c r="D26" i="15"/>
  <c r="AV25" i="15"/>
  <c r="J25" i="15"/>
  <c r="AC26" i="15"/>
  <c r="AA26" i="15"/>
  <c r="U25" i="15"/>
  <c r="AT26" i="15"/>
  <c r="AU26" i="15"/>
  <c r="M26" i="15"/>
  <c r="P26" i="15"/>
  <c r="R26" i="15"/>
  <c r="AK25" i="15"/>
  <c r="AZ26" i="15"/>
  <c r="AC25" i="15"/>
  <c r="AF25" i="15"/>
  <c r="S26" i="15"/>
  <c r="AT25" i="15"/>
  <c r="D25" i="15"/>
  <c r="Q25" i="15"/>
  <c r="E25" i="15"/>
  <c r="BA26" i="15"/>
  <c r="R25" i="15"/>
  <c r="G25" i="15"/>
  <c r="BA25" i="15"/>
  <c r="AY25" i="15"/>
  <c r="AI25" i="15"/>
  <c r="N26" i="15"/>
  <c r="U26" i="15"/>
  <c r="AF26" i="15"/>
  <c r="AL26" i="15"/>
  <c r="V26" i="15"/>
  <c r="AV26" i="15"/>
  <c r="Y25" i="15"/>
  <c r="AE25" i="15"/>
  <c r="Z25" i="15"/>
  <c r="AO25" i="15"/>
  <c r="AW26" i="15"/>
  <c r="AJ25" i="15"/>
  <c r="H25" i="15"/>
  <c r="X25" i="15"/>
  <c r="F26" i="15"/>
  <c r="C26" i="15"/>
  <c r="C25" i="15"/>
  <c r="BC25" i="15" l="1"/>
  <c r="BC26" i="15"/>
  <c r="F28" i="15"/>
  <c r="AW28" i="15"/>
  <c r="Y27" i="15"/>
  <c r="AF28" i="15"/>
  <c r="AY27" i="15"/>
  <c r="BA28" i="15"/>
  <c r="AT27" i="15"/>
  <c r="AZ28" i="15"/>
  <c r="M28" i="15"/>
  <c r="D28" i="15"/>
  <c r="H28" i="15"/>
  <c r="AL27" i="15"/>
  <c r="AD27" i="15"/>
  <c r="L28" i="15"/>
  <c r="AY28" i="15"/>
  <c r="AD28" i="15"/>
  <c r="V27" i="15"/>
  <c r="X27" i="15"/>
  <c r="AO27" i="15"/>
  <c r="AV28" i="15"/>
  <c r="U28" i="15"/>
  <c r="BA27" i="15"/>
  <c r="E27" i="15"/>
  <c r="S28" i="15"/>
  <c r="AK27" i="15"/>
  <c r="AU28" i="15"/>
  <c r="AC28" i="15"/>
  <c r="BB27" i="15"/>
  <c r="J28" i="15"/>
  <c r="T28" i="15"/>
  <c r="L27" i="15"/>
  <c r="AX28" i="15"/>
  <c r="AR27" i="15"/>
  <c r="AG28" i="15"/>
  <c r="F27" i="15"/>
  <c r="AR28" i="15"/>
  <c r="AJ28" i="15"/>
  <c r="N27" i="15"/>
  <c r="AX27" i="15"/>
  <c r="AN27" i="15"/>
  <c r="AK28" i="15"/>
  <c r="G28" i="15"/>
  <c r="AS27" i="15"/>
  <c r="R28" i="15"/>
  <c r="AB27" i="15"/>
  <c r="Z28" i="15"/>
  <c r="AO28" i="15"/>
  <c r="AQ27" i="15"/>
  <c r="T27" i="15"/>
  <c r="AS28" i="15"/>
  <c r="AZ27" i="15"/>
  <c r="AM28" i="15"/>
  <c r="AP27" i="15"/>
  <c r="H27" i="15"/>
  <c r="Z27" i="15"/>
  <c r="V28" i="15"/>
  <c r="N28" i="15"/>
  <c r="G27" i="15"/>
  <c r="Q27" i="15"/>
  <c r="AF27" i="15"/>
  <c r="AT28" i="15"/>
  <c r="J27" i="15"/>
  <c r="AA27" i="15"/>
  <c r="AI28" i="15"/>
  <c r="AQ28" i="15"/>
  <c r="Y28" i="15"/>
  <c r="AE28" i="15"/>
  <c r="BB28" i="15"/>
  <c r="AJ27" i="15"/>
  <c r="AE27" i="15"/>
  <c r="AL28" i="15"/>
  <c r="AI27" i="15"/>
  <c r="R27" i="15"/>
  <c r="D27" i="15"/>
  <c r="AC27" i="15"/>
  <c r="P28" i="15"/>
  <c r="U27" i="15"/>
  <c r="AV27" i="15"/>
  <c r="O28" i="15"/>
  <c r="AM27" i="15"/>
  <c r="S27" i="15"/>
  <c r="X28" i="15"/>
  <c r="AH27" i="15"/>
  <c r="M27" i="15"/>
  <c r="AG27" i="15"/>
  <c r="P27" i="15"/>
  <c r="AP28" i="15"/>
  <c r="AB28" i="15"/>
  <c r="K27" i="15"/>
  <c r="AU27" i="15"/>
  <c r="AH28" i="15"/>
  <c r="I27" i="15"/>
  <c r="O27" i="15"/>
  <c r="AA28" i="15"/>
  <c r="E28" i="15"/>
  <c r="W28" i="15"/>
  <c r="I28" i="15"/>
  <c r="Q28" i="15"/>
  <c r="W27" i="15"/>
  <c r="AW27" i="15"/>
  <c r="K28" i="15"/>
  <c r="AN28" i="15"/>
  <c r="C27" i="15"/>
  <c r="C28" i="15"/>
  <c r="BC28" i="15" l="1"/>
  <c r="BC27" i="15"/>
  <c r="AN30" i="15"/>
  <c r="Q30" i="15"/>
  <c r="AA30" i="15"/>
  <c r="AU29" i="15"/>
  <c r="P29" i="15"/>
  <c r="X30" i="15"/>
  <c r="AV29" i="15"/>
  <c r="D29" i="15"/>
  <c r="Y30" i="15"/>
  <c r="G29" i="15"/>
  <c r="AS30" i="15"/>
  <c r="G30" i="15"/>
  <c r="AG30" i="15"/>
  <c r="AU30" i="15"/>
  <c r="X29" i="15"/>
  <c r="D30" i="15"/>
  <c r="AW30" i="15"/>
  <c r="K30" i="15"/>
  <c r="I30" i="15"/>
  <c r="O29" i="15"/>
  <c r="K29" i="15"/>
  <c r="AG29" i="15"/>
  <c r="S29" i="15"/>
  <c r="U29" i="15"/>
  <c r="R29" i="15"/>
  <c r="AJ29" i="15"/>
  <c r="AQ30" i="15"/>
  <c r="AT30" i="15"/>
  <c r="N30" i="15"/>
  <c r="AP29" i="15"/>
  <c r="T29" i="15"/>
  <c r="AB29" i="15"/>
  <c r="AK30" i="15"/>
  <c r="AJ30" i="15"/>
  <c r="AR29" i="15"/>
  <c r="J30" i="15"/>
  <c r="AK29" i="15"/>
  <c r="U30" i="15"/>
  <c r="V29" i="15"/>
  <c r="AD29" i="15"/>
  <c r="M30" i="15"/>
  <c r="AY29" i="15"/>
  <c r="F30" i="15"/>
  <c r="AI29" i="15"/>
  <c r="AI30" i="15"/>
  <c r="V30" i="15"/>
  <c r="AM30" i="15"/>
  <c r="R30" i="15"/>
  <c r="AR30" i="15"/>
  <c r="BB29" i="15"/>
  <c r="S30" i="15"/>
  <c r="AD30" i="15"/>
  <c r="AZ30" i="15"/>
  <c r="AW29" i="15"/>
  <c r="W30" i="15"/>
  <c r="I29" i="15"/>
  <c r="AB30" i="15"/>
  <c r="M29" i="15"/>
  <c r="AM29" i="15"/>
  <c r="P30" i="15"/>
  <c r="BB30" i="15"/>
  <c r="AF29" i="15"/>
  <c r="AQ29" i="15"/>
  <c r="AN29" i="15"/>
  <c r="AX30" i="15"/>
  <c r="AV30" i="15"/>
  <c r="AL29" i="15"/>
  <c r="AF30" i="15"/>
  <c r="W29" i="15"/>
  <c r="E30" i="15"/>
  <c r="AH30" i="15"/>
  <c r="AP30" i="15"/>
  <c r="AH29" i="15"/>
  <c r="O30" i="15"/>
  <c r="AC29" i="15"/>
  <c r="AL30" i="15"/>
  <c r="AE30" i="15"/>
  <c r="AA29" i="15"/>
  <c r="Q29" i="15"/>
  <c r="Z29" i="15"/>
  <c r="AZ29" i="15"/>
  <c r="AO30" i="15"/>
  <c r="AS29" i="15"/>
  <c r="AX29" i="15"/>
  <c r="F29" i="15"/>
  <c r="L29" i="15"/>
  <c r="AC30" i="15"/>
  <c r="E29" i="15"/>
  <c r="AO29" i="15"/>
  <c r="AY30" i="15"/>
  <c r="H30" i="15"/>
  <c r="AT29" i="15"/>
  <c r="Y29" i="15"/>
  <c r="AE29" i="15"/>
  <c r="J29" i="15"/>
  <c r="H29" i="15"/>
  <c r="Z30" i="15"/>
  <c r="N29" i="15"/>
  <c r="T30" i="15"/>
  <c r="BA29" i="15"/>
  <c r="L30" i="15"/>
  <c r="BA30" i="15"/>
  <c r="C30" i="15"/>
  <c r="C29" i="15"/>
  <c r="BC30" i="15" l="1"/>
  <c r="BC29" i="15"/>
  <c r="BA32" i="15"/>
  <c r="N31" i="15"/>
  <c r="AE31" i="15"/>
  <c r="AY32" i="15"/>
  <c r="L31" i="15"/>
  <c r="AO32" i="15"/>
  <c r="AA31" i="15"/>
  <c r="O32" i="15"/>
  <c r="E32" i="15"/>
  <c r="AF31" i="15"/>
  <c r="AW31" i="15"/>
  <c r="V32" i="15"/>
  <c r="U32" i="15"/>
  <c r="AJ31" i="15"/>
  <c r="K32" i="15"/>
  <c r="G31" i="15"/>
  <c r="Q32" i="15"/>
  <c r="L32" i="15"/>
  <c r="Z32" i="15"/>
  <c r="Y31" i="15"/>
  <c r="AO31" i="15"/>
  <c r="F31" i="15"/>
  <c r="AZ31" i="15"/>
  <c r="AE32" i="15"/>
  <c r="AH31" i="15"/>
  <c r="W31" i="15"/>
  <c r="AX32" i="15"/>
  <c r="BB32" i="15"/>
  <c r="AB32" i="15"/>
  <c r="AZ32" i="15"/>
  <c r="AR32" i="15"/>
  <c r="AI32" i="15"/>
  <c r="M32" i="15"/>
  <c r="AK31" i="15"/>
  <c r="AK32" i="15"/>
  <c r="N32" i="15"/>
  <c r="R31" i="15"/>
  <c r="K31" i="15"/>
  <c r="AW32" i="15"/>
  <c r="AG32" i="15"/>
  <c r="Y32" i="15"/>
  <c r="P31" i="15"/>
  <c r="AN32" i="15"/>
  <c r="AP32" i="15"/>
  <c r="AN31" i="15"/>
  <c r="I31" i="15"/>
  <c r="AD32" i="15"/>
  <c r="AI31" i="15"/>
  <c r="J32" i="15"/>
  <c r="AT32" i="15"/>
  <c r="U31" i="15"/>
  <c r="D32" i="15"/>
  <c r="D31" i="15"/>
  <c r="BA31" i="15"/>
  <c r="H31" i="15"/>
  <c r="AT31" i="15"/>
  <c r="E31" i="15"/>
  <c r="AX31" i="15"/>
  <c r="Z31" i="15"/>
  <c r="AL32" i="15"/>
  <c r="AF32" i="15"/>
  <c r="P32" i="15"/>
  <c r="R32" i="15"/>
  <c r="AD31" i="15"/>
  <c r="AB31" i="15"/>
  <c r="O31" i="15"/>
  <c r="G32" i="15"/>
  <c r="AU31" i="15"/>
  <c r="T32" i="15"/>
  <c r="J31" i="15"/>
  <c r="H32" i="15"/>
  <c r="AC32" i="15"/>
  <c r="AS31" i="15"/>
  <c r="Q31" i="15"/>
  <c r="AC31" i="15"/>
  <c r="AH32" i="15"/>
  <c r="AL31" i="15"/>
  <c r="AQ31" i="15"/>
  <c r="AM31" i="15"/>
  <c r="W32" i="15"/>
  <c r="S32" i="15"/>
  <c r="AM32" i="15"/>
  <c r="F32" i="15"/>
  <c r="V31" i="15"/>
  <c r="AR31" i="15"/>
  <c r="T31" i="15"/>
  <c r="AQ32" i="15"/>
  <c r="S31" i="15"/>
  <c r="I32" i="15"/>
  <c r="X31" i="15"/>
  <c r="AS32" i="15"/>
  <c r="AV31" i="15"/>
  <c r="AA32" i="15"/>
  <c r="AV32" i="15"/>
  <c r="M31" i="15"/>
  <c r="BB31" i="15"/>
  <c r="AY31" i="15"/>
  <c r="AJ32" i="15"/>
  <c r="AP31" i="15"/>
  <c r="AG31" i="15"/>
  <c r="AU32" i="15"/>
  <c r="X32" i="15"/>
  <c r="C31" i="15"/>
  <c r="C32" i="15"/>
  <c r="BC31" i="15" l="1"/>
  <c r="BC32" i="15"/>
  <c r="X34" i="15"/>
  <c r="AJ34" i="15"/>
  <c r="AV34" i="15"/>
  <c r="X33" i="15"/>
  <c r="T33" i="15"/>
  <c r="AM34" i="15"/>
  <c r="AQ33" i="15"/>
  <c r="Q33" i="15"/>
  <c r="J33" i="15"/>
  <c r="O33" i="15"/>
  <c r="P34" i="15"/>
  <c r="AX33" i="15"/>
  <c r="BA33" i="15"/>
  <c r="AT34" i="15"/>
  <c r="I33" i="15"/>
  <c r="P33" i="15"/>
  <c r="K33" i="15"/>
  <c r="AK33" i="15"/>
  <c r="AZ34" i="15"/>
  <c r="W33" i="15"/>
  <c r="F33" i="15"/>
  <c r="L34" i="15"/>
  <c r="AJ33" i="15"/>
  <c r="AF33" i="15"/>
  <c r="AO34" i="15"/>
  <c r="N33" i="15"/>
  <c r="AP33" i="15"/>
  <c r="AQ34" i="15"/>
  <c r="AC33" i="15"/>
  <c r="G34" i="15"/>
  <c r="H33" i="15"/>
  <c r="AN34" i="15"/>
  <c r="AR34" i="15"/>
  <c r="Z34" i="15"/>
  <c r="AA33" i="15"/>
  <c r="AU34" i="15"/>
  <c r="AY33" i="15"/>
  <c r="AA34" i="15"/>
  <c r="I34" i="15"/>
  <c r="AR33" i="15"/>
  <c r="S34" i="15"/>
  <c r="AL33" i="15"/>
  <c r="AS33" i="15"/>
  <c r="T34" i="15"/>
  <c r="AB33" i="15"/>
  <c r="AF34" i="15"/>
  <c r="E33" i="15"/>
  <c r="D33" i="15"/>
  <c r="J34" i="15"/>
  <c r="AN33" i="15"/>
  <c r="Y34" i="15"/>
  <c r="R33" i="15"/>
  <c r="M34" i="15"/>
  <c r="AB34" i="15"/>
  <c r="AH33" i="15"/>
  <c r="AO33" i="15"/>
  <c r="Q34" i="15"/>
  <c r="U34" i="15"/>
  <c r="E34" i="15"/>
  <c r="L33" i="15"/>
  <c r="BA34" i="15"/>
  <c r="M33" i="15"/>
  <c r="F34" i="15"/>
  <c r="AM33" i="15"/>
  <c r="R34" i="15"/>
  <c r="U33" i="15"/>
  <c r="AW34" i="15"/>
  <c r="AX34" i="15"/>
  <c r="K34" i="15"/>
  <c r="AE33" i="15"/>
  <c r="AG33" i="15"/>
  <c r="BB33" i="15"/>
  <c r="AV33" i="15"/>
  <c r="S33" i="15"/>
  <c r="V33" i="15"/>
  <c r="W34" i="15"/>
  <c r="AH34" i="15"/>
  <c r="AC34" i="15"/>
  <c r="AU33" i="15"/>
  <c r="AD33" i="15"/>
  <c r="AL34" i="15"/>
  <c r="AT33" i="15"/>
  <c r="D34" i="15"/>
  <c r="AI33" i="15"/>
  <c r="AP34" i="15"/>
  <c r="AG34" i="15"/>
  <c r="N34" i="15"/>
  <c r="AI34" i="15"/>
  <c r="BB34" i="15"/>
  <c r="AE34" i="15"/>
  <c r="Y33" i="15"/>
  <c r="G33" i="15"/>
  <c r="V34" i="15"/>
  <c r="O34" i="15"/>
  <c r="AY34" i="15"/>
  <c r="AS34" i="15"/>
  <c r="H34" i="15"/>
  <c r="Z33" i="15"/>
  <c r="AD34" i="15"/>
  <c r="AK34" i="15"/>
  <c r="AZ33" i="15"/>
  <c r="AW33" i="15"/>
  <c r="C34" i="15"/>
  <c r="C33" i="15"/>
  <c r="BC33" i="15" l="1"/>
  <c r="BC34" i="15"/>
  <c r="AW35" i="15"/>
  <c r="Z35" i="15"/>
  <c r="O36" i="15"/>
  <c r="AE36" i="15"/>
  <c r="AG36" i="15"/>
  <c r="AT35" i="15"/>
  <c r="AC36" i="15"/>
  <c r="S35" i="15"/>
  <c r="AE35" i="15"/>
  <c r="U35" i="15"/>
  <c r="M35" i="15"/>
  <c r="U36" i="15"/>
  <c r="AB36" i="15"/>
  <c r="AN35" i="15"/>
  <c r="AF36" i="15"/>
  <c r="AL35" i="15"/>
  <c r="AA36" i="15"/>
  <c r="Z36" i="15"/>
  <c r="G36" i="15"/>
  <c r="N35" i="15"/>
  <c r="L36" i="15"/>
  <c r="AK35" i="15"/>
  <c r="AT36" i="15"/>
  <c r="O35" i="15"/>
  <c r="AM36" i="15"/>
  <c r="AJ36" i="15"/>
  <c r="BA35" i="15"/>
  <c r="T35" i="15"/>
  <c r="X36" i="15"/>
  <c r="AY36" i="15"/>
  <c r="D36" i="15"/>
  <c r="V35" i="15"/>
  <c r="F36" i="15"/>
  <c r="Y36" i="15"/>
  <c r="I36" i="15"/>
  <c r="H35" i="15"/>
  <c r="AZ36" i="15"/>
  <c r="P36" i="15"/>
  <c r="AZ35" i="15"/>
  <c r="H36" i="15"/>
  <c r="V36" i="15"/>
  <c r="BB36" i="15"/>
  <c r="AP36" i="15"/>
  <c r="AL36" i="15"/>
  <c r="AH36" i="15"/>
  <c r="AV35" i="15"/>
  <c r="K36" i="15"/>
  <c r="R36" i="15"/>
  <c r="BA36" i="15"/>
  <c r="Q36" i="15"/>
  <c r="M36" i="15"/>
  <c r="J36" i="15"/>
  <c r="AB35" i="15"/>
  <c r="S36" i="15"/>
  <c r="AY35" i="15"/>
  <c r="AR36" i="15"/>
  <c r="AC35" i="15"/>
  <c r="AO36" i="15"/>
  <c r="F35" i="15"/>
  <c r="K35" i="15"/>
  <c r="J35" i="15"/>
  <c r="AD36" i="15"/>
  <c r="Y35" i="15"/>
  <c r="AU35" i="15"/>
  <c r="AG35" i="15"/>
  <c r="AH35" i="15"/>
  <c r="AS35" i="15"/>
  <c r="AP35" i="15"/>
  <c r="I35" i="15"/>
  <c r="AK36" i="15"/>
  <c r="AS36" i="15"/>
  <c r="G35" i="15"/>
  <c r="AI36" i="15"/>
  <c r="AI35" i="15"/>
  <c r="AD35" i="15"/>
  <c r="W36" i="15"/>
  <c r="BB35" i="15"/>
  <c r="AX36" i="15"/>
  <c r="AM35" i="15"/>
  <c r="L35" i="15"/>
  <c r="AO35" i="15"/>
  <c r="R35" i="15"/>
  <c r="D35" i="15"/>
  <c r="T36" i="15"/>
  <c r="AR35" i="15"/>
  <c r="AU36" i="15"/>
  <c r="AN36" i="15"/>
  <c r="AQ36" i="15"/>
  <c r="AF35" i="15"/>
  <c r="W35" i="15"/>
  <c r="P35" i="15"/>
  <c r="AX35" i="15"/>
  <c r="Q35" i="15"/>
  <c r="X35" i="15"/>
  <c r="N36" i="15"/>
  <c r="AW36" i="15"/>
  <c r="E36" i="15"/>
  <c r="E35" i="15"/>
  <c r="AA35" i="15"/>
  <c r="AJ35" i="15"/>
  <c r="AQ35" i="15"/>
  <c r="AV36" i="15"/>
  <c r="C35" i="15"/>
  <c r="C36" i="15"/>
  <c r="BC36" i="15" l="1"/>
  <c r="BC35" i="15"/>
  <c r="AV38" i="15"/>
  <c r="E37" i="15"/>
  <c r="X37" i="15"/>
  <c r="W37" i="15"/>
  <c r="AU38" i="15"/>
  <c r="R37" i="15"/>
  <c r="AX38" i="15"/>
  <c r="AI37" i="15"/>
  <c r="AK38" i="15"/>
  <c r="AH37" i="15"/>
  <c r="AD38" i="15"/>
  <c r="AO38" i="15"/>
  <c r="S38" i="15"/>
  <c r="Q38" i="15"/>
  <c r="AV37" i="15"/>
  <c r="BB38" i="15"/>
  <c r="P38" i="15"/>
  <c r="Y38" i="15"/>
  <c r="AY38" i="15"/>
  <c r="AJ38" i="15"/>
  <c r="AK37" i="15"/>
  <c r="Z38" i="15"/>
  <c r="AN37" i="15"/>
  <c r="U37" i="15"/>
  <c r="AT37" i="15"/>
  <c r="Z37" i="15"/>
  <c r="AB38" i="15"/>
  <c r="AG38" i="15"/>
  <c r="AA37" i="15"/>
  <c r="AN38" i="15"/>
  <c r="AD37" i="15"/>
  <c r="Y37" i="15"/>
  <c r="M38" i="15"/>
  <c r="AZ37" i="15"/>
  <c r="D38" i="15"/>
  <c r="G38" i="15"/>
  <c r="AC38" i="15"/>
  <c r="AQ37" i="15"/>
  <c r="E38" i="15"/>
  <c r="Q37" i="15"/>
  <c r="AF37" i="15"/>
  <c r="AR37" i="15"/>
  <c r="AO37" i="15"/>
  <c r="BB37" i="15"/>
  <c r="AI38" i="15"/>
  <c r="I37" i="15"/>
  <c r="AG37" i="15"/>
  <c r="J37" i="15"/>
  <c r="AC37" i="15"/>
  <c r="AB37" i="15"/>
  <c r="BA38" i="15"/>
  <c r="AH38" i="15"/>
  <c r="V38" i="15"/>
  <c r="AZ38" i="15"/>
  <c r="F38" i="15"/>
  <c r="X38" i="15"/>
  <c r="AM38" i="15"/>
  <c r="L38" i="15"/>
  <c r="AA38" i="15"/>
  <c r="AE37" i="15"/>
  <c r="AW37" i="15"/>
  <c r="N38" i="15"/>
  <c r="AM37" i="15"/>
  <c r="AS37" i="15"/>
  <c r="AY37" i="15"/>
  <c r="K38" i="15"/>
  <c r="I38" i="15"/>
  <c r="AT38" i="15"/>
  <c r="M37" i="15"/>
  <c r="AJ37" i="15"/>
  <c r="AW38" i="15"/>
  <c r="AX37" i="15"/>
  <c r="AQ38" i="15"/>
  <c r="T38" i="15"/>
  <c r="L37" i="15"/>
  <c r="W38" i="15"/>
  <c r="G37" i="15"/>
  <c r="AP37" i="15"/>
  <c r="AU37" i="15"/>
  <c r="K37" i="15"/>
  <c r="AR38" i="15"/>
  <c r="J38" i="15"/>
  <c r="R38" i="15"/>
  <c r="AL38" i="15"/>
  <c r="H38" i="15"/>
  <c r="H37" i="15"/>
  <c r="V37" i="15"/>
  <c r="T37" i="15"/>
  <c r="O37" i="15"/>
  <c r="N37" i="15"/>
  <c r="AL37" i="15"/>
  <c r="U38" i="15"/>
  <c r="S37" i="15"/>
  <c r="AE38" i="15"/>
  <c r="P37" i="15"/>
  <c r="D37" i="15"/>
  <c r="AS38" i="15"/>
  <c r="F37" i="15"/>
  <c r="AP38" i="15"/>
  <c r="BA37" i="15"/>
  <c r="AF38" i="15"/>
  <c r="O38" i="15"/>
  <c r="C38" i="15"/>
  <c r="C37" i="15"/>
  <c r="BC38" i="15" l="1"/>
  <c r="BC37" i="15"/>
  <c r="O40" i="15"/>
  <c r="F39" i="15"/>
  <c r="AE40" i="15"/>
  <c r="N39" i="15"/>
  <c r="H39" i="15"/>
  <c r="J40" i="15"/>
  <c r="AP39" i="15"/>
  <c r="T40" i="15"/>
  <c r="AJ39" i="15"/>
  <c r="K40" i="15"/>
  <c r="N40" i="15"/>
  <c r="L40" i="15"/>
  <c r="AZ40" i="15"/>
  <c r="AB39" i="15"/>
  <c r="I39" i="15"/>
  <c r="AR39" i="15"/>
  <c r="AQ39" i="15"/>
  <c r="AZ39" i="15"/>
  <c r="AN40" i="15"/>
  <c r="Z39" i="15"/>
  <c r="Z40" i="15"/>
  <c r="Y40" i="15"/>
  <c r="Q40" i="15"/>
  <c r="AH39" i="15"/>
  <c r="R39" i="15"/>
  <c r="E39" i="15"/>
  <c r="P40" i="15"/>
  <c r="AK40" i="15"/>
  <c r="AV40" i="15"/>
  <c r="AP40" i="15"/>
  <c r="R40" i="15"/>
  <c r="L39" i="15"/>
  <c r="AM39" i="15"/>
  <c r="BA40" i="15"/>
  <c r="AO39" i="15"/>
  <c r="AD39" i="15"/>
  <c r="AY40" i="15"/>
  <c r="AX40" i="15"/>
  <c r="AF40" i="15"/>
  <c r="AS40" i="15"/>
  <c r="S39" i="15"/>
  <c r="O39" i="15"/>
  <c r="H40" i="15"/>
  <c r="AR40" i="15"/>
  <c r="G39" i="15"/>
  <c r="AQ40" i="15"/>
  <c r="M39" i="15"/>
  <c r="AY39" i="15"/>
  <c r="AW39" i="15"/>
  <c r="AM40" i="15"/>
  <c r="V40" i="15"/>
  <c r="AC39" i="15"/>
  <c r="AI40" i="15"/>
  <c r="AF39" i="15"/>
  <c r="AC40" i="15"/>
  <c r="M40" i="15"/>
  <c r="AA39" i="15"/>
  <c r="AT39" i="15"/>
  <c r="AK39" i="15"/>
  <c r="S40" i="15"/>
  <c r="AU40" i="15"/>
  <c r="P39" i="15"/>
  <c r="V39" i="15"/>
  <c r="AU39" i="15"/>
  <c r="I40" i="15"/>
  <c r="F40" i="15"/>
  <c r="E40" i="15"/>
  <c r="AB40" i="15"/>
  <c r="AV39" i="15"/>
  <c r="X39" i="15"/>
  <c r="BA39" i="15"/>
  <c r="D39" i="15"/>
  <c r="U40" i="15"/>
  <c r="T39" i="15"/>
  <c r="AL40" i="15"/>
  <c r="K39" i="15"/>
  <c r="W40" i="15"/>
  <c r="AX39" i="15"/>
  <c r="AT40" i="15"/>
  <c r="AS39" i="15"/>
  <c r="AE39" i="15"/>
  <c r="X40" i="15"/>
  <c r="AH40" i="15"/>
  <c r="J39" i="15"/>
  <c r="BB39" i="15"/>
  <c r="Q39" i="15"/>
  <c r="G40" i="15"/>
  <c r="Y39" i="15"/>
  <c r="AG40" i="15"/>
  <c r="U39" i="15"/>
  <c r="AJ40" i="15"/>
  <c r="BB40" i="15"/>
  <c r="AO40" i="15"/>
  <c r="AI39" i="15"/>
  <c r="W39" i="15"/>
  <c r="AL39" i="15"/>
  <c r="AW40" i="15"/>
  <c r="AA40" i="15"/>
  <c r="AG39" i="15"/>
  <c r="D40" i="15"/>
  <c r="AN39" i="15"/>
  <c r="AD40" i="15"/>
  <c r="C39" i="15"/>
  <c r="C40" i="15"/>
  <c r="BC39" i="15" l="1"/>
  <c r="BC40" i="15"/>
  <c r="AD42" i="15"/>
  <c r="AA42" i="15"/>
  <c r="AI41" i="15"/>
  <c r="X42" i="15"/>
  <c r="X41" i="15"/>
  <c r="AF41" i="15"/>
  <c r="AX42" i="15"/>
  <c r="E41" i="15"/>
  <c r="J42" i="15"/>
  <c r="G41" i="15"/>
  <c r="AV42" i="15"/>
  <c r="AZ42" i="15"/>
  <c r="AN41" i="15"/>
  <c r="AW42" i="15"/>
  <c r="AO42" i="15"/>
  <c r="AG42" i="15"/>
  <c r="BB41" i="15"/>
  <c r="AE41" i="15"/>
  <c r="W42" i="15"/>
  <c r="U42" i="15"/>
  <c r="AV41" i="15"/>
  <c r="I42" i="15"/>
  <c r="AU42" i="15"/>
  <c r="AI42" i="15"/>
  <c r="AY42" i="15"/>
  <c r="Z42" i="15"/>
  <c r="H41" i="15"/>
  <c r="D42" i="15"/>
  <c r="AL41" i="15"/>
  <c r="BB42" i="15"/>
  <c r="Y41" i="15"/>
  <c r="J41" i="15"/>
  <c r="AS41" i="15"/>
  <c r="K41" i="15"/>
  <c r="D41" i="15"/>
  <c r="AB42" i="15"/>
  <c r="AU41" i="15"/>
  <c r="S42" i="15"/>
  <c r="M42" i="15"/>
  <c r="AC41" i="15"/>
  <c r="AY41" i="15"/>
  <c r="AR42" i="15"/>
  <c r="AS42" i="15"/>
  <c r="AD41" i="15"/>
  <c r="L41" i="15"/>
  <c r="AK42" i="15"/>
  <c r="AH41" i="15"/>
  <c r="Z41" i="15"/>
  <c r="AR41" i="15"/>
  <c r="L42" i="15"/>
  <c r="T42" i="15"/>
  <c r="N41" i="15"/>
  <c r="Q41" i="15"/>
  <c r="AX41" i="15"/>
  <c r="P41" i="15"/>
  <c r="AM42" i="15"/>
  <c r="O41" i="15"/>
  <c r="AP42" i="15"/>
  <c r="AZ41" i="15"/>
  <c r="K42" i="15"/>
  <c r="AA41" i="15"/>
  <c r="S41" i="15"/>
  <c r="R41" i="15"/>
  <c r="AJ41" i="15"/>
  <c r="AG41" i="15"/>
  <c r="W41" i="15"/>
  <c r="AJ42" i="15"/>
  <c r="G42" i="15"/>
  <c r="AH42" i="15"/>
  <c r="AT42" i="15"/>
  <c r="AL42" i="15"/>
  <c r="BA41" i="15"/>
  <c r="E42" i="15"/>
  <c r="V41" i="15"/>
  <c r="AK41" i="15"/>
  <c r="AC42" i="15"/>
  <c r="V42" i="15"/>
  <c r="M41" i="15"/>
  <c r="H42" i="15"/>
  <c r="AF42" i="15"/>
  <c r="AO41" i="15"/>
  <c r="R42" i="15"/>
  <c r="P42" i="15"/>
  <c r="Q42" i="15"/>
  <c r="AN42" i="15"/>
  <c r="I41" i="15"/>
  <c r="N42" i="15"/>
  <c r="AP41" i="15"/>
  <c r="AE42" i="15"/>
  <c r="U41" i="15"/>
  <c r="T41" i="15"/>
  <c r="F42" i="15"/>
  <c r="AT41" i="15"/>
  <c r="AQ42" i="15"/>
  <c r="BA42" i="15"/>
  <c r="Y42" i="15"/>
  <c r="AB41" i="15"/>
  <c r="F41" i="15"/>
  <c r="AW41" i="15"/>
  <c r="AM41" i="15"/>
  <c r="AQ41" i="15"/>
  <c r="O42" i="15"/>
  <c r="C42" i="15"/>
  <c r="C41" i="15"/>
  <c r="BC41" i="15" l="1"/>
  <c r="BC42" i="15"/>
  <c r="O44" i="15"/>
  <c r="F43" i="15"/>
  <c r="AQ44" i="15"/>
  <c r="U43" i="15"/>
  <c r="I43" i="15"/>
  <c r="R44" i="15"/>
  <c r="M43" i="15"/>
  <c r="V43" i="15"/>
  <c r="AT44" i="15"/>
  <c r="W43" i="15"/>
  <c r="S43" i="15"/>
  <c r="AP44" i="15"/>
  <c r="AX43" i="15"/>
  <c r="L44" i="15"/>
  <c r="AK44" i="15"/>
  <c r="AR44" i="15"/>
  <c r="S44" i="15"/>
  <c r="K43" i="15"/>
  <c r="BB44" i="15"/>
  <c r="Z44" i="15"/>
  <c r="I44" i="15"/>
  <c r="AE43" i="15"/>
  <c r="AW44" i="15"/>
  <c r="G43" i="15"/>
  <c r="AF43" i="15"/>
  <c r="AA44" i="15"/>
  <c r="BB43" i="15"/>
  <c r="J44" i="15"/>
  <c r="X43" i="15"/>
  <c r="AW43" i="15"/>
  <c r="N44" i="15"/>
  <c r="AK43" i="15"/>
  <c r="R43" i="15"/>
  <c r="AH43" i="15"/>
  <c r="D43" i="15"/>
  <c r="AU44" i="15"/>
  <c r="AV44" i="15"/>
  <c r="AI43" i="15"/>
  <c r="AQ43" i="15"/>
  <c r="AB43" i="15"/>
  <c r="AT43" i="15"/>
  <c r="AE44" i="15"/>
  <c r="AN44" i="15"/>
  <c r="AO43" i="15"/>
  <c r="V44" i="15"/>
  <c r="E44" i="15"/>
  <c r="AH44" i="15"/>
  <c r="AG43" i="15"/>
  <c r="AA43" i="15"/>
  <c r="O43" i="15"/>
  <c r="Q43" i="15"/>
  <c r="AR43" i="15"/>
  <c r="L43" i="15"/>
  <c r="AY43" i="15"/>
  <c r="AU43" i="15"/>
  <c r="AS43" i="15"/>
  <c r="AL43" i="15"/>
  <c r="AY44" i="15"/>
  <c r="AV43" i="15"/>
  <c r="AN43" i="15"/>
  <c r="AD44" i="15"/>
  <c r="T43" i="15"/>
  <c r="H44" i="15"/>
  <c r="AJ44" i="15"/>
  <c r="P43" i="15"/>
  <c r="AS44" i="15"/>
  <c r="Y43" i="15"/>
  <c r="W44" i="15"/>
  <c r="AX44" i="15"/>
  <c r="AM43" i="15"/>
  <c r="Y44" i="15"/>
  <c r="F44" i="15"/>
  <c r="AP43" i="15"/>
  <c r="Q44" i="15"/>
  <c r="AF44" i="15"/>
  <c r="AC44" i="15"/>
  <c r="BA43" i="15"/>
  <c r="G44" i="15"/>
  <c r="AJ43" i="15"/>
  <c r="K44" i="15"/>
  <c r="AM44" i="15"/>
  <c r="N43" i="15"/>
  <c r="Z43" i="15"/>
  <c r="AD43" i="15"/>
  <c r="AC43" i="15"/>
  <c r="AB44" i="15"/>
  <c r="J43" i="15"/>
  <c r="D44" i="15"/>
  <c r="AI44" i="15"/>
  <c r="U44" i="15"/>
  <c r="AG44" i="15"/>
  <c r="AZ44" i="15"/>
  <c r="E43" i="15"/>
  <c r="X44" i="15"/>
  <c r="BA44" i="15"/>
  <c r="P44" i="15"/>
  <c r="AL44" i="15"/>
  <c r="AZ43" i="15"/>
  <c r="T44" i="15"/>
  <c r="M44" i="15"/>
  <c r="H43" i="15"/>
  <c r="AO44" i="15"/>
  <c r="C43" i="15"/>
  <c r="C44" i="15"/>
  <c r="BC44" i="15" l="1"/>
  <c r="BC43" i="15"/>
  <c r="AO46" i="15"/>
  <c r="AZ45" i="15"/>
  <c r="U46" i="15"/>
  <c r="AB46" i="15"/>
  <c r="G46" i="15"/>
  <c r="AS46" i="15"/>
  <c r="AY46" i="15"/>
  <c r="O45" i="15"/>
  <c r="AE46" i="15"/>
  <c r="AH45" i="15"/>
  <c r="AA46" i="15"/>
  <c r="K45" i="15"/>
  <c r="R46" i="15"/>
  <c r="H45" i="15"/>
  <c r="AL46" i="15"/>
  <c r="E45" i="15"/>
  <c r="AI46" i="15"/>
  <c r="AC45" i="15"/>
  <c r="AM46" i="15"/>
  <c r="BA45" i="15"/>
  <c r="AP45" i="15"/>
  <c r="AX46" i="15"/>
  <c r="P45" i="15"/>
  <c r="AD46" i="15"/>
  <c r="AL45" i="15"/>
  <c r="L45" i="15"/>
  <c r="AA45" i="15"/>
  <c r="V46" i="15"/>
  <c r="AT45" i="15"/>
  <c r="AV46" i="15"/>
  <c r="R45" i="15"/>
  <c r="X45" i="15"/>
  <c r="AF45" i="15"/>
  <c r="I46" i="15"/>
  <c r="S46" i="15"/>
  <c r="AX45" i="15"/>
  <c r="AT46" i="15"/>
  <c r="I45" i="15"/>
  <c r="O46" i="15"/>
  <c r="P46" i="15"/>
  <c r="AZ46" i="15"/>
  <c r="AD45" i="15"/>
  <c r="K46" i="15"/>
  <c r="F46" i="15"/>
  <c r="AJ46" i="15"/>
  <c r="AN45" i="15"/>
  <c r="AR45" i="15"/>
  <c r="AO45" i="15"/>
  <c r="AU46" i="15"/>
  <c r="J46" i="15"/>
  <c r="G45" i="15"/>
  <c r="AR46" i="15"/>
  <c r="V45" i="15"/>
  <c r="M46" i="15"/>
  <c r="D46" i="15"/>
  <c r="AC46" i="15"/>
  <c r="W46" i="15"/>
  <c r="AS45" i="15"/>
  <c r="AG45" i="15"/>
  <c r="AB45" i="15"/>
  <c r="AK45" i="15"/>
  <c r="Z46" i="15"/>
  <c r="AP46" i="15"/>
  <c r="U45" i="15"/>
  <c r="F45" i="15"/>
  <c r="T46" i="15"/>
  <c r="BA46" i="15"/>
  <c r="AG46" i="15"/>
  <c r="J45" i="15"/>
  <c r="Z45" i="15"/>
  <c r="AJ45" i="15"/>
  <c r="AF46" i="15"/>
  <c r="Y46" i="15"/>
  <c r="Y45" i="15"/>
  <c r="H46" i="15"/>
  <c r="AV45" i="15"/>
  <c r="AU45" i="15"/>
  <c r="Q45" i="15"/>
  <c r="AH46" i="15"/>
  <c r="AN46" i="15"/>
  <c r="AQ45" i="15"/>
  <c r="D45" i="15"/>
  <c r="N46" i="15"/>
  <c r="BB45" i="15"/>
  <c r="AW46" i="15"/>
  <c r="BB46" i="15"/>
  <c r="AK46" i="15"/>
  <c r="S45" i="15"/>
  <c r="M45" i="15"/>
  <c r="AQ46" i="15"/>
  <c r="X46" i="15"/>
  <c r="N45" i="15"/>
  <c r="Q46" i="15"/>
  <c r="AM45" i="15"/>
  <c r="T45" i="15"/>
  <c r="AY45" i="15"/>
  <c r="E46" i="15"/>
  <c r="AI45" i="15"/>
  <c r="AW45" i="15"/>
  <c r="AE45" i="15"/>
  <c r="L46" i="15"/>
  <c r="W45" i="15"/>
  <c r="C46" i="15"/>
  <c r="C45" i="15"/>
  <c r="BC45" i="15" l="1"/>
  <c r="BC46" i="15"/>
  <c r="W47" i="15"/>
  <c r="AI47" i="15"/>
  <c r="AM47" i="15"/>
  <c r="AQ48" i="15"/>
  <c r="BB48" i="15"/>
  <c r="D47" i="15"/>
  <c r="Q47" i="15"/>
  <c r="Y47" i="15"/>
  <c r="Z47" i="15"/>
  <c r="T48" i="15"/>
  <c r="Z48" i="15"/>
  <c r="AS47" i="15"/>
  <c r="AN47" i="15"/>
  <c r="AV48" i="15"/>
  <c r="H47" i="15"/>
  <c r="AZ47" i="15"/>
  <c r="AL47" i="15"/>
  <c r="AE48" i="15"/>
  <c r="L48" i="15"/>
  <c r="E48" i="15"/>
  <c r="Q48" i="15"/>
  <c r="M47" i="15"/>
  <c r="AW48" i="15"/>
  <c r="AQ47" i="15"/>
  <c r="AU47" i="15"/>
  <c r="Y48" i="15"/>
  <c r="J47" i="15"/>
  <c r="F47" i="15"/>
  <c r="AK47" i="15"/>
  <c r="W48" i="15"/>
  <c r="V47" i="15"/>
  <c r="AU48" i="15"/>
  <c r="AJ48" i="15"/>
  <c r="AZ48" i="15"/>
  <c r="AT48" i="15"/>
  <c r="AP47" i="15"/>
  <c r="AE47" i="15"/>
  <c r="AY47" i="15"/>
  <c r="N47" i="15"/>
  <c r="S47" i="15"/>
  <c r="BB47" i="15"/>
  <c r="AN48" i="15"/>
  <c r="AV47" i="15"/>
  <c r="AF48" i="15"/>
  <c r="AG48" i="15"/>
  <c r="U47" i="15"/>
  <c r="AB47" i="15"/>
  <c r="AC48" i="15"/>
  <c r="AR48" i="15"/>
  <c r="AO47" i="15"/>
  <c r="F48" i="15"/>
  <c r="P48" i="15"/>
  <c r="AX47" i="15"/>
  <c r="X47" i="15"/>
  <c r="V48" i="15"/>
  <c r="AD48" i="15"/>
  <c r="BA47" i="15"/>
  <c r="E47" i="15"/>
  <c r="K47" i="15"/>
  <c r="O47" i="15"/>
  <c r="AB48" i="15"/>
  <c r="J48" i="15"/>
  <c r="I47" i="15"/>
  <c r="I48" i="15"/>
  <c r="AX48" i="15"/>
  <c r="AH47" i="15"/>
  <c r="AF47" i="15"/>
  <c r="AI48" i="15"/>
  <c r="AO48" i="15"/>
  <c r="AW47" i="15"/>
  <c r="T47" i="15"/>
  <c r="X48" i="15"/>
  <c r="AK48" i="15"/>
  <c r="N48" i="15"/>
  <c r="AH48" i="15"/>
  <c r="H48" i="15"/>
  <c r="AJ47" i="15"/>
  <c r="BA48" i="15"/>
  <c r="AP48" i="15"/>
  <c r="AG47" i="15"/>
  <c r="D48" i="15"/>
  <c r="G47" i="15"/>
  <c r="AR47" i="15"/>
  <c r="K48" i="15"/>
  <c r="O48" i="15"/>
  <c r="S48" i="15"/>
  <c r="R47" i="15"/>
  <c r="AA47" i="15"/>
  <c r="P47" i="15"/>
  <c r="AM48" i="15"/>
  <c r="AL48" i="15"/>
  <c r="AA48" i="15"/>
  <c r="AY48" i="15"/>
  <c r="U48" i="15"/>
  <c r="M48" i="15"/>
  <c r="AD47" i="15"/>
  <c r="L47" i="15"/>
  <c r="AC47" i="15"/>
  <c r="AS48" i="15"/>
  <c r="AT47" i="15"/>
  <c r="R48" i="15"/>
  <c r="G48" i="15"/>
  <c r="C47" i="15"/>
  <c r="C48" i="15"/>
  <c r="BC48" i="15" l="1"/>
  <c r="BC47" i="15"/>
  <c r="G50" i="15"/>
  <c r="AC49" i="15"/>
  <c r="U50" i="15"/>
  <c r="AM50" i="15"/>
  <c r="S50" i="15"/>
  <c r="G49" i="15"/>
  <c r="BA50" i="15"/>
  <c r="N50" i="15"/>
  <c r="AW49" i="15"/>
  <c r="E49" i="15"/>
  <c r="U49" i="15"/>
  <c r="AZ50" i="15"/>
  <c r="M49" i="15"/>
  <c r="AI49" i="15"/>
  <c r="AU49" i="15"/>
  <c r="Z49" i="15"/>
  <c r="R50" i="15"/>
  <c r="L49" i="15"/>
  <c r="AY50" i="15"/>
  <c r="P49" i="15"/>
  <c r="O50" i="15"/>
  <c r="D50" i="15"/>
  <c r="AJ49" i="15"/>
  <c r="AK50" i="15"/>
  <c r="AO50" i="15"/>
  <c r="AX50" i="15"/>
  <c r="AB50" i="15"/>
  <c r="BA49" i="15"/>
  <c r="AX49" i="15"/>
  <c r="AR50" i="15"/>
  <c r="AG50" i="15"/>
  <c r="BB49" i="15"/>
  <c r="AK49" i="15"/>
  <c r="AN49" i="15"/>
  <c r="AT49" i="15"/>
  <c r="AD49" i="15"/>
  <c r="AA50" i="15"/>
  <c r="AA49" i="15"/>
  <c r="K50" i="15"/>
  <c r="AG49" i="15"/>
  <c r="H50" i="15"/>
  <c r="X50" i="15"/>
  <c r="AI50" i="15"/>
  <c r="I50" i="15"/>
  <c r="O49" i="15"/>
  <c r="AD50" i="15"/>
  <c r="P50" i="15"/>
  <c r="AC50" i="15"/>
  <c r="AF50" i="15"/>
  <c r="S49" i="15"/>
  <c r="AP49" i="15"/>
  <c r="AU50" i="15"/>
  <c r="F49" i="15"/>
  <c r="AQ49" i="15"/>
  <c r="E50" i="15"/>
  <c r="AZ49" i="15"/>
  <c r="AS49" i="15"/>
  <c r="Y49" i="15"/>
  <c r="AQ50" i="15"/>
  <c r="J50" i="15"/>
  <c r="AO49" i="15"/>
  <c r="AY49" i="15"/>
  <c r="W50" i="15"/>
  <c r="AE50" i="15"/>
  <c r="D49" i="15"/>
  <c r="AJ50" i="15"/>
  <c r="AL49" i="15"/>
  <c r="W49" i="15"/>
  <c r="AS50" i="15"/>
  <c r="M50" i="15"/>
  <c r="AL50" i="15"/>
  <c r="R49" i="15"/>
  <c r="AR49" i="15"/>
  <c r="AP50" i="15"/>
  <c r="AH50" i="15"/>
  <c r="T49" i="15"/>
  <c r="AF49" i="15"/>
  <c r="I49" i="15"/>
  <c r="K49" i="15"/>
  <c r="V50" i="15"/>
  <c r="F50" i="15"/>
  <c r="AB49" i="15"/>
  <c r="AV49" i="15"/>
  <c r="N49" i="15"/>
  <c r="AT50" i="15"/>
  <c r="V49" i="15"/>
  <c r="J49" i="15"/>
  <c r="AW50" i="15"/>
  <c r="L50" i="15"/>
  <c r="H49" i="15"/>
  <c r="Z50" i="15"/>
  <c r="Q49" i="15"/>
  <c r="AM49" i="15"/>
  <c r="AH49" i="15"/>
  <c r="X49" i="15"/>
  <c r="AN50" i="15"/>
  <c r="Y50" i="15"/>
  <c r="AV50" i="15"/>
  <c r="T50" i="15"/>
  <c r="AE49" i="15"/>
  <c r="Q50" i="15"/>
  <c r="BB50" i="15"/>
  <c r="C50" i="15"/>
  <c r="C49" i="15"/>
  <c r="BC49" i="15" l="1"/>
  <c r="BC50" i="15"/>
  <c r="BB52" i="15"/>
  <c r="AV52" i="15"/>
  <c r="AH51" i="15"/>
  <c r="H51" i="15"/>
  <c r="V51" i="15"/>
  <c r="AB51" i="15"/>
  <c r="I51" i="15"/>
  <c r="AP52" i="15"/>
  <c r="M52" i="15"/>
  <c r="Y51" i="15"/>
  <c r="AD52" i="15"/>
  <c r="AN51" i="15"/>
  <c r="AI51" i="15"/>
  <c r="AC51" i="15"/>
  <c r="AO52" i="15"/>
  <c r="S52" i="15"/>
  <c r="Q52" i="15"/>
  <c r="Y52" i="15"/>
  <c r="AM51" i="15"/>
  <c r="L52" i="15"/>
  <c r="AT52" i="15"/>
  <c r="F52" i="15"/>
  <c r="AF51" i="15"/>
  <c r="AR51" i="15"/>
  <c r="AS52" i="15"/>
  <c r="D51" i="15"/>
  <c r="AO51" i="15"/>
  <c r="AS51" i="15"/>
  <c r="F51" i="15"/>
  <c r="AF52" i="15"/>
  <c r="O51" i="15"/>
  <c r="AK51" i="15"/>
  <c r="R52" i="15"/>
  <c r="G52" i="15"/>
  <c r="AE51" i="15"/>
  <c r="AN52" i="15"/>
  <c r="Q51" i="15"/>
  <c r="AW52" i="15"/>
  <c r="N51" i="15"/>
  <c r="V52" i="15"/>
  <c r="T51" i="15"/>
  <c r="R51" i="15"/>
  <c r="W51" i="15"/>
  <c r="AE52" i="15"/>
  <c r="J52" i="15"/>
  <c r="AZ51" i="15"/>
  <c r="AU52" i="15"/>
  <c r="AC52" i="15"/>
  <c r="I52" i="15"/>
  <c r="AG51" i="15"/>
  <c r="AD51" i="15"/>
  <c r="BB51" i="15"/>
  <c r="BA51" i="15"/>
  <c r="AK52" i="15"/>
  <c r="P51" i="15"/>
  <c r="Z51" i="15"/>
  <c r="AZ52" i="15"/>
  <c r="N52" i="15"/>
  <c r="AM52" i="15"/>
  <c r="AY51" i="15"/>
  <c r="AQ51" i="15"/>
  <c r="X52" i="15"/>
  <c r="AR52" i="15"/>
  <c r="D52" i="15"/>
  <c r="E51" i="15"/>
  <c r="H52" i="15"/>
  <c r="AX51" i="15"/>
  <c r="AW51" i="15"/>
  <c r="T52" i="15"/>
  <c r="X51" i="15"/>
  <c r="Z52" i="15"/>
  <c r="J51" i="15"/>
  <c r="AV51" i="15"/>
  <c r="K51" i="15"/>
  <c r="AH52" i="15"/>
  <c r="AL52" i="15"/>
  <c r="AL51" i="15"/>
  <c r="W52" i="15"/>
  <c r="AQ52" i="15"/>
  <c r="E52" i="15"/>
  <c r="AP51" i="15"/>
  <c r="P52" i="15"/>
  <c r="AI52" i="15"/>
  <c r="K52" i="15"/>
  <c r="AT51" i="15"/>
  <c r="AG52" i="15"/>
  <c r="AB52" i="15"/>
  <c r="AJ51" i="15"/>
  <c r="AY52" i="15"/>
  <c r="AU51" i="15"/>
  <c r="U51" i="15"/>
  <c r="BA52" i="15"/>
  <c r="U52" i="15"/>
  <c r="AJ52" i="15"/>
  <c r="S51" i="15"/>
  <c r="AA51" i="15"/>
  <c r="AX52" i="15"/>
  <c r="L51" i="15"/>
  <c r="G51" i="15"/>
  <c r="AA52" i="15"/>
  <c r="O52" i="15"/>
  <c r="M51" i="15"/>
  <c r="C51" i="15"/>
  <c r="C52" i="15"/>
  <c r="BC52" i="15" l="1"/>
  <c r="BC51" i="15"/>
  <c r="M53" i="15"/>
  <c r="L53" i="15"/>
  <c r="AJ54" i="15"/>
  <c r="AU53" i="15"/>
  <c r="AG54" i="15"/>
  <c r="P54" i="15"/>
  <c r="W54" i="15"/>
  <c r="K53" i="15"/>
  <c r="X53" i="15"/>
  <c r="N54" i="15"/>
  <c r="AZ53" i="15"/>
  <c r="AF54" i="15"/>
  <c r="AC53" i="15"/>
  <c r="AV54" i="15"/>
  <c r="Q54" i="15"/>
  <c r="BB54" i="15"/>
  <c r="O54" i="15"/>
  <c r="AX54" i="15"/>
  <c r="U54" i="15"/>
  <c r="AY54" i="15"/>
  <c r="AT53" i="15"/>
  <c r="AP53" i="15"/>
  <c r="AL53" i="15"/>
  <c r="AV53" i="15"/>
  <c r="T54" i="15"/>
  <c r="E53" i="15"/>
  <c r="AQ53" i="15"/>
  <c r="AZ54" i="15"/>
  <c r="BA53" i="15"/>
  <c r="I54" i="15"/>
  <c r="J54" i="15"/>
  <c r="R54" i="15"/>
  <c r="AT54" i="15"/>
  <c r="V53" i="15"/>
  <c r="AA54" i="15"/>
  <c r="AA53" i="15"/>
  <c r="BA54" i="15"/>
  <c r="AJ53" i="15"/>
  <c r="K54" i="15"/>
  <c r="E54" i="15"/>
  <c r="AL54" i="15"/>
  <c r="J53" i="15"/>
  <c r="AW53" i="15"/>
  <c r="D54" i="15"/>
  <c r="AY53" i="15"/>
  <c r="Z53" i="15"/>
  <c r="BB53" i="15"/>
  <c r="AC54" i="15"/>
  <c r="AE54" i="15"/>
  <c r="V54" i="15"/>
  <c r="AN54" i="15"/>
  <c r="AK53" i="15"/>
  <c r="AS53" i="15"/>
  <c r="AR53" i="15"/>
  <c r="L54" i="15"/>
  <c r="S54" i="15"/>
  <c r="AN53" i="15"/>
  <c r="AP54" i="15"/>
  <c r="H53" i="15"/>
  <c r="X54" i="15"/>
  <c r="AG53" i="15"/>
  <c r="AW54" i="15"/>
  <c r="D53" i="15"/>
  <c r="Y54" i="15"/>
  <c r="AB53" i="15"/>
  <c r="T53" i="15"/>
  <c r="F53" i="15"/>
  <c r="AI53" i="15"/>
  <c r="G53" i="15"/>
  <c r="S53" i="15"/>
  <c r="U53" i="15"/>
  <c r="AB54" i="15"/>
  <c r="AI54" i="15"/>
  <c r="AQ54" i="15"/>
  <c r="AH54" i="15"/>
  <c r="Z54" i="15"/>
  <c r="AX53" i="15"/>
  <c r="AR54" i="15"/>
  <c r="AM54" i="15"/>
  <c r="P53" i="15"/>
  <c r="AD53" i="15"/>
  <c r="AU54" i="15"/>
  <c r="W53" i="15"/>
  <c r="N53" i="15"/>
  <c r="AE53" i="15"/>
  <c r="O53" i="15"/>
  <c r="AO53" i="15"/>
  <c r="AF53" i="15"/>
  <c r="AM53" i="15"/>
  <c r="AO54" i="15"/>
  <c r="AD54" i="15"/>
  <c r="I53" i="15"/>
  <c r="AH53" i="15"/>
  <c r="H54" i="15"/>
  <c r="AK54" i="15"/>
  <c r="R53" i="15"/>
  <c r="G54" i="15"/>
  <c r="F54" i="15"/>
  <c r="Y53" i="15"/>
  <c r="Q53" i="15"/>
  <c r="AS54" i="15"/>
  <c r="M54" i="15"/>
  <c r="C54" i="15"/>
  <c r="C53" i="15"/>
  <c r="BC53" i="15" l="1"/>
  <c r="BC54" i="15"/>
  <c r="M56" i="15"/>
  <c r="F56" i="15"/>
  <c r="H56" i="15"/>
  <c r="AO56" i="15"/>
  <c r="O55" i="15"/>
  <c r="AU56" i="15"/>
  <c r="AR56" i="15"/>
  <c r="AQ56" i="15"/>
  <c r="S55" i="15"/>
  <c r="T55" i="15"/>
  <c r="AW56" i="15"/>
  <c r="AP56" i="15"/>
  <c r="AR55" i="15"/>
  <c r="V56" i="15"/>
  <c r="Z55" i="15"/>
  <c r="J55" i="15"/>
  <c r="V55" i="15"/>
  <c r="E55" i="15"/>
  <c r="AX56" i="15"/>
  <c r="N56" i="15"/>
  <c r="L55" i="15"/>
  <c r="AS56" i="15"/>
  <c r="G56" i="15"/>
  <c r="AH55" i="15"/>
  <c r="AM55" i="15"/>
  <c r="AE55" i="15"/>
  <c r="AD55" i="15"/>
  <c r="AX55" i="15"/>
  <c r="AI56" i="15"/>
  <c r="G55" i="15"/>
  <c r="AB55" i="15"/>
  <c r="AG55" i="15"/>
  <c r="AN55" i="15"/>
  <c r="AS55" i="15"/>
  <c r="AE56" i="15"/>
  <c r="AY55" i="15"/>
  <c r="AL56" i="15"/>
  <c r="BA56" i="15"/>
  <c r="AT56" i="15"/>
  <c r="BA55" i="15"/>
  <c r="T56" i="15"/>
  <c r="AT55" i="15"/>
  <c r="O56" i="15"/>
  <c r="AC55" i="15"/>
  <c r="X55" i="15"/>
  <c r="AG56" i="15"/>
  <c r="M55" i="15"/>
  <c r="Y56" i="15"/>
  <c r="AK55" i="15"/>
  <c r="D56" i="15"/>
  <c r="AA55" i="15"/>
  <c r="R56" i="15"/>
  <c r="AV55" i="15"/>
  <c r="BB56" i="15"/>
  <c r="K55" i="15"/>
  <c r="Q55" i="15"/>
  <c r="R55" i="15"/>
  <c r="I55" i="15"/>
  <c r="AF55" i="15"/>
  <c r="N55" i="15"/>
  <c r="P55" i="15"/>
  <c r="Z56" i="15"/>
  <c r="AB56" i="15"/>
  <c r="AI55" i="15"/>
  <c r="X56" i="15"/>
  <c r="S56" i="15"/>
  <c r="AC56" i="15"/>
  <c r="E56" i="15"/>
  <c r="AZ56" i="15"/>
  <c r="AY56" i="15"/>
  <c r="AF56" i="15"/>
  <c r="AU55" i="15"/>
  <c r="Y55" i="15"/>
  <c r="AK56" i="15"/>
  <c r="AD56" i="15"/>
  <c r="AO55" i="15"/>
  <c r="W55" i="15"/>
  <c r="AM56" i="15"/>
  <c r="AH56" i="15"/>
  <c r="U55" i="15"/>
  <c r="F55" i="15"/>
  <c r="D55" i="15"/>
  <c r="H55" i="15"/>
  <c r="L56" i="15"/>
  <c r="AN56" i="15"/>
  <c r="BB55" i="15"/>
  <c r="AW55" i="15"/>
  <c r="K56" i="15"/>
  <c r="AA56" i="15"/>
  <c r="J56" i="15"/>
  <c r="AQ55" i="15"/>
  <c r="AL55" i="15"/>
  <c r="U56" i="15"/>
  <c r="Q56" i="15"/>
  <c r="AZ55" i="15"/>
  <c r="W56" i="15"/>
  <c r="AJ56" i="15"/>
  <c r="AJ55" i="15"/>
  <c r="I56" i="15"/>
  <c r="AP55" i="15"/>
  <c r="AV56" i="15"/>
  <c r="P56" i="15"/>
  <c r="C55" i="15"/>
  <c r="C56" i="15"/>
  <c r="BC56" i="15" l="1"/>
  <c r="BC55" i="15"/>
  <c r="P58" i="15"/>
  <c r="AJ57" i="15"/>
  <c r="BB57" i="15"/>
  <c r="S58" i="15"/>
  <c r="D58" i="15"/>
  <c r="AS57" i="15"/>
  <c r="E57" i="15"/>
  <c r="F58" i="15"/>
  <c r="AK57" i="15"/>
  <c r="L57" i="15"/>
  <c r="O57" i="15"/>
  <c r="AV58" i="15"/>
  <c r="AJ58" i="15"/>
  <c r="U58" i="15"/>
  <c r="AA58" i="15"/>
  <c r="AN58" i="15"/>
  <c r="F57" i="15"/>
  <c r="W57" i="15"/>
  <c r="Y57" i="15"/>
  <c r="AZ58" i="15"/>
  <c r="X58" i="15"/>
  <c r="R57" i="15"/>
  <c r="X57" i="15"/>
  <c r="AN57" i="15"/>
  <c r="V57" i="15"/>
  <c r="AP57" i="15"/>
  <c r="W58" i="15"/>
  <c r="AL57" i="15"/>
  <c r="K58" i="15"/>
  <c r="L58" i="15"/>
  <c r="U57" i="15"/>
  <c r="AO57" i="15"/>
  <c r="AU57" i="15"/>
  <c r="E58" i="15"/>
  <c r="AI57" i="15"/>
  <c r="N57" i="15"/>
  <c r="Q57" i="15"/>
  <c r="R58" i="15"/>
  <c r="Y58" i="15"/>
  <c r="AC57" i="15"/>
  <c r="BA57" i="15"/>
  <c r="AY57" i="15"/>
  <c r="AG57" i="15"/>
  <c r="AX57" i="15"/>
  <c r="AH57" i="15"/>
  <c r="N58" i="15"/>
  <c r="J57" i="15"/>
  <c r="AP58" i="15"/>
  <c r="AQ58" i="15"/>
  <c r="AO58" i="15"/>
  <c r="J58" i="15"/>
  <c r="AM58" i="15"/>
  <c r="AK58" i="15"/>
  <c r="Z58" i="15"/>
  <c r="BB58" i="15"/>
  <c r="AT57" i="15"/>
  <c r="G57" i="15"/>
  <c r="AS58" i="15"/>
  <c r="T57" i="15"/>
  <c r="P57" i="15"/>
  <c r="T58" i="15"/>
  <c r="AI58" i="15"/>
  <c r="AR57" i="15"/>
  <c r="I58" i="15"/>
  <c r="AZ57" i="15"/>
  <c r="AQ57" i="15"/>
  <c r="AW57" i="15"/>
  <c r="H57" i="15"/>
  <c r="AH58" i="15"/>
  <c r="AD58" i="15"/>
  <c r="AF58" i="15"/>
  <c r="AC58" i="15"/>
  <c r="AB58" i="15"/>
  <c r="AF57" i="15"/>
  <c r="K57" i="15"/>
  <c r="AA57" i="15"/>
  <c r="M57" i="15"/>
  <c r="O58" i="15"/>
  <c r="AT58" i="15"/>
  <c r="AE58" i="15"/>
  <c r="AB57" i="15"/>
  <c r="AD57" i="15"/>
  <c r="G58" i="15"/>
  <c r="AX58" i="15"/>
  <c r="Z57" i="15"/>
  <c r="AW58" i="15"/>
  <c r="AR58" i="15"/>
  <c r="H58" i="15"/>
  <c r="Q58" i="15"/>
  <c r="D57" i="15"/>
  <c r="AY58" i="15"/>
  <c r="I57" i="15"/>
  <c r="AG58" i="15"/>
  <c r="BA58" i="15"/>
  <c r="AE57" i="15"/>
  <c r="V58" i="15"/>
  <c r="AU58" i="15"/>
  <c r="AV57" i="15"/>
  <c r="AL58" i="15"/>
  <c r="AM57" i="15"/>
  <c r="S57" i="15"/>
  <c r="M58" i="15"/>
  <c r="C58" i="15"/>
  <c r="C57" i="15"/>
  <c r="BC57" i="15" l="1"/>
  <c r="BC58" i="15"/>
  <c r="M60" i="15"/>
  <c r="AV59" i="15"/>
  <c r="BA60" i="15"/>
  <c r="D59" i="15"/>
  <c r="AW60" i="15"/>
  <c r="AD59" i="15"/>
  <c r="O60" i="15"/>
  <c r="AF59" i="15"/>
  <c r="AD60" i="15"/>
  <c r="AQ59" i="15"/>
  <c r="AI60" i="15"/>
  <c r="AO60" i="15"/>
  <c r="R60" i="15"/>
  <c r="AP59" i="15"/>
  <c r="U60" i="15"/>
  <c r="AJ59" i="15"/>
  <c r="AJ60" i="15"/>
  <c r="P60" i="15"/>
  <c r="S59" i="15"/>
  <c r="AU60" i="15"/>
  <c r="AG60" i="15"/>
  <c r="Q60" i="15"/>
  <c r="Z59" i="15"/>
  <c r="AB59" i="15"/>
  <c r="M59" i="15"/>
  <c r="AB60" i="15"/>
  <c r="AH60" i="15"/>
  <c r="AZ59" i="15"/>
  <c r="T60" i="15"/>
  <c r="G59" i="15"/>
  <c r="AK60" i="15"/>
  <c r="AQ60" i="15"/>
  <c r="AH59" i="15"/>
  <c r="BA59" i="15"/>
  <c r="Q59" i="15"/>
  <c r="V59" i="15"/>
  <c r="D60" i="15"/>
  <c r="AM59" i="15"/>
  <c r="V60" i="15"/>
  <c r="I59" i="15"/>
  <c r="H60" i="15"/>
  <c r="AX60" i="15"/>
  <c r="AE60" i="15"/>
  <c r="AA59" i="15"/>
  <c r="AC60" i="15"/>
  <c r="H59" i="15"/>
  <c r="I60" i="15"/>
  <c r="P59" i="15"/>
  <c r="AT59" i="15"/>
  <c r="AM60" i="15"/>
  <c r="AP60" i="15"/>
  <c r="AX59" i="15"/>
  <c r="AC59" i="15"/>
  <c r="N59" i="15"/>
  <c r="AO59" i="15"/>
  <c r="AL59" i="15"/>
  <c r="AN59" i="15"/>
  <c r="AZ60" i="15"/>
  <c r="AN60" i="15"/>
  <c r="AV60" i="15"/>
  <c r="F60" i="15"/>
  <c r="S60" i="15"/>
  <c r="Z60" i="15"/>
  <c r="AY59" i="15"/>
  <c r="L60" i="15"/>
  <c r="W59" i="15"/>
  <c r="AS59" i="15"/>
  <c r="K60" i="15"/>
  <c r="X60" i="15"/>
  <c r="AK59" i="15"/>
  <c r="AL60" i="15"/>
  <c r="AE59" i="15"/>
  <c r="AY60" i="15"/>
  <c r="AR60" i="15"/>
  <c r="G60" i="15"/>
  <c r="AT60" i="15"/>
  <c r="K59" i="15"/>
  <c r="AF60" i="15"/>
  <c r="AW59" i="15"/>
  <c r="AR59" i="15"/>
  <c r="T59" i="15"/>
  <c r="BB60" i="15"/>
  <c r="J60" i="15"/>
  <c r="J59" i="15"/>
  <c r="AG59" i="15"/>
  <c r="Y60" i="15"/>
  <c r="AI59" i="15"/>
  <c r="U59" i="15"/>
  <c r="W60" i="15"/>
  <c r="X59" i="15"/>
  <c r="Y59" i="15"/>
  <c r="AA60" i="15"/>
  <c r="O59" i="15"/>
  <c r="E59" i="15"/>
  <c r="BB59" i="15"/>
  <c r="AS60" i="15"/>
  <c r="N60" i="15"/>
  <c r="E60" i="15"/>
  <c r="R59" i="15"/>
  <c r="L59" i="15"/>
  <c r="AU59" i="15"/>
  <c r="F59" i="15"/>
  <c r="C59" i="15"/>
  <c r="C60" i="15"/>
  <c r="BC60" i="15" l="1"/>
  <c r="BC59" i="15"/>
  <c r="F61" i="15"/>
  <c r="E62" i="15"/>
  <c r="E61" i="15"/>
  <c r="X61" i="15"/>
  <c r="Y62" i="15"/>
  <c r="BB62" i="15"/>
  <c r="AF62" i="15"/>
  <c r="AR62" i="15"/>
  <c r="AK61" i="15"/>
  <c r="W61" i="15"/>
  <c r="S62" i="15"/>
  <c r="AM62" i="15"/>
  <c r="G61" i="15"/>
  <c r="AQ61" i="15"/>
  <c r="AH61" i="15"/>
  <c r="AD62" i="15"/>
  <c r="AU61" i="15"/>
  <c r="N62" i="15"/>
  <c r="O61" i="15"/>
  <c r="W62" i="15"/>
  <c r="AG61" i="15"/>
  <c r="T61" i="15"/>
  <c r="K61" i="15"/>
  <c r="AY62" i="15"/>
  <c r="X62" i="15"/>
  <c r="L62" i="15"/>
  <c r="F62" i="15"/>
  <c r="AN61" i="15"/>
  <c r="AC61" i="15"/>
  <c r="AT61" i="15"/>
  <c r="AC62" i="15"/>
  <c r="H62" i="15"/>
  <c r="D62" i="15"/>
  <c r="AJ62" i="15"/>
  <c r="L61" i="15"/>
  <c r="AS62" i="15"/>
  <c r="AA62" i="15"/>
  <c r="U61" i="15"/>
  <c r="J61" i="15"/>
  <c r="AR61" i="15"/>
  <c r="AT62" i="15"/>
  <c r="AE61" i="15"/>
  <c r="K62" i="15"/>
  <c r="AY61" i="15"/>
  <c r="AV62" i="15"/>
  <c r="AL61" i="15"/>
  <c r="AX61" i="15"/>
  <c r="P61" i="15"/>
  <c r="AA61" i="15"/>
  <c r="I61" i="15"/>
  <c r="V61" i="15"/>
  <c r="AQ62" i="15"/>
  <c r="AZ61" i="15"/>
  <c r="AB61" i="15"/>
  <c r="AU62" i="15"/>
  <c r="AJ61" i="15"/>
  <c r="AO62" i="15"/>
  <c r="AF61" i="15"/>
  <c r="D61" i="15"/>
  <c r="N61" i="15"/>
  <c r="AX62" i="15"/>
  <c r="BA61" i="15"/>
  <c r="Q62" i="15"/>
  <c r="AP61" i="15"/>
  <c r="AD61" i="15"/>
  <c r="T62" i="15"/>
  <c r="AG62" i="15"/>
  <c r="AW62" i="15"/>
  <c r="R61" i="15"/>
  <c r="BB61" i="15"/>
  <c r="Y61" i="15"/>
  <c r="AI61" i="15"/>
  <c r="J62" i="15"/>
  <c r="AW61" i="15"/>
  <c r="G62" i="15"/>
  <c r="AL62" i="15"/>
  <c r="AS61" i="15"/>
  <c r="Z62" i="15"/>
  <c r="AN62" i="15"/>
  <c r="AO61" i="15"/>
  <c r="AP62" i="15"/>
  <c r="I62" i="15"/>
  <c r="AE62" i="15"/>
  <c r="V62" i="15"/>
  <c r="Q61" i="15"/>
  <c r="AK62" i="15"/>
  <c r="AH62" i="15"/>
  <c r="Z61" i="15"/>
  <c r="S61" i="15"/>
  <c r="U62" i="15"/>
  <c r="AI62" i="15"/>
  <c r="O62" i="15"/>
  <c r="BA62" i="15"/>
  <c r="AZ62" i="15"/>
  <c r="H61" i="15"/>
  <c r="AM61" i="15"/>
  <c r="AB62" i="15"/>
  <c r="P62" i="15"/>
  <c r="AV61" i="15"/>
  <c r="M61" i="15"/>
  <c r="R62" i="15"/>
  <c r="M62" i="15"/>
  <c r="C62" i="15"/>
  <c r="C61" i="15"/>
  <c r="BC61" i="15" l="1"/>
  <c r="BC62" i="15"/>
  <c r="M64" i="15"/>
  <c r="P64" i="15"/>
  <c r="AZ64" i="15"/>
  <c r="U64" i="15"/>
  <c r="AK64" i="15"/>
  <c r="I64" i="15"/>
  <c r="Z64" i="15"/>
  <c r="AW63" i="15"/>
  <c r="BB63" i="15"/>
  <c r="T64" i="15"/>
  <c r="AB63" i="15"/>
  <c r="AE63" i="15"/>
  <c r="L64" i="15"/>
  <c r="W63" i="15"/>
  <c r="AC63" i="15"/>
  <c r="G63" i="15"/>
  <c r="R64" i="15"/>
  <c r="AB64" i="15"/>
  <c r="BA64" i="15"/>
  <c r="S63" i="15"/>
  <c r="Q63" i="15"/>
  <c r="AP64" i="15"/>
  <c r="AS63" i="15"/>
  <c r="J64" i="15"/>
  <c r="R63" i="15"/>
  <c r="AD63" i="15"/>
  <c r="AX64" i="15"/>
  <c r="AO64" i="15"/>
  <c r="AZ63" i="15"/>
  <c r="AA63" i="15"/>
  <c r="AV64" i="15"/>
  <c r="AT64" i="15"/>
  <c r="X64" i="15"/>
  <c r="AK63" i="15"/>
  <c r="M63" i="15"/>
  <c r="AM63" i="15"/>
  <c r="O64" i="15"/>
  <c r="Z63" i="15"/>
  <c r="V64" i="15"/>
  <c r="AO63" i="15"/>
  <c r="AL64" i="15"/>
  <c r="AI63" i="15"/>
  <c r="AW64" i="15"/>
  <c r="AP63" i="15"/>
  <c r="N63" i="15"/>
  <c r="AJ63" i="15"/>
  <c r="AQ64" i="15"/>
  <c r="P63" i="15"/>
  <c r="AY63" i="15"/>
  <c r="AR63" i="15"/>
  <c r="AS64" i="15"/>
  <c r="H64" i="15"/>
  <c r="AN63" i="15"/>
  <c r="AY64" i="15"/>
  <c r="W64" i="15"/>
  <c r="AD64" i="15"/>
  <c r="AM64" i="15"/>
  <c r="AR64" i="15"/>
  <c r="X63" i="15"/>
  <c r="AF63" i="15"/>
  <c r="I63" i="15"/>
  <c r="U63" i="15"/>
  <c r="AT63" i="15"/>
  <c r="N64" i="15"/>
  <c r="BB64" i="15"/>
  <c r="D64" i="15"/>
  <c r="AG63" i="15"/>
  <c r="Y64" i="15"/>
  <c r="AV63" i="15"/>
  <c r="H63" i="15"/>
  <c r="AI64" i="15"/>
  <c r="AH64" i="15"/>
  <c r="AE64" i="15"/>
  <c r="AN64" i="15"/>
  <c r="G64" i="15"/>
  <c r="Y63" i="15"/>
  <c r="AG64" i="15"/>
  <c r="Q64" i="15"/>
  <c r="D63" i="15"/>
  <c r="AU64" i="15"/>
  <c r="V63" i="15"/>
  <c r="AX63" i="15"/>
  <c r="K64" i="15"/>
  <c r="J63" i="15"/>
  <c r="L63" i="15"/>
  <c r="AC64" i="15"/>
  <c r="F64" i="15"/>
  <c r="K63" i="15"/>
  <c r="O63" i="15"/>
  <c r="AH63" i="15"/>
  <c r="S64" i="15"/>
  <c r="AF64" i="15"/>
  <c r="E63" i="15"/>
  <c r="BA63" i="15"/>
  <c r="AL63" i="15"/>
  <c r="AJ64" i="15"/>
  <c r="T63" i="15"/>
  <c r="AQ63" i="15"/>
  <c r="E64" i="15"/>
  <c r="AA64" i="15"/>
  <c r="AU63" i="15"/>
  <c r="F63" i="15"/>
  <c r="C63" i="15"/>
  <c r="C64" i="15"/>
  <c r="BC64" i="15" l="1"/>
  <c r="BC63" i="15"/>
  <c r="F65" i="15"/>
  <c r="AQ65" i="15"/>
  <c r="BA65" i="15"/>
  <c r="AH65" i="15"/>
  <c r="AC66" i="15"/>
  <c r="AX65" i="15"/>
  <c r="Q66" i="15"/>
  <c r="AN66" i="15"/>
  <c r="H65" i="15"/>
  <c r="D66" i="15"/>
  <c r="U65" i="15"/>
  <c r="AR66" i="15"/>
  <c r="AY66" i="15"/>
  <c r="AR65" i="15"/>
  <c r="AJ65" i="15"/>
  <c r="AI65" i="15"/>
  <c r="Z65" i="15"/>
  <c r="AK65" i="15"/>
  <c r="AA65" i="15"/>
  <c r="AD65" i="15"/>
  <c r="AP66" i="15"/>
  <c r="AB66" i="15"/>
  <c r="W65" i="15"/>
  <c r="T66" i="15"/>
  <c r="I66" i="15"/>
  <c r="P66" i="15"/>
  <c r="R65" i="15"/>
  <c r="R66" i="15"/>
  <c r="BB65" i="15"/>
  <c r="M66" i="15"/>
  <c r="AL65" i="15"/>
  <c r="K66" i="15"/>
  <c r="AI66" i="15"/>
  <c r="X65" i="15"/>
  <c r="AQ66" i="15"/>
  <c r="M65" i="15"/>
  <c r="AS65" i="15"/>
  <c r="AB65" i="15"/>
  <c r="AU65" i="15"/>
  <c r="T65" i="15"/>
  <c r="E65" i="15"/>
  <c r="O65" i="15"/>
  <c r="L65" i="15"/>
  <c r="V65" i="15"/>
  <c r="AG66" i="15"/>
  <c r="AE66" i="15"/>
  <c r="AV65" i="15"/>
  <c r="BB66" i="15"/>
  <c r="I65" i="15"/>
  <c r="AM66" i="15"/>
  <c r="AN65" i="15"/>
  <c r="AY65" i="15"/>
  <c r="N65" i="15"/>
  <c r="AL66" i="15"/>
  <c r="O66" i="15"/>
  <c r="X66" i="15"/>
  <c r="AZ65" i="15"/>
  <c r="Q65" i="15"/>
  <c r="L66" i="15"/>
  <c r="AK66" i="15"/>
  <c r="S66" i="15"/>
  <c r="D65" i="15"/>
  <c r="AG65" i="15"/>
  <c r="AT65" i="15"/>
  <c r="AS66" i="15"/>
  <c r="V66" i="15"/>
  <c r="AX66" i="15"/>
  <c r="AC65" i="15"/>
  <c r="AA66" i="15"/>
  <c r="AJ66" i="15"/>
  <c r="AF66" i="15"/>
  <c r="K65" i="15"/>
  <c r="J65" i="15"/>
  <c r="AU66" i="15"/>
  <c r="Y65" i="15"/>
  <c r="AH66" i="15"/>
  <c r="Y66" i="15"/>
  <c r="N66" i="15"/>
  <c r="AF65" i="15"/>
  <c r="AD66" i="15"/>
  <c r="H66" i="15"/>
  <c r="P65" i="15"/>
  <c r="AP65" i="15"/>
  <c r="AO65" i="15"/>
  <c r="AM65" i="15"/>
  <c r="AT66" i="15"/>
  <c r="AO66" i="15"/>
  <c r="J66" i="15"/>
  <c r="S65" i="15"/>
  <c r="G65" i="15"/>
  <c r="AE65" i="15"/>
  <c r="AW65" i="15"/>
  <c r="U66" i="15"/>
  <c r="E66" i="15"/>
  <c r="F66" i="15"/>
  <c r="G66" i="15"/>
  <c r="W66" i="15"/>
  <c r="AW66" i="15"/>
  <c r="AV66" i="15"/>
  <c r="BA66" i="15"/>
  <c r="Z66" i="15"/>
  <c r="AZ66" i="15"/>
  <c r="C66" i="15"/>
  <c r="C65" i="15"/>
  <c r="BC65" i="15" l="1"/>
  <c r="BC66" i="15"/>
  <c r="AZ68" i="15"/>
  <c r="AW68" i="15"/>
  <c r="E68" i="15"/>
  <c r="G67" i="15"/>
  <c r="AT68" i="15"/>
  <c r="P67" i="15"/>
  <c r="N68" i="15"/>
  <c r="AU68" i="15"/>
  <c r="AJ68" i="15"/>
  <c r="V68" i="15"/>
  <c r="D67" i="15"/>
  <c r="Q67" i="15"/>
  <c r="AL68" i="15"/>
  <c r="AM68" i="15"/>
  <c r="AE68" i="15"/>
  <c r="AB67" i="15"/>
  <c r="M68" i="15"/>
  <c r="AK67" i="15"/>
  <c r="D68" i="15"/>
  <c r="AQ67" i="15"/>
  <c r="Z68" i="15"/>
  <c r="W68" i="15"/>
  <c r="U68" i="15"/>
  <c r="S67" i="15"/>
  <c r="AM67" i="15"/>
  <c r="H68" i="15"/>
  <c r="Y68" i="15"/>
  <c r="J67" i="15"/>
  <c r="AA68" i="15"/>
  <c r="AS68" i="15"/>
  <c r="S68" i="15"/>
  <c r="AZ67" i="15"/>
  <c r="N67" i="15"/>
  <c r="I67" i="15"/>
  <c r="AG68" i="15"/>
  <c r="E67" i="15"/>
  <c r="AS67" i="15"/>
  <c r="AI68" i="15"/>
  <c r="BB67" i="15"/>
  <c r="I68" i="15"/>
  <c r="AP68" i="15"/>
  <c r="Z67" i="15"/>
  <c r="AY68" i="15"/>
  <c r="H67" i="15"/>
  <c r="AC68" i="15"/>
  <c r="F67" i="15"/>
  <c r="AT67" i="15"/>
  <c r="AY67" i="15"/>
  <c r="V67" i="15"/>
  <c r="M67" i="15"/>
  <c r="K68" i="15"/>
  <c r="T68" i="15"/>
  <c r="AI67" i="15"/>
  <c r="AN68" i="15"/>
  <c r="BA68" i="15"/>
  <c r="G68" i="15"/>
  <c r="AW67" i="15"/>
  <c r="J68" i="15"/>
  <c r="AO67" i="15"/>
  <c r="AD68" i="15"/>
  <c r="AH68" i="15"/>
  <c r="K67" i="15"/>
  <c r="AC67" i="15"/>
  <c r="AK68" i="15"/>
  <c r="X68" i="15"/>
  <c r="BB68" i="15"/>
  <c r="T67" i="15"/>
  <c r="R68" i="15"/>
  <c r="AD67" i="15"/>
  <c r="AR68" i="15"/>
  <c r="AH67" i="15"/>
  <c r="AV68" i="15"/>
  <c r="F68" i="15"/>
  <c r="AE67" i="15"/>
  <c r="AO68" i="15"/>
  <c r="AP67" i="15"/>
  <c r="AF67" i="15"/>
  <c r="Y67" i="15"/>
  <c r="AF68" i="15"/>
  <c r="AX68" i="15"/>
  <c r="AG67" i="15"/>
  <c r="L68" i="15"/>
  <c r="O68" i="15"/>
  <c r="AN67" i="15"/>
  <c r="AV67" i="15"/>
  <c r="L67" i="15"/>
  <c r="AU67" i="15"/>
  <c r="AQ68" i="15"/>
  <c r="AL67" i="15"/>
  <c r="R67" i="15"/>
  <c r="W67" i="15"/>
  <c r="AA67" i="15"/>
  <c r="AJ67" i="15"/>
  <c r="U67" i="15"/>
  <c r="Q68" i="15"/>
  <c r="BA67" i="15"/>
  <c r="O67" i="15"/>
  <c r="X67" i="15"/>
  <c r="P68" i="15"/>
  <c r="AB68" i="15"/>
  <c r="AR67" i="15"/>
  <c r="AX67" i="15"/>
  <c r="C67" i="15"/>
  <c r="C68" i="15"/>
  <c r="BC68" i="15" l="1"/>
  <c r="BC67" i="15"/>
  <c r="AX69" i="15"/>
  <c r="X69" i="15"/>
  <c r="R69" i="15"/>
  <c r="L70" i="15"/>
  <c r="AE69" i="15"/>
  <c r="BB70" i="15"/>
  <c r="J70" i="15"/>
  <c r="F69" i="15"/>
  <c r="AI70" i="15"/>
  <c r="AS70" i="15"/>
  <c r="W70" i="15"/>
  <c r="AM70" i="15"/>
  <c r="P69" i="15"/>
  <c r="AR69" i="15"/>
  <c r="O69" i="15"/>
  <c r="AJ69" i="15"/>
  <c r="AL69" i="15"/>
  <c r="AV69" i="15"/>
  <c r="AG69" i="15"/>
  <c r="AF69" i="15"/>
  <c r="F70" i="15"/>
  <c r="AD69" i="15"/>
  <c r="X70" i="15"/>
  <c r="AH70" i="15"/>
  <c r="AW69" i="15"/>
  <c r="AI69" i="15"/>
  <c r="V69" i="15"/>
  <c r="AC70" i="15"/>
  <c r="AP70" i="15"/>
  <c r="AS69" i="15"/>
  <c r="N69" i="15"/>
  <c r="AA70" i="15"/>
  <c r="AM69" i="15"/>
  <c r="Z70" i="15"/>
  <c r="M70" i="15"/>
  <c r="AL70" i="15"/>
  <c r="AJ70" i="15"/>
  <c r="AT70" i="15"/>
  <c r="AZ70" i="15"/>
  <c r="BA69" i="15"/>
  <c r="AA69" i="15"/>
  <c r="AQ70" i="15"/>
  <c r="AX70" i="15"/>
  <c r="AP69" i="15"/>
  <c r="R70" i="15"/>
  <c r="AD70" i="15"/>
  <c r="G70" i="15"/>
  <c r="AY69" i="15"/>
  <c r="I70" i="15"/>
  <c r="AZ69" i="15"/>
  <c r="S69" i="15"/>
  <c r="AB69" i="15"/>
  <c r="Q69" i="15"/>
  <c r="G69" i="15"/>
  <c r="AB70" i="15"/>
  <c r="AN69" i="15"/>
  <c r="AV70" i="15"/>
  <c r="AK70" i="15"/>
  <c r="T70" i="15"/>
  <c r="H69" i="15"/>
  <c r="E69" i="15"/>
  <c r="J69" i="15"/>
  <c r="AQ69" i="15"/>
  <c r="AU70" i="15"/>
  <c r="P70" i="15"/>
  <c r="Q70" i="15"/>
  <c r="W69" i="15"/>
  <c r="AU69" i="15"/>
  <c r="O70" i="15"/>
  <c r="AF70" i="15"/>
  <c r="AO70" i="15"/>
  <c r="AH69" i="15"/>
  <c r="T69" i="15"/>
  <c r="AC69" i="15"/>
  <c r="AO69" i="15"/>
  <c r="BA70" i="15"/>
  <c r="K70" i="15"/>
  <c r="AT69" i="15"/>
  <c r="AY70" i="15"/>
  <c r="BB69" i="15"/>
  <c r="AG70" i="15"/>
  <c r="S70" i="15"/>
  <c r="Y70" i="15"/>
  <c r="U70" i="15"/>
  <c r="D70" i="15"/>
  <c r="AE70" i="15"/>
  <c r="D69" i="15"/>
  <c r="N70" i="15"/>
  <c r="E70" i="15"/>
  <c r="U69" i="15"/>
  <c r="L69" i="15"/>
  <c r="Y69" i="15"/>
  <c r="AR70" i="15"/>
  <c r="K69" i="15"/>
  <c r="AN70" i="15"/>
  <c r="M69" i="15"/>
  <c r="Z69" i="15"/>
  <c r="I69" i="15"/>
  <c r="H70" i="15"/>
  <c r="AK69" i="15"/>
  <c r="V70" i="15"/>
  <c r="AW70" i="15"/>
  <c r="C70" i="15"/>
  <c r="C69" i="15"/>
  <c r="BC70" i="15" l="1"/>
  <c r="BC69" i="15"/>
  <c r="AW72" i="15"/>
  <c r="U71" i="15"/>
  <c r="AT71" i="15"/>
  <c r="AF72" i="15"/>
  <c r="J71" i="15"/>
  <c r="G71" i="15"/>
  <c r="AD72" i="15"/>
  <c r="AT72" i="15"/>
  <c r="AS71" i="15"/>
  <c r="AV71" i="15"/>
  <c r="AS72" i="15"/>
  <c r="V72" i="15"/>
  <c r="Z71" i="15"/>
  <c r="AR72" i="15"/>
  <c r="E72" i="15"/>
  <c r="D72" i="15"/>
  <c r="AG72" i="15"/>
  <c r="K72" i="15"/>
  <c r="T71" i="15"/>
  <c r="O72" i="15"/>
  <c r="P72" i="15"/>
  <c r="E71" i="15"/>
  <c r="AV72" i="15"/>
  <c r="Q71" i="15"/>
  <c r="I72" i="15"/>
  <c r="R72" i="15"/>
  <c r="AA71" i="15"/>
  <c r="AJ72" i="15"/>
  <c r="AM71" i="15"/>
  <c r="AP72" i="15"/>
  <c r="AW71" i="15"/>
  <c r="F72" i="15"/>
  <c r="AL71" i="15"/>
  <c r="P71" i="15"/>
  <c r="AI72" i="15"/>
  <c r="AE71" i="15"/>
  <c r="AX71" i="15"/>
  <c r="M71" i="15"/>
  <c r="Y71" i="15"/>
  <c r="N72" i="15"/>
  <c r="U72" i="15"/>
  <c r="BA72" i="15"/>
  <c r="AH71" i="15"/>
  <c r="AU72" i="15"/>
  <c r="H71" i="15"/>
  <c r="AB71" i="15"/>
  <c r="AP71" i="15"/>
  <c r="AL72" i="15"/>
  <c r="AA72" i="15"/>
  <c r="AH72" i="15"/>
  <c r="AJ71" i="15"/>
  <c r="AM72" i="15"/>
  <c r="L72" i="15"/>
  <c r="X71" i="15"/>
  <c r="AK71" i="15"/>
  <c r="BB71" i="15"/>
  <c r="AU71" i="15"/>
  <c r="AN71" i="15"/>
  <c r="AY71" i="15"/>
  <c r="BA71" i="15"/>
  <c r="AC72" i="15"/>
  <c r="AF71" i="15"/>
  <c r="F71" i="15"/>
  <c r="H72" i="15"/>
  <c r="AN72" i="15"/>
  <c r="L71" i="15"/>
  <c r="D71" i="15"/>
  <c r="Y72" i="15"/>
  <c r="AY72" i="15"/>
  <c r="AO71" i="15"/>
  <c r="AO72" i="15"/>
  <c r="W71" i="15"/>
  <c r="AQ71" i="15"/>
  <c r="T72" i="15"/>
  <c r="AB72" i="15"/>
  <c r="S71" i="15"/>
  <c r="G72" i="15"/>
  <c r="AX72" i="15"/>
  <c r="AZ72" i="15"/>
  <c r="M72" i="15"/>
  <c r="N71" i="15"/>
  <c r="V71" i="15"/>
  <c r="X72" i="15"/>
  <c r="AG71" i="15"/>
  <c r="O71" i="15"/>
  <c r="W72" i="15"/>
  <c r="J72" i="15"/>
  <c r="R71" i="15"/>
  <c r="I71" i="15"/>
  <c r="K71" i="15"/>
  <c r="AE72" i="15"/>
  <c r="S72" i="15"/>
  <c r="AC71" i="15"/>
  <c r="Q72" i="15"/>
  <c r="AK72" i="15"/>
  <c r="AZ71" i="15"/>
  <c r="AQ72" i="15"/>
  <c r="Z72" i="15"/>
  <c r="AI71" i="15"/>
  <c r="AD71" i="15"/>
  <c r="AR71" i="15"/>
  <c r="BB72" i="15"/>
  <c r="C71" i="15"/>
  <c r="C72" i="15"/>
  <c r="BC71" i="15" l="1"/>
  <c r="BC72" i="15"/>
  <c r="BB74" i="15"/>
  <c r="Z74" i="15"/>
  <c r="Q74" i="15"/>
  <c r="K73" i="15"/>
  <c r="W74" i="15"/>
  <c r="V73" i="15"/>
  <c r="AX74" i="15"/>
  <c r="T74" i="15"/>
  <c r="AO73" i="15"/>
  <c r="L73" i="15"/>
  <c r="AN73" i="15"/>
  <c r="AH74" i="15"/>
  <c r="BA74" i="15"/>
  <c r="P73" i="15"/>
  <c r="R74" i="15"/>
  <c r="K74" i="15"/>
  <c r="AV73" i="15"/>
  <c r="U73" i="15"/>
  <c r="AR73" i="15"/>
  <c r="AQ74" i="15"/>
  <c r="AC73" i="15"/>
  <c r="I73" i="15"/>
  <c r="O73" i="15"/>
  <c r="N73" i="15"/>
  <c r="G74" i="15"/>
  <c r="AQ73" i="15"/>
  <c r="AY74" i="15"/>
  <c r="AN74" i="15"/>
  <c r="AC74" i="15"/>
  <c r="AU73" i="15"/>
  <c r="L74" i="15"/>
  <c r="AA74" i="15"/>
  <c r="H73" i="15"/>
  <c r="U74" i="15"/>
  <c r="AX73" i="15"/>
  <c r="AL73" i="15"/>
  <c r="AM73" i="15"/>
  <c r="I74" i="15"/>
  <c r="P74" i="15"/>
  <c r="AG74" i="15"/>
  <c r="Z73" i="15"/>
  <c r="AS73" i="15"/>
  <c r="J73" i="15"/>
  <c r="AW74" i="15"/>
  <c r="H74" i="15"/>
  <c r="BB73" i="15"/>
  <c r="AM74" i="15"/>
  <c r="AU74" i="15"/>
  <c r="AE73" i="15"/>
  <c r="AJ74" i="15"/>
  <c r="Q73" i="15"/>
  <c r="D74" i="15"/>
  <c r="AT74" i="15"/>
  <c r="AD73" i="15"/>
  <c r="AZ73" i="15"/>
  <c r="S74" i="15"/>
  <c r="R73" i="15"/>
  <c r="AG73" i="15"/>
  <c r="M74" i="15"/>
  <c r="S73" i="15"/>
  <c r="W73" i="15"/>
  <c r="Y74" i="15"/>
  <c r="BA73" i="15"/>
  <c r="AL74" i="15"/>
  <c r="N74" i="15"/>
  <c r="F74" i="15"/>
  <c r="O74" i="15"/>
  <c r="V74" i="15"/>
  <c r="AF74" i="15"/>
  <c r="AI73" i="15"/>
  <c r="AK74" i="15"/>
  <c r="AE74" i="15"/>
  <c r="J74" i="15"/>
  <c r="X74" i="15"/>
  <c r="AZ74" i="15"/>
  <c r="AB74" i="15"/>
  <c r="AO74" i="15"/>
  <c r="D73" i="15"/>
  <c r="F73" i="15"/>
  <c r="AY73" i="15"/>
  <c r="AK73" i="15"/>
  <c r="AJ73" i="15"/>
  <c r="AP73" i="15"/>
  <c r="AH73" i="15"/>
  <c r="Y73" i="15"/>
  <c r="AI74" i="15"/>
  <c r="AW73" i="15"/>
  <c r="AA73" i="15"/>
  <c r="AV74" i="15"/>
  <c r="T73" i="15"/>
  <c r="E74" i="15"/>
  <c r="AS74" i="15"/>
  <c r="AD74" i="15"/>
  <c r="AT73" i="15"/>
  <c r="AF73" i="15"/>
  <c r="X73" i="15"/>
  <c r="AB73" i="15"/>
  <c r="M73" i="15"/>
  <c r="AP74" i="15"/>
  <c r="E73" i="15"/>
  <c r="AR74" i="15"/>
  <c r="G73" i="15"/>
  <c r="C74" i="15"/>
  <c r="C73" i="15"/>
  <c r="BC74" i="15" l="1"/>
  <c r="BC73" i="15"/>
  <c r="G75" i="15"/>
  <c r="M75" i="15"/>
  <c r="T75" i="15"/>
  <c r="AJ75" i="15"/>
  <c r="X76" i="15"/>
  <c r="F76" i="15"/>
  <c r="AG75" i="15"/>
  <c r="BB75" i="15"/>
  <c r="I76" i="15"/>
  <c r="AU75" i="15"/>
  <c r="I75" i="15"/>
  <c r="P75" i="15"/>
  <c r="V75" i="15"/>
  <c r="AR76" i="15"/>
  <c r="AB75" i="15"/>
  <c r="AD76" i="15"/>
  <c r="AV76" i="15"/>
  <c r="Y75" i="15"/>
  <c r="AK75" i="15"/>
  <c r="AO76" i="15"/>
  <c r="J76" i="15"/>
  <c r="AF76" i="15"/>
  <c r="N76" i="15"/>
  <c r="W75" i="15"/>
  <c r="R75" i="15"/>
  <c r="AT76" i="15"/>
  <c r="AE75" i="15"/>
  <c r="H76" i="15"/>
  <c r="Z75" i="15"/>
  <c r="AM75" i="15"/>
  <c r="H75" i="15"/>
  <c r="AC76" i="15"/>
  <c r="G76" i="15"/>
  <c r="AC75" i="15"/>
  <c r="AV75" i="15"/>
  <c r="BA76" i="15"/>
  <c r="AO75" i="15"/>
  <c r="W76" i="15"/>
  <c r="BB76" i="15"/>
  <c r="X75" i="15"/>
  <c r="AS76" i="15"/>
  <c r="AH75" i="15"/>
  <c r="AY75" i="15"/>
  <c r="AE76" i="15"/>
  <c r="AL76" i="15"/>
  <c r="S75" i="15"/>
  <c r="D76" i="15"/>
  <c r="AW76" i="15"/>
  <c r="AL75" i="15"/>
  <c r="AA76" i="15"/>
  <c r="N75" i="15"/>
  <c r="K76" i="15"/>
  <c r="T76" i="15"/>
  <c r="K75" i="15"/>
  <c r="Z76" i="15"/>
  <c r="E75" i="15"/>
  <c r="AA75" i="15"/>
  <c r="AB76" i="15"/>
  <c r="V76" i="15"/>
  <c r="S76" i="15"/>
  <c r="AU76" i="15"/>
  <c r="AG76" i="15"/>
  <c r="AN76" i="15"/>
  <c r="AQ76" i="15"/>
  <c r="AH76" i="15"/>
  <c r="AP76" i="15"/>
  <c r="AF75" i="15"/>
  <c r="E76" i="15"/>
  <c r="AW75" i="15"/>
  <c r="AP75" i="15"/>
  <c r="F75" i="15"/>
  <c r="AZ76" i="15"/>
  <c r="AK76" i="15"/>
  <c r="O76" i="15"/>
  <c r="BA75" i="15"/>
  <c r="M76" i="15"/>
  <c r="AZ75" i="15"/>
  <c r="Q75" i="15"/>
  <c r="AM76" i="15"/>
  <c r="J75" i="15"/>
  <c r="P76" i="15"/>
  <c r="AX75" i="15"/>
  <c r="L76" i="15"/>
  <c r="AY76" i="15"/>
  <c r="O75" i="15"/>
  <c r="AR75" i="15"/>
  <c r="R76" i="15"/>
  <c r="AN75" i="15"/>
  <c r="AX76" i="15"/>
  <c r="Q76" i="15"/>
  <c r="AT75" i="15"/>
  <c r="AI76" i="15"/>
  <c r="D75" i="15"/>
  <c r="AI75" i="15"/>
  <c r="Y76" i="15"/>
  <c r="AD75" i="15"/>
  <c r="AJ76" i="15"/>
  <c r="AS75" i="15"/>
  <c r="U76" i="15"/>
  <c r="AQ75" i="15"/>
  <c r="U75" i="15"/>
  <c r="L75" i="15"/>
  <c r="C75" i="15"/>
  <c r="C76" i="15"/>
  <c r="BC75" i="15" l="1"/>
  <c r="BC76" i="15"/>
  <c r="L77" i="15"/>
  <c r="AR77" i="15"/>
  <c r="O78" i="15"/>
  <c r="AP78" i="15"/>
  <c r="AB78" i="15"/>
  <c r="AA78" i="15"/>
  <c r="AH77" i="15"/>
  <c r="AM77" i="15"/>
  <c r="AF78" i="15"/>
  <c r="AR78" i="15"/>
  <c r="F78" i="15"/>
  <c r="U77" i="15"/>
  <c r="AJ78" i="15"/>
  <c r="D77" i="15"/>
  <c r="AX78" i="15"/>
  <c r="O77" i="15"/>
  <c r="P78" i="15"/>
  <c r="AZ77" i="15"/>
  <c r="AK78" i="15"/>
  <c r="AW77" i="15"/>
  <c r="AH78" i="15"/>
  <c r="AU78" i="15"/>
  <c r="AA77" i="15"/>
  <c r="T78" i="15"/>
  <c r="AL77" i="15"/>
  <c r="AL78" i="15"/>
  <c r="AS78" i="15"/>
  <c r="AO77" i="15"/>
  <c r="G78" i="15"/>
  <c r="Z77" i="15"/>
  <c r="R77" i="15"/>
  <c r="J78" i="15"/>
  <c r="AV78" i="15"/>
  <c r="V77" i="15"/>
  <c r="I78" i="15"/>
  <c r="X78" i="15"/>
  <c r="G77" i="15"/>
  <c r="AD77" i="15"/>
  <c r="AI78" i="15"/>
  <c r="AN77" i="15"/>
  <c r="AY78" i="15"/>
  <c r="J77" i="15"/>
  <c r="AZ78" i="15"/>
  <c r="E78" i="15"/>
  <c r="S78" i="15"/>
  <c r="K78" i="15"/>
  <c r="AW78" i="15"/>
  <c r="X77" i="15"/>
  <c r="AC78" i="15"/>
  <c r="H78" i="15"/>
  <c r="AO78" i="15"/>
  <c r="P77" i="15"/>
  <c r="AJ77" i="15"/>
  <c r="AQ77" i="15"/>
  <c r="M78" i="15"/>
  <c r="AQ78" i="15"/>
  <c r="E77" i="15"/>
  <c r="AE78" i="15"/>
  <c r="BA78" i="15"/>
  <c r="W77" i="15"/>
  <c r="AD78" i="15"/>
  <c r="BB77" i="15"/>
  <c r="U78" i="15"/>
  <c r="Y78" i="15"/>
  <c r="AT77" i="15"/>
  <c r="R78" i="15"/>
  <c r="L78" i="15"/>
  <c r="AM78" i="15"/>
  <c r="BA77" i="15"/>
  <c r="F77" i="15"/>
  <c r="AF77" i="15"/>
  <c r="AN78" i="15"/>
  <c r="V78" i="15"/>
  <c r="Z78" i="15"/>
  <c r="N77" i="15"/>
  <c r="D78" i="15"/>
  <c r="AY77" i="15"/>
  <c r="BB78" i="15"/>
  <c r="AV77" i="15"/>
  <c r="H77" i="15"/>
  <c r="AE77" i="15"/>
  <c r="N78" i="15"/>
  <c r="AK77" i="15"/>
  <c r="AB77" i="15"/>
  <c r="I77" i="15"/>
  <c r="AG77" i="15"/>
  <c r="T77" i="15"/>
  <c r="AS77" i="15"/>
  <c r="AI77" i="15"/>
  <c r="Q78" i="15"/>
  <c r="AX77" i="15"/>
  <c r="Q77" i="15"/>
  <c r="AP77" i="15"/>
  <c r="AG78" i="15"/>
  <c r="K77" i="15"/>
  <c r="S77" i="15"/>
  <c r="W78" i="15"/>
  <c r="AC77" i="15"/>
  <c r="AT78" i="15"/>
  <c r="Y77" i="15"/>
  <c r="AU77" i="15"/>
  <c r="M77" i="15"/>
  <c r="C78" i="15"/>
  <c r="C77" i="15"/>
  <c r="BC78" i="15" l="1"/>
  <c r="BC77" i="15"/>
  <c r="M79" i="15"/>
  <c r="AG79" i="15"/>
  <c r="Z80" i="15"/>
  <c r="BB79" i="15"/>
  <c r="AQ79" i="15"/>
  <c r="K80" i="15"/>
  <c r="AD79" i="15"/>
  <c r="Z79" i="15"/>
  <c r="AU80" i="15"/>
  <c r="D79" i="15"/>
  <c r="AA80" i="15"/>
  <c r="AU79" i="15"/>
  <c r="W80" i="15"/>
  <c r="AP79" i="15"/>
  <c r="AI79" i="15"/>
  <c r="I79" i="15"/>
  <c r="AE79" i="15"/>
  <c r="AY79" i="15"/>
  <c r="V80" i="15"/>
  <c r="BA79" i="15"/>
  <c r="AT79" i="15"/>
  <c r="AD80" i="15"/>
  <c r="E79" i="15"/>
  <c r="AJ79" i="15"/>
  <c r="AC80" i="15"/>
  <c r="S80" i="15"/>
  <c r="AY80" i="15"/>
  <c r="G79" i="15"/>
  <c r="AV80" i="15"/>
  <c r="G80" i="15"/>
  <c r="AL79" i="15"/>
  <c r="AH80" i="15"/>
  <c r="P80" i="15"/>
  <c r="AJ80" i="15"/>
  <c r="AF80" i="15"/>
  <c r="AB80" i="15"/>
  <c r="L79" i="15"/>
  <c r="S79" i="15"/>
  <c r="Q79" i="15"/>
  <c r="AS79" i="15"/>
  <c r="AB79" i="15"/>
  <c r="H79" i="15"/>
  <c r="AN80" i="15"/>
  <c r="AM80" i="15"/>
  <c r="W79" i="15"/>
  <c r="P79" i="15"/>
  <c r="X79" i="15"/>
  <c r="AN79" i="15"/>
  <c r="J80" i="15"/>
  <c r="T80" i="15"/>
  <c r="AW79" i="15"/>
  <c r="U79" i="15"/>
  <c r="AP80" i="15"/>
  <c r="Y79" i="15"/>
  <c r="D80" i="15"/>
  <c r="Y80" i="15"/>
  <c r="AQ80" i="15"/>
  <c r="E80" i="15"/>
  <c r="X80" i="15"/>
  <c r="AO79" i="15"/>
  <c r="O79" i="15"/>
  <c r="AM79" i="15"/>
  <c r="AT80" i="15"/>
  <c r="K79" i="15"/>
  <c r="AX79" i="15"/>
  <c r="T79" i="15"/>
  <c r="AK79" i="15"/>
  <c r="AV79" i="15"/>
  <c r="N79" i="15"/>
  <c r="AF79" i="15"/>
  <c r="L80" i="15"/>
  <c r="U80" i="15"/>
  <c r="BA80" i="15"/>
  <c r="M80" i="15"/>
  <c r="AO80" i="15"/>
  <c r="AW80" i="15"/>
  <c r="AZ80" i="15"/>
  <c r="AI80" i="15"/>
  <c r="I80" i="15"/>
  <c r="R79" i="15"/>
  <c r="AS80" i="15"/>
  <c r="AA79" i="15"/>
  <c r="AK80" i="15"/>
  <c r="AX80" i="15"/>
  <c r="F80" i="15"/>
  <c r="AH79" i="15"/>
  <c r="O80" i="15"/>
  <c r="AC79" i="15"/>
  <c r="AG80" i="15"/>
  <c r="Q80" i="15"/>
  <c r="N80" i="15"/>
  <c r="BB80" i="15"/>
  <c r="F79" i="15"/>
  <c r="R80" i="15"/>
  <c r="AE80" i="15"/>
  <c r="H80" i="15"/>
  <c r="J79" i="15"/>
  <c r="V79" i="15"/>
  <c r="AL80" i="15"/>
  <c r="AZ79" i="15"/>
  <c r="AR80" i="15"/>
  <c r="AR79" i="15"/>
  <c r="C79" i="15"/>
  <c r="C80" i="15"/>
  <c r="BC80" i="15" l="1"/>
  <c r="BC79" i="15"/>
  <c r="AR81" i="15"/>
  <c r="AH81" i="15"/>
  <c r="AF81" i="15"/>
  <c r="AM81" i="15"/>
  <c r="Y81" i="15"/>
  <c r="P81" i="15"/>
  <c r="AJ82" i="15"/>
  <c r="S82" i="15"/>
  <c r="AY81" i="15"/>
  <c r="D81" i="15"/>
  <c r="AG81" i="15"/>
  <c r="AR82" i="15"/>
  <c r="J81" i="15"/>
  <c r="F81" i="15"/>
  <c r="AG82" i="15"/>
  <c r="F82" i="15"/>
  <c r="AS82" i="15"/>
  <c r="AZ82" i="15"/>
  <c r="BA82" i="15"/>
  <c r="N81" i="15"/>
  <c r="AX81" i="15"/>
  <c r="O81" i="15"/>
  <c r="AQ82" i="15"/>
  <c r="AP82" i="15"/>
  <c r="J82" i="15"/>
  <c r="W81" i="15"/>
  <c r="AB81" i="15"/>
  <c r="L81" i="15"/>
  <c r="P82" i="15"/>
  <c r="AV82" i="15"/>
  <c r="AC82" i="15"/>
  <c r="AT81" i="15"/>
  <c r="AE81" i="15"/>
  <c r="W82" i="15"/>
  <c r="AU82" i="15"/>
  <c r="AQ81" i="15"/>
  <c r="M81" i="15"/>
  <c r="H82" i="15"/>
  <c r="BB82" i="15"/>
  <c r="AC81" i="15"/>
  <c r="AX82" i="15"/>
  <c r="R81" i="15"/>
  <c r="U82" i="15"/>
  <c r="AV81" i="15"/>
  <c r="AO81" i="15"/>
  <c r="U81" i="15"/>
  <c r="AN81" i="15"/>
  <c r="AS81" i="15"/>
  <c r="AH82" i="15"/>
  <c r="AJ81" i="15"/>
  <c r="I81" i="15"/>
  <c r="Z81" i="15"/>
  <c r="AZ81" i="15"/>
  <c r="AW82" i="15"/>
  <c r="K81" i="15"/>
  <c r="Y82" i="15"/>
  <c r="AM82" i="15"/>
  <c r="AB82" i="15"/>
  <c r="G81" i="15"/>
  <c r="BA81" i="15"/>
  <c r="AU81" i="15"/>
  <c r="BB81" i="15"/>
  <c r="AL82" i="15"/>
  <c r="AE82" i="15"/>
  <c r="N82" i="15"/>
  <c r="O82" i="15"/>
  <c r="AK82" i="15"/>
  <c r="I82" i="15"/>
  <c r="AO82" i="15"/>
  <c r="L82" i="15"/>
  <c r="AK81" i="15"/>
  <c r="AT82" i="15"/>
  <c r="X82" i="15"/>
  <c r="D82" i="15"/>
  <c r="AW81" i="15"/>
  <c r="X81" i="15"/>
  <c r="AN82" i="15"/>
  <c r="Q81" i="15"/>
  <c r="AF82" i="15"/>
  <c r="AL81" i="15"/>
  <c r="AY82" i="15"/>
  <c r="E81" i="15"/>
  <c r="V82" i="15"/>
  <c r="AI81" i="15"/>
  <c r="AA82" i="15"/>
  <c r="AD81" i="15"/>
  <c r="Z82" i="15"/>
  <c r="V81" i="15"/>
  <c r="R82" i="15"/>
  <c r="Q82" i="15"/>
  <c r="AA81" i="15"/>
  <c r="AI82" i="15"/>
  <c r="M82" i="15"/>
  <c r="T81" i="15"/>
  <c r="E82" i="15"/>
  <c r="T82" i="15"/>
  <c r="H81" i="15"/>
  <c r="S81" i="15"/>
  <c r="G82" i="15"/>
  <c r="AD82" i="15"/>
  <c r="AP81" i="15"/>
  <c r="K82" i="15"/>
  <c r="C82" i="15"/>
  <c r="C81" i="15"/>
  <c r="BC81" i="15" l="1"/>
  <c r="BC82" i="15"/>
  <c r="K84" i="15"/>
  <c r="S83" i="15"/>
  <c r="T83" i="15"/>
  <c r="Q84" i="15"/>
  <c r="AD83" i="15"/>
  <c r="E83" i="15"/>
  <c r="Q83" i="15"/>
  <c r="D84" i="15"/>
  <c r="L84" i="15"/>
  <c r="O84" i="15"/>
  <c r="BB83" i="15"/>
  <c r="AB84" i="15"/>
  <c r="AW84" i="15"/>
  <c r="AJ83" i="15"/>
  <c r="U83" i="15"/>
  <c r="R83" i="15"/>
  <c r="H84" i="15"/>
  <c r="W84" i="15"/>
  <c r="AV84" i="15"/>
  <c r="W83" i="15"/>
  <c r="O83" i="15"/>
  <c r="F83" i="15"/>
  <c r="AH83" i="15"/>
  <c r="AP83" i="15"/>
  <c r="H83" i="15"/>
  <c r="M84" i="15"/>
  <c r="R84" i="15"/>
  <c r="AA84" i="15"/>
  <c r="AY84" i="15"/>
  <c r="AN84" i="15"/>
  <c r="X84" i="15"/>
  <c r="AO84" i="15"/>
  <c r="N84" i="15"/>
  <c r="AU83" i="15"/>
  <c r="AM84" i="15"/>
  <c r="AZ83" i="15"/>
  <c r="AH84" i="15"/>
  <c r="AO83" i="15"/>
  <c r="AX84" i="15"/>
  <c r="M83" i="15"/>
  <c r="AE83" i="15"/>
  <c r="P84" i="15"/>
  <c r="J84" i="15"/>
  <c r="AX83" i="15"/>
  <c r="AS84" i="15"/>
  <c r="Y83" i="15"/>
  <c r="AD84" i="15"/>
  <c r="T84" i="15"/>
  <c r="AI84" i="15"/>
  <c r="V83" i="15"/>
  <c r="AI83" i="15"/>
  <c r="AL83" i="15"/>
  <c r="X83" i="15"/>
  <c r="AT84" i="15"/>
  <c r="I84" i="15"/>
  <c r="AE84" i="15"/>
  <c r="BA83" i="15"/>
  <c r="Y84" i="15"/>
  <c r="Z83" i="15"/>
  <c r="AS83" i="15"/>
  <c r="AV83" i="15"/>
  <c r="AC83" i="15"/>
  <c r="AQ83" i="15"/>
  <c r="AT83" i="15"/>
  <c r="L83" i="15"/>
  <c r="AP84" i="15"/>
  <c r="N83" i="15"/>
  <c r="F84" i="15"/>
  <c r="AR84" i="15"/>
  <c r="S84" i="15"/>
  <c r="AM83" i="15"/>
  <c r="D83" i="15"/>
  <c r="J83" i="15"/>
  <c r="AR83" i="15"/>
  <c r="G84" i="15"/>
  <c r="E84" i="15"/>
  <c r="AA83" i="15"/>
  <c r="Z84" i="15"/>
  <c r="V84" i="15"/>
  <c r="AF84" i="15"/>
  <c r="AW83" i="15"/>
  <c r="AK83" i="15"/>
  <c r="AK84" i="15"/>
  <c r="AL84" i="15"/>
  <c r="G83" i="15"/>
  <c r="K83" i="15"/>
  <c r="I83" i="15"/>
  <c r="AN83" i="15"/>
  <c r="U84" i="15"/>
  <c r="BB84" i="15"/>
  <c r="AU84" i="15"/>
  <c r="AC84" i="15"/>
  <c r="AB83" i="15"/>
  <c r="AQ84" i="15"/>
  <c r="BA84" i="15"/>
  <c r="AG84" i="15"/>
  <c r="AG83" i="15"/>
  <c r="AJ84" i="15"/>
  <c r="AF83" i="15"/>
  <c r="AZ84" i="15"/>
  <c r="P83" i="15"/>
  <c r="AY83" i="15"/>
  <c r="C83" i="15"/>
  <c r="C84" i="15"/>
  <c r="BC84" i="15" l="1"/>
  <c r="BC83" i="15"/>
  <c r="AY85" i="15"/>
  <c r="AQ86" i="15"/>
  <c r="K85" i="15"/>
  <c r="Z86" i="15"/>
  <c r="S86" i="15"/>
  <c r="AC85" i="15"/>
  <c r="V85" i="15"/>
  <c r="P86" i="15"/>
  <c r="AU85" i="15"/>
  <c r="M86" i="15"/>
  <c r="W86" i="15"/>
  <c r="O86" i="15"/>
  <c r="P85" i="15"/>
  <c r="AG85" i="15"/>
  <c r="AB85" i="15"/>
  <c r="U86" i="15"/>
  <c r="G85" i="15"/>
  <c r="AW85" i="15"/>
  <c r="AA85" i="15"/>
  <c r="J85" i="15"/>
  <c r="AR86" i="15"/>
  <c r="L85" i="15"/>
  <c r="AV85" i="15"/>
  <c r="BA85" i="15"/>
  <c r="X85" i="15"/>
  <c r="AI86" i="15"/>
  <c r="AS86" i="15"/>
  <c r="AE85" i="15"/>
  <c r="AH86" i="15"/>
  <c r="N86" i="15"/>
  <c r="AY86" i="15"/>
  <c r="H85" i="15"/>
  <c r="O85" i="15"/>
  <c r="H86" i="15"/>
  <c r="AW86" i="15"/>
  <c r="L86" i="15"/>
  <c r="AD85" i="15"/>
  <c r="K86" i="15"/>
  <c r="AG86" i="15"/>
  <c r="AC86" i="15"/>
  <c r="AN85" i="15"/>
  <c r="AF86" i="15"/>
  <c r="E86" i="15"/>
  <c r="F86" i="15"/>
  <c r="AT85" i="15"/>
  <c r="AE86" i="15"/>
  <c r="T86" i="15"/>
  <c r="AX85" i="15"/>
  <c r="AZ85" i="15"/>
  <c r="AA86" i="15"/>
  <c r="W85" i="15"/>
  <c r="AB86" i="15"/>
  <c r="D86" i="15"/>
  <c r="AZ86" i="15"/>
  <c r="AL86" i="15"/>
  <c r="D85" i="15"/>
  <c r="AS85" i="15"/>
  <c r="AL85" i="15"/>
  <c r="M85" i="15"/>
  <c r="AO86" i="15"/>
  <c r="AP85" i="15"/>
  <c r="R85" i="15"/>
  <c r="Q86" i="15"/>
  <c r="S85" i="15"/>
  <c r="AF85" i="15"/>
  <c r="BA86" i="15"/>
  <c r="AU86" i="15"/>
  <c r="I85" i="15"/>
  <c r="AK86" i="15"/>
  <c r="V86" i="15"/>
  <c r="G86" i="15"/>
  <c r="AM85" i="15"/>
  <c r="N85" i="15"/>
  <c r="AQ85" i="15"/>
  <c r="Z85" i="15"/>
  <c r="I86" i="15"/>
  <c r="AI85" i="15"/>
  <c r="AD86" i="15"/>
  <c r="J86" i="15"/>
  <c r="AX86" i="15"/>
  <c r="AM86" i="15"/>
  <c r="X86" i="15"/>
  <c r="R86" i="15"/>
  <c r="AH85" i="15"/>
  <c r="AV86" i="15"/>
  <c r="U85" i="15"/>
  <c r="BB85" i="15"/>
  <c r="Q85" i="15"/>
  <c r="T85" i="15"/>
  <c r="AJ86" i="15"/>
  <c r="BB86" i="15"/>
  <c r="AK85" i="15"/>
  <c r="AR85" i="15"/>
  <c r="AP86" i="15"/>
  <c r="Y86" i="15"/>
  <c r="AT86" i="15"/>
  <c r="Y85" i="15"/>
  <c r="AO85" i="15"/>
  <c r="AN86" i="15"/>
  <c r="F85" i="15"/>
  <c r="AJ85" i="15"/>
  <c r="E85" i="15"/>
  <c r="C86" i="15"/>
  <c r="C85" i="15"/>
  <c r="BC85" i="15" l="1"/>
  <c r="BC86" i="15"/>
  <c r="E87" i="15"/>
  <c r="AO87" i="15"/>
  <c r="AP88" i="15"/>
  <c r="AJ88" i="15"/>
  <c r="U87" i="15"/>
  <c r="X88" i="15"/>
  <c r="AD88" i="15"/>
  <c r="AQ87" i="15"/>
  <c r="V88" i="15"/>
  <c r="R87" i="15"/>
  <c r="AL87" i="15"/>
  <c r="AA88" i="15"/>
  <c r="AF88" i="15"/>
  <c r="H88" i="15"/>
  <c r="L87" i="15"/>
  <c r="AG87" i="15"/>
  <c r="AC87" i="15"/>
  <c r="AJ87" i="15"/>
  <c r="Y87" i="15"/>
  <c r="AR87" i="15"/>
  <c r="T87" i="15"/>
  <c r="AV88" i="15"/>
  <c r="AM88" i="15"/>
  <c r="AI87" i="15"/>
  <c r="N87" i="15"/>
  <c r="AK88" i="15"/>
  <c r="AF87" i="15"/>
  <c r="AP87" i="15"/>
  <c r="AS87" i="15"/>
  <c r="D88" i="15"/>
  <c r="AZ87" i="15"/>
  <c r="AT87" i="15"/>
  <c r="AN87" i="15"/>
  <c r="AD87" i="15"/>
  <c r="O87" i="15"/>
  <c r="AH88" i="15"/>
  <c r="X87" i="15"/>
  <c r="AR88" i="15"/>
  <c r="G87" i="15"/>
  <c r="P87" i="15"/>
  <c r="AU87" i="15"/>
  <c r="S88" i="15"/>
  <c r="AY87" i="15"/>
  <c r="AM87" i="15"/>
  <c r="AO88" i="15"/>
  <c r="AB88" i="15"/>
  <c r="F88" i="15"/>
  <c r="L88" i="15"/>
  <c r="AE87" i="15"/>
  <c r="BA87" i="15"/>
  <c r="U88" i="15"/>
  <c r="P88" i="15"/>
  <c r="F87" i="15"/>
  <c r="AT88" i="15"/>
  <c r="AK87" i="15"/>
  <c r="Q87" i="15"/>
  <c r="AH87" i="15"/>
  <c r="AX88" i="15"/>
  <c r="I88" i="15"/>
  <c r="I87" i="15"/>
  <c r="S87" i="15"/>
  <c r="D87" i="15"/>
  <c r="AX87" i="15"/>
  <c r="AC88" i="15"/>
  <c r="H87" i="15"/>
  <c r="J87" i="15"/>
  <c r="O88" i="15"/>
  <c r="Z88" i="15"/>
  <c r="AN88" i="15"/>
  <c r="Y88" i="15"/>
  <c r="BB88" i="15"/>
  <c r="BB87" i="15"/>
  <c r="R88" i="15"/>
  <c r="J88" i="15"/>
  <c r="Z87" i="15"/>
  <c r="G88" i="15"/>
  <c r="AU88" i="15"/>
  <c r="Q88" i="15"/>
  <c r="M87" i="15"/>
  <c r="AL88" i="15"/>
  <c r="W87" i="15"/>
  <c r="T88" i="15"/>
  <c r="E88" i="15"/>
  <c r="AG88" i="15"/>
  <c r="AW88" i="15"/>
  <c r="AY88" i="15"/>
  <c r="AS88" i="15"/>
  <c r="AV87" i="15"/>
  <c r="AA87" i="15"/>
  <c r="AB87" i="15"/>
  <c r="W88" i="15"/>
  <c r="V87" i="15"/>
  <c r="K87" i="15"/>
  <c r="BA88" i="15"/>
  <c r="AZ88" i="15"/>
  <c r="AE88" i="15"/>
  <c r="K88" i="15"/>
  <c r="N88" i="15"/>
  <c r="AI88" i="15"/>
  <c r="AW87" i="15"/>
  <c r="M88" i="15"/>
  <c r="AQ88" i="15"/>
  <c r="C87" i="15"/>
  <c r="C88" i="15"/>
  <c r="BC87" i="15" l="1"/>
  <c r="BC88" i="15"/>
  <c r="AQ90" i="15"/>
  <c r="N90" i="15"/>
  <c r="BA90" i="15"/>
  <c r="AB89" i="15"/>
  <c r="AY90" i="15"/>
  <c r="T90" i="15"/>
  <c r="Q90" i="15"/>
  <c r="J90" i="15"/>
  <c r="Y90" i="15"/>
  <c r="J89" i="15"/>
  <c r="AX90" i="15"/>
  <c r="BA89" i="15"/>
  <c r="AR90" i="15"/>
  <c r="D90" i="15"/>
  <c r="AV90" i="15"/>
  <c r="H90" i="15"/>
  <c r="X90" i="15"/>
  <c r="M90" i="15"/>
  <c r="K90" i="15"/>
  <c r="K89" i="15"/>
  <c r="AA89" i="15"/>
  <c r="AW90" i="15"/>
  <c r="W89" i="15"/>
  <c r="AU90" i="15"/>
  <c r="R90" i="15"/>
  <c r="AN90" i="15"/>
  <c r="H89" i="15"/>
  <c r="S89" i="15"/>
  <c r="AH89" i="15"/>
  <c r="F89" i="15"/>
  <c r="AE89" i="15"/>
  <c r="AO90" i="15"/>
  <c r="AU89" i="15"/>
  <c r="X89" i="15"/>
  <c r="AN89" i="15"/>
  <c r="AS89" i="15"/>
  <c r="N89" i="15"/>
  <c r="T89" i="15"/>
  <c r="AC89" i="15"/>
  <c r="AF90" i="15"/>
  <c r="V90" i="15"/>
  <c r="U89" i="15"/>
  <c r="E89" i="15"/>
  <c r="BB89" i="15"/>
  <c r="AC90" i="15"/>
  <c r="Q89" i="15"/>
  <c r="L90" i="15"/>
  <c r="P89" i="15"/>
  <c r="AT89" i="15"/>
  <c r="AI89" i="15"/>
  <c r="AG89" i="15"/>
  <c r="AA90" i="15"/>
  <c r="AJ90" i="15"/>
  <c r="AW89" i="15"/>
  <c r="AE90" i="15"/>
  <c r="V89" i="15"/>
  <c r="AV89" i="15"/>
  <c r="AG90" i="15"/>
  <c r="AL90" i="15"/>
  <c r="G90" i="15"/>
  <c r="Z90" i="15"/>
  <c r="I89" i="15"/>
  <c r="P90" i="15"/>
  <c r="AM89" i="15"/>
  <c r="AH90" i="15"/>
  <c r="AP89" i="15"/>
  <c r="AR89" i="15"/>
  <c r="AQ89" i="15"/>
  <c r="AI90" i="15"/>
  <c r="AZ90" i="15"/>
  <c r="W90" i="15"/>
  <c r="AS90" i="15"/>
  <c r="E90" i="15"/>
  <c r="M89" i="15"/>
  <c r="Z89" i="15"/>
  <c r="BB90" i="15"/>
  <c r="O90" i="15"/>
  <c r="AX89" i="15"/>
  <c r="I90" i="15"/>
  <c r="AK89" i="15"/>
  <c r="U90" i="15"/>
  <c r="F90" i="15"/>
  <c r="AY89" i="15"/>
  <c r="G89" i="15"/>
  <c r="O89" i="15"/>
  <c r="AZ89" i="15"/>
  <c r="AF89" i="15"/>
  <c r="AM90" i="15"/>
  <c r="Y89" i="15"/>
  <c r="L89" i="15"/>
  <c r="AL89" i="15"/>
  <c r="AD90" i="15"/>
  <c r="AP90" i="15"/>
  <c r="D89" i="15"/>
  <c r="AT90" i="15"/>
  <c r="AB90" i="15"/>
  <c r="S90" i="15"/>
  <c r="AD89" i="15"/>
  <c r="AK90" i="15"/>
  <c r="AJ89" i="15"/>
  <c r="R89" i="15"/>
  <c r="AO89" i="15"/>
  <c r="C90" i="15"/>
  <c r="C89" i="15"/>
  <c r="BC90" i="15" l="1"/>
  <c r="BC89" i="15"/>
  <c r="AO91" i="15"/>
  <c r="AD91" i="15"/>
  <c r="D91" i="15"/>
  <c r="L91" i="15"/>
  <c r="AZ91" i="15"/>
  <c r="F92" i="15"/>
  <c r="AX91" i="15"/>
  <c r="M91" i="15"/>
  <c r="AZ92" i="15"/>
  <c r="I91" i="15"/>
  <c r="AW91" i="15"/>
  <c r="Q91" i="15"/>
  <c r="T91" i="15"/>
  <c r="F91" i="15"/>
  <c r="M92" i="15"/>
  <c r="J91" i="15"/>
  <c r="N92" i="15"/>
  <c r="R91" i="15"/>
  <c r="S92" i="15"/>
  <c r="AP92" i="15"/>
  <c r="Y91" i="15"/>
  <c r="O91" i="15"/>
  <c r="U92" i="15"/>
  <c r="O92" i="15"/>
  <c r="E92" i="15"/>
  <c r="AI92" i="15"/>
  <c r="AH92" i="15"/>
  <c r="Z92" i="15"/>
  <c r="AV91" i="15"/>
  <c r="AJ92" i="15"/>
  <c r="AT91" i="15"/>
  <c r="AC92" i="15"/>
  <c r="V92" i="15"/>
  <c r="N91" i="15"/>
  <c r="AU91" i="15"/>
  <c r="AH91" i="15"/>
  <c r="R92" i="15"/>
  <c r="AA91" i="15"/>
  <c r="X92" i="15"/>
  <c r="AR92" i="15"/>
  <c r="Y92" i="15"/>
  <c r="AY92" i="15"/>
  <c r="AQ92" i="15"/>
  <c r="AS92" i="15"/>
  <c r="AM91" i="15"/>
  <c r="V91" i="15"/>
  <c r="AA92" i="15"/>
  <c r="BB91" i="15"/>
  <c r="AS91" i="15"/>
  <c r="S91" i="15"/>
  <c r="AU92" i="15"/>
  <c r="H92" i="15"/>
  <c r="J92" i="15"/>
  <c r="AJ91" i="15"/>
  <c r="AB92" i="15"/>
  <c r="AD92" i="15"/>
  <c r="AM92" i="15"/>
  <c r="G91" i="15"/>
  <c r="AK91" i="15"/>
  <c r="BB92" i="15"/>
  <c r="AQ91" i="15"/>
  <c r="G92" i="15"/>
  <c r="P91" i="15"/>
  <c r="AF92" i="15"/>
  <c r="AO92" i="15"/>
  <c r="K91" i="15"/>
  <c r="BA91" i="15"/>
  <c r="AB91" i="15"/>
  <c r="AK92" i="15"/>
  <c r="AT92" i="15"/>
  <c r="AL91" i="15"/>
  <c r="AF91" i="15"/>
  <c r="AY91" i="15"/>
  <c r="I92" i="15"/>
  <c r="Z91" i="15"/>
  <c r="W92" i="15"/>
  <c r="AR91" i="15"/>
  <c r="P92" i="15"/>
  <c r="AL92" i="15"/>
  <c r="AE92" i="15"/>
  <c r="AG91" i="15"/>
  <c r="L92" i="15"/>
  <c r="E91" i="15"/>
  <c r="AC91" i="15"/>
  <c r="AN91" i="15"/>
  <c r="AE91" i="15"/>
  <c r="H91" i="15"/>
  <c r="W91" i="15"/>
  <c r="K92" i="15"/>
  <c r="AV92" i="15"/>
  <c r="AX92" i="15"/>
  <c r="Q92" i="15"/>
  <c r="BA92" i="15"/>
  <c r="AP91" i="15"/>
  <c r="AG92" i="15"/>
  <c r="AI91" i="15"/>
  <c r="U91" i="15"/>
  <c r="X91" i="15"/>
  <c r="AN92" i="15"/>
  <c r="AW92" i="15"/>
  <c r="D92" i="15"/>
  <c r="T92" i="15"/>
  <c r="C91" i="15"/>
  <c r="C92" i="15"/>
  <c r="BC91" i="15" l="1"/>
  <c r="BC92" i="15"/>
  <c r="T94" i="15"/>
  <c r="X93" i="15"/>
  <c r="AP93" i="15"/>
  <c r="AV94" i="15"/>
  <c r="AE93" i="15"/>
  <c r="L94" i="15"/>
  <c r="P94" i="15"/>
  <c r="I94" i="15"/>
  <c r="AT94" i="15"/>
  <c r="G94" i="15"/>
  <c r="AJ93" i="15"/>
  <c r="V93" i="15"/>
  <c r="N93" i="15"/>
  <c r="AI94" i="15"/>
  <c r="R93" i="15"/>
  <c r="I93" i="15"/>
  <c r="D94" i="15"/>
  <c r="U93" i="15"/>
  <c r="BA94" i="15"/>
  <c r="K94" i="15"/>
  <c r="AN93" i="15"/>
  <c r="AG93" i="15"/>
  <c r="AR93" i="15"/>
  <c r="AY93" i="15"/>
  <c r="AK94" i="15"/>
  <c r="AO94" i="15"/>
  <c r="AQ93" i="15"/>
  <c r="AM94" i="15"/>
  <c r="J94" i="15"/>
  <c r="AS93" i="15"/>
  <c r="AM93" i="15"/>
  <c r="Y94" i="15"/>
  <c r="R94" i="15"/>
  <c r="V94" i="15"/>
  <c r="AV93" i="15"/>
  <c r="E94" i="15"/>
  <c r="Y93" i="15"/>
  <c r="N94" i="15"/>
  <c r="T93" i="15"/>
  <c r="AZ94" i="15"/>
  <c r="AZ93" i="15"/>
  <c r="AO93" i="15"/>
  <c r="AB93" i="15"/>
  <c r="BB94" i="15"/>
  <c r="H94" i="15"/>
  <c r="AS94" i="15"/>
  <c r="AR94" i="15"/>
  <c r="AC94" i="15"/>
  <c r="O94" i="15"/>
  <c r="J93" i="15"/>
  <c r="M93" i="15"/>
  <c r="AW94" i="15"/>
  <c r="AI93" i="15"/>
  <c r="Q94" i="15"/>
  <c r="W93" i="15"/>
  <c r="AC93" i="15"/>
  <c r="AE94" i="15"/>
  <c r="W94" i="15"/>
  <c r="AF93" i="15"/>
  <c r="AF94" i="15"/>
  <c r="AD94" i="15"/>
  <c r="BB93" i="15"/>
  <c r="AH93" i="15"/>
  <c r="Z94" i="15"/>
  <c r="AP94" i="15"/>
  <c r="Q93" i="15"/>
  <c r="L93" i="15"/>
  <c r="AN94" i="15"/>
  <c r="AG94" i="15"/>
  <c r="AX94" i="15"/>
  <c r="H93" i="15"/>
  <c r="E93" i="15"/>
  <c r="AL94" i="15"/>
  <c r="Z93" i="15"/>
  <c r="AL93" i="15"/>
  <c r="BA93" i="15"/>
  <c r="P93" i="15"/>
  <c r="AK93" i="15"/>
  <c r="AB94" i="15"/>
  <c r="AU94" i="15"/>
  <c r="AA94" i="15"/>
  <c r="AQ94" i="15"/>
  <c r="X94" i="15"/>
  <c r="AU93" i="15"/>
  <c r="AT93" i="15"/>
  <c r="AH94" i="15"/>
  <c r="U94" i="15"/>
  <c r="S94" i="15"/>
  <c r="M94" i="15"/>
  <c r="AW93" i="15"/>
  <c r="AX93" i="15"/>
  <c r="D93" i="15"/>
  <c r="K93" i="15"/>
  <c r="G93" i="15"/>
  <c r="S93" i="15"/>
  <c r="AY94" i="15"/>
  <c r="AA93" i="15"/>
  <c r="AJ94" i="15"/>
  <c r="O93" i="15"/>
  <c r="F93" i="15"/>
  <c r="F94" i="15"/>
  <c r="AD93" i="15"/>
  <c r="C94" i="15"/>
  <c r="C93" i="15"/>
  <c r="BC94" i="15" l="1"/>
  <c r="BC93" i="15"/>
  <c r="AD95" i="15"/>
  <c r="AJ96" i="15"/>
  <c r="G95" i="15"/>
  <c r="AW95" i="15"/>
  <c r="AH96" i="15"/>
  <c r="AQ96" i="15"/>
  <c r="AK95" i="15"/>
  <c r="Z95" i="15"/>
  <c r="AX96" i="15"/>
  <c r="Q95" i="15"/>
  <c r="W96" i="15"/>
  <c r="J95" i="15"/>
  <c r="N96" i="15"/>
  <c r="AS95" i="15"/>
  <c r="AG95" i="15"/>
  <c r="AI96" i="15"/>
  <c r="L96" i="15"/>
  <c r="F96" i="15"/>
  <c r="AA95" i="15"/>
  <c r="K95" i="15"/>
  <c r="M96" i="15"/>
  <c r="AT95" i="15"/>
  <c r="AA96" i="15"/>
  <c r="P95" i="15"/>
  <c r="AL96" i="15"/>
  <c r="AG96" i="15"/>
  <c r="AP96" i="15"/>
  <c r="AD96" i="15"/>
  <c r="AE96" i="15"/>
  <c r="AI95" i="15"/>
  <c r="O96" i="15"/>
  <c r="H96" i="15"/>
  <c r="AZ95" i="15"/>
  <c r="Y95" i="15"/>
  <c r="R96" i="15"/>
  <c r="J96" i="15"/>
  <c r="AK96" i="15"/>
  <c r="AN95" i="15"/>
  <c r="D96" i="15"/>
  <c r="N95" i="15"/>
  <c r="AT96" i="15"/>
  <c r="AE95" i="15"/>
  <c r="T96" i="15"/>
  <c r="AN96" i="15"/>
  <c r="AF96" i="15"/>
  <c r="AW96" i="15"/>
  <c r="BB96" i="15"/>
  <c r="E96" i="15"/>
  <c r="AM96" i="15"/>
  <c r="AY95" i="15"/>
  <c r="I95" i="15"/>
  <c r="I96" i="15"/>
  <c r="AV96" i="15"/>
  <c r="F95" i="15"/>
  <c r="AY96" i="15"/>
  <c r="D95" i="15"/>
  <c r="S96" i="15"/>
  <c r="AU95" i="15"/>
  <c r="AU96" i="15"/>
  <c r="BA95" i="15"/>
  <c r="E95" i="15"/>
  <c r="Z96" i="15"/>
  <c r="AC95" i="15"/>
  <c r="AC96" i="15"/>
  <c r="AZ96" i="15"/>
  <c r="Y96" i="15"/>
  <c r="K96" i="15"/>
  <c r="V95" i="15"/>
  <c r="O95" i="15"/>
  <c r="S95" i="15"/>
  <c r="AX95" i="15"/>
  <c r="U96" i="15"/>
  <c r="X96" i="15"/>
  <c r="AB96" i="15"/>
  <c r="AL95" i="15"/>
  <c r="H95" i="15"/>
  <c r="L95" i="15"/>
  <c r="AH95" i="15"/>
  <c r="AF95" i="15"/>
  <c r="W95" i="15"/>
  <c r="M95" i="15"/>
  <c r="AR96" i="15"/>
  <c r="AB95" i="15"/>
  <c r="T95" i="15"/>
  <c r="AV95" i="15"/>
  <c r="AM95" i="15"/>
  <c r="AQ95" i="15"/>
  <c r="AR95" i="15"/>
  <c r="BA96" i="15"/>
  <c r="R95" i="15"/>
  <c r="AJ95" i="15"/>
  <c r="P96" i="15"/>
  <c r="AP95" i="15"/>
  <c r="BB95" i="15"/>
  <c r="Q96" i="15"/>
  <c r="AS96" i="15"/>
  <c r="AO95" i="15"/>
  <c r="V96" i="15"/>
  <c r="AO96" i="15"/>
  <c r="U95" i="15"/>
  <c r="G96" i="15"/>
  <c r="X95" i="15"/>
  <c r="C95" i="15"/>
  <c r="C96" i="15"/>
  <c r="BC95" i="15" l="1"/>
  <c r="BC96" i="15"/>
  <c r="X97" i="15"/>
  <c r="R97" i="15"/>
  <c r="AH97" i="15"/>
  <c r="S97" i="15"/>
  <c r="Z98" i="15"/>
  <c r="F97" i="15"/>
  <c r="AE97" i="15"/>
  <c r="Y97" i="15"/>
  <c r="AG98" i="15"/>
  <c r="F98" i="15"/>
  <c r="Q97" i="15"/>
  <c r="AJ98" i="15"/>
  <c r="G98" i="15"/>
  <c r="AO97" i="15"/>
  <c r="AP97" i="15"/>
  <c r="BA98" i="15"/>
  <c r="AV97" i="15"/>
  <c r="M97" i="15"/>
  <c r="L97" i="15"/>
  <c r="X98" i="15"/>
  <c r="O97" i="15"/>
  <c r="AZ98" i="15"/>
  <c r="E97" i="15"/>
  <c r="S98" i="15"/>
  <c r="AV98" i="15"/>
  <c r="AM98" i="15"/>
  <c r="AF98" i="15"/>
  <c r="AT98" i="15"/>
  <c r="AK98" i="15"/>
  <c r="AZ97" i="15"/>
  <c r="AE98" i="15"/>
  <c r="AL98" i="15"/>
  <c r="M98" i="15"/>
  <c r="L98" i="15"/>
  <c r="N98" i="15"/>
  <c r="AX98" i="15"/>
  <c r="AH98" i="15"/>
  <c r="AD97" i="15"/>
  <c r="AS98" i="15"/>
  <c r="P98" i="15"/>
  <c r="AR97" i="15"/>
  <c r="T97" i="15"/>
  <c r="H97" i="15"/>
  <c r="U98" i="15"/>
  <c r="AC98" i="15"/>
  <c r="D97" i="15"/>
  <c r="I98" i="15"/>
  <c r="AN98" i="15"/>
  <c r="J98" i="15"/>
  <c r="AD98" i="15"/>
  <c r="K97" i="15"/>
  <c r="AI98" i="15"/>
  <c r="Z97" i="15"/>
  <c r="U97" i="15"/>
  <c r="W97" i="15"/>
  <c r="V97" i="15"/>
  <c r="BA97" i="15"/>
  <c r="E98" i="15"/>
  <c r="N97" i="15"/>
  <c r="H98" i="15"/>
  <c r="P97" i="15"/>
  <c r="J97" i="15"/>
  <c r="AW97" i="15"/>
  <c r="AO98" i="15"/>
  <c r="Q98" i="15"/>
  <c r="AJ97" i="15"/>
  <c r="AQ97" i="15"/>
  <c r="AB97" i="15"/>
  <c r="AF97" i="15"/>
  <c r="AL97" i="15"/>
  <c r="AX97" i="15"/>
  <c r="K98" i="15"/>
  <c r="AC97" i="15"/>
  <c r="AU98" i="15"/>
  <c r="AY98" i="15"/>
  <c r="I97" i="15"/>
  <c r="BB98" i="15"/>
  <c r="T98" i="15"/>
  <c r="D98" i="15"/>
  <c r="R98" i="15"/>
  <c r="O98" i="15"/>
  <c r="AP98" i="15"/>
  <c r="AA98" i="15"/>
  <c r="AA97" i="15"/>
  <c r="AG97" i="15"/>
  <c r="W98" i="15"/>
  <c r="AK97" i="15"/>
  <c r="G97" i="15"/>
  <c r="V98" i="15"/>
  <c r="BB97" i="15"/>
  <c r="AM97" i="15"/>
  <c r="AR98" i="15"/>
  <c r="AB98" i="15"/>
  <c r="Y98" i="15"/>
  <c r="AU97" i="15"/>
  <c r="AY97" i="15"/>
  <c r="AW98" i="15"/>
  <c r="AN97" i="15"/>
  <c r="AI97" i="15"/>
  <c r="AT97" i="15"/>
  <c r="AS97" i="15"/>
  <c r="AQ98" i="15"/>
  <c r="C98" i="15"/>
  <c r="C97" i="15"/>
  <c r="BC98" i="15" l="1"/>
  <c r="BC97" i="15"/>
  <c r="AQ100" i="15"/>
  <c r="W100" i="15"/>
  <c r="AU100" i="15"/>
  <c r="AJ99" i="15"/>
  <c r="U99" i="15"/>
  <c r="D99" i="15"/>
  <c r="AD99" i="15"/>
  <c r="AZ99" i="15"/>
  <c r="AZ100" i="15"/>
  <c r="F100" i="15"/>
  <c r="R99" i="15"/>
  <c r="AS99" i="15"/>
  <c r="AW100" i="15"/>
  <c r="AB100" i="15"/>
  <c r="V100" i="15"/>
  <c r="AG99" i="15"/>
  <c r="O100" i="15"/>
  <c r="BB100" i="15"/>
  <c r="AC99" i="15"/>
  <c r="AF99" i="15"/>
  <c r="Q100" i="15"/>
  <c r="P99" i="15"/>
  <c r="BA99" i="15"/>
  <c r="Z99" i="15"/>
  <c r="J100" i="15"/>
  <c r="AC100" i="15"/>
  <c r="AR99" i="15"/>
  <c r="AH100" i="15"/>
  <c r="M100" i="15"/>
  <c r="AK100" i="15"/>
  <c r="AV100" i="15"/>
  <c r="O99" i="15"/>
  <c r="AV99" i="15"/>
  <c r="G100" i="15"/>
  <c r="AG100" i="15"/>
  <c r="Z100" i="15"/>
  <c r="X99" i="15"/>
  <c r="AY99" i="15"/>
  <c r="AR100" i="15"/>
  <c r="G99" i="15"/>
  <c r="AA99" i="15"/>
  <c r="I99" i="15"/>
  <c r="K100" i="15"/>
  <c r="AO100" i="15"/>
  <c r="V99" i="15"/>
  <c r="AI100" i="15"/>
  <c r="U100" i="15"/>
  <c r="AX100" i="15"/>
  <c r="AT100" i="15"/>
  <c r="X100" i="15"/>
  <c r="BA100" i="15"/>
  <c r="Y99" i="15"/>
  <c r="AT99" i="15"/>
  <c r="R100" i="15"/>
  <c r="AB99" i="15"/>
  <c r="H100" i="15"/>
  <c r="AN100" i="15"/>
  <c r="P100" i="15"/>
  <c r="AL100" i="15"/>
  <c r="S100" i="15"/>
  <c r="AJ100" i="15"/>
  <c r="S99" i="15"/>
  <c r="AI99" i="15"/>
  <c r="AU99" i="15"/>
  <c r="AM99" i="15"/>
  <c r="AK99" i="15"/>
  <c r="AA100" i="15"/>
  <c r="D100" i="15"/>
  <c r="AY100" i="15"/>
  <c r="AX99" i="15"/>
  <c r="AQ99" i="15"/>
  <c r="AW99" i="15"/>
  <c r="N99" i="15"/>
  <c r="W99" i="15"/>
  <c r="K99" i="15"/>
  <c r="I100" i="15"/>
  <c r="H99" i="15"/>
  <c r="AS100" i="15"/>
  <c r="N100" i="15"/>
  <c r="AE100" i="15"/>
  <c r="AF100" i="15"/>
  <c r="E99" i="15"/>
  <c r="L99" i="15"/>
  <c r="AP99" i="15"/>
  <c r="Q99" i="15"/>
  <c r="AE99" i="15"/>
  <c r="AH99" i="15"/>
  <c r="AN99" i="15"/>
  <c r="Y100" i="15"/>
  <c r="BB99" i="15"/>
  <c r="AP100" i="15"/>
  <c r="T100" i="15"/>
  <c r="AL99" i="15"/>
  <c r="J99" i="15"/>
  <c r="E100" i="15"/>
  <c r="AD100" i="15"/>
  <c r="T99" i="15"/>
  <c r="L100" i="15"/>
  <c r="AM100" i="15"/>
  <c r="M99" i="15"/>
  <c r="AO99" i="15"/>
  <c r="F99" i="15"/>
  <c r="C99" i="15"/>
  <c r="C100" i="15"/>
  <c r="BC99" i="15" l="1"/>
  <c r="BC100" i="15"/>
  <c r="F101" i="15"/>
  <c r="L102" i="15"/>
  <c r="J101" i="15"/>
  <c r="BB101" i="15"/>
  <c r="AE101" i="15"/>
  <c r="E101" i="15"/>
  <c r="AS102" i="15"/>
  <c r="W101" i="15"/>
  <c r="AX101" i="15"/>
  <c r="S101" i="15"/>
  <c r="X102" i="15"/>
  <c r="I101" i="15"/>
  <c r="G102" i="15"/>
  <c r="AC102" i="15"/>
  <c r="BB102" i="15"/>
  <c r="F102" i="15"/>
  <c r="W102" i="15"/>
  <c r="AO101" i="15"/>
  <c r="T101" i="15"/>
  <c r="AL101" i="15"/>
  <c r="Y102" i="15"/>
  <c r="Q101" i="15"/>
  <c r="AF102" i="15"/>
  <c r="H101" i="15"/>
  <c r="N101" i="15"/>
  <c r="AY102" i="15"/>
  <c r="AM101" i="15"/>
  <c r="AJ102" i="15"/>
  <c r="AN102" i="15"/>
  <c r="AT101" i="15"/>
  <c r="AT102" i="15"/>
  <c r="V101" i="15"/>
  <c r="AA101" i="15"/>
  <c r="X101" i="15"/>
  <c r="AV101" i="15"/>
  <c r="M102" i="15"/>
  <c r="J102" i="15"/>
  <c r="Q102" i="15"/>
  <c r="O102" i="15"/>
  <c r="AW102" i="15"/>
  <c r="AZ102" i="15"/>
  <c r="U101" i="15"/>
  <c r="AQ102" i="15"/>
  <c r="AW101" i="15"/>
  <c r="S102" i="15"/>
  <c r="Y101" i="15"/>
  <c r="AX102" i="15"/>
  <c r="G101" i="15"/>
  <c r="O101" i="15"/>
  <c r="Z101" i="15"/>
  <c r="AF101" i="15"/>
  <c r="AS101" i="15"/>
  <c r="AJ101" i="15"/>
  <c r="M101" i="15"/>
  <c r="AD102" i="15"/>
  <c r="T102" i="15"/>
  <c r="AN101" i="15"/>
  <c r="AP101" i="15"/>
  <c r="AE102" i="15"/>
  <c r="I102" i="15"/>
  <c r="D102" i="15"/>
  <c r="AU101" i="15"/>
  <c r="H102" i="15"/>
  <c r="AO102" i="15"/>
  <c r="Z102" i="15"/>
  <c r="AH102" i="15"/>
  <c r="AG101" i="15"/>
  <c r="AZ101" i="15"/>
  <c r="AM102" i="15"/>
  <c r="E102" i="15"/>
  <c r="AP102" i="15"/>
  <c r="AH101" i="15"/>
  <c r="L101" i="15"/>
  <c r="N102" i="15"/>
  <c r="K101" i="15"/>
  <c r="AQ101" i="15"/>
  <c r="AA102" i="15"/>
  <c r="AI101" i="15"/>
  <c r="AL102" i="15"/>
  <c r="AB101" i="15"/>
  <c r="BA102" i="15"/>
  <c r="U102" i="15"/>
  <c r="K102" i="15"/>
  <c r="AR102" i="15"/>
  <c r="AG102" i="15"/>
  <c r="AV102" i="15"/>
  <c r="AR101" i="15"/>
  <c r="BA101" i="15"/>
  <c r="AC101" i="15"/>
  <c r="V102" i="15"/>
  <c r="R101" i="15"/>
  <c r="AD101" i="15"/>
  <c r="AU102" i="15"/>
  <c r="AK101" i="15"/>
  <c r="P102" i="15"/>
  <c r="R102" i="15"/>
  <c r="AI102" i="15"/>
  <c r="AY101" i="15"/>
  <c r="AK102" i="15"/>
  <c r="P101" i="15"/>
  <c r="AB102" i="15"/>
  <c r="D101" i="15"/>
  <c r="C102" i="15"/>
  <c r="C101" i="15"/>
  <c r="BC102" i="15" l="1"/>
  <c r="BC101" i="15"/>
  <c r="D103" i="15"/>
  <c r="AY103" i="15"/>
  <c r="AK103" i="15"/>
  <c r="V104" i="15"/>
  <c r="AV104" i="15"/>
  <c r="U104" i="15"/>
  <c r="AI103" i="15"/>
  <c r="N104" i="15"/>
  <c r="E104" i="15"/>
  <c r="AU103" i="15"/>
  <c r="M103" i="15"/>
  <c r="Y103" i="15"/>
  <c r="Q104" i="15"/>
  <c r="AY104" i="15"/>
  <c r="AO103" i="15"/>
  <c r="S103" i="15"/>
  <c r="L104" i="15"/>
  <c r="AB104" i="15"/>
  <c r="AI104" i="15"/>
  <c r="AU104" i="15"/>
  <c r="AC103" i="15"/>
  <c r="AG104" i="15"/>
  <c r="BA104" i="15"/>
  <c r="AA104" i="15"/>
  <c r="L103" i="15"/>
  <c r="AM104" i="15"/>
  <c r="Z104" i="15"/>
  <c r="D104" i="15"/>
  <c r="AN103" i="15"/>
  <c r="AJ103" i="15"/>
  <c r="O103" i="15"/>
  <c r="S104" i="15"/>
  <c r="AZ104" i="15"/>
  <c r="J104" i="15"/>
  <c r="AA103" i="15"/>
  <c r="AN104" i="15"/>
  <c r="N103" i="15"/>
  <c r="Y104" i="15"/>
  <c r="W104" i="15"/>
  <c r="G104" i="15"/>
  <c r="AX103" i="15"/>
  <c r="AE103" i="15"/>
  <c r="F103" i="15"/>
  <c r="AH103" i="15"/>
  <c r="AO104" i="15"/>
  <c r="T104" i="15"/>
  <c r="AS103" i="15"/>
  <c r="AW103" i="15"/>
  <c r="M104" i="15"/>
  <c r="AJ104" i="15"/>
  <c r="H103" i="15"/>
  <c r="F104" i="15"/>
  <c r="W103" i="15"/>
  <c r="P103" i="15"/>
  <c r="R104" i="15"/>
  <c r="AD103" i="15"/>
  <c r="BA103" i="15"/>
  <c r="AR104" i="15"/>
  <c r="AB103" i="15"/>
  <c r="AQ103" i="15"/>
  <c r="AZ103" i="15"/>
  <c r="I104" i="15"/>
  <c r="G103" i="15"/>
  <c r="AW104" i="15"/>
  <c r="V103" i="15"/>
  <c r="AL103" i="15"/>
  <c r="I103" i="15"/>
  <c r="BB103" i="15"/>
  <c r="AK104" i="15"/>
  <c r="P104" i="15"/>
  <c r="R103" i="15"/>
  <c r="AR103" i="15"/>
  <c r="K104" i="15"/>
  <c r="AL104" i="15"/>
  <c r="K103" i="15"/>
  <c r="AP104" i="15"/>
  <c r="AG103" i="15"/>
  <c r="H104" i="15"/>
  <c r="AE104" i="15"/>
  <c r="AD104" i="15"/>
  <c r="AF103" i="15"/>
  <c r="AX104" i="15"/>
  <c r="AQ104" i="15"/>
  <c r="O104" i="15"/>
  <c r="AV103" i="15"/>
  <c r="AT104" i="15"/>
  <c r="AM103" i="15"/>
  <c r="AF104" i="15"/>
  <c r="T103" i="15"/>
  <c r="BB104" i="15"/>
  <c r="X104" i="15"/>
  <c r="AS104" i="15"/>
  <c r="J103" i="15"/>
  <c r="AH104" i="15"/>
  <c r="AP103" i="15"/>
  <c r="Z103" i="15"/>
  <c r="U103" i="15"/>
  <c r="X103" i="15"/>
  <c r="AT103" i="15"/>
  <c r="Q103" i="15"/>
  <c r="AC104" i="15"/>
  <c r="E103" i="15"/>
  <c r="C103" i="15"/>
  <c r="C104" i="15"/>
  <c r="BC103" i="15" l="1"/>
  <c r="BC104" i="15"/>
  <c r="E105" i="15"/>
  <c r="AX106" i="15"/>
  <c r="P106" i="15"/>
  <c r="I106" i="15"/>
  <c r="AJ106" i="15"/>
  <c r="AE105" i="15"/>
  <c r="J106" i="15"/>
  <c r="AM106" i="15"/>
  <c r="AB106" i="15"/>
  <c r="U106" i="15"/>
  <c r="AC106" i="15"/>
  <c r="U105" i="15"/>
  <c r="J105" i="15"/>
  <c r="T105" i="15"/>
  <c r="AV105" i="15"/>
  <c r="AF105" i="15"/>
  <c r="AG105" i="15"/>
  <c r="K106" i="15"/>
  <c r="AK106" i="15"/>
  <c r="V105" i="15"/>
  <c r="AZ105" i="15"/>
  <c r="BA105" i="15"/>
  <c r="W105" i="15"/>
  <c r="M106" i="15"/>
  <c r="AO106" i="15"/>
  <c r="AX105" i="15"/>
  <c r="N105" i="15"/>
  <c r="AZ106" i="15"/>
  <c r="AN105" i="15"/>
  <c r="L105" i="15"/>
  <c r="AC105" i="15"/>
  <c r="L106" i="15"/>
  <c r="Q106" i="15"/>
  <c r="E106" i="15"/>
  <c r="AV106" i="15"/>
  <c r="D105" i="15"/>
  <c r="Z105" i="15"/>
  <c r="AS106" i="15"/>
  <c r="AF106" i="15"/>
  <c r="O106" i="15"/>
  <c r="AD106" i="15"/>
  <c r="AP106" i="15"/>
  <c r="BB105" i="15"/>
  <c r="AW106" i="15"/>
  <c r="AD105" i="15"/>
  <c r="F106" i="15"/>
  <c r="AH105" i="15"/>
  <c r="AN106" i="15"/>
  <c r="S106" i="15"/>
  <c r="AA106" i="15"/>
  <c r="S105" i="15"/>
  <c r="N106" i="15"/>
  <c r="V106" i="15"/>
  <c r="AY105" i="15"/>
  <c r="Q105" i="15"/>
  <c r="AR105" i="15"/>
  <c r="AQ105" i="15"/>
  <c r="AW105" i="15"/>
  <c r="G106" i="15"/>
  <c r="D106" i="15"/>
  <c r="AU106" i="15"/>
  <c r="Y105" i="15"/>
  <c r="AT105" i="15"/>
  <c r="AP105" i="15"/>
  <c r="X106" i="15"/>
  <c r="AM105" i="15"/>
  <c r="AQ106" i="15"/>
  <c r="AE106" i="15"/>
  <c r="K105" i="15"/>
  <c r="R105" i="15"/>
  <c r="I105" i="15"/>
  <c r="G105" i="15"/>
  <c r="AB105" i="15"/>
  <c r="R106" i="15"/>
  <c r="H105" i="15"/>
  <c r="AS105" i="15"/>
  <c r="F105" i="15"/>
  <c r="W106" i="15"/>
  <c r="AA105" i="15"/>
  <c r="O105" i="15"/>
  <c r="Z106" i="15"/>
  <c r="BA106" i="15"/>
  <c r="AI106" i="15"/>
  <c r="AO105" i="15"/>
  <c r="M105" i="15"/>
  <c r="AI105" i="15"/>
  <c r="AK105" i="15"/>
  <c r="X105" i="15"/>
  <c r="AH106" i="15"/>
  <c r="BB106" i="15"/>
  <c r="AT106" i="15"/>
  <c r="H106" i="15"/>
  <c r="AL106" i="15"/>
  <c r="AL105" i="15"/>
  <c r="AR106" i="15"/>
  <c r="P105" i="15"/>
  <c r="T106" i="15"/>
  <c r="Y106" i="15"/>
  <c r="AJ105" i="15"/>
  <c r="AG106" i="15"/>
  <c r="AY106" i="15"/>
  <c r="AU105" i="15"/>
  <c r="C106" i="15"/>
  <c r="C105" i="15"/>
  <c r="BC106" i="15" l="1"/>
  <c r="BC105" i="15"/>
  <c r="AU107" i="15"/>
  <c r="BA108" i="15"/>
  <c r="R107" i="15"/>
  <c r="AW107" i="15"/>
  <c r="AA108" i="15"/>
  <c r="AP108" i="15"/>
  <c r="E108" i="15"/>
  <c r="BA107" i="15"/>
  <c r="T107" i="15"/>
  <c r="AE107" i="15"/>
  <c r="AY108" i="15"/>
  <c r="T108" i="15"/>
  <c r="AL108" i="15"/>
  <c r="AH108" i="15"/>
  <c r="M107" i="15"/>
  <c r="Z108" i="15"/>
  <c r="F107" i="15"/>
  <c r="AB107" i="15"/>
  <c r="K107" i="15"/>
  <c r="X108" i="15"/>
  <c r="AU108" i="15"/>
  <c r="AQ107" i="15"/>
  <c r="V108" i="15"/>
  <c r="S108" i="15"/>
  <c r="AD107" i="15"/>
  <c r="AD108" i="15"/>
  <c r="Z107" i="15"/>
  <c r="Q108" i="15"/>
  <c r="AN107" i="15"/>
  <c r="AO108" i="15"/>
  <c r="AZ107" i="15"/>
  <c r="AG107" i="15"/>
  <c r="J107" i="15"/>
  <c r="AB108" i="15"/>
  <c r="AJ108" i="15"/>
  <c r="E107" i="15"/>
  <c r="P107" i="15"/>
  <c r="H108" i="15"/>
  <c r="X107" i="15"/>
  <c r="AO107" i="15"/>
  <c r="O107" i="15"/>
  <c r="AS107" i="15"/>
  <c r="AE108" i="15"/>
  <c r="AP107" i="15"/>
  <c r="AR107" i="15"/>
  <c r="N108" i="15"/>
  <c r="AW108" i="15"/>
  <c r="D107" i="15"/>
  <c r="L108" i="15"/>
  <c r="M108" i="15"/>
  <c r="AF107" i="15"/>
  <c r="AM108" i="15"/>
  <c r="AG108" i="15"/>
  <c r="G107" i="15"/>
  <c r="D108" i="15"/>
  <c r="AN108" i="15"/>
  <c r="O108" i="15"/>
  <c r="AZ108" i="15"/>
  <c r="V107" i="15"/>
  <c r="U107" i="15"/>
  <c r="I108" i="15"/>
  <c r="AJ107" i="15"/>
  <c r="AR108" i="15"/>
  <c r="AT108" i="15"/>
  <c r="AK107" i="15"/>
  <c r="AI108" i="15"/>
  <c r="AA107" i="15"/>
  <c r="H107" i="15"/>
  <c r="I107" i="15"/>
  <c r="AQ108" i="15"/>
  <c r="AT107" i="15"/>
  <c r="G108" i="15"/>
  <c r="Q107" i="15"/>
  <c r="S107" i="15"/>
  <c r="AH107" i="15"/>
  <c r="BB107" i="15"/>
  <c r="AF108" i="15"/>
  <c r="AV108" i="15"/>
  <c r="AC107" i="15"/>
  <c r="N107" i="15"/>
  <c r="W107" i="15"/>
  <c r="AK108" i="15"/>
  <c r="AV107" i="15"/>
  <c r="AC108" i="15"/>
  <c r="J108" i="15"/>
  <c r="P108" i="15"/>
  <c r="Y108" i="15"/>
  <c r="AL107" i="15"/>
  <c r="BB108" i="15"/>
  <c r="AI107" i="15"/>
  <c r="W108" i="15"/>
  <c r="R108" i="15"/>
  <c r="AM107" i="15"/>
  <c r="Y107" i="15"/>
  <c r="AY107" i="15"/>
  <c r="F108" i="15"/>
  <c r="AS108" i="15"/>
  <c r="L107" i="15"/>
  <c r="AX107" i="15"/>
  <c r="K108" i="15"/>
  <c r="U108" i="15"/>
  <c r="AX108" i="15"/>
  <c r="C107" i="15"/>
  <c r="C108" i="15"/>
  <c r="BC107" i="15" l="1"/>
  <c r="BC108" i="15"/>
  <c r="AX110" i="15"/>
  <c r="L109" i="15"/>
  <c r="Y109" i="15"/>
  <c r="AI109" i="15"/>
  <c r="P110" i="15"/>
  <c r="AK110" i="15"/>
  <c r="AV110" i="15"/>
  <c r="S109" i="15"/>
  <c r="AQ110" i="15"/>
  <c r="AJ109" i="15"/>
  <c r="M110" i="15"/>
  <c r="AS109" i="15"/>
  <c r="AB110" i="15"/>
  <c r="AD110" i="15"/>
  <c r="AB109" i="15"/>
  <c r="AE109" i="15"/>
  <c r="BA110" i="15"/>
  <c r="U110" i="15"/>
  <c r="AS110" i="15"/>
  <c r="AM109" i="15"/>
  <c r="BB110" i="15"/>
  <c r="J110" i="15"/>
  <c r="W109" i="15"/>
  <c r="AF110" i="15"/>
  <c r="Q109" i="15"/>
  <c r="I109" i="15"/>
  <c r="AK109" i="15"/>
  <c r="I110" i="15"/>
  <c r="O110" i="15"/>
  <c r="AG110" i="15"/>
  <c r="L110" i="15"/>
  <c r="AR109" i="15"/>
  <c r="O109" i="15"/>
  <c r="P109" i="15"/>
  <c r="J109" i="15"/>
  <c r="AN109" i="15"/>
  <c r="AD109" i="15"/>
  <c r="AU110" i="15"/>
  <c r="F109" i="15"/>
  <c r="AL110" i="15"/>
  <c r="T109" i="15"/>
  <c r="AA110" i="15"/>
  <c r="AU109" i="15"/>
  <c r="H109" i="15"/>
  <c r="U109" i="15"/>
  <c r="AM110" i="15"/>
  <c r="D109" i="15"/>
  <c r="AO109" i="15"/>
  <c r="AG109" i="15"/>
  <c r="S110" i="15"/>
  <c r="X110" i="15"/>
  <c r="T110" i="15"/>
  <c r="AW109" i="15"/>
  <c r="K110" i="15"/>
  <c r="F110" i="15"/>
  <c r="R110" i="15"/>
  <c r="AL109" i="15"/>
  <c r="AC110" i="15"/>
  <c r="N109" i="15"/>
  <c r="BB109" i="15"/>
  <c r="G110" i="15"/>
  <c r="AT110" i="15"/>
  <c r="AN110" i="15"/>
  <c r="AP109" i="15"/>
  <c r="E109" i="15"/>
  <c r="Q110" i="15"/>
  <c r="Z110" i="15"/>
  <c r="BA109" i="15"/>
  <c r="AX109" i="15"/>
  <c r="AY109" i="15"/>
  <c r="W110" i="15"/>
  <c r="Y110" i="15"/>
  <c r="AV109" i="15"/>
  <c r="AC109" i="15"/>
  <c r="AH109" i="15"/>
  <c r="AT109" i="15"/>
  <c r="AA109" i="15"/>
  <c r="AR110" i="15"/>
  <c r="V109" i="15"/>
  <c r="D110" i="15"/>
  <c r="AF109" i="15"/>
  <c r="AW110" i="15"/>
  <c r="AE110" i="15"/>
  <c r="X109" i="15"/>
  <c r="AJ110" i="15"/>
  <c r="AZ109" i="15"/>
  <c r="Z109" i="15"/>
  <c r="V110" i="15"/>
  <c r="K109" i="15"/>
  <c r="M109" i="15"/>
  <c r="AY110" i="15"/>
  <c r="E110" i="15"/>
  <c r="R109" i="15"/>
  <c r="AI110" i="15"/>
  <c r="AZ110" i="15"/>
  <c r="G109" i="15"/>
  <c r="N110" i="15"/>
  <c r="H110" i="15"/>
  <c r="AO110" i="15"/>
  <c r="AQ109" i="15"/>
  <c r="AH110" i="15"/>
  <c r="AP110" i="15"/>
  <c r="C110" i="15"/>
  <c r="C109" i="15"/>
  <c r="BC110" i="15" l="1"/>
  <c r="BC109" i="15"/>
  <c r="AP112" i="15"/>
  <c r="H112" i="15"/>
  <c r="AI112" i="15"/>
  <c r="M111" i="15"/>
  <c r="AZ111" i="15"/>
  <c r="AW112" i="15"/>
  <c r="AR112" i="15"/>
  <c r="AC111" i="15"/>
  <c r="AY111" i="15"/>
  <c r="AT112" i="15"/>
  <c r="K112" i="15"/>
  <c r="AM112" i="15"/>
  <c r="AU112" i="15"/>
  <c r="AG112" i="15"/>
  <c r="U112" i="15"/>
  <c r="AJ111" i="15"/>
  <c r="L111" i="15"/>
  <c r="AH112" i="15"/>
  <c r="N112" i="15"/>
  <c r="R111" i="15"/>
  <c r="K111" i="15"/>
  <c r="AJ112" i="15"/>
  <c r="AF111" i="15"/>
  <c r="AA111" i="15"/>
  <c r="AV111" i="15"/>
  <c r="AX111" i="15"/>
  <c r="E111" i="15"/>
  <c r="G112" i="15"/>
  <c r="AL111" i="15"/>
  <c r="AW111" i="15"/>
  <c r="AG111" i="15"/>
  <c r="U111" i="15"/>
  <c r="T111" i="15"/>
  <c r="AD111" i="15"/>
  <c r="O111" i="15"/>
  <c r="O112" i="15"/>
  <c r="Q111" i="15"/>
  <c r="BB112" i="15"/>
  <c r="BA112" i="15"/>
  <c r="AB112" i="15"/>
  <c r="AQ112" i="15"/>
  <c r="P112" i="15"/>
  <c r="AX112" i="15"/>
  <c r="Y112" i="15"/>
  <c r="AP111" i="15"/>
  <c r="R112" i="15"/>
  <c r="AO111" i="15"/>
  <c r="AL112" i="15"/>
  <c r="AN111" i="15"/>
  <c r="I112" i="15"/>
  <c r="AM111" i="15"/>
  <c r="AS111" i="15"/>
  <c r="AI111" i="15"/>
  <c r="AQ111" i="15"/>
  <c r="G111" i="15"/>
  <c r="E112" i="15"/>
  <c r="V112" i="15"/>
  <c r="X111" i="15"/>
  <c r="D112" i="15"/>
  <c r="AT111" i="15"/>
  <c r="BA111" i="15"/>
  <c r="BB111" i="15"/>
  <c r="T112" i="15"/>
  <c r="H111" i="15"/>
  <c r="AR111" i="15"/>
  <c r="AF112" i="15"/>
  <c r="AE111" i="15"/>
  <c r="S111" i="15"/>
  <c r="AO112" i="15"/>
  <c r="AZ112" i="15"/>
  <c r="AY112" i="15"/>
  <c r="Z111" i="15"/>
  <c r="AE112" i="15"/>
  <c r="V111" i="15"/>
  <c r="AH111" i="15"/>
  <c r="W112" i="15"/>
  <c r="Z112" i="15"/>
  <c r="AN112" i="15"/>
  <c r="N111" i="15"/>
  <c r="F112" i="15"/>
  <c r="X112" i="15"/>
  <c r="D111" i="15"/>
  <c r="AU111" i="15"/>
  <c r="F111" i="15"/>
  <c r="J111" i="15"/>
  <c r="L112" i="15"/>
  <c r="AK111" i="15"/>
  <c r="W111" i="15"/>
  <c r="AS112" i="15"/>
  <c r="AB111" i="15"/>
  <c r="M112" i="15"/>
  <c r="AV112" i="15"/>
  <c r="Y111" i="15"/>
  <c r="Q112" i="15"/>
  <c r="AC112" i="15"/>
  <c r="S112" i="15"/>
  <c r="AA112" i="15"/>
  <c r="P111" i="15"/>
  <c r="I111" i="15"/>
  <c r="J112" i="15"/>
  <c r="AD112" i="15"/>
  <c r="AK112" i="15"/>
  <c r="C111" i="15"/>
  <c r="C112" i="15"/>
  <c r="BC111" i="15" l="1"/>
  <c r="BC112" i="15"/>
  <c r="AK114" i="15"/>
  <c r="D113" i="15"/>
  <c r="AZ114" i="15"/>
  <c r="X113" i="15"/>
  <c r="I114" i="15"/>
  <c r="P114" i="15"/>
  <c r="AD113" i="15"/>
  <c r="AX113" i="15"/>
  <c r="AG114" i="15"/>
  <c r="AW114" i="15"/>
  <c r="AD114" i="15"/>
  <c r="AA114" i="15"/>
  <c r="Y113" i="15"/>
  <c r="AS114" i="15"/>
  <c r="J113" i="15"/>
  <c r="X114" i="15"/>
  <c r="Z114" i="15"/>
  <c r="AE114" i="15"/>
  <c r="AO114" i="15"/>
  <c r="AR113" i="15"/>
  <c r="BA113" i="15"/>
  <c r="V114" i="15"/>
  <c r="AI113" i="15"/>
  <c r="AN113" i="15"/>
  <c r="AP113" i="15"/>
  <c r="AQ114" i="15"/>
  <c r="Q113" i="15"/>
  <c r="T113" i="15"/>
  <c r="AL113" i="15"/>
  <c r="AV113" i="15"/>
  <c r="K113" i="15"/>
  <c r="L113" i="15"/>
  <c r="AU114" i="15"/>
  <c r="AY113" i="15"/>
  <c r="AZ113" i="15"/>
  <c r="AP114" i="15"/>
  <c r="S114" i="15"/>
  <c r="AV114" i="15"/>
  <c r="W113" i="15"/>
  <c r="F113" i="15"/>
  <c r="F114" i="15"/>
  <c r="W114" i="15"/>
  <c r="S113" i="15"/>
  <c r="H113" i="15"/>
  <c r="E114" i="15"/>
  <c r="AS113" i="15"/>
  <c r="Y114" i="15"/>
  <c r="O114" i="15"/>
  <c r="G114" i="15"/>
  <c r="R113" i="15"/>
  <c r="AJ113" i="15"/>
  <c r="AC113" i="15"/>
  <c r="J114" i="15"/>
  <c r="Z113" i="15"/>
  <c r="AT113" i="15"/>
  <c r="AL114" i="15"/>
  <c r="AB114" i="15"/>
  <c r="U113" i="15"/>
  <c r="AA113" i="15"/>
  <c r="AM114" i="15"/>
  <c r="M113" i="15"/>
  <c r="I113" i="15"/>
  <c r="AC114" i="15"/>
  <c r="M114" i="15"/>
  <c r="AK113" i="15"/>
  <c r="AU113" i="15"/>
  <c r="N113" i="15"/>
  <c r="AH113" i="15"/>
  <c r="AY114" i="15"/>
  <c r="AE113" i="15"/>
  <c r="T114" i="15"/>
  <c r="D114" i="15"/>
  <c r="G113" i="15"/>
  <c r="AM113" i="15"/>
  <c r="AO113" i="15"/>
  <c r="AX114" i="15"/>
  <c r="BA114" i="15"/>
  <c r="O113" i="15"/>
  <c r="AG113" i="15"/>
  <c r="E113" i="15"/>
  <c r="AF113" i="15"/>
  <c r="N114" i="15"/>
  <c r="U114" i="15"/>
  <c r="K114" i="15"/>
  <c r="AR114" i="15"/>
  <c r="AI114" i="15"/>
  <c r="P113" i="15"/>
  <c r="Q114" i="15"/>
  <c r="AB113" i="15"/>
  <c r="L114" i="15"/>
  <c r="AN114" i="15"/>
  <c r="V113" i="15"/>
  <c r="AF114" i="15"/>
  <c r="BB113" i="15"/>
  <c r="AQ113" i="15"/>
  <c r="R114" i="15"/>
  <c r="BB114" i="15"/>
  <c r="AW113" i="15"/>
  <c r="AJ114" i="15"/>
  <c r="AH114" i="15"/>
  <c r="AT114" i="15"/>
  <c r="H114" i="15"/>
  <c r="C114" i="15"/>
  <c r="C113" i="15"/>
  <c r="BC114" i="15" l="1"/>
  <c r="BC113" i="15"/>
  <c r="H116" i="15"/>
  <c r="N116" i="15"/>
  <c r="AE115" i="15"/>
  <c r="U115" i="15"/>
  <c r="R115" i="15"/>
  <c r="W116" i="15"/>
  <c r="AY115" i="15"/>
  <c r="V116" i="15"/>
  <c r="AS116" i="15"/>
  <c r="P116" i="15"/>
  <c r="AT116" i="15"/>
  <c r="BB116" i="15"/>
  <c r="AF116" i="15"/>
  <c r="AB115" i="15"/>
  <c r="AR116" i="15"/>
  <c r="AF115" i="15"/>
  <c r="BA116" i="15"/>
  <c r="G115" i="15"/>
  <c r="AY116" i="15"/>
  <c r="AK115" i="15"/>
  <c r="M115" i="15"/>
  <c r="AB116" i="15"/>
  <c r="J116" i="15"/>
  <c r="G116" i="15"/>
  <c r="E116" i="15"/>
  <c r="F116" i="15"/>
  <c r="S116" i="15"/>
  <c r="AU116" i="15"/>
  <c r="AL115" i="15"/>
  <c r="AP115" i="15"/>
  <c r="BA115" i="15"/>
  <c r="Z116" i="15"/>
  <c r="Y115" i="15"/>
  <c r="AG116" i="15"/>
  <c r="I116" i="15"/>
  <c r="AK116" i="15"/>
  <c r="R116" i="15"/>
  <c r="V115" i="15"/>
  <c r="Q116" i="15"/>
  <c r="K116" i="15"/>
  <c r="E115" i="15"/>
  <c r="AX116" i="15"/>
  <c r="AH115" i="15"/>
  <c r="M116" i="15"/>
  <c r="AL116" i="15"/>
  <c r="AC115" i="15"/>
  <c r="H115" i="15"/>
  <c r="AP116" i="15"/>
  <c r="L115" i="15"/>
  <c r="AN115" i="15"/>
  <c r="X116" i="15"/>
  <c r="AX115" i="15"/>
  <c r="X115" i="15"/>
  <c r="AH116" i="15"/>
  <c r="D116" i="15"/>
  <c r="AM116" i="15"/>
  <c r="O116" i="15"/>
  <c r="F115" i="15"/>
  <c r="T115" i="15"/>
  <c r="AR115" i="15"/>
  <c r="AA116" i="15"/>
  <c r="AJ116" i="15"/>
  <c r="AQ115" i="15"/>
  <c r="AN116" i="15"/>
  <c r="P115" i="15"/>
  <c r="U116" i="15"/>
  <c r="AG115" i="15"/>
  <c r="AO115" i="15"/>
  <c r="T116" i="15"/>
  <c r="N115" i="15"/>
  <c r="AC116" i="15"/>
  <c r="AA115" i="15"/>
  <c r="AT115" i="15"/>
  <c r="AJ115" i="15"/>
  <c r="Y116" i="15"/>
  <c r="S115" i="15"/>
  <c r="W115" i="15"/>
  <c r="AZ115" i="15"/>
  <c r="K115" i="15"/>
  <c r="Q115" i="15"/>
  <c r="AI115" i="15"/>
  <c r="AO116" i="15"/>
  <c r="J115" i="15"/>
  <c r="AD116" i="15"/>
  <c r="AD115" i="15"/>
  <c r="AZ116" i="15"/>
  <c r="AW115" i="15"/>
  <c r="BB115" i="15"/>
  <c r="L116" i="15"/>
  <c r="AI116" i="15"/>
  <c r="O115" i="15"/>
  <c r="AM115" i="15"/>
  <c r="AU115" i="15"/>
  <c r="I115" i="15"/>
  <c r="Z115" i="15"/>
  <c r="AS115" i="15"/>
  <c r="AV116" i="15"/>
  <c r="AV115" i="15"/>
  <c r="AQ116" i="15"/>
  <c r="AE116" i="15"/>
  <c r="AW116" i="15"/>
  <c r="D115" i="15"/>
  <c r="C115" i="15"/>
  <c r="C116" i="15"/>
  <c r="BC115" i="15" l="1"/>
  <c r="BC116" i="15"/>
  <c r="D117" i="15"/>
  <c r="AI118" i="15"/>
  <c r="AZ117" i="15"/>
  <c r="N117" i="15"/>
  <c r="AJ118" i="15"/>
  <c r="AH118" i="15"/>
  <c r="AC117" i="15"/>
  <c r="V117" i="15"/>
  <c r="AP117" i="15"/>
  <c r="AB118" i="15"/>
  <c r="AB117" i="15"/>
  <c r="N118" i="15"/>
  <c r="AW118" i="15"/>
  <c r="AV118" i="15"/>
  <c r="AU117" i="15"/>
  <c r="L118" i="15"/>
  <c r="AD117" i="15"/>
  <c r="AI117" i="15"/>
  <c r="W117" i="15"/>
  <c r="AT117" i="15"/>
  <c r="T118" i="15"/>
  <c r="P117" i="15"/>
  <c r="AA118" i="15"/>
  <c r="O118" i="15"/>
  <c r="X117" i="15"/>
  <c r="L117" i="15"/>
  <c r="AL118" i="15"/>
  <c r="E117" i="15"/>
  <c r="R118" i="15"/>
  <c r="Y117" i="15"/>
  <c r="AL117" i="15"/>
  <c r="E118" i="15"/>
  <c r="M117" i="15"/>
  <c r="BA118" i="15"/>
  <c r="AF118" i="15"/>
  <c r="AS118" i="15"/>
  <c r="R117" i="15"/>
  <c r="H118" i="15"/>
  <c r="AS117" i="15"/>
  <c r="AM117" i="15"/>
  <c r="BB117" i="15"/>
  <c r="AD118" i="15"/>
  <c r="S117" i="15"/>
  <c r="AA117" i="15"/>
  <c r="AN118" i="15"/>
  <c r="AM118" i="15"/>
  <c r="AP118" i="15"/>
  <c r="M118" i="15"/>
  <c r="AK118" i="15"/>
  <c r="AU118" i="15"/>
  <c r="AK117" i="15"/>
  <c r="BB118" i="15"/>
  <c r="U117" i="15"/>
  <c r="AE118" i="15"/>
  <c r="Q117" i="15"/>
  <c r="AO117" i="15"/>
  <c r="AR117" i="15"/>
  <c r="AX117" i="15"/>
  <c r="K118" i="15"/>
  <c r="Z118" i="15"/>
  <c r="G118" i="15"/>
  <c r="AF117" i="15"/>
  <c r="V118" i="15"/>
  <c r="AQ118" i="15"/>
  <c r="Z117" i="15"/>
  <c r="O117" i="15"/>
  <c r="AW117" i="15"/>
  <c r="J117" i="15"/>
  <c r="K117" i="15"/>
  <c r="Y118" i="15"/>
  <c r="AC118" i="15"/>
  <c r="AG117" i="15"/>
  <c r="AQ117" i="15"/>
  <c r="T117" i="15"/>
  <c r="D118" i="15"/>
  <c r="X118" i="15"/>
  <c r="H117" i="15"/>
  <c r="AH117" i="15"/>
  <c r="Q118" i="15"/>
  <c r="I118" i="15"/>
  <c r="BA117" i="15"/>
  <c r="S118" i="15"/>
  <c r="J118" i="15"/>
  <c r="AY118" i="15"/>
  <c r="AR118" i="15"/>
  <c r="AT118" i="15"/>
  <c r="AY117" i="15"/>
  <c r="AE117" i="15"/>
  <c r="AV117" i="15"/>
  <c r="I117" i="15"/>
  <c r="AZ118" i="15"/>
  <c r="AO118" i="15"/>
  <c r="AJ117" i="15"/>
  <c r="U118" i="15"/>
  <c r="F117" i="15"/>
  <c r="AN117" i="15"/>
  <c r="AX118" i="15"/>
  <c r="AG118" i="15"/>
  <c r="F118" i="15"/>
  <c r="G117" i="15"/>
  <c r="P118" i="15"/>
  <c r="W118" i="15"/>
  <c r="C118" i="15"/>
  <c r="C117" i="15"/>
  <c r="BC118" i="15" l="1"/>
  <c r="BC117" i="15"/>
  <c r="W120" i="15"/>
  <c r="AT120" i="15"/>
  <c r="Y120" i="15"/>
  <c r="AF119" i="15"/>
  <c r="AE120" i="15"/>
  <c r="AM120" i="15"/>
  <c r="BA120" i="15"/>
  <c r="L119" i="15"/>
  <c r="AI119" i="15"/>
  <c r="AB120" i="15"/>
  <c r="AI120" i="15"/>
  <c r="P120" i="15"/>
  <c r="AX120" i="15"/>
  <c r="AJ119" i="15"/>
  <c r="AV119" i="15"/>
  <c r="AR120" i="15"/>
  <c r="BA119" i="15"/>
  <c r="H119" i="15"/>
  <c r="AQ119" i="15"/>
  <c r="K119" i="15"/>
  <c r="Z119" i="15"/>
  <c r="G120" i="15"/>
  <c r="AR119" i="15"/>
  <c r="U119" i="15"/>
  <c r="AK120" i="15"/>
  <c r="AN120" i="15"/>
  <c r="BB119" i="15"/>
  <c r="R119" i="15"/>
  <c r="M119" i="15"/>
  <c r="R120" i="15"/>
  <c r="X119" i="15"/>
  <c r="T120" i="15"/>
  <c r="AD119" i="15"/>
  <c r="AW120" i="15"/>
  <c r="AP119" i="15"/>
  <c r="AJ120" i="15"/>
  <c r="D119" i="15"/>
  <c r="AN119" i="15"/>
  <c r="AO120" i="15"/>
  <c r="AE119" i="15"/>
  <c r="AY120" i="15"/>
  <c r="I120" i="15"/>
  <c r="AG119" i="15"/>
  <c r="J119" i="15"/>
  <c r="Z120" i="15"/>
  <c r="BB120" i="15"/>
  <c r="AA119" i="15"/>
  <c r="AM119" i="15"/>
  <c r="E120" i="15"/>
  <c r="O120" i="15"/>
  <c r="L120" i="15"/>
  <c r="N120" i="15"/>
  <c r="N119" i="15"/>
  <c r="G119" i="15"/>
  <c r="X120" i="15"/>
  <c r="AQ120" i="15"/>
  <c r="AO119" i="15"/>
  <c r="M120" i="15"/>
  <c r="AS120" i="15"/>
  <c r="E119" i="15"/>
  <c r="AT119" i="15"/>
  <c r="V119" i="15"/>
  <c r="F120" i="15"/>
  <c r="F119" i="15"/>
  <c r="AZ120" i="15"/>
  <c r="AY119" i="15"/>
  <c r="J120" i="15"/>
  <c r="Q120" i="15"/>
  <c r="D120" i="15"/>
  <c r="AC120" i="15"/>
  <c r="AW119" i="15"/>
  <c r="V120" i="15"/>
  <c r="K120" i="15"/>
  <c r="Q119" i="15"/>
  <c r="AK119" i="15"/>
  <c r="AP120" i="15"/>
  <c r="S119" i="15"/>
  <c r="AS119" i="15"/>
  <c r="AF120" i="15"/>
  <c r="AL119" i="15"/>
  <c r="AL120" i="15"/>
  <c r="AA120" i="15"/>
  <c r="W119" i="15"/>
  <c r="AU119" i="15"/>
  <c r="AB119" i="15"/>
  <c r="AC119" i="15"/>
  <c r="AZ119" i="15"/>
  <c r="AG120" i="15"/>
  <c r="U120" i="15"/>
  <c r="I119" i="15"/>
  <c r="S120" i="15"/>
  <c r="AH119" i="15"/>
  <c r="T119" i="15"/>
  <c r="O119" i="15"/>
  <c r="AX119" i="15"/>
  <c r="AU120" i="15"/>
  <c r="AD120" i="15"/>
  <c r="H120" i="15"/>
  <c r="Y119" i="15"/>
  <c r="P119" i="15"/>
  <c r="AV120" i="15"/>
  <c r="AH120" i="15"/>
  <c r="C119" i="15"/>
  <c r="C120" i="15"/>
  <c r="BC119" i="15" l="1"/>
  <c r="BC120" i="15"/>
  <c r="AH122" i="15"/>
  <c r="H122" i="15"/>
  <c r="I121" i="15"/>
  <c r="AC121" i="15"/>
  <c r="AS121" i="15"/>
  <c r="AC122" i="15"/>
  <c r="M122" i="15"/>
  <c r="O122" i="15"/>
  <c r="I122" i="15"/>
  <c r="AW122" i="15"/>
  <c r="AN122" i="15"/>
  <c r="H121" i="15"/>
  <c r="AB122" i="15"/>
  <c r="AT122" i="15"/>
  <c r="AV122" i="15"/>
  <c r="AD122" i="15"/>
  <c r="T121" i="15"/>
  <c r="U122" i="15"/>
  <c r="AB121" i="15"/>
  <c r="AL122" i="15"/>
  <c r="S121" i="15"/>
  <c r="K122" i="15"/>
  <c r="D122" i="15"/>
  <c r="AZ122" i="15"/>
  <c r="AT121" i="15"/>
  <c r="AO121" i="15"/>
  <c r="N121" i="15"/>
  <c r="E122" i="15"/>
  <c r="Z122" i="15"/>
  <c r="AY122" i="15"/>
  <c r="D121" i="15"/>
  <c r="AD121" i="15"/>
  <c r="M121" i="15"/>
  <c r="AK122" i="15"/>
  <c r="Z121" i="15"/>
  <c r="BA121" i="15"/>
  <c r="AX122" i="15"/>
  <c r="AI121" i="15"/>
  <c r="AE122" i="15"/>
  <c r="W122" i="15"/>
  <c r="AU122" i="15"/>
  <c r="AG122" i="15"/>
  <c r="AL121" i="15"/>
  <c r="AP122" i="15"/>
  <c r="Q122" i="15"/>
  <c r="E121" i="15"/>
  <c r="N122" i="15"/>
  <c r="AM121" i="15"/>
  <c r="AE121" i="15"/>
  <c r="T122" i="15"/>
  <c r="U121" i="15"/>
  <c r="AR122" i="15"/>
  <c r="P122" i="15"/>
  <c r="AF121" i="15"/>
  <c r="P121" i="15"/>
  <c r="AH121" i="15"/>
  <c r="AU121" i="15"/>
  <c r="V122" i="15"/>
  <c r="F121" i="15"/>
  <c r="AQ122" i="15"/>
  <c r="J121" i="15"/>
  <c r="AJ122" i="15"/>
  <c r="R121" i="15"/>
  <c r="K121" i="15"/>
  <c r="L121" i="15"/>
  <c r="Y121" i="15"/>
  <c r="AX121" i="15"/>
  <c r="S122" i="15"/>
  <c r="AZ121" i="15"/>
  <c r="W121" i="15"/>
  <c r="AF122" i="15"/>
  <c r="AK121" i="15"/>
  <c r="AW121" i="15"/>
  <c r="J122" i="15"/>
  <c r="F122" i="15"/>
  <c r="AS122" i="15"/>
  <c r="X122" i="15"/>
  <c r="L122" i="15"/>
  <c r="AA121" i="15"/>
  <c r="AG121" i="15"/>
  <c r="AO122" i="15"/>
  <c r="AP121" i="15"/>
  <c r="X121" i="15"/>
  <c r="BB121" i="15"/>
  <c r="AR121" i="15"/>
  <c r="AQ121" i="15"/>
  <c r="AV121" i="15"/>
  <c r="AI122" i="15"/>
  <c r="BA122" i="15"/>
  <c r="Y122" i="15"/>
  <c r="O121" i="15"/>
  <c r="AA122" i="15"/>
  <c r="Q121" i="15"/>
  <c r="AY121" i="15"/>
  <c r="V121" i="15"/>
  <c r="G121" i="15"/>
  <c r="BB122" i="15"/>
  <c r="AN121" i="15"/>
  <c r="R122" i="15"/>
  <c r="G122" i="15"/>
  <c r="AJ121" i="15"/>
  <c r="AM122" i="15"/>
  <c r="C122" i="15"/>
  <c r="C121" i="15"/>
  <c r="BC122" i="15" l="1"/>
  <c r="BC121" i="15"/>
  <c r="AM124" i="15"/>
  <c r="AQ123" i="15"/>
  <c r="J124" i="15"/>
  <c r="Y123" i="15"/>
  <c r="V124" i="15"/>
  <c r="T124" i="15"/>
  <c r="AI123" i="15"/>
  <c r="AY124" i="15"/>
  <c r="K124" i="15"/>
  <c r="AT124" i="15"/>
  <c r="AC124" i="15"/>
  <c r="AJ123" i="15"/>
  <c r="BB124" i="15"/>
  <c r="Q123" i="15"/>
  <c r="BA124" i="15"/>
  <c r="AR123" i="15"/>
  <c r="AO124" i="15"/>
  <c r="X124" i="15"/>
  <c r="AW123" i="15"/>
  <c r="AZ123" i="15"/>
  <c r="L123" i="15"/>
  <c r="J123" i="15"/>
  <c r="AU123" i="15"/>
  <c r="P124" i="15"/>
  <c r="AE123" i="15"/>
  <c r="Q124" i="15"/>
  <c r="AU124" i="15"/>
  <c r="AX124" i="15"/>
  <c r="M123" i="15"/>
  <c r="Z124" i="15"/>
  <c r="AT123" i="15"/>
  <c r="S123" i="15"/>
  <c r="T123" i="15"/>
  <c r="AB124" i="15"/>
  <c r="I124" i="15"/>
  <c r="AS123" i="15"/>
  <c r="AH124" i="15"/>
  <c r="G123" i="15"/>
  <c r="AA124" i="15"/>
  <c r="AI124" i="15"/>
  <c r="BB123" i="15"/>
  <c r="AG123" i="15"/>
  <c r="AK123" i="15"/>
  <c r="S124" i="15"/>
  <c r="AQ124" i="15"/>
  <c r="AR124" i="15"/>
  <c r="AM123" i="15"/>
  <c r="W124" i="15"/>
  <c r="AD123" i="15"/>
  <c r="AZ124" i="15"/>
  <c r="AL124" i="15"/>
  <c r="H123" i="15"/>
  <c r="AC123" i="15"/>
  <c r="G124" i="15"/>
  <c r="AS124" i="15"/>
  <c r="K123" i="15"/>
  <c r="AH123" i="15"/>
  <c r="AP124" i="15"/>
  <c r="BA123" i="15"/>
  <c r="E124" i="15"/>
  <c r="AD124" i="15"/>
  <c r="O124" i="15"/>
  <c r="R124" i="15"/>
  <c r="V123" i="15"/>
  <c r="O123" i="15"/>
  <c r="AV123" i="15"/>
  <c r="X123" i="15"/>
  <c r="AA123" i="15"/>
  <c r="F124" i="15"/>
  <c r="AF124" i="15"/>
  <c r="AX123" i="15"/>
  <c r="R123" i="15"/>
  <c r="F123" i="15"/>
  <c r="P123" i="15"/>
  <c r="U123" i="15"/>
  <c r="N124" i="15"/>
  <c r="AL123" i="15"/>
  <c r="AE124" i="15"/>
  <c r="Z123" i="15"/>
  <c r="D123" i="15"/>
  <c r="N123" i="15"/>
  <c r="D124" i="15"/>
  <c r="AB123" i="15"/>
  <c r="AV124" i="15"/>
  <c r="AN124" i="15"/>
  <c r="M124" i="15"/>
  <c r="I123" i="15"/>
  <c r="AN123" i="15"/>
  <c r="AY123" i="15"/>
  <c r="Y124" i="15"/>
  <c r="AP123" i="15"/>
  <c r="L124" i="15"/>
  <c r="W123" i="15"/>
  <c r="AJ124" i="15"/>
  <c r="AF123" i="15"/>
  <c r="E123" i="15"/>
  <c r="AG124" i="15"/>
  <c r="AK124" i="15"/>
  <c r="AO123" i="15"/>
  <c r="U124" i="15"/>
  <c r="AW124" i="15"/>
  <c r="H124" i="15"/>
  <c r="C123" i="15"/>
  <c r="C124" i="15"/>
  <c r="BC123" i="15" l="1"/>
  <c r="BC124" i="15"/>
  <c r="H126" i="15"/>
  <c r="M126" i="15"/>
  <c r="P125" i="15"/>
  <c r="O126" i="15"/>
  <c r="G126" i="15"/>
  <c r="AR126" i="15"/>
  <c r="AB126" i="15"/>
  <c r="Q126" i="15"/>
  <c r="X126" i="15"/>
  <c r="AT126" i="15"/>
  <c r="AW126" i="15"/>
  <c r="AG126" i="15"/>
  <c r="W125" i="15"/>
  <c r="AY125" i="15"/>
  <c r="AN126" i="15"/>
  <c r="N125" i="15"/>
  <c r="AL125" i="15"/>
  <c r="F125" i="15"/>
  <c r="F126" i="15"/>
  <c r="O125" i="15"/>
  <c r="AD126" i="15"/>
  <c r="AH125" i="15"/>
  <c r="AC125" i="15"/>
  <c r="AD125" i="15"/>
  <c r="AQ126" i="15"/>
  <c r="BB125" i="15"/>
  <c r="AH126" i="15"/>
  <c r="T125" i="15"/>
  <c r="M125" i="15"/>
  <c r="AE125" i="15"/>
  <c r="L125" i="15"/>
  <c r="AO126" i="15"/>
  <c r="BB126" i="15"/>
  <c r="K126" i="15"/>
  <c r="V126" i="15"/>
  <c r="AM126" i="15"/>
  <c r="E125" i="15"/>
  <c r="L126" i="15"/>
  <c r="AN125" i="15"/>
  <c r="AV126" i="15"/>
  <c r="D125" i="15"/>
  <c r="R125" i="15"/>
  <c r="AA125" i="15"/>
  <c r="E126" i="15"/>
  <c r="H125" i="15"/>
  <c r="W126" i="15"/>
  <c r="AI126" i="15"/>
  <c r="S125" i="15"/>
  <c r="P126" i="15"/>
  <c r="AZ125" i="15"/>
  <c r="AJ125" i="15"/>
  <c r="Y125" i="15"/>
  <c r="U126" i="15"/>
  <c r="N126" i="15"/>
  <c r="V125" i="15"/>
  <c r="K125" i="15"/>
  <c r="S126" i="15"/>
  <c r="AS125" i="15"/>
  <c r="AX126" i="15"/>
  <c r="AR125" i="15"/>
  <c r="AY126" i="15"/>
  <c r="AO125" i="15"/>
  <c r="AF125" i="15"/>
  <c r="AP125" i="15"/>
  <c r="I125" i="15"/>
  <c r="AB125" i="15"/>
  <c r="Z125" i="15"/>
  <c r="U125" i="15"/>
  <c r="AX125" i="15"/>
  <c r="X125" i="15"/>
  <c r="R126" i="15"/>
  <c r="BA125" i="15"/>
  <c r="AS126" i="15"/>
  <c r="AL126" i="15"/>
  <c r="AM125" i="15"/>
  <c r="AK125" i="15"/>
  <c r="AA126" i="15"/>
  <c r="I126" i="15"/>
  <c r="AT125" i="15"/>
  <c r="AU126" i="15"/>
  <c r="AU125" i="15"/>
  <c r="AW125" i="15"/>
  <c r="BA126" i="15"/>
  <c r="AC126" i="15"/>
  <c r="AI125" i="15"/>
  <c r="J126" i="15"/>
  <c r="AK126" i="15"/>
  <c r="AJ126" i="15"/>
  <c r="Y126" i="15"/>
  <c r="D126" i="15"/>
  <c r="AE126" i="15"/>
  <c r="AF126" i="15"/>
  <c r="AV125" i="15"/>
  <c r="AP126" i="15"/>
  <c r="AZ126" i="15"/>
  <c r="AG125" i="15"/>
  <c r="G125" i="15"/>
  <c r="Z126" i="15"/>
  <c r="J125" i="15"/>
  <c r="Q125" i="15"/>
  <c r="T126" i="15"/>
  <c r="AQ125" i="15"/>
  <c r="C126" i="15"/>
  <c r="C125" i="15"/>
  <c r="BC126" i="15" l="1"/>
  <c r="BC125" i="15"/>
  <c r="AQ127" i="15"/>
  <c r="AW127" i="15"/>
  <c r="AB127" i="15"/>
  <c r="AS127" i="15"/>
  <c r="AZ127" i="15"/>
  <c r="R127" i="15"/>
  <c r="K128" i="15"/>
  <c r="BB127" i="15"/>
  <c r="AY127" i="15"/>
  <c r="AR128" i="15"/>
  <c r="T128" i="15"/>
  <c r="G127" i="15"/>
  <c r="AV127" i="15"/>
  <c r="Y128" i="15"/>
  <c r="AI127" i="15"/>
  <c r="AU127" i="15"/>
  <c r="AA128" i="15"/>
  <c r="AS128" i="15"/>
  <c r="AX127" i="15"/>
  <c r="I127" i="15"/>
  <c r="AY128" i="15"/>
  <c r="S128" i="15"/>
  <c r="U128" i="15"/>
  <c r="P128" i="15"/>
  <c r="H127" i="15"/>
  <c r="D127" i="15"/>
  <c r="E127" i="15"/>
  <c r="BB128" i="15"/>
  <c r="M127" i="15"/>
  <c r="AQ128" i="15"/>
  <c r="AD128" i="15"/>
  <c r="AL127" i="15"/>
  <c r="W127" i="15"/>
  <c r="X128" i="15"/>
  <c r="G128" i="15"/>
  <c r="H128" i="15"/>
  <c r="AG127" i="15"/>
  <c r="AF128" i="15"/>
  <c r="AJ128" i="15"/>
  <c r="AC128" i="15"/>
  <c r="AU128" i="15"/>
  <c r="AK127" i="15"/>
  <c r="U127" i="15"/>
  <c r="AP127" i="15"/>
  <c r="AR127" i="15"/>
  <c r="Y127" i="15"/>
  <c r="E128" i="15"/>
  <c r="AM128" i="15"/>
  <c r="AO128" i="15"/>
  <c r="AD127" i="15"/>
  <c r="N127" i="15"/>
  <c r="Q128" i="15"/>
  <c r="Q127" i="15"/>
  <c r="BA127" i="15"/>
  <c r="K127" i="15"/>
  <c r="S127" i="15"/>
  <c r="AV128" i="15"/>
  <c r="T127" i="15"/>
  <c r="O127" i="15"/>
  <c r="AG128" i="15"/>
  <c r="O128" i="15"/>
  <c r="J127" i="15"/>
  <c r="AZ128" i="15"/>
  <c r="AE128" i="15"/>
  <c r="AK128" i="15"/>
  <c r="BA128" i="15"/>
  <c r="AT127" i="15"/>
  <c r="AM127" i="15"/>
  <c r="R128" i="15"/>
  <c r="Z127" i="15"/>
  <c r="AF127" i="15"/>
  <c r="AX128" i="15"/>
  <c r="V127" i="15"/>
  <c r="AJ127" i="15"/>
  <c r="AI128" i="15"/>
  <c r="AA127" i="15"/>
  <c r="AN127" i="15"/>
  <c r="V128" i="15"/>
  <c r="L127" i="15"/>
  <c r="AH128" i="15"/>
  <c r="AC127" i="15"/>
  <c r="F128" i="15"/>
  <c r="AN128" i="15"/>
  <c r="AW128" i="15"/>
  <c r="AB128" i="15"/>
  <c r="P127" i="15"/>
  <c r="Z128" i="15"/>
  <c r="AP128" i="15"/>
  <c r="D128" i="15"/>
  <c r="J128" i="15"/>
  <c r="I128" i="15"/>
  <c r="AL128" i="15"/>
  <c r="X127" i="15"/>
  <c r="AO127" i="15"/>
  <c r="N128" i="15"/>
  <c r="W128" i="15"/>
  <c r="L128" i="15"/>
  <c r="AE127" i="15"/>
  <c r="AH127" i="15"/>
  <c r="F127" i="15"/>
  <c r="AT128" i="15"/>
  <c r="M128" i="15"/>
  <c r="C127" i="15"/>
  <c r="C128" i="15"/>
  <c r="BC128" i="15" l="1"/>
  <c r="BC127" i="15"/>
  <c r="M130" i="15"/>
  <c r="F130" i="15"/>
  <c r="Z129" i="15"/>
  <c r="T129" i="15"/>
  <c r="AD129" i="15"/>
  <c r="AK129" i="15"/>
  <c r="X130" i="15"/>
  <c r="S130" i="15"/>
  <c r="Y130" i="15"/>
  <c r="R129" i="15"/>
  <c r="AT130" i="15"/>
  <c r="L130" i="15"/>
  <c r="X129" i="15"/>
  <c r="D130" i="15"/>
  <c r="AB130" i="15"/>
  <c r="AC129" i="15"/>
  <c r="AN129" i="15"/>
  <c r="V129" i="15"/>
  <c r="R130" i="15"/>
  <c r="AK130" i="15"/>
  <c r="O130" i="15"/>
  <c r="AV130" i="15"/>
  <c r="Q129" i="15"/>
  <c r="AO130" i="15"/>
  <c r="AR129" i="15"/>
  <c r="AU130" i="15"/>
  <c r="AG129" i="15"/>
  <c r="W129" i="15"/>
  <c r="M129" i="15"/>
  <c r="H129" i="15"/>
  <c r="AY130" i="15"/>
  <c r="AA130" i="15"/>
  <c r="AV129" i="15"/>
  <c r="AY129" i="15"/>
  <c r="AZ129" i="15"/>
  <c r="AQ129" i="15"/>
  <c r="W130" i="15"/>
  <c r="AL130" i="15"/>
  <c r="AP130" i="15"/>
  <c r="AW130" i="15"/>
  <c r="AH130" i="15"/>
  <c r="AX130" i="15"/>
  <c r="AM129" i="15"/>
  <c r="AG130" i="15"/>
  <c r="S129" i="15"/>
  <c r="AM130" i="15"/>
  <c r="AC130" i="15"/>
  <c r="AL129" i="15"/>
  <c r="BB130" i="15"/>
  <c r="I129" i="15"/>
  <c r="G129" i="15"/>
  <c r="AS129" i="15"/>
  <c r="F129" i="15"/>
  <c r="AA129" i="15"/>
  <c r="AE130" i="15"/>
  <c r="Q130" i="15"/>
  <c r="AP129" i="15"/>
  <c r="H130" i="15"/>
  <c r="P130" i="15"/>
  <c r="AU129" i="15"/>
  <c r="BB129" i="15"/>
  <c r="AH129" i="15"/>
  <c r="N130" i="15"/>
  <c r="I130" i="15"/>
  <c r="Z130" i="15"/>
  <c r="AN130" i="15"/>
  <c r="L129" i="15"/>
  <c r="AI130" i="15"/>
  <c r="AF129" i="15"/>
  <c r="AT129" i="15"/>
  <c r="AZ130" i="15"/>
  <c r="O129" i="15"/>
  <c r="K129" i="15"/>
  <c r="N129" i="15"/>
  <c r="E130" i="15"/>
  <c r="U129" i="15"/>
  <c r="AJ130" i="15"/>
  <c r="G130" i="15"/>
  <c r="AD130" i="15"/>
  <c r="E129" i="15"/>
  <c r="U130" i="15"/>
  <c r="AX129" i="15"/>
  <c r="AI129" i="15"/>
  <c r="T130" i="15"/>
  <c r="K130" i="15"/>
  <c r="AB129" i="15"/>
  <c r="AE129" i="15"/>
  <c r="AO129" i="15"/>
  <c r="J130" i="15"/>
  <c r="P129" i="15"/>
  <c r="V130" i="15"/>
  <c r="AJ129" i="15"/>
  <c r="BA130" i="15"/>
  <c r="J129" i="15"/>
  <c r="BA129" i="15"/>
  <c r="Y129" i="15"/>
  <c r="AF130" i="15"/>
  <c r="AQ130" i="15"/>
  <c r="D129" i="15"/>
  <c r="AS130" i="15"/>
  <c r="AR130" i="15"/>
  <c r="AW129" i="15"/>
  <c r="C130" i="15"/>
  <c r="C129" i="15"/>
  <c r="BC130" i="15" l="1"/>
  <c r="BC129" i="15"/>
  <c r="AR131" i="15"/>
  <c r="D131" i="15"/>
  <c r="AJ131" i="15"/>
  <c r="AB131" i="15"/>
  <c r="U131" i="15"/>
  <c r="AT131" i="15"/>
  <c r="BB131" i="15"/>
  <c r="F131" i="15"/>
  <c r="AL131" i="15"/>
  <c r="AZ131" i="15"/>
  <c r="M131" i="15"/>
  <c r="Q131" i="15"/>
  <c r="X131" i="15"/>
  <c r="T131" i="15"/>
  <c r="Y131" i="15"/>
  <c r="P131" i="15"/>
  <c r="AI131" i="15"/>
  <c r="N131" i="15"/>
  <c r="AF131" i="15"/>
  <c r="AU131" i="15"/>
  <c r="AS131" i="15"/>
  <c r="S131" i="15"/>
  <c r="AY131" i="15"/>
  <c r="W131" i="15"/>
  <c r="V131" i="15"/>
  <c r="Z131" i="15"/>
  <c r="AD131" i="15"/>
  <c r="R131" i="15"/>
  <c r="BA131" i="15"/>
  <c r="AO131" i="15"/>
  <c r="AX131" i="15"/>
  <c r="K131" i="15"/>
  <c r="L131" i="15"/>
  <c r="AP131" i="15"/>
  <c r="G131" i="15"/>
  <c r="AM131" i="15"/>
  <c r="AV131" i="15"/>
  <c r="AG131" i="15"/>
  <c r="AN131" i="15"/>
  <c r="AK131" i="15"/>
  <c r="AW131" i="15"/>
  <c r="J131" i="15"/>
  <c r="AE131" i="15"/>
  <c r="E131" i="15"/>
  <c r="O131" i="15"/>
  <c r="AH131" i="15"/>
  <c r="AA131" i="15"/>
  <c r="I131" i="15"/>
  <c r="AQ131" i="15"/>
  <c r="H131" i="15"/>
  <c r="AC131" i="15"/>
  <c r="C131" i="15"/>
  <c r="AC132" i="15" l="1"/>
  <c r="H132" i="15"/>
  <c r="AQ132" i="15"/>
  <c r="I132" i="15"/>
  <c r="AA132" i="15"/>
  <c r="AH132" i="15"/>
  <c r="O132" i="15"/>
  <c r="E132" i="15"/>
  <c r="AE132" i="15"/>
  <c r="J132" i="15"/>
  <c r="AW132" i="15"/>
  <c r="AK132" i="15"/>
  <c r="AN132" i="15"/>
  <c r="AG132" i="15"/>
  <c r="AV132" i="15"/>
  <c r="AM132" i="15"/>
  <c r="G132" i="15"/>
  <c r="AP132" i="15"/>
  <c r="L132" i="15"/>
  <c r="K132" i="15"/>
  <c r="AX132" i="15"/>
  <c r="AO132" i="15"/>
  <c r="BA132" i="15"/>
  <c r="R132" i="15"/>
  <c r="AD132" i="15"/>
  <c r="Z132" i="15"/>
  <c r="V132" i="15"/>
  <c r="W132" i="15"/>
  <c r="AY132" i="15"/>
  <c r="S132" i="15"/>
  <c r="AS132" i="15"/>
  <c r="AU132" i="15"/>
  <c r="AF132" i="15"/>
  <c r="N132" i="15"/>
  <c r="AI132" i="15"/>
  <c r="P132" i="15"/>
  <c r="Y132" i="15"/>
  <c r="T132" i="15"/>
  <c r="X132" i="15"/>
  <c r="Q132" i="15"/>
  <c r="M132" i="15"/>
  <c r="AZ132" i="15"/>
  <c r="AL132" i="15"/>
  <c r="F132" i="15"/>
  <c r="BB132" i="15"/>
  <c r="AT132" i="15"/>
  <c r="U132" i="15"/>
  <c r="AB132" i="15"/>
  <c r="AJ132" i="15"/>
  <c r="D132" i="15"/>
  <c r="AR132" i="15"/>
  <c r="C132" i="15"/>
  <c r="BC131" i="15"/>
  <c r="BC132" i="15" s="1"/>
</calcChain>
</file>

<file path=xl/sharedStrings.xml><?xml version="1.0" encoding="utf-8"?>
<sst xmlns="http://schemas.openxmlformats.org/spreadsheetml/2006/main" count="1397" uniqueCount="356">
  <si>
    <t>Date</t>
  </si>
  <si>
    <t>Référence</t>
  </si>
  <si>
    <t>Désignation</t>
  </si>
  <si>
    <t>Quantité</t>
  </si>
  <si>
    <t>P125CAR100</t>
  </si>
  <si>
    <t>Crème Caramel 125ml</t>
  </si>
  <si>
    <t>P125CAF100</t>
  </si>
  <si>
    <t>Crème Café 125ml</t>
  </si>
  <si>
    <t>B750CHO500</t>
  </si>
  <si>
    <t>Sorbet Chocolat 750ml</t>
  </si>
  <si>
    <t>B750POI500</t>
  </si>
  <si>
    <t>Sorbet Poire 750ml</t>
  </si>
  <si>
    <t>B750PEC500</t>
  </si>
  <si>
    <t>Sorbet Pêche 750ml</t>
  </si>
  <si>
    <t>B750CIT500</t>
  </si>
  <si>
    <t>Sorbet Citron 750ml</t>
  </si>
  <si>
    <t>B750PIS100</t>
  </si>
  <si>
    <t>Crème Pistache 750ml</t>
  </si>
  <si>
    <t>B750NOI100</t>
  </si>
  <si>
    <t>Crème Noix/Figues 750ml</t>
  </si>
  <si>
    <t>B750MAR100</t>
  </si>
  <si>
    <t>Crème Marron 750ml</t>
  </si>
  <si>
    <t>B750CAR100</t>
  </si>
  <si>
    <t xml:space="preserve">Crème Caramel 750ml </t>
  </si>
  <si>
    <t>B750VAN100</t>
  </si>
  <si>
    <t>Crème Vanille 750ml</t>
  </si>
  <si>
    <t>B750CHO100</t>
  </si>
  <si>
    <t>Crème Chocolat 750ml</t>
  </si>
  <si>
    <t>B750FRA500</t>
  </si>
  <si>
    <t>Sorbet Fraise 750ml</t>
  </si>
  <si>
    <t>P125CHO500</t>
  </si>
  <si>
    <t>Sorbet Chocolat 125ml</t>
  </si>
  <si>
    <t>P125POI500</t>
  </si>
  <si>
    <t>Sorbet Poire 125ml</t>
  </si>
  <si>
    <t>P125PEC500</t>
  </si>
  <si>
    <t>Sorbet Pêche 125ml</t>
  </si>
  <si>
    <t>P125CIT500</t>
  </si>
  <si>
    <t>Sorbet Citron 125ml</t>
  </si>
  <si>
    <t>P125FRA500</t>
  </si>
  <si>
    <t>Sorbet Fraise 125ml</t>
  </si>
  <si>
    <t>P125PIS100</t>
  </si>
  <si>
    <t>Crème Pistache 125ml</t>
  </si>
  <si>
    <t>P125NOI100</t>
  </si>
  <si>
    <t>Crème Noix/Figues 125ml</t>
  </si>
  <si>
    <t>P125MAR100</t>
  </si>
  <si>
    <t>Crème Marron 125ml</t>
  </si>
  <si>
    <t>B750CAF100</t>
  </si>
  <si>
    <t>Crème Café 750ml</t>
  </si>
  <si>
    <t>P125VAN100</t>
  </si>
  <si>
    <t>Crème Vanille 125ml</t>
  </si>
  <si>
    <t>P125CHO100</t>
  </si>
  <si>
    <t>Crème Chocolat 125ml</t>
  </si>
  <si>
    <t>B5000POI500</t>
  </si>
  <si>
    <t>Sorbet Poire 5L</t>
  </si>
  <si>
    <t>B5000FRA500</t>
  </si>
  <si>
    <t>Sorbet Fraise 5L</t>
  </si>
  <si>
    <t>B5000NOI100</t>
  </si>
  <si>
    <t>Crème Noix/Figues 5L</t>
  </si>
  <si>
    <t>B5000MAR100</t>
  </si>
  <si>
    <t>Crème Marron 5L</t>
  </si>
  <si>
    <t>B5000PIS100</t>
  </si>
  <si>
    <t>Crème Pistache 5L</t>
  </si>
  <si>
    <t>B5000CAR100</t>
  </si>
  <si>
    <t>Crème Caramel 5L</t>
  </si>
  <si>
    <t>B5000CHO100</t>
  </si>
  <si>
    <t>Crème Chocolat 5L</t>
  </si>
  <si>
    <t>B5000VAN100</t>
  </si>
  <si>
    <t>Crème Vanille 5L</t>
  </si>
  <si>
    <t>B5000CAF100</t>
  </si>
  <si>
    <t>Crème Café 5L</t>
  </si>
  <si>
    <t>B5000CIT500</t>
  </si>
  <si>
    <t>Sorbet Citron 5L</t>
  </si>
  <si>
    <t>B2500MAR100</t>
  </si>
  <si>
    <t>Crème Marron 2.5L</t>
  </si>
  <si>
    <t>B2500CAF100</t>
  </si>
  <si>
    <t>Crème Café 2.5L</t>
  </si>
  <si>
    <t>B2500VAN100</t>
  </si>
  <si>
    <t>Crème Vanille 2.5L</t>
  </si>
  <si>
    <t>B2500CHO100</t>
  </si>
  <si>
    <t>Crème Chocolat 2.5L</t>
  </si>
  <si>
    <t>P550CHO500</t>
  </si>
  <si>
    <t>Sorbet Chocolat 550ml</t>
  </si>
  <si>
    <t>P550POI500</t>
  </si>
  <si>
    <t>Sorbet Poire 550ml</t>
  </si>
  <si>
    <t>P550PEC500</t>
  </si>
  <si>
    <t>Sorbet Pêche 550ml</t>
  </si>
  <si>
    <t>P550CIT500</t>
  </si>
  <si>
    <t>Sorbet Citron 550ml</t>
  </si>
  <si>
    <t>P550FRA500</t>
  </si>
  <si>
    <t>Sorbet Fraise 550ml</t>
  </si>
  <si>
    <t>P550PIS100</t>
  </si>
  <si>
    <t>Crème Pistache 550ml</t>
  </si>
  <si>
    <t>P550NOI100</t>
  </si>
  <si>
    <t>Crème Noix/Figues 550ml</t>
  </si>
  <si>
    <t>P550MAR100</t>
  </si>
  <si>
    <t>Crème Marron 550ml</t>
  </si>
  <si>
    <t>P550CAR100</t>
  </si>
  <si>
    <t>Crème Caramel 550ml</t>
  </si>
  <si>
    <t>P550VAN100</t>
  </si>
  <si>
    <t>Crème Vanille 550ml</t>
  </si>
  <si>
    <t>P550CHO100</t>
  </si>
  <si>
    <t>Crème Chocolat 550ml</t>
  </si>
  <si>
    <t>P550CAF100</t>
  </si>
  <si>
    <t>Crème Café  550ml</t>
  </si>
  <si>
    <t>B2500NOI100</t>
  </si>
  <si>
    <t>Crème Noix/Figues 2.5L</t>
  </si>
  <si>
    <t>B2500PEC500</t>
  </si>
  <si>
    <t>Sorbet Pêche 2.5L</t>
  </si>
  <si>
    <t>B2500PIS100</t>
  </si>
  <si>
    <t>Crème Pistache 2.5L</t>
  </si>
  <si>
    <t>B5000PEC500</t>
  </si>
  <si>
    <t>Sorbet Pêche 5L</t>
  </si>
  <si>
    <t>B5000CHO500</t>
  </si>
  <si>
    <t>Sorbet Chocolat 5L</t>
  </si>
  <si>
    <t>B2500CAR100</t>
  </si>
  <si>
    <t>Crème Caramel 2.5L</t>
  </si>
  <si>
    <t>B2500FRA500</t>
  </si>
  <si>
    <t>Sorbet Fraise 2.5L</t>
  </si>
  <si>
    <t>B2500POI500</t>
  </si>
  <si>
    <t>Sorbet Poire 2.5L</t>
  </si>
  <si>
    <t>B2500CIT500</t>
  </si>
  <si>
    <t>Sorbet Citron 2.5L</t>
  </si>
  <si>
    <t>B2500CHO500</t>
  </si>
  <si>
    <t>P550FRB500</t>
  </si>
  <si>
    <t>Sorbet Framboise 550ml</t>
  </si>
  <si>
    <t>P125FRB500</t>
  </si>
  <si>
    <t>Sorbet Framboise 125ml</t>
  </si>
  <si>
    <t>B2500FRB500</t>
  </si>
  <si>
    <t>Sorbet Framboise 2.5L</t>
  </si>
  <si>
    <t>B5000FRB500</t>
  </si>
  <si>
    <t>Sorbet Framboise 5L</t>
  </si>
  <si>
    <t>B750FRB500</t>
  </si>
  <si>
    <t>Sorbet Framboise 750ml</t>
  </si>
  <si>
    <t>P550REG100</t>
  </si>
  <si>
    <t>Crème Réglisse  550ml</t>
  </si>
  <si>
    <t>P550ABR500</t>
  </si>
  <si>
    <t>Sorbet Abricot 550ml</t>
  </si>
  <si>
    <t>P125REG100</t>
  </si>
  <si>
    <t>Crème Réglisse 125ml</t>
  </si>
  <si>
    <t>B750ABR500</t>
  </si>
  <si>
    <t>B750REG100</t>
  </si>
  <si>
    <t>Crème Réglisse 750ml</t>
  </si>
  <si>
    <t>P550RHU100</t>
  </si>
  <si>
    <t>Crème Rhum/raisins 550ml</t>
  </si>
  <si>
    <t>B2500RHU100</t>
  </si>
  <si>
    <t>Crème Rhum/raisins 2.5L</t>
  </si>
  <si>
    <t>B2500REG100</t>
  </si>
  <si>
    <t>Crème Réglisse 2.5L</t>
  </si>
  <si>
    <t>B2500ABR500</t>
  </si>
  <si>
    <t>Sorbet Abricot 2.5L</t>
  </si>
  <si>
    <t>P125ABR500</t>
  </si>
  <si>
    <t>Sorbet Abricot 125ml</t>
  </si>
  <si>
    <t>P125RHU100</t>
  </si>
  <si>
    <t>Crème Rhum/raisins 125ml</t>
  </si>
  <si>
    <t>P60VAN100</t>
  </si>
  <si>
    <t>Crème Vanille 60ml</t>
  </si>
  <si>
    <t>P60CHO100</t>
  </si>
  <si>
    <t>Crème Chocolat 60ml</t>
  </si>
  <si>
    <t>P60CAR100</t>
  </si>
  <si>
    <t>Crème Caramel 60ml</t>
  </si>
  <si>
    <t>B750RHU100</t>
  </si>
  <si>
    <t>Crème Rhum/raisins 750ml</t>
  </si>
  <si>
    <t>BU900BER</t>
  </si>
  <si>
    <t>Buche 0.9L La berceuse</t>
  </si>
  <si>
    <t>BU900SAR</t>
  </si>
  <si>
    <t>Buche 0.9L La sardane</t>
  </si>
  <si>
    <t>BU900SYM</t>
  </si>
  <si>
    <t>Buche 0.9L La symphonie</t>
  </si>
  <si>
    <t>BU900BOS</t>
  </si>
  <si>
    <t>Buche 0.9L La bossa nova</t>
  </si>
  <si>
    <t>P550MOJ500</t>
  </si>
  <si>
    <t>Sorbet Mojito 550ml</t>
  </si>
  <si>
    <t>P550MNG500</t>
  </si>
  <si>
    <t>Sorbet Mangue/passion 550ml</t>
  </si>
  <si>
    <t>P550YAO100</t>
  </si>
  <si>
    <t>P125MOJ500</t>
  </si>
  <si>
    <t>Sorbet Mojito 125ml</t>
  </si>
  <si>
    <t>B2500MOJ500</t>
  </si>
  <si>
    <t>Sorbet Mojito 2.5L</t>
  </si>
  <si>
    <t>B2500MNG500</t>
  </si>
  <si>
    <t>Sorbet Mangue/passion 2.5L</t>
  </si>
  <si>
    <t>P125MNG500</t>
  </si>
  <si>
    <t>BU900CHA</t>
  </si>
  <si>
    <t>Buche 0.9L La charleston</t>
  </si>
  <si>
    <t>P550COC500</t>
  </si>
  <si>
    <t>Sorbet Noix de Coco 550ml</t>
  </si>
  <si>
    <t>P550ORS500</t>
  </si>
  <si>
    <t>Sorbet Orange Sanguine 550ml</t>
  </si>
  <si>
    <t>P550PRA100</t>
  </si>
  <si>
    <t>Crème Noisette 550ml</t>
  </si>
  <si>
    <t>P550MTH100</t>
  </si>
  <si>
    <t>Crème Menthe/Chocolat 550ml</t>
  </si>
  <si>
    <t>P125PRA100</t>
  </si>
  <si>
    <t>Crème Noisette 125ml</t>
  </si>
  <si>
    <t>P125MTH100</t>
  </si>
  <si>
    <t>Crème Menthe/Chocolat 125ml</t>
  </si>
  <si>
    <t>P125ORS500</t>
  </si>
  <si>
    <t>Sorbet Orange Sanguine 125ml</t>
  </si>
  <si>
    <t>P2125VAN</t>
  </si>
  <si>
    <t>Crème Vanille 2x125ml</t>
  </si>
  <si>
    <t>P2125CAR</t>
  </si>
  <si>
    <t>Crème Caramel 2x125ml</t>
  </si>
  <si>
    <t>P2125CHO</t>
  </si>
  <si>
    <t>Crème Chocolat 2x125ml</t>
  </si>
  <si>
    <t>P2125CIT</t>
  </si>
  <si>
    <t>Sorbet Citron 2x125ml</t>
  </si>
  <si>
    <t>B2500COC500</t>
  </si>
  <si>
    <t>Sorbet Noix de Coco 2.5L</t>
  </si>
  <si>
    <t>B2500MTH100</t>
  </si>
  <si>
    <t>Crème Menthe/Chocolat 2.5L</t>
  </si>
  <si>
    <t>B2500PRA100</t>
  </si>
  <si>
    <t>Crème noisette 2.5L</t>
  </si>
  <si>
    <t>B2500ORS500</t>
  </si>
  <si>
    <t>Sorbet Orange Sanguine 2.5L</t>
  </si>
  <si>
    <t>BUCHONOI</t>
  </si>
  <si>
    <t>Buche 0.9L Chocolat-Noisette</t>
  </si>
  <si>
    <t>BUMARVAN</t>
  </si>
  <si>
    <t>Buche 0.9L Marron-Vanille</t>
  </si>
  <si>
    <t>BUVANMNG</t>
  </si>
  <si>
    <t>Buche 0.9L Vanille-Mangue/Passion</t>
  </si>
  <si>
    <t>BUABRNOU</t>
  </si>
  <si>
    <t>Buche 0.9L Abricot-Nougat</t>
  </si>
  <si>
    <t>BUCHOMAN</t>
  </si>
  <si>
    <t>Buche 0.9L Chocolat-Mandarine/Kalamansi</t>
  </si>
  <si>
    <t>BUFRBCOC</t>
  </si>
  <si>
    <t>Buche 0.9L Framboise/Groseille-Noix de coco</t>
  </si>
  <si>
    <t>BIO5CIT</t>
  </si>
  <si>
    <t>Sorbet Citron BIO 550ml</t>
  </si>
  <si>
    <t>BIO5CAS</t>
  </si>
  <si>
    <t>Sorbet Cassis BIO 550ml</t>
  </si>
  <si>
    <t>BIO5MNG</t>
  </si>
  <si>
    <t>Sorbet Mangue BIO 550ml</t>
  </si>
  <si>
    <t>BIO5BAN</t>
  </si>
  <si>
    <t>Sorbet Banane BIO 550ml</t>
  </si>
  <si>
    <t>P550PLO100</t>
  </si>
  <si>
    <t>Crème Plombière 550ml</t>
  </si>
  <si>
    <t>B2500PLO100</t>
  </si>
  <si>
    <t>Crème Plombière 2.5L</t>
  </si>
  <si>
    <t>année</t>
  </si>
  <si>
    <t>Somme de Quantité</t>
  </si>
  <si>
    <t>semaine</t>
  </si>
  <si>
    <t>mois</t>
  </si>
  <si>
    <t>P550POI600</t>
  </si>
  <si>
    <t>Sorbet Poire 550ml pour PICARD</t>
  </si>
  <si>
    <t>P550MIE200</t>
  </si>
  <si>
    <t>Crème Miel de garrigue/amande 550ml pour PICARD</t>
  </si>
  <si>
    <t>P550ABR600</t>
  </si>
  <si>
    <t>Sorbet Abricot 550ml pour PICARD</t>
  </si>
  <si>
    <t>P125COC500</t>
  </si>
  <si>
    <t>Sorbet Noix de Coco 125ml</t>
  </si>
  <si>
    <t>BIO25CIT</t>
  </si>
  <si>
    <t>Sorbet Citron BIO 2.5L</t>
  </si>
  <si>
    <t>BIO25MNG</t>
  </si>
  <si>
    <t>Sorbet Mangue BIO 2.5L</t>
  </si>
  <si>
    <t>Crème Yaourt 550ml</t>
  </si>
  <si>
    <t>Sorbet Mangue/passion 125ml</t>
  </si>
  <si>
    <t>BIO25BAN</t>
  </si>
  <si>
    <t>Sorbet Banane BIO 2.5L</t>
  </si>
  <si>
    <t>BIO25CAS</t>
  </si>
  <si>
    <t>Sorbet Cassis BIO 2.5L</t>
  </si>
  <si>
    <t>Étiquettes de lignes</t>
  </si>
  <si>
    <t>Étiquettes de colonnes</t>
  </si>
  <si>
    <t>(vide)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</si>
  <si>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</si>
  <si>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</si>
  <si>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</si>
  <si>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</si>
  <si>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</si>
  <si>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</si>
  <si>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</si>
  <si>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</si>
  <si>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</si>
  <si>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</si>
  <si>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</si>
  <si>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</si>
  <si>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</si>
  <si>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</si>
  <si>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</si>
  <si>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</si>
  <si>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</si>
  <si>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</si>
  <si>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</si>
  <si>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</si>
  <si>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</si>
  <si>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</si>
  <si>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</si>
  <si>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</si>
  <si>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</si>
  <si>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</si>
  <si>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</si>
  <si>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</si>
  <si>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</si>
  <si>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</si>
  <si>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</si>
  <si>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</si>
  <si>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</si>
  <si>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</si>
  <si>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</si>
  <si>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</si>
  <si>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</si>
  <si>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</si>
  <si>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</si>
  <si>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</si>
  <si>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</si>
  <si>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</si>
  <si>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</si>
  <si>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</si>
  <si>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</si>
  <si>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</si>
  <si>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</si>
  <si>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</si>
  <si>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</si>
  <si>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</si>
  <si>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</si>
  <si>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</si>
  <si>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cumul</t>
  </si>
  <si>
    <t>Sorbet Chocolat 2.5L</t>
  </si>
  <si>
    <t>Sorbet Orange Sanguine 2,5L</t>
  </si>
  <si>
    <t>Crème Plombière 2,5L</t>
  </si>
  <si>
    <t>Crème Praliné 2.5L</t>
  </si>
  <si>
    <t>B2500YAO100</t>
  </si>
  <si>
    <t>Crème Yaourt 2.5L</t>
  </si>
  <si>
    <t>B5000ABR500</t>
  </si>
  <si>
    <t>Sorbet Abricot 5L</t>
  </si>
  <si>
    <t>B5000REG100</t>
  </si>
  <si>
    <t>Crème Réglisse 5L</t>
  </si>
  <si>
    <t>B5000RHU100</t>
  </si>
  <si>
    <t>Crème Rhum/raisins 5L</t>
  </si>
  <si>
    <t>Sorbet Abricot 750 ml</t>
  </si>
  <si>
    <t>Sorbet Abricot 125 ml</t>
  </si>
  <si>
    <t>Sorbet Noix de coco 125ml</t>
  </si>
  <si>
    <t>Sorbet Mangue/passion 125 ml</t>
  </si>
  <si>
    <t>Sorbet Mojito 125 ml</t>
  </si>
  <si>
    <t>Crème Praliné 125ml</t>
  </si>
  <si>
    <t>Crème Vanille 125 ml</t>
  </si>
  <si>
    <t>P125YAO100</t>
  </si>
  <si>
    <t>Crème Yaourt 125ml</t>
  </si>
  <si>
    <t>Sorbet Abricot 550 ml</t>
  </si>
  <si>
    <t>Sorbet Abricot 550 ml pour picard</t>
  </si>
  <si>
    <t>Crème Café  550 ml</t>
  </si>
  <si>
    <t>Crème Caramel 550 ml</t>
  </si>
  <si>
    <t>P550MIE100</t>
  </si>
  <si>
    <t>Crème Miel/amande 550ml</t>
  </si>
  <si>
    <t>Crème Miel/amande 550ml pour picard</t>
  </si>
  <si>
    <t>Sorbet Mangue/passion 550 ml</t>
  </si>
  <si>
    <t>Sorbet Mojito 550 ml</t>
  </si>
  <si>
    <t>Crème Plombiere 550ml</t>
  </si>
  <si>
    <t>Sorbet Poire 550ml pour picard</t>
  </si>
  <si>
    <t>Crème Praliné 550 ml</t>
  </si>
  <si>
    <t>Crème Réglisse  550 ml</t>
  </si>
  <si>
    <t>Crème Yaourt 550 ml</t>
  </si>
  <si>
    <t>Sorbet Bio Banane 550 ml</t>
  </si>
  <si>
    <t>Sorbet Bio Cassis 550 ml</t>
  </si>
  <si>
    <t>Sorbet Bio Citron 550 ml</t>
  </si>
  <si>
    <t>Sorbet Bio Mangue 550 ml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</si>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</sst>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</cellXfs>
  <cellStyles count="1">
    <cellStyle name="Normal" xfId="0" builtinId="0"/>
  </cellStyles>
  <dxfs count="1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téphane ALAUX" refreshedDate="43354.533055324071" createdVersion="6" refreshedVersion="6" minRefreshableVersion="3" recordCount="502">
  <cacheSource type="worksheet">
    <worksheetSource ref="A1:G1048576" sheet="besoins données"/>
  </cacheSource>
  <cacheFields count="7">
    <cacheField name="Date" numFmtId="0">
      <sharedItems containsNonDate="0" containsDate="1" containsString="0" containsBlank="1" minDate="2018-01-29T00:00:00" maxDate="2018-06-30T00:00:00"/>
    </cacheField>
    <cacheField name="semaine" numFmtId="0">
      <sharedItems containsString="0" containsBlank="1" containsNumber="1" containsInteger="1" minValue="0" maxValue="53" count="55">
        <n v="5"/>
        <n v="6"/>
        <n v="7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m/>
        <n v="0" u="1"/>
        <n v="34" u="1"/>
        <n v="36" u="1"/>
        <n v="38" u="1"/>
        <n v="40" u="1"/>
        <n v="42" u="1"/>
        <n v="44" u="1"/>
        <n v="2" u="1"/>
        <n v="46" u="1"/>
        <n v="48" u="1"/>
        <n v="50" u="1"/>
        <n v="52" u="1"/>
        <n v="33" u="1"/>
        <n v="35" u="1"/>
        <n v="37" u="1"/>
        <n v="1" u="1"/>
        <n v="3" u="1"/>
        <n v="8" u="1"/>
        <n v="39" u="1"/>
        <n v="41" u="1"/>
        <n v="43" u="1"/>
        <n v="45" u="1"/>
        <n v="27" u="1"/>
        <n v="47" u="1"/>
        <n v="28" u="1"/>
        <n v="49" u="1"/>
        <n v="29" u="1"/>
        <n v="51" u="1"/>
        <n v="30" u="1"/>
        <n v="53" u="1"/>
        <n v="31" u="1"/>
        <n v="4" u="1"/>
        <n v="32" u="1"/>
      </sharedItems>
    </cacheField>
    <cacheField name="mois" numFmtId="0">
      <sharedItems containsBlank="1"/>
    </cacheField>
    <cacheField name="année" numFmtId="0">
      <sharedItems containsString="0" containsBlank="1" containsNumber="1" containsInteger="1" minValue="2018" maxValue="2018"/>
    </cacheField>
    <cacheField name="Référence" numFmtId="0">
      <sharedItems containsBlank="1" containsMixedTypes="1" containsNumber="1" containsInteger="1" minValue="0" maxValue="0" count="71">
        <s v="P125CIT500"/>
        <s v="P2125CIT"/>
        <s v="P125VAN100"/>
        <s v="P125CAR100"/>
        <s v="P60VAN100"/>
        <s v="P60CAR100"/>
        <s v="P60CHO100"/>
        <s v="P125CAF100"/>
        <s v="P125PRA100"/>
        <s v="P125FRA500"/>
        <s v="P125MNG500"/>
        <s v="P125CHO100"/>
        <s v="P125MTH100"/>
        <s v="P550CIT500"/>
        <s v="P550FRA500"/>
        <s v="P550CAR100"/>
        <s v="P550POI500"/>
        <s v="P550VAN100"/>
        <s v="P550CHO100"/>
        <s v="P550YAO100"/>
        <s v="P550COC500"/>
        <s v="P550ORS500"/>
        <s v="B2500MNG500"/>
        <s v="P550MNG500"/>
        <s v="P550MOJ500"/>
        <s v="P550PEC500"/>
        <s v="BIO5BAN"/>
        <s v="BIO5CIT"/>
        <s v="BIO5CAS"/>
        <s v="BIO5MNG"/>
        <s v="B2500VAN100"/>
        <s v="B2500FRB500"/>
        <s v="P550FRB500"/>
        <s v="P550PRA100"/>
        <s v="P550MAR100"/>
        <s v="P550PLO100"/>
        <s v="P550RHU100"/>
        <s v="P550MIE200"/>
        <s v="P550ABR500"/>
        <s v="P550ABR600"/>
        <s v="B2500ABR500"/>
        <s v="P550POI600"/>
        <s v="P550PIS100"/>
        <s v="B2500PLO100"/>
        <s v="B2500CAF100"/>
        <s v="P550CAF100"/>
        <s v="B2500CIT500"/>
        <s v="P550REG100"/>
        <s v="P550MTH100"/>
        <s v="P125FRB500"/>
        <s v="P125ABR500"/>
        <s v="P125MOJ500"/>
        <s v="P125COC500"/>
        <s v="B2500CAR100"/>
        <s v="B2500CHO100"/>
        <s v="B2500FRA500"/>
        <s v="B2500COC500"/>
        <s v="B2500PEC500"/>
        <s v="B2500PIS100"/>
        <s v="P550NOI100"/>
        <s v="B2500MAR100"/>
        <s v="B2500PRA100"/>
        <s v="B2500ORS500"/>
        <s v="B2500NOI100"/>
        <s v="BIO25CIT"/>
        <s v="BIO25MNG"/>
        <s v="BIO25BAN"/>
        <s v="BIO25CAS"/>
        <s v="B2500RHU100"/>
        <m/>
        <n v="0" u="1"/>
      </sharedItems>
    </cacheField>
    <cacheField name="Désignation" numFmtId="0">
      <sharedItems containsBlank="1"/>
    </cacheField>
    <cacheField name="Quantité" numFmtId="0">
      <sharedItems containsString="0" containsBlank="1" containsNumber="1" containsInteger="1" minValue="6" maxValue="4992"/>
    </cacheField>
  </cacheFields>
  <extLst>
    <ext xmlns:x14="http://schemas.microsoft.com/office/spreadsheetml/2009/9/main" uri="{725AE2AE-9491-48be-B2B4-4EB974FC3084}">
      <x14:pivotCacheDefinition pivotCacheId="1710235027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02">
  <r>
    <d v="2018-01-29T00:00:00"/>
    <x v="0"/>
    <s v="janvier"/>
    <n v="2018"/>
    <x v="0"/>
    <s v="Sorbet Citron 125ml"/>
    <n v="3120"/>
  </r>
  <r>
    <d v="2018-01-29T00:00:00"/>
    <x v="0"/>
    <s v="janvier"/>
    <n v="2018"/>
    <x v="0"/>
    <s v="Sorbet Citron 125ml"/>
    <n v="1584"/>
  </r>
  <r>
    <d v="2018-01-29T00:00:00"/>
    <x v="0"/>
    <s v="janvier"/>
    <n v="2018"/>
    <x v="1"/>
    <s v="Sorbet Citron 2x125ml"/>
    <n v="1158"/>
  </r>
  <r>
    <d v="2018-01-30T00:00:00"/>
    <x v="0"/>
    <s v="janvier"/>
    <n v="2018"/>
    <x v="2"/>
    <s v="Crème Vanille 125ml"/>
    <n v="3120"/>
  </r>
  <r>
    <d v="2018-01-30T00:00:00"/>
    <x v="0"/>
    <s v="janvier"/>
    <n v="2018"/>
    <x v="2"/>
    <s v="Crème Vanille 125ml"/>
    <n v="3120"/>
  </r>
  <r>
    <d v="2018-01-30T00:00:00"/>
    <x v="0"/>
    <s v="janvier"/>
    <n v="2018"/>
    <x v="2"/>
    <s v="Crème Vanille 125ml"/>
    <n v="936"/>
  </r>
  <r>
    <d v="2018-01-31T00:00:00"/>
    <x v="0"/>
    <s v="janvier"/>
    <n v="2018"/>
    <x v="3"/>
    <s v="Crème Caramel 125ml"/>
    <n v="2964"/>
  </r>
  <r>
    <d v="2018-01-31T00:00:00"/>
    <x v="0"/>
    <s v="janvier"/>
    <n v="2018"/>
    <x v="3"/>
    <s v="Crème Caramel 125ml"/>
    <n v="3120"/>
  </r>
  <r>
    <d v="2018-02-01T00:00:00"/>
    <x v="0"/>
    <s v="février"/>
    <n v="2018"/>
    <x v="4"/>
    <s v="Crème Vanille 60ml"/>
    <n v="4992"/>
  </r>
  <r>
    <d v="2018-02-02T00:00:00"/>
    <x v="0"/>
    <s v="février"/>
    <n v="2018"/>
    <x v="5"/>
    <s v="Crème Caramel 60ml"/>
    <n v="1728"/>
  </r>
  <r>
    <d v="2018-02-02T00:00:00"/>
    <x v="0"/>
    <s v="février"/>
    <n v="2018"/>
    <x v="6"/>
    <s v="Crème Chocolat 60ml"/>
    <n v="4080"/>
  </r>
  <r>
    <d v="2018-02-05T00:00:00"/>
    <x v="1"/>
    <s v="février"/>
    <n v="2018"/>
    <x v="7"/>
    <s v="Crème Café 125ml"/>
    <n v="1032"/>
  </r>
  <r>
    <d v="2018-02-05T00:00:00"/>
    <x v="1"/>
    <s v="février"/>
    <n v="2018"/>
    <x v="7"/>
    <s v="Crème Café 125ml"/>
    <n v="3120"/>
  </r>
  <r>
    <d v="2018-02-05T00:00:00"/>
    <x v="1"/>
    <s v="février"/>
    <n v="2018"/>
    <x v="8"/>
    <s v="Crème Noisette 125ml"/>
    <n v="3000"/>
  </r>
  <r>
    <d v="2018-02-06T00:00:00"/>
    <x v="1"/>
    <s v="février"/>
    <n v="2018"/>
    <x v="9"/>
    <s v="Sorbet Fraise 125ml"/>
    <n v="3120"/>
  </r>
  <r>
    <d v="2018-02-06T00:00:00"/>
    <x v="1"/>
    <s v="février"/>
    <n v="2018"/>
    <x v="9"/>
    <s v="Sorbet Fraise 125ml"/>
    <n v="360"/>
  </r>
  <r>
    <d v="2018-02-06T00:00:00"/>
    <x v="1"/>
    <s v="février"/>
    <n v="2018"/>
    <x v="10"/>
    <s v="Sorbet Mangue/passion 125ml"/>
    <n v="2832"/>
  </r>
  <r>
    <d v="2018-02-07T00:00:00"/>
    <x v="1"/>
    <s v="février"/>
    <n v="2018"/>
    <x v="11"/>
    <s v="Crème Chocolat 125ml"/>
    <n v="96"/>
  </r>
  <r>
    <d v="2018-02-07T00:00:00"/>
    <x v="1"/>
    <s v="février"/>
    <n v="2018"/>
    <x v="11"/>
    <s v="Crème Chocolat 125ml"/>
    <n v="3120"/>
  </r>
  <r>
    <d v="2018-02-07T00:00:00"/>
    <x v="1"/>
    <s v="février"/>
    <n v="2018"/>
    <x v="12"/>
    <s v="Crème Menthe/Chocolat 125ml"/>
    <n v="3120"/>
  </r>
  <r>
    <d v="2018-02-07T00:00:00"/>
    <x v="1"/>
    <s v="février"/>
    <n v="2018"/>
    <x v="12"/>
    <s v="Crème Menthe/Chocolat 125ml"/>
    <n v="204"/>
  </r>
  <r>
    <d v="2018-02-08T00:00:00"/>
    <x v="1"/>
    <s v="février"/>
    <n v="2018"/>
    <x v="13"/>
    <s v="Sorbet Citron 550ml"/>
    <n v="546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8T00:00:00"/>
    <x v="1"/>
    <s v="février"/>
    <n v="2018"/>
    <x v="13"/>
    <s v="Sorbet Citron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222"/>
  </r>
  <r>
    <d v="2018-02-09T00:00:00"/>
    <x v="1"/>
    <s v="février"/>
    <n v="2018"/>
    <x v="14"/>
    <s v="Sorbet Fraise 550ml"/>
    <n v="918"/>
  </r>
  <r>
    <d v="2018-02-09T00:00:00"/>
    <x v="1"/>
    <s v="février"/>
    <n v="2018"/>
    <x v="14"/>
    <s v="Sorbet Fraise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918"/>
  </r>
  <r>
    <d v="2018-02-12T00:00:00"/>
    <x v="2"/>
    <s v="février"/>
    <n v="2018"/>
    <x v="15"/>
    <s v="Crème Caramel 550ml"/>
    <n v="384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918"/>
  </r>
  <r>
    <d v="2018-02-13T00:00:00"/>
    <x v="2"/>
    <s v="février"/>
    <n v="2018"/>
    <x v="16"/>
    <s v="Sorbet Poire 550ml"/>
    <n v="246"/>
  </r>
  <r>
    <d v="2018-02-13T00:00:00"/>
    <x v="2"/>
    <s v="février"/>
    <n v="2018"/>
    <x v="16"/>
    <s v="Sorbet Poir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918"/>
  </r>
  <r>
    <d v="2018-02-14T00:00:00"/>
    <x v="2"/>
    <s v="février"/>
    <n v="2018"/>
    <x v="17"/>
    <s v="Crème Vanille 550ml"/>
    <n v="480"/>
  </r>
  <r>
    <d v="2018-02-15T00:00:00"/>
    <x v="2"/>
    <s v="février"/>
    <n v="2018"/>
    <x v="18"/>
    <s v="Crème Chocolat 550ml"/>
    <n v="594"/>
  </r>
  <r>
    <d v="2018-02-15T00:00:00"/>
    <x v="2"/>
    <s v="février"/>
    <n v="2018"/>
    <x v="18"/>
    <s v="Crème Chocolat 550ml"/>
    <n v="918"/>
  </r>
  <r>
    <d v="2018-02-15T00:00:00"/>
    <x v="2"/>
    <s v="février"/>
    <n v="2018"/>
    <x v="18"/>
    <s v="Crème Chocolat 550ml"/>
    <n v="918"/>
  </r>
  <r>
    <d v="2018-02-15T00:00:00"/>
    <x v="2"/>
    <s v="février"/>
    <n v="2018"/>
    <x v="18"/>
    <s v="Crème Chocola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462"/>
  </r>
  <r>
    <d v="2018-02-16T00:00:00"/>
    <x v="2"/>
    <s v="février"/>
    <n v="2018"/>
    <x v="19"/>
    <s v="Crème Yaourt 550ml"/>
    <n v="918"/>
  </r>
  <r>
    <d v="2018-02-16T00:00:00"/>
    <x v="2"/>
    <s v="février"/>
    <n v="2018"/>
    <x v="19"/>
    <s v="Crème Yaourt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918"/>
  </r>
  <r>
    <d v="2018-02-28T00:00:00"/>
    <x v="3"/>
    <s v="février"/>
    <n v="2018"/>
    <x v="20"/>
    <s v="Sorbet Noix de Coco 550ml"/>
    <n v="408"/>
  </r>
  <r>
    <d v="2018-02-28T00:00:00"/>
    <x v="3"/>
    <s v="février"/>
    <n v="2018"/>
    <x v="20"/>
    <s v="Sorbet Noix de Coco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918"/>
  </r>
  <r>
    <d v="2018-03-01T00:00:00"/>
    <x v="3"/>
    <s v="mars"/>
    <n v="2018"/>
    <x v="21"/>
    <s v="Sorbet Orange Sanguine 550ml"/>
    <n v="606"/>
  </r>
  <r>
    <d v="2018-03-02T00:00:00"/>
    <x v="3"/>
    <s v="mars"/>
    <n v="2018"/>
    <x v="22"/>
    <s v="Sorbet Mangue/passion 2.5L"/>
    <n v="20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918"/>
  </r>
  <r>
    <d v="2018-03-02T00:00:00"/>
    <x v="3"/>
    <s v="mars"/>
    <n v="2018"/>
    <x v="23"/>
    <s v="Sorbet Mangue/passion 550ml"/>
    <n v="480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48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918"/>
  </r>
  <r>
    <d v="2018-03-05T00:00:00"/>
    <x v="4"/>
    <s v="mars"/>
    <n v="2018"/>
    <x v="24"/>
    <s v="Sorbet Mojito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918"/>
  </r>
  <r>
    <d v="2018-03-07T00:00:00"/>
    <x v="4"/>
    <s v="mars"/>
    <n v="2018"/>
    <x v="25"/>
    <s v="Sorbet Pêche 550ml"/>
    <n v="336"/>
  </r>
  <r>
    <d v="2018-03-08T00:00:00"/>
    <x v="4"/>
    <s v="mars"/>
    <n v="2018"/>
    <x v="26"/>
    <s v="Sorbet Banane BIO 550ml"/>
    <n v="918"/>
  </r>
  <r>
    <d v="2018-03-08T00:00:00"/>
    <x v="4"/>
    <s v="mars"/>
    <n v="2018"/>
    <x v="26"/>
    <s v="Sorbet Banane BIO 550ml"/>
    <n v="558"/>
  </r>
  <r>
    <d v="2018-03-08T00:00:00"/>
    <x v="4"/>
    <s v="mars"/>
    <n v="2018"/>
    <x v="27"/>
    <s v="Sorbet Citron BIO 550ml"/>
    <n v="918"/>
  </r>
  <r>
    <d v="2018-03-08T00:00:00"/>
    <x v="4"/>
    <s v="mars"/>
    <n v="2018"/>
    <x v="27"/>
    <s v="Sorbet Citron BIO 550ml"/>
    <n v="654"/>
  </r>
  <r>
    <d v="2018-03-09T00:00:00"/>
    <x v="4"/>
    <s v="mars"/>
    <n v="2018"/>
    <x v="28"/>
    <s v="Sorbet Cassis BIO 550ml"/>
    <n v="918"/>
  </r>
  <r>
    <d v="2018-03-09T00:00:00"/>
    <x v="4"/>
    <s v="mars"/>
    <n v="2018"/>
    <x v="28"/>
    <s v="Sorbet Cassis BIO 550ml"/>
    <n v="540"/>
  </r>
  <r>
    <d v="2018-03-09T00:00:00"/>
    <x v="4"/>
    <s v="mars"/>
    <n v="2018"/>
    <x v="29"/>
    <s v="Sorbet Mangue BIO 550ml"/>
    <n v="174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336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7"/>
    <s v="Sorbet Citron BIO 550ml"/>
    <n v="918"/>
  </r>
  <r>
    <d v="2018-03-12T00:00:00"/>
    <x v="5"/>
    <s v="mars"/>
    <n v="2018"/>
    <x v="29"/>
    <s v="Sorbet Mangue BIO 550ml"/>
    <n v="840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918"/>
  </r>
  <r>
    <d v="2018-03-13T00:00:00"/>
    <x v="5"/>
    <s v="mars"/>
    <n v="2018"/>
    <x v="26"/>
    <s v="Sorbet Banane BIO 550ml"/>
    <n v="126"/>
  </r>
  <r>
    <d v="2018-03-13T00:00:00"/>
    <x v="5"/>
    <s v="mars"/>
    <n v="2018"/>
    <x v="26"/>
    <s v="Sorbet Banane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918"/>
  </r>
  <r>
    <d v="2018-03-14T00:00:00"/>
    <x v="5"/>
    <s v="mars"/>
    <n v="2018"/>
    <x v="28"/>
    <s v="Sorbet Cassis BIO 550ml"/>
    <n v="156"/>
  </r>
  <r>
    <d v="2018-03-16T00:00:00"/>
    <x v="5"/>
    <s v="mars"/>
    <n v="2018"/>
    <x v="30"/>
    <s v="Crème Vanille 2.5L"/>
    <n v="100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918"/>
  </r>
  <r>
    <d v="2018-03-16T00:00:00"/>
    <x v="5"/>
    <s v="mars"/>
    <n v="2018"/>
    <x v="17"/>
    <s v="Crème Vanille 550ml"/>
    <n v="156"/>
  </r>
  <r>
    <d v="2018-03-19T00:00:00"/>
    <x v="6"/>
    <s v="mars"/>
    <n v="2018"/>
    <x v="29"/>
    <s v="Sorbet Mangue BIO 550ml"/>
    <n v="918"/>
  </r>
  <r>
    <d v="2018-03-19T00:00:00"/>
    <x v="6"/>
    <s v="mars"/>
    <n v="2018"/>
    <x v="29"/>
    <s v="Sorbet Mangue BIO 550ml"/>
    <n v="336"/>
  </r>
  <r>
    <d v="2018-03-20T00:00:00"/>
    <x v="6"/>
    <s v="mars"/>
    <n v="2018"/>
    <x v="31"/>
    <s v="Sorbet Framboise 2.5L"/>
    <n v="80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852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918"/>
  </r>
  <r>
    <d v="2018-03-20T00:00:00"/>
    <x v="6"/>
    <s v="mars"/>
    <n v="2018"/>
    <x v="32"/>
    <s v="Sorbet Frambois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918"/>
  </r>
  <r>
    <d v="2018-03-21T00:00:00"/>
    <x v="6"/>
    <s v="mars"/>
    <n v="2018"/>
    <x v="33"/>
    <s v="Crème Noisette 550ml"/>
    <n v="192"/>
  </r>
  <r>
    <d v="2018-03-22T00:00:00"/>
    <x v="6"/>
    <s v="mars"/>
    <n v="2018"/>
    <x v="34"/>
    <s v="Crème Marron 550ml"/>
    <n v="216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2T00:00:00"/>
    <x v="6"/>
    <s v="mars"/>
    <n v="2018"/>
    <x v="34"/>
    <s v="Crème Marron 550ml"/>
    <n v="918"/>
  </r>
  <r>
    <d v="2018-03-23T00:00:00"/>
    <x v="6"/>
    <s v="mars"/>
    <n v="2018"/>
    <x v="35"/>
    <s v="Crème Plombière 550ml"/>
    <n v="636"/>
  </r>
  <r>
    <d v="2018-03-23T00:00:00"/>
    <x v="6"/>
    <s v="mars"/>
    <n v="2018"/>
    <x v="35"/>
    <s v="Crème Plombière 550ml"/>
    <n v="918"/>
  </r>
  <r>
    <d v="2018-03-23T00:00:00"/>
    <x v="6"/>
    <s v="mars"/>
    <n v="2018"/>
    <x v="36"/>
    <s v="Crème Rhum/raisins 550ml"/>
    <n v="750"/>
  </r>
  <r>
    <d v="2018-03-23T00:00:00"/>
    <x v="6"/>
    <s v="mars"/>
    <n v="2018"/>
    <x v="36"/>
    <s v="Crème Rhum/raisins 550ml"/>
    <n v="918"/>
  </r>
  <r>
    <d v="2018-03-23T00:00:00"/>
    <x v="6"/>
    <s v="mars"/>
    <n v="2018"/>
    <x v="36"/>
    <s v="Crème Rhum/raisins 550ml"/>
    <n v="918"/>
  </r>
  <r>
    <d v="2018-03-23T00:00:00"/>
    <x v="6"/>
    <s v="mars"/>
    <n v="2018"/>
    <x v="36"/>
    <s v="Crème Rhum/raisins 550ml"/>
    <n v="918"/>
  </r>
  <r>
    <d v="2018-03-26T00:00:00"/>
    <x v="7"/>
    <s v="mars"/>
    <n v="2018"/>
    <x v="29"/>
    <s v="Sorbet Mangue BIO 550ml"/>
    <n v="918"/>
  </r>
  <r>
    <d v="2018-03-26T00:00:00"/>
    <x v="7"/>
    <s v="mars"/>
    <n v="2018"/>
    <x v="29"/>
    <s v="Sorbet Mangue BIO 550ml"/>
    <n v="300"/>
  </r>
  <r>
    <d v="2018-03-26T00:00:00"/>
    <x v="7"/>
    <s v="mars"/>
    <n v="2018"/>
    <x v="37"/>
    <s v="Crème Miel de garrigue/amande 550ml pour PICARD"/>
    <n v="630"/>
  </r>
  <r>
    <d v="2018-03-26T00:00:00"/>
    <x v="7"/>
    <s v="mars"/>
    <n v="2018"/>
    <x v="37"/>
    <s v="Crème Miel de garrigue/amande 550ml pour PICARD"/>
    <n v="918"/>
  </r>
  <r>
    <d v="2018-03-26T00:00:00"/>
    <x v="7"/>
    <s v="mars"/>
    <n v="2018"/>
    <x v="37"/>
    <s v="Crème Miel de garrigue/amande 550ml pour PICARD"/>
    <n v="918"/>
  </r>
  <r>
    <d v="2018-03-26T00:00:00"/>
    <x v="7"/>
    <s v="mars"/>
    <n v="2018"/>
    <x v="37"/>
    <s v="Crème Miel de garrigue/amande 550ml pour PICARD"/>
    <n v="918"/>
  </r>
  <r>
    <d v="2018-03-27T00:00:00"/>
    <x v="7"/>
    <s v="mars"/>
    <n v="2018"/>
    <x v="38"/>
    <s v="Sorbet Abricot 550ml"/>
    <n v="822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7T00:00:00"/>
    <x v="7"/>
    <s v="mars"/>
    <n v="2018"/>
    <x v="39"/>
    <s v="Sorbet Abricot 550ml pour PICARD"/>
    <n v="918"/>
  </r>
  <r>
    <d v="2018-03-28T00:00:00"/>
    <x v="7"/>
    <s v="mars"/>
    <n v="2018"/>
    <x v="40"/>
    <s v="Sorbet Abricot 2.5L"/>
    <n v="20"/>
  </r>
  <r>
    <d v="2018-03-28T00:00:00"/>
    <x v="7"/>
    <s v="mars"/>
    <n v="2018"/>
    <x v="38"/>
    <s v="Sorbet Abricot 550ml"/>
    <n v="444"/>
  </r>
  <r>
    <d v="2018-03-28T00:00:00"/>
    <x v="7"/>
    <s v="mars"/>
    <n v="2018"/>
    <x v="39"/>
    <s v="Sorbet Abricot 550ml pour PICARD"/>
    <n v="918"/>
  </r>
  <r>
    <d v="2018-03-28T00:00:00"/>
    <x v="7"/>
    <s v="mars"/>
    <n v="2018"/>
    <x v="16"/>
    <s v="Sorbet Poire 550ml"/>
    <n v="150"/>
  </r>
  <r>
    <d v="2018-03-28T00:00:00"/>
    <x v="7"/>
    <s v="mars"/>
    <n v="2018"/>
    <x v="41"/>
    <s v="Sorbet Poire 550ml pour PICARD"/>
    <n v="918"/>
  </r>
  <r>
    <d v="2018-03-28T00:00:00"/>
    <x v="7"/>
    <s v="mars"/>
    <n v="2018"/>
    <x v="41"/>
    <s v="Sorbet Poire 550ml pour PICARD"/>
    <n v="918"/>
  </r>
  <r>
    <d v="2018-03-28T00:00:00"/>
    <x v="7"/>
    <s v="mars"/>
    <n v="2018"/>
    <x v="41"/>
    <s v="Sorbet Poire 550ml pour PICARD"/>
    <n v="918"/>
  </r>
  <r>
    <d v="2018-03-29T00:00:00"/>
    <x v="7"/>
    <s v="mars"/>
    <n v="2018"/>
    <x v="37"/>
    <s v="Crème Miel de garrigue/amande 550ml pour PICARD"/>
    <n v="720"/>
  </r>
  <r>
    <d v="2018-03-29T00:00:00"/>
    <x v="7"/>
    <s v="mars"/>
    <n v="2018"/>
    <x v="37"/>
    <s v="Crème Miel de garrigue/amande 550ml pour PICARD"/>
    <n v="918"/>
  </r>
  <r>
    <d v="2018-03-29T00:00:00"/>
    <x v="7"/>
    <s v="mars"/>
    <n v="2018"/>
    <x v="42"/>
    <s v="Crème Pistache 550ml"/>
    <n v="612"/>
  </r>
  <r>
    <d v="2018-03-29T00:00:00"/>
    <x v="7"/>
    <s v="mars"/>
    <n v="2018"/>
    <x v="42"/>
    <s v="Crème Pistache 550ml"/>
    <n v="918"/>
  </r>
  <r>
    <d v="2018-03-29T00:00:00"/>
    <x v="7"/>
    <s v="mars"/>
    <n v="2018"/>
    <x v="42"/>
    <s v="Crème Pistache 550ml"/>
    <n v="918"/>
  </r>
  <r>
    <d v="2018-03-29T00:00:00"/>
    <x v="7"/>
    <s v="mars"/>
    <n v="2018"/>
    <x v="42"/>
    <s v="Crème Pistache 550ml"/>
    <n v="918"/>
  </r>
  <r>
    <d v="2018-03-30T00:00:00"/>
    <x v="7"/>
    <s v="mars"/>
    <n v="2018"/>
    <x v="43"/>
    <s v="Crème Plombière 2.5L"/>
    <n v="28"/>
  </r>
  <r>
    <d v="2018-03-30T00:00:00"/>
    <x v="7"/>
    <s v="mars"/>
    <n v="2018"/>
    <x v="15"/>
    <s v="Crème Caramel 550ml"/>
    <n v="918"/>
  </r>
  <r>
    <d v="2018-03-30T00:00:00"/>
    <x v="7"/>
    <s v="mars"/>
    <n v="2018"/>
    <x v="15"/>
    <s v="Crème Caramel 550ml"/>
    <n v="726"/>
  </r>
  <r>
    <d v="2018-03-30T00:00:00"/>
    <x v="7"/>
    <s v="mars"/>
    <n v="2018"/>
    <x v="35"/>
    <s v="Crème Plombière 550ml"/>
    <n v="582"/>
  </r>
  <r>
    <d v="2018-03-30T00:00:00"/>
    <x v="7"/>
    <s v="mars"/>
    <n v="2018"/>
    <x v="35"/>
    <s v="Crème Plombière 550ml"/>
    <n v="918"/>
  </r>
  <r>
    <d v="2018-03-30T00:00:00"/>
    <x v="7"/>
    <s v="mars"/>
    <n v="2018"/>
    <x v="35"/>
    <s v="Crème Plombière 550ml"/>
    <n v="918"/>
  </r>
  <r>
    <d v="2018-03-30T00:00:00"/>
    <x v="7"/>
    <s v="mars"/>
    <n v="2018"/>
    <x v="35"/>
    <s v="Crème Plombière 550ml"/>
    <n v="918"/>
  </r>
  <r>
    <d v="2018-04-03T00:00:00"/>
    <x v="8"/>
    <s v="avril"/>
    <n v="2018"/>
    <x v="29"/>
    <s v="Sorbet Mangue BIO 550ml"/>
    <n v="282"/>
  </r>
  <r>
    <d v="2018-04-03T00:00:00"/>
    <x v="8"/>
    <s v="avril"/>
    <n v="2018"/>
    <x v="29"/>
    <s v="Sorbet Mangue BIO 550ml"/>
    <n v="918"/>
  </r>
  <r>
    <d v="2018-04-03T00:00:00"/>
    <x v="8"/>
    <s v="avril"/>
    <n v="2018"/>
    <x v="29"/>
    <s v="Sorbet Mangue BIO 550ml"/>
    <n v="918"/>
  </r>
  <r>
    <d v="2018-04-03T00:00:00"/>
    <x v="8"/>
    <s v="avril"/>
    <n v="2018"/>
    <x v="29"/>
    <s v="Sorbet Mangue BIO 550ml"/>
    <n v="918"/>
  </r>
  <r>
    <d v="2018-04-04T00:00:00"/>
    <x v="8"/>
    <s v="avril"/>
    <n v="2018"/>
    <x v="38"/>
    <s v="Sorbet Abricot 550ml"/>
    <n v="120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4T00:00:00"/>
    <x v="8"/>
    <s v="avril"/>
    <n v="2018"/>
    <x v="38"/>
    <s v="Sorbet Abricot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918"/>
  </r>
  <r>
    <d v="2018-04-05T00:00:00"/>
    <x v="8"/>
    <s v="avril"/>
    <n v="2018"/>
    <x v="17"/>
    <s v="Crème Vanille 550ml"/>
    <n v="450"/>
  </r>
  <r>
    <d v="2018-04-06T00:00:00"/>
    <x v="8"/>
    <s v="avril"/>
    <n v="2018"/>
    <x v="44"/>
    <s v="Crème Café 2.5L"/>
    <n v="40"/>
  </r>
  <r>
    <d v="2018-04-06T00:00:00"/>
    <x v="8"/>
    <s v="avril"/>
    <n v="2018"/>
    <x v="45"/>
    <s v="Crème Café  550ml"/>
    <n v="222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6T00:00:00"/>
    <x v="8"/>
    <s v="avril"/>
    <n v="2018"/>
    <x v="45"/>
    <s v="Crème Café  550ml"/>
    <n v="918"/>
  </r>
  <r>
    <d v="2018-04-09T00:00:00"/>
    <x v="9"/>
    <s v="avril"/>
    <n v="2018"/>
    <x v="46"/>
    <s v="Sorbet Citron 2.5L"/>
    <n v="60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6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09T00:00:00"/>
    <x v="9"/>
    <s v="avril"/>
    <n v="2018"/>
    <x v="13"/>
    <s v="Sorbet Citron 550ml"/>
    <n v="918"/>
  </r>
  <r>
    <d v="2018-04-10T00:00:00"/>
    <x v="9"/>
    <s v="avril"/>
    <n v="2018"/>
    <x v="16"/>
    <s v="Sorbet Poire 550ml"/>
    <n v="276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0T00:00:00"/>
    <x v="9"/>
    <s v="avril"/>
    <n v="2018"/>
    <x v="16"/>
    <s v="Sorbet Poire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918"/>
  </r>
  <r>
    <d v="2018-04-11T00:00:00"/>
    <x v="9"/>
    <s v="avril"/>
    <n v="2018"/>
    <x v="47"/>
    <s v="Crème Réglisse  550ml"/>
    <n v="258"/>
  </r>
  <r>
    <d v="2018-04-12T00:00:00"/>
    <x v="9"/>
    <s v="avril"/>
    <n v="2018"/>
    <x v="17"/>
    <s v="Crème Vanille 550ml"/>
    <n v="510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2T00:00:00"/>
    <x v="9"/>
    <s v="avril"/>
    <n v="2018"/>
    <x v="17"/>
    <s v="Crème Vanille 550ml"/>
    <n v="918"/>
  </r>
  <r>
    <d v="2018-04-13T00:00:00"/>
    <x v="9"/>
    <s v="avril"/>
    <n v="2018"/>
    <x v="48"/>
    <s v="Crème Menthe/Chocolat 550ml"/>
    <n v="870"/>
  </r>
  <r>
    <d v="2018-04-13T00:00:00"/>
    <x v="9"/>
    <s v="avril"/>
    <n v="2018"/>
    <x v="48"/>
    <s v="Crème Menthe/Chocolat 550ml"/>
    <n v="918"/>
  </r>
  <r>
    <d v="2018-04-13T00:00:00"/>
    <x v="9"/>
    <s v="avril"/>
    <n v="2018"/>
    <x v="48"/>
    <s v="Crème Menthe/Chocolat 550ml"/>
    <n v="918"/>
  </r>
  <r>
    <d v="2018-04-13T00:00:00"/>
    <x v="9"/>
    <s v="avril"/>
    <n v="2018"/>
    <x v="48"/>
    <s v="Crème Menthe/Chocolat 550ml"/>
    <n v="918"/>
  </r>
  <r>
    <d v="2018-04-16T00:00:00"/>
    <x v="10"/>
    <s v="avril"/>
    <n v="2018"/>
    <x v="3"/>
    <s v="Crème Caramel 125ml"/>
    <n v="3120"/>
  </r>
  <r>
    <d v="2018-04-16T00:00:00"/>
    <x v="10"/>
    <s v="avril"/>
    <n v="2018"/>
    <x v="3"/>
    <s v="Crème Caramel 125ml"/>
    <n v="3120"/>
  </r>
  <r>
    <d v="2018-04-16T00:00:00"/>
    <x v="10"/>
    <s v="avril"/>
    <n v="2018"/>
    <x v="3"/>
    <s v="Crème Caramel 125ml"/>
    <n v="1896"/>
  </r>
  <r>
    <d v="2018-04-17T00:00:00"/>
    <x v="10"/>
    <s v="avril"/>
    <n v="2018"/>
    <x v="9"/>
    <s v="Sorbet Fraise 125ml"/>
    <n v="1596"/>
  </r>
  <r>
    <d v="2018-04-17T00:00:00"/>
    <x v="10"/>
    <s v="avril"/>
    <n v="2018"/>
    <x v="9"/>
    <s v="Sorbet Fraise 125ml"/>
    <n v="3120"/>
  </r>
  <r>
    <d v="2018-04-17T00:00:00"/>
    <x v="10"/>
    <s v="avril"/>
    <n v="2018"/>
    <x v="49"/>
    <s v="Sorbet Framboise 125ml"/>
    <n v="3120"/>
  </r>
  <r>
    <d v="2018-04-17T00:00:00"/>
    <x v="10"/>
    <s v="avril"/>
    <n v="2018"/>
    <x v="49"/>
    <s v="Sorbet Framboise 125ml"/>
    <n v="816"/>
  </r>
  <r>
    <d v="2018-04-18T00:00:00"/>
    <x v="10"/>
    <s v="avril"/>
    <n v="2018"/>
    <x v="7"/>
    <s v="Crème Café 125ml"/>
    <n v="372"/>
  </r>
  <r>
    <d v="2018-04-18T00:00:00"/>
    <x v="10"/>
    <s v="avril"/>
    <n v="2018"/>
    <x v="7"/>
    <s v="Crème Café 125ml"/>
    <n v="3120"/>
  </r>
  <r>
    <d v="2018-04-18T00:00:00"/>
    <x v="10"/>
    <s v="avril"/>
    <n v="2018"/>
    <x v="11"/>
    <s v="Crème Chocolat 125ml"/>
    <n v="2556"/>
  </r>
  <r>
    <d v="2018-04-18T00:00:00"/>
    <x v="10"/>
    <s v="avril"/>
    <n v="2018"/>
    <x v="11"/>
    <s v="Crème Chocolat 125ml"/>
    <n v="3120"/>
  </r>
  <r>
    <d v="2018-04-19T00:00:00"/>
    <x v="10"/>
    <s v="avril"/>
    <n v="2018"/>
    <x v="50"/>
    <s v="Sorbet Abricot 125ml"/>
    <n v="3120"/>
  </r>
  <r>
    <d v="2018-04-19T00:00:00"/>
    <x v="10"/>
    <s v="avril"/>
    <n v="2018"/>
    <x v="50"/>
    <s v="Sorbet Abricot 125ml"/>
    <n v="888"/>
  </r>
  <r>
    <d v="2018-04-19T00:00:00"/>
    <x v="10"/>
    <s v="avril"/>
    <n v="2018"/>
    <x v="10"/>
    <s v="Sorbet Mangue/passion 125ml"/>
    <n v="3120"/>
  </r>
  <r>
    <d v="2018-04-19T00:00:00"/>
    <x v="10"/>
    <s v="avril"/>
    <n v="2018"/>
    <x v="10"/>
    <s v="Sorbet Mangue/passion 125ml"/>
    <n v="432"/>
  </r>
  <r>
    <d v="2018-04-20T00:00:00"/>
    <x v="10"/>
    <s v="avril"/>
    <n v="2018"/>
    <x v="2"/>
    <s v="Crème Vanille 125ml"/>
    <n v="2772"/>
  </r>
  <r>
    <d v="2018-04-20T00:00:00"/>
    <x v="10"/>
    <s v="avril"/>
    <n v="2018"/>
    <x v="2"/>
    <s v="Crème Vanille 125ml"/>
    <n v="3120"/>
  </r>
  <r>
    <d v="2018-04-20T00:00:00"/>
    <x v="10"/>
    <s v="avril"/>
    <n v="2018"/>
    <x v="2"/>
    <s v="Crème Vanille 125ml"/>
    <n v="3120"/>
  </r>
  <r>
    <d v="2018-04-23T00:00:00"/>
    <x v="11"/>
    <s v="avril"/>
    <n v="2018"/>
    <x v="0"/>
    <s v="Sorbet Citron 125ml"/>
    <n v="3120"/>
  </r>
  <r>
    <d v="2018-04-23T00:00:00"/>
    <x v="11"/>
    <s v="avril"/>
    <n v="2018"/>
    <x v="0"/>
    <s v="Sorbet Citron 125ml"/>
    <n v="348"/>
  </r>
  <r>
    <d v="2018-04-23T00:00:00"/>
    <x v="11"/>
    <s v="avril"/>
    <n v="2018"/>
    <x v="51"/>
    <s v="Sorbet Mojito 125ml"/>
    <n v="2004"/>
  </r>
  <r>
    <d v="2018-04-23T00:00:00"/>
    <x v="11"/>
    <s v="avril"/>
    <n v="2018"/>
    <x v="51"/>
    <s v="Sorbet Mojito 125ml"/>
    <n v="3120"/>
  </r>
  <r>
    <d v="2018-04-24T00:00:00"/>
    <x v="11"/>
    <s v="avril"/>
    <n v="2018"/>
    <x v="52"/>
    <s v="Sorbet Noix de Coco 125ml"/>
    <n v="2652"/>
  </r>
  <r>
    <d v="2018-04-24T00:00:00"/>
    <x v="11"/>
    <s v="avril"/>
    <n v="2018"/>
    <x v="52"/>
    <s v="Sorbet Noix de Coco 125ml"/>
    <n v="3120"/>
  </r>
  <r>
    <d v="2018-04-26T00:00:00"/>
    <x v="11"/>
    <s v="avril"/>
    <n v="2018"/>
    <x v="53"/>
    <s v="Crème Caramel 2.5L"/>
    <n v="40"/>
  </r>
  <r>
    <d v="2018-04-26T00:00:00"/>
    <x v="11"/>
    <s v="avril"/>
    <n v="2018"/>
    <x v="54"/>
    <s v="Crème Chocolat 2.5L"/>
    <n v="60"/>
  </r>
  <r>
    <d v="2018-04-26T00:00:00"/>
    <x v="11"/>
    <s v="avril"/>
    <n v="2018"/>
    <x v="15"/>
    <s v="Crème Caramel 550ml"/>
    <n v="918"/>
  </r>
  <r>
    <d v="2018-04-26T00:00:00"/>
    <x v="11"/>
    <s v="avril"/>
    <n v="2018"/>
    <x v="15"/>
    <s v="Crème Caramel 550ml"/>
    <n v="492"/>
  </r>
  <r>
    <d v="2018-04-26T00:00:00"/>
    <x v="11"/>
    <s v="avril"/>
    <n v="2018"/>
    <x v="18"/>
    <s v="Crème Chocolat 550ml"/>
    <n v="918"/>
  </r>
  <r>
    <d v="2018-04-26T00:00:00"/>
    <x v="11"/>
    <s v="avril"/>
    <n v="2018"/>
    <x v="18"/>
    <s v="Crème Chocolat 550ml"/>
    <n v="918"/>
  </r>
  <r>
    <d v="2018-04-26T00:00:00"/>
    <x v="11"/>
    <s v="avril"/>
    <n v="2018"/>
    <x v="18"/>
    <s v="Crème Chocolat 550ml"/>
    <n v="222"/>
  </r>
  <r>
    <d v="2018-04-26T00:00:00"/>
    <x v="11"/>
    <s v="avril"/>
    <n v="2018"/>
    <x v="18"/>
    <s v="Crème Chocola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18"/>
  </r>
  <r>
    <d v="2018-04-27T00:00:00"/>
    <x v="11"/>
    <s v="avril"/>
    <n v="2018"/>
    <x v="19"/>
    <s v="Crème Yaourt 550ml"/>
    <n v="900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918"/>
  </r>
  <r>
    <d v="2018-05-02T00:00:00"/>
    <x v="12"/>
    <s v="mai"/>
    <n v="2018"/>
    <x v="23"/>
    <s v="Sorbet Mangue/passion 550ml"/>
    <n v="270"/>
  </r>
  <r>
    <d v="2018-05-02T00:00:00"/>
    <x v="12"/>
    <s v="mai"/>
    <n v="2018"/>
    <x v="21"/>
    <s v="Sorbet Orange Sanguine 550ml"/>
    <n v="624"/>
  </r>
  <r>
    <d v="2018-05-02T00:00:00"/>
    <x v="12"/>
    <s v="mai"/>
    <n v="2018"/>
    <x v="21"/>
    <s v="Sorbet Orange Sanguine 550ml"/>
    <n v="918"/>
  </r>
  <r>
    <d v="2018-05-03T00:00:00"/>
    <x v="12"/>
    <s v="mai"/>
    <n v="2018"/>
    <x v="55"/>
    <s v="Sorbet Fraise 2.5L"/>
    <n v="60"/>
  </r>
  <r>
    <d v="2018-05-03T00:00:00"/>
    <x v="12"/>
    <s v="mai"/>
    <n v="2018"/>
    <x v="14"/>
    <s v="Sorbet Fraise 550ml"/>
    <n v="204"/>
  </r>
  <r>
    <d v="2018-05-03T00:00:00"/>
    <x v="12"/>
    <s v="mai"/>
    <n v="2018"/>
    <x v="14"/>
    <s v="Sorbet Fraise 550ml"/>
    <n v="918"/>
  </r>
  <r>
    <d v="2018-05-03T00:00:00"/>
    <x v="12"/>
    <s v="mai"/>
    <n v="2018"/>
    <x v="14"/>
    <s v="Sorbet Fraise 550ml"/>
    <n v="918"/>
  </r>
  <r>
    <d v="2018-05-03T00:00:00"/>
    <x v="12"/>
    <s v="mai"/>
    <n v="2018"/>
    <x v="14"/>
    <s v="Sorbet Fraise 550ml"/>
    <n v="918"/>
  </r>
  <r>
    <d v="2018-05-03T00:00:00"/>
    <x v="12"/>
    <s v="mai"/>
    <n v="2018"/>
    <x v="32"/>
    <s v="Sorbet Framboise 550ml"/>
    <n v="636"/>
  </r>
  <r>
    <d v="2018-05-03T00:00:00"/>
    <x v="12"/>
    <s v="mai"/>
    <n v="2018"/>
    <x v="32"/>
    <s v="Sorbet Framboise 550ml"/>
    <n v="91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888"/>
  </r>
  <r>
    <d v="2018-05-04T00:00:00"/>
    <x v="12"/>
    <s v="mai"/>
    <n v="2018"/>
    <x v="17"/>
    <s v="Crème Vanille 550ml"/>
    <n v="918"/>
  </r>
  <r>
    <d v="2018-05-04T00:00:00"/>
    <x v="12"/>
    <s v="mai"/>
    <n v="2018"/>
    <x v="17"/>
    <s v="Crème Vanille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918"/>
  </r>
  <r>
    <d v="2018-05-07T00:00:00"/>
    <x v="13"/>
    <s v="mai"/>
    <n v="2018"/>
    <x v="13"/>
    <s v="Sorbet Citron 550ml"/>
    <n v="498"/>
  </r>
  <r>
    <d v="2018-05-09T00:00:00"/>
    <x v="13"/>
    <s v="mai"/>
    <n v="2018"/>
    <x v="56"/>
    <s v="Sorbet Noix de Coco 2.5L"/>
    <n v="40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918"/>
  </r>
  <r>
    <d v="2018-05-09T00:00:00"/>
    <x v="13"/>
    <s v="mai"/>
    <n v="2018"/>
    <x v="20"/>
    <s v="Sorbet Noix de Coco 550ml"/>
    <n v="636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918"/>
  </r>
  <r>
    <d v="2018-05-11T00:00:00"/>
    <x v="13"/>
    <s v="mai"/>
    <n v="2018"/>
    <x v="34"/>
    <s v="Crème Marron 550ml"/>
    <n v="474"/>
  </r>
  <r>
    <d v="2018-05-14T00:00:00"/>
    <x v="14"/>
    <s v="mai"/>
    <n v="2018"/>
    <x v="45"/>
    <s v="Crème Café  550ml"/>
    <n v="480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4T00:00:00"/>
    <x v="14"/>
    <s v="mai"/>
    <n v="2018"/>
    <x v="45"/>
    <s v="Crème Café  550ml"/>
    <n v="918"/>
  </r>
  <r>
    <d v="2018-05-15T00:00:00"/>
    <x v="14"/>
    <s v="mai"/>
    <n v="2018"/>
    <x v="57"/>
    <s v="Sorbet Pêche 2.5L"/>
    <n v="20"/>
  </r>
  <r>
    <d v="2018-05-15T00:00:00"/>
    <x v="14"/>
    <s v="mai"/>
    <n v="2018"/>
    <x v="32"/>
    <s v="Sorbet Framboise 550ml"/>
    <n v="642"/>
  </r>
  <r>
    <d v="2018-05-15T00:00:00"/>
    <x v="14"/>
    <s v="mai"/>
    <n v="2018"/>
    <x v="32"/>
    <s v="Sorbet Framboise 550ml"/>
    <n v="918"/>
  </r>
  <r>
    <d v="2018-05-15T00:00:00"/>
    <x v="14"/>
    <s v="mai"/>
    <n v="2018"/>
    <x v="32"/>
    <s v="Sorbet Framboise 550ml"/>
    <n v="918"/>
  </r>
  <r>
    <d v="2018-05-15T00:00:00"/>
    <x v="14"/>
    <s v="mai"/>
    <n v="2018"/>
    <x v="32"/>
    <s v="Sorbet Framboise 550ml"/>
    <n v="918"/>
  </r>
  <r>
    <d v="2018-05-15T00:00:00"/>
    <x v="14"/>
    <s v="mai"/>
    <n v="2018"/>
    <x v="25"/>
    <s v="Sorbet Pêche 550ml"/>
    <n v="666"/>
  </r>
  <r>
    <d v="2018-05-15T00:00:00"/>
    <x v="14"/>
    <s v="mai"/>
    <n v="2018"/>
    <x v="25"/>
    <s v="Sorbet Pêch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918"/>
  </r>
  <r>
    <d v="2018-05-16T00:00:00"/>
    <x v="14"/>
    <s v="mai"/>
    <n v="2018"/>
    <x v="17"/>
    <s v="Crème Vanille 550ml"/>
    <n v="426"/>
  </r>
  <r>
    <d v="2018-05-17T00:00:00"/>
    <x v="14"/>
    <s v="mai"/>
    <n v="2018"/>
    <x v="17"/>
    <s v="Crème Vanille 550ml"/>
    <n v="522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7T00:00:00"/>
    <x v="14"/>
    <s v="mai"/>
    <n v="2018"/>
    <x v="17"/>
    <s v="Crème Vanille 550ml"/>
    <n v="918"/>
  </r>
  <r>
    <d v="2018-05-18T00:00:00"/>
    <x v="14"/>
    <s v="mai"/>
    <n v="2018"/>
    <x v="35"/>
    <s v="Crème Plombière 550ml"/>
    <n v="918"/>
  </r>
  <r>
    <d v="2018-05-18T00:00:00"/>
    <x v="14"/>
    <s v="mai"/>
    <n v="2018"/>
    <x v="35"/>
    <s v="Crème Plombière 550ml"/>
    <n v="73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918"/>
  </r>
  <r>
    <d v="2018-05-18T00:00:00"/>
    <x v="14"/>
    <s v="mai"/>
    <n v="2018"/>
    <x v="36"/>
    <s v="Crème Rhum/raisins 550ml"/>
    <n v="73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918"/>
  </r>
  <r>
    <d v="2018-05-22T00:00:00"/>
    <x v="15"/>
    <s v="mai"/>
    <n v="2018"/>
    <x v="13"/>
    <s v="Sorbet Citron 550ml"/>
    <n v="474"/>
  </r>
  <r>
    <d v="2018-05-22T00:00:00"/>
    <x v="15"/>
    <s v="mai"/>
    <n v="2018"/>
    <x v="24"/>
    <s v="Sorbet Mojito 550ml"/>
    <n v="918"/>
  </r>
  <r>
    <d v="2018-05-22T00:00:00"/>
    <x v="15"/>
    <s v="mai"/>
    <n v="2018"/>
    <x v="24"/>
    <s v="Sorbet Mojito 550ml"/>
    <n v="720"/>
  </r>
  <r>
    <d v="2018-05-23T00:00:00"/>
    <x v="15"/>
    <s v="mai"/>
    <n v="2018"/>
    <x v="38"/>
    <s v="Sorbet Abricot 550ml"/>
    <n v="888"/>
  </r>
  <r>
    <d v="2018-05-23T00:00:00"/>
    <x v="15"/>
    <s v="mai"/>
    <n v="2018"/>
    <x v="38"/>
    <s v="Sorbet Abricot 550ml"/>
    <n v="918"/>
  </r>
  <r>
    <d v="2018-05-23T00:00:00"/>
    <x v="15"/>
    <s v="mai"/>
    <n v="2018"/>
    <x v="23"/>
    <s v="Sorbet Mangue/passion 550ml"/>
    <n v="918"/>
  </r>
  <r>
    <d v="2018-05-23T00:00:00"/>
    <x v="15"/>
    <s v="mai"/>
    <n v="2018"/>
    <x v="23"/>
    <s v="Sorbet Mangue/passion 550ml"/>
    <n v="918"/>
  </r>
  <r>
    <d v="2018-05-23T00:00:00"/>
    <x v="15"/>
    <s v="mai"/>
    <n v="2018"/>
    <x v="23"/>
    <s v="Sorbet Mangue/passion 550ml"/>
    <n v="144"/>
  </r>
  <r>
    <d v="2018-05-24T00:00:00"/>
    <x v="15"/>
    <s v="mai"/>
    <n v="2018"/>
    <x v="58"/>
    <s v="Crème Pistache 2.5L"/>
    <n v="20"/>
  </r>
  <r>
    <d v="2018-05-24T00:00:00"/>
    <x v="15"/>
    <s v="mai"/>
    <n v="2018"/>
    <x v="59"/>
    <s v="Crème Noix/Figues 550ml"/>
    <n v="918"/>
  </r>
  <r>
    <d v="2018-05-24T00:00:00"/>
    <x v="15"/>
    <s v="mai"/>
    <n v="2018"/>
    <x v="59"/>
    <s v="Crème Noix/Figues 550ml"/>
    <n v="690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918"/>
  </r>
  <r>
    <d v="2018-05-24T00:00:00"/>
    <x v="15"/>
    <s v="mai"/>
    <n v="2018"/>
    <x v="42"/>
    <s v="Crème Pistache 550ml"/>
    <n v="672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456"/>
  </r>
  <r>
    <d v="2018-05-25T00:00:00"/>
    <x v="15"/>
    <s v="mai"/>
    <n v="2018"/>
    <x v="18"/>
    <s v="Crème Chocolat 550ml"/>
    <n v="918"/>
  </r>
  <r>
    <d v="2018-05-25T00:00:00"/>
    <x v="15"/>
    <s v="mai"/>
    <n v="2018"/>
    <x v="18"/>
    <s v="Crème Chocolat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918"/>
  </r>
  <r>
    <d v="2018-05-28T00:00:00"/>
    <x v="16"/>
    <s v="mai"/>
    <n v="2018"/>
    <x v="15"/>
    <s v="Crème Caramel 550ml"/>
    <n v="43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462"/>
  </r>
  <r>
    <d v="2018-05-29T00:00:00"/>
    <x v="16"/>
    <s v="mai"/>
    <n v="2018"/>
    <x v="38"/>
    <s v="Sorbet Abricot 550ml"/>
    <n v="918"/>
  </r>
  <r>
    <d v="2018-05-29T00:00:00"/>
    <x v="16"/>
    <s v="mai"/>
    <n v="2018"/>
    <x v="38"/>
    <s v="Sorbet Abricot 550ml"/>
    <n v="918"/>
  </r>
  <r>
    <d v="2018-05-30T00:00:00"/>
    <x v="16"/>
    <s v="mai"/>
    <n v="2018"/>
    <x v="17"/>
    <s v="Crème Vanille 550ml"/>
    <n v="534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0T00:00:00"/>
    <x v="16"/>
    <s v="mai"/>
    <n v="2018"/>
    <x v="17"/>
    <s v="Crème Vanille 550ml"/>
    <n v="918"/>
  </r>
  <r>
    <d v="2018-05-31T00:00:00"/>
    <x v="16"/>
    <s v="mai"/>
    <n v="2018"/>
    <x v="14"/>
    <s v="Sorbet Fraise 550ml"/>
    <n v="432"/>
  </r>
  <r>
    <d v="2018-05-31T00:00:00"/>
    <x v="16"/>
    <s v="mai"/>
    <n v="2018"/>
    <x v="14"/>
    <s v="Sorbet Fraise 550ml"/>
    <n v="918"/>
  </r>
  <r>
    <d v="2018-05-31T00:00:00"/>
    <x v="16"/>
    <s v="mai"/>
    <n v="2018"/>
    <x v="14"/>
    <s v="Sorbet Fraise 550ml"/>
    <n v="918"/>
  </r>
  <r>
    <d v="2018-05-31T00:00:00"/>
    <x v="16"/>
    <s v="mai"/>
    <n v="2018"/>
    <x v="14"/>
    <s v="Sorbet Fraise 550ml"/>
    <n v="918"/>
  </r>
  <r>
    <d v="2018-05-31T00:00:00"/>
    <x v="16"/>
    <s v="mai"/>
    <n v="2018"/>
    <x v="25"/>
    <s v="Sorbet Pêche 550ml"/>
    <n v="918"/>
  </r>
  <r>
    <d v="2018-05-31T00:00:00"/>
    <x v="16"/>
    <s v="mai"/>
    <n v="2018"/>
    <x v="25"/>
    <s v="Sorbet Pêche 550ml"/>
    <n v="750"/>
  </r>
  <r>
    <d v="2018-06-01T00:00:00"/>
    <x v="16"/>
    <s v="juin"/>
    <n v="2018"/>
    <x v="60"/>
    <s v="Crème Marron 2.5L"/>
    <n v="12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36"/>
  </r>
  <r>
    <d v="2018-06-01T00:00:00"/>
    <x v="16"/>
    <s v="juin"/>
    <n v="2018"/>
    <x v="34"/>
    <s v="Crème Marron 550ml"/>
    <n v="918"/>
  </r>
  <r>
    <d v="2018-06-01T00:00:00"/>
    <x v="16"/>
    <s v="juin"/>
    <n v="2018"/>
    <x v="34"/>
    <s v="Crème Marron 550ml"/>
    <n v="918"/>
  </r>
  <r>
    <d v="2018-06-04T00:00:00"/>
    <x v="17"/>
    <s v="juin"/>
    <n v="2018"/>
    <x v="61"/>
    <s v="Crème noisette 2.5L"/>
    <n v="20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330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4T00:00:00"/>
    <x v="17"/>
    <s v="juin"/>
    <n v="2018"/>
    <x v="33"/>
    <s v="Crème Noisette 550ml"/>
    <n v="918"/>
  </r>
  <r>
    <d v="2018-06-05T00:00:00"/>
    <x v="17"/>
    <s v="juin"/>
    <n v="2018"/>
    <x v="32"/>
    <s v="Sorbet Framboise 550ml"/>
    <n v="28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5T00:00:00"/>
    <x v="17"/>
    <s v="juin"/>
    <n v="2018"/>
    <x v="32"/>
    <s v="Sorbet Frambois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918"/>
  </r>
  <r>
    <d v="2018-06-06T00:00:00"/>
    <x v="17"/>
    <s v="juin"/>
    <n v="2018"/>
    <x v="17"/>
    <s v="Crème Vanille 550ml"/>
    <n v="42"/>
  </r>
  <r>
    <d v="2018-06-07T00:00:00"/>
    <x v="17"/>
    <s v="juin"/>
    <n v="2018"/>
    <x v="6"/>
    <s v="Crème Chocolat 60ml"/>
    <n v="2880"/>
  </r>
  <r>
    <d v="2018-06-07T00:00:00"/>
    <x v="17"/>
    <s v="juin"/>
    <n v="2018"/>
    <x v="4"/>
    <s v="Crème Vanille 60ml"/>
    <n v="3264"/>
  </r>
  <r>
    <d v="2018-06-08T00:00:00"/>
    <x v="17"/>
    <s v="juin"/>
    <n v="2018"/>
    <x v="62"/>
    <s v="Sorbet Orange Sanguine 2.5L"/>
    <n v="20"/>
  </r>
  <r>
    <d v="2018-06-08T00:00:00"/>
    <x v="17"/>
    <s v="juin"/>
    <n v="2018"/>
    <x v="21"/>
    <s v="Sorbet Orange Sanguine 550ml"/>
    <n v="918"/>
  </r>
  <r>
    <d v="2018-06-08T00:00:00"/>
    <x v="17"/>
    <s v="juin"/>
    <n v="2018"/>
    <x v="21"/>
    <s v="Sorbet Orange Sanguine 550ml"/>
    <n v="570"/>
  </r>
  <r>
    <d v="2018-06-08T00:00:00"/>
    <x v="17"/>
    <s v="juin"/>
    <n v="2018"/>
    <x v="25"/>
    <s v="Sorbet Pêche 550ml"/>
    <n v="852"/>
  </r>
  <r>
    <d v="2018-06-08T00:00:00"/>
    <x v="17"/>
    <s v="juin"/>
    <n v="2018"/>
    <x v="16"/>
    <s v="Sorbet Poire 550ml"/>
    <n v="918"/>
  </r>
  <r>
    <d v="2018-06-08T00:00:00"/>
    <x v="17"/>
    <s v="juin"/>
    <n v="2018"/>
    <x v="16"/>
    <s v="Sorbet Poire 550ml"/>
    <n v="546"/>
  </r>
  <r>
    <d v="2018-06-11T00:00:00"/>
    <x v="18"/>
    <s v="juin"/>
    <n v="2018"/>
    <x v="13"/>
    <s v="Sorbet Citron 550ml"/>
    <n v="654"/>
  </r>
  <r>
    <d v="2018-06-11T00:00:00"/>
    <x v="18"/>
    <s v="juin"/>
    <n v="2018"/>
    <x v="13"/>
    <s v="Sorbet Citron 550ml"/>
    <n v="918"/>
  </r>
  <r>
    <d v="2018-06-11T00:00:00"/>
    <x v="18"/>
    <s v="juin"/>
    <n v="2018"/>
    <x v="24"/>
    <s v="Sorbet Mojito 550ml"/>
    <n v="576"/>
  </r>
  <r>
    <d v="2018-06-11T00:00:00"/>
    <x v="18"/>
    <s v="juin"/>
    <n v="2018"/>
    <x v="24"/>
    <s v="Sorbet Mojito 550ml"/>
    <n v="918"/>
  </r>
  <r>
    <d v="2018-06-11T00:00:00"/>
    <x v="18"/>
    <s v="juin"/>
    <n v="2018"/>
    <x v="24"/>
    <s v="Sorbet Mojito 550ml"/>
    <n v="918"/>
  </r>
  <r>
    <d v="2018-06-11T00:00:00"/>
    <x v="18"/>
    <s v="juin"/>
    <n v="2018"/>
    <x v="24"/>
    <s v="Sorbet Mojito 550ml"/>
    <n v="918"/>
  </r>
  <r>
    <d v="2018-06-12T00:00:00"/>
    <x v="18"/>
    <s v="juin"/>
    <n v="2018"/>
    <x v="22"/>
    <s v="Sorbet Mangue/passion 2.5L"/>
    <n v="20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918"/>
  </r>
  <r>
    <d v="2018-06-12T00:00:00"/>
    <x v="18"/>
    <s v="juin"/>
    <n v="2018"/>
    <x v="14"/>
    <s v="Sorbet Fraise 550ml"/>
    <n v="426"/>
  </r>
  <r>
    <d v="2018-06-12T00:00:00"/>
    <x v="18"/>
    <s v="juin"/>
    <n v="2018"/>
    <x v="23"/>
    <s v="Sorbet Mangue/passion 550ml"/>
    <n v="168"/>
  </r>
  <r>
    <d v="2018-06-12T00:00:00"/>
    <x v="18"/>
    <s v="juin"/>
    <n v="2018"/>
    <x v="23"/>
    <s v="Sorbet Mangue/passion 550ml"/>
    <n v="918"/>
  </r>
  <r>
    <d v="2018-06-12T00:00:00"/>
    <x v="18"/>
    <s v="juin"/>
    <n v="2018"/>
    <x v="23"/>
    <s v="Sorbet Mangue/passion 550ml"/>
    <n v="918"/>
  </r>
  <r>
    <d v="2018-06-12T00:00:00"/>
    <x v="18"/>
    <s v="juin"/>
    <n v="2018"/>
    <x v="23"/>
    <s v="Sorbet Mangue/passion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324"/>
  </r>
  <r>
    <d v="2018-06-13T00:00:00"/>
    <x v="18"/>
    <s v="juin"/>
    <n v="2018"/>
    <x v="19"/>
    <s v="Crème Yaourt 550ml"/>
    <n v="918"/>
  </r>
  <r>
    <d v="2018-06-13T00:00:00"/>
    <x v="18"/>
    <s v="juin"/>
    <n v="2018"/>
    <x v="19"/>
    <s v="Crème Yaourt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918"/>
  </r>
  <r>
    <d v="2018-06-14T00:00:00"/>
    <x v="18"/>
    <s v="juin"/>
    <n v="2018"/>
    <x v="17"/>
    <s v="Crème Vanille 550ml"/>
    <n v="480"/>
  </r>
  <r>
    <d v="2018-06-15T00:00:00"/>
    <x v="18"/>
    <s v="juin"/>
    <n v="2018"/>
    <x v="63"/>
    <s v="Crème Noix/Figues 2.5L"/>
    <n v="24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918"/>
  </r>
  <r>
    <d v="2018-06-15T00:00:00"/>
    <x v="18"/>
    <s v="juin"/>
    <n v="2018"/>
    <x v="18"/>
    <s v="Crème Chocolat 550ml"/>
    <n v="588"/>
  </r>
  <r>
    <d v="2018-06-15T00:00:00"/>
    <x v="18"/>
    <s v="juin"/>
    <n v="2018"/>
    <x v="59"/>
    <s v="Crème Noix/Figues 550ml"/>
    <n v="918"/>
  </r>
  <r>
    <d v="2018-06-15T00:00:00"/>
    <x v="18"/>
    <s v="juin"/>
    <n v="2018"/>
    <x v="59"/>
    <s v="Crème Noix/Figues 550ml"/>
    <n v="618"/>
  </r>
  <r>
    <d v="2018-06-18T00:00:00"/>
    <x v="19"/>
    <s v="juin"/>
    <n v="2018"/>
    <x v="64"/>
    <s v="Sorbet Citron BIO 2.5L"/>
    <n v="12"/>
  </r>
  <r>
    <d v="2018-06-18T00:00:00"/>
    <x v="19"/>
    <s v="juin"/>
    <n v="2018"/>
    <x v="65"/>
    <s v="Sorbet Mangue BIO 2.5L"/>
    <n v="12"/>
  </r>
  <r>
    <d v="2018-06-18T00:00:00"/>
    <x v="19"/>
    <s v="juin"/>
    <n v="2018"/>
    <x v="27"/>
    <s v="Sorbet Citron BIO 550ml"/>
    <n v="432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7"/>
    <s v="Sorbet Citron BIO 550ml"/>
    <n v="918"/>
  </r>
  <r>
    <d v="2018-06-18T00:00:00"/>
    <x v="19"/>
    <s v="juin"/>
    <n v="2018"/>
    <x v="29"/>
    <s v="Sorbet Mangue BIO 550ml"/>
    <n v="276"/>
  </r>
  <r>
    <d v="2018-06-18T00:00:00"/>
    <x v="19"/>
    <s v="juin"/>
    <n v="2018"/>
    <x v="29"/>
    <s v="Sorbet Mangue BIO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462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19T00:00:00"/>
    <x v="19"/>
    <s v="juin"/>
    <n v="2018"/>
    <x v="45"/>
    <s v="Crème Café 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462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0T00:00:00"/>
    <x v="19"/>
    <s v="juin"/>
    <n v="2018"/>
    <x v="15"/>
    <s v="Crème Caramel 550ml"/>
    <n v="918"/>
  </r>
  <r>
    <d v="2018-06-21T00:00:00"/>
    <x v="19"/>
    <s v="juin"/>
    <n v="2018"/>
    <x v="66"/>
    <s v="Sorbet Banane BIO 2.5L"/>
    <n v="12"/>
  </r>
  <r>
    <d v="2018-06-21T00:00:00"/>
    <x v="19"/>
    <s v="juin"/>
    <n v="2018"/>
    <x v="67"/>
    <s v="Sorbet Cassis BIO 2.5L"/>
    <n v="12"/>
  </r>
  <r>
    <d v="2018-06-21T00:00:00"/>
    <x v="19"/>
    <s v="juin"/>
    <n v="2018"/>
    <x v="26"/>
    <s v="Sorbet Banane BIO 550ml"/>
    <n v="918"/>
  </r>
  <r>
    <d v="2018-06-21T00:00:00"/>
    <x v="19"/>
    <s v="juin"/>
    <n v="2018"/>
    <x v="26"/>
    <s v="Sorbet Banane BIO 550ml"/>
    <n v="546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918"/>
  </r>
  <r>
    <d v="2018-06-21T00:00:00"/>
    <x v="19"/>
    <s v="juin"/>
    <n v="2018"/>
    <x v="28"/>
    <s v="Sorbet Cassis BIO 550ml"/>
    <n v="366"/>
  </r>
  <r>
    <d v="2018-06-22T00:00:00"/>
    <x v="19"/>
    <s v="juin"/>
    <n v="2018"/>
    <x v="68"/>
    <s v="Crème Rhum/raisins 2.5L"/>
    <n v="20"/>
  </r>
  <r>
    <d v="2018-06-22T00:00:00"/>
    <x v="19"/>
    <s v="juin"/>
    <n v="2018"/>
    <x v="35"/>
    <s v="Crème Plombière 550ml"/>
    <n v="888"/>
  </r>
  <r>
    <d v="2018-06-22T00:00:00"/>
    <x v="19"/>
    <s v="juin"/>
    <n v="2018"/>
    <x v="35"/>
    <s v="Crème Plombière 550ml"/>
    <n v="918"/>
  </r>
  <r>
    <d v="2018-06-22T00:00:00"/>
    <x v="19"/>
    <s v="juin"/>
    <n v="2018"/>
    <x v="36"/>
    <s v="Crème Rhum/raisins 550ml"/>
    <n v="498"/>
  </r>
  <r>
    <d v="2018-06-22T00:00:00"/>
    <x v="19"/>
    <s v="juin"/>
    <n v="2018"/>
    <x v="36"/>
    <s v="Crème Rhum/raisins 550ml"/>
    <n v="918"/>
  </r>
  <r>
    <d v="2018-06-22T00:00:00"/>
    <x v="19"/>
    <s v="juin"/>
    <n v="2018"/>
    <x v="36"/>
    <s v="Crème Rhum/raisins 550ml"/>
    <n v="918"/>
  </r>
  <r>
    <d v="2018-06-22T00:00:00"/>
    <x v="19"/>
    <s v="juin"/>
    <n v="2018"/>
    <x v="36"/>
    <s v="Crème Rhum/raisins 550ml"/>
    <n v="918"/>
  </r>
  <r>
    <d v="2018-06-25T00:00:00"/>
    <x v="20"/>
    <s v="juin"/>
    <n v="2018"/>
    <x v="47"/>
    <s v="Crème Réglisse  550ml"/>
    <n v="522"/>
  </r>
  <r>
    <d v="2018-06-25T00:00:00"/>
    <x v="20"/>
    <s v="juin"/>
    <n v="2018"/>
    <x v="47"/>
    <s v="Crème Réglisse  550ml"/>
    <n v="918"/>
  </r>
  <r>
    <d v="2018-06-25T00:00:00"/>
    <x v="20"/>
    <s v="juin"/>
    <n v="2018"/>
    <x v="47"/>
    <s v="Crème Réglisse  550ml"/>
    <n v="918"/>
  </r>
  <r>
    <d v="2018-06-25T00:00:00"/>
    <x v="20"/>
    <s v="juin"/>
    <n v="2018"/>
    <x v="47"/>
    <s v="Crème Réglisse  550ml"/>
    <n v="918"/>
  </r>
  <r>
    <d v="2018-06-26T00:00:00"/>
    <x v="20"/>
    <s v="juin"/>
    <n v="2018"/>
    <x v="57"/>
    <s v="Sorbet Pêche 2.5L"/>
    <n v="20"/>
  </r>
  <r>
    <d v="2018-06-26T00:00:00"/>
    <x v="20"/>
    <s v="juin"/>
    <n v="2018"/>
    <x v="38"/>
    <s v="Sorbet Abricot 550ml"/>
    <n v="660"/>
  </r>
  <r>
    <d v="2018-06-26T00:00:00"/>
    <x v="20"/>
    <s v="juin"/>
    <n v="2018"/>
    <x v="38"/>
    <s v="Sorbet Abricot 550ml"/>
    <n v="918"/>
  </r>
  <r>
    <d v="2018-06-26T00:00:00"/>
    <x v="20"/>
    <s v="juin"/>
    <n v="2018"/>
    <x v="25"/>
    <s v="Sorbet Pêche 550ml"/>
    <n v="318"/>
  </r>
  <r>
    <d v="2018-06-26T00:00:00"/>
    <x v="20"/>
    <s v="juin"/>
    <n v="2018"/>
    <x v="25"/>
    <s v="Sorbet Pêche 550ml"/>
    <n v="918"/>
  </r>
  <r>
    <d v="2018-06-26T00:00:00"/>
    <x v="20"/>
    <s v="juin"/>
    <n v="2018"/>
    <x v="25"/>
    <s v="Sorbet Pêche 550ml"/>
    <n v="918"/>
  </r>
  <r>
    <d v="2018-06-26T00:00:00"/>
    <x v="20"/>
    <s v="juin"/>
    <n v="2018"/>
    <x v="25"/>
    <s v="Sorbet Pêche 550ml"/>
    <n v="918"/>
  </r>
  <r>
    <d v="2018-06-27T00:00:00"/>
    <x v="20"/>
    <s v="juin"/>
    <n v="2018"/>
    <x v="30"/>
    <s v="Crème Vanille 2.5L"/>
    <n v="60"/>
  </r>
  <r>
    <d v="2018-06-27T00:00:00"/>
    <x v="20"/>
    <s v="juin"/>
    <n v="2018"/>
    <x v="17"/>
    <s v="Crème Vanille 550ml"/>
    <n v="222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7T00:00:00"/>
    <x v="20"/>
    <s v="juin"/>
    <n v="2018"/>
    <x v="17"/>
    <s v="Crème Vanille 550ml"/>
    <n v="918"/>
  </r>
  <r>
    <d v="2018-06-28T00:00:00"/>
    <x v="20"/>
    <s v="juin"/>
    <n v="2018"/>
    <x v="54"/>
    <s v="Crème Chocolat 2.5L"/>
    <n v="40"/>
  </r>
  <r>
    <d v="2018-06-28T00:00:00"/>
    <x v="20"/>
    <s v="juin"/>
    <n v="2018"/>
    <x v="18"/>
    <s v="Crème Chocolat 550ml"/>
    <n v="384"/>
  </r>
  <r>
    <d v="2018-06-28T00:00:00"/>
    <x v="20"/>
    <s v="juin"/>
    <n v="2018"/>
    <x v="18"/>
    <s v="Crème Chocolat 550ml"/>
    <n v="918"/>
  </r>
  <r>
    <d v="2018-06-28T00:00:00"/>
    <x v="20"/>
    <s v="juin"/>
    <n v="2018"/>
    <x v="18"/>
    <s v="Crème Chocolat 550ml"/>
    <n v="918"/>
  </r>
  <r>
    <d v="2018-06-28T00:00:00"/>
    <x v="20"/>
    <s v="juin"/>
    <n v="2018"/>
    <x v="18"/>
    <s v="Crème Chocolat 550ml"/>
    <n v="918"/>
  </r>
  <r>
    <d v="2018-06-28T00:00:00"/>
    <x v="20"/>
    <s v="juin"/>
    <n v="2018"/>
    <x v="48"/>
    <s v="Crème Menthe/Chocolat 550ml"/>
    <n v="696"/>
  </r>
  <r>
    <d v="2018-06-28T00:00:00"/>
    <x v="20"/>
    <s v="juin"/>
    <n v="2018"/>
    <x v="48"/>
    <s v="Crème Menthe/Chocolat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18"/>
  </r>
  <r>
    <d v="2018-06-29T00:00:00"/>
    <x v="20"/>
    <s v="juin"/>
    <n v="2018"/>
    <x v="36"/>
    <s v="Crème Rhum/raisins 550ml"/>
    <n v="900"/>
  </r>
  <r>
    <m/>
    <x v="21"/>
    <m/>
    <m/>
    <x v="69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errorCaption="ppp" updatedVersion="6" minRefreshableVersion="3" rowGrandTotals="0" colGrandTotals="0" itemPrintTitles="1" createdVersion="6" indent="0" outline="1" outlineData="1" multipleFieldFilters="0">
  <location ref="A5:W76" firstHeaderRow="1" firstDataRow="2" firstDataCol="1"/>
  <pivotFields count="7">
    <pivotField showAll="0" defaultSubtotal="0"/>
    <pivotField axis="axisCol" showAll="0" defaultSubtotal="0">
      <items count="55">
        <item m="1" x="22"/>
        <item m="1" x="37"/>
        <item m="1" x="29"/>
        <item m="1" x="38"/>
        <item m="1" x="53"/>
        <item x="0"/>
        <item x="1"/>
        <item x="2"/>
        <item m="1" x="39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m="1" x="44"/>
        <item m="1" x="46"/>
        <item m="1" x="48"/>
        <item m="1" x="50"/>
        <item m="1" x="52"/>
        <item m="1" x="54"/>
        <item m="1" x="34"/>
        <item m="1" x="23"/>
        <item m="1" x="35"/>
        <item m="1" x="24"/>
        <item m="1" x="36"/>
        <item m="1" x="25"/>
        <item m="1" x="40"/>
        <item m="1" x="26"/>
        <item m="1" x="41"/>
        <item m="1" x="27"/>
        <item m="1" x="42"/>
        <item m="1" x="28"/>
        <item m="1" x="43"/>
        <item m="1" x="30"/>
        <item m="1" x="45"/>
        <item m="1" x="31"/>
        <item m="1" x="47"/>
        <item m="1" x="32"/>
        <item m="1" x="49"/>
        <item m="1" x="33"/>
        <item m="1" x="51"/>
        <item x="21"/>
      </items>
    </pivotField>
    <pivotField showAll="0" defaultSubtotal="0"/>
    <pivotField multipleItemSelectionAllowed="1" showAll="0" sortType="descending" defaultSubtotal="0"/>
    <pivotField axis="axisRow" showAll="0" defaultSubtotal="0">
      <items count="71">
        <item m="1" x="70"/>
        <item x="40"/>
        <item x="44"/>
        <item x="53"/>
        <item x="54"/>
        <item x="46"/>
        <item x="56"/>
        <item x="55"/>
        <item x="31"/>
        <item x="60"/>
        <item x="22"/>
        <item x="63"/>
        <item x="62"/>
        <item x="57"/>
        <item x="58"/>
        <item x="43"/>
        <item x="61"/>
        <item x="68"/>
        <item x="30"/>
        <item x="66"/>
        <item x="67"/>
        <item x="64"/>
        <item x="65"/>
        <item x="26"/>
        <item x="28"/>
        <item x="27"/>
        <item x="29"/>
        <item x="50"/>
        <item x="7"/>
        <item x="3"/>
        <item x="11"/>
        <item x="0"/>
        <item x="52"/>
        <item x="9"/>
        <item x="49"/>
        <item x="10"/>
        <item x="51"/>
        <item x="12"/>
        <item x="8"/>
        <item x="2"/>
        <item x="1"/>
        <item x="38"/>
        <item x="39"/>
        <item x="45"/>
        <item x="15"/>
        <item x="18"/>
        <item x="13"/>
        <item x="20"/>
        <item x="14"/>
        <item x="32"/>
        <item x="34"/>
        <item x="37"/>
        <item x="23"/>
        <item x="24"/>
        <item x="48"/>
        <item x="59"/>
        <item x="21"/>
        <item x="25"/>
        <item x="42"/>
        <item x="35"/>
        <item x="16"/>
        <item x="41"/>
        <item x="33"/>
        <item x="47"/>
        <item x="36"/>
        <item x="17"/>
        <item x="19"/>
        <item x="5"/>
        <item x="6"/>
        <item x="4"/>
        <item x="69"/>
      </items>
    </pivotField>
    <pivotField showAll="0" defaultSubtotal="0"/>
    <pivotField dataField="1" showAll="0" defaultSubtotal="0"/>
  </pivotFields>
  <rowFields count="1">
    <field x="4"/>
  </rowFields>
  <rowItems count="70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</rowItems>
  <colFields count="1">
    <field x="1"/>
  </colFields>
  <colItems count="22">
    <i>
      <x v="5"/>
    </i>
    <i>
      <x v="6"/>
    </i>
    <i>
      <x v="7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54"/>
    </i>
  </colItems>
  <dataFields count="1">
    <dataField name="Somme de Quantité" fld="6" baseField="0" baseItem="0"/>
  </dataFields>
  <pivotTableStyleInfo name="PivotStyleLight22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ables/table1.xml><?xml version="1.0" encoding="utf-8"?>
<table xmlns="http://schemas.openxmlformats.org/spreadsheetml/2006/main" id="1" name="Tableau5" displayName="Tableau5" ref="A2:BC132" totalsRowCount="1" headerRowDxfId="114" dataDxfId="112" headerRowBorderDxfId="113" tableBorderDxfId="111" totalsRowBorderDxfId="110">
  <autoFilter ref="A2:BC131"/>
  <tableColumns count="55">
    <tableColumn id="1" name="Référence" totalsRowLabel="Total" dataDxfId="109" totalsRowDxfId="105"/>
    <tableColumn id="2" name="Désignation" dataDxfId="108" totalsRowDxfId="104"/>
    <tableColumn id="3" name="s1" totalsRowFunction="sum" dataDxfId="106" totalsRowDxfId="103">
      <calculatedColumnFormula>IFERROR(GETPIVOTDATA("Quantité",'fabrication 2018 semaine'!$A$5,"semaine",C1,"Référence",Tableau5[[#This Row],[Référence]]),0)</calculatedColumnFormula>
    </tableColumn>
    <tableColumn id="4" name="s2" totalsRowFunction="sum" dataDxfId="50" totalsRowDxfId="102">
      <calculatedColumnFormula>IFERROR(GETPIVOTDATA("Quantité",'fabrication 2018 semaine'!$A$5,"semaine",D1,"Référence",Tableau5[[#This Row],[Référence]]),0)</calculatedColumnFormula>
    </tableColumn>
    <tableColumn id="5" name="s3" totalsRowFunction="sum" dataDxfId="49" totalsRowDxfId="101">
      <calculatedColumnFormula>IFERROR(GETPIVOTDATA("Quantité",'fabrication 2018 semaine'!$A$5,"semaine",E1,"Référence",Tableau5[[#This Row],[Référence]]),0)</calculatedColumnFormula>
    </tableColumn>
    <tableColumn id="6" name="s4" totalsRowFunction="sum" dataDxfId="48" totalsRowDxfId="100">
      <calculatedColumnFormula>IFERROR(GETPIVOTDATA("Quantité",'fabrication 2018 semaine'!$A$5,"semaine",F1,"Référence",Tableau5[[#This Row],[Référence]]),0)</calculatedColumnFormula>
    </tableColumn>
    <tableColumn id="7" name="s5" totalsRowFunction="sum" dataDxfId="47" totalsRowDxfId="99">
      <calculatedColumnFormula>IFERROR(GETPIVOTDATA("Quantité",'fabrication 2018 semaine'!$A$5,"semaine",G1,"Référence",Tableau5[[#This Row],[Référence]]),0)</calculatedColumnFormula>
    </tableColumn>
    <tableColumn id="8" name="s6" totalsRowFunction="sum" dataDxfId="46" totalsRowDxfId="98">
      <calculatedColumnFormula>IFERROR(GETPIVOTDATA("Quantité",'fabrication 2018 semaine'!$A$5,"semaine",H1,"Référence",Tableau5[[#This Row],[Référence]]),0)</calculatedColumnFormula>
    </tableColumn>
    <tableColumn id="9" name="s7" totalsRowFunction="sum" dataDxfId="45" totalsRowDxfId="97">
      <calculatedColumnFormula>IFERROR(GETPIVOTDATA("Quantité",'fabrication 2018 semaine'!$A$5,"semaine",I1,"Référence",Tableau5[[#This Row],[Référence]]),0)</calculatedColumnFormula>
    </tableColumn>
    <tableColumn id="10" name="s8" totalsRowFunction="sum" dataDxfId="44" totalsRowDxfId="96">
      <calculatedColumnFormula>IFERROR(GETPIVOTDATA("Quantité",'fabrication 2018 semaine'!$A$5,"semaine",J1,"Référence",Tableau5[[#This Row],[Référence]]),0)</calculatedColumnFormula>
    </tableColumn>
    <tableColumn id="11" name="s9" totalsRowFunction="sum" dataDxfId="43" totalsRowDxfId="95">
      <calculatedColumnFormula>IFERROR(GETPIVOTDATA("Quantité",'fabrication 2018 semaine'!$A$5,"semaine",K1,"Référence",Tableau5[[#This Row],[Référence]]),0)</calculatedColumnFormula>
    </tableColumn>
    <tableColumn id="12" name="s10" totalsRowFunction="sum" dataDxfId="42" totalsRowDxfId="94">
      <calculatedColumnFormula>IFERROR(GETPIVOTDATA("Quantité",'fabrication 2018 semaine'!$A$5,"semaine",L1,"Référence",Tableau5[[#This Row],[Référence]]),0)</calculatedColumnFormula>
    </tableColumn>
    <tableColumn id="13" name="s11" totalsRowFunction="sum" dataDxfId="41" totalsRowDxfId="93">
      <calculatedColumnFormula>IFERROR(GETPIVOTDATA("Quantité",'fabrication 2018 semaine'!$A$5,"semaine",M1,"Référence",Tableau5[[#This Row],[Référence]]),0)</calculatedColumnFormula>
    </tableColumn>
    <tableColumn id="14" name="s12" totalsRowFunction="sum" dataDxfId="40" totalsRowDxfId="92">
      <calculatedColumnFormula>IFERROR(GETPIVOTDATA("Quantité",'fabrication 2018 semaine'!$A$5,"semaine",N1,"Référence",Tableau5[[#This Row],[Référence]]),0)</calculatedColumnFormula>
    </tableColumn>
    <tableColumn id="15" name="s13" totalsRowFunction="sum" dataDxfId="39" totalsRowDxfId="91">
      <calculatedColumnFormula>IFERROR(GETPIVOTDATA("Quantité",'fabrication 2018 semaine'!$A$5,"semaine",O1,"Référence",Tableau5[[#This Row],[Référence]]),0)</calculatedColumnFormula>
    </tableColumn>
    <tableColumn id="16" name="s14" totalsRowFunction="sum" dataDxfId="38" totalsRowDxfId="90">
      <calculatedColumnFormula>IFERROR(GETPIVOTDATA("Quantité",'fabrication 2018 semaine'!$A$5,"semaine",P1,"Référence",Tableau5[[#This Row],[Référence]]),0)</calculatedColumnFormula>
    </tableColumn>
    <tableColumn id="17" name="s15" totalsRowFunction="sum" dataDxfId="37" totalsRowDxfId="89">
      <calculatedColumnFormula>IFERROR(GETPIVOTDATA("Quantité",'fabrication 2018 semaine'!$A$5,"semaine",Q1,"Référence",Tableau5[[#This Row],[Référence]]),0)</calculatedColumnFormula>
    </tableColumn>
    <tableColumn id="18" name="s16" totalsRowFunction="sum" dataDxfId="36" totalsRowDxfId="88">
      <calculatedColumnFormula>IFERROR(GETPIVOTDATA("Quantité",'fabrication 2018 semaine'!$A$5,"semaine",R1,"Référence",Tableau5[[#This Row],[Référence]]),0)</calculatedColumnFormula>
    </tableColumn>
    <tableColumn id="19" name="s17" totalsRowFunction="sum" dataDxfId="35" totalsRowDxfId="87">
      <calculatedColumnFormula>IFERROR(GETPIVOTDATA("Quantité",'fabrication 2018 semaine'!$A$5,"semaine",S1,"Référence",Tableau5[[#This Row],[Référence]]),0)</calculatedColumnFormula>
    </tableColumn>
    <tableColumn id="20" name="s18" totalsRowFunction="sum" dataDxfId="34" totalsRowDxfId="86">
      <calculatedColumnFormula>IFERROR(GETPIVOTDATA("Quantité",'fabrication 2018 semaine'!$A$5,"semaine",T1,"Référence",Tableau5[[#This Row],[Référence]]),0)</calculatedColumnFormula>
    </tableColumn>
    <tableColumn id="21" name="s19" totalsRowFunction="sum" dataDxfId="33" totalsRowDxfId="85">
      <calculatedColumnFormula>IFERROR(GETPIVOTDATA("Quantité",'fabrication 2018 semaine'!$A$5,"semaine",U1,"Référence",Tableau5[[#This Row],[Référence]]),0)</calculatedColumnFormula>
    </tableColumn>
    <tableColumn id="22" name="s20" totalsRowFunction="sum" dataDxfId="32" totalsRowDxfId="84">
      <calculatedColumnFormula>IFERROR(GETPIVOTDATA("Quantité",'fabrication 2018 semaine'!$A$5,"semaine",V1,"Référence",Tableau5[[#This Row],[Référence]]),0)</calculatedColumnFormula>
    </tableColumn>
    <tableColumn id="23" name="s21" totalsRowFunction="sum" dataDxfId="31" totalsRowDxfId="83">
      <calculatedColumnFormula>IFERROR(GETPIVOTDATA("Quantité",'fabrication 2018 semaine'!$A$5,"semaine",W1,"Référence",Tableau5[[#This Row],[Référence]]),0)</calculatedColumnFormula>
    </tableColumn>
    <tableColumn id="24" name="s22" totalsRowFunction="sum" dataDxfId="30" totalsRowDxfId="82">
      <calculatedColumnFormula>IFERROR(GETPIVOTDATA("Quantité",'fabrication 2018 semaine'!$A$5,"semaine",X1,"Référence",Tableau5[[#This Row],[Référence]]),0)</calculatedColumnFormula>
    </tableColumn>
    <tableColumn id="25" name="s23" totalsRowFunction="sum" dataDxfId="29" totalsRowDxfId="81">
      <calculatedColumnFormula>IFERROR(GETPIVOTDATA("Quantité",'fabrication 2018 semaine'!$A$5,"semaine",Y1,"Référence",Tableau5[[#This Row],[Référence]]),0)</calculatedColumnFormula>
    </tableColumn>
    <tableColumn id="26" name="s24" totalsRowFunction="sum" dataDxfId="28" totalsRowDxfId="80">
      <calculatedColumnFormula>IFERROR(GETPIVOTDATA("Quantité",'fabrication 2018 semaine'!$A$5,"semaine",Z1,"Référence",Tableau5[[#This Row],[Référence]]),0)</calculatedColumnFormula>
    </tableColumn>
    <tableColumn id="27" name="s25" totalsRowFunction="sum" dataDxfId="27" totalsRowDxfId="79">
      <calculatedColumnFormula>IFERROR(GETPIVOTDATA("Quantité",'fabrication 2018 semaine'!$A$5,"semaine",AA1,"Référence",Tableau5[[#This Row],[Référence]]),0)</calculatedColumnFormula>
    </tableColumn>
    <tableColumn id="28" name="s26" totalsRowFunction="sum" dataDxfId="26" totalsRowDxfId="78">
      <calculatedColumnFormula>IFERROR(GETPIVOTDATA("Quantité",'fabrication 2018 semaine'!$A$5,"semaine",AB1,"Référence",Tableau5[[#This Row],[Référence]]),0)</calculatedColumnFormula>
    </tableColumn>
    <tableColumn id="29" name="s27" totalsRowFunction="sum" dataDxfId="25" totalsRowDxfId="77">
      <calculatedColumnFormula>IFERROR(GETPIVOTDATA("Quantité",'fabrication 2018 semaine'!$A$5,"semaine",AC1,"Référence",Tableau5[[#This Row],[Référence]]),0)</calculatedColumnFormula>
    </tableColumn>
    <tableColumn id="30" name="s28" totalsRowFunction="sum" dataDxfId="24" totalsRowDxfId="76">
      <calculatedColumnFormula>IFERROR(GETPIVOTDATA("Quantité",'fabrication 2018 semaine'!$A$5,"semaine",AD1,"Référence",Tableau5[[#This Row],[Référence]]),0)</calculatedColumnFormula>
    </tableColumn>
    <tableColumn id="31" name="s29" totalsRowFunction="sum" dataDxfId="23" totalsRowDxfId="75">
      <calculatedColumnFormula>IFERROR(GETPIVOTDATA("Quantité",'fabrication 2018 semaine'!$A$5,"semaine",AE1,"Référence",Tableau5[[#This Row],[Référence]]),0)</calculatedColumnFormula>
    </tableColumn>
    <tableColumn id="32" name="s30" totalsRowFunction="sum" dataDxfId="22" totalsRowDxfId="74">
      <calculatedColumnFormula>IFERROR(GETPIVOTDATA("Quantité",'fabrication 2018 semaine'!$A$5,"semaine",AF1,"Référence",Tableau5[[#This Row],[Référence]]),0)</calculatedColumnFormula>
    </tableColumn>
    <tableColumn id="33" name="s31" totalsRowFunction="sum" dataDxfId="21" totalsRowDxfId="73">
      <calculatedColumnFormula>IFERROR(GETPIVOTDATA("Quantité",'fabrication 2018 semaine'!$A$5,"semaine",AG1,"Référence",Tableau5[[#This Row],[Référence]]),0)</calculatedColumnFormula>
    </tableColumn>
    <tableColumn id="34" name="s32" totalsRowFunction="sum" dataDxfId="20" totalsRowDxfId="72">
      <calculatedColumnFormula>IFERROR(GETPIVOTDATA("Quantité",'fabrication 2018 semaine'!$A$5,"semaine",AH1,"Référence",Tableau5[[#This Row],[Référence]]),0)</calculatedColumnFormula>
    </tableColumn>
    <tableColumn id="35" name="s33" totalsRowFunction="sum" dataDxfId="19" totalsRowDxfId="71">
      <calculatedColumnFormula>IFERROR(GETPIVOTDATA("Quantité",'fabrication 2018 semaine'!$A$5,"semaine",AI1,"Référence",Tableau5[[#This Row],[Référence]]),0)</calculatedColumnFormula>
    </tableColumn>
    <tableColumn id="36" name="s34" totalsRowFunction="sum" dataDxfId="18" totalsRowDxfId="70">
      <calculatedColumnFormula>IFERROR(GETPIVOTDATA("Quantité",'fabrication 2018 semaine'!$A$5,"semaine",AJ1,"Référence",Tableau5[[#This Row],[Référence]]),0)</calculatedColumnFormula>
    </tableColumn>
    <tableColumn id="37" name="s35" totalsRowFunction="sum" dataDxfId="17" totalsRowDxfId="69">
      <calculatedColumnFormula>IFERROR(GETPIVOTDATA("Quantité",'fabrication 2018 semaine'!$A$5,"semaine",AK1,"Référence",Tableau5[[#This Row],[Référence]]),0)</calculatedColumnFormula>
    </tableColumn>
    <tableColumn id="38" name="s36" totalsRowFunction="sum" dataDxfId="16" totalsRowDxfId="68">
      <calculatedColumnFormula>IFERROR(GETPIVOTDATA("Quantité",'fabrication 2018 semaine'!$A$5,"semaine",AL1,"Référence",Tableau5[[#This Row],[Référence]]),0)</calculatedColumnFormula>
    </tableColumn>
    <tableColumn id="39" name="s37" totalsRowFunction="sum" dataDxfId="15" totalsRowDxfId="67">
      <calculatedColumnFormula>IFERROR(GETPIVOTDATA("Quantité",'fabrication 2018 semaine'!$A$5,"semaine",AM1,"Référence",Tableau5[[#This Row],[Référence]]),0)</calculatedColumnFormula>
    </tableColumn>
    <tableColumn id="40" name="s38" totalsRowFunction="sum" dataDxfId="14" totalsRowDxfId="66">
      <calculatedColumnFormula>IFERROR(GETPIVOTDATA("Quantité",'fabrication 2018 semaine'!$A$5,"semaine",AN1,"Référence",Tableau5[[#This Row],[Référence]]),0)</calculatedColumnFormula>
    </tableColumn>
    <tableColumn id="41" name="s39" totalsRowFunction="sum" dataDxfId="13" totalsRowDxfId="65">
      <calculatedColumnFormula>IFERROR(GETPIVOTDATA("Quantité",'fabrication 2018 semaine'!$A$5,"semaine",AO1,"Référence",Tableau5[[#This Row],[Référence]]),0)</calculatedColumnFormula>
    </tableColumn>
    <tableColumn id="42" name="s40" totalsRowFunction="sum" dataDxfId="12" totalsRowDxfId="64">
      <calculatedColumnFormula>IFERROR(GETPIVOTDATA("Quantité",'fabrication 2018 semaine'!$A$5,"semaine",AP1,"Référence",Tableau5[[#This Row],[Référence]]),0)</calculatedColumnFormula>
    </tableColumn>
    <tableColumn id="43" name="s41" totalsRowFunction="sum" dataDxfId="11" totalsRowDxfId="63">
      <calculatedColumnFormula>IFERROR(GETPIVOTDATA("Quantité",'fabrication 2018 semaine'!$A$5,"semaine",AQ1,"Référence",Tableau5[[#This Row],[Référence]]),0)</calculatedColumnFormula>
    </tableColumn>
    <tableColumn id="44" name="s42" totalsRowFunction="sum" dataDxfId="10" totalsRowDxfId="62">
      <calculatedColumnFormula>IFERROR(GETPIVOTDATA("Quantité",'fabrication 2018 semaine'!$A$5,"semaine",AR1,"Référence",Tableau5[[#This Row],[Référence]]),0)</calculatedColumnFormula>
    </tableColumn>
    <tableColumn id="45" name="s43" totalsRowFunction="sum" dataDxfId="9" totalsRowDxfId="61">
      <calculatedColumnFormula>IFERROR(GETPIVOTDATA("Quantité",'fabrication 2018 semaine'!$A$5,"semaine",AS1,"Référence",Tableau5[[#This Row],[Référence]]),0)</calculatedColumnFormula>
    </tableColumn>
    <tableColumn id="46" name="s44" totalsRowFunction="sum" dataDxfId="8" totalsRowDxfId="60">
      <calculatedColumnFormula>IFERROR(GETPIVOTDATA("Quantité",'fabrication 2018 semaine'!$A$5,"semaine",AT1,"Référence",Tableau5[[#This Row],[Référence]]),0)</calculatedColumnFormula>
    </tableColumn>
    <tableColumn id="47" name="s45" totalsRowFunction="sum" dataDxfId="7" totalsRowDxfId="59">
      <calculatedColumnFormula>IFERROR(GETPIVOTDATA("Quantité",'fabrication 2018 semaine'!$A$5,"semaine",AU1,"Référence",Tableau5[[#This Row],[Référence]]),0)</calculatedColumnFormula>
    </tableColumn>
    <tableColumn id="48" name="s46" totalsRowFunction="sum" dataDxfId="6" totalsRowDxfId="58">
      <calculatedColumnFormula>IFERROR(GETPIVOTDATA("Quantité",'fabrication 2018 semaine'!$A$5,"semaine",AV1,"Référence",Tableau5[[#This Row],[Référence]]),0)</calculatedColumnFormula>
    </tableColumn>
    <tableColumn id="49" name="s47" totalsRowFunction="sum" dataDxfId="5" totalsRowDxfId="57">
      <calculatedColumnFormula>IFERROR(GETPIVOTDATA("Quantité",'fabrication 2018 semaine'!$A$5,"semaine",AW1,"Référence",Tableau5[[#This Row],[Référence]]),0)</calculatedColumnFormula>
    </tableColumn>
    <tableColumn id="50" name="s48" totalsRowFunction="sum" dataDxfId="4" totalsRowDxfId="56">
      <calculatedColumnFormula>IFERROR(GETPIVOTDATA("Quantité",'fabrication 2018 semaine'!$A$5,"semaine",AX1,"Référence",Tableau5[[#This Row],[Référence]]),0)</calculatedColumnFormula>
    </tableColumn>
    <tableColumn id="51" name="s49" totalsRowFunction="sum" dataDxfId="3" totalsRowDxfId="55">
      <calculatedColumnFormula>IFERROR(GETPIVOTDATA("Quantité",'fabrication 2018 semaine'!$A$5,"semaine",AY1,"Référence",Tableau5[[#This Row],[Référence]]),0)</calculatedColumnFormula>
    </tableColumn>
    <tableColumn id="52" name="s50" totalsRowFunction="sum" dataDxfId="2" totalsRowDxfId="54">
      <calculatedColumnFormula>IFERROR(GETPIVOTDATA("Quantité",'fabrication 2018 semaine'!$A$5,"semaine",AZ1,"Référence",Tableau5[[#This Row],[Référence]]),0)</calculatedColumnFormula>
    </tableColumn>
    <tableColumn id="53" name="s51" totalsRowFunction="sum" dataDxfId="1" totalsRowDxfId="53">
      <calculatedColumnFormula>IFERROR(GETPIVOTDATA("Quantité",'fabrication 2018 semaine'!$A$5,"semaine",BA1,"Référence",Tableau5[[#This Row],[Référence]]),0)</calculatedColumnFormula>
    </tableColumn>
    <tableColumn id="54" name="s52" totalsRowFunction="sum" dataDxfId="0" totalsRowDxfId="52">
      <calculatedColumnFormula>IFERROR(GETPIVOTDATA("Quantité",'fabrication 2018 semaine'!$A$5,"semaine",BB1,"Référence",Tableau5[[#This Row],[Référence]]),0)</calculatedColumnFormula>
    </tableColumn>
    <tableColumn id="55" name="cumul" totalsRowFunction="sum" dataDxfId="107" totalsRowDxfId="51">
      <calculatedColumnFormula>IF(A3="","",SUM(C3:BB3))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2"/>
  <sheetViews>
    <sheetView workbookViewId="0">
      <selection sqref="A1:D502"/>
    </sheetView>
  </sheetViews>
  <sheetFormatPr baseColWidth="10" defaultRowHeight="14.5" x14ac:dyDescent="0.35"/>
  <sheetData>
    <row r="1" spans="1:4" x14ac:dyDescent="0.35">
      <c r="A1" s="15" t="s">
        <v>0</v>
      </c>
      <c r="B1" s="14" t="s">
        <v>1</v>
      </c>
      <c r="C1" s="14" t="s">
        <v>2</v>
      </c>
      <c r="D1" s="14" t="s">
        <v>3</v>
      </c>
    </row>
    <row r="2" spans="1:4" x14ac:dyDescent="0.35">
      <c r="A2" s="17">
        <v>43129</v>
      </c>
      <c r="B2" s="16" t="s">
        <v>36</v>
      </c>
      <c r="C2" s="16" t="s">
        <v>37</v>
      </c>
      <c r="D2" s="16">
        <v>3120</v>
      </c>
    </row>
    <row r="3" spans="1:4" x14ac:dyDescent="0.35">
      <c r="A3" s="17">
        <v>43129</v>
      </c>
      <c r="B3" s="16" t="s">
        <v>36</v>
      </c>
      <c r="C3" s="16" t="s">
        <v>37</v>
      </c>
      <c r="D3" s="16">
        <v>1584</v>
      </c>
    </row>
    <row r="4" spans="1:4" x14ac:dyDescent="0.35">
      <c r="A4" s="17">
        <v>43129</v>
      </c>
      <c r="B4" s="16" t="s">
        <v>204</v>
      </c>
      <c r="C4" s="16" t="s">
        <v>205</v>
      </c>
      <c r="D4" s="16">
        <v>1158</v>
      </c>
    </row>
    <row r="5" spans="1:4" x14ac:dyDescent="0.35">
      <c r="A5" s="17">
        <v>43130</v>
      </c>
      <c r="B5" s="16" t="s">
        <v>48</v>
      </c>
      <c r="C5" s="16" t="s">
        <v>49</v>
      </c>
      <c r="D5" s="16">
        <v>3120</v>
      </c>
    </row>
    <row r="6" spans="1:4" x14ac:dyDescent="0.35">
      <c r="A6" s="17">
        <v>43130</v>
      </c>
      <c r="B6" s="16" t="s">
        <v>48</v>
      </c>
      <c r="C6" s="16" t="s">
        <v>49</v>
      </c>
      <c r="D6" s="16">
        <v>3120</v>
      </c>
    </row>
    <row r="7" spans="1:4" x14ac:dyDescent="0.35">
      <c r="A7" s="17">
        <v>43130</v>
      </c>
      <c r="B7" s="16" t="s">
        <v>48</v>
      </c>
      <c r="C7" s="16" t="s">
        <v>49</v>
      </c>
      <c r="D7" s="16">
        <v>936</v>
      </c>
    </row>
    <row r="8" spans="1:4" x14ac:dyDescent="0.35">
      <c r="A8" s="17">
        <v>43131</v>
      </c>
      <c r="B8" s="16" t="s">
        <v>4</v>
      </c>
      <c r="C8" s="16" t="s">
        <v>5</v>
      </c>
      <c r="D8" s="16">
        <v>2964</v>
      </c>
    </row>
    <row r="9" spans="1:4" x14ac:dyDescent="0.35">
      <c r="A9" s="17">
        <v>43131</v>
      </c>
      <c r="B9" s="16" t="s">
        <v>4</v>
      </c>
      <c r="C9" s="16" t="s">
        <v>5</v>
      </c>
      <c r="D9" s="16">
        <v>3120</v>
      </c>
    </row>
    <row r="10" spans="1:4" x14ac:dyDescent="0.35">
      <c r="A10" s="17">
        <v>43132</v>
      </c>
      <c r="B10" s="16" t="s">
        <v>154</v>
      </c>
      <c r="C10" s="16" t="s">
        <v>155</v>
      </c>
      <c r="D10" s="16">
        <v>4992</v>
      </c>
    </row>
    <row r="11" spans="1:4" x14ac:dyDescent="0.35">
      <c r="A11" s="17">
        <v>43133</v>
      </c>
      <c r="B11" s="16" t="s">
        <v>158</v>
      </c>
      <c r="C11" s="16" t="s">
        <v>159</v>
      </c>
      <c r="D11" s="16">
        <v>1728</v>
      </c>
    </row>
    <row r="12" spans="1:4" x14ac:dyDescent="0.35">
      <c r="A12" s="17">
        <v>43133</v>
      </c>
      <c r="B12" s="16" t="s">
        <v>156</v>
      </c>
      <c r="C12" s="16" t="s">
        <v>157</v>
      </c>
      <c r="D12" s="16">
        <v>4080</v>
      </c>
    </row>
    <row r="13" spans="1:4" x14ac:dyDescent="0.35">
      <c r="A13" s="17">
        <v>43136</v>
      </c>
      <c r="B13" s="16" t="s">
        <v>6</v>
      </c>
      <c r="C13" s="16" t="s">
        <v>7</v>
      </c>
      <c r="D13" s="16">
        <v>1032</v>
      </c>
    </row>
    <row r="14" spans="1:4" x14ac:dyDescent="0.35">
      <c r="A14" s="17">
        <v>43136</v>
      </c>
      <c r="B14" s="16" t="s">
        <v>6</v>
      </c>
      <c r="C14" s="16" t="s">
        <v>7</v>
      </c>
      <c r="D14" s="16">
        <v>3120</v>
      </c>
    </row>
    <row r="15" spans="1:4" x14ac:dyDescent="0.35">
      <c r="A15" s="17">
        <v>43136</v>
      </c>
      <c r="B15" s="16" t="s">
        <v>192</v>
      </c>
      <c r="C15" s="16" t="s">
        <v>193</v>
      </c>
      <c r="D15" s="16">
        <v>3000</v>
      </c>
    </row>
    <row r="16" spans="1:4" x14ac:dyDescent="0.35">
      <c r="A16" s="17">
        <v>43137</v>
      </c>
      <c r="B16" s="16" t="s">
        <v>38</v>
      </c>
      <c r="C16" s="16" t="s">
        <v>39</v>
      </c>
      <c r="D16" s="16">
        <v>3120</v>
      </c>
    </row>
    <row r="17" spans="1:4" x14ac:dyDescent="0.35">
      <c r="A17" s="17">
        <v>43137</v>
      </c>
      <c r="B17" s="16" t="s">
        <v>38</v>
      </c>
      <c r="C17" s="16" t="s">
        <v>39</v>
      </c>
      <c r="D17" s="16">
        <v>360</v>
      </c>
    </row>
    <row r="18" spans="1:4" x14ac:dyDescent="0.35">
      <c r="A18" s="17">
        <v>43137</v>
      </c>
      <c r="B18" s="16" t="s">
        <v>181</v>
      </c>
      <c r="C18" s="16" t="s">
        <v>255</v>
      </c>
      <c r="D18" s="16">
        <v>2832</v>
      </c>
    </row>
    <row r="19" spans="1:4" x14ac:dyDescent="0.35">
      <c r="A19" s="17">
        <v>43138</v>
      </c>
      <c r="B19" s="16" t="s">
        <v>50</v>
      </c>
      <c r="C19" s="16" t="s">
        <v>51</v>
      </c>
      <c r="D19" s="16">
        <v>96</v>
      </c>
    </row>
    <row r="20" spans="1:4" x14ac:dyDescent="0.35">
      <c r="A20" s="17">
        <v>43138</v>
      </c>
      <c r="B20" s="16" t="s">
        <v>50</v>
      </c>
      <c r="C20" s="16" t="s">
        <v>51</v>
      </c>
      <c r="D20" s="16">
        <v>3120</v>
      </c>
    </row>
    <row r="21" spans="1:4" x14ac:dyDescent="0.35">
      <c r="A21" s="17">
        <v>43138</v>
      </c>
      <c r="B21" s="16" t="s">
        <v>194</v>
      </c>
      <c r="C21" s="16" t="s">
        <v>195</v>
      </c>
      <c r="D21" s="16">
        <v>3120</v>
      </c>
    </row>
    <row r="22" spans="1:4" x14ac:dyDescent="0.35">
      <c r="A22" s="17">
        <v>43138</v>
      </c>
      <c r="B22" s="16" t="s">
        <v>194</v>
      </c>
      <c r="C22" s="16" t="s">
        <v>195</v>
      </c>
      <c r="D22" s="16">
        <v>204</v>
      </c>
    </row>
    <row r="23" spans="1:4" x14ac:dyDescent="0.35">
      <c r="A23" s="17">
        <v>43139</v>
      </c>
      <c r="B23" s="16" t="s">
        <v>86</v>
      </c>
      <c r="C23" s="16" t="s">
        <v>87</v>
      </c>
      <c r="D23" s="16">
        <v>546</v>
      </c>
    </row>
    <row r="24" spans="1:4" x14ac:dyDescent="0.35">
      <c r="A24" s="17">
        <v>43139</v>
      </c>
      <c r="B24" s="16" t="s">
        <v>86</v>
      </c>
      <c r="C24" s="16" t="s">
        <v>87</v>
      </c>
      <c r="D24" s="16">
        <v>918</v>
      </c>
    </row>
    <row r="25" spans="1:4" x14ac:dyDescent="0.35">
      <c r="A25" s="17">
        <v>43139</v>
      </c>
      <c r="B25" s="16" t="s">
        <v>86</v>
      </c>
      <c r="C25" s="16" t="s">
        <v>87</v>
      </c>
      <c r="D25" s="16">
        <v>918</v>
      </c>
    </row>
    <row r="26" spans="1:4" x14ac:dyDescent="0.35">
      <c r="A26" s="17">
        <v>43139</v>
      </c>
      <c r="B26" s="16" t="s">
        <v>86</v>
      </c>
      <c r="C26" s="16" t="s">
        <v>87</v>
      </c>
      <c r="D26" s="16">
        <v>918</v>
      </c>
    </row>
    <row r="27" spans="1:4" x14ac:dyDescent="0.35">
      <c r="A27" s="17">
        <v>43139</v>
      </c>
      <c r="B27" s="16" t="s">
        <v>86</v>
      </c>
      <c r="C27" s="16" t="s">
        <v>87</v>
      </c>
      <c r="D27" s="16">
        <v>918</v>
      </c>
    </row>
    <row r="28" spans="1:4" x14ac:dyDescent="0.35">
      <c r="A28" s="17">
        <v>43140</v>
      </c>
      <c r="B28" s="16" t="s">
        <v>88</v>
      </c>
      <c r="C28" s="16" t="s">
        <v>89</v>
      </c>
      <c r="D28" s="16">
        <v>918</v>
      </c>
    </row>
    <row r="29" spans="1:4" x14ac:dyDescent="0.35">
      <c r="A29" s="17">
        <v>43140</v>
      </c>
      <c r="B29" s="16" t="s">
        <v>88</v>
      </c>
      <c r="C29" s="16" t="s">
        <v>89</v>
      </c>
      <c r="D29" s="16">
        <v>918</v>
      </c>
    </row>
    <row r="30" spans="1:4" x14ac:dyDescent="0.35">
      <c r="A30" s="17">
        <v>43140</v>
      </c>
      <c r="B30" s="16" t="s">
        <v>88</v>
      </c>
      <c r="C30" s="16" t="s">
        <v>89</v>
      </c>
      <c r="D30" s="16">
        <v>918</v>
      </c>
    </row>
    <row r="31" spans="1:4" x14ac:dyDescent="0.35">
      <c r="A31" s="17">
        <v>43140</v>
      </c>
      <c r="B31" s="16" t="s">
        <v>88</v>
      </c>
      <c r="C31" s="16" t="s">
        <v>89</v>
      </c>
      <c r="D31" s="16">
        <v>222</v>
      </c>
    </row>
    <row r="32" spans="1:4" x14ac:dyDescent="0.35">
      <c r="A32" s="17">
        <v>43140</v>
      </c>
      <c r="B32" s="16" t="s">
        <v>88</v>
      </c>
      <c r="C32" s="16" t="s">
        <v>89</v>
      </c>
      <c r="D32" s="16">
        <v>918</v>
      </c>
    </row>
    <row r="33" spans="1:4" x14ac:dyDescent="0.35">
      <c r="A33" s="17">
        <v>43140</v>
      </c>
      <c r="B33" s="16" t="s">
        <v>88</v>
      </c>
      <c r="C33" s="16" t="s">
        <v>89</v>
      </c>
      <c r="D33" s="16">
        <v>918</v>
      </c>
    </row>
    <row r="34" spans="1:4" x14ac:dyDescent="0.35">
      <c r="A34" s="17">
        <v>43143</v>
      </c>
      <c r="B34" s="16" t="s">
        <v>96</v>
      </c>
      <c r="C34" s="16" t="s">
        <v>97</v>
      </c>
      <c r="D34" s="16">
        <v>918</v>
      </c>
    </row>
    <row r="35" spans="1:4" x14ac:dyDescent="0.35">
      <c r="A35" s="17">
        <v>43143</v>
      </c>
      <c r="B35" s="16" t="s">
        <v>96</v>
      </c>
      <c r="C35" s="16" t="s">
        <v>97</v>
      </c>
      <c r="D35" s="16">
        <v>918</v>
      </c>
    </row>
    <row r="36" spans="1:4" x14ac:dyDescent="0.35">
      <c r="A36" s="17">
        <v>43143</v>
      </c>
      <c r="B36" s="16" t="s">
        <v>96</v>
      </c>
      <c r="C36" s="16" t="s">
        <v>97</v>
      </c>
      <c r="D36" s="16">
        <v>918</v>
      </c>
    </row>
    <row r="37" spans="1:4" x14ac:dyDescent="0.35">
      <c r="A37" s="17">
        <v>43143</v>
      </c>
      <c r="B37" s="16" t="s">
        <v>96</v>
      </c>
      <c r="C37" s="16" t="s">
        <v>97</v>
      </c>
      <c r="D37" s="16">
        <v>918</v>
      </c>
    </row>
    <row r="38" spans="1:4" x14ac:dyDescent="0.35">
      <c r="A38" s="17">
        <v>43143</v>
      </c>
      <c r="B38" s="16" t="s">
        <v>96</v>
      </c>
      <c r="C38" s="16" t="s">
        <v>97</v>
      </c>
      <c r="D38" s="16">
        <v>384</v>
      </c>
    </row>
    <row r="39" spans="1:4" x14ac:dyDescent="0.35">
      <c r="A39" s="17">
        <v>43144</v>
      </c>
      <c r="B39" s="16" t="s">
        <v>82</v>
      </c>
      <c r="C39" s="16" t="s">
        <v>83</v>
      </c>
      <c r="D39" s="16">
        <v>918</v>
      </c>
    </row>
    <row r="40" spans="1:4" x14ac:dyDescent="0.35">
      <c r="A40" s="17">
        <v>43144</v>
      </c>
      <c r="B40" s="16" t="s">
        <v>82</v>
      </c>
      <c r="C40" s="16" t="s">
        <v>83</v>
      </c>
      <c r="D40" s="16">
        <v>918</v>
      </c>
    </row>
    <row r="41" spans="1:4" x14ac:dyDescent="0.35">
      <c r="A41" s="17">
        <v>43144</v>
      </c>
      <c r="B41" s="16" t="s">
        <v>82</v>
      </c>
      <c r="C41" s="16" t="s">
        <v>83</v>
      </c>
      <c r="D41" s="16">
        <v>918</v>
      </c>
    </row>
    <row r="42" spans="1:4" x14ac:dyDescent="0.35">
      <c r="A42" s="17">
        <v>43144</v>
      </c>
      <c r="B42" s="16" t="s">
        <v>82</v>
      </c>
      <c r="C42" s="16" t="s">
        <v>83</v>
      </c>
      <c r="D42" s="16">
        <v>246</v>
      </c>
    </row>
    <row r="43" spans="1:4" x14ac:dyDescent="0.35">
      <c r="A43" s="17">
        <v>43144</v>
      </c>
      <c r="B43" s="16" t="s">
        <v>82</v>
      </c>
      <c r="C43" s="16" t="s">
        <v>83</v>
      </c>
      <c r="D43" s="16">
        <v>918</v>
      </c>
    </row>
    <row r="44" spans="1:4" x14ac:dyDescent="0.35">
      <c r="A44" s="17">
        <v>43145</v>
      </c>
      <c r="B44" s="16" t="s">
        <v>98</v>
      </c>
      <c r="C44" s="16" t="s">
        <v>99</v>
      </c>
      <c r="D44" s="16">
        <v>918</v>
      </c>
    </row>
    <row r="45" spans="1:4" x14ac:dyDescent="0.35">
      <c r="A45" s="17">
        <v>43145</v>
      </c>
      <c r="B45" s="16" t="s">
        <v>98</v>
      </c>
      <c r="C45" s="16" t="s">
        <v>99</v>
      </c>
      <c r="D45" s="16">
        <v>918</v>
      </c>
    </row>
    <row r="46" spans="1:4" x14ac:dyDescent="0.35">
      <c r="A46" s="17">
        <v>43145</v>
      </c>
      <c r="B46" s="16" t="s">
        <v>98</v>
      </c>
      <c r="C46" s="16" t="s">
        <v>99</v>
      </c>
      <c r="D46" s="16">
        <v>918</v>
      </c>
    </row>
    <row r="47" spans="1:4" x14ac:dyDescent="0.35">
      <c r="A47" s="17">
        <v>43145</v>
      </c>
      <c r="B47" s="16" t="s">
        <v>98</v>
      </c>
      <c r="C47" s="16" t="s">
        <v>99</v>
      </c>
      <c r="D47" s="16">
        <v>918</v>
      </c>
    </row>
    <row r="48" spans="1:4" x14ac:dyDescent="0.35">
      <c r="A48" s="17">
        <v>43145</v>
      </c>
      <c r="B48" s="16" t="s">
        <v>98</v>
      </c>
      <c r="C48" s="16" t="s">
        <v>99</v>
      </c>
      <c r="D48" s="16">
        <v>918</v>
      </c>
    </row>
    <row r="49" spans="1:4" x14ac:dyDescent="0.35">
      <c r="A49" s="17">
        <v>43145</v>
      </c>
      <c r="B49" s="16" t="s">
        <v>98</v>
      </c>
      <c r="C49" s="16" t="s">
        <v>99</v>
      </c>
      <c r="D49" s="16">
        <v>480</v>
      </c>
    </row>
    <row r="50" spans="1:4" x14ac:dyDescent="0.35">
      <c r="A50" s="17">
        <v>43146</v>
      </c>
      <c r="B50" s="16" t="s">
        <v>100</v>
      </c>
      <c r="C50" s="16" t="s">
        <v>101</v>
      </c>
      <c r="D50" s="16">
        <v>594</v>
      </c>
    </row>
    <row r="51" spans="1:4" x14ac:dyDescent="0.35">
      <c r="A51" s="17">
        <v>43146</v>
      </c>
      <c r="B51" s="16" t="s">
        <v>100</v>
      </c>
      <c r="C51" s="16" t="s">
        <v>101</v>
      </c>
      <c r="D51" s="16">
        <v>918</v>
      </c>
    </row>
    <row r="52" spans="1:4" x14ac:dyDescent="0.35">
      <c r="A52" s="17">
        <v>43146</v>
      </c>
      <c r="B52" s="16" t="s">
        <v>100</v>
      </c>
      <c r="C52" s="16" t="s">
        <v>101</v>
      </c>
      <c r="D52" s="16">
        <v>918</v>
      </c>
    </row>
    <row r="53" spans="1:4" x14ac:dyDescent="0.35">
      <c r="A53" s="17">
        <v>43146</v>
      </c>
      <c r="B53" s="16" t="s">
        <v>100</v>
      </c>
      <c r="C53" s="16" t="s">
        <v>101</v>
      </c>
      <c r="D53" s="16">
        <v>918</v>
      </c>
    </row>
    <row r="54" spans="1:4" x14ac:dyDescent="0.35">
      <c r="A54" s="17">
        <v>43147</v>
      </c>
      <c r="B54" s="16" t="s">
        <v>174</v>
      </c>
      <c r="C54" s="16" t="s">
        <v>254</v>
      </c>
      <c r="D54" s="16">
        <v>918</v>
      </c>
    </row>
    <row r="55" spans="1:4" x14ac:dyDescent="0.35">
      <c r="A55" s="17">
        <v>43147</v>
      </c>
      <c r="B55" s="16" t="s">
        <v>174</v>
      </c>
      <c r="C55" s="16" t="s">
        <v>254</v>
      </c>
      <c r="D55" s="16">
        <v>918</v>
      </c>
    </row>
    <row r="56" spans="1:4" x14ac:dyDescent="0.35">
      <c r="A56" s="17">
        <v>43147</v>
      </c>
      <c r="B56" s="16" t="s">
        <v>174</v>
      </c>
      <c r="C56" s="16" t="s">
        <v>254</v>
      </c>
      <c r="D56" s="16">
        <v>918</v>
      </c>
    </row>
    <row r="57" spans="1:4" x14ac:dyDescent="0.35">
      <c r="A57" s="17">
        <v>43147</v>
      </c>
      <c r="B57" s="16" t="s">
        <v>174</v>
      </c>
      <c r="C57" s="16" t="s">
        <v>254</v>
      </c>
      <c r="D57" s="16">
        <v>462</v>
      </c>
    </row>
    <row r="58" spans="1:4" x14ac:dyDescent="0.35">
      <c r="A58" s="17">
        <v>43147</v>
      </c>
      <c r="B58" s="16" t="s">
        <v>174</v>
      </c>
      <c r="C58" s="16" t="s">
        <v>254</v>
      </c>
      <c r="D58" s="16">
        <v>918</v>
      </c>
    </row>
    <row r="59" spans="1:4" x14ac:dyDescent="0.35">
      <c r="A59" s="17">
        <v>43147</v>
      </c>
      <c r="B59" s="16" t="s">
        <v>174</v>
      </c>
      <c r="C59" s="16" t="s">
        <v>254</v>
      </c>
      <c r="D59" s="16">
        <v>918</v>
      </c>
    </row>
    <row r="60" spans="1:4" x14ac:dyDescent="0.35">
      <c r="A60" s="17">
        <v>43159</v>
      </c>
      <c r="B60" s="16" t="s">
        <v>184</v>
      </c>
      <c r="C60" s="16" t="s">
        <v>185</v>
      </c>
      <c r="D60" s="16">
        <v>918</v>
      </c>
    </row>
    <row r="61" spans="1:4" x14ac:dyDescent="0.35">
      <c r="A61" s="17">
        <v>43159</v>
      </c>
      <c r="B61" s="16" t="s">
        <v>184</v>
      </c>
      <c r="C61" s="16" t="s">
        <v>185</v>
      </c>
      <c r="D61" s="16">
        <v>918</v>
      </c>
    </row>
    <row r="62" spans="1:4" x14ac:dyDescent="0.35">
      <c r="A62" s="17">
        <v>43159</v>
      </c>
      <c r="B62" s="16" t="s">
        <v>184</v>
      </c>
      <c r="C62" s="16" t="s">
        <v>185</v>
      </c>
      <c r="D62" s="16">
        <v>918</v>
      </c>
    </row>
    <row r="63" spans="1:4" x14ac:dyDescent="0.35">
      <c r="A63" s="17">
        <v>43159</v>
      </c>
      <c r="B63" s="16" t="s">
        <v>184</v>
      </c>
      <c r="C63" s="16" t="s">
        <v>185</v>
      </c>
      <c r="D63" s="16">
        <v>408</v>
      </c>
    </row>
    <row r="64" spans="1:4" x14ac:dyDescent="0.35">
      <c r="A64" s="17">
        <v>43159</v>
      </c>
      <c r="B64" s="16" t="s">
        <v>184</v>
      </c>
      <c r="C64" s="16" t="s">
        <v>185</v>
      </c>
      <c r="D64" s="16">
        <v>918</v>
      </c>
    </row>
    <row r="65" spans="1:4" x14ac:dyDescent="0.35">
      <c r="A65" s="17">
        <v>43160</v>
      </c>
      <c r="B65" s="16" t="s">
        <v>186</v>
      </c>
      <c r="C65" s="16" t="s">
        <v>187</v>
      </c>
      <c r="D65" s="16">
        <v>918</v>
      </c>
    </row>
    <row r="66" spans="1:4" x14ac:dyDescent="0.35">
      <c r="A66" s="17">
        <v>43160</v>
      </c>
      <c r="B66" s="16" t="s">
        <v>186</v>
      </c>
      <c r="C66" s="16" t="s">
        <v>187</v>
      </c>
      <c r="D66" s="16">
        <v>918</v>
      </c>
    </row>
    <row r="67" spans="1:4" x14ac:dyDescent="0.35">
      <c r="A67" s="17">
        <v>43160</v>
      </c>
      <c r="B67" s="16" t="s">
        <v>186</v>
      </c>
      <c r="C67" s="16" t="s">
        <v>187</v>
      </c>
      <c r="D67" s="16">
        <v>918</v>
      </c>
    </row>
    <row r="68" spans="1:4" x14ac:dyDescent="0.35">
      <c r="A68" s="17">
        <v>43160</v>
      </c>
      <c r="B68" s="16" t="s">
        <v>186</v>
      </c>
      <c r="C68" s="16" t="s">
        <v>187</v>
      </c>
      <c r="D68" s="16">
        <v>606</v>
      </c>
    </row>
    <row r="69" spans="1:4" x14ac:dyDescent="0.35">
      <c r="A69" s="17">
        <v>43161</v>
      </c>
      <c r="B69" s="16" t="s">
        <v>179</v>
      </c>
      <c r="C69" s="16" t="s">
        <v>180</v>
      </c>
      <c r="D69" s="16">
        <v>20</v>
      </c>
    </row>
    <row r="70" spans="1:4" x14ac:dyDescent="0.35">
      <c r="A70" s="17">
        <v>43161</v>
      </c>
      <c r="B70" s="16" t="s">
        <v>172</v>
      </c>
      <c r="C70" s="16" t="s">
        <v>173</v>
      </c>
      <c r="D70" s="16">
        <v>918</v>
      </c>
    </row>
    <row r="71" spans="1:4" x14ac:dyDescent="0.35">
      <c r="A71" s="17">
        <v>43161</v>
      </c>
      <c r="B71" s="16" t="s">
        <v>172</v>
      </c>
      <c r="C71" s="16" t="s">
        <v>173</v>
      </c>
      <c r="D71" s="16">
        <v>918</v>
      </c>
    </row>
    <row r="72" spans="1:4" x14ac:dyDescent="0.35">
      <c r="A72" s="17">
        <v>43161</v>
      </c>
      <c r="B72" s="16" t="s">
        <v>172</v>
      </c>
      <c r="C72" s="16" t="s">
        <v>173</v>
      </c>
      <c r="D72" s="16">
        <v>918</v>
      </c>
    </row>
    <row r="73" spans="1:4" x14ac:dyDescent="0.35">
      <c r="A73" s="17">
        <v>43161</v>
      </c>
      <c r="B73" s="16" t="s">
        <v>172</v>
      </c>
      <c r="C73" s="16" t="s">
        <v>173</v>
      </c>
      <c r="D73" s="16">
        <v>480</v>
      </c>
    </row>
    <row r="74" spans="1:4" x14ac:dyDescent="0.35">
      <c r="A74" s="17">
        <v>43164</v>
      </c>
      <c r="B74" s="16" t="s">
        <v>170</v>
      </c>
      <c r="C74" s="16" t="s">
        <v>171</v>
      </c>
      <c r="D74" s="16">
        <v>918</v>
      </c>
    </row>
    <row r="75" spans="1:4" x14ac:dyDescent="0.35">
      <c r="A75" s="17">
        <v>43164</v>
      </c>
      <c r="B75" s="16" t="s">
        <v>170</v>
      </c>
      <c r="C75" s="16" t="s">
        <v>171</v>
      </c>
      <c r="D75" s="16">
        <v>48</v>
      </c>
    </row>
    <row r="76" spans="1:4" x14ac:dyDescent="0.35">
      <c r="A76" s="17">
        <v>43164</v>
      </c>
      <c r="B76" s="16" t="s">
        <v>170</v>
      </c>
      <c r="C76" s="16" t="s">
        <v>171</v>
      </c>
      <c r="D76" s="16">
        <v>918</v>
      </c>
    </row>
    <row r="77" spans="1:4" x14ac:dyDescent="0.35">
      <c r="A77" s="17">
        <v>43164</v>
      </c>
      <c r="B77" s="16" t="s">
        <v>170</v>
      </c>
      <c r="C77" s="16" t="s">
        <v>171</v>
      </c>
      <c r="D77" s="16">
        <v>918</v>
      </c>
    </row>
    <row r="78" spans="1:4" x14ac:dyDescent="0.35">
      <c r="A78" s="17">
        <v>43164</v>
      </c>
      <c r="B78" s="16" t="s">
        <v>170</v>
      </c>
      <c r="C78" s="16" t="s">
        <v>171</v>
      </c>
      <c r="D78" s="16">
        <v>918</v>
      </c>
    </row>
    <row r="79" spans="1:4" x14ac:dyDescent="0.35">
      <c r="A79" s="17">
        <v>43166</v>
      </c>
      <c r="B79" s="16" t="s">
        <v>84</v>
      </c>
      <c r="C79" s="16" t="s">
        <v>85</v>
      </c>
      <c r="D79" s="16">
        <v>918</v>
      </c>
    </row>
    <row r="80" spans="1:4" x14ac:dyDescent="0.35">
      <c r="A80" s="17">
        <v>43166</v>
      </c>
      <c r="B80" s="16" t="s">
        <v>84</v>
      </c>
      <c r="C80" s="16" t="s">
        <v>85</v>
      </c>
      <c r="D80" s="16">
        <v>918</v>
      </c>
    </row>
    <row r="81" spans="1:4" x14ac:dyDescent="0.35">
      <c r="A81" s="17">
        <v>43166</v>
      </c>
      <c r="B81" s="16" t="s">
        <v>84</v>
      </c>
      <c r="C81" s="16" t="s">
        <v>85</v>
      </c>
      <c r="D81" s="16">
        <v>918</v>
      </c>
    </row>
    <row r="82" spans="1:4" x14ac:dyDescent="0.35">
      <c r="A82" s="17">
        <v>43166</v>
      </c>
      <c r="B82" s="16" t="s">
        <v>84</v>
      </c>
      <c r="C82" s="16" t="s">
        <v>85</v>
      </c>
      <c r="D82" s="16">
        <v>918</v>
      </c>
    </row>
    <row r="83" spans="1:4" x14ac:dyDescent="0.35">
      <c r="A83" s="17">
        <v>43166</v>
      </c>
      <c r="B83" s="16" t="s">
        <v>84</v>
      </c>
      <c r="C83" s="16" t="s">
        <v>85</v>
      </c>
      <c r="D83" s="16">
        <v>336</v>
      </c>
    </row>
    <row r="84" spans="1:4" x14ac:dyDescent="0.35">
      <c r="A84" s="17">
        <v>43167</v>
      </c>
      <c r="B84" s="16" t="s">
        <v>232</v>
      </c>
      <c r="C84" s="16" t="s">
        <v>233</v>
      </c>
      <c r="D84" s="16">
        <v>918</v>
      </c>
    </row>
    <row r="85" spans="1:4" x14ac:dyDescent="0.35">
      <c r="A85" s="17">
        <v>43167</v>
      </c>
      <c r="B85" s="16" t="s">
        <v>232</v>
      </c>
      <c r="C85" s="16" t="s">
        <v>233</v>
      </c>
      <c r="D85" s="16">
        <v>558</v>
      </c>
    </row>
    <row r="86" spans="1:4" x14ac:dyDescent="0.35">
      <c r="A86" s="17">
        <v>43167</v>
      </c>
      <c r="B86" s="16" t="s">
        <v>226</v>
      </c>
      <c r="C86" s="16" t="s">
        <v>227</v>
      </c>
      <c r="D86" s="16">
        <v>918</v>
      </c>
    </row>
    <row r="87" spans="1:4" x14ac:dyDescent="0.35">
      <c r="A87" s="17">
        <v>43167</v>
      </c>
      <c r="B87" s="16" t="s">
        <v>226</v>
      </c>
      <c r="C87" s="16" t="s">
        <v>227</v>
      </c>
      <c r="D87" s="16">
        <v>654</v>
      </c>
    </row>
    <row r="88" spans="1:4" x14ac:dyDescent="0.35">
      <c r="A88" s="17">
        <v>43168</v>
      </c>
      <c r="B88" s="16" t="s">
        <v>228</v>
      </c>
      <c r="C88" s="16" t="s">
        <v>229</v>
      </c>
      <c r="D88" s="16">
        <v>918</v>
      </c>
    </row>
    <row r="89" spans="1:4" x14ac:dyDescent="0.35">
      <c r="A89" s="17">
        <v>43168</v>
      </c>
      <c r="B89" s="16" t="s">
        <v>228</v>
      </c>
      <c r="C89" s="16" t="s">
        <v>229</v>
      </c>
      <c r="D89" s="16">
        <v>540</v>
      </c>
    </row>
    <row r="90" spans="1:4" x14ac:dyDescent="0.35">
      <c r="A90" s="17">
        <v>43168</v>
      </c>
      <c r="B90" s="16" t="s">
        <v>230</v>
      </c>
      <c r="C90" s="16" t="s">
        <v>231</v>
      </c>
      <c r="D90" s="16">
        <v>174</v>
      </c>
    </row>
    <row r="91" spans="1:4" x14ac:dyDescent="0.35">
      <c r="A91" s="17">
        <v>43171</v>
      </c>
      <c r="B91" s="16" t="s">
        <v>226</v>
      </c>
      <c r="C91" s="16" t="s">
        <v>227</v>
      </c>
      <c r="D91" s="16">
        <v>918</v>
      </c>
    </row>
    <row r="92" spans="1:4" x14ac:dyDescent="0.35">
      <c r="A92" s="17">
        <v>43171</v>
      </c>
      <c r="B92" s="16" t="s">
        <v>226</v>
      </c>
      <c r="C92" s="16" t="s">
        <v>227</v>
      </c>
      <c r="D92" s="16">
        <v>918</v>
      </c>
    </row>
    <row r="93" spans="1:4" x14ac:dyDescent="0.35">
      <c r="A93" s="17">
        <v>43171</v>
      </c>
      <c r="B93" s="16" t="s">
        <v>226</v>
      </c>
      <c r="C93" s="16" t="s">
        <v>227</v>
      </c>
      <c r="D93" s="16">
        <v>336</v>
      </c>
    </row>
    <row r="94" spans="1:4" x14ac:dyDescent="0.35">
      <c r="A94" s="17">
        <v>43171</v>
      </c>
      <c r="B94" s="16" t="s">
        <v>226</v>
      </c>
      <c r="C94" s="16" t="s">
        <v>227</v>
      </c>
      <c r="D94" s="16">
        <v>918</v>
      </c>
    </row>
    <row r="95" spans="1:4" x14ac:dyDescent="0.35">
      <c r="A95" s="17">
        <v>43171</v>
      </c>
      <c r="B95" s="16" t="s">
        <v>226</v>
      </c>
      <c r="C95" s="16" t="s">
        <v>227</v>
      </c>
      <c r="D95" s="16">
        <v>918</v>
      </c>
    </row>
    <row r="96" spans="1:4" x14ac:dyDescent="0.35">
      <c r="A96" s="17">
        <v>43171</v>
      </c>
      <c r="B96" s="16" t="s">
        <v>226</v>
      </c>
      <c r="C96" s="16" t="s">
        <v>227</v>
      </c>
      <c r="D96" s="16">
        <v>918</v>
      </c>
    </row>
    <row r="97" spans="1:4" x14ac:dyDescent="0.35">
      <c r="A97" s="17">
        <v>43171</v>
      </c>
      <c r="B97" s="16" t="s">
        <v>230</v>
      </c>
      <c r="C97" s="16" t="s">
        <v>231</v>
      </c>
      <c r="D97" s="16">
        <v>840</v>
      </c>
    </row>
    <row r="98" spans="1:4" x14ac:dyDescent="0.35">
      <c r="A98" s="17">
        <v>43172</v>
      </c>
      <c r="B98" s="16" t="s">
        <v>232</v>
      </c>
      <c r="C98" s="16" t="s">
        <v>233</v>
      </c>
      <c r="D98" s="16">
        <v>918</v>
      </c>
    </row>
    <row r="99" spans="1:4" x14ac:dyDescent="0.35">
      <c r="A99" s="17">
        <v>43172</v>
      </c>
      <c r="B99" s="16" t="s">
        <v>232</v>
      </c>
      <c r="C99" s="16" t="s">
        <v>233</v>
      </c>
      <c r="D99" s="16">
        <v>918</v>
      </c>
    </row>
    <row r="100" spans="1:4" x14ac:dyDescent="0.35">
      <c r="A100" s="17">
        <v>43172</v>
      </c>
      <c r="B100" s="16" t="s">
        <v>232</v>
      </c>
      <c r="C100" s="16" t="s">
        <v>233</v>
      </c>
      <c r="D100" s="16">
        <v>918</v>
      </c>
    </row>
    <row r="101" spans="1:4" x14ac:dyDescent="0.35">
      <c r="A101" s="17">
        <v>43172</v>
      </c>
      <c r="B101" s="16" t="s">
        <v>232</v>
      </c>
      <c r="C101" s="16" t="s">
        <v>233</v>
      </c>
      <c r="D101" s="16">
        <v>918</v>
      </c>
    </row>
    <row r="102" spans="1:4" x14ac:dyDescent="0.35">
      <c r="A102" s="17">
        <v>43172</v>
      </c>
      <c r="B102" s="16" t="s">
        <v>232</v>
      </c>
      <c r="C102" s="16" t="s">
        <v>233</v>
      </c>
      <c r="D102" s="16">
        <v>126</v>
      </c>
    </row>
    <row r="103" spans="1:4" x14ac:dyDescent="0.35">
      <c r="A103" s="17">
        <v>43172</v>
      </c>
      <c r="B103" s="16" t="s">
        <v>232</v>
      </c>
      <c r="C103" s="16" t="s">
        <v>233</v>
      </c>
      <c r="D103" s="16">
        <v>918</v>
      </c>
    </row>
    <row r="104" spans="1:4" x14ac:dyDescent="0.35">
      <c r="A104" s="17">
        <v>43173</v>
      </c>
      <c r="B104" s="16" t="s">
        <v>228</v>
      </c>
      <c r="C104" s="16" t="s">
        <v>229</v>
      </c>
      <c r="D104" s="16">
        <v>918</v>
      </c>
    </row>
    <row r="105" spans="1:4" x14ac:dyDescent="0.35">
      <c r="A105" s="17">
        <v>43173</v>
      </c>
      <c r="B105" s="16" t="s">
        <v>228</v>
      </c>
      <c r="C105" s="16" t="s">
        <v>229</v>
      </c>
      <c r="D105" s="16">
        <v>918</v>
      </c>
    </row>
    <row r="106" spans="1:4" x14ac:dyDescent="0.35">
      <c r="A106" s="17">
        <v>43173</v>
      </c>
      <c r="B106" s="16" t="s">
        <v>228</v>
      </c>
      <c r="C106" s="16" t="s">
        <v>229</v>
      </c>
      <c r="D106" s="16">
        <v>918</v>
      </c>
    </row>
    <row r="107" spans="1:4" x14ac:dyDescent="0.35">
      <c r="A107" s="17">
        <v>43173</v>
      </c>
      <c r="B107" s="16" t="s">
        <v>228</v>
      </c>
      <c r="C107" s="16" t="s">
        <v>229</v>
      </c>
      <c r="D107" s="16">
        <v>918</v>
      </c>
    </row>
    <row r="108" spans="1:4" x14ac:dyDescent="0.35">
      <c r="A108" s="17">
        <v>43173</v>
      </c>
      <c r="B108" s="16" t="s">
        <v>228</v>
      </c>
      <c r="C108" s="16" t="s">
        <v>229</v>
      </c>
      <c r="D108" s="16">
        <v>918</v>
      </c>
    </row>
    <row r="109" spans="1:4" x14ac:dyDescent="0.35">
      <c r="A109" s="17">
        <v>43173</v>
      </c>
      <c r="B109" s="16" t="s">
        <v>228</v>
      </c>
      <c r="C109" s="16" t="s">
        <v>229</v>
      </c>
      <c r="D109" s="16">
        <v>156</v>
      </c>
    </row>
    <row r="110" spans="1:4" x14ac:dyDescent="0.35">
      <c r="A110" s="17">
        <v>43175</v>
      </c>
      <c r="B110" s="16" t="s">
        <v>76</v>
      </c>
      <c r="C110" s="16" t="s">
        <v>77</v>
      </c>
      <c r="D110" s="16">
        <v>100</v>
      </c>
    </row>
    <row r="111" spans="1:4" x14ac:dyDescent="0.35">
      <c r="A111" s="17">
        <v>43175</v>
      </c>
      <c r="B111" s="16" t="s">
        <v>98</v>
      </c>
      <c r="C111" s="16" t="s">
        <v>99</v>
      </c>
      <c r="D111" s="16">
        <v>918</v>
      </c>
    </row>
    <row r="112" spans="1:4" x14ac:dyDescent="0.35">
      <c r="A112" s="17">
        <v>43175</v>
      </c>
      <c r="B112" s="16" t="s">
        <v>98</v>
      </c>
      <c r="C112" s="16" t="s">
        <v>99</v>
      </c>
      <c r="D112" s="16">
        <v>918</v>
      </c>
    </row>
    <row r="113" spans="1:4" x14ac:dyDescent="0.35">
      <c r="A113" s="17">
        <v>43175</v>
      </c>
      <c r="B113" s="16" t="s">
        <v>98</v>
      </c>
      <c r="C113" s="16" t="s">
        <v>99</v>
      </c>
      <c r="D113" s="16">
        <v>918</v>
      </c>
    </row>
    <row r="114" spans="1:4" x14ac:dyDescent="0.35">
      <c r="A114" s="17">
        <v>43175</v>
      </c>
      <c r="B114" s="16" t="s">
        <v>98</v>
      </c>
      <c r="C114" s="16" t="s">
        <v>99</v>
      </c>
      <c r="D114" s="16">
        <v>918</v>
      </c>
    </row>
    <row r="115" spans="1:4" x14ac:dyDescent="0.35">
      <c r="A115" s="17">
        <v>43175</v>
      </c>
      <c r="B115" s="16" t="s">
        <v>98</v>
      </c>
      <c r="C115" s="16" t="s">
        <v>99</v>
      </c>
      <c r="D115" s="16">
        <v>918</v>
      </c>
    </row>
    <row r="116" spans="1:4" x14ac:dyDescent="0.35">
      <c r="A116" s="17">
        <v>43175</v>
      </c>
      <c r="B116" s="16" t="s">
        <v>98</v>
      </c>
      <c r="C116" s="16" t="s">
        <v>99</v>
      </c>
      <c r="D116" s="16">
        <v>156</v>
      </c>
    </row>
    <row r="117" spans="1:4" x14ac:dyDescent="0.35">
      <c r="A117" s="17">
        <v>43178</v>
      </c>
      <c r="B117" s="16" t="s">
        <v>230</v>
      </c>
      <c r="C117" s="16" t="s">
        <v>231</v>
      </c>
      <c r="D117" s="16">
        <v>918</v>
      </c>
    </row>
    <row r="118" spans="1:4" x14ac:dyDescent="0.35">
      <c r="A118" s="17">
        <v>43178</v>
      </c>
      <c r="B118" s="16" t="s">
        <v>230</v>
      </c>
      <c r="C118" s="16" t="s">
        <v>231</v>
      </c>
      <c r="D118" s="16">
        <v>336</v>
      </c>
    </row>
    <row r="119" spans="1:4" x14ac:dyDescent="0.35">
      <c r="A119" s="17">
        <v>43179</v>
      </c>
      <c r="B119" s="16" t="s">
        <v>127</v>
      </c>
      <c r="C119" s="16" t="s">
        <v>128</v>
      </c>
      <c r="D119" s="16">
        <v>80</v>
      </c>
    </row>
    <row r="120" spans="1:4" x14ac:dyDescent="0.35">
      <c r="A120" s="17">
        <v>43179</v>
      </c>
      <c r="B120" s="16" t="s">
        <v>123</v>
      </c>
      <c r="C120" s="16" t="s">
        <v>124</v>
      </c>
      <c r="D120" s="16">
        <v>918</v>
      </c>
    </row>
    <row r="121" spans="1:4" x14ac:dyDescent="0.35">
      <c r="A121" s="17">
        <v>43179</v>
      </c>
      <c r="B121" s="16" t="s">
        <v>123</v>
      </c>
      <c r="C121" s="16" t="s">
        <v>124</v>
      </c>
      <c r="D121" s="16">
        <v>852</v>
      </c>
    </row>
    <row r="122" spans="1:4" x14ac:dyDescent="0.35">
      <c r="A122" s="17">
        <v>43179</v>
      </c>
      <c r="B122" s="16" t="s">
        <v>123</v>
      </c>
      <c r="C122" s="16" t="s">
        <v>124</v>
      </c>
      <c r="D122" s="16">
        <v>918</v>
      </c>
    </row>
    <row r="123" spans="1:4" x14ac:dyDescent="0.35">
      <c r="A123" s="17">
        <v>43179</v>
      </c>
      <c r="B123" s="16" t="s">
        <v>123</v>
      </c>
      <c r="C123" s="16" t="s">
        <v>124</v>
      </c>
      <c r="D123" s="16">
        <v>918</v>
      </c>
    </row>
    <row r="124" spans="1:4" x14ac:dyDescent="0.35">
      <c r="A124" s="17">
        <v>43179</v>
      </c>
      <c r="B124" s="16" t="s">
        <v>123</v>
      </c>
      <c r="C124" s="16" t="s">
        <v>124</v>
      </c>
      <c r="D124" s="16">
        <v>918</v>
      </c>
    </row>
    <row r="125" spans="1:4" x14ac:dyDescent="0.35">
      <c r="A125" s="17">
        <v>43180</v>
      </c>
      <c r="B125" s="16" t="s">
        <v>188</v>
      </c>
      <c r="C125" s="16" t="s">
        <v>189</v>
      </c>
      <c r="D125" s="16">
        <v>918</v>
      </c>
    </row>
    <row r="126" spans="1:4" x14ac:dyDescent="0.35">
      <c r="A126" s="17">
        <v>43180</v>
      </c>
      <c r="B126" s="16" t="s">
        <v>188</v>
      </c>
      <c r="C126" s="16" t="s">
        <v>189</v>
      </c>
      <c r="D126" s="16">
        <v>918</v>
      </c>
    </row>
    <row r="127" spans="1:4" x14ac:dyDescent="0.35">
      <c r="A127" s="17">
        <v>43180</v>
      </c>
      <c r="B127" s="16" t="s">
        <v>188</v>
      </c>
      <c r="C127" s="16" t="s">
        <v>189</v>
      </c>
      <c r="D127" s="16">
        <v>918</v>
      </c>
    </row>
    <row r="128" spans="1:4" x14ac:dyDescent="0.35">
      <c r="A128" s="17">
        <v>43180</v>
      </c>
      <c r="B128" s="16" t="s">
        <v>188</v>
      </c>
      <c r="C128" s="16" t="s">
        <v>189</v>
      </c>
      <c r="D128" s="16">
        <v>918</v>
      </c>
    </row>
    <row r="129" spans="1:4" x14ac:dyDescent="0.35">
      <c r="A129" s="17">
        <v>43180</v>
      </c>
      <c r="B129" s="16" t="s">
        <v>188</v>
      </c>
      <c r="C129" s="16" t="s">
        <v>189</v>
      </c>
      <c r="D129" s="16">
        <v>918</v>
      </c>
    </row>
    <row r="130" spans="1:4" x14ac:dyDescent="0.35">
      <c r="A130" s="17">
        <v>43180</v>
      </c>
      <c r="B130" s="16" t="s">
        <v>188</v>
      </c>
      <c r="C130" s="16" t="s">
        <v>189</v>
      </c>
      <c r="D130" s="16">
        <v>192</v>
      </c>
    </row>
    <row r="131" spans="1:4" x14ac:dyDescent="0.35">
      <c r="A131" s="17">
        <v>43181</v>
      </c>
      <c r="B131" s="16" t="s">
        <v>94</v>
      </c>
      <c r="C131" s="16" t="s">
        <v>95</v>
      </c>
      <c r="D131" s="16">
        <v>216</v>
      </c>
    </row>
    <row r="132" spans="1:4" x14ac:dyDescent="0.35">
      <c r="A132" s="17">
        <v>43181</v>
      </c>
      <c r="B132" s="16" t="s">
        <v>94</v>
      </c>
      <c r="C132" s="16" t="s">
        <v>95</v>
      </c>
      <c r="D132" s="16">
        <v>918</v>
      </c>
    </row>
    <row r="133" spans="1:4" x14ac:dyDescent="0.35">
      <c r="A133" s="17">
        <v>43181</v>
      </c>
      <c r="B133" s="16" t="s">
        <v>94</v>
      </c>
      <c r="C133" s="16" t="s">
        <v>95</v>
      </c>
      <c r="D133" s="16">
        <v>918</v>
      </c>
    </row>
    <row r="134" spans="1:4" x14ac:dyDescent="0.35">
      <c r="A134" s="17">
        <v>43181</v>
      </c>
      <c r="B134" s="16" t="s">
        <v>94</v>
      </c>
      <c r="C134" s="16" t="s">
        <v>95</v>
      </c>
      <c r="D134" s="16">
        <v>918</v>
      </c>
    </row>
    <row r="135" spans="1:4" x14ac:dyDescent="0.35">
      <c r="A135" s="17">
        <v>43181</v>
      </c>
      <c r="B135" s="16" t="s">
        <v>94</v>
      </c>
      <c r="C135" s="16" t="s">
        <v>95</v>
      </c>
      <c r="D135" s="16">
        <v>918</v>
      </c>
    </row>
    <row r="136" spans="1:4" x14ac:dyDescent="0.35">
      <c r="A136" s="17">
        <v>43181</v>
      </c>
      <c r="B136" s="16" t="s">
        <v>94</v>
      </c>
      <c r="C136" s="16" t="s">
        <v>95</v>
      </c>
      <c r="D136" s="16">
        <v>918</v>
      </c>
    </row>
    <row r="137" spans="1:4" x14ac:dyDescent="0.35">
      <c r="A137" s="17">
        <v>43182</v>
      </c>
      <c r="B137" s="16" t="s">
        <v>234</v>
      </c>
      <c r="C137" s="16" t="s">
        <v>235</v>
      </c>
      <c r="D137" s="16">
        <v>636</v>
      </c>
    </row>
    <row r="138" spans="1:4" x14ac:dyDescent="0.35">
      <c r="A138" s="17">
        <v>43182</v>
      </c>
      <c r="B138" s="16" t="s">
        <v>234</v>
      </c>
      <c r="C138" s="16" t="s">
        <v>235</v>
      </c>
      <c r="D138" s="16">
        <v>918</v>
      </c>
    </row>
    <row r="139" spans="1:4" x14ac:dyDescent="0.35">
      <c r="A139" s="17">
        <v>43182</v>
      </c>
      <c r="B139" s="16" t="s">
        <v>142</v>
      </c>
      <c r="C139" s="16" t="s">
        <v>143</v>
      </c>
      <c r="D139" s="16">
        <v>750</v>
      </c>
    </row>
    <row r="140" spans="1:4" x14ac:dyDescent="0.35">
      <c r="A140" s="17">
        <v>43182</v>
      </c>
      <c r="B140" s="16" t="s">
        <v>142</v>
      </c>
      <c r="C140" s="16" t="s">
        <v>143</v>
      </c>
      <c r="D140" s="16">
        <v>918</v>
      </c>
    </row>
    <row r="141" spans="1:4" x14ac:dyDescent="0.35">
      <c r="A141" s="17">
        <v>43182</v>
      </c>
      <c r="B141" s="16" t="s">
        <v>142</v>
      </c>
      <c r="C141" s="16" t="s">
        <v>143</v>
      </c>
      <c r="D141" s="16">
        <v>918</v>
      </c>
    </row>
    <row r="142" spans="1:4" x14ac:dyDescent="0.35">
      <c r="A142" s="17">
        <v>43182</v>
      </c>
      <c r="B142" s="16" t="s">
        <v>142</v>
      </c>
      <c r="C142" s="16" t="s">
        <v>143</v>
      </c>
      <c r="D142" s="16">
        <v>918</v>
      </c>
    </row>
    <row r="143" spans="1:4" x14ac:dyDescent="0.35">
      <c r="A143" s="17">
        <v>43185</v>
      </c>
      <c r="B143" s="16" t="s">
        <v>230</v>
      </c>
      <c r="C143" s="16" t="s">
        <v>231</v>
      </c>
      <c r="D143" s="16">
        <v>918</v>
      </c>
    </row>
    <row r="144" spans="1:4" x14ac:dyDescent="0.35">
      <c r="A144" s="17">
        <v>43185</v>
      </c>
      <c r="B144" s="16" t="s">
        <v>230</v>
      </c>
      <c r="C144" s="16" t="s">
        <v>231</v>
      </c>
      <c r="D144" s="16">
        <v>300</v>
      </c>
    </row>
    <row r="145" spans="1:4" x14ac:dyDescent="0.35">
      <c r="A145" s="17">
        <v>43185</v>
      </c>
      <c r="B145" s="16" t="s">
        <v>244</v>
      </c>
      <c r="C145" s="16" t="s">
        <v>245</v>
      </c>
      <c r="D145" s="16">
        <v>630</v>
      </c>
    </row>
    <row r="146" spans="1:4" x14ac:dyDescent="0.35">
      <c r="A146" s="17">
        <v>43185</v>
      </c>
      <c r="B146" s="16" t="s">
        <v>244</v>
      </c>
      <c r="C146" s="16" t="s">
        <v>245</v>
      </c>
      <c r="D146" s="16">
        <v>918</v>
      </c>
    </row>
    <row r="147" spans="1:4" x14ac:dyDescent="0.35">
      <c r="A147" s="17">
        <v>43185</v>
      </c>
      <c r="B147" s="16" t="s">
        <v>244</v>
      </c>
      <c r="C147" s="16" t="s">
        <v>245</v>
      </c>
      <c r="D147" s="16">
        <v>918</v>
      </c>
    </row>
    <row r="148" spans="1:4" x14ac:dyDescent="0.35">
      <c r="A148" s="17">
        <v>43185</v>
      </c>
      <c r="B148" s="16" t="s">
        <v>244</v>
      </c>
      <c r="C148" s="16" t="s">
        <v>245</v>
      </c>
      <c r="D148" s="16">
        <v>918</v>
      </c>
    </row>
    <row r="149" spans="1:4" x14ac:dyDescent="0.35">
      <c r="A149" s="17">
        <v>43186</v>
      </c>
      <c r="B149" s="16" t="s">
        <v>135</v>
      </c>
      <c r="C149" s="16" t="s">
        <v>136</v>
      </c>
      <c r="D149" s="16">
        <v>822</v>
      </c>
    </row>
    <row r="150" spans="1:4" x14ac:dyDescent="0.35">
      <c r="A150" s="17">
        <v>43186</v>
      </c>
      <c r="B150" s="16" t="s">
        <v>246</v>
      </c>
      <c r="C150" s="16" t="s">
        <v>247</v>
      </c>
      <c r="D150" s="16">
        <v>918</v>
      </c>
    </row>
    <row r="151" spans="1:4" x14ac:dyDescent="0.35">
      <c r="A151" s="17">
        <v>43186</v>
      </c>
      <c r="B151" s="16" t="s">
        <v>246</v>
      </c>
      <c r="C151" s="16" t="s">
        <v>247</v>
      </c>
      <c r="D151" s="16">
        <v>918</v>
      </c>
    </row>
    <row r="152" spans="1:4" x14ac:dyDescent="0.35">
      <c r="A152" s="17">
        <v>43186</v>
      </c>
      <c r="B152" s="16" t="s">
        <v>246</v>
      </c>
      <c r="C152" s="16" t="s">
        <v>247</v>
      </c>
      <c r="D152" s="16">
        <v>918</v>
      </c>
    </row>
    <row r="153" spans="1:4" x14ac:dyDescent="0.35">
      <c r="A153" s="17">
        <v>43186</v>
      </c>
      <c r="B153" s="16" t="s">
        <v>246</v>
      </c>
      <c r="C153" s="16" t="s">
        <v>247</v>
      </c>
      <c r="D153" s="16">
        <v>918</v>
      </c>
    </row>
    <row r="154" spans="1:4" x14ac:dyDescent="0.35">
      <c r="A154" s="17">
        <v>43187</v>
      </c>
      <c r="B154" s="16" t="s">
        <v>148</v>
      </c>
      <c r="C154" s="16" t="s">
        <v>149</v>
      </c>
      <c r="D154" s="16">
        <v>20</v>
      </c>
    </row>
    <row r="155" spans="1:4" x14ac:dyDescent="0.35">
      <c r="A155" s="17">
        <v>43187</v>
      </c>
      <c r="B155" s="16" t="s">
        <v>135</v>
      </c>
      <c r="C155" s="16" t="s">
        <v>136</v>
      </c>
      <c r="D155" s="16">
        <v>444</v>
      </c>
    </row>
    <row r="156" spans="1:4" x14ac:dyDescent="0.35">
      <c r="A156" s="17">
        <v>43187</v>
      </c>
      <c r="B156" s="16" t="s">
        <v>246</v>
      </c>
      <c r="C156" s="16" t="s">
        <v>247</v>
      </c>
      <c r="D156" s="16">
        <v>918</v>
      </c>
    </row>
    <row r="157" spans="1:4" x14ac:dyDescent="0.35">
      <c r="A157" s="17">
        <v>43187</v>
      </c>
      <c r="B157" s="16" t="s">
        <v>82</v>
      </c>
      <c r="C157" s="16" t="s">
        <v>83</v>
      </c>
      <c r="D157" s="16">
        <v>150</v>
      </c>
    </row>
    <row r="158" spans="1:4" x14ac:dyDescent="0.35">
      <c r="A158" s="17">
        <v>43187</v>
      </c>
      <c r="B158" s="16" t="s">
        <v>242</v>
      </c>
      <c r="C158" s="16" t="s">
        <v>243</v>
      </c>
      <c r="D158" s="16">
        <v>918</v>
      </c>
    </row>
    <row r="159" spans="1:4" x14ac:dyDescent="0.35">
      <c r="A159" s="17">
        <v>43187</v>
      </c>
      <c r="B159" s="16" t="s">
        <v>242</v>
      </c>
      <c r="C159" s="16" t="s">
        <v>243</v>
      </c>
      <c r="D159" s="16">
        <v>918</v>
      </c>
    </row>
    <row r="160" spans="1:4" x14ac:dyDescent="0.35">
      <c r="A160" s="17">
        <v>43187</v>
      </c>
      <c r="B160" s="16" t="s">
        <v>242</v>
      </c>
      <c r="C160" s="16" t="s">
        <v>243</v>
      </c>
      <c r="D160" s="16">
        <v>918</v>
      </c>
    </row>
    <row r="161" spans="1:4" x14ac:dyDescent="0.35">
      <c r="A161" s="17">
        <v>43188</v>
      </c>
      <c r="B161" s="16" t="s">
        <v>244</v>
      </c>
      <c r="C161" s="16" t="s">
        <v>245</v>
      </c>
      <c r="D161" s="16">
        <v>720</v>
      </c>
    </row>
    <row r="162" spans="1:4" x14ac:dyDescent="0.35">
      <c r="A162" s="17">
        <v>43188</v>
      </c>
      <c r="B162" s="16" t="s">
        <v>244</v>
      </c>
      <c r="C162" s="16" t="s">
        <v>245</v>
      </c>
      <c r="D162" s="16">
        <v>918</v>
      </c>
    </row>
    <row r="163" spans="1:4" x14ac:dyDescent="0.35">
      <c r="A163" s="17">
        <v>43188</v>
      </c>
      <c r="B163" s="16" t="s">
        <v>90</v>
      </c>
      <c r="C163" s="16" t="s">
        <v>91</v>
      </c>
      <c r="D163" s="16">
        <v>612</v>
      </c>
    </row>
    <row r="164" spans="1:4" x14ac:dyDescent="0.35">
      <c r="A164" s="17">
        <v>43188</v>
      </c>
      <c r="B164" s="16" t="s">
        <v>90</v>
      </c>
      <c r="C164" s="16" t="s">
        <v>91</v>
      </c>
      <c r="D164" s="16">
        <v>918</v>
      </c>
    </row>
    <row r="165" spans="1:4" x14ac:dyDescent="0.35">
      <c r="A165" s="17">
        <v>43188</v>
      </c>
      <c r="B165" s="16" t="s">
        <v>90</v>
      </c>
      <c r="C165" s="16" t="s">
        <v>91</v>
      </c>
      <c r="D165" s="16">
        <v>918</v>
      </c>
    </row>
    <row r="166" spans="1:4" x14ac:dyDescent="0.35">
      <c r="A166" s="17">
        <v>43188</v>
      </c>
      <c r="B166" s="16" t="s">
        <v>90</v>
      </c>
      <c r="C166" s="16" t="s">
        <v>91</v>
      </c>
      <c r="D166" s="16">
        <v>918</v>
      </c>
    </row>
    <row r="167" spans="1:4" x14ac:dyDescent="0.35">
      <c r="A167" s="17">
        <v>43189</v>
      </c>
      <c r="B167" s="16" t="s">
        <v>236</v>
      </c>
      <c r="C167" s="16" t="s">
        <v>237</v>
      </c>
      <c r="D167" s="16">
        <v>28</v>
      </c>
    </row>
    <row r="168" spans="1:4" x14ac:dyDescent="0.35">
      <c r="A168" s="17">
        <v>43189</v>
      </c>
      <c r="B168" s="16" t="s">
        <v>96</v>
      </c>
      <c r="C168" s="16" t="s">
        <v>97</v>
      </c>
      <c r="D168" s="16">
        <v>918</v>
      </c>
    </row>
    <row r="169" spans="1:4" x14ac:dyDescent="0.35">
      <c r="A169" s="17">
        <v>43189</v>
      </c>
      <c r="B169" s="16" t="s">
        <v>96</v>
      </c>
      <c r="C169" s="16" t="s">
        <v>97</v>
      </c>
      <c r="D169" s="16">
        <v>726</v>
      </c>
    </row>
    <row r="170" spans="1:4" x14ac:dyDescent="0.35">
      <c r="A170" s="17">
        <v>43189</v>
      </c>
      <c r="B170" s="16" t="s">
        <v>234</v>
      </c>
      <c r="C170" s="16" t="s">
        <v>235</v>
      </c>
      <c r="D170" s="16">
        <v>582</v>
      </c>
    </row>
    <row r="171" spans="1:4" x14ac:dyDescent="0.35">
      <c r="A171" s="17">
        <v>43189</v>
      </c>
      <c r="B171" s="16" t="s">
        <v>234</v>
      </c>
      <c r="C171" s="16" t="s">
        <v>235</v>
      </c>
      <c r="D171" s="16">
        <v>918</v>
      </c>
    </row>
    <row r="172" spans="1:4" x14ac:dyDescent="0.35">
      <c r="A172" s="17">
        <v>43189</v>
      </c>
      <c r="B172" s="16" t="s">
        <v>234</v>
      </c>
      <c r="C172" s="16" t="s">
        <v>235</v>
      </c>
      <c r="D172" s="16">
        <v>918</v>
      </c>
    </row>
    <row r="173" spans="1:4" x14ac:dyDescent="0.35">
      <c r="A173" s="17">
        <v>43189</v>
      </c>
      <c r="B173" s="16" t="s">
        <v>234</v>
      </c>
      <c r="C173" s="16" t="s">
        <v>235</v>
      </c>
      <c r="D173" s="16">
        <v>918</v>
      </c>
    </row>
    <row r="174" spans="1:4" x14ac:dyDescent="0.35">
      <c r="A174" s="17">
        <v>43193</v>
      </c>
      <c r="B174" s="16" t="s">
        <v>230</v>
      </c>
      <c r="C174" s="16" t="s">
        <v>231</v>
      </c>
      <c r="D174" s="16">
        <v>282</v>
      </c>
    </row>
    <row r="175" spans="1:4" x14ac:dyDescent="0.35">
      <c r="A175" s="17">
        <v>43193</v>
      </c>
      <c r="B175" s="16" t="s">
        <v>230</v>
      </c>
      <c r="C175" s="16" t="s">
        <v>231</v>
      </c>
      <c r="D175" s="16">
        <v>918</v>
      </c>
    </row>
    <row r="176" spans="1:4" x14ac:dyDescent="0.35">
      <c r="A176" s="17">
        <v>43193</v>
      </c>
      <c r="B176" s="16" t="s">
        <v>230</v>
      </c>
      <c r="C176" s="16" t="s">
        <v>231</v>
      </c>
      <c r="D176" s="16">
        <v>918</v>
      </c>
    </row>
    <row r="177" spans="1:4" x14ac:dyDescent="0.35">
      <c r="A177" s="17">
        <v>43193</v>
      </c>
      <c r="B177" s="16" t="s">
        <v>230</v>
      </c>
      <c r="C177" s="16" t="s">
        <v>231</v>
      </c>
      <c r="D177" s="16">
        <v>918</v>
      </c>
    </row>
    <row r="178" spans="1:4" x14ac:dyDescent="0.35">
      <c r="A178" s="17">
        <v>43194</v>
      </c>
      <c r="B178" s="16" t="s">
        <v>135</v>
      </c>
      <c r="C178" s="16" t="s">
        <v>136</v>
      </c>
      <c r="D178" s="16">
        <v>120</v>
      </c>
    </row>
    <row r="179" spans="1:4" x14ac:dyDescent="0.35">
      <c r="A179" s="17">
        <v>43194</v>
      </c>
      <c r="B179" s="16" t="s">
        <v>135</v>
      </c>
      <c r="C179" s="16" t="s">
        <v>136</v>
      </c>
      <c r="D179" s="16">
        <v>918</v>
      </c>
    </row>
    <row r="180" spans="1:4" x14ac:dyDescent="0.35">
      <c r="A180" s="17">
        <v>43194</v>
      </c>
      <c r="B180" s="16" t="s">
        <v>135</v>
      </c>
      <c r="C180" s="16" t="s">
        <v>136</v>
      </c>
      <c r="D180" s="16">
        <v>918</v>
      </c>
    </row>
    <row r="181" spans="1:4" x14ac:dyDescent="0.35">
      <c r="A181" s="17">
        <v>43194</v>
      </c>
      <c r="B181" s="16" t="s">
        <v>135</v>
      </c>
      <c r="C181" s="16" t="s">
        <v>136</v>
      </c>
      <c r="D181" s="16">
        <v>918</v>
      </c>
    </row>
    <row r="182" spans="1:4" x14ac:dyDescent="0.35">
      <c r="A182" s="17">
        <v>43194</v>
      </c>
      <c r="B182" s="16" t="s">
        <v>135</v>
      </c>
      <c r="C182" s="16" t="s">
        <v>136</v>
      </c>
      <c r="D182" s="16">
        <v>918</v>
      </c>
    </row>
    <row r="183" spans="1:4" x14ac:dyDescent="0.35">
      <c r="A183" s="17">
        <v>43194</v>
      </c>
      <c r="B183" s="16" t="s">
        <v>135</v>
      </c>
      <c r="C183" s="16" t="s">
        <v>136</v>
      </c>
      <c r="D183" s="16">
        <v>918</v>
      </c>
    </row>
    <row r="184" spans="1:4" x14ac:dyDescent="0.35">
      <c r="A184" s="17">
        <v>43195</v>
      </c>
      <c r="B184" s="16" t="s">
        <v>98</v>
      </c>
      <c r="C184" s="16" t="s">
        <v>99</v>
      </c>
      <c r="D184" s="16">
        <v>918</v>
      </c>
    </row>
    <row r="185" spans="1:4" x14ac:dyDescent="0.35">
      <c r="A185" s="17">
        <v>43195</v>
      </c>
      <c r="B185" s="16" t="s">
        <v>98</v>
      </c>
      <c r="C185" s="16" t="s">
        <v>99</v>
      </c>
      <c r="D185" s="16">
        <v>918</v>
      </c>
    </row>
    <row r="186" spans="1:4" x14ac:dyDescent="0.35">
      <c r="A186" s="17">
        <v>43195</v>
      </c>
      <c r="B186" s="16" t="s">
        <v>98</v>
      </c>
      <c r="C186" s="16" t="s">
        <v>99</v>
      </c>
      <c r="D186" s="16">
        <v>918</v>
      </c>
    </row>
    <row r="187" spans="1:4" x14ac:dyDescent="0.35">
      <c r="A187" s="17">
        <v>43195</v>
      </c>
      <c r="B187" s="16" t="s">
        <v>98</v>
      </c>
      <c r="C187" s="16" t="s">
        <v>99</v>
      </c>
      <c r="D187" s="16">
        <v>918</v>
      </c>
    </row>
    <row r="188" spans="1:4" x14ac:dyDescent="0.35">
      <c r="A188" s="17">
        <v>43195</v>
      </c>
      <c r="B188" s="16" t="s">
        <v>98</v>
      </c>
      <c r="C188" s="16" t="s">
        <v>99</v>
      </c>
      <c r="D188" s="16">
        <v>918</v>
      </c>
    </row>
    <row r="189" spans="1:4" x14ac:dyDescent="0.35">
      <c r="A189" s="17">
        <v>43195</v>
      </c>
      <c r="B189" s="16" t="s">
        <v>98</v>
      </c>
      <c r="C189" s="16" t="s">
        <v>99</v>
      </c>
      <c r="D189" s="16">
        <v>450</v>
      </c>
    </row>
    <row r="190" spans="1:4" x14ac:dyDescent="0.35">
      <c r="A190" s="17">
        <v>43196</v>
      </c>
      <c r="B190" s="16" t="s">
        <v>74</v>
      </c>
      <c r="C190" s="16" t="s">
        <v>75</v>
      </c>
      <c r="D190" s="16">
        <v>40</v>
      </c>
    </row>
    <row r="191" spans="1:4" x14ac:dyDescent="0.35">
      <c r="A191" s="17">
        <v>43196</v>
      </c>
      <c r="B191" s="16" t="s">
        <v>102</v>
      </c>
      <c r="C191" s="16" t="s">
        <v>103</v>
      </c>
      <c r="D191" s="16">
        <v>222</v>
      </c>
    </row>
    <row r="192" spans="1:4" x14ac:dyDescent="0.35">
      <c r="A192" s="17">
        <v>43196</v>
      </c>
      <c r="B192" s="16" t="s">
        <v>102</v>
      </c>
      <c r="C192" s="16" t="s">
        <v>103</v>
      </c>
      <c r="D192" s="16">
        <v>918</v>
      </c>
    </row>
    <row r="193" spans="1:4" x14ac:dyDescent="0.35">
      <c r="A193" s="17">
        <v>43196</v>
      </c>
      <c r="B193" s="16" t="s">
        <v>102</v>
      </c>
      <c r="C193" s="16" t="s">
        <v>103</v>
      </c>
      <c r="D193" s="16">
        <v>918</v>
      </c>
    </row>
    <row r="194" spans="1:4" x14ac:dyDescent="0.35">
      <c r="A194" s="17">
        <v>43196</v>
      </c>
      <c r="B194" s="16" t="s">
        <v>102</v>
      </c>
      <c r="C194" s="16" t="s">
        <v>103</v>
      </c>
      <c r="D194" s="16">
        <v>918</v>
      </c>
    </row>
    <row r="195" spans="1:4" x14ac:dyDescent="0.35">
      <c r="A195" s="17">
        <v>43196</v>
      </c>
      <c r="B195" s="16" t="s">
        <v>102</v>
      </c>
      <c r="C195" s="16" t="s">
        <v>103</v>
      </c>
      <c r="D195" s="16">
        <v>918</v>
      </c>
    </row>
    <row r="196" spans="1:4" x14ac:dyDescent="0.35">
      <c r="A196" s="17">
        <v>43196</v>
      </c>
      <c r="B196" s="16" t="s">
        <v>102</v>
      </c>
      <c r="C196" s="16" t="s">
        <v>103</v>
      </c>
      <c r="D196" s="16">
        <v>918</v>
      </c>
    </row>
    <row r="197" spans="1:4" x14ac:dyDescent="0.35">
      <c r="A197" s="17">
        <v>43199</v>
      </c>
      <c r="B197" s="16" t="s">
        <v>120</v>
      </c>
      <c r="C197" s="16" t="s">
        <v>121</v>
      </c>
      <c r="D197" s="16">
        <v>60</v>
      </c>
    </row>
    <row r="198" spans="1:4" x14ac:dyDescent="0.35">
      <c r="A198" s="17">
        <v>43199</v>
      </c>
      <c r="B198" s="16" t="s">
        <v>86</v>
      </c>
      <c r="C198" s="16" t="s">
        <v>87</v>
      </c>
      <c r="D198" s="16">
        <v>918</v>
      </c>
    </row>
    <row r="199" spans="1:4" x14ac:dyDescent="0.35">
      <c r="A199" s="17">
        <v>43199</v>
      </c>
      <c r="B199" s="16" t="s">
        <v>86</v>
      </c>
      <c r="C199" s="16" t="s">
        <v>87</v>
      </c>
      <c r="D199" s="16">
        <v>6</v>
      </c>
    </row>
    <row r="200" spans="1:4" x14ac:dyDescent="0.35">
      <c r="A200" s="17">
        <v>43199</v>
      </c>
      <c r="B200" s="16" t="s">
        <v>86</v>
      </c>
      <c r="C200" s="16" t="s">
        <v>87</v>
      </c>
      <c r="D200" s="16">
        <v>918</v>
      </c>
    </row>
    <row r="201" spans="1:4" x14ac:dyDescent="0.35">
      <c r="A201" s="17">
        <v>43199</v>
      </c>
      <c r="B201" s="16" t="s">
        <v>86</v>
      </c>
      <c r="C201" s="16" t="s">
        <v>87</v>
      </c>
      <c r="D201" s="16">
        <v>918</v>
      </c>
    </row>
    <row r="202" spans="1:4" x14ac:dyDescent="0.35">
      <c r="A202" s="17">
        <v>43199</v>
      </c>
      <c r="B202" s="16" t="s">
        <v>86</v>
      </c>
      <c r="C202" s="16" t="s">
        <v>87</v>
      </c>
      <c r="D202" s="16">
        <v>918</v>
      </c>
    </row>
    <row r="203" spans="1:4" x14ac:dyDescent="0.35">
      <c r="A203" s="17">
        <v>43199</v>
      </c>
      <c r="B203" s="16" t="s">
        <v>86</v>
      </c>
      <c r="C203" s="16" t="s">
        <v>87</v>
      </c>
      <c r="D203" s="16">
        <v>918</v>
      </c>
    </row>
    <row r="204" spans="1:4" x14ac:dyDescent="0.35">
      <c r="A204" s="17">
        <v>43200</v>
      </c>
      <c r="B204" s="16" t="s">
        <v>82</v>
      </c>
      <c r="C204" s="16" t="s">
        <v>83</v>
      </c>
      <c r="D204" s="16">
        <v>276</v>
      </c>
    </row>
    <row r="205" spans="1:4" x14ac:dyDescent="0.35">
      <c r="A205" s="17">
        <v>43200</v>
      </c>
      <c r="B205" s="16" t="s">
        <v>82</v>
      </c>
      <c r="C205" s="16" t="s">
        <v>83</v>
      </c>
      <c r="D205" s="16">
        <v>918</v>
      </c>
    </row>
    <row r="206" spans="1:4" x14ac:dyDescent="0.35">
      <c r="A206" s="17">
        <v>43200</v>
      </c>
      <c r="B206" s="16" t="s">
        <v>82</v>
      </c>
      <c r="C206" s="16" t="s">
        <v>83</v>
      </c>
      <c r="D206" s="16">
        <v>918</v>
      </c>
    </row>
    <row r="207" spans="1:4" x14ac:dyDescent="0.35">
      <c r="A207" s="17">
        <v>43200</v>
      </c>
      <c r="B207" s="16" t="s">
        <v>82</v>
      </c>
      <c r="C207" s="16" t="s">
        <v>83</v>
      </c>
      <c r="D207" s="16">
        <v>918</v>
      </c>
    </row>
    <row r="208" spans="1:4" x14ac:dyDescent="0.35">
      <c r="A208" s="17">
        <v>43200</v>
      </c>
      <c r="B208" s="16" t="s">
        <v>82</v>
      </c>
      <c r="C208" s="16" t="s">
        <v>83</v>
      </c>
      <c r="D208" s="16">
        <v>918</v>
      </c>
    </row>
    <row r="209" spans="1:4" x14ac:dyDescent="0.35">
      <c r="A209" s="17">
        <v>43200</v>
      </c>
      <c r="B209" s="16" t="s">
        <v>82</v>
      </c>
      <c r="C209" s="16" t="s">
        <v>83</v>
      </c>
      <c r="D209" s="16">
        <v>918</v>
      </c>
    </row>
    <row r="210" spans="1:4" x14ac:dyDescent="0.35">
      <c r="A210" s="17">
        <v>43201</v>
      </c>
      <c r="B210" s="16" t="s">
        <v>133</v>
      </c>
      <c r="C210" s="16" t="s">
        <v>134</v>
      </c>
      <c r="D210" s="16">
        <v>918</v>
      </c>
    </row>
    <row r="211" spans="1:4" x14ac:dyDescent="0.35">
      <c r="A211" s="17">
        <v>43201</v>
      </c>
      <c r="B211" s="16" t="s">
        <v>133</v>
      </c>
      <c r="C211" s="16" t="s">
        <v>134</v>
      </c>
      <c r="D211" s="16">
        <v>918</v>
      </c>
    </row>
    <row r="212" spans="1:4" x14ac:dyDescent="0.35">
      <c r="A212" s="17">
        <v>43201</v>
      </c>
      <c r="B212" s="16" t="s">
        <v>133</v>
      </c>
      <c r="C212" s="16" t="s">
        <v>134</v>
      </c>
      <c r="D212" s="16">
        <v>918</v>
      </c>
    </row>
    <row r="213" spans="1:4" x14ac:dyDescent="0.35">
      <c r="A213" s="17">
        <v>43201</v>
      </c>
      <c r="B213" s="16" t="s">
        <v>133</v>
      </c>
      <c r="C213" s="16" t="s">
        <v>134</v>
      </c>
      <c r="D213" s="16">
        <v>918</v>
      </c>
    </row>
    <row r="214" spans="1:4" x14ac:dyDescent="0.35">
      <c r="A214" s="17">
        <v>43201</v>
      </c>
      <c r="B214" s="16" t="s">
        <v>133</v>
      </c>
      <c r="C214" s="16" t="s">
        <v>134</v>
      </c>
      <c r="D214" s="16">
        <v>918</v>
      </c>
    </row>
    <row r="215" spans="1:4" x14ac:dyDescent="0.35">
      <c r="A215" s="17">
        <v>43201</v>
      </c>
      <c r="B215" s="16" t="s">
        <v>133</v>
      </c>
      <c r="C215" s="16" t="s">
        <v>134</v>
      </c>
      <c r="D215" s="16">
        <v>258</v>
      </c>
    </row>
    <row r="216" spans="1:4" x14ac:dyDescent="0.35">
      <c r="A216" s="17">
        <v>43202</v>
      </c>
      <c r="B216" s="16" t="s">
        <v>98</v>
      </c>
      <c r="C216" s="16" t="s">
        <v>99</v>
      </c>
      <c r="D216" s="16">
        <v>510</v>
      </c>
    </row>
    <row r="217" spans="1:4" x14ac:dyDescent="0.35">
      <c r="A217" s="17">
        <v>43202</v>
      </c>
      <c r="B217" s="16" t="s">
        <v>98</v>
      </c>
      <c r="C217" s="16" t="s">
        <v>99</v>
      </c>
      <c r="D217" s="16">
        <v>918</v>
      </c>
    </row>
    <row r="218" spans="1:4" x14ac:dyDescent="0.35">
      <c r="A218" s="17">
        <v>43202</v>
      </c>
      <c r="B218" s="16" t="s">
        <v>98</v>
      </c>
      <c r="C218" s="16" t="s">
        <v>99</v>
      </c>
      <c r="D218" s="16">
        <v>918</v>
      </c>
    </row>
    <row r="219" spans="1:4" x14ac:dyDescent="0.35">
      <c r="A219" s="17">
        <v>43202</v>
      </c>
      <c r="B219" s="16" t="s">
        <v>98</v>
      </c>
      <c r="C219" s="16" t="s">
        <v>99</v>
      </c>
      <c r="D219" s="16">
        <v>918</v>
      </c>
    </row>
    <row r="220" spans="1:4" x14ac:dyDescent="0.35">
      <c r="A220" s="17">
        <v>43202</v>
      </c>
      <c r="B220" s="16" t="s">
        <v>98</v>
      </c>
      <c r="C220" s="16" t="s">
        <v>99</v>
      </c>
      <c r="D220" s="16">
        <v>918</v>
      </c>
    </row>
    <row r="221" spans="1:4" x14ac:dyDescent="0.35">
      <c r="A221" s="17">
        <v>43202</v>
      </c>
      <c r="B221" s="16" t="s">
        <v>98</v>
      </c>
      <c r="C221" s="16" t="s">
        <v>99</v>
      </c>
      <c r="D221" s="16">
        <v>918</v>
      </c>
    </row>
    <row r="222" spans="1:4" x14ac:dyDescent="0.35">
      <c r="A222" s="17">
        <v>43203</v>
      </c>
      <c r="B222" s="16" t="s">
        <v>190</v>
      </c>
      <c r="C222" s="16" t="s">
        <v>191</v>
      </c>
      <c r="D222" s="16">
        <v>870</v>
      </c>
    </row>
    <row r="223" spans="1:4" x14ac:dyDescent="0.35">
      <c r="A223" s="17">
        <v>43203</v>
      </c>
      <c r="B223" s="16" t="s">
        <v>190</v>
      </c>
      <c r="C223" s="16" t="s">
        <v>191</v>
      </c>
      <c r="D223" s="16">
        <v>918</v>
      </c>
    </row>
    <row r="224" spans="1:4" x14ac:dyDescent="0.35">
      <c r="A224" s="17">
        <v>43203</v>
      </c>
      <c r="B224" s="16" t="s">
        <v>190</v>
      </c>
      <c r="C224" s="16" t="s">
        <v>191</v>
      </c>
      <c r="D224" s="16">
        <v>918</v>
      </c>
    </row>
    <row r="225" spans="1:4" x14ac:dyDescent="0.35">
      <c r="A225" s="17">
        <v>43203</v>
      </c>
      <c r="B225" s="16" t="s">
        <v>190</v>
      </c>
      <c r="C225" s="16" t="s">
        <v>191</v>
      </c>
      <c r="D225" s="16">
        <v>918</v>
      </c>
    </row>
    <row r="226" spans="1:4" x14ac:dyDescent="0.35">
      <c r="A226" s="17">
        <v>43206</v>
      </c>
      <c r="B226" s="16" t="s">
        <v>4</v>
      </c>
      <c r="C226" s="16" t="s">
        <v>5</v>
      </c>
      <c r="D226" s="16">
        <v>3120</v>
      </c>
    </row>
    <row r="227" spans="1:4" x14ac:dyDescent="0.35">
      <c r="A227" s="17">
        <v>43206</v>
      </c>
      <c r="B227" s="16" t="s">
        <v>4</v>
      </c>
      <c r="C227" s="16" t="s">
        <v>5</v>
      </c>
      <c r="D227" s="16">
        <v>3120</v>
      </c>
    </row>
    <row r="228" spans="1:4" x14ac:dyDescent="0.35">
      <c r="A228" s="17">
        <v>43206</v>
      </c>
      <c r="B228" s="16" t="s">
        <v>4</v>
      </c>
      <c r="C228" s="16" t="s">
        <v>5</v>
      </c>
      <c r="D228" s="16">
        <v>1896</v>
      </c>
    </row>
    <row r="229" spans="1:4" x14ac:dyDescent="0.35">
      <c r="A229" s="17">
        <v>43207</v>
      </c>
      <c r="B229" s="16" t="s">
        <v>38</v>
      </c>
      <c r="C229" s="16" t="s">
        <v>39</v>
      </c>
      <c r="D229" s="16">
        <v>1596</v>
      </c>
    </row>
    <row r="230" spans="1:4" x14ac:dyDescent="0.35">
      <c r="A230" s="17">
        <v>43207</v>
      </c>
      <c r="B230" s="16" t="s">
        <v>38</v>
      </c>
      <c r="C230" s="16" t="s">
        <v>39</v>
      </c>
      <c r="D230" s="16">
        <v>3120</v>
      </c>
    </row>
    <row r="231" spans="1:4" x14ac:dyDescent="0.35">
      <c r="A231" s="17">
        <v>43207</v>
      </c>
      <c r="B231" s="16" t="s">
        <v>125</v>
      </c>
      <c r="C231" s="16" t="s">
        <v>126</v>
      </c>
      <c r="D231" s="16">
        <v>3120</v>
      </c>
    </row>
    <row r="232" spans="1:4" x14ac:dyDescent="0.35">
      <c r="A232" s="17">
        <v>43207</v>
      </c>
      <c r="B232" s="16" t="s">
        <v>125</v>
      </c>
      <c r="C232" s="16" t="s">
        <v>126</v>
      </c>
      <c r="D232" s="16">
        <v>816</v>
      </c>
    </row>
    <row r="233" spans="1:4" x14ac:dyDescent="0.35">
      <c r="A233" s="17">
        <v>43208</v>
      </c>
      <c r="B233" s="16" t="s">
        <v>6</v>
      </c>
      <c r="C233" s="16" t="s">
        <v>7</v>
      </c>
      <c r="D233" s="16">
        <v>372</v>
      </c>
    </row>
    <row r="234" spans="1:4" x14ac:dyDescent="0.35">
      <c r="A234" s="17">
        <v>43208</v>
      </c>
      <c r="B234" s="16" t="s">
        <v>6</v>
      </c>
      <c r="C234" s="16" t="s">
        <v>7</v>
      </c>
      <c r="D234" s="16">
        <v>3120</v>
      </c>
    </row>
    <row r="235" spans="1:4" x14ac:dyDescent="0.35">
      <c r="A235" s="17">
        <v>43208</v>
      </c>
      <c r="B235" s="16" t="s">
        <v>50</v>
      </c>
      <c r="C235" s="16" t="s">
        <v>51</v>
      </c>
      <c r="D235" s="16">
        <v>2556</v>
      </c>
    </row>
    <row r="236" spans="1:4" x14ac:dyDescent="0.35">
      <c r="A236" s="17">
        <v>43208</v>
      </c>
      <c r="B236" s="16" t="s">
        <v>50</v>
      </c>
      <c r="C236" s="16" t="s">
        <v>51</v>
      </c>
      <c r="D236" s="16">
        <v>3120</v>
      </c>
    </row>
    <row r="237" spans="1:4" x14ac:dyDescent="0.35">
      <c r="A237" s="17">
        <v>43209</v>
      </c>
      <c r="B237" s="16" t="s">
        <v>150</v>
      </c>
      <c r="C237" s="16" t="s">
        <v>151</v>
      </c>
      <c r="D237" s="16">
        <v>3120</v>
      </c>
    </row>
    <row r="238" spans="1:4" x14ac:dyDescent="0.35">
      <c r="A238" s="17">
        <v>43209</v>
      </c>
      <c r="B238" s="16" t="s">
        <v>150</v>
      </c>
      <c r="C238" s="16" t="s">
        <v>151</v>
      </c>
      <c r="D238" s="16">
        <v>888</v>
      </c>
    </row>
    <row r="239" spans="1:4" x14ac:dyDescent="0.35">
      <c r="A239" s="17">
        <v>43209</v>
      </c>
      <c r="B239" s="16" t="s">
        <v>181</v>
      </c>
      <c r="C239" s="16" t="s">
        <v>255</v>
      </c>
      <c r="D239" s="16">
        <v>3120</v>
      </c>
    </row>
    <row r="240" spans="1:4" x14ac:dyDescent="0.35">
      <c r="A240" s="17">
        <v>43209</v>
      </c>
      <c r="B240" s="16" t="s">
        <v>181</v>
      </c>
      <c r="C240" s="16" t="s">
        <v>255</v>
      </c>
      <c r="D240" s="16">
        <v>432</v>
      </c>
    </row>
    <row r="241" spans="1:4" x14ac:dyDescent="0.35">
      <c r="A241" s="17">
        <v>43210</v>
      </c>
      <c r="B241" s="16" t="s">
        <v>48</v>
      </c>
      <c r="C241" s="16" t="s">
        <v>49</v>
      </c>
      <c r="D241" s="16">
        <v>2772</v>
      </c>
    </row>
    <row r="242" spans="1:4" x14ac:dyDescent="0.35">
      <c r="A242" s="17">
        <v>43210</v>
      </c>
      <c r="B242" s="16" t="s">
        <v>48</v>
      </c>
      <c r="C242" s="16" t="s">
        <v>49</v>
      </c>
      <c r="D242" s="16">
        <v>3120</v>
      </c>
    </row>
    <row r="243" spans="1:4" x14ac:dyDescent="0.35">
      <c r="A243" s="17">
        <v>43210</v>
      </c>
      <c r="B243" s="16" t="s">
        <v>48</v>
      </c>
      <c r="C243" s="16" t="s">
        <v>49</v>
      </c>
      <c r="D243" s="16">
        <v>3120</v>
      </c>
    </row>
    <row r="244" spans="1:4" x14ac:dyDescent="0.35">
      <c r="A244" s="17">
        <v>43213</v>
      </c>
      <c r="B244" s="16" t="s">
        <v>36</v>
      </c>
      <c r="C244" s="16" t="s">
        <v>37</v>
      </c>
      <c r="D244" s="16">
        <v>3120</v>
      </c>
    </row>
    <row r="245" spans="1:4" x14ac:dyDescent="0.35">
      <c r="A245" s="17">
        <v>43213</v>
      </c>
      <c r="B245" s="16" t="s">
        <v>36</v>
      </c>
      <c r="C245" s="16" t="s">
        <v>37</v>
      </c>
      <c r="D245" s="16">
        <v>348</v>
      </c>
    </row>
    <row r="246" spans="1:4" x14ac:dyDescent="0.35">
      <c r="A246" s="17">
        <v>43213</v>
      </c>
      <c r="B246" s="16" t="s">
        <v>175</v>
      </c>
      <c r="C246" s="16" t="s">
        <v>176</v>
      </c>
      <c r="D246" s="16">
        <v>2004</v>
      </c>
    </row>
    <row r="247" spans="1:4" x14ac:dyDescent="0.35">
      <c r="A247" s="17">
        <v>43213</v>
      </c>
      <c r="B247" s="16" t="s">
        <v>175</v>
      </c>
      <c r="C247" s="16" t="s">
        <v>176</v>
      </c>
      <c r="D247" s="16">
        <v>3120</v>
      </c>
    </row>
    <row r="248" spans="1:4" x14ac:dyDescent="0.35">
      <c r="A248" s="17">
        <v>43214</v>
      </c>
      <c r="B248" s="16" t="s">
        <v>248</v>
      </c>
      <c r="C248" s="16" t="s">
        <v>249</v>
      </c>
      <c r="D248" s="16">
        <v>2652</v>
      </c>
    </row>
    <row r="249" spans="1:4" x14ac:dyDescent="0.35">
      <c r="A249" s="17">
        <v>43214</v>
      </c>
      <c r="B249" s="16" t="s">
        <v>248</v>
      </c>
      <c r="C249" s="16" t="s">
        <v>249</v>
      </c>
      <c r="D249" s="16">
        <v>3120</v>
      </c>
    </row>
    <row r="250" spans="1:4" x14ac:dyDescent="0.35">
      <c r="A250" s="17">
        <v>43216</v>
      </c>
      <c r="B250" s="16" t="s">
        <v>114</v>
      </c>
      <c r="C250" s="16" t="s">
        <v>115</v>
      </c>
      <c r="D250" s="16">
        <v>40</v>
      </c>
    </row>
    <row r="251" spans="1:4" x14ac:dyDescent="0.35">
      <c r="A251" s="17">
        <v>43216</v>
      </c>
      <c r="B251" s="16" t="s">
        <v>78</v>
      </c>
      <c r="C251" s="16" t="s">
        <v>79</v>
      </c>
      <c r="D251" s="16">
        <v>60</v>
      </c>
    </row>
    <row r="252" spans="1:4" x14ac:dyDescent="0.35">
      <c r="A252" s="17">
        <v>43216</v>
      </c>
      <c r="B252" s="16" t="s">
        <v>96</v>
      </c>
      <c r="C252" s="16" t="s">
        <v>97</v>
      </c>
      <c r="D252" s="16">
        <v>918</v>
      </c>
    </row>
    <row r="253" spans="1:4" x14ac:dyDescent="0.35">
      <c r="A253" s="17">
        <v>43216</v>
      </c>
      <c r="B253" s="16" t="s">
        <v>96</v>
      </c>
      <c r="C253" s="16" t="s">
        <v>97</v>
      </c>
      <c r="D253" s="16">
        <v>492</v>
      </c>
    </row>
    <row r="254" spans="1:4" x14ac:dyDescent="0.35">
      <c r="A254" s="17">
        <v>43216</v>
      </c>
      <c r="B254" s="16" t="s">
        <v>100</v>
      </c>
      <c r="C254" s="16" t="s">
        <v>101</v>
      </c>
      <c r="D254" s="16">
        <v>918</v>
      </c>
    </row>
    <row r="255" spans="1:4" x14ac:dyDescent="0.35">
      <c r="A255" s="17">
        <v>43216</v>
      </c>
      <c r="B255" s="16" t="s">
        <v>100</v>
      </c>
      <c r="C255" s="16" t="s">
        <v>101</v>
      </c>
      <c r="D255" s="16">
        <v>918</v>
      </c>
    </row>
    <row r="256" spans="1:4" x14ac:dyDescent="0.35">
      <c r="A256" s="17">
        <v>43216</v>
      </c>
      <c r="B256" s="16" t="s">
        <v>100</v>
      </c>
      <c r="C256" s="16" t="s">
        <v>101</v>
      </c>
      <c r="D256" s="16">
        <v>222</v>
      </c>
    </row>
    <row r="257" spans="1:4" x14ac:dyDescent="0.35">
      <c r="A257" s="17">
        <v>43216</v>
      </c>
      <c r="B257" s="16" t="s">
        <v>100</v>
      </c>
      <c r="C257" s="16" t="s">
        <v>101</v>
      </c>
      <c r="D257" s="16">
        <v>918</v>
      </c>
    </row>
    <row r="258" spans="1:4" x14ac:dyDescent="0.35">
      <c r="A258" s="17">
        <v>43217</v>
      </c>
      <c r="B258" s="16" t="s">
        <v>174</v>
      </c>
      <c r="C258" s="16" t="s">
        <v>254</v>
      </c>
      <c r="D258" s="16">
        <v>918</v>
      </c>
    </row>
    <row r="259" spans="1:4" x14ac:dyDescent="0.35">
      <c r="A259" s="17">
        <v>43217</v>
      </c>
      <c r="B259" s="16" t="s">
        <v>174</v>
      </c>
      <c r="C259" s="16" t="s">
        <v>254</v>
      </c>
      <c r="D259" s="16">
        <v>918</v>
      </c>
    </row>
    <row r="260" spans="1:4" x14ac:dyDescent="0.35">
      <c r="A260" s="17">
        <v>43217</v>
      </c>
      <c r="B260" s="16" t="s">
        <v>174</v>
      </c>
      <c r="C260" s="16" t="s">
        <v>254</v>
      </c>
      <c r="D260" s="16">
        <v>918</v>
      </c>
    </row>
    <row r="261" spans="1:4" x14ac:dyDescent="0.35">
      <c r="A261" s="17">
        <v>43217</v>
      </c>
      <c r="B261" s="16" t="s">
        <v>174</v>
      </c>
      <c r="C261" s="16" t="s">
        <v>254</v>
      </c>
      <c r="D261" s="16">
        <v>900</v>
      </c>
    </row>
    <row r="262" spans="1:4" x14ac:dyDescent="0.35">
      <c r="A262" s="17">
        <v>43222</v>
      </c>
      <c r="B262" s="16" t="s">
        <v>172</v>
      </c>
      <c r="C262" s="16" t="s">
        <v>173</v>
      </c>
      <c r="D262" s="16">
        <v>918</v>
      </c>
    </row>
    <row r="263" spans="1:4" x14ac:dyDescent="0.35">
      <c r="A263" s="17">
        <v>43222</v>
      </c>
      <c r="B263" s="16" t="s">
        <v>172</v>
      </c>
      <c r="C263" s="16" t="s">
        <v>173</v>
      </c>
      <c r="D263" s="16">
        <v>918</v>
      </c>
    </row>
    <row r="264" spans="1:4" x14ac:dyDescent="0.35">
      <c r="A264" s="17">
        <v>43222</v>
      </c>
      <c r="B264" s="16" t="s">
        <v>172</v>
      </c>
      <c r="C264" s="16" t="s">
        <v>173</v>
      </c>
      <c r="D264" s="16">
        <v>918</v>
      </c>
    </row>
    <row r="265" spans="1:4" x14ac:dyDescent="0.35">
      <c r="A265" s="17">
        <v>43222</v>
      </c>
      <c r="B265" s="16" t="s">
        <v>172</v>
      </c>
      <c r="C265" s="16" t="s">
        <v>173</v>
      </c>
      <c r="D265" s="16">
        <v>270</v>
      </c>
    </row>
    <row r="266" spans="1:4" x14ac:dyDescent="0.35">
      <c r="A266" s="17">
        <v>43222</v>
      </c>
      <c r="B266" s="16" t="s">
        <v>186</v>
      </c>
      <c r="C266" s="16" t="s">
        <v>187</v>
      </c>
      <c r="D266" s="16">
        <v>624</v>
      </c>
    </row>
    <row r="267" spans="1:4" x14ac:dyDescent="0.35">
      <c r="A267" s="17">
        <v>43222</v>
      </c>
      <c r="B267" s="16" t="s">
        <v>186</v>
      </c>
      <c r="C267" s="16" t="s">
        <v>187</v>
      </c>
      <c r="D267" s="16">
        <v>918</v>
      </c>
    </row>
    <row r="268" spans="1:4" x14ac:dyDescent="0.35">
      <c r="A268" s="17">
        <v>43223</v>
      </c>
      <c r="B268" s="16" t="s">
        <v>116</v>
      </c>
      <c r="C268" s="16" t="s">
        <v>117</v>
      </c>
      <c r="D268" s="16">
        <v>60</v>
      </c>
    </row>
    <row r="269" spans="1:4" x14ac:dyDescent="0.35">
      <c r="A269" s="17">
        <v>43223</v>
      </c>
      <c r="B269" s="16" t="s">
        <v>88</v>
      </c>
      <c r="C269" s="16" t="s">
        <v>89</v>
      </c>
      <c r="D269" s="16">
        <v>204</v>
      </c>
    </row>
    <row r="270" spans="1:4" x14ac:dyDescent="0.35">
      <c r="A270" s="17">
        <v>43223</v>
      </c>
      <c r="B270" s="16" t="s">
        <v>88</v>
      </c>
      <c r="C270" s="16" t="s">
        <v>89</v>
      </c>
      <c r="D270" s="16">
        <v>918</v>
      </c>
    </row>
    <row r="271" spans="1:4" x14ac:dyDescent="0.35">
      <c r="A271" s="17">
        <v>43223</v>
      </c>
      <c r="B271" s="16" t="s">
        <v>88</v>
      </c>
      <c r="C271" s="16" t="s">
        <v>89</v>
      </c>
      <c r="D271" s="16">
        <v>918</v>
      </c>
    </row>
    <row r="272" spans="1:4" x14ac:dyDescent="0.35">
      <c r="A272" s="17">
        <v>43223</v>
      </c>
      <c r="B272" s="16" t="s">
        <v>88</v>
      </c>
      <c r="C272" s="16" t="s">
        <v>89</v>
      </c>
      <c r="D272" s="16">
        <v>918</v>
      </c>
    </row>
    <row r="273" spans="1:4" x14ac:dyDescent="0.35">
      <c r="A273" s="17">
        <v>43223</v>
      </c>
      <c r="B273" s="16" t="s">
        <v>123</v>
      </c>
      <c r="C273" s="16" t="s">
        <v>124</v>
      </c>
      <c r="D273" s="16">
        <v>636</v>
      </c>
    </row>
    <row r="274" spans="1:4" x14ac:dyDescent="0.35">
      <c r="A274" s="17">
        <v>43223</v>
      </c>
      <c r="B274" s="16" t="s">
        <v>123</v>
      </c>
      <c r="C274" s="16" t="s">
        <v>124</v>
      </c>
      <c r="D274" s="16">
        <v>918</v>
      </c>
    </row>
    <row r="275" spans="1:4" x14ac:dyDescent="0.35">
      <c r="A275" s="17">
        <v>43224</v>
      </c>
      <c r="B275" s="16" t="s">
        <v>98</v>
      </c>
      <c r="C275" s="16" t="s">
        <v>99</v>
      </c>
      <c r="D275" s="16">
        <v>918</v>
      </c>
    </row>
    <row r="276" spans="1:4" x14ac:dyDescent="0.35">
      <c r="A276" s="17">
        <v>43224</v>
      </c>
      <c r="B276" s="16" t="s">
        <v>98</v>
      </c>
      <c r="C276" s="16" t="s">
        <v>99</v>
      </c>
      <c r="D276" s="16">
        <v>918</v>
      </c>
    </row>
    <row r="277" spans="1:4" x14ac:dyDescent="0.35">
      <c r="A277" s="17">
        <v>43224</v>
      </c>
      <c r="B277" s="16" t="s">
        <v>98</v>
      </c>
      <c r="C277" s="16" t="s">
        <v>99</v>
      </c>
      <c r="D277" s="16">
        <v>888</v>
      </c>
    </row>
    <row r="278" spans="1:4" x14ac:dyDescent="0.35">
      <c r="A278" s="17">
        <v>43224</v>
      </c>
      <c r="B278" s="16" t="s">
        <v>98</v>
      </c>
      <c r="C278" s="16" t="s">
        <v>99</v>
      </c>
      <c r="D278" s="16">
        <v>918</v>
      </c>
    </row>
    <row r="279" spans="1:4" x14ac:dyDescent="0.35">
      <c r="A279" s="17">
        <v>43224</v>
      </c>
      <c r="B279" s="16" t="s">
        <v>98</v>
      </c>
      <c r="C279" s="16" t="s">
        <v>99</v>
      </c>
      <c r="D279" s="16">
        <v>918</v>
      </c>
    </row>
    <row r="280" spans="1:4" x14ac:dyDescent="0.35">
      <c r="A280" s="17">
        <v>43227</v>
      </c>
      <c r="B280" s="16" t="s">
        <v>86</v>
      </c>
      <c r="C280" s="16" t="s">
        <v>87</v>
      </c>
      <c r="D280" s="16">
        <v>918</v>
      </c>
    </row>
    <row r="281" spans="1:4" x14ac:dyDescent="0.35">
      <c r="A281" s="17">
        <v>43227</v>
      </c>
      <c r="B281" s="16" t="s">
        <v>86</v>
      </c>
      <c r="C281" s="16" t="s">
        <v>87</v>
      </c>
      <c r="D281" s="16">
        <v>918</v>
      </c>
    </row>
    <row r="282" spans="1:4" x14ac:dyDescent="0.35">
      <c r="A282" s="17">
        <v>43227</v>
      </c>
      <c r="B282" s="16" t="s">
        <v>86</v>
      </c>
      <c r="C282" s="16" t="s">
        <v>87</v>
      </c>
      <c r="D282" s="16">
        <v>918</v>
      </c>
    </row>
    <row r="283" spans="1:4" x14ac:dyDescent="0.35">
      <c r="A283" s="17">
        <v>43227</v>
      </c>
      <c r="B283" s="16" t="s">
        <v>86</v>
      </c>
      <c r="C283" s="16" t="s">
        <v>87</v>
      </c>
      <c r="D283" s="16">
        <v>498</v>
      </c>
    </row>
    <row r="284" spans="1:4" x14ac:dyDescent="0.35">
      <c r="A284" s="17">
        <v>43229</v>
      </c>
      <c r="B284" s="16" t="s">
        <v>206</v>
      </c>
      <c r="C284" s="16" t="s">
        <v>207</v>
      </c>
      <c r="D284" s="16">
        <v>40</v>
      </c>
    </row>
    <row r="285" spans="1:4" x14ac:dyDescent="0.35">
      <c r="A285" s="17">
        <v>43229</v>
      </c>
      <c r="B285" s="16" t="s">
        <v>184</v>
      </c>
      <c r="C285" s="16" t="s">
        <v>185</v>
      </c>
      <c r="D285" s="16">
        <v>918</v>
      </c>
    </row>
    <row r="286" spans="1:4" x14ac:dyDescent="0.35">
      <c r="A286" s="17">
        <v>43229</v>
      </c>
      <c r="B286" s="16" t="s">
        <v>184</v>
      </c>
      <c r="C286" s="16" t="s">
        <v>185</v>
      </c>
      <c r="D286" s="16">
        <v>918</v>
      </c>
    </row>
    <row r="287" spans="1:4" x14ac:dyDescent="0.35">
      <c r="A287" s="17">
        <v>43229</v>
      </c>
      <c r="B287" s="16" t="s">
        <v>184</v>
      </c>
      <c r="C287" s="16" t="s">
        <v>185</v>
      </c>
      <c r="D287" s="16">
        <v>918</v>
      </c>
    </row>
    <row r="288" spans="1:4" x14ac:dyDescent="0.35">
      <c r="A288" s="17">
        <v>43229</v>
      </c>
      <c r="B288" s="16" t="s">
        <v>184</v>
      </c>
      <c r="C288" s="16" t="s">
        <v>185</v>
      </c>
      <c r="D288" s="16">
        <v>636</v>
      </c>
    </row>
    <row r="289" spans="1:4" x14ac:dyDescent="0.35">
      <c r="A289" s="17">
        <v>43231</v>
      </c>
      <c r="B289" s="16" t="s">
        <v>94</v>
      </c>
      <c r="C289" s="16" t="s">
        <v>95</v>
      </c>
      <c r="D289" s="16">
        <v>918</v>
      </c>
    </row>
    <row r="290" spans="1:4" x14ac:dyDescent="0.35">
      <c r="A290" s="17">
        <v>43231</v>
      </c>
      <c r="B290" s="16" t="s">
        <v>94</v>
      </c>
      <c r="C290" s="16" t="s">
        <v>95</v>
      </c>
      <c r="D290" s="16">
        <v>918</v>
      </c>
    </row>
    <row r="291" spans="1:4" x14ac:dyDescent="0.35">
      <c r="A291" s="17">
        <v>43231</v>
      </c>
      <c r="B291" s="16" t="s">
        <v>94</v>
      </c>
      <c r="C291" s="16" t="s">
        <v>95</v>
      </c>
      <c r="D291" s="16">
        <v>918</v>
      </c>
    </row>
    <row r="292" spans="1:4" x14ac:dyDescent="0.35">
      <c r="A292" s="17">
        <v>43231</v>
      </c>
      <c r="B292" s="16" t="s">
        <v>94</v>
      </c>
      <c r="C292" s="16" t="s">
        <v>95</v>
      </c>
      <c r="D292" s="16">
        <v>474</v>
      </c>
    </row>
    <row r="293" spans="1:4" x14ac:dyDescent="0.35">
      <c r="A293" s="17">
        <v>43234</v>
      </c>
      <c r="B293" s="16" t="s">
        <v>102</v>
      </c>
      <c r="C293" s="16" t="s">
        <v>103</v>
      </c>
      <c r="D293" s="16">
        <v>480</v>
      </c>
    </row>
    <row r="294" spans="1:4" x14ac:dyDescent="0.35">
      <c r="A294" s="17">
        <v>43234</v>
      </c>
      <c r="B294" s="16" t="s">
        <v>102</v>
      </c>
      <c r="C294" s="16" t="s">
        <v>103</v>
      </c>
      <c r="D294" s="16">
        <v>918</v>
      </c>
    </row>
    <row r="295" spans="1:4" x14ac:dyDescent="0.35">
      <c r="A295" s="17">
        <v>43234</v>
      </c>
      <c r="B295" s="16" t="s">
        <v>102</v>
      </c>
      <c r="C295" s="16" t="s">
        <v>103</v>
      </c>
      <c r="D295" s="16">
        <v>918</v>
      </c>
    </row>
    <row r="296" spans="1:4" x14ac:dyDescent="0.35">
      <c r="A296" s="17">
        <v>43234</v>
      </c>
      <c r="B296" s="16" t="s">
        <v>102</v>
      </c>
      <c r="C296" s="16" t="s">
        <v>103</v>
      </c>
      <c r="D296" s="16">
        <v>918</v>
      </c>
    </row>
    <row r="297" spans="1:4" x14ac:dyDescent="0.35">
      <c r="A297" s="17">
        <v>43234</v>
      </c>
      <c r="B297" s="16" t="s">
        <v>102</v>
      </c>
      <c r="C297" s="16" t="s">
        <v>103</v>
      </c>
      <c r="D297" s="16">
        <v>918</v>
      </c>
    </row>
    <row r="298" spans="1:4" x14ac:dyDescent="0.35">
      <c r="A298" s="17">
        <v>43234</v>
      </c>
      <c r="B298" s="16" t="s">
        <v>102</v>
      </c>
      <c r="C298" s="16" t="s">
        <v>103</v>
      </c>
      <c r="D298" s="16">
        <v>918</v>
      </c>
    </row>
    <row r="299" spans="1:4" x14ac:dyDescent="0.35">
      <c r="A299" s="17">
        <v>43235</v>
      </c>
      <c r="B299" s="16" t="s">
        <v>106</v>
      </c>
      <c r="C299" s="16" t="s">
        <v>107</v>
      </c>
      <c r="D299" s="16">
        <v>20</v>
      </c>
    </row>
    <row r="300" spans="1:4" x14ac:dyDescent="0.35">
      <c r="A300" s="17">
        <v>43235</v>
      </c>
      <c r="B300" s="16" t="s">
        <v>123</v>
      </c>
      <c r="C300" s="16" t="s">
        <v>124</v>
      </c>
      <c r="D300" s="16">
        <v>642</v>
      </c>
    </row>
    <row r="301" spans="1:4" x14ac:dyDescent="0.35">
      <c r="A301" s="17">
        <v>43235</v>
      </c>
      <c r="B301" s="16" t="s">
        <v>123</v>
      </c>
      <c r="C301" s="16" t="s">
        <v>124</v>
      </c>
      <c r="D301" s="16">
        <v>918</v>
      </c>
    </row>
    <row r="302" spans="1:4" x14ac:dyDescent="0.35">
      <c r="A302" s="17">
        <v>43235</v>
      </c>
      <c r="B302" s="16" t="s">
        <v>123</v>
      </c>
      <c r="C302" s="16" t="s">
        <v>124</v>
      </c>
      <c r="D302" s="16">
        <v>918</v>
      </c>
    </row>
    <row r="303" spans="1:4" x14ac:dyDescent="0.35">
      <c r="A303" s="17">
        <v>43235</v>
      </c>
      <c r="B303" s="16" t="s">
        <v>123</v>
      </c>
      <c r="C303" s="16" t="s">
        <v>124</v>
      </c>
      <c r="D303" s="16">
        <v>918</v>
      </c>
    </row>
    <row r="304" spans="1:4" x14ac:dyDescent="0.35">
      <c r="A304" s="17">
        <v>43235</v>
      </c>
      <c r="B304" s="16" t="s">
        <v>84</v>
      </c>
      <c r="C304" s="16" t="s">
        <v>85</v>
      </c>
      <c r="D304" s="16">
        <v>666</v>
      </c>
    </row>
    <row r="305" spans="1:4" x14ac:dyDescent="0.35">
      <c r="A305" s="17">
        <v>43235</v>
      </c>
      <c r="B305" s="16" t="s">
        <v>84</v>
      </c>
      <c r="C305" s="16" t="s">
        <v>85</v>
      </c>
      <c r="D305" s="16">
        <v>918</v>
      </c>
    </row>
    <row r="306" spans="1:4" x14ac:dyDescent="0.35">
      <c r="A306" s="17">
        <v>43236</v>
      </c>
      <c r="B306" s="16" t="s">
        <v>98</v>
      </c>
      <c r="C306" s="16" t="s">
        <v>99</v>
      </c>
      <c r="D306" s="16">
        <v>918</v>
      </c>
    </row>
    <row r="307" spans="1:4" x14ac:dyDescent="0.35">
      <c r="A307" s="17">
        <v>43236</v>
      </c>
      <c r="B307" s="16" t="s">
        <v>98</v>
      </c>
      <c r="C307" s="16" t="s">
        <v>99</v>
      </c>
      <c r="D307" s="16">
        <v>918</v>
      </c>
    </row>
    <row r="308" spans="1:4" x14ac:dyDescent="0.35">
      <c r="A308" s="17">
        <v>43236</v>
      </c>
      <c r="B308" s="16" t="s">
        <v>98</v>
      </c>
      <c r="C308" s="16" t="s">
        <v>99</v>
      </c>
      <c r="D308" s="16">
        <v>918</v>
      </c>
    </row>
    <row r="309" spans="1:4" x14ac:dyDescent="0.35">
      <c r="A309" s="17">
        <v>43236</v>
      </c>
      <c r="B309" s="16" t="s">
        <v>98</v>
      </c>
      <c r="C309" s="16" t="s">
        <v>99</v>
      </c>
      <c r="D309" s="16">
        <v>918</v>
      </c>
    </row>
    <row r="310" spans="1:4" x14ac:dyDescent="0.35">
      <c r="A310" s="17">
        <v>43236</v>
      </c>
      <c r="B310" s="16" t="s">
        <v>98</v>
      </c>
      <c r="C310" s="16" t="s">
        <v>99</v>
      </c>
      <c r="D310" s="16">
        <v>918</v>
      </c>
    </row>
    <row r="311" spans="1:4" x14ac:dyDescent="0.35">
      <c r="A311" s="17">
        <v>43236</v>
      </c>
      <c r="B311" s="16" t="s">
        <v>98</v>
      </c>
      <c r="C311" s="16" t="s">
        <v>99</v>
      </c>
      <c r="D311" s="16">
        <v>426</v>
      </c>
    </row>
    <row r="312" spans="1:4" x14ac:dyDescent="0.35">
      <c r="A312" s="17">
        <v>43237</v>
      </c>
      <c r="B312" s="16" t="s">
        <v>98</v>
      </c>
      <c r="C312" s="16" t="s">
        <v>99</v>
      </c>
      <c r="D312" s="16">
        <v>522</v>
      </c>
    </row>
    <row r="313" spans="1:4" x14ac:dyDescent="0.35">
      <c r="A313" s="17">
        <v>43237</v>
      </c>
      <c r="B313" s="16" t="s">
        <v>98</v>
      </c>
      <c r="C313" s="16" t="s">
        <v>99</v>
      </c>
      <c r="D313" s="16">
        <v>918</v>
      </c>
    </row>
    <row r="314" spans="1:4" x14ac:dyDescent="0.35">
      <c r="A314" s="17">
        <v>43237</v>
      </c>
      <c r="B314" s="16" t="s">
        <v>98</v>
      </c>
      <c r="C314" s="16" t="s">
        <v>99</v>
      </c>
      <c r="D314" s="16">
        <v>918</v>
      </c>
    </row>
    <row r="315" spans="1:4" x14ac:dyDescent="0.35">
      <c r="A315" s="17">
        <v>43237</v>
      </c>
      <c r="B315" s="16" t="s">
        <v>98</v>
      </c>
      <c r="C315" s="16" t="s">
        <v>99</v>
      </c>
      <c r="D315" s="16">
        <v>918</v>
      </c>
    </row>
    <row r="316" spans="1:4" x14ac:dyDescent="0.35">
      <c r="A316" s="17">
        <v>43237</v>
      </c>
      <c r="B316" s="16" t="s">
        <v>98</v>
      </c>
      <c r="C316" s="16" t="s">
        <v>99</v>
      </c>
      <c r="D316" s="16">
        <v>918</v>
      </c>
    </row>
    <row r="317" spans="1:4" x14ac:dyDescent="0.35">
      <c r="A317" s="17">
        <v>43237</v>
      </c>
      <c r="B317" s="16" t="s">
        <v>98</v>
      </c>
      <c r="C317" s="16" t="s">
        <v>99</v>
      </c>
      <c r="D317" s="16">
        <v>918</v>
      </c>
    </row>
    <row r="318" spans="1:4" x14ac:dyDescent="0.35">
      <c r="A318" s="17">
        <v>43238</v>
      </c>
      <c r="B318" s="16" t="s">
        <v>234</v>
      </c>
      <c r="C318" s="16" t="s">
        <v>235</v>
      </c>
      <c r="D318" s="16">
        <v>918</v>
      </c>
    </row>
    <row r="319" spans="1:4" x14ac:dyDescent="0.35">
      <c r="A319" s="17">
        <v>43238</v>
      </c>
      <c r="B319" s="16" t="s">
        <v>234</v>
      </c>
      <c r="C319" s="16" t="s">
        <v>235</v>
      </c>
      <c r="D319" s="16">
        <v>738</v>
      </c>
    </row>
    <row r="320" spans="1:4" x14ac:dyDescent="0.35">
      <c r="A320" s="17">
        <v>43238</v>
      </c>
      <c r="B320" s="16" t="s">
        <v>142</v>
      </c>
      <c r="C320" s="16" t="s">
        <v>143</v>
      </c>
      <c r="D320" s="16">
        <v>918</v>
      </c>
    </row>
    <row r="321" spans="1:4" x14ac:dyDescent="0.35">
      <c r="A321" s="17">
        <v>43238</v>
      </c>
      <c r="B321" s="16" t="s">
        <v>142</v>
      </c>
      <c r="C321" s="16" t="s">
        <v>143</v>
      </c>
      <c r="D321" s="16">
        <v>918</v>
      </c>
    </row>
    <row r="322" spans="1:4" x14ac:dyDescent="0.35">
      <c r="A322" s="17">
        <v>43238</v>
      </c>
      <c r="B322" s="16" t="s">
        <v>142</v>
      </c>
      <c r="C322" s="16" t="s">
        <v>143</v>
      </c>
      <c r="D322" s="16">
        <v>918</v>
      </c>
    </row>
    <row r="323" spans="1:4" x14ac:dyDescent="0.35">
      <c r="A323" s="17">
        <v>43238</v>
      </c>
      <c r="B323" s="16" t="s">
        <v>142</v>
      </c>
      <c r="C323" s="16" t="s">
        <v>143</v>
      </c>
      <c r="D323" s="16">
        <v>738</v>
      </c>
    </row>
    <row r="324" spans="1:4" x14ac:dyDescent="0.35">
      <c r="A324" s="17">
        <v>43242</v>
      </c>
      <c r="B324" s="16" t="s">
        <v>86</v>
      </c>
      <c r="C324" s="16" t="s">
        <v>87</v>
      </c>
      <c r="D324" s="16">
        <v>918</v>
      </c>
    </row>
    <row r="325" spans="1:4" x14ac:dyDescent="0.35">
      <c r="A325" s="17">
        <v>43242</v>
      </c>
      <c r="B325" s="16" t="s">
        <v>86</v>
      </c>
      <c r="C325" s="16" t="s">
        <v>87</v>
      </c>
      <c r="D325" s="16">
        <v>918</v>
      </c>
    </row>
    <row r="326" spans="1:4" x14ac:dyDescent="0.35">
      <c r="A326" s="17">
        <v>43242</v>
      </c>
      <c r="B326" s="16" t="s">
        <v>86</v>
      </c>
      <c r="C326" s="16" t="s">
        <v>87</v>
      </c>
      <c r="D326" s="16">
        <v>918</v>
      </c>
    </row>
    <row r="327" spans="1:4" x14ac:dyDescent="0.35">
      <c r="A327" s="17">
        <v>43242</v>
      </c>
      <c r="B327" s="16" t="s">
        <v>86</v>
      </c>
      <c r="C327" s="16" t="s">
        <v>87</v>
      </c>
      <c r="D327" s="16">
        <v>474</v>
      </c>
    </row>
    <row r="328" spans="1:4" x14ac:dyDescent="0.35">
      <c r="A328" s="17">
        <v>43242</v>
      </c>
      <c r="B328" s="16" t="s">
        <v>170</v>
      </c>
      <c r="C328" s="16" t="s">
        <v>171</v>
      </c>
      <c r="D328" s="16">
        <v>918</v>
      </c>
    </row>
    <row r="329" spans="1:4" x14ac:dyDescent="0.35">
      <c r="A329" s="17">
        <v>43242</v>
      </c>
      <c r="B329" s="16" t="s">
        <v>170</v>
      </c>
      <c r="C329" s="16" t="s">
        <v>171</v>
      </c>
      <c r="D329" s="16">
        <v>720</v>
      </c>
    </row>
    <row r="330" spans="1:4" x14ac:dyDescent="0.35">
      <c r="A330" s="17">
        <v>43243</v>
      </c>
      <c r="B330" s="16" t="s">
        <v>135</v>
      </c>
      <c r="C330" s="16" t="s">
        <v>136</v>
      </c>
      <c r="D330" s="16">
        <v>888</v>
      </c>
    </row>
    <row r="331" spans="1:4" x14ac:dyDescent="0.35">
      <c r="A331" s="17">
        <v>43243</v>
      </c>
      <c r="B331" s="16" t="s">
        <v>135</v>
      </c>
      <c r="C331" s="16" t="s">
        <v>136</v>
      </c>
      <c r="D331" s="16">
        <v>918</v>
      </c>
    </row>
    <row r="332" spans="1:4" x14ac:dyDescent="0.35">
      <c r="A332" s="17">
        <v>43243</v>
      </c>
      <c r="B332" s="16" t="s">
        <v>172</v>
      </c>
      <c r="C332" s="16" t="s">
        <v>173</v>
      </c>
      <c r="D332" s="16">
        <v>918</v>
      </c>
    </row>
    <row r="333" spans="1:4" x14ac:dyDescent="0.35">
      <c r="A333" s="17">
        <v>43243</v>
      </c>
      <c r="B333" s="16" t="s">
        <v>172</v>
      </c>
      <c r="C333" s="16" t="s">
        <v>173</v>
      </c>
      <c r="D333" s="16">
        <v>918</v>
      </c>
    </row>
    <row r="334" spans="1:4" x14ac:dyDescent="0.35">
      <c r="A334" s="17">
        <v>43243</v>
      </c>
      <c r="B334" s="16" t="s">
        <v>172</v>
      </c>
      <c r="C334" s="16" t="s">
        <v>173</v>
      </c>
      <c r="D334" s="16">
        <v>144</v>
      </c>
    </row>
    <row r="335" spans="1:4" x14ac:dyDescent="0.35">
      <c r="A335" s="17">
        <v>43244</v>
      </c>
      <c r="B335" s="16" t="s">
        <v>108</v>
      </c>
      <c r="C335" s="16" t="s">
        <v>109</v>
      </c>
      <c r="D335" s="16">
        <v>20</v>
      </c>
    </row>
    <row r="336" spans="1:4" x14ac:dyDescent="0.35">
      <c r="A336" s="17">
        <v>43244</v>
      </c>
      <c r="B336" s="16" t="s">
        <v>92</v>
      </c>
      <c r="C336" s="16" t="s">
        <v>93</v>
      </c>
      <c r="D336" s="16">
        <v>918</v>
      </c>
    </row>
    <row r="337" spans="1:4" x14ac:dyDescent="0.35">
      <c r="A337" s="17">
        <v>43244</v>
      </c>
      <c r="B337" s="16" t="s">
        <v>92</v>
      </c>
      <c r="C337" s="16" t="s">
        <v>93</v>
      </c>
      <c r="D337" s="16">
        <v>690</v>
      </c>
    </row>
    <row r="338" spans="1:4" x14ac:dyDescent="0.35">
      <c r="A338" s="17">
        <v>43244</v>
      </c>
      <c r="B338" s="16" t="s">
        <v>90</v>
      </c>
      <c r="C338" s="16" t="s">
        <v>91</v>
      </c>
      <c r="D338" s="16">
        <v>918</v>
      </c>
    </row>
    <row r="339" spans="1:4" x14ac:dyDescent="0.35">
      <c r="A339" s="17">
        <v>43244</v>
      </c>
      <c r="B339" s="16" t="s">
        <v>90</v>
      </c>
      <c r="C339" s="16" t="s">
        <v>91</v>
      </c>
      <c r="D339" s="16">
        <v>918</v>
      </c>
    </row>
    <row r="340" spans="1:4" x14ac:dyDescent="0.35">
      <c r="A340" s="17">
        <v>43244</v>
      </c>
      <c r="B340" s="16" t="s">
        <v>90</v>
      </c>
      <c r="C340" s="16" t="s">
        <v>91</v>
      </c>
      <c r="D340" s="16">
        <v>918</v>
      </c>
    </row>
    <row r="341" spans="1:4" x14ac:dyDescent="0.35">
      <c r="A341" s="17">
        <v>43244</v>
      </c>
      <c r="B341" s="16" t="s">
        <v>90</v>
      </c>
      <c r="C341" s="16" t="s">
        <v>91</v>
      </c>
      <c r="D341" s="16">
        <v>672</v>
      </c>
    </row>
    <row r="342" spans="1:4" x14ac:dyDescent="0.35">
      <c r="A342" s="17">
        <v>43245</v>
      </c>
      <c r="B342" s="16" t="s">
        <v>100</v>
      </c>
      <c r="C342" s="16" t="s">
        <v>101</v>
      </c>
      <c r="D342" s="16">
        <v>918</v>
      </c>
    </row>
    <row r="343" spans="1:4" x14ac:dyDescent="0.35">
      <c r="A343" s="17">
        <v>43245</v>
      </c>
      <c r="B343" s="16" t="s">
        <v>100</v>
      </c>
      <c r="C343" s="16" t="s">
        <v>101</v>
      </c>
      <c r="D343" s="16">
        <v>918</v>
      </c>
    </row>
    <row r="344" spans="1:4" x14ac:dyDescent="0.35">
      <c r="A344" s="17">
        <v>43245</v>
      </c>
      <c r="B344" s="16" t="s">
        <v>100</v>
      </c>
      <c r="C344" s="16" t="s">
        <v>101</v>
      </c>
      <c r="D344" s="16">
        <v>918</v>
      </c>
    </row>
    <row r="345" spans="1:4" x14ac:dyDescent="0.35">
      <c r="A345" s="17">
        <v>43245</v>
      </c>
      <c r="B345" s="16" t="s">
        <v>100</v>
      </c>
      <c r="C345" s="16" t="s">
        <v>101</v>
      </c>
      <c r="D345" s="16">
        <v>456</v>
      </c>
    </row>
    <row r="346" spans="1:4" x14ac:dyDescent="0.35">
      <c r="A346" s="17">
        <v>43245</v>
      </c>
      <c r="B346" s="16" t="s">
        <v>100</v>
      </c>
      <c r="C346" s="16" t="s">
        <v>101</v>
      </c>
      <c r="D346" s="16">
        <v>918</v>
      </c>
    </row>
    <row r="347" spans="1:4" x14ac:dyDescent="0.35">
      <c r="A347" s="17">
        <v>43245</v>
      </c>
      <c r="B347" s="16" t="s">
        <v>100</v>
      </c>
      <c r="C347" s="16" t="s">
        <v>101</v>
      </c>
      <c r="D347" s="16">
        <v>918</v>
      </c>
    </row>
    <row r="348" spans="1:4" x14ac:dyDescent="0.35">
      <c r="A348" s="17">
        <v>43248</v>
      </c>
      <c r="B348" s="16" t="s">
        <v>96</v>
      </c>
      <c r="C348" s="16" t="s">
        <v>97</v>
      </c>
      <c r="D348" s="16">
        <v>918</v>
      </c>
    </row>
    <row r="349" spans="1:4" x14ac:dyDescent="0.35">
      <c r="A349" s="17">
        <v>43248</v>
      </c>
      <c r="B349" s="16" t="s">
        <v>96</v>
      </c>
      <c r="C349" s="16" t="s">
        <v>97</v>
      </c>
      <c r="D349" s="16">
        <v>918</v>
      </c>
    </row>
    <row r="350" spans="1:4" x14ac:dyDescent="0.35">
      <c r="A350" s="17">
        <v>43248</v>
      </c>
      <c r="B350" s="16" t="s">
        <v>96</v>
      </c>
      <c r="C350" s="16" t="s">
        <v>97</v>
      </c>
      <c r="D350" s="16">
        <v>918</v>
      </c>
    </row>
    <row r="351" spans="1:4" x14ac:dyDescent="0.35">
      <c r="A351" s="17">
        <v>43248</v>
      </c>
      <c r="B351" s="16" t="s">
        <v>96</v>
      </c>
      <c r="C351" s="16" t="s">
        <v>97</v>
      </c>
      <c r="D351" s="16">
        <v>918</v>
      </c>
    </row>
    <row r="352" spans="1:4" x14ac:dyDescent="0.35">
      <c r="A352" s="17">
        <v>43248</v>
      </c>
      <c r="B352" s="16" t="s">
        <v>96</v>
      </c>
      <c r="C352" s="16" t="s">
        <v>97</v>
      </c>
      <c r="D352" s="16">
        <v>918</v>
      </c>
    </row>
    <row r="353" spans="1:4" x14ac:dyDescent="0.35">
      <c r="A353" s="17">
        <v>43248</v>
      </c>
      <c r="B353" s="16" t="s">
        <v>96</v>
      </c>
      <c r="C353" s="16" t="s">
        <v>97</v>
      </c>
      <c r="D353" s="16">
        <v>438</v>
      </c>
    </row>
    <row r="354" spans="1:4" x14ac:dyDescent="0.35">
      <c r="A354" s="17">
        <v>43249</v>
      </c>
      <c r="B354" s="16" t="s">
        <v>135</v>
      </c>
      <c r="C354" s="16" t="s">
        <v>136</v>
      </c>
      <c r="D354" s="16">
        <v>918</v>
      </c>
    </row>
    <row r="355" spans="1:4" x14ac:dyDescent="0.35">
      <c r="A355" s="17">
        <v>43249</v>
      </c>
      <c r="B355" s="16" t="s">
        <v>135</v>
      </c>
      <c r="C355" s="16" t="s">
        <v>136</v>
      </c>
      <c r="D355" s="16">
        <v>918</v>
      </c>
    </row>
    <row r="356" spans="1:4" x14ac:dyDescent="0.35">
      <c r="A356" s="17">
        <v>43249</v>
      </c>
      <c r="B356" s="16" t="s">
        <v>135</v>
      </c>
      <c r="C356" s="16" t="s">
        <v>136</v>
      </c>
      <c r="D356" s="16">
        <v>918</v>
      </c>
    </row>
    <row r="357" spans="1:4" x14ac:dyDescent="0.35">
      <c r="A357" s="17">
        <v>43249</v>
      </c>
      <c r="B357" s="16" t="s">
        <v>135</v>
      </c>
      <c r="C357" s="16" t="s">
        <v>136</v>
      </c>
      <c r="D357" s="16">
        <v>462</v>
      </c>
    </row>
    <row r="358" spans="1:4" x14ac:dyDescent="0.35">
      <c r="A358" s="17">
        <v>43249</v>
      </c>
      <c r="B358" s="16" t="s">
        <v>135</v>
      </c>
      <c r="C358" s="16" t="s">
        <v>136</v>
      </c>
      <c r="D358" s="16">
        <v>918</v>
      </c>
    </row>
    <row r="359" spans="1:4" x14ac:dyDescent="0.35">
      <c r="A359" s="17">
        <v>43249</v>
      </c>
      <c r="B359" s="16" t="s">
        <v>135</v>
      </c>
      <c r="C359" s="16" t="s">
        <v>136</v>
      </c>
      <c r="D359" s="16">
        <v>918</v>
      </c>
    </row>
    <row r="360" spans="1:4" x14ac:dyDescent="0.35">
      <c r="A360" s="17">
        <v>43250</v>
      </c>
      <c r="B360" s="16" t="s">
        <v>98</v>
      </c>
      <c r="C360" s="16" t="s">
        <v>99</v>
      </c>
      <c r="D360" s="16">
        <v>534</v>
      </c>
    </row>
    <row r="361" spans="1:4" x14ac:dyDescent="0.35">
      <c r="A361" s="17">
        <v>43250</v>
      </c>
      <c r="B361" s="16" t="s">
        <v>98</v>
      </c>
      <c r="C361" s="16" t="s">
        <v>99</v>
      </c>
      <c r="D361" s="16">
        <v>918</v>
      </c>
    </row>
    <row r="362" spans="1:4" x14ac:dyDescent="0.35">
      <c r="A362" s="17">
        <v>43250</v>
      </c>
      <c r="B362" s="16" t="s">
        <v>98</v>
      </c>
      <c r="C362" s="16" t="s">
        <v>99</v>
      </c>
      <c r="D362" s="16">
        <v>918</v>
      </c>
    </row>
    <row r="363" spans="1:4" x14ac:dyDescent="0.35">
      <c r="A363" s="17">
        <v>43250</v>
      </c>
      <c r="B363" s="16" t="s">
        <v>98</v>
      </c>
      <c r="C363" s="16" t="s">
        <v>99</v>
      </c>
      <c r="D363" s="16">
        <v>918</v>
      </c>
    </row>
    <row r="364" spans="1:4" x14ac:dyDescent="0.35">
      <c r="A364" s="17">
        <v>43250</v>
      </c>
      <c r="B364" s="16" t="s">
        <v>98</v>
      </c>
      <c r="C364" s="16" t="s">
        <v>99</v>
      </c>
      <c r="D364" s="16">
        <v>918</v>
      </c>
    </row>
    <row r="365" spans="1:4" x14ac:dyDescent="0.35">
      <c r="A365" s="17">
        <v>43250</v>
      </c>
      <c r="B365" s="16" t="s">
        <v>98</v>
      </c>
      <c r="C365" s="16" t="s">
        <v>99</v>
      </c>
      <c r="D365" s="16">
        <v>918</v>
      </c>
    </row>
    <row r="366" spans="1:4" x14ac:dyDescent="0.35">
      <c r="A366" s="17">
        <v>43251</v>
      </c>
      <c r="B366" s="16" t="s">
        <v>88</v>
      </c>
      <c r="C366" s="16" t="s">
        <v>89</v>
      </c>
      <c r="D366" s="16">
        <v>432</v>
      </c>
    </row>
    <row r="367" spans="1:4" x14ac:dyDescent="0.35">
      <c r="A367" s="17">
        <v>43251</v>
      </c>
      <c r="B367" s="16" t="s">
        <v>88</v>
      </c>
      <c r="C367" s="16" t="s">
        <v>89</v>
      </c>
      <c r="D367" s="16">
        <v>918</v>
      </c>
    </row>
    <row r="368" spans="1:4" x14ac:dyDescent="0.35">
      <c r="A368" s="17">
        <v>43251</v>
      </c>
      <c r="B368" s="16" t="s">
        <v>88</v>
      </c>
      <c r="C368" s="16" t="s">
        <v>89</v>
      </c>
      <c r="D368" s="16">
        <v>918</v>
      </c>
    </row>
    <row r="369" spans="1:4" x14ac:dyDescent="0.35">
      <c r="A369" s="17">
        <v>43251</v>
      </c>
      <c r="B369" s="16" t="s">
        <v>88</v>
      </c>
      <c r="C369" s="16" t="s">
        <v>89</v>
      </c>
      <c r="D369" s="16">
        <v>918</v>
      </c>
    </row>
    <row r="370" spans="1:4" x14ac:dyDescent="0.35">
      <c r="A370" s="17">
        <v>43251</v>
      </c>
      <c r="B370" s="16" t="s">
        <v>84</v>
      </c>
      <c r="C370" s="16" t="s">
        <v>85</v>
      </c>
      <c r="D370" s="16">
        <v>918</v>
      </c>
    </row>
    <row r="371" spans="1:4" x14ac:dyDescent="0.35">
      <c r="A371" s="17">
        <v>43251</v>
      </c>
      <c r="B371" s="16" t="s">
        <v>84</v>
      </c>
      <c r="C371" s="16" t="s">
        <v>85</v>
      </c>
      <c r="D371" s="16">
        <v>750</v>
      </c>
    </row>
    <row r="372" spans="1:4" x14ac:dyDescent="0.35">
      <c r="A372" s="17">
        <v>43252</v>
      </c>
      <c r="B372" s="16" t="s">
        <v>72</v>
      </c>
      <c r="C372" s="16" t="s">
        <v>73</v>
      </c>
      <c r="D372" s="16">
        <v>12</v>
      </c>
    </row>
    <row r="373" spans="1:4" x14ac:dyDescent="0.35">
      <c r="A373" s="17">
        <v>43252</v>
      </c>
      <c r="B373" s="16" t="s">
        <v>94</v>
      </c>
      <c r="C373" s="16" t="s">
        <v>95</v>
      </c>
      <c r="D373" s="16">
        <v>918</v>
      </c>
    </row>
    <row r="374" spans="1:4" x14ac:dyDescent="0.35">
      <c r="A374" s="17">
        <v>43252</v>
      </c>
      <c r="B374" s="16" t="s">
        <v>94</v>
      </c>
      <c r="C374" s="16" t="s">
        <v>95</v>
      </c>
      <c r="D374" s="16">
        <v>918</v>
      </c>
    </row>
    <row r="375" spans="1:4" x14ac:dyDescent="0.35">
      <c r="A375" s="17">
        <v>43252</v>
      </c>
      <c r="B375" s="16" t="s">
        <v>94</v>
      </c>
      <c r="C375" s="16" t="s">
        <v>95</v>
      </c>
      <c r="D375" s="16">
        <v>36</v>
      </c>
    </row>
    <row r="376" spans="1:4" x14ac:dyDescent="0.35">
      <c r="A376" s="17">
        <v>43252</v>
      </c>
      <c r="B376" s="16" t="s">
        <v>94</v>
      </c>
      <c r="C376" s="16" t="s">
        <v>95</v>
      </c>
      <c r="D376" s="16">
        <v>918</v>
      </c>
    </row>
    <row r="377" spans="1:4" x14ac:dyDescent="0.35">
      <c r="A377" s="17">
        <v>43252</v>
      </c>
      <c r="B377" s="16" t="s">
        <v>94</v>
      </c>
      <c r="C377" s="16" t="s">
        <v>95</v>
      </c>
      <c r="D377" s="16">
        <v>918</v>
      </c>
    </row>
    <row r="378" spans="1:4" x14ac:dyDescent="0.35">
      <c r="A378" s="17">
        <v>43255</v>
      </c>
      <c r="B378" s="16" t="s">
        <v>210</v>
      </c>
      <c r="C378" s="16" t="s">
        <v>211</v>
      </c>
      <c r="D378" s="16">
        <v>20</v>
      </c>
    </row>
    <row r="379" spans="1:4" x14ac:dyDescent="0.35">
      <c r="A379" s="17">
        <v>43255</v>
      </c>
      <c r="B379" s="16" t="s">
        <v>188</v>
      </c>
      <c r="C379" s="16" t="s">
        <v>189</v>
      </c>
      <c r="D379" s="16">
        <v>918</v>
      </c>
    </row>
    <row r="380" spans="1:4" x14ac:dyDescent="0.35">
      <c r="A380" s="17">
        <v>43255</v>
      </c>
      <c r="B380" s="16" t="s">
        <v>188</v>
      </c>
      <c r="C380" s="16" t="s">
        <v>189</v>
      </c>
      <c r="D380" s="16">
        <v>918</v>
      </c>
    </row>
    <row r="381" spans="1:4" x14ac:dyDescent="0.35">
      <c r="A381" s="17">
        <v>43255</v>
      </c>
      <c r="B381" s="16" t="s">
        <v>188</v>
      </c>
      <c r="C381" s="16" t="s">
        <v>189</v>
      </c>
      <c r="D381" s="16">
        <v>330</v>
      </c>
    </row>
    <row r="382" spans="1:4" x14ac:dyDescent="0.35">
      <c r="A382" s="17">
        <v>43255</v>
      </c>
      <c r="B382" s="16" t="s">
        <v>188</v>
      </c>
      <c r="C382" s="16" t="s">
        <v>189</v>
      </c>
      <c r="D382" s="16">
        <v>918</v>
      </c>
    </row>
    <row r="383" spans="1:4" x14ac:dyDescent="0.35">
      <c r="A383" s="17">
        <v>43255</v>
      </c>
      <c r="B383" s="16" t="s">
        <v>188</v>
      </c>
      <c r="C383" s="16" t="s">
        <v>189</v>
      </c>
      <c r="D383" s="16">
        <v>918</v>
      </c>
    </row>
    <row r="384" spans="1:4" x14ac:dyDescent="0.35">
      <c r="A384" s="17">
        <v>43255</v>
      </c>
      <c r="B384" s="16" t="s">
        <v>188</v>
      </c>
      <c r="C384" s="16" t="s">
        <v>189</v>
      </c>
      <c r="D384" s="16">
        <v>918</v>
      </c>
    </row>
    <row r="385" spans="1:4" x14ac:dyDescent="0.35">
      <c r="A385" s="17">
        <v>43256</v>
      </c>
      <c r="B385" s="16" t="s">
        <v>123</v>
      </c>
      <c r="C385" s="16" t="s">
        <v>124</v>
      </c>
      <c r="D385" s="16">
        <v>288</v>
      </c>
    </row>
    <row r="386" spans="1:4" x14ac:dyDescent="0.35">
      <c r="A386" s="17">
        <v>43256</v>
      </c>
      <c r="B386" s="16" t="s">
        <v>123</v>
      </c>
      <c r="C386" s="16" t="s">
        <v>124</v>
      </c>
      <c r="D386" s="16">
        <v>918</v>
      </c>
    </row>
    <row r="387" spans="1:4" x14ac:dyDescent="0.35">
      <c r="A387" s="17">
        <v>43256</v>
      </c>
      <c r="B387" s="16" t="s">
        <v>123</v>
      </c>
      <c r="C387" s="16" t="s">
        <v>124</v>
      </c>
      <c r="D387" s="16">
        <v>918</v>
      </c>
    </row>
    <row r="388" spans="1:4" x14ac:dyDescent="0.35">
      <c r="A388" s="17">
        <v>43256</v>
      </c>
      <c r="B388" s="16" t="s">
        <v>123</v>
      </c>
      <c r="C388" s="16" t="s">
        <v>124</v>
      </c>
      <c r="D388" s="16">
        <v>918</v>
      </c>
    </row>
    <row r="389" spans="1:4" x14ac:dyDescent="0.35">
      <c r="A389" s="17">
        <v>43256</v>
      </c>
      <c r="B389" s="16" t="s">
        <v>123</v>
      </c>
      <c r="C389" s="16" t="s">
        <v>124</v>
      </c>
      <c r="D389" s="16">
        <v>918</v>
      </c>
    </row>
    <row r="390" spans="1:4" x14ac:dyDescent="0.35">
      <c r="A390" s="17">
        <v>43256</v>
      </c>
      <c r="B390" s="16" t="s">
        <v>123</v>
      </c>
      <c r="C390" s="16" t="s">
        <v>124</v>
      </c>
      <c r="D390" s="16">
        <v>918</v>
      </c>
    </row>
    <row r="391" spans="1:4" x14ac:dyDescent="0.35">
      <c r="A391" s="17">
        <v>43257</v>
      </c>
      <c r="B391" s="16" t="s">
        <v>98</v>
      </c>
      <c r="C391" s="16" t="s">
        <v>99</v>
      </c>
      <c r="D391" s="16">
        <v>918</v>
      </c>
    </row>
    <row r="392" spans="1:4" x14ac:dyDescent="0.35">
      <c r="A392" s="17">
        <v>43257</v>
      </c>
      <c r="B392" s="16" t="s">
        <v>98</v>
      </c>
      <c r="C392" s="16" t="s">
        <v>99</v>
      </c>
      <c r="D392" s="16">
        <v>918</v>
      </c>
    </row>
    <row r="393" spans="1:4" x14ac:dyDescent="0.35">
      <c r="A393" s="17">
        <v>43257</v>
      </c>
      <c r="B393" s="16" t="s">
        <v>98</v>
      </c>
      <c r="C393" s="16" t="s">
        <v>99</v>
      </c>
      <c r="D393" s="16">
        <v>918</v>
      </c>
    </row>
    <row r="394" spans="1:4" x14ac:dyDescent="0.35">
      <c r="A394" s="17">
        <v>43257</v>
      </c>
      <c r="B394" s="16" t="s">
        <v>98</v>
      </c>
      <c r="C394" s="16" t="s">
        <v>99</v>
      </c>
      <c r="D394" s="16">
        <v>918</v>
      </c>
    </row>
    <row r="395" spans="1:4" x14ac:dyDescent="0.35">
      <c r="A395" s="17">
        <v>43257</v>
      </c>
      <c r="B395" s="16" t="s">
        <v>98</v>
      </c>
      <c r="C395" s="16" t="s">
        <v>99</v>
      </c>
      <c r="D395" s="16">
        <v>918</v>
      </c>
    </row>
    <row r="396" spans="1:4" x14ac:dyDescent="0.35">
      <c r="A396" s="17">
        <v>43257</v>
      </c>
      <c r="B396" s="16" t="s">
        <v>98</v>
      </c>
      <c r="C396" s="16" t="s">
        <v>99</v>
      </c>
      <c r="D396" s="16">
        <v>42</v>
      </c>
    </row>
    <row r="397" spans="1:4" x14ac:dyDescent="0.35">
      <c r="A397" s="17">
        <v>43258</v>
      </c>
      <c r="B397" s="16" t="s">
        <v>156</v>
      </c>
      <c r="C397" s="16" t="s">
        <v>157</v>
      </c>
      <c r="D397" s="16">
        <v>2880</v>
      </c>
    </row>
    <row r="398" spans="1:4" x14ac:dyDescent="0.35">
      <c r="A398" s="17">
        <v>43258</v>
      </c>
      <c r="B398" s="16" t="s">
        <v>154</v>
      </c>
      <c r="C398" s="16" t="s">
        <v>155</v>
      </c>
      <c r="D398" s="16">
        <v>3264</v>
      </c>
    </row>
    <row r="399" spans="1:4" x14ac:dyDescent="0.35">
      <c r="A399" s="17">
        <v>43259</v>
      </c>
      <c r="B399" s="16" t="s">
        <v>212</v>
      </c>
      <c r="C399" s="16" t="s">
        <v>213</v>
      </c>
      <c r="D399" s="16">
        <v>20</v>
      </c>
    </row>
    <row r="400" spans="1:4" x14ac:dyDescent="0.35">
      <c r="A400" s="17">
        <v>43259</v>
      </c>
      <c r="B400" s="16" t="s">
        <v>186</v>
      </c>
      <c r="C400" s="16" t="s">
        <v>187</v>
      </c>
      <c r="D400" s="16">
        <v>918</v>
      </c>
    </row>
    <row r="401" spans="1:4" x14ac:dyDescent="0.35">
      <c r="A401" s="17">
        <v>43259</v>
      </c>
      <c r="B401" s="16" t="s">
        <v>186</v>
      </c>
      <c r="C401" s="16" t="s">
        <v>187</v>
      </c>
      <c r="D401" s="16">
        <v>570</v>
      </c>
    </row>
    <row r="402" spans="1:4" x14ac:dyDescent="0.35">
      <c r="A402" s="17">
        <v>43259</v>
      </c>
      <c r="B402" s="16" t="s">
        <v>84</v>
      </c>
      <c r="C402" s="16" t="s">
        <v>85</v>
      </c>
      <c r="D402" s="16">
        <v>852</v>
      </c>
    </row>
    <row r="403" spans="1:4" x14ac:dyDescent="0.35">
      <c r="A403" s="17">
        <v>43259</v>
      </c>
      <c r="B403" s="16" t="s">
        <v>82</v>
      </c>
      <c r="C403" s="16" t="s">
        <v>83</v>
      </c>
      <c r="D403" s="16">
        <v>918</v>
      </c>
    </row>
    <row r="404" spans="1:4" x14ac:dyDescent="0.35">
      <c r="A404" s="17">
        <v>43259</v>
      </c>
      <c r="B404" s="16" t="s">
        <v>82</v>
      </c>
      <c r="C404" s="16" t="s">
        <v>83</v>
      </c>
      <c r="D404" s="16">
        <v>546</v>
      </c>
    </row>
    <row r="405" spans="1:4" x14ac:dyDescent="0.35">
      <c r="A405" s="17">
        <v>43262</v>
      </c>
      <c r="B405" s="16" t="s">
        <v>86</v>
      </c>
      <c r="C405" s="16" t="s">
        <v>87</v>
      </c>
      <c r="D405" s="16">
        <v>654</v>
      </c>
    </row>
    <row r="406" spans="1:4" x14ac:dyDescent="0.35">
      <c r="A406" s="17">
        <v>43262</v>
      </c>
      <c r="B406" s="16" t="s">
        <v>86</v>
      </c>
      <c r="C406" s="16" t="s">
        <v>87</v>
      </c>
      <c r="D406" s="16">
        <v>918</v>
      </c>
    </row>
    <row r="407" spans="1:4" x14ac:dyDescent="0.35">
      <c r="A407" s="17">
        <v>43262</v>
      </c>
      <c r="B407" s="16" t="s">
        <v>170</v>
      </c>
      <c r="C407" s="16" t="s">
        <v>171</v>
      </c>
      <c r="D407" s="16">
        <v>576</v>
      </c>
    </row>
    <row r="408" spans="1:4" x14ac:dyDescent="0.35">
      <c r="A408" s="17">
        <v>43262</v>
      </c>
      <c r="B408" s="16" t="s">
        <v>170</v>
      </c>
      <c r="C408" s="16" t="s">
        <v>171</v>
      </c>
      <c r="D408" s="16">
        <v>918</v>
      </c>
    </row>
    <row r="409" spans="1:4" x14ac:dyDescent="0.35">
      <c r="A409" s="17">
        <v>43262</v>
      </c>
      <c r="B409" s="16" t="s">
        <v>170</v>
      </c>
      <c r="C409" s="16" t="s">
        <v>171</v>
      </c>
      <c r="D409" s="16">
        <v>918</v>
      </c>
    </row>
    <row r="410" spans="1:4" x14ac:dyDescent="0.35">
      <c r="A410" s="17">
        <v>43262</v>
      </c>
      <c r="B410" s="16" t="s">
        <v>170</v>
      </c>
      <c r="C410" s="16" t="s">
        <v>171</v>
      </c>
      <c r="D410" s="16">
        <v>918</v>
      </c>
    </row>
    <row r="411" spans="1:4" x14ac:dyDescent="0.35">
      <c r="A411" s="17">
        <v>43263</v>
      </c>
      <c r="B411" s="16" t="s">
        <v>179</v>
      </c>
      <c r="C411" s="16" t="s">
        <v>180</v>
      </c>
      <c r="D411" s="16">
        <v>20</v>
      </c>
    </row>
    <row r="412" spans="1:4" x14ac:dyDescent="0.35">
      <c r="A412" s="17">
        <v>43263</v>
      </c>
      <c r="B412" s="16" t="s">
        <v>88</v>
      </c>
      <c r="C412" s="16" t="s">
        <v>89</v>
      </c>
      <c r="D412" s="16">
        <v>918</v>
      </c>
    </row>
    <row r="413" spans="1:4" x14ac:dyDescent="0.35">
      <c r="A413" s="17">
        <v>43263</v>
      </c>
      <c r="B413" s="16" t="s">
        <v>88</v>
      </c>
      <c r="C413" s="16" t="s">
        <v>89</v>
      </c>
      <c r="D413" s="16">
        <v>918</v>
      </c>
    </row>
    <row r="414" spans="1:4" x14ac:dyDescent="0.35">
      <c r="A414" s="17">
        <v>43263</v>
      </c>
      <c r="B414" s="16" t="s">
        <v>88</v>
      </c>
      <c r="C414" s="16" t="s">
        <v>89</v>
      </c>
      <c r="D414" s="16">
        <v>918</v>
      </c>
    </row>
    <row r="415" spans="1:4" x14ac:dyDescent="0.35">
      <c r="A415" s="17">
        <v>43263</v>
      </c>
      <c r="B415" s="16" t="s">
        <v>88</v>
      </c>
      <c r="C415" s="16" t="s">
        <v>89</v>
      </c>
      <c r="D415" s="16">
        <v>426</v>
      </c>
    </row>
    <row r="416" spans="1:4" x14ac:dyDescent="0.35">
      <c r="A416" s="17">
        <v>43263</v>
      </c>
      <c r="B416" s="16" t="s">
        <v>172</v>
      </c>
      <c r="C416" s="16" t="s">
        <v>173</v>
      </c>
      <c r="D416" s="16">
        <v>168</v>
      </c>
    </row>
    <row r="417" spans="1:4" x14ac:dyDescent="0.35">
      <c r="A417" s="17">
        <v>43263</v>
      </c>
      <c r="B417" s="16" t="s">
        <v>172</v>
      </c>
      <c r="C417" s="16" t="s">
        <v>173</v>
      </c>
      <c r="D417" s="16">
        <v>918</v>
      </c>
    </row>
    <row r="418" spans="1:4" x14ac:dyDescent="0.35">
      <c r="A418" s="17">
        <v>43263</v>
      </c>
      <c r="B418" s="16" t="s">
        <v>172</v>
      </c>
      <c r="C418" s="16" t="s">
        <v>173</v>
      </c>
      <c r="D418" s="16">
        <v>918</v>
      </c>
    </row>
    <row r="419" spans="1:4" x14ac:dyDescent="0.35">
      <c r="A419" s="17">
        <v>43263</v>
      </c>
      <c r="B419" s="16" t="s">
        <v>172</v>
      </c>
      <c r="C419" s="16" t="s">
        <v>173</v>
      </c>
      <c r="D419" s="16">
        <v>918</v>
      </c>
    </row>
    <row r="420" spans="1:4" x14ac:dyDescent="0.35">
      <c r="A420" s="17">
        <v>43264</v>
      </c>
      <c r="B420" s="16" t="s">
        <v>174</v>
      </c>
      <c r="C420" s="16" t="s">
        <v>254</v>
      </c>
      <c r="D420" s="16">
        <v>918</v>
      </c>
    </row>
    <row r="421" spans="1:4" x14ac:dyDescent="0.35">
      <c r="A421" s="17">
        <v>43264</v>
      </c>
      <c r="B421" s="16" t="s">
        <v>174</v>
      </c>
      <c r="C421" s="16" t="s">
        <v>254</v>
      </c>
      <c r="D421" s="16">
        <v>918</v>
      </c>
    </row>
    <row r="422" spans="1:4" x14ac:dyDescent="0.35">
      <c r="A422" s="17">
        <v>43264</v>
      </c>
      <c r="B422" s="16" t="s">
        <v>174</v>
      </c>
      <c r="C422" s="16" t="s">
        <v>254</v>
      </c>
      <c r="D422" s="16">
        <v>918</v>
      </c>
    </row>
    <row r="423" spans="1:4" x14ac:dyDescent="0.35">
      <c r="A423" s="17">
        <v>43264</v>
      </c>
      <c r="B423" s="16" t="s">
        <v>174</v>
      </c>
      <c r="C423" s="16" t="s">
        <v>254</v>
      </c>
      <c r="D423" s="16">
        <v>324</v>
      </c>
    </row>
    <row r="424" spans="1:4" x14ac:dyDescent="0.35">
      <c r="A424" s="17">
        <v>43264</v>
      </c>
      <c r="B424" s="16" t="s">
        <v>174</v>
      </c>
      <c r="C424" s="16" t="s">
        <v>254</v>
      </c>
      <c r="D424" s="16">
        <v>918</v>
      </c>
    </row>
    <row r="425" spans="1:4" x14ac:dyDescent="0.35">
      <c r="A425" s="17">
        <v>43264</v>
      </c>
      <c r="B425" s="16" t="s">
        <v>174</v>
      </c>
      <c r="C425" s="16" t="s">
        <v>254</v>
      </c>
      <c r="D425" s="16">
        <v>918</v>
      </c>
    </row>
    <row r="426" spans="1:4" x14ac:dyDescent="0.35">
      <c r="A426" s="17">
        <v>43265</v>
      </c>
      <c r="B426" s="16" t="s">
        <v>98</v>
      </c>
      <c r="C426" s="16" t="s">
        <v>99</v>
      </c>
      <c r="D426" s="16">
        <v>918</v>
      </c>
    </row>
    <row r="427" spans="1:4" x14ac:dyDescent="0.35">
      <c r="A427" s="17">
        <v>43265</v>
      </c>
      <c r="B427" s="16" t="s">
        <v>98</v>
      </c>
      <c r="C427" s="16" t="s">
        <v>99</v>
      </c>
      <c r="D427" s="16">
        <v>918</v>
      </c>
    </row>
    <row r="428" spans="1:4" x14ac:dyDescent="0.35">
      <c r="A428" s="17">
        <v>43265</v>
      </c>
      <c r="B428" s="16" t="s">
        <v>98</v>
      </c>
      <c r="C428" s="16" t="s">
        <v>99</v>
      </c>
      <c r="D428" s="16">
        <v>918</v>
      </c>
    </row>
    <row r="429" spans="1:4" x14ac:dyDescent="0.35">
      <c r="A429" s="17">
        <v>43265</v>
      </c>
      <c r="B429" s="16" t="s">
        <v>98</v>
      </c>
      <c r="C429" s="16" t="s">
        <v>99</v>
      </c>
      <c r="D429" s="16">
        <v>918</v>
      </c>
    </row>
    <row r="430" spans="1:4" x14ac:dyDescent="0.35">
      <c r="A430" s="17">
        <v>43265</v>
      </c>
      <c r="B430" s="16" t="s">
        <v>98</v>
      </c>
      <c r="C430" s="16" t="s">
        <v>99</v>
      </c>
      <c r="D430" s="16">
        <v>918</v>
      </c>
    </row>
    <row r="431" spans="1:4" x14ac:dyDescent="0.35">
      <c r="A431" s="17">
        <v>43265</v>
      </c>
      <c r="B431" s="16" t="s">
        <v>98</v>
      </c>
      <c r="C431" s="16" t="s">
        <v>99</v>
      </c>
      <c r="D431" s="16">
        <v>480</v>
      </c>
    </row>
    <row r="432" spans="1:4" x14ac:dyDescent="0.35">
      <c r="A432" s="17">
        <v>43266</v>
      </c>
      <c r="B432" s="16" t="s">
        <v>104</v>
      </c>
      <c r="C432" s="16" t="s">
        <v>105</v>
      </c>
      <c r="D432" s="16">
        <v>24</v>
      </c>
    </row>
    <row r="433" spans="1:4" x14ac:dyDescent="0.35">
      <c r="A433" s="17">
        <v>43266</v>
      </c>
      <c r="B433" s="16" t="s">
        <v>100</v>
      </c>
      <c r="C433" s="16" t="s">
        <v>101</v>
      </c>
      <c r="D433" s="16">
        <v>918</v>
      </c>
    </row>
    <row r="434" spans="1:4" x14ac:dyDescent="0.35">
      <c r="A434" s="17">
        <v>43266</v>
      </c>
      <c r="B434" s="16" t="s">
        <v>100</v>
      </c>
      <c r="C434" s="16" t="s">
        <v>101</v>
      </c>
      <c r="D434" s="16">
        <v>918</v>
      </c>
    </row>
    <row r="435" spans="1:4" x14ac:dyDescent="0.35">
      <c r="A435" s="17">
        <v>43266</v>
      </c>
      <c r="B435" s="16" t="s">
        <v>100</v>
      </c>
      <c r="C435" s="16" t="s">
        <v>101</v>
      </c>
      <c r="D435" s="16">
        <v>918</v>
      </c>
    </row>
    <row r="436" spans="1:4" x14ac:dyDescent="0.35">
      <c r="A436" s="17">
        <v>43266</v>
      </c>
      <c r="B436" s="16" t="s">
        <v>100</v>
      </c>
      <c r="C436" s="16" t="s">
        <v>101</v>
      </c>
      <c r="D436" s="16">
        <v>588</v>
      </c>
    </row>
    <row r="437" spans="1:4" x14ac:dyDescent="0.35">
      <c r="A437" s="17">
        <v>43266</v>
      </c>
      <c r="B437" s="16" t="s">
        <v>92</v>
      </c>
      <c r="C437" s="16" t="s">
        <v>93</v>
      </c>
      <c r="D437" s="16">
        <v>918</v>
      </c>
    </row>
    <row r="438" spans="1:4" x14ac:dyDescent="0.35">
      <c r="A438" s="17">
        <v>43266</v>
      </c>
      <c r="B438" s="16" t="s">
        <v>92</v>
      </c>
      <c r="C438" s="16" t="s">
        <v>93</v>
      </c>
      <c r="D438" s="16">
        <v>618</v>
      </c>
    </row>
    <row r="439" spans="1:4" x14ac:dyDescent="0.35">
      <c r="A439" s="17">
        <v>43269</v>
      </c>
      <c r="B439" s="16" t="s">
        <v>250</v>
      </c>
      <c r="C439" s="16" t="s">
        <v>251</v>
      </c>
      <c r="D439" s="16">
        <v>12</v>
      </c>
    </row>
    <row r="440" spans="1:4" x14ac:dyDescent="0.35">
      <c r="A440" s="17">
        <v>43269</v>
      </c>
      <c r="B440" s="16" t="s">
        <v>252</v>
      </c>
      <c r="C440" s="16" t="s">
        <v>253</v>
      </c>
      <c r="D440" s="16">
        <v>12</v>
      </c>
    </row>
    <row r="441" spans="1:4" x14ac:dyDescent="0.35">
      <c r="A441" s="17">
        <v>43269</v>
      </c>
      <c r="B441" s="16" t="s">
        <v>226</v>
      </c>
      <c r="C441" s="16" t="s">
        <v>227</v>
      </c>
      <c r="D441" s="16">
        <v>432</v>
      </c>
    </row>
    <row r="442" spans="1:4" x14ac:dyDescent="0.35">
      <c r="A442" s="17">
        <v>43269</v>
      </c>
      <c r="B442" s="16" t="s">
        <v>226</v>
      </c>
      <c r="C442" s="16" t="s">
        <v>227</v>
      </c>
      <c r="D442" s="16">
        <v>918</v>
      </c>
    </row>
    <row r="443" spans="1:4" x14ac:dyDescent="0.35">
      <c r="A443" s="17">
        <v>43269</v>
      </c>
      <c r="B443" s="16" t="s">
        <v>226</v>
      </c>
      <c r="C443" s="16" t="s">
        <v>227</v>
      </c>
      <c r="D443" s="16">
        <v>918</v>
      </c>
    </row>
    <row r="444" spans="1:4" x14ac:dyDescent="0.35">
      <c r="A444" s="17">
        <v>43269</v>
      </c>
      <c r="B444" s="16" t="s">
        <v>226</v>
      </c>
      <c r="C444" s="16" t="s">
        <v>227</v>
      </c>
      <c r="D444" s="16">
        <v>918</v>
      </c>
    </row>
    <row r="445" spans="1:4" x14ac:dyDescent="0.35">
      <c r="A445" s="17">
        <v>43269</v>
      </c>
      <c r="B445" s="16" t="s">
        <v>230</v>
      </c>
      <c r="C445" s="16" t="s">
        <v>231</v>
      </c>
      <c r="D445" s="16">
        <v>276</v>
      </c>
    </row>
    <row r="446" spans="1:4" x14ac:dyDescent="0.35">
      <c r="A446" s="17">
        <v>43269</v>
      </c>
      <c r="B446" s="16" t="s">
        <v>230</v>
      </c>
      <c r="C446" s="16" t="s">
        <v>231</v>
      </c>
      <c r="D446" s="16">
        <v>918</v>
      </c>
    </row>
    <row r="447" spans="1:4" x14ac:dyDescent="0.35">
      <c r="A447" s="17">
        <v>43270</v>
      </c>
      <c r="B447" s="16" t="s">
        <v>102</v>
      </c>
      <c r="C447" s="16" t="s">
        <v>103</v>
      </c>
      <c r="D447" s="16">
        <v>918</v>
      </c>
    </row>
    <row r="448" spans="1:4" x14ac:dyDescent="0.35">
      <c r="A448" s="17">
        <v>43270</v>
      </c>
      <c r="B448" s="16" t="s">
        <v>102</v>
      </c>
      <c r="C448" s="16" t="s">
        <v>103</v>
      </c>
      <c r="D448" s="16">
        <v>462</v>
      </c>
    </row>
    <row r="449" spans="1:4" x14ac:dyDescent="0.35">
      <c r="A449" s="17">
        <v>43270</v>
      </c>
      <c r="B449" s="16" t="s">
        <v>102</v>
      </c>
      <c r="C449" s="16" t="s">
        <v>103</v>
      </c>
      <c r="D449" s="16">
        <v>918</v>
      </c>
    </row>
    <row r="450" spans="1:4" x14ac:dyDescent="0.35">
      <c r="A450" s="17">
        <v>43270</v>
      </c>
      <c r="B450" s="16" t="s">
        <v>102</v>
      </c>
      <c r="C450" s="16" t="s">
        <v>103</v>
      </c>
      <c r="D450" s="16">
        <v>918</v>
      </c>
    </row>
    <row r="451" spans="1:4" x14ac:dyDescent="0.35">
      <c r="A451" s="17">
        <v>43270</v>
      </c>
      <c r="B451" s="16" t="s">
        <v>102</v>
      </c>
      <c r="C451" s="16" t="s">
        <v>103</v>
      </c>
      <c r="D451" s="16">
        <v>918</v>
      </c>
    </row>
    <row r="452" spans="1:4" x14ac:dyDescent="0.35">
      <c r="A452" s="17">
        <v>43270</v>
      </c>
      <c r="B452" s="16" t="s">
        <v>102</v>
      </c>
      <c r="C452" s="16" t="s">
        <v>103</v>
      </c>
      <c r="D452" s="16">
        <v>918</v>
      </c>
    </row>
    <row r="453" spans="1:4" x14ac:dyDescent="0.35">
      <c r="A453" s="17">
        <v>43271</v>
      </c>
      <c r="B453" s="16" t="s">
        <v>96</v>
      </c>
      <c r="C453" s="16" t="s">
        <v>97</v>
      </c>
      <c r="D453" s="16">
        <v>918</v>
      </c>
    </row>
    <row r="454" spans="1:4" x14ac:dyDescent="0.35">
      <c r="A454" s="17">
        <v>43271</v>
      </c>
      <c r="B454" s="16" t="s">
        <v>96</v>
      </c>
      <c r="C454" s="16" t="s">
        <v>97</v>
      </c>
      <c r="D454" s="16">
        <v>462</v>
      </c>
    </row>
    <row r="455" spans="1:4" x14ac:dyDescent="0.35">
      <c r="A455" s="17">
        <v>43271</v>
      </c>
      <c r="B455" s="16" t="s">
        <v>96</v>
      </c>
      <c r="C455" s="16" t="s">
        <v>97</v>
      </c>
      <c r="D455" s="16">
        <v>918</v>
      </c>
    </row>
    <row r="456" spans="1:4" x14ac:dyDescent="0.35">
      <c r="A456" s="17">
        <v>43271</v>
      </c>
      <c r="B456" s="16" t="s">
        <v>96</v>
      </c>
      <c r="C456" s="16" t="s">
        <v>97</v>
      </c>
      <c r="D456" s="16">
        <v>918</v>
      </c>
    </row>
    <row r="457" spans="1:4" x14ac:dyDescent="0.35">
      <c r="A457" s="17">
        <v>43271</v>
      </c>
      <c r="B457" s="16" t="s">
        <v>96</v>
      </c>
      <c r="C457" s="16" t="s">
        <v>97</v>
      </c>
      <c r="D457" s="16">
        <v>918</v>
      </c>
    </row>
    <row r="458" spans="1:4" x14ac:dyDescent="0.35">
      <c r="A458" s="17">
        <v>43271</v>
      </c>
      <c r="B458" s="16" t="s">
        <v>96</v>
      </c>
      <c r="C458" s="16" t="s">
        <v>97</v>
      </c>
      <c r="D458" s="16">
        <v>918</v>
      </c>
    </row>
    <row r="459" spans="1:4" x14ac:dyDescent="0.35">
      <c r="A459" s="17">
        <v>43272</v>
      </c>
      <c r="B459" s="16" t="s">
        <v>256</v>
      </c>
      <c r="C459" s="16" t="s">
        <v>257</v>
      </c>
      <c r="D459" s="16">
        <v>12</v>
      </c>
    </row>
    <row r="460" spans="1:4" x14ac:dyDescent="0.35">
      <c r="A460" s="17">
        <v>43272</v>
      </c>
      <c r="B460" s="16" t="s">
        <v>258</v>
      </c>
      <c r="C460" s="16" t="s">
        <v>259</v>
      </c>
      <c r="D460" s="16">
        <v>12</v>
      </c>
    </row>
    <row r="461" spans="1:4" x14ac:dyDescent="0.35">
      <c r="A461" s="17">
        <v>43272</v>
      </c>
      <c r="B461" s="16" t="s">
        <v>232</v>
      </c>
      <c r="C461" s="16" t="s">
        <v>233</v>
      </c>
      <c r="D461" s="16">
        <v>918</v>
      </c>
    </row>
    <row r="462" spans="1:4" x14ac:dyDescent="0.35">
      <c r="A462" s="17">
        <v>43272</v>
      </c>
      <c r="B462" s="16" t="s">
        <v>232</v>
      </c>
      <c r="C462" s="16" t="s">
        <v>233</v>
      </c>
      <c r="D462" s="16">
        <v>546</v>
      </c>
    </row>
    <row r="463" spans="1:4" x14ac:dyDescent="0.35">
      <c r="A463" s="17">
        <v>43272</v>
      </c>
      <c r="B463" s="16" t="s">
        <v>228</v>
      </c>
      <c r="C463" s="16" t="s">
        <v>229</v>
      </c>
      <c r="D463" s="16">
        <v>918</v>
      </c>
    </row>
    <row r="464" spans="1:4" x14ac:dyDescent="0.35">
      <c r="A464" s="17">
        <v>43272</v>
      </c>
      <c r="B464" s="16" t="s">
        <v>228</v>
      </c>
      <c r="C464" s="16" t="s">
        <v>229</v>
      </c>
      <c r="D464" s="16">
        <v>918</v>
      </c>
    </row>
    <row r="465" spans="1:4" x14ac:dyDescent="0.35">
      <c r="A465" s="17">
        <v>43272</v>
      </c>
      <c r="B465" s="16" t="s">
        <v>228</v>
      </c>
      <c r="C465" s="16" t="s">
        <v>229</v>
      </c>
      <c r="D465" s="16">
        <v>918</v>
      </c>
    </row>
    <row r="466" spans="1:4" x14ac:dyDescent="0.35">
      <c r="A466" s="17">
        <v>43272</v>
      </c>
      <c r="B466" s="16" t="s">
        <v>228</v>
      </c>
      <c r="C466" s="16" t="s">
        <v>229</v>
      </c>
      <c r="D466" s="16">
        <v>366</v>
      </c>
    </row>
    <row r="467" spans="1:4" x14ac:dyDescent="0.35">
      <c r="A467" s="17">
        <v>43273</v>
      </c>
      <c r="B467" s="16" t="s">
        <v>144</v>
      </c>
      <c r="C467" s="16" t="s">
        <v>145</v>
      </c>
      <c r="D467" s="16">
        <v>20</v>
      </c>
    </row>
    <row r="468" spans="1:4" x14ac:dyDescent="0.35">
      <c r="A468" s="17">
        <v>43273</v>
      </c>
      <c r="B468" s="16" t="s">
        <v>234</v>
      </c>
      <c r="C468" s="16" t="s">
        <v>235</v>
      </c>
      <c r="D468" s="16">
        <v>888</v>
      </c>
    </row>
    <row r="469" spans="1:4" x14ac:dyDescent="0.35">
      <c r="A469" s="17">
        <v>43273</v>
      </c>
      <c r="B469" s="16" t="s">
        <v>234</v>
      </c>
      <c r="C469" s="16" t="s">
        <v>235</v>
      </c>
      <c r="D469" s="16">
        <v>918</v>
      </c>
    </row>
    <row r="470" spans="1:4" x14ac:dyDescent="0.35">
      <c r="A470" s="17">
        <v>43273</v>
      </c>
      <c r="B470" s="16" t="s">
        <v>142</v>
      </c>
      <c r="C470" s="16" t="s">
        <v>143</v>
      </c>
      <c r="D470" s="16">
        <v>498</v>
      </c>
    </row>
    <row r="471" spans="1:4" x14ac:dyDescent="0.35">
      <c r="A471" s="17">
        <v>43273</v>
      </c>
      <c r="B471" s="16" t="s">
        <v>142</v>
      </c>
      <c r="C471" s="16" t="s">
        <v>143</v>
      </c>
      <c r="D471" s="16">
        <v>918</v>
      </c>
    </row>
    <row r="472" spans="1:4" x14ac:dyDescent="0.35">
      <c r="A472" s="17">
        <v>43273</v>
      </c>
      <c r="B472" s="16" t="s">
        <v>142</v>
      </c>
      <c r="C472" s="16" t="s">
        <v>143</v>
      </c>
      <c r="D472" s="16">
        <v>918</v>
      </c>
    </row>
    <row r="473" spans="1:4" x14ac:dyDescent="0.35">
      <c r="A473" s="17">
        <v>43273</v>
      </c>
      <c r="B473" s="16" t="s">
        <v>142</v>
      </c>
      <c r="C473" s="16" t="s">
        <v>143</v>
      </c>
      <c r="D473" s="16">
        <v>918</v>
      </c>
    </row>
    <row r="474" spans="1:4" x14ac:dyDescent="0.35">
      <c r="A474" s="17">
        <v>43276</v>
      </c>
      <c r="B474" s="16" t="s">
        <v>133</v>
      </c>
      <c r="C474" s="16" t="s">
        <v>134</v>
      </c>
      <c r="D474" s="16">
        <v>522</v>
      </c>
    </row>
    <row r="475" spans="1:4" x14ac:dyDescent="0.35">
      <c r="A475" s="17">
        <v>43276</v>
      </c>
      <c r="B475" s="16" t="s">
        <v>133</v>
      </c>
      <c r="C475" s="16" t="s">
        <v>134</v>
      </c>
      <c r="D475" s="16">
        <v>918</v>
      </c>
    </row>
    <row r="476" spans="1:4" x14ac:dyDescent="0.35">
      <c r="A476" s="17">
        <v>43276</v>
      </c>
      <c r="B476" s="16" t="s">
        <v>133</v>
      </c>
      <c r="C476" s="16" t="s">
        <v>134</v>
      </c>
      <c r="D476" s="16">
        <v>918</v>
      </c>
    </row>
    <row r="477" spans="1:4" x14ac:dyDescent="0.35">
      <c r="A477" s="17">
        <v>43276</v>
      </c>
      <c r="B477" s="16" t="s">
        <v>133</v>
      </c>
      <c r="C477" s="16" t="s">
        <v>134</v>
      </c>
      <c r="D477" s="16">
        <v>918</v>
      </c>
    </row>
    <row r="478" spans="1:4" x14ac:dyDescent="0.35">
      <c r="A478" s="17">
        <v>43277</v>
      </c>
      <c r="B478" s="16" t="s">
        <v>106</v>
      </c>
      <c r="C478" s="16" t="s">
        <v>107</v>
      </c>
      <c r="D478" s="16">
        <v>20</v>
      </c>
    </row>
    <row r="479" spans="1:4" x14ac:dyDescent="0.35">
      <c r="A479" s="17">
        <v>43277</v>
      </c>
      <c r="B479" s="16" t="s">
        <v>135</v>
      </c>
      <c r="C479" s="16" t="s">
        <v>136</v>
      </c>
      <c r="D479" s="16">
        <v>660</v>
      </c>
    </row>
    <row r="480" spans="1:4" x14ac:dyDescent="0.35">
      <c r="A480" s="17">
        <v>43277</v>
      </c>
      <c r="B480" s="16" t="s">
        <v>135</v>
      </c>
      <c r="C480" s="16" t="s">
        <v>136</v>
      </c>
      <c r="D480" s="16">
        <v>918</v>
      </c>
    </row>
    <row r="481" spans="1:4" x14ac:dyDescent="0.35">
      <c r="A481" s="17">
        <v>43277</v>
      </c>
      <c r="B481" s="16" t="s">
        <v>84</v>
      </c>
      <c r="C481" s="16" t="s">
        <v>85</v>
      </c>
      <c r="D481" s="16">
        <v>318</v>
      </c>
    </row>
    <row r="482" spans="1:4" x14ac:dyDescent="0.35">
      <c r="A482" s="17">
        <v>43277</v>
      </c>
      <c r="B482" s="16" t="s">
        <v>84</v>
      </c>
      <c r="C482" s="16" t="s">
        <v>85</v>
      </c>
      <c r="D482" s="16">
        <v>918</v>
      </c>
    </row>
    <row r="483" spans="1:4" x14ac:dyDescent="0.35">
      <c r="A483" s="17">
        <v>43277</v>
      </c>
      <c r="B483" s="16" t="s">
        <v>84</v>
      </c>
      <c r="C483" s="16" t="s">
        <v>85</v>
      </c>
      <c r="D483" s="16">
        <v>918</v>
      </c>
    </row>
    <row r="484" spans="1:4" x14ac:dyDescent="0.35">
      <c r="A484" s="17">
        <v>43277</v>
      </c>
      <c r="B484" s="16" t="s">
        <v>84</v>
      </c>
      <c r="C484" s="16" t="s">
        <v>85</v>
      </c>
      <c r="D484" s="16">
        <v>918</v>
      </c>
    </row>
    <row r="485" spans="1:4" x14ac:dyDescent="0.35">
      <c r="A485" s="17">
        <v>43278</v>
      </c>
      <c r="B485" s="16" t="s">
        <v>76</v>
      </c>
      <c r="C485" s="16" t="s">
        <v>77</v>
      </c>
      <c r="D485" s="16">
        <v>60</v>
      </c>
    </row>
    <row r="486" spans="1:4" x14ac:dyDescent="0.35">
      <c r="A486" s="17">
        <v>43278</v>
      </c>
      <c r="B486" s="16" t="s">
        <v>98</v>
      </c>
      <c r="C486" s="16" t="s">
        <v>99</v>
      </c>
      <c r="D486" s="16">
        <v>222</v>
      </c>
    </row>
    <row r="487" spans="1:4" x14ac:dyDescent="0.35">
      <c r="A487" s="17">
        <v>43278</v>
      </c>
      <c r="B487" s="16" t="s">
        <v>98</v>
      </c>
      <c r="C487" s="16" t="s">
        <v>99</v>
      </c>
      <c r="D487" s="16">
        <v>918</v>
      </c>
    </row>
    <row r="488" spans="1:4" x14ac:dyDescent="0.35">
      <c r="A488" s="17">
        <v>43278</v>
      </c>
      <c r="B488" s="16" t="s">
        <v>98</v>
      </c>
      <c r="C488" s="16" t="s">
        <v>99</v>
      </c>
      <c r="D488" s="16">
        <v>918</v>
      </c>
    </row>
    <row r="489" spans="1:4" x14ac:dyDescent="0.35">
      <c r="A489" s="17">
        <v>43278</v>
      </c>
      <c r="B489" s="16" t="s">
        <v>98</v>
      </c>
      <c r="C489" s="16" t="s">
        <v>99</v>
      </c>
      <c r="D489" s="16">
        <v>918</v>
      </c>
    </row>
    <row r="490" spans="1:4" x14ac:dyDescent="0.35">
      <c r="A490" s="17">
        <v>43278</v>
      </c>
      <c r="B490" s="16" t="s">
        <v>98</v>
      </c>
      <c r="C490" s="16" t="s">
        <v>99</v>
      </c>
      <c r="D490" s="16">
        <v>918</v>
      </c>
    </row>
    <row r="491" spans="1:4" x14ac:dyDescent="0.35">
      <c r="A491" s="17">
        <v>43278</v>
      </c>
      <c r="B491" s="16" t="s">
        <v>98</v>
      </c>
      <c r="C491" s="16" t="s">
        <v>99</v>
      </c>
      <c r="D491" s="16">
        <v>918</v>
      </c>
    </row>
    <row r="492" spans="1:4" x14ac:dyDescent="0.35">
      <c r="A492" s="17">
        <v>43279</v>
      </c>
      <c r="B492" s="16" t="s">
        <v>78</v>
      </c>
      <c r="C492" s="16" t="s">
        <v>79</v>
      </c>
      <c r="D492" s="16">
        <v>40</v>
      </c>
    </row>
    <row r="493" spans="1:4" x14ac:dyDescent="0.35">
      <c r="A493" s="17">
        <v>43279</v>
      </c>
      <c r="B493" s="16" t="s">
        <v>100</v>
      </c>
      <c r="C493" s="16" t="s">
        <v>101</v>
      </c>
      <c r="D493" s="16">
        <v>384</v>
      </c>
    </row>
    <row r="494" spans="1:4" x14ac:dyDescent="0.35">
      <c r="A494" s="17">
        <v>43279</v>
      </c>
      <c r="B494" s="16" t="s">
        <v>100</v>
      </c>
      <c r="C494" s="16" t="s">
        <v>101</v>
      </c>
      <c r="D494" s="16">
        <v>918</v>
      </c>
    </row>
    <row r="495" spans="1:4" x14ac:dyDescent="0.35">
      <c r="A495" s="17">
        <v>43279</v>
      </c>
      <c r="B495" s="16" t="s">
        <v>100</v>
      </c>
      <c r="C495" s="16" t="s">
        <v>101</v>
      </c>
      <c r="D495" s="16">
        <v>918</v>
      </c>
    </row>
    <row r="496" spans="1:4" x14ac:dyDescent="0.35">
      <c r="A496" s="17">
        <v>43279</v>
      </c>
      <c r="B496" s="16" t="s">
        <v>100</v>
      </c>
      <c r="C496" s="16" t="s">
        <v>101</v>
      </c>
      <c r="D496" s="16">
        <v>918</v>
      </c>
    </row>
    <row r="497" spans="1:4" x14ac:dyDescent="0.35">
      <c r="A497" s="17">
        <v>43279</v>
      </c>
      <c r="B497" s="16" t="s">
        <v>190</v>
      </c>
      <c r="C497" s="16" t="s">
        <v>191</v>
      </c>
      <c r="D497" s="16">
        <v>696</v>
      </c>
    </row>
    <row r="498" spans="1:4" x14ac:dyDescent="0.35">
      <c r="A498" s="17">
        <v>43279</v>
      </c>
      <c r="B498" s="16" t="s">
        <v>190</v>
      </c>
      <c r="C498" s="16" t="s">
        <v>191</v>
      </c>
      <c r="D498" s="16">
        <v>918</v>
      </c>
    </row>
    <row r="499" spans="1:4" x14ac:dyDescent="0.35">
      <c r="A499" s="17">
        <v>43280</v>
      </c>
      <c r="B499" s="16" t="s">
        <v>142</v>
      </c>
      <c r="C499" s="16" t="s">
        <v>143</v>
      </c>
      <c r="D499" s="16">
        <v>918</v>
      </c>
    </row>
    <row r="500" spans="1:4" x14ac:dyDescent="0.35">
      <c r="A500" s="17">
        <v>43280</v>
      </c>
      <c r="B500" s="16" t="s">
        <v>142</v>
      </c>
      <c r="C500" s="16" t="s">
        <v>143</v>
      </c>
      <c r="D500" s="16">
        <v>918</v>
      </c>
    </row>
    <row r="501" spans="1:4" x14ac:dyDescent="0.35">
      <c r="A501" s="17">
        <v>43280</v>
      </c>
      <c r="B501" s="16" t="s">
        <v>142</v>
      </c>
      <c r="C501" s="16" t="s">
        <v>143</v>
      </c>
      <c r="D501" s="16">
        <v>918</v>
      </c>
    </row>
    <row r="502" spans="1:4" x14ac:dyDescent="0.35">
      <c r="A502" s="17">
        <v>43280</v>
      </c>
      <c r="B502" s="16" t="s">
        <v>142</v>
      </c>
      <c r="C502" s="16" t="s">
        <v>143</v>
      </c>
      <c r="D502" s="16">
        <v>900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2"/>
  <sheetViews>
    <sheetView workbookViewId="0">
      <selection activeCell="G4" sqref="G4"/>
    </sheetView>
  </sheetViews>
  <sheetFormatPr baseColWidth="10" defaultRowHeight="14.5" x14ac:dyDescent="0.35"/>
  <sheetData>
    <row r="1" spans="1:7" x14ac:dyDescent="0.35">
      <c r="A1" s="1" t="str">
        <f>'données gpa'!A1</f>
        <v>Date</v>
      </c>
      <c r="B1" t="s">
        <v>240</v>
      </c>
      <c r="C1" t="s">
        <v>241</v>
      </c>
      <c r="D1" t="s">
        <v>238</v>
      </c>
      <c r="E1" s="2" t="str">
        <f>'données gpa'!B1</f>
        <v>Référence</v>
      </c>
      <c r="F1" s="2" t="str">
        <f>'données gpa'!C1</f>
        <v>Désignation</v>
      </c>
      <c r="G1" s="2" t="str">
        <f>'données gpa'!D1</f>
        <v>Quantité</v>
      </c>
    </row>
    <row r="2" spans="1:7" x14ac:dyDescent="0.35">
      <c r="A2" s="1">
        <f>'données gpa'!A2</f>
        <v>43129</v>
      </c>
      <c r="B2" s="2">
        <f t="shared" ref="B2:B65" si="0">WEEKNUM(A2)</f>
        <v>5</v>
      </c>
      <c r="C2" s="2" t="str">
        <f t="shared" ref="C2:C65" si="1">TEXT(30*MONTH(A2),"mmmm")</f>
        <v>janvier</v>
      </c>
      <c r="D2">
        <f t="shared" ref="D2:D65" si="2">YEAR(A2)</f>
        <v>2018</v>
      </c>
      <c r="E2" s="2" t="str">
        <f>'données gpa'!B2</f>
        <v>P125CIT500</v>
      </c>
      <c r="F2" s="2" t="str">
        <f>'données gpa'!C2</f>
        <v>Sorbet Citron 125ml</v>
      </c>
      <c r="G2" s="2">
        <f>'données gpa'!D2</f>
        <v>3120</v>
      </c>
    </row>
    <row r="3" spans="1:7" x14ac:dyDescent="0.35">
      <c r="A3" s="1">
        <f>'données gpa'!A3</f>
        <v>43129</v>
      </c>
      <c r="B3" s="2">
        <f t="shared" si="0"/>
        <v>5</v>
      </c>
      <c r="C3" s="2" t="str">
        <f t="shared" si="1"/>
        <v>janvier</v>
      </c>
      <c r="D3">
        <f t="shared" si="2"/>
        <v>2018</v>
      </c>
      <c r="E3" s="2" t="str">
        <f>'données gpa'!B3</f>
        <v>P125CIT500</v>
      </c>
      <c r="F3" s="2" t="str">
        <f>'données gpa'!C3</f>
        <v>Sorbet Citron 125ml</v>
      </c>
      <c r="G3" s="2">
        <f>'données gpa'!D3</f>
        <v>1584</v>
      </c>
    </row>
    <row r="4" spans="1:7" x14ac:dyDescent="0.35">
      <c r="A4" s="1">
        <f>'données gpa'!A4</f>
        <v>43129</v>
      </c>
      <c r="B4" s="2">
        <f t="shared" si="0"/>
        <v>5</v>
      </c>
      <c r="C4" s="2" t="str">
        <f t="shared" si="1"/>
        <v>janvier</v>
      </c>
      <c r="D4">
        <f t="shared" si="2"/>
        <v>2018</v>
      </c>
      <c r="E4" s="2" t="str">
        <f>'données gpa'!B4</f>
        <v>P2125CIT</v>
      </c>
      <c r="F4" s="2" t="str">
        <f>'données gpa'!C4</f>
        <v>Sorbet Citron 2x125ml</v>
      </c>
      <c r="G4" s="2">
        <f>'données gpa'!D4</f>
        <v>1158</v>
      </c>
    </row>
    <row r="5" spans="1:7" x14ac:dyDescent="0.35">
      <c r="A5" s="1">
        <f>'données gpa'!A5</f>
        <v>43130</v>
      </c>
      <c r="B5" s="2">
        <f t="shared" si="0"/>
        <v>5</v>
      </c>
      <c r="C5" s="2" t="str">
        <f t="shared" si="1"/>
        <v>janvier</v>
      </c>
      <c r="D5">
        <f t="shared" si="2"/>
        <v>2018</v>
      </c>
      <c r="E5" s="2" t="str">
        <f>'données gpa'!B5</f>
        <v>P125VAN100</v>
      </c>
      <c r="F5" s="2" t="str">
        <f>'données gpa'!C5</f>
        <v>Crème Vanille 125ml</v>
      </c>
      <c r="G5" s="2">
        <f>'données gpa'!D5</f>
        <v>3120</v>
      </c>
    </row>
    <row r="6" spans="1:7" x14ac:dyDescent="0.35">
      <c r="A6" s="1">
        <f>'données gpa'!A6</f>
        <v>43130</v>
      </c>
      <c r="B6" s="2">
        <f t="shared" si="0"/>
        <v>5</v>
      </c>
      <c r="C6" s="2" t="str">
        <f t="shared" si="1"/>
        <v>janvier</v>
      </c>
      <c r="D6">
        <f t="shared" si="2"/>
        <v>2018</v>
      </c>
      <c r="E6" s="2" t="str">
        <f>'données gpa'!B6</f>
        <v>P125VAN100</v>
      </c>
      <c r="F6" s="2" t="str">
        <f>'données gpa'!C6</f>
        <v>Crème Vanille 125ml</v>
      </c>
      <c r="G6" s="2">
        <f>'données gpa'!D6</f>
        <v>3120</v>
      </c>
    </row>
    <row r="7" spans="1:7" x14ac:dyDescent="0.35">
      <c r="A7" s="1">
        <f>'données gpa'!A7</f>
        <v>43130</v>
      </c>
      <c r="B7" s="2">
        <f t="shared" si="0"/>
        <v>5</v>
      </c>
      <c r="C7" s="2" t="str">
        <f t="shared" si="1"/>
        <v>janvier</v>
      </c>
      <c r="D7">
        <f t="shared" si="2"/>
        <v>2018</v>
      </c>
      <c r="E7" s="2" t="str">
        <f>'données gpa'!B7</f>
        <v>P125VAN100</v>
      </c>
      <c r="F7" s="2" t="str">
        <f>'données gpa'!C7</f>
        <v>Crème Vanille 125ml</v>
      </c>
      <c r="G7" s="2">
        <f>'données gpa'!D7</f>
        <v>936</v>
      </c>
    </row>
    <row r="8" spans="1:7" x14ac:dyDescent="0.35">
      <c r="A8" s="1">
        <f>'données gpa'!A8</f>
        <v>43131</v>
      </c>
      <c r="B8" s="2">
        <f t="shared" si="0"/>
        <v>5</v>
      </c>
      <c r="C8" s="2" t="str">
        <f t="shared" si="1"/>
        <v>janvier</v>
      </c>
      <c r="D8">
        <f t="shared" si="2"/>
        <v>2018</v>
      </c>
      <c r="E8" s="2" t="str">
        <f>'données gpa'!B8</f>
        <v>P125CAR100</v>
      </c>
      <c r="F8" s="2" t="str">
        <f>'données gpa'!C8</f>
        <v>Crème Caramel 125ml</v>
      </c>
      <c r="G8" s="2">
        <f>'données gpa'!D8</f>
        <v>2964</v>
      </c>
    </row>
    <row r="9" spans="1:7" x14ac:dyDescent="0.35">
      <c r="A9" s="1">
        <f>'données gpa'!A9</f>
        <v>43131</v>
      </c>
      <c r="B9" s="2">
        <f t="shared" si="0"/>
        <v>5</v>
      </c>
      <c r="C9" s="2" t="str">
        <f t="shared" si="1"/>
        <v>janvier</v>
      </c>
      <c r="D9">
        <f t="shared" si="2"/>
        <v>2018</v>
      </c>
      <c r="E9" s="2" t="str">
        <f>'données gpa'!B9</f>
        <v>P125CAR100</v>
      </c>
      <c r="F9" s="2" t="str">
        <f>'données gpa'!C9</f>
        <v>Crème Caramel 125ml</v>
      </c>
      <c r="G9" s="2">
        <f>'données gpa'!D9</f>
        <v>3120</v>
      </c>
    </row>
    <row r="10" spans="1:7" x14ac:dyDescent="0.35">
      <c r="A10" s="1">
        <f>'données gpa'!A10</f>
        <v>43132</v>
      </c>
      <c r="B10" s="2">
        <f t="shared" si="0"/>
        <v>5</v>
      </c>
      <c r="C10" s="2" t="str">
        <f t="shared" si="1"/>
        <v>février</v>
      </c>
      <c r="D10">
        <f t="shared" si="2"/>
        <v>2018</v>
      </c>
      <c r="E10" s="2" t="str">
        <f>'données gpa'!B10</f>
        <v>P60VAN100</v>
      </c>
      <c r="F10" s="2" t="str">
        <f>'données gpa'!C10</f>
        <v>Crème Vanille 60ml</v>
      </c>
      <c r="G10" s="2">
        <f>'données gpa'!D10</f>
        <v>4992</v>
      </c>
    </row>
    <row r="11" spans="1:7" x14ac:dyDescent="0.35">
      <c r="A11" s="1">
        <f>'données gpa'!A11</f>
        <v>43133</v>
      </c>
      <c r="B11" s="2">
        <f t="shared" si="0"/>
        <v>5</v>
      </c>
      <c r="C11" s="2" t="str">
        <f t="shared" si="1"/>
        <v>février</v>
      </c>
      <c r="D11">
        <f t="shared" si="2"/>
        <v>2018</v>
      </c>
      <c r="E11" s="2" t="str">
        <f>'données gpa'!B11</f>
        <v>P60CAR100</v>
      </c>
      <c r="F11" s="2" t="str">
        <f>'données gpa'!C11</f>
        <v>Crème Caramel 60ml</v>
      </c>
      <c r="G11" s="2">
        <f>'données gpa'!D11</f>
        <v>1728</v>
      </c>
    </row>
    <row r="12" spans="1:7" x14ac:dyDescent="0.35">
      <c r="A12" s="1">
        <f>'données gpa'!A12</f>
        <v>43133</v>
      </c>
      <c r="B12" s="2">
        <f t="shared" si="0"/>
        <v>5</v>
      </c>
      <c r="C12" s="2" t="str">
        <f t="shared" si="1"/>
        <v>février</v>
      </c>
      <c r="D12">
        <f t="shared" si="2"/>
        <v>2018</v>
      </c>
      <c r="E12" s="2" t="str">
        <f>'données gpa'!B12</f>
        <v>P60CHO100</v>
      </c>
      <c r="F12" s="2" t="str">
        <f>'données gpa'!C12</f>
        <v>Crème Chocolat 60ml</v>
      </c>
      <c r="G12" s="2">
        <f>'données gpa'!D12</f>
        <v>4080</v>
      </c>
    </row>
    <row r="13" spans="1:7" x14ac:dyDescent="0.35">
      <c r="A13" s="1">
        <f>'données gpa'!A13</f>
        <v>43136</v>
      </c>
      <c r="B13" s="2">
        <f t="shared" si="0"/>
        <v>6</v>
      </c>
      <c r="C13" s="2" t="str">
        <f t="shared" si="1"/>
        <v>février</v>
      </c>
      <c r="D13">
        <f t="shared" si="2"/>
        <v>2018</v>
      </c>
      <c r="E13" s="2" t="str">
        <f>'données gpa'!B13</f>
        <v>P125CAF100</v>
      </c>
      <c r="F13" s="2" t="str">
        <f>'données gpa'!C13</f>
        <v>Crème Café 125ml</v>
      </c>
      <c r="G13" s="2">
        <f>'données gpa'!D13</f>
        <v>1032</v>
      </c>
    </row>
    <row r="14" spans="1:7" x14ac:dyDescent="0.35">
      <c r="A14" s="1">
        <f>'données gpa'!A14</f>
        <v>43136</v>
      </c>
      <c r="B14" s="2">
        <f t="shared" si="0"/>
        <v>6</v>
      </c>
      <c r="C14" s="2" t="str">
        <f t="shared" si="1"/>
        <v>février</v>
      </c>
      <c r="D14">
        <f t="shared" si="2"/>
        <v>2018</v>
      </c>
      <c r="E14" s="2" t="str">
        <f>'données gpa'!B14</f>
        <v>P125CAF100</v>
      </c>
      <c r="F14" s="2" t="str">
        <f>'données gpa'!C14</f>
        <v>Crème Café 125ml</v>
      </c>
      <c r="G14" s="2">
        <f>'données gpa'!D14</f>
        <v>3120</v>
      </c>
    </row>
    <row r="15" spans="1:7" x14ac:dyDescent="0.35">
      <c r="A15" s="1">
        <f>'données gpa'!A15</f>
        <v>43136</v>
      </c>
      <c r="B15" s="2">
        <f t="shared" si="0"/>
        <v>6</v>
      </c>
      <c r="C15" s="2" t="str">
        <f t="shared" si="1"/>
        <v>février</v>
      </c>
      <c r="D15">
        <f t="shared" si="2"/>
        <v>2018</v>
      </c>
      <c r="E15" s="2" t="str">
        <f>'données gpa'!B15</f>
        <v>P125PRA100</v>
      </c>
      <c r="F15" s="2" t="str">
        <f>'données gpa'!C15</f>
        <v>Crème Noisette 125ml</v>
      </c>
      <c r="G15" s="2">
        <f>'données gpa'!D15</f>
        <v>3000</v>
      </c>
    </row>
    <row r="16" spans="1:7" x14ac:dyDescent="0.35">
      <c r="A16" s="1">
        <f>'données gpa'!A16</f>
        <v>43137</v>
      </c>
      <c r="B16" s="2">
        <f t="shared" si="0"/>
        <v>6</v>
      </c>
      <c r="C16" s="2" t="str">
        <f t="shared" si="1"/>
        <v>février</v>
      </c>
      <c r="D16">
        <f t="shared" si="2"/>
        <v>2018</v>
      </c>
      <c r="E16" s="2" t="str">
        <f>'données gpa'!B16</f>
        <v>P125FRA500</v>
      </c>
      <c r="F16" s="2" t="str">
        <f>'données gpa'!C16</f>
        <v>Sorbet Fraise 125ml</v>
      </c>
      <c r="G16" s="2">
        <f>'données gpa'!D16</f>
        <v>3120</v>
      </c>
    </row>
    <row r="17" spans="1:7" x14ac:dyDescent="0.35">
      <c r="A17" s="1">
        <f>'données gpa'!A17</f>
        <v>43137</v>
      </c>
      <c r="B17" s="2">
        <f t="shared" si="0"/>
        <v>6</v>
      </c>
      <c r="C17" s="2" t="str">
        <f t="shared" si="1"/>
        <v>février</v>
      </c>
      <c r="D17">
        <f t="shared" si="2"/>
        <v>2018</v>
      </c>
      <c r="E17" s="2" t="str">
        <f>'données gpa'!B17</f>
        <v>P125FRA500</v>
      </c>
      <c r="F17" s="2" t="str">
        <f>'données gpa'!C17</f>
        <v>Sorbet Fraise 125ml</v>
      </c>
      <c r="G17" s="2">
        <f>'données gpa'!D17</f>
        <v>360</v>
      </c>
    </row>
    <row r="18" spans="1:7" x14ac:dyDescent="0.35">
      <c r="A18" s="1">
        <f>'données gpa'!A18</f>
        <v>43137</v>
      </c>
      <c r="B18" s="2">
        <f t="shared" si="0"/>
        <v>6</v>
      </c>
      <c r="C18" s="2" t="str">
        <f t="shared" si="1"/>
        <v>février</v>
      </c>
      <c r="D18">
        <f t="shared" si="2"/>
        <v>2018</v>
      </c>
      <c r="E18" s="2" t="str">
        <f>'données gpa'!B18</f>
        <v>P125MNG500</v>
      </c>
      <c r="F18" s="2" t="str">
        <f>'données gpa'!C18</f>
        <v>Sorbet Mangue/passion 125ml</v>
      </c>
      <c r="G18" s="2">
        <f>'données gpa'!D18</f>
        <v>2832</v>
      </c>
    </row>
    <row r="19" spans="1:7" x14ac:dyDescent="0.35">
      <c r="A19" s="1">
        <f>'données gpa'!A19</f>
        <v>43138</v>
      </c>
      <c r="B19" s="2">
        <f t="shared" si="0"/>
        <v>6</v>
      </c>
      <c r="C19" s="2" t="str">
        <f t="shared" si="1"/>
        <v>février</v>
      </c>
      <c r="D19">
        <f t="shared" si="2"/>
        <v>2018</v>
      </c>
      <c r="E19" s="2" t="str">
        <f>'données gpa'!B19</f>
        <v>P125CHO100</v>
      </c>
      <c r="F19" s="2" t="str">
        <f>'données gpa'!C19</f>
        <v>Crème Chocolat 125ml</v>
      </c>
      <c r="G19" s="2">
        <f>'données gpa'!D19</f>
        <v>96</v>
      </c>
    </row>
    <row r="20" spans="1:7" x14ac:dyDescent="0.35">
      <c r="A20" s="1">
        <f>'données gpa'!A20</f>
        <v>43138</v>
      </c>
      <c r="B20" s="2">
        <f t="shared" si="0"/>
        <v>6</v>
      </c>
      <c r="C20" s="2" t="str">
        <f t="shared" si="1"/>
        <v>février</v>
      </c>
      <c r="D20">
        <f t="shared" si="2"/>
        <v>2018</v>
      </c>
      <c r="E20" s="2" t="str">
        <f>'données gpa'!B20</f>
        <v>P125CHO100</v>
      </c>
      <c r="F20" s="2" t="str">
        <f>'données gpa'!C20</f>
        <v>Crème Chocolat 125ml</v>
      </c>
      <c r="G20" s="2">
        <f>'données gpa'!D20</f>
        <v>3120</v>
      </c>
    </row>
    <row r="21" spans="1:7" x14ac:dyDescent="0.35">
      <c r="A21" s="1">
        <f>'données gpa'!A21</f>
        <v>43138</v>
      </c>
      <c r="B21" s="2">
        <f t="shared" si="0"/>
        <v>6</v>
      </c>
      <c r="C21" s="2" t="str">
        <f t="shared" si="1"/>
        <v>février</v>
      </c>
      <c r="D21">
        <f t="shared" si="2"/>
        <v>2018</v>
      </c>
      <c r="E21" s="2" t="str">
        <f>'données gpa'!B21</f>
        <v>P125MTH100</v>
      </c>
      <c r="F21" s="2" t="str">
        <f>'données gpa'!C21</f>
        <v>Crème Menthe/Chocolat 125ml</v>
      </c>
      <c r="G21" s="2">
        <f>'données gpa'!D21</f>
        <v>3120</v>
      </c>
    </row>
    <row r="22" spans="1:7" x14ac:dyDescent="0.35">
      <c r="A22" s="1">
        <f>'données gpa'!A22</f>
        <v>43138</v>
      </c>
      <c r="B22" s="2">
        <f t="shared" si="0"/>
        <v>6</v>
      </c>
      <c r="C22" s="2" t="str">
        <f t="shared" si="1"/>
        <v>février</v>
      </c>
      <c r="D22">
        <f t="shared" si="2"/>
        <v>2018</v>
      </c>
      <c r="E22" s="2" t="str">
        <f>'données gpa'!B22</f>
        <v>P125MTH100</v>
      </c>
      <c r="F22" s="2" t="str">
        <f>'données gpa'!C22</f>
        <v>Crème Menthe/Chocolat 125ml</v>
      </c>
      <c r="G22" s="2">
        <f>'données gpa'!D22</f>
        <v>204</v>
      </c>
    </row>
    <row r="23" spans="1:7" x14ac:dyDescent="0.35">
      <c r="A23" s="1">
        <f>'données gpa'!A23</f>
        <v>43139</v>
      </c>
      <c r="B23" s="2">
        <f t="shared" si="0"/>
        <v>6</v>
      </c>
      <c r="C23" s="2" t="str">
        <f t="shared" si="1"/>
        <v>février</v>
      </c>
      <c r="D23">
        <f t="shared" si="2"/>
        <v>2018</v>
      </c>
      <c r="E23" s="2" t="str">
        <f>'données gpa'!B23</f>
        <v>P550CIT500</v>
      </c>
      <c r="F23" s="2" t="str">
        <f>'données gpa'!C23</f>
        <v>Sorbet Citron 550ml</v>
      </c>
      <c r="G23" s="2">
        <f>'données gpa'!D23</f>
        <v>546</v>
      </c>
    </row>
    <row r="24" spans="1:7" x14ac:dyDescent="0.35">
      <c r="A24" s="1">
        <f>'données gpa'!A24</f>
        <v>43139</v>
      </c>
      <c r="B24" s="2">
        <f t="shared" si="0"/>
        <v>6</v>
      </c>
      <c r="C24" s="2" t="str">
        <f t="shared" si="1"/>
        <v>février</v>
      </c>
      <c r="D24">
        <f t="shared" si="2"/>
        <v>2018</v>
      </c>
      <c r="E24" s="2" t="str">
        <f>'données gpa'!B24</f>
        <v>P550CIT500</v>
      </c>
      <c r="F24" s="2" t="str">
        <f>'données gpa'!C24</f>
        <v>Sorbet Citron 550ml</v>
      </c>
      <c r="G24" s="2">
        <f>'données gpa'!D24</f>
        <v>918</v>
      </c>
    </row>
    <row r="25" spans="1:7" x14ac:dyDescent="0.35">
      <c r="A25" s="1">
        <f>'données gpa'!A25</f>
        <v>43139</v>
      </c>
      <c r="B25" s="2">
        <f t="shared" si="0"/>
        <v>6</v>
      </c>
      <c r="C25" s="2" t="str">
        <f t="shared" si="1"/>
        <v>février</v>
      </c>
      <c r="D25">
        <f t="shared" si="2"/>
        <v>2018</v>
      </c>
      <c r="E25" s="2" t="str">
        <f>'données gpa'!B25</f>
        <v>P550CIT500</v>
      </c>
      <c r="F25" s="2" t="str">
        <f>'données gpa'!C25</f>
        <v>Sorbet Citron 550ml</v>
      </c>
      <c r="G25" s="2">
        <f>'données gpa'!D25</f>
        <v>918</v>
      </c>
    </row>
    <row r="26" spans="1:7" x14ac:dyDescent="0.35">
      <c r="A26" s="1">
        <f>'données gpa'!A26</f>
        <v>43139</v>
      </c>
      <c r="B26" s="2">
        <f t="shared" si="0"/>
        <v>6</v>
      </c>
      <c r="C26" s="2" t="str">
        <f t="shared" si="1"/>
        <v>février</v>
      </c>
      <c r="D26">
        <f t="shared" si="2"/>
        <v>2018</v>
      </c>
      <c r="E26" s="2" t="str">
        <f>'données gpa'!B26</f>
        <v>P550CIT500</v>
      </c>
      <c r="F26" s="2" t="str">
        <f>'données gpa'!C26</f>
        <v>Sorbet Citron 550ml</v>
      </c>
      <c r="G26" s="2">
        <f>'données gpa'!D26</f>
        <v>918</v>
      </c>
    </row>
    <row r="27" spans="1:7" x14ac:dyDescent="0.35">
      <c r="A27" s="1">
        <f>'données gpa'!A27</f>
        <v>43139</v>
      </c>
      <c r="B27" s="2">
        <f t="shared" si="0"/>
        <v>6</v>
      </c>
      <c r="C27" s="2" t="str">
        <f t="shared" si="1"/>
        <v>février</v>
      </c>
      <c r="D27">
        <f t="shared" si="2"/>
        <v>2018</v>
      </c>
      <c r="E27" s="2" t="str">
        <f>'données gpa'!B27</f>
        <v>P550CIT500</v>
      </c>
      <c r="F27" s="2" t="str">
        <f>'données gpa'!C27</f>
        <v>Sorbet Citron 550ml</v>
      </c>
      <c r="G27" s="2">
        <f>'données gpa'!D27</f>
        <v>918</v>
      </c>
    </row>
    <row r="28" spans="1:7" x14ac:dyDescent="0.35">
      <c r="A28" s="1">
        <f>'données gpa'!A28</f>
        <v>43140</v>
      </c>
      <c r="B28" s="2">
        <f t="shared" si="0"/>
        <v>6</v>
      </c>
      <c r="C28" s="2" t="str">
        <f t="shared" si="1"/>
        <v>février</v>
      </c>
      <c r="D28">
        <f t="shared" si="2"/>
        <v>2018</v>
      </c>
      <c r="E28" s="2" t="str">
        <f>'données gpa'!B28</f>
        <v>P550FRA500</v>
      </c>
      <c r="F28" s="2" t="str">
        <f>'données gpa'!C28</f>
        <v>Sorbet Fraise 550ml</v>
      </c>
      <c r="G28" s="2">
        <f>'données gpa'!D28</f>
        <v>918</v>
      </c>
    </row>
    <row r="29" spans="1:7" x14ac:dyDescent="0.35">
      <c r="A29" s="1">
        <f>'données gpa'!A29</f>
        <v>43140</v>
      </c>
      <c r="B29" s="2">
        <f t="shared" si="0"/>
        <v>6</v>
      </c>
      <c r="C29" s="2" t="str">
        <f t="shared" si="1"/>
        <v>février</v>
      </c>
      <c r="D29">
        <f t="shared" si="2"/>
        <v>2018</v>
      </c>
      <c r="E29" s="2" t="str">
        <f>'données gpa'!B29</f>
        <v>P550FRA500</v>
      </c>
      <c r="F29" s="2" t="str">
        <f>'données gpa'!C29</f>
        <v>Sorbet Fraise 550ml</v>
      </c>
      <c r="G29" s="2">
        <f>'données gpa'!D29</f>
        <v>918</v>
      </c>
    </row>
    <row r="30" spans="1:7" x14ac:dyDescent="0.35">
      <c r="A30" s="1">
        <f>'données gpa'!A30</f>
        <v>43140</v>
      </c>
      <c r="B30" s="2">
        <f t="shared" si="0"/>
        <v>6</v>
      </c>
      <c r="C30" s="2" t="str">
        <f t="shared" si="1"/>
        <v>février</v>
      </c>
      <c r="D30">
        <f t="shared" si="2"/>
        <v>2018</v>
      </c>
      <c r="E30" s="2" t="str">
        <f>'données gpa'!B30</f>
        <v>P550FRA500</v>
      </c>
      <c r="F30" s="2" t="str">
        <f>'données gpa'!C30</f>
        <v>Sorbet Fraise 550ml</v>
      </c>
      <c r="G30" s="2">
        <f>'données gpa'!D30</f>
        <v>918</v>
      </c>
    </row>
    <row r="31" spans="1:7" x14ac:dyDescent="0.35">
      <c r="A31" s="1">
        <f>'données gpa'!A31</f>
        <v>43140</v>
      </c>
      <c r="B31" s="2">
        <f t="shared" si="0"/>
        <v>6</v>
      </c>
      <c r="C31" s="2" t="str">
        <f t="shared" si="1"/>
        <v>février</v>
      </c>
      <c r="D31">
        <f t="shared" si="2"/>
        <v>2018</v>
      </c>
      <c r="E31" s="2" t="str">
        <f>'données gpa'!B31</f>
        <v>P550FRA500</v>
      </c>
      <c r="F31" s="2" t="str">
        <f>'données gpa'!C31</f>
        <v>Sorbet Fraise 550ml</v>
      </c>
      <c r="G31" s="2">
        <f>'données gpa'!D31</f>
        <v>222</v>
      </c>
    </row>
    <row r="32" spans="1:7" x14ac:dyDescent="0.35">
      <c r="A32" s="1">
        <f>'données gpa'!A32</f>
        <v>43140</v>
      </c>
      <c r="B32" s="2">
        <f t="shared" si="0"/>
        <v>6</v>
      </c>
      <c r="C32" s="2" t="str">
        <f t="shared" si="1"/>
        <v>février</v>
      </c>
      <c r="D32">
        <f t="shared" si="2"/>
        <v>2018</v>
      </c>
      <c r="E32" s="2" t="str">
        <f>'données gpa'!B32</f>
        <v>P550FRA500</v>
      </c>
      <c r="F32" s="2" t="str">
        <f>'données gpa'!C32</f>
        <v>Sorbet Fraise 550ml</v>
      </c>
      <c r="G32" s="2">
        <f>'données gpa'!D32</f>
        <v>918</v>
      </c>
    </row>
    <row r="33" spans="1:7" x14ac:dyDescent="0.35">
      <c r="A33" s="1">
        <f>'données gpa'!A33</f>
        <v>43140</v>
      </c>
      <c r="B33" s="2">
        <f t="shared" si="0"/>
        <v>6</v>
      </c>
      <c r="C33" s="2" t="str">
        <f t="shared" si="1"/>
        <v>février</v>
      </c>
      <c r="D33">
        <f t="shared" si="2"/>
        <v>2018</v>
      </c>
      <c r="E33" s="2" t="str">
        <f>'données gpa'!B33</f>
        <v>P550FRA500</v>
      </c>
      <c r="F33" s="2" t="str">
        <f>'données gpa'!C33</f>
        <v>Sorbet Fraise 550ml</v>
      </c>
      <c r="G33" s="2">
        <f>'données gpa'!D33</f>
        <v>918</v>
      </c>
    </row>
    <row r="34" spans="1:7" x14ac:dyDescent="0.35">
      <c r="A34" s="1">
        <f>'données gpa'!A34</f>
        <v>43143</v>
      </c>
      <c r="B34" s="2">
        <f t="shared" si="0"/>
        <v>7</v>
      </c>
      <c r="C34" s="2" t="str">
        <f t="shared" si="1"/>
        <v>février</v>
      </c>
      <c r="D34">
        <f t="shared" si="2"/>
        <v>2018</v>
      </c>
      <c r="E34" s="2" t="str">
        <f>'données gpa'!B34</f>
        <v>P550CAR100</v>
      </c>
      <c r="F34" s="2" t="str">
        <f>'données gpa'!C34</f>
        <v>Crème Caramel 550ml</v>
      </c>
      <c r="G34" s="2">
        <f>'données gpa'!D34</f>
        <v>918</v>
      </c>
    </row>
    <row r="35" spans="1:7" x14ac:dyDescent="0.35">
      <c r="A35" s="1">
        <f>'données gpa'!A35</f>
        <v>43143</v>
      </c>
      <c r="B35" s="2">
        <f t="shared" si="0"/>
        <v>7</v>
      </c>
      <c r="C35" s="2" t="str">
        <f t="shared" si="1"/>
        <v>février</v>
      </c>
      <c r="D35">
        <f t="shared" si="2"/>
        <v>2018</v>
      </c>
      <c r="E35" s="2" t="str">
        <f>'données gpa'!B35</f>
        <v>P550CAR100</v>
      </c>
      <c r="F35" s="2" t="str">
        <f>'données gpa'!C35</f>
        <v>Crème Caramel 550ml</v>
      </c>
      <c r="G35" s="2">
        <f>'données gpa'!D35</f>
        <v>918</v>
      </c>
    </row>
    <row r="36" spans="1:7" x14ac:dyDescent="0.35">
      <c r="A36" s="1">
        <f>'données gpa'!A36</f>
        <v>43143</v>
      </c>
      <c r="B36" s="2">
        <f t="shared" si="0"/>
        <v>7</v>
      </c>
      <c r="C36" s="2" t="str">
        <f t="shared" si="1"/>
        <v>février</v>
      </c>
      <c r="D36">
        <f t="shared" si="2"/>
        <v>2018</v>
      </c>
      <c r="E36" s="2" t="str">
        <f>'données gpa'!B36</f>
        <v>P550CAR100</v>
      </c>
      <c r="F36" s="2" t="str">
        <f>'données gpa'!C36</f>
        <v>Crème Caramel 550ml</v>
      </c>
      <c r="G36" s="2">
        <f>'données gpa'!D36</f>
        <v>918</v>
      </c>
    </row>
    <row r="37" spans="1:7" x14ac:dyDescent="0.35">
      <c r="A37" s="1">
        <f>'données gpa'!A37</f>
        <v>43143</v>
      </c>
      <c r="B37" s="2">
        <f t="shared" si="0"/>
        <v>7</v>
      </c>
      <c r="C37" s="2" t="str">
        <f t="shared" si="1"/>
        <v>février</v>
      </c>
      <c r="D37">
        <f t="shared" si="2"/>
        <v>2018</v>
      </c>
      <c r="E37" s="2" t="str">
        <f>'données gpa'!B37</f>
        <v>P550CAR100</v>
      </c>
      <c r="F37" s="2" t="str">
        <f>'données gpa'!C37</f>
        <v>Crème Caramel 550ml</v>
      </c>
      <c r="G37" s="2">
        <f>'données gpa'!D37</f>
        <v>918</v>
      </c>
    </row>
    <row r="38" spans="1:7" x14ac:dyDescent="0.35">
      <c r="A38" s="1">
        <f>'données gpa'!A38</f>
        <v>43143</v>
      </c>
      <c r="B38" s="2">
        <f t="shared" si="0"/>
        <v>7</v>
      </c>
      <c r="C38" s="2" t="str">
        <f t="shared" si="1"/>
        <v>février</v>
      </c>
      <c r="D38">
        <f t="shared" si="2"/>
        <v>2018</v>
      </c>
      <c r="E38" s="2" t="str">
        <f>'données gpa'!B38</f>
        <v>P550CAR100</v>
      </c>
      <c r="F38" s="2" t="str">
        <f>'données gpa'!C38</f>
        <v>Crème Caramel 550ml</v>
      </c>
      <c r="G38" s="2">
        <f>'données gpa'!D38</f>
        <v>384</v>
      </c>
    </row>
    <row r="39" spans="1:7" x14ac:dyDescent="0.35">
      <c r="A39" s="1">
        <f>'données gpa'!A39</f>
        <v>43144</v>
      </c>
      <c r="B39" s="2">
        <f t="shared" si="0"/>
        <v>7</v>
      </c>
      <c r="C39" s="2" t="str">
        <f t="shared" si="1"/>
        <v>février</v>
      </c>
      <c r="D39">
        <f t="shared" si="2"/>
        <v>2018</v>
      </c>
      <c r="E39" s="2" t="str">
        <f>'données gpa'!B39</f>
        <v>P550POI500</v>
      </c>
      <c r="F39" s="2" t="str">
        <f>'données gpa'!C39</f>
        <v>Sorbet Poire 550ml</v>
      </c>
      <c r="G39" s="2">
        <f>'données gpa'!D39</f>
        <v>918</v>
      </c>
    </row>
    <row r="40" spans="1:7" x14ac:dyDescent="0.35">
      <c r="A40" s="1">
        <f>'données gpa'!A40</f>
        <v>43144</v>
      </c>
      <c r="B40" s="2">
        <f t="shared" si="0"/>
        <v>7</v>
      </c>
      <c r="C40" s="2" t="str">
        <f t="shared" si="1"/>
        <v>février</v>
      </c>
      <c r="D40">
        <f t="shared" si="2"/>
        <v>2018</v>
      </c>
      <c r="E40" s="2" t="str">
        <f>'données gpa'!B40</f>
        <v>P550POI500</v>
      </c>
      <c r="F40" s="2" t="str">
        <f>'données gpa'!C40</f>
        <v>Sorbet Poire 550ml</v>
      </c>
      <c r="G40" s="2">
        <f>'données gpa'!D40</f>
        <v>918</v>
      </c>
    </row>
    <row r="41" spans="1:7" x14ac:dyDescent="0.35">
      <c r="A41" s="1">
        <f>'données gpa'!A41</f>
        <v>43144</v>
      </c>
      <c r="B41" s="2">
        <f t="shared" si="0"/>
        <v>7</v>
      </c>
      <c r="C41" s="2" t="str">
        <f t="shared" si="1"/>
        <v>février</v>
      </c>
      <c r="D41">
        <f t="shared" si="2"/>
        <v>2018</v>
      </c>
      <c r="E41" s="2" t="str">
        <f>'données gpa'!B41</f>
        <v>P550POI500</v>
      </c>
      <c r="F41" s="2" t="str">
        <f>'données gpa'!C41</f>
        <v>Sorbet Poire 550ml</v>
      </c>
      <c r="G41" s="2">
        <f>'données gpa'!D41</f>
        <v>918</v>
      </c>
    </row>
    <row r="42" spans="1:7" x14ac:dyDescent="0.35">
      <c r="A42" s="1">
        <f>'données gpa'!A42</f>
        <v>43144</v>
      </c>
      <c r="B42" s="2">
        <f t="shared" si="0"/>
        <v>7</v>
      </c>
      <c r="C42" s="2" t="str">
        <f t="shared" si="1"/>
        <v>février</v>
      </c>
      <c r="D42">
        <f t="shared" si="2"/>
        <v>2018</v>
      </c>
      <c r="E42" s="2" t="str">
        <f>'données gpa'!B42</f>
        <v>P550POI500</v>
      </c>
      <c r="F42" s="2" t="str">
        <f>'données gpa'!C42</f>
        <v>Sorbet Poire 550ml</v>
      </c>
      <c r="G42" s="2">
        <f>'données gpa'!D42</f>
        <v>246</v>
      </c>
    </row>
    <row r="43" spans="1:7" x14ac:dyDescent="0.35">
      <c r="A43" s="1">
        <f>'données gpa'!A43</f>
        <v>43144</v>
      </c>
      <c r="B43" s="2">
        <f t="shared" si="0"/>
        <v>7</v>
      </c>
      <c r="C43" s="2" t="str">
        <f t="shared" si="1"/>
        <v>février</v>
      </c>
      <c r="D43">
        <f t="shared" si="2"/>
        <v>2018</v>
      </c>
      <c r="E43" s="2" t="str">
        <f>'données gpa'!B43</f>
        <v>P550POI500</v>
      </c>
      <c r="F43" s="2" t="str">
        <f>'données gpa'!C43</f>
        <v>Sorbet Poire 550ml</v>
      </c>
      <c r="G43" s="2">
        <f>'données gpa'!D43</f>
        <v>918</v>
      </c>
    </row>
    <row r="44" spans="1:7" x14ac:dyDescent="0.35">
      <c r="A44" s="1">
        <f>'données gpa'!A44</f>
        <v>43145</v>
      </c>
      <c r="B44" s="2">
        <f t="shared" si="0"/>
        <v>7</v>
      </c>
      <c r="C44" s="2" t="str">
        <f t="shared" si="1"/>
        <v>février</v>
      </c>
      <c r="D44">
        <f t="shared" si="2"/>
        <v>2018</v>
      </c>
      <c r="E44" s="2" t="str">
        <f>'données gpa'!B44</f>
        <v>P550VAN100</v>
      </c>
      <c r="F44" s="2" t="str">
        <f>'données gpa'!C44</f>
        <v>Crème Vanille 550ml</v>
      </c>
      <c r="G44" s="2">
        <f>'données gpa'!D44</f>
        <v>918</v>
      </c>
    </row>
    <row r="45" spans="1:7" x14ac:dyDescent="0.35">
      <c r="A45" s="1">
        <f>'données gpa'!A45</f>
        <v>43145</v>
      </c>
      <c r="B45" s="2">
        <f t="shared" si="0"/>
        <v>7</v>
      </c>
      <c r="C45" s="2" t="str">
        <f t="shared" si="1"/>
        <v>février</v>
      </c>
      <c r="D45">
        <f t="shared" si="2"/>
        <v>2018</v>
      </c>
      <c r="E45" s="2" t="str">
        <f>'données gpa'!B45</f>
        <v>P550VAN100</v>
      </c>
      <c r="F45" s="2" t="str">
        <f>'données gpa'!C45</f>
        <v>Crème Vanille 550ml</v>
      </c>
      <c r="G45" s="2">
        <f>'données gpa'!D45</f>
        <v>918</v>
      </c>
    </row>
    <row r="46" spans="1:7" x14ac:dyDescent="0.35">
      <c r="A46" s="1">
        <f>'données gpa'!A46</f>
        <v>43145</v>
      </c>
      <c r="B46" s="2">
        <f t="shared" si="0"/>
        <v>7</v>
      </c>
      <c r="C46" s="2" t="str">
        <f t="shared" si="1"/>
        <v>février</v>
      </c>
      <c r="D46">
        <f t="shared" si="2"/>
        <v>2018</v>
      </c>
      <c r="E46" s="2" t="str">
        <f>'données gpa'!B46</f>
        <v>P550VAN100</v>
      </c>
      <c r="F46" s="2" t="str">
        <f>'données gpa'!C46</f>
        <v>Crème Vanille 550ml</v>
      </c>
      <c r="G46" s="2">
        <f>'données gpa'!D46</f>
        <v>918</v>
      </c>
    </row>
    <row r="47" spans="1:7" x14ac:dyDescent="0.35">
      <c r="A47" s="1">
        <f>'données gpa'!A47</f>
        <v>43145</v>
      </c>
      <c r="B47" s="2">
        <f t="shared" si="0"/>
        <v>7</v>
      </c>
      <c r="C47" s="2" t="str">
        <f t="shared" si="1"/>
        <v>février</v>
      </c>
      <c r="D47">
        <f t="shared" si="2"/>
        <v>2018</v>
      </c>
      <c r="E47" s="2" t="str">
        <f>'données gpa'!B47</f>
        <v>P550VAN100</v>
      </c>
      <c r="F47" s="2" t="str">
        <f>'données gpa'!C47</f>
        <v>Crème Vanille 550ml</v>
      </c>
      <c r="G47" s="2">
        <f>'données gpa'!D47</f>
        <v>918</v>
      </c>
    </row>
    <row r="48" spans="1:7" x14ac:dyDescent="0.35">
      <c r="A48" s="1">
        <f>'données gpa'!A48</f>
        <v>43145</v>
      </c>
      <c r="B48" s="2">
        <f t="shared" si="0"/>
        <v>7</v>
      </c>
      <c r="C48" s="2" t="str">
        <f t="shared" si="1"/>
        <v>février</v>
      </c>
      <c r="D48">
        <f t="shared" si="2"/>
        <v>2018</v>
      </c>
      <c r="E48" s="2" t="str">
        <f>'données gpa'!B48</f>
        <v>P550VAN100</v>
      </c>
      <c r="F48" s="2" t="str">
        <f>'données gpa'!C48</f>
        <v>Crème Vanille 550ml</v>
      </c>
      <c r="G48" s="2">
        <f>'données gpa'!D48</f>
        <v>918</v>
      </c>
    </row>
    <row r="49" spans="1:7" x14ac:dyDescent="0.35">
      <c r="A49" s="1">
        <f>'données gpa'!A49</f>
        <v>43145</v>
      </c>
      <c r="B49" s="2">
        <f t="shared" si="0"/>
        <v>7</v>
      </c>
      <c r="C49" s="2" t="str">
        <f t="shared" si="1"/>
        <v>février</v>
      </c>
      <c r="D49">
        <f t="shared" si="2"/>
        <v>2018</v>
      </c>
      <c r="E49" s="2" t="str">
        <f>'données gpa'!B49</f>
        <v>P550VAN100</v>
      </c>
      <c r="F49" s="2" t="str">
        <f>'données gpa'!C49</f>
        <v>Crème Vanille 550ml</v>
      </c>
      <c r="G49" s="2">
        <f>'données gpa'!D49</f>
        <v>480</v>
      </c>
    </row>
    <row r="50" spans="1:7" x14ac:dyDescent="0.35">
      <c r="A50" s="1">
        <f>'données gpa'!A50</f>
        <v>43146</v>
      </c>
      <c r="B50" s="2">
        <f t="shared" si="0"/>
        <v>7</v>
      </c>
      <c r="C50" s="2" t="str">
        <f t="shared" si="1"/>
        <v>février</v>
      </c>
      <c r="D50">
        <f t="shared" si="2"/>
        <v>2018</v>
      </c>
      <c r="E50" s="2" t="str">
        <f>'données gpa'!B50</f>
        <v>P550CHO100</v>
      </c>
      <c r="F50" s="2" t="str">
        <f>'données gpa'!C50</f>
        <v>Crème Chocolat 550ml</v>
      </c>
      <c r="G50" s="2">
        <f>'données gpa'!D50</f>
        <v>594</v>
      </c>
    </row>
    <row r="51" spans="1:7" x14ac:dyDescent="0.35">
      <c r="A51" s="1">
        <f>'données gpa'!A51</f>
        <v>43146</v>
      </c>
      <c r="B51" s="2">
        <f t="shared" si="0"/>
        <v>7</v>
      </c>
      <c r="C51" s="2" t="str">
        <f t="shared" si="1"/>
        <v>février</v>
      </c>
      <c r="D51">
        <f t="shared" si="2"/>
        <v>2018</v>
      </c>
      <c r="E51" s="2" t="str">
        <f>'données gpa'!B51</f>
        <v>P550CHO100</v>
      </c>
      <c r="F51" s="2" t="str">
        <f>'données gpa'!C51</f>
        <v>Crème Chocolat 550ml</v>
      </c>
      <c r="G51" s="2">
        <f>'données gpa'!D51</f>
        <v>918</v>
      </c>
    </row>
    <row r="52" spans="1:7" x14ac:dyDescent="0.35">
      <c r="A52" s="1">
        <f>'données gpa'!A52</f>
        <v>43146</v>
      </c>
      <c r="B52" s="2">
        <f t="shared" si="0"/>
        <v>7</v>
      </c>
      <c r="C52" s="2" t="str">
        <f t="shared" si="1"/>
        <v>février</v>
      </c>
      <c r="D52">
        <f t="shared" si="2"/>
        <v>2018</v>
      </c>
      <c r="E52" s="2" t="str">
        <f>'données gpa'!B52</f>
        <v>P550CHO100</v>
      </c>
      <c r="F52" s="2" t="str">
        <f>'données gpa'!C52</f>
        <v>Crème Chocolat 550ml</v>
      </c>
      <c r="G52" s="2">
        <f>'données gpa'!D52</f>
        <v>918</v>
      </c>
    </row>
    <row r="53" spans="1:7" x14ac:dyDescent="0.35">
      <c r="A53" s="1">
        <f>'données gpa'!A53</f>
        <v>43146</v>
      </c>
      <c r="B53" s="2">
        <f t="shared" si="0"/>
        <v>7</v>
      </c>
      <c r="C53" s="2" t="str">
        <f t="shared" si="1"/>
        <v>février</v>
      </c>
      <c r="D53">
        <f t="shared" si="2"/>
        <v>2018</v>
      </c>
      <c r="E53" s="2" t="str">
        <f>'données gpa'!B53</f>
        <v>P550CHO100</v>
      </c>
      <c r="F53" s="2" t="str">
        <f>'données gpa'!C53</f>
        <v>Crème Chocolat 550ml</v>
      </c>
      <c r="G53" s="2">
        <f>'données gpa'!D53</f>
        <v>918</v>
      </c>
    </row>
    <row r="54" spans="1:7" x14ac:dyDescent="0.35">
      <c r="A54" s="1">
        <f>'données gpa'!A54</f>
        <v>43147</v>
      </c>
      <c r="B54" s="2">
        <f t="shared" si="0"/>
        <v>7</v>
      </c>
      <c r="C54" s="2" t="str">
        <f t="shared" si="1"/>
        <v>février</v>
      </c>
      <c r="D54">
        <f t="shared" si="2"/>
        <v>2018</v>
      </c>
      <c r="E54" s="2" t="str">
        <f>'données gpa'!B54</f>
        <v>P550YAO100</v>
      </c>
      <c r="F54" s="2" t="str">
        <f>'données gpa'!C54</f>
        <v>Crème Yaourt 550ml</v>
      </c>
      <c r="G54" s="2">
        <f>'données gpa'!D54</f>
        <v>918</v>
      </c>
    </row>
    <row r="55" spans="1:7" x14ac:dyDescent="0.35">
      <c r="A55" s="1">
        <f>'données gpa'!A55</f>
        <v>43147</v>
      </c>
      <c r="B55" s="2">
        <f t="shared" si="0"/>
        <v>7</v>
      </c>
      <c r="C55" s="2" t="str">
        <f t="shared" si="1"/>
        <v>février</v>
      </c>
      <c r="D55">
        <f t="shared" si="2"/>
        <v>2018</v>
      </c>
      <c r="E55" s="2" t="str">
        <f>'données gpa'!B55</f>
        <v>P550YAO100</v>
      </c>
      <c r="F55" s="2" t="str">
        <f>'données gpa'!C55</f>
        <v>Crème Yaourt 550ml</v>
      </c>
      <c r="G55" s="2">
        <f>'données gpa'!D55</f>
        <v>918</v>
      </c>
    </row>
    <row r="56" spans="1:7" x14ac:dyDescent="0.35">
      <c r="A56" s="1">
        <f>'données gpa'!A56</f>
        <v>43147</v>
      </c>
      <c r="B56" s="2">
        <f t="shared" si="0"/>
        <v>7</v>
      </c>
      <c r="C56" s="2" t="str">
        <f t="shared" si="1"/>
        <v>février</v>
      </c>
      <c r="D56">
        <f t="shared" si="2"/>
        <v>2018</v>
      </c>
      <c r="E56" s="2" t="str">
        <f>'données gpa'!B56</f>
        <v>P550YAO100</v>
      </c>
      <c r="F56" s="2" t="str">
        <f>'données gpa'!C56</f>
        <v>Crème Yaourt 550ml</v>
      </c>
      <c r="G56" s="2">
        <f>'données gpa'!D56</f>
        <v>918</v>
      </c>
    </row>
    <row r="57" spans="1:7" x14ac:dyDescent="0.35">
      <c r="A57" s="1">
        <f>'données gpa'!A57</f>
        <v>43147</v>
      </c>
      <c r="B57" s="2">
        <f t="shared" si="0"/>
        <v>7</v>
      </c>
      <c r="C57" s="2" t="str">
        <f t="shared" si="1"/>
        <v>février</v>
      </c>
      <c r="D57">
        <f t="shared" si="2"/>
        <v>2018</v>
      </c>
      <c r="E57" s="2" t="str">
        <f>'données gpa'!B57</f>
        <v>P550YAO100</v>
      </c>
      <c r="F57" s="2" t="str">
        <f>'données gpa'!C57</f>
        <v>Crème Yaourt 550ml</v>
      </c>
      <c r="G57" s="2">
        <f>'données gpa'!D57</f>
        <v>462</v>
      </c>
    </row>
    <row r="58" spans="1:7" x14ac:dyDescent="0.35">
      <c r="A58" s="1">
        <f>'données gpa'!A58</f>
        <v>43147</v>
      </c>
      <c r="B58" s="2">
        <f t="shared" si="0"/>
        <v>7</v>
      </c>
      <c r="C58" s="2" t="str">
        <f t="shared" si="1"/>
        <v>février</v>
      </c>
      <c r="D58">
        <f t="shared" si="2"/>
        <v>2018</v>
      </c>
      <c r="E58" s="2" t="str">
        <f>'données gpa'!B58</f>
        <v>P550YAO100</v>
      </c>
      <c r="F58" s="2" t="str">
        <f>'données gpa'!C58</f>
        <v>Crème Yaourt 550ml</v>
      </c>
      <c r="G58" s="2">
        <f>'données gpa'!D58</f>
        <v>918</v>
      </c>
    </row>
    <row r="59" spans="1:7" x14ac:dyDescent="0.35">
      <c r="A59" s="1">
        <f>'données gpa'!A59</f>
        <v>43147</v>
      </c>
      <c r="B59" s="2">
        <f t="shared" si="0"/>
        <v>7</v>
      </c>
      <c r="C59" s="2" t="str">
        <f t="shared" si="1"/>
        <v>février</v>
      </c>
      <c r="D59">
        <f t="shared" si="2"/>
        <v>2018</v>
      </c>
      <c r="E59" s="2" t="str">
        <f>'données gpa'!B59</f>
        <v>P550YAO100</v>
      </c>
      <c r="F59" s="2" t="str">
        <f>'données gpa'!C59</f>
        <v>Crème Yaourt 550ml</v>
      </c>
      <c r="G59" s="2">
        <f>'données gpa'!D59</f>
        <v>918</v>
      </c>
    </row>
    <row r="60" spans="1:7" x14ac:dyDescent="0.35">
      <c r="A60" s="1">
        <f>'données gpa'!A60</f>
        <v>43159</v>
      </c>
      <c r="B60" s="2">
        <f t="shared" si="0"/>
        <v>9</v>
      </c>
      <c r="C60" s="2" t="str">
        <f t="shared" si="1"/>
        <v>février</v>
      </c>
      <c r="D60">
        <f t="shared" si="2"/>
        <v>2018</v>
      </c>
      <c r="E60" s="2" t="str">
        <f>'données gpa'!B60</f>
        <v>P550COC500</v>
      </c>
      <c r="F60" s="2" t="str">
        <f>'données gpa'!C60</f>
        <v>Sorbet Noix de Coco 550ml</v>
      </c>
      <c r="G60" s="2">
        <f>'données gpa'!D60</f>
        <v>918</v>
      </c>
    </row>
    <row r="61" spans="1:7" x14ac:dyDescent="0.35">
      <c r="A61" s="1">
        <f>'données gpa'!A61</f>
        <v>43159</v>
      </c>
      <c r="B61" s="2">
        <f t="shared" si="0"/>
        <v>9</v>
      </c>
      <c r="C61" s="2" t="str">
        <f t="shared" si="1"/>
        <v>février</v>
      </c>
      <c r="D61">
        <f t="shared" si="2"/>
        <v>2018</v>
      </c>
      <c r="E61" s="2" t="str">
        <f>'données gpa'!B61</f>
        <v>P550COC500</v>
      </c>
      <c r="F61" s="2" t="str">
        <f>'données gpa'!C61</f>
        <v>Sorbet Noix de Coco 550ml</v>
      </c>
      <c r="G61" s="2">
        <f>'données gpa'!D61</f>
        <v>918</v>
      </c>
    </row>
    <row r="62" spans="1:7" x14ac:dyDescent="0.35">
      <c r="A62" s="1">
        <f>'données gpa'!A62</f>
        <v>43159</v>
      </c>
      <c r="B62" s="2">
        <f t="shared" si="0"/>
        <v>9</v>
      </c>
      <c r="C62" s="2" t="str">
        <f t="shared" si="1"/>
        <v>février</v>
      </c>
      <c r="D62">
        <f t="shared" si="2"/>
        <v>2018</v>
      </c>
      <c r="E62" s="2" t="str">
        <f>'données gpa'!B62</f>
        <v>P550COC500</v>
      </c>
      <c r="F62" s="2" t="str">
        <f>'données gpa'!C62</f>
        <v>Sorbet Noix de Coco 550ml</v>
      </c>
      <c r="G62" s="2">
        <f>'données gpa'!D62</f>
        <v>918</v>
      </c>
    </row>
    <row r="63" spans="1:7" x14ac:dyDescent="0.35">
      <c r="A63" s="1">
        <f>'données gpa'!A63</f>
        <v>43159</v>
      </c>
      <c r="B63" s="2">
        <f t="shared" si="0"/>
        <v>9</v>
      </c>
      <c r="C63" s="2" t="str">
        <f t="shared" si="1"/>
        <v>février</v>
      </c>
      <c r="D63">
        <f t="shared" si="2"/>
        <v>2018</v>
      </c>
      <c r="E63" s="2" t="str">
        <f>'données gpa'!B63</f>
        <v>P550COC500</v>
      </c>
      <c r="F63" s="2" t="str">
        <f>'données gpa'!C63</f>
        <v>Sorbet Noix de Coco 550ml</v>
      </c>
      <c r="G63" s="2">
        <f>'données gpa'!D63</f>
        <v>408</v>
      </c>
    </row>
    <row r="64" spans="1:7" x14ac:dyDescent="0.35">
      <c r="A64" s="1">
        <f>'données gpa'!A64</f>
        <v>43159</v>
      </c>
      <c r="B64" s="2">
        <f t="shared" si="0"/>
        <v>9</v>
      </c>
      <c r="C64" s="2" t="str">
        <f t="shared" si="1"/>
        <v>février</v>
      </c>
      <c r="D64">
        <f t="shared" si="2"/>
        <v>2018</v>
      </c>
      <c r="E64" s="2" t="str">
        <f>'données gpa'!B64</f>
        <v>P550COC500</v>
      </c>
      <c r="F64" s="2" t="str">
        <f>'données gpa'!C64</f>
        <v>Sorbet Noix de Coco 550ml</v>
      </c>
      <c r="G64" s="2">
        <f>'données gpa'!D64</f>
        <v>918</v>
      </c>
    </row>
    <row r="65" spans="1:7" x14ac:dyDescent="0.35">
      <c r="A65" s="1">
        <f>'données gpa'!A65</f>
        <v>43160</v>
      </c>
      <c r="B65" s="2">
        <f t="shared" si="0"/>
        <v>9</v>
      </c>
      <c r="C65" s="2" t="str">
        <f t="shared" si="1"/>
        <v>mars</v>
      </c>
      <c r="D65">
        <f t="shared" si="2"/>
        <v>2018</v>
      </c>
      <c r="E65" s="2" t="str">
        <f>'données gpa'!B65</f>
        <v>P550ORS500</v>
      </c>
      <c r="F65" s="2" t="str">
        <f>'données gpa'!C65</f>
        <v>Sorbet Orange Sanguine 550ml</v>
      </c>
      <c r="G65" s="2">
        <f>'données gpa'!D65</f>
        <v>918</v>
      </c>
    </row>
    <row r="66" spans="1:7" x14ac:dyDescent="0.35">
      <c r="A66" s="1">
        <f>'données gpa'!A66</f>
        <v>43160</v>
      </c>
      <c r="B66" s="2">
        <f t="shared" ref="B66:B129" si="3">WEEKNUM(A66)</f>
        <v>9</v>
      </c>
      <c r="C66" s="2" t="str">
        <f t="shared" ref="C66:C129" si="4">TEXT(30*MONTH(A66),"mmmm")</f>
        <v>mars</v>
      </c>
      <c r="D66">
        <f t="shared" ref="D66:D129" si="5">YEAR(A66)</f>
        <v>2018</v>
      </c>
      <c r="E66" s="2" t="str">
        <f>'données gpa'!B66</f>
        <v>P550ORS500</v>
      </c>
      <c r="F66" s="2" t="str">
        <f>'données gpa'!C66</f>
        <v>Sorbet Orange Sanguine 550ml</v>
      </c>
      <c r="G66" s="2">
        <f>'données gpa'!D66</f>
        <v>918</v>
      </c>
    </row>
    <row r="67" spans="1:7" x14ac:dyDescent="0.35">
      <c r="A67" s="1">
        <f>'données gpa'!A67</f>
        <v>43160</v>
      </c>
      <c r="B67" s="2">
        <f t="shared" si="3"/>
        <v>9</v>
      </c>
      <c r="C67" s="2" t="str">
        <f t="shared" si="4"/>
        <v>mars</v>
      </c>
      <c r="D67">
        <f t="shared" si="5"/>
        <v>2018</v>
      </c>
      <c r="E67" s="2" t="str">
        <f>'données gpa'!B67</f>
        <v>P550ORS500</v>
      </c>
      <c r="F67" s="2" t="str">
        <f>'données gpa'!C67</f>
        <v>Sorbet Orange Sanguine 550ml</v>
      </c>
      <c r="G67" s="2">
        <f>'données gpa'!D67</f>
        <v>918</v>
      </c>
    </row>
    <row r="68" spans="1:7" x14ac:dyDescent="0.35">
      <c r="A68" s="1">
        <f>'données gpa'!A68</f>
        <v>43160</v>
      </c>
      <c r="B68" s="2">
        <f t="shared" si="3"/>
        <v>9</v>
      </c>
      <c r="C68" s="2" t="str">
        <f t="shared" si="4"/>
        <v>mars</v>
      </c>
      <c r="D68">
        <f t="shared" si="5"/>
        <v>2018</v>
      </c>
      <c r="E68" s="2" t="str">
        <f>'données gpa'!B68</f>
        <v>P550ORS500</v>
      </c>
      <c r="F68" s="2" t="str">
        <f>'données gpa'!C68</f>
        <v>Sorbet Orange Sanguine 550ml</v>
      </c>
      <c r="G68" s="2">
        <f>'données gpa'!D68</f>
        <v>606</v>
      </c>
    </row>
    <row r="69" spans="1:7" x14ac:dyDescent="0.35">
      <c r="A69" s="1">
        <f>'données gpa'!A69</f>
        <v>43161</v>
      </c>
      <c r="B69" s="2">
        <f t="shared" si="3"/>
        <v>9</v>
      </c>
      <c r="C69" s="2" t="str">
        <f t="shared" si="4"/>
        <v>mars</v>
      </c>
      <c r="D69">
        <f t="shared" si="5"/>
        <v>2018</v>
      </c>
      <c r="E69" s="2" t="str">
        <f>'données gpa'!B69</f>
        <v>B2500MNG500</v>
      </c>
      <c r="F69" s="2" t="str">
        <f>'données gpa'!C69</f>
        <v>Sorbet Mangue/passion 2.5L</v>
      </c>
      <c r="G69" s="2">
        <f>'données gpa'!D69</f>
        <v>20</v>
      </c>
    </row>
    <row r="70" spans="1:7" x14ac:dyDescent="0.35">
      <c r="A70" s="1">
        <f>'données gpa'!A70</f>
        <v>43161</v>
      </c>
      <c r="B70" s="2">
        <f t="shared" si="3"/>
        <v>9</v>
      </c>
      <c r="C70" s="2" t="str">
        <f t="shared" si="4"/>
        <v>mars</v>
      </c>
      <c r="D70">
        <f t="shared" si="5"/>
        <v>2018</v>
      </c>
      <c r="E70" s="2" t="str">
        <f>'données gpa'!B70</f>
        <v>P550MNG500</v>
      </c>
      <c r="F70" s="2" t="str">
        <f>'données gpa'!C70</f>
        <v>Sorbet Mangue/passion 550ml</v>
      </c>
      <c r="G70" s="2">
        <f>'données gpa'!D70</f>
        <v>918</v>
      </c>
    </row>
    <row r="71" spans="1:7" x14ac:dyDescent="0.35">
      <c r="A71" s="1">
        <f>'données gpa'!A71</f>
        <v>43161</v>
      </c>
      <c r="B71" s="2">
        <f t="shared" si="3"/>
        <v>9</v>
      </c>
      <c r="C71" s="2" t="str">
        <f t="shared" si="4"/>
        <v>mars</v>
      </c>
      <c r="D71">
        <f t="shared" si="5"/>
        <v>2018</v>
      </c>
      <c r="E71" s="2" t="str">
        <f>'données gpa'!B71</f>
        <v>P550MNG500</v>
      </c>
      <c r="F71" s="2" t="str">
        <f>'données gpa'!C71</f>
        <v>Sorbet Mangue/passion 550ml</v>
      </c>
      <c r="G71" s="2">
        <f>'données gpa'!D71</f>
        <v>918</v>
      </c>
    </row>
    <row r="72" spans="1:7" x14ac:dyDescent="0.35">
      <c r="A72" s="1">
        <f>'données gpa'!A72</f>
        <v>43161</v>
      </c>
      <c r="B72" s="2">
        <f t="shared" si="3"/>
        <v>9</v>
      </c>
      <c r="C72" s="2" t="str">
        <f t="shared" si="4"/>
        <v>mars</v>
      </c>
      <c r="D72">
        <f t="shared" si="5"/>
        <v>2018</v>
      </c>
      <c r="E72" s="2" t="str">
        <f>'données gpa'!B72</f>
        <v>P550MNG500</v>
      </c>
      <c r="F72" s="2" t="str">
        <f>'données gpa'!C72</f>
        <v>Sorbet Mangue/passion 550ml</v>
      </c>
      <c r="G72" s="2">
        <f>'données gpa'!D72</f>
        <v>918</v>
      </c>
    </row>
    <row r="73" spans="1:7" x14ac:dyDescent="0.35">
      <c r="A73" s="1">
        <f>'données gpa'!A73</f>
        <v>43161</v>
      </c>
      <c r="B73" s="2">
        <f t="shared" si="3"/>
        <v>9</v>
      </c>
      <c r="C73" s="2" t="str">
        <f t="shared" si="4"/>
        <v>mars</v>
      </c>
      <c r="D73">
        <f t="shared" si="5"/>
        <v>2018</v>
      </c>
      <c r="E73" s="2" t="str">
        <f>'données gpa'!B73</f>
        <v>P550MNG500</v>
      </c>
      <c r="F73" s="2" t="str">
        <f>'données gpa'!C73</f>
        <v>Sorbet Mangue/passion 550ml</v>
      </c>
      <c r="G73" s="2">
        <f>'données gpa'!D73</f>
        <v>480</v>
      </c>
    </row>
    <row r="74" spans="1:7" x14ac:dyDescent="0.35">
      <c r="A74" s="1">
        <f>'données gpa'!A74</f>
        <v>43164</v>
      </c>
      <c r="B74" s="2">
        <f t="shared" si="3"/>
        <v>10</v>
      </c>
      <c r="C74" s="2" t="str">
        <f t="shared" si="4"/>
        <v>mars</v>
      </c>
      <c r="D74">
        <f t="shared" si="5"/>
        <v>2018</v>
      </c>
      <c r="E74" s="2" t="str">
        <f>'données gpa'!B74</f>
        <v>P550MOJ500</v>
      </c>
      <c r="F74" s="2" t="str">
        <f>'données gpa'!C74</f>
        <v>Sorbet Mojito 550ml</v>
      </c>
      <c r="G74" s="2">
        <f>'données gpa'!D74</f>
        <v>918</v>
      </c>
    </row>
    <row r="75" spans="1:7" x14ac:dyDescent="0.35">
      <c r="A75" s="1">
        <f>'données gpa'!A75</f>
        <v>43164</v>
      </c>
      <c r="B75" s="2">
        <f t="shared" si="3"/>
        <v>10</v>
      </c>
      <c r="C75" s="2" t="str">
        <f t="shared" si="4"/>
        <v>mars</v>
      </c>
      <c r="D75">
        <f t="shared" si="5"/>
        <v>2018</v>
      </c>
      <c r="E75" s="2" t="str">
        <f>'données gpa'!B75</f>
        <v>P550MOJ500</v>
      </c>
      <c r="F75" s="2" t="str">
        <f>'données gpa'!C75</f>
        <v>Sorbet Mojito 550ml</v>
      </c>
      <c r="G75" s="2">
        <f>'données gpa'!D75</f>
        <v>48</v>
      </c>
    </row>
    <row r="76" spans="1:7" x14ac:dyDescent="0.35">
      <c r="A76" s="1">
        <f>'données gpa'!A76</f>
        <v>43164</v>
      </c>
      <c r="B76" s="2">
        <f t="shared" si="3"/>
        <v>10</v>
      </c>
      <c r="C76" s="2" t="str">
        <f t="shared" si="4"/>
        <v>mars</v>
      </c>
      <c r="D76">
        <f t="shared" si="5"/>
        <v>2018</v>
      </c>
      <c r="E76" s="2" t="str">
        <f>'données gpa'!B76</f>
        <v>P550MOJ500</v>
      </c>
      <c r="F76" s="2" t="str">
        <f>'données gpa'!C76</f>
        <v>Sorbet Mojito 550ml</v>
      </c>
      <c r="G76" s="2">
        <f>'données gpa'!D76</f>
        <v>918</v>
      </c>
    </row>
    <row r="77" spans="1:7" x14ac:dyDescent="0.35">
      <c r="A77" s="1">
        <f>'données gpa'!A77</f>
        <v>43164</v>
      </c>
      <c r="B77" s="2">
        <f t="shared" si="3"/>
        <v>10</v>
      </c>
      <c r="C77" s="2" t="str">
        <f t="shared" si="4"/>
        <v>mars</v>
      </c>
      <c r="D77">
        <f t="shared" si="5"/>
        <v>2018</v>
      </c>
      <c r="E77" s="2" t="str">
        <f>'données gpa'!B77</f>
        <v>P550MOJ500</v>
      </c>
      <c r="F77" s="2" t="str">
        <f>'données gpa'!C77</f>
        <v>Sorbet Mojito 550ml</v>
      </c>
      <c r="G77" s="2">
        <f>'données gpa'!D77</f>
        <v>918</v>
      </c>
    </row>
    <row r="78" spans="1:7" x14ac:dyDescent="0.35">
      <c r="A78" s="1">
        <f>'données gpa'!A78</f>
        <v>43164</v>
      </c>
      <c r="B78" s="2">
        <f t="shared" si="3"/>
        <v>10</v>
      </c>
      <c r="C78" s="2" t="str">
        <f t="shared" si="4"/>
        <v>mars</v>
      </c>
      <c r="D78">
        <f t="shared" si="5"/>
        <v>2018</v>
      </c>
      <c r="E78" s="2" t="str">
        <f>'données gpa'!B78</f>
        <v>P550MOJ500</v>
      </c>
      <c r="F78" s="2" t="str">
        <f>'données gpa'!C78</f>
        <v>Sorbet Mojito 550ml</v>
      </c>
      <c r="G78" s="2">
        <f>'données gpa'!D78</f>
        <v>918</v>
      </c>
    </row>
    <row r="79" spans="1:7" x14ac:dyDescent="0.35">
      <c r="A79" s="1">
        <f>'données gpa'!A79</f>
        <v>43166</v>
      </c>
      <c r="B79" s="2">
        <f t="shared" si="3"/>
        <v>10</v>
      </c>
      <c r="C79" s="2" t="str">
        <f t="shared" si="4"/>
        <v>mars</v>
      </c>
      <c r="D79">
        <f t="shared" si="5"/>
        <v>2018</v>
      </c>
      <c r="E79" s="2" t="str">
        <f>'données gpa'!B79</f>
        <v>P550PEC500</v>
      </c>
      <c r="F79" s="2" t="str">
        <f>'données gpa'!C79</f>
        <v>Sorbet Pêche 550ml</v>
      </c>
      <c r="G79" s="2">
        <f>'données gpa'!D79</f>
        <v>918</v>
      </c>
    </row>
    <row r="80" spans="1:7" x14ac:dyDescent="0.35">
      <c r="A80" s="1">
        <f>'données gpa'!A80</f>
        <v>43166</v>
      </c>
      <c r="B80" s="2">
        <f t="shared" si="3"/>
        <v>10</v>
      </c>
      <c r="C80" s="2" t="str">
        <f t="shared" si="4"/>
        <v>mars</v>
      </c>
      <c r="D80">
        <f t="shared" si="5"/>
        <v>2018</v>
      </c>
      <c r="E80" s="2" t="str">
        <f>'données gpa'!B80</f>
        <v>P550PEC500</v>
      </c>
      <c r="F80" s="2" t="str">
        <f>'données gpa'!C80</f>
        <v>Sorbet Pêche 550ml</v>
      </c>
      <c r="G80" s="2">
        <f>'données gpa'!D80</f>
        <v>918</v>
      </c>
    </row>
    <row r="81" spans="1:7" x14ac:dyDescent="0.35">
      <c r="A81" s="1">
        <f>'données gpa'!A81</f>
        <v>43166</v>
      </c>
      <c r="B81" s="2">
        <f t="shared" si="3"/>
        <v>10</v>
      </c>
      <c r="C81" s="2" t="str">
        <f t="shared" si="4"/>
        <v>mars</v>
      </c>
      <c r="D81">
        <f t="shared" si="5"/>
        <v>2018</v>
      </c>
      <c r="E81" s="2" t="str">
        <f>'données gpa'!B81</f>
        <v>P550PEC500</v>
      </c>
      <c r="F81" s="2" t="str">
        <f>'données gpa'!C81</f>
        <v>Sorbet Pêche 550ml</v>
      </c>
      <c r="G81" s="2">
        <f>'données gpa'!D81</f>
        <v>918</v>
      </c>
    </row>
    <row r="82" spans="1:7" x14ac:dyDescent="0.35">
      <c r="A82" s="1">
        <f>'données gpa'!A82</f>
        <v>43166</v>
      </c>
      <c r="B82" s="2">
        <f t="shared" si="3"/>
        <v>10</v>
      </c>
      <c r="C82" s="2" t="str">
        <f t="shared" si="4"/>
        <v>mars</v>
      </c>
      <c r="D82">
        <f t="shared" si="5"/>
        <v>2018</v>
      </c>
      <c r="E82" s="2" t="str">
        <f>'données gpa'!B82</f>
        <v>P550PEC500</v>
      </c>
      <c r="F82" s="2" t="str">
        <f>'données gpa'!C82</f>
        <v>Sorbet Pêche 550ml</v>
      </c>
      <c r="G82" s="2">
        <f>'données gpa'!D82</f>
        <v>918</v>
      </c>
    </row>
    <row r="83" spans="1:7" x14ac:dyDescent="0.35">
      <c r="A83" s="1">
        <f>'données gpa'!A83</f>
        <v>43166</v>
      </c>
      <c r="B83" s="2">
        <f t="shared" si="3"/>
        <v>10</v>
      </c>
      <c r="C83" s="2" t="str">
        <f t="shared" si="4"/>
        <v>mars</v>
      </c>
      <c r="D83">
        <f t="shared" si="5"/>
        <v>2018</v>
      </c>
      <c r="E83" s="2" t="str">
        <f>'données gpa'!B83</f>
        <v>P550PEC500</v>
      </c>
      <c r="F83" s="2" t="str">
        <f>'données gpa'!C83</f>
        <v>Sorbet Pêche 550ml</v>
      </c>
      <c r="G83" s="2">
        <f>'données gpa'!D83</f>
        <v>336</v>
      </c>
    </row>
    <row r="84" spans="1:7" x14ac:dyDescent="0.35">
      <c r="A84" s="1">
        <f>'données gpa'!A84</f>
        <v>43167</v>
      </c>
      <c r="B84" s="2">
        <f t="shared" si="3"/>
        <v>10</v>
      </c>
      <c r="C84" s="2" t="str">
        <f t="shared" si="4"/>
        <v>mars</v>
      </c>
      <c r="D84">
        <f t="shared" si="5"/>
        <v>2018</v>
      </c>
      <c r="E84" s="2" t="str">
        <f>'données gpa'!B84</f>
        <v>BIO5BAN</v>
      </c>
      <c r="F84" s="2" t="str">
        <f>'données gpa'!C84</f>
        <v>Sorbet Banane BIO 550ml</v>
      </c>
      <c r="G84" s="2">
        <f>'données gpa'!D84</f>
        <v>918</v>
      </c>
    </row>
    <row r="85" spans="1:7" x14ac:dyDescent="0.35">
      <c r="A85" s="1">
        <f>'données gpa'!A85</f>
        <v>43167</v>
      </c>
      <c r="B85" s="2">
        <f t="shared" si="3"/>
        <v>10</v>
      </c>
      <c r="C85" s="2" t="str">
        <f t="shared" si="4"/>
        <v>mars</v>
      </c>
      <c r="D85">
        <f t="shared" si="5"/>
        <v>2018</v>
      </c>
      <c r="E85" s="2" t="str">
        <f>'données gpa'!B85</f>
        <v>BIO5BAN</v>
      </c>
      <c r="F85" s="2" t="str">
        <f>'données gpa'!C85</f>
        <v>Sorbet Banane BIO 550ml</v>
      </c>
      <c r="G85" s="2">
        <f>'données gpa'!D85</f>
        <v>558</v>
      </c>
    </row>
    <row r="86" spans="1:7" x14ac:dyDescent="0.35">
      <c r="A86" s="1">
        <f>'données gpa'!A86</f>
        <v>43167</v>
      </c>
      <c r="B86" s="2">
        <f t="shared" si="3"/>
        <v>10</v>
      </c>
      <c r="C86" s="2" t="str">
        <f t="shared" si="4"/>
        <v>mars</v>
      </c>
      <c r="D86">
        <f t="shared" si="5"/>
        <v>2018</v>
      </c>
      <c r="E86" s="2" t="str">
        <f>'données gpa'!B86</f>
        <v>BIO5CIT</v>
      </c>
      <c r="F86" s="2" t="str">
        <f>'données gpa'!C86</f>
        <v>Sorbet Citron BIO 550ml</v>
      </c>
      <c r="G86" s="2">
        <f>'données gpa'!D86</f>
        <v>918</v>
      </c>
    </row>
    <row r="87" spans="1:7" x14ac:dyDescent="0.35">
      <c r="A87" s="1">
        <f>'données gpa'!A87</f>
        <v>43167</v>
      </c>
      <c r="B87" s="2">
        <f t="shared" si="3"/>
        <v>10</v>
      </c>
      <c r="C87" s="2" t="str">
        <f t="shared" si="4"/>
        <v>mars</v>
      </c>
      <c r="D87">
        <f t="shared" si="5"/>
        <v>2018</v>
      </c>
      <c r="E87" s="2" t="str">
        <f>'données gpa'!B87</f>
        <v>BIO5CIT</v>
      </c>
      <c r="F87" s="2" t="str">
        <f>'données gpa'!C87</f>
        <v>Sorbet Citron BIO 550ml</v>
      </c>
      <c r="G87" s="2">
        <f>'données gpa'!D87</f>
        <v>654</v>
      </c>
    </row>
    <row r="88" spans="1:7" x14ac:dyDescent="0.35">
      <c r="A88" s="1">
        <f>'données gpa'!A88</f>
        <v>43168</v>
      </c>
      <c r="B88" s="2">
        <f t="shared" si="3"/>
        <v>10</v>
      </c>
      <c r="C88" s="2" t="str">
        <f t="shared" si="4"/>
        <v>mars</v>
      </c>
      <c r="D88">
        <f t="shared" si="5"/>
        <v>2018</v>
      </c>
      <c r="E88" s="2" t="str">
        <f>'données gpa'!B88</f>
        <v>BIO5CAS</v>
      </c>
      <c r="F88" s="2" t="str">
        <f>'données gpa'!C88</f>
        <v>Sorbet Cassis BIO 550ml</v>
      </c>
      <c r="G88" s="2">
        <f>'données gpa'!D88</f>
        <v>918</v>
      </c>
    </row>
    <row r="89" spans="1:7" x14ac:dyDescent="0.35">
      <c r="A89" s="1">
        <f>'données gpa'!A89</f>
        <v>43168</v>
      </c>
      <c r="B89" s="2">
        <f t="shared" si="3"/>
        <v>10</v>
      </c>
      <c r="C89" s="2" t="str">
        <f t="shared" si="4"/>
        <v>mars</v>
      </c>
      <c r="D89">
        <f t="shared" si="5"/>
        <v>2018</v>
      </c>
      <c r="E89" s="2" t="str">
        <f>'données gpa'!B89</f>
        <v>BIO5CAS</v>
      </c>
      <c r="F89" s="2" t="str">
        <f>'données gpa'!C89</f>
        <v>Sorbet Cassis BIO 550ml</v>
      </c>
      <c r="G89" s="2">
        <f>'données gpa'!D89</f>
        <v>540</v>
      </c>
    </row>
    <row r="90" spans="1:7" x14ac:dyDescent="0.35">
      <c r="A90" s="1">
        <f>'données gpa'!A90</f>
        <v>43168</v>
      </c>
      <c r="B90" s="2">
        <f t="shared" si="3"/>
        <v>10</v>
      </c>
      <c r="C90" s="2" t="str">
        <f t="shared" si="4"/>
        <v>mars</v>
      </c>
      <c r="D90">
        <f t="shared" si="5"/>
        <v>2018</v>
      </c>
      <c r="E90" s="2" t="str">
        <f>'données gpa'!B90</f>
        <v>BIO5MNG</v>
      </c>
      <c r="F90" s="2" t="str">
        <f>'données gpa'!C90</f>
        <v>Sorbet Mangue BIO 550ml</v>
      </c>
      <c r="G90" s="2">
        <f>'données gpa'!D90</f>
        <v>174</v>
      </c>
    </row>
    <row r="91" spans="1:7" x14ac:dyDescent="0.35">
      <c r="A91" s="1">
        <f>'données gpa'!A91</f>
        <v>43171</v>
      </c>
      <c r="B91" s="2">
        <f t="shared" si="3"/>
        <v>11</v>
      </c>
      <c r="C91" s="2" t="str">
        <f t="shared" si="4"/>
        <v>mars</v>
      </c>
      <c r="D91">
        <f t="shared" si="5"/>
        <v>2018</v>
      </c>
      <c r="E91" s="2" t="str">
        <f>'données gpa'!B91</f>
        <v>BIO5CIT</v>
      </c>
      <c r="F91" s="2" t="str">
        <f>'données gpa'!C91</f>
        <v>Sorbet Citron BIO 550ml</v>
      </c>
      <c r="G91" s="2">
        <f>'données gpa'!D91</f>
        <v>918</v>
      </c>
    </row>
    <row r="92" spans="1:7" x14ac:dyDescent="0.35">
      <c r="A92" s="1">
        <f>'données gpa'!A92</f>
        <v>43171</v>
      </c>
      <c r="B92" s="2">
        <f t="shared" si="3"/>
        <v>11</v>
      </c>
      <c r="C92" s="2" t="str">
        <f t="shared" si="4"/>
        <v>mars</v>
      </c>
      <c r="D92">
        <f t="shared" si="5"/>
        <v>2018</v>
      </c>
      <c r="E92" s="2" t="str">
        <f>'données gpa'!B92</f>
        <v>BIO5CIT</v>
      </c>
      <c r="F92" s="2" t="str">
        <f>'données gpa'!C92</f>
        <v>Sorbet Citron BIO 550ml</v>
      </c>
      <c r="G92" s="2">
        <f>'données gpa'!D92</f>
        <v>918</v>
      </c>
    </row>
    <row r="93" spans="1:7" x14ac:dyDescent="0.35">
      <c r="A93" s="1">
        <f>'données gpa'!A93</f>
        <v>43171</v>
      </c>
      <c r="B93" s="2">
        <f t="shared" si="3"/>
        <v>11</v>
      </c>
      <c r="C93" s="2" t="str">
        <f t="shared" si="4"/>
        <v>mars</v>
      </c>
      <c r="D93">
        <f t="shared" si="5"/>
        <v>2018</v>
      </c>
      <c r="E93" s="2" t="str">
        <f>'données gpa'!B93</f>
        <v>BIO5CIT</v>
      </c>
      <c r="F93" s="2" t="str">
        <f>'données gpa'!C93</f>
        <v>Sorbet Citron BIO 550ml</v>
      </c>
      <c r="G93" s="2">
        <f>'données gpa'!D93</f>
        <v>336</v>
      </c>
    </row>
    <row r="94" spans="1:7" x14ac:dyDescent="0.35">
      <c r="A94" s="1">
        <f>'données gpa'!A94</f>
        <v>43171</v>
      </c>
      <c r="B94" s="2">
        <f t="shared" si="3"/>
        <v>11</v>
      </c>
      <c r="C94" s="2" t="str">
        <f t="shared" si="4"/>
        <v>mars</v>
      </c>
      <c r="D94">
        <f t="shared" si="5"/>
        <v>2018</v>
      </c>
      <c r="E94" s="2" t="str">
        <f>'données gpa'!B94</f>
        <v>BIO5CIT</v>
      </c>
      <c r="F94" s="2" t="str">
        <f>'données gpa'!C94</f>
        <v>Sorbet Citron BIO 550ml</v>
      </c>
      <c r="G94" s="2">
        <f>'données gpa'!D94</f>
        <v>918</v>
      </c>
    </row>
    <row r="95" spans="1:7" x14ac:dyDescent="0.35">
      <c r="A95" s="1">
        <f>'données gpa'!A95</f>
        <v>43171</v>
      </c>
      <c r="B95" s="2">
        <f t="shared" si="3"/>
        <v>11</v>
      </c>
      <c r="C95" s="2" t="str">
        <f t="shared" si="4"/>
        <v>mars</v>
      </c>
      <c r="D95">
        <f t="shared" si="5"/>
        <v>2018</v>
      </c>
      <c r="E95" s="2" t="str">
        <f>'données gpa'!B95</f>
        <v>BIO5CIT</v>
      </c>
      <c r="F95" s="2" t="str">
        <f>'données gpa'!C95</f>
        <v>Sorbet Citron BIO 550ml</v>
      </c>
      <c r="G95" s="2">
        <f>'données gpa'!D95</f>
        <v>918</v>
      </c>
    </row>
    <row r="96" spans="1:7" x14ac:dyDescent="0.35">
      <c r="A96" s="1">
        <f>'données gpa'!A96</f>
        <v>43171</v>
      </c>
      <c r="B96" s="2">
        <f t="shared" si="3"/>
        <v>11</v>
      </c>
      <c r="C96" s="2" t="str">
        <f t="shared" si="4"/>
        <v>mars</v>
      </c>
      <c r="D96">
        <f t="shared" si="5"/>
        <v>2018</v>
      </c>
      <c r="E96" s="2" t="str">
        <f>'données gpa'!B96</f>
        <v>BIO5CIT</v>
      </c>
      <c r="F96" s="2" t="str">
        <f>'données gpa'!C96</f>
        <v>Sorbet Citron BIO 550ml</v>
      </c>
      <c r="G96" s="2">
        <f>'données gpa'!D96</f>
        <v>918</v>
      </c>
    </row>
    <row r="97" spans="1:7" x14ac:dyDescent="0.35">
      <c r="A97" s="1">
        <f>'données gpa'!A97</f>
        <v>43171</v>
      </c>
      <c r="B97" s="2">
        <f t="shared" si="3"/>
        <v>11</v>
      </c>
      <c r="C97" s="2" t="str">
        <f t="shared" si="4"/>
        <v>mars</v>
      </c>
      <c r="D97">
        <f t="shared" si="5"/>
        <v>2018</v>
      </c>
      <c r="E97" s="2" t="str">
        <f>'données gpa'!B97</f>
        <v>BIO5MNG</v>
      </c>
      <c r="F97" s="2" t="str">
        <f>'données gpa'!C97</f>
        <v>Sorbet Mangue BIO 550ml</v>
      </c>
      <c r="G97" s="2">
        <f>'données gpa'!D97</f>
        <v>840</v>
      </c>
    </row>
    <row r="98" spans="1:7" x14ac:dyDescent="0.35">
      <c r="A98" s="1">
        <f>'données gpa'!A98</f>
        <v>43172</v>
      </c>
      <c r="B98" s="2">
        <f t="shared" si="3"/>
        <v>11</v>
      </c>
      <c r="C98" s="2" t="str">
        <f t="shared" si="4"/>
        <v>mars</v>
      </c>
      <c r="D98">
        <f t="shared" si="5"/>
        <v>2018</v>
      </c>
      <c r="E98" s="2" t="str">
        <f>'données gpa'!B98</f>
        <v>BIO5BAN</v>
      </c>
      <c r="F98" s="2" t="str">
        <f>'données gpa'!C98</f>
        <v>Sorbet Banane BIO 550ml</v>
      </c>
      <c r="G98" s="2">
        <f>'données gpa'!D98</f>
        <v>918</v>
      </c>
    </row>
    <row r="99" spans="1:7" x14ac:dyDescent="0.35">
      <c r="A99" s="1">
        <f>'données gpa'!A99</f>
        <v>43172</v>
      </c>
      <c r="B99" s="2">
        <f t="shared" si="3"/>
        <v>11</v>
      </c>
      <c r="C99" s="2" t="str">
        <f t="shared" si="4"/>
        <v>mars</v>
      </c>
      <c r="D99">
        <f t="shared" si="5"/>
        <v>2018</v>
      </c>
      <c r="E99" s="2" t="str">
        <f>'données gpa'!B99</f>
        <v>BIO5BAN</v>
      </c>
      <c r="F99" s="2" t="str">
        <f>'données gpa'!C99</f>
        <v>Sorbet Banane BIO 550ml</v>
      </c>
      <c r="G99" s="2">
        <f>'données gpa'!D99</f>
        <v>918</v>
      </c>
    </row>
    <row r="100" spans="1:7" x14ac:dyDescent="0.35">
      <c r="A100" s="1">
        <f>'données gpa'!A100</f>
        <v>43172</v>
      </c>
      <c r="B100" s="2">
        <f t="shared" si="3"/>
        <v>11</v>
      </c>
      <c r="C100" s="2" t="str">
        <f t="shared" si="4"/>
        <v>mars</v>
      </c>
      <c r="D100">
        <f t="shared" si="5"/>
        <v>2018</v>
      </c>
      <c r="E100" s="2" t="str">
        <f>'données gpa'!B100</f>
        <v>BIO5BAN</v>
      </c>
      <c r="F100" s="2" t="str">
        <f>'données gpa'!C100</f>
        <v>Sorbet Banane BIO 550ml</v>
      </c>
      <c r="G100" s="2">
        <f>'données gpa'!D100</f>
        <v>918</v>
      </c>
    </row>
    <row r="101" spans="1:7" x14ac:dyDescent="0.35">
      <c r="A101" s="1">
        <f>'données gpa'!A101</f>
        <v>43172</v>
      </c>
      <c r="B101" s="2">
        <f t="shared" si="3"/>
        <v>11</v>
      </c>
      <c r="C101" s="2" t="str">
        <f t="shared" si="4"/>
        <v>mars</v>
      </c>
      <c r="D101">
        <f t="shared" si="5"/>
        <v>2018</v>
      </c>
      <c r="E101" s="2" t="str">
        <f>'données gpa'!B101</f>
        <v>BIO5BAN</v>
      </c>
      <c r="F101" s="2" t="str">
        <f>'données gpa'!C101</f>
        <v>Sorbet Banane BIO 550ml</v>
      </c>
      <c r="G101" s="2">
        <f>'données gpa'!D101</f>
        <v>918</v>
      </c>
    </row>
    <row r="102" spans="1:7" x14ac:dyDescent="0.35">
      <c r="A102" s="1">
        <f>'données gpa'!A102</f>
        <v>43172</v>
      </c>
      <c r="B102" s="2">
        <f t="shared" si="3"/>
        <v>11</v>
      </c>
      <c r="C102" s="2" t="str">
        <f t="shared" si="4"/>
        <v>mars</v>
      </c>
      <c r="D102">
        <f t="shared" si="5"/>
        <v>2018</v>
      </c>
      <c r="E102" s="2" t="str">
        <f>'données gpa'!B102</f>
        <v>BIO5BAN</v>
      </c>
      <c r="F102" s="2" t="str">
        <f>'données gpa'!C102</f>
        <v>Sorbet Banane BIO 550ml</v>
      </c>
      <c r="G102" s="2">
        <f>'données gpa'!D102</f>
        <v>126</v>
      </c>
    </row>
    <row r="103" spans="1:7" x14ac:dyDescent="0.35">
      <c r="A103" s="1">
        <f>'données gpa'!A103</f>
        <v>43172</v>
      </c>
      <c r="B103" s="2">
        <f t="shared" si="3"/>
        <v>11</v>
      </c>
      <c r="C103" s="2" t="str">
        <f t="shared" si="4"/>
        <v>mars</v>
      </c>
      <c r="D103">
        <f t="shared" si="5"/>
        <v>2018</v>
      </c>
      <c r="E103" s="2" t="str">
        <f>'données gpa'!B103</f>
        <v>BIO5BAN</v>
      </c>
      <c r="F103" s="2" t="str">
        <f>'données gpa'!C103</f>
        <v>Sorbet Banane BIO 550ml</v>
      </c>
      <c r="G103" s="2">
        <f>'données gpa'!D103</f>
        <v>918</v>
      </c>
    </row>
    <row r="104" spans="1:7" x14ac:dyDescent="0.35">
      <c r="A104" s="1">
        <f>'données gpa'!A104</f>
        <v>43173</v>
      </c>
      <c r="B104" s="2">
        <f t="shared" si="3"/>
        <v>11</v>
      </c>
      <c r="C104" s="2" t="str">
        <f t="shared" si="4"/>
        <v>mars</v>
      </c>
      <c r="D104">
        <f t="shared" si="5"/>
        <v>2018</v>
      </c>
      <c r="E104" s="2" t="str">
        <f>'données gpa'!B104</f>
        <v>BIO5CAS</v>
      </c>
      <c r="F104" s="2" t="str">
        <f>'données gpa'!C104</f>
        <v>Sorbet Cassis BIO 550ml</v>
      </c>
      <c r="G104" s="2">
        <f>'données gpa'!D104</f>
        <v>918</v>
      </c>
    </row>
    <row r="105" spans="1:7" x14ac:dyDescent="0.35">
      <c r="A105" s="1">
        <f>'données gpa'!A105</f>
        <v>43173</v>
      </c>
      <c r="B105" s="2">
        <f t="shared" si="3"/>
        <v>11</v>
      </c>
      <c r="C105" s="2" t="str">
        <f t="shared" si="4"/>
        <v>mars</v>
      </c>
      <c r="D105">
        <f t="shared" si="5"/>
        <v>2018</v>
      </c>
      <c r="E105" s="2" t="str">
        <f>'données gpa'!B105</f>
        <v>BIO5CAS</v>
      </c>
      <c r="F105" s="2" t="str">
        <f>'données gpa'!C105</f>
        <v>Sorbet Cassis BIO 550ml</v>
      </c>
      <c r="G105" s="2">
        <f>'données gpa'!D105</f>
        <v>918</v>
      </c>
    </row>
    <row r="106" spans="1:7" x14ac:dyDescent="0.35">
      <c r="A106" s="1">
        <f>'données gpa'!A106</f>
        <v>43173</v>
      </c>
      <c r="B106" s="2">
        <f t="shared" si="3"/>
        <v>11</v>
      </c>
      <c r="C106" s="2" t="str">
        <f t="shared" si="4"/>
        <v>mars</v>
      </c>
      <c r="D106">
        <f t="shared" si="5"/>
        <v>2018</v>
      </c>
      <c r="E106" s="2" t="str">
        <f>'données gpa'!B106</f>
        <v>BIO5CAS</v>
      </c>
      <c r="F106" s="2" t="str">
        <f>'données gpa'!C106</f>
        <v>Sorbet Cassis BIO 550ml</v>
      </c>
      <c r="G106" s="2">
        <f>'données gpa'!D106</f>
        <v>918</v>
      </c>
    </row>
    <row r="107" spans="1:7" x14ac:dyDescent="0.35">
      <c r="A107" s="1">
        <f>'données gpa'!A107</f>
        <v>43173</v>
      </c>
      <c r="B107" s="2">
        <f t="shared" si="3"/>
        <v>11</v>
      </c>
      <c r="C107" s="2" t="str">
        <f t="shared" si="4"/>
        <v>mars</v>
      </c>
      <c r="D107">
        <f t="shared" si="5"/>
        <v>2018</v>
      </c>
      <c r="E107" s="2" t="str">
        <f>'données gpa'!B107</f>
        <v>BIO5CAS</v>
      </c>
      <c r="F107" s="2" t="str">
        <f>'données gpa'!C107</f>
        <v>Sorbet Cassis BIO 550ml</v>
      </c>
      <c r="G107" s="2">
        <f>'données gpa'!D107</f>
        <v>918</v>
      </c>
    </row>
    <row r="108" spans="1:7" x14ac:dyDescent="0.35">
      <c r="A108" s="1">
        <f>'données gpa'!A108</f>
        <v>43173</v>
      </c>
      <c r="B108" s="2">
        <f t="shared" si="3"/>
        <v>11</v>
      </c>
      <c r="C108" s="2" t="str">
        <f t="shared" si="4"/>
        <v>mars</v>
      </c>
      <c r="D108">
        <f t="shared" si="5"/>
        <v>2018</v>
      </c>
      <c r="E108" s="2" t="str">
        <f>'données gpa'!B108</f>
        <v>BIO5CAS</v>
      </c>
      <c r="F108" s="2" t="str">
        <f>'données gpa'!C108</f>
        <v>Sorbet Cassis BIO 550ml</v>
      </c>
      <c r="G108" s="2">
        <f>'données gpa'!D108</f>
        <v>918</v>
      </c>
    </row>
    <row r="109" spans="1:7" x14ac:dyDescent="0.35">
      <c r="A109" s="1">
        <f>'données gpa'!A109</f>
        <v>43173</v>
      </c>
      <c r="B109" s="2">
        <f t="shared" si="3"/>
        <v>11</v>
      </c>
      <c r="C109" s="2" t="str">
        <f t="shared" si="4"/>
        <v>mars</v>
      </c>
      <c r="D109">
        <f t="shared" si="5"/>
        <v>2018</v>
      </c>
      <c r="E109" s="2" t="str">
        <f>'données gpa'!B109</f>
        <v>BIO5CAS</v>
      </c>
      <c r="F109" s="2" t="str">
        <f>'données gpa'!C109</f>
        <v>Sorbet Cassis BIO 550ml</v>
      </c>
      <c r="G109" s="2">
        <f>'données gpa'!D109</f>
        <v>156</v>
      </c>
    </row>
    <row r="110" spans="1:7" x14ac:dyDescent="0.35">
      <c r="A110" s="1">
        <f>'données gpa'!A110</f>
        <v>43175</v>
      </c>
      <c r="B110" s="2">
        <f t="shared" si="3"/>
        <v>11</v>
      </c>
      <c r="C110" s="2" t="str">
        <f t="shared" si="4"/>
        <v>mars</v>
      </c>
      <c r="D110">
        <f t="shared" si="5"/>
        <v>2018</v>
      </c>
      <c r="E110" s="2" t="str">
        <f>'données gpa'!B110</f>
        <v>B2500VAN100</v>
      </c>
      <c r="F110" s="2" t="str">
        <f>'données gpa'!C110</f>
        <v>Crème Vanille 2.5L</v>
      </c>
      <c r="G110" s="2">
        <f>'données gpa'!D110</f>
        <v>100</v>
      </c>
    </row>
    <row r="111" spans="1:7" x14ac:dyDescent="0.35">
      <c r="A111" s="1">
        <f>'données gpa'!A111</f>
        <v>43175</v>
      </c>
      <c r="B111" s="2">
        <f t="shared" si="3"/>
        <v>11</v>
      </c>
      <c r="C111" s="2" t="str">
        <f t="shared" si="4"/>
        <v>mars</v>
      </c>
      <c r="D111">
        <f t="shared" si="5"/>
        <v>2018</v>
      </c>
      <c r="E111" s="2" t="str">
        <f>'données gpa'!B111</f>
        <v>P550VAN100</v>
      </c>
      <c r="F111" s="2" t="str">
        <f>'données gpa'!C111</f>
        <v>Crème Vanille 550ml</v>
      </c>
      <c r="G111" s="2">
        <f>'données gpa'!D111</f>
        <v>918</v>
      </c>
    </row>
    <row r="112" spans="1:7" x14ac:dyDescent="0.35">
      <c r="A112" s="1">
        <f>'données gpa'!A112</f>
        <v>43175</v>
      </c>
      <c r="B112" s="2">
        <f t="shared" si="3"/>
        <v>11</v>
      </c>
      <c r="C112" s="2" t="str">
        <f t="shared" si="4"/>
        <v>mars</v>
      </c>
      <c r="D112">
        <f t="shared" si="5"/>
        <v>2018</v>
      </c>
      <c r="E112" s="2" t="str">
        <f>'données gpa'!B112</f>
        <v>P550VAN100</v>
      </c>
      <c r="F112" s="2" t="str">
        <f>'données gpa'!C112</f>
        <v>Crème Vanille 550ml</v>
      </c>
      <c r="G112" s="2">
        <f>'données gpa'!D112</f>
        <v>918</v>
      </c>
    </row>
    <row r="113" spans="1:7" x14ac:dyDescent="0.35">
      <c r="A113" s="1">
        <f>'données gpa'!A113</f>
        <v>43175</v>
      </c>
      <c r="B113" s="2">
        <f t="shared" si="3"/>
        <v>11</v>
      </c>
      <c r="C113" s="2" t="str">
        <f t="shared" si="4"/>
        <v>mars</v>
      </c>
      <c r="D113">
        <f t="shared" si="5"/>
        <v>2018</v>
      </c>
      <c r="E113" s="2" t="str">
        <f>'données gpa'!B113</f>
        <v>P550VAN100</v>
      </c>
      <c r="F113" s="2" t="str">
        <f>'données gpa'!C113</f>
        <v>Crème Vanille 550ml</v>
      </c>
      <c r="G113" s="2">
        <f>'données gpa'!D113</f>
        <v>918</v>
      </c>
    </row>
    <row r="114" spans="1:7" x14ac:dyDescent="0.35">
      <c r="A114" s="1">
        <f>'données gpa'!A114</f>
        <v>43175</v>
      </c>
      <c r="B114" s="2">
        <f t="shared" si="3"/>
        <v>11</v>
      </c>
      <c r="C114" s="2" t="str">
        <f t="shared" si="4"/>
        <v>mars</v>
      </c>
      <c r="D114">
        <f t="shared" si="5"/>
        <v>2018</v>
      </c>
      <c r="E114" s="2" t="str">
        <f>'données gpa'!B114</f>
        <v>P550VAN100</v>
      </c>
      <c r="F114" s="2" t="str">
        <f>'données gpa'!C114</f>
        <v>Crème Vanille 550ml</v>
      </c>
      <c r="G114" s="2">
        <f>'données gpa'!D114</f>
        <v>918</v>
      </c>
    </row>
    <row r="115" spans="1:7" x14ac:dyDescent="0.35">
      <c r="A115" s="1">
        <f>'données gpa'!A115</f>
        <v>43175</v>
      </c>
      <c r="B115" s="2">
        <f t="shared" si="3"/>
        <v>11</v>
      </c>
      <c r="C115" s="2" t="str">
        <f t="shared" si="4"/>
        <v>mars</v>
      </c>
      <c r="D115">
        <f t="shared" si="5"/>
        <v>2018</v>
      </c>
      <c r="E115" s="2" t="str">
        <f>'données gpa'!B115</f>
        <v>P550VAN100</v>
      </c>
      <c r="F115" s="2" t="str">
        <f>'données gpa'!C115</f>
        <v>Crème Vanille 550ml</v>
      </c>
      <c r="G115" s="2">
        <f>'données gpa'!D115</f>
        <v>918</v>
      </c>
    </row>
    <row r="116" spans="1:7" x14ac:dyDescent="0.35">
      <c r="A116" s="1">
        <f>'données gpa'!A116</f>
        <v>43175</v>
      </c>
      <c r="B116" s="2">
        <f t="shared" si="3"/>
        <v>11</v>
      </c>
      <c r="C116" s="2" t="str">
        <f t="shared" si="4"/>
        <v>mars</v>
      </c>
      <c r="D116">
        <f t="shared" si="5"/>
        <v>2018</v>
      </c>
      <c r="E116" s="2" t="str">
        <f>'données gpa'!B116</f>
        <v>P550VAN100</v>
      </c>
      <c r="F116" s="2" t="str">
        <f>'données gpa'!C116</f>
        <v>Crème Vanille 550ml</v>
      </c>
      <c r="G116" s="2">
        <f>'données gpa'!D116</f>
        <v>156</v>
      </c>
    </row>
    <row r="117" spans="1:7" x14ac:dyDescent="0.35">
      <c r="A117" s="1">
        <f>'données gpa'!A117</f>
        <v>43178</v>
      </c>
      <c r="B117" s="2">
        <f t="shared" si="3"/>
        <v>12</v>
      </c>
      <c r="C117" s="2" t="str">
        <f t="shared" si="4"/>
        <v>mars</v>
      </c>
      <c r="D117">
        <f t="shared" si="5"/>
        <v>2018</v>
      </c>
      <c r="E117" s="2" t="str">
        <f>'données gpa'!B117</f>
        <v>BIO5MNG</v>
      </c>
      <c r="F117" s="2" t="str">
        <f>'données gpa'!C117</f>
        <v>Sorbet Mangue BIO 550ml</v>
      </c>
      <c r="G117" s="2">
        <f>'données gpa'!D117</f>
        <v>918</v>
      </c>
    </row>
    <row r="118" spans="1:7" x14ac:dyDescent="0.35">
      <c r="A118" s="1">
        <f>'données gpa'!A118</f>
        <v>43178</v>
      </c>
      <c r="B118" s="2">
        <f t="shared" si="3"/>
        <v>12</v>
      </c>
      <c r="C118" s="2" t="str">
        <f t="shared" si="4"/>
        <v>mars</v>
      </c>
      <c r="D118">
        <f t="shared" si="5"/>
        <v>2018</v>
      </c>
      <c r="E118" s="2" t="str">
        <f>'données gpa'!B118</f>
        <v>BIO5MNG</v>
      </c>
      <c r="F118" s="2" t="str">
        <f>'données gpa'!C118</f>
        <v>Sorbet Mangue BIO 550ml</v>
      </c>
      <c r="G118" s="2">
        <f>'données gpa'!D118</f>
        <v>336</v>
      </c>
    </row>
    <row r="119" spans="1:7" x14ac:dyDescent="0.35">
      <c r="A119" s="1">
        <f>'données gpa'!A119</f>
        <v>43179</v>
      </c>
      <c r="B119" s="2">
        <f t="shared" si="3"/>
        <v>12</v>
      </c>
      <c r="C119" s="2" t="str">
        <f t="shared" si="4"/>
        <v>mars</v>
      </c>
      <c r="D119">
        <f t="shared" si="5"/>
        <v>2018</v>
      </c>
      <c r="E119" s="2" t="str">
        <f>'données gpa'!B119</f>
        <v>B2500FRB500</v>
      </c>
      <c r="F119" s="2" t="str">
        <f>'données gpa'!C119</f>
        <v>Sorbet Framboise 2.5L</v>
      </c>
      <c r="G119" s="2">
        <f>'données gpa'!D119</f>
        <v>80</v>
      </c>
    </row>
    <row r="120" spans="1:7" x14ac:dyDescent="0.35">
      <c r="A120" s="1">
        <f>'données gpa'!A120</f>
        <v>43179</v>
      </c>
      <c r="B120" s="2">
        <f t="shared" si="3"/>
        <v>12</v>
      </c>
      <c r="C120" s="2" t="str">
        <f t="shared" si="4"/>
        <v>mars</v>
      </c>
      <c r="D120">
        <f t="shared" si="5"/>
        <v>2018</v>
      </c>
      <c r="E120" s="2" t="str">
        <f>'données gpa'!B120</f>
        <v>P550FRB500</v>
      </c>
      <c r="F120" s="2" t="str">
        <f>'données gpa'!C120</f>
        <v>Sorbet Framboise 550ml</v>
      </c>
      <c r="G120" s="2">
        <f>'données gpa'!D120</f>
        <v>918</v>
      </c>
    </row>
    <row r="121" spans="1:7" x14ac:dyDescent="0.35">
      <c r="A121" s="1">
        <f>'données gpa'!A121</f>
        <v>43179</v>
      </c>
      <c r="B121" s="2">
        <f t="shared" si="3"/>
        <v>12</v>
      </c>
      <c r="C121" s="2" t="str">
        <f t="shared" si="4"/>
        <v>mars</v>
      </c>
      <c r="D121">
        <f t="shared" si="5"/>
        <v>2018</v>
      </c>
      <c r="E121" s="2" t="str">
        <f>'données gpa'!B121</f>
        <v>P550FRB500</v>
      </c>
      <c r="F121" s="2" t="str">
        <f>'données gpa'!C121</f>
        <v>Sorbet Framboise 550ml</v>
      </c>
      <c r="G121" s="2">
        <f>'données gpa'!D121</f>
        <v>852</v>
      </c>
    </row>
    <row r="122" spans="1:7" x14ac:dyDescent="0.35">
      <c r="A122" s="1">
        <f>'données gpa'!A122</f>
        <v>43179</v>
      </c>
      <c r="B122" s="2">
        <f t="shared" si="3"/>
        <v>12</v>
      </c>
      <c r="C122" s="2" t="str">
        <f t="shared" si="4"/>
        <v>mars</v>
      </c>
      <c r="D122">
        <f t="shared" si="5"/>
        <v>2018</v>
      </c>
      <c r="E122" s="2" t="str">
        <f>'données gpa'!B122</f>
        <v>P550FRB500</v>
      </c>
      <c r="F122" s="2" t="str">
        <f>'données gpa'!C122</f>
        <v>Sorbet Framboise 550ml</v>
      </c>
      <c r="G122" s="2">
        <f>'données gpa'!D122</f>
        <v>918</v>
      </c>
    </row>
    <row r="123" spans="1:7" x14ac:dyDescent="0.35">
      <c r="A123" s="1">
        <f>'données gpa'!A123</f>
        <v>43179</v>
      </c>
      <c r="B123" s="2">
        <f t="shared" si="3"/>
        <v>12</v>
      </c>
      <c r="C123" s="2" t="str">
        <f t="shared" si="4"/>
        <v>mars</v>
      </c>
      <c r="D123">
        <f t="shared" si="5"/>
        <v>2018</v>
      </c>
      <c r="E123" s="2" t="str">
        <f>'données gpa'!B123</f>
        <v>P550FRB500</v>
      </c>
      <c r="F123" s="2" t="str">
        <f>'données gpa'!C123</f>
        <v>Sorbet Framboise 550ml</v>
      </c>
      <c r="G123" s="2">
        <f>'données gpa'!D123</f>
        <v>918</v>
      </c>
    </row>
    <row r="124" spans="1:7" x14ac:dyDescent="0.35">
      <c r="A124" s="1">
        <f>'données gpa'!A124</f>
        <v>43179</v>
      </c>
      <c r="B124" s="2">
        <f t="shared" si="3"/>
        <v>12</v>
      </c>
      <c r="C124" s="2" t="str">
        <f t="shared" si="4"/>
        <v>mars</v>
      </c>
      <c r="D124">
        <f t="shared" si="5"/>
        <v>2018</v>
      </c>
      <c r="E124" s="2" t="str">
        <f>'données gpa'!B124</f>
        <v>P550FRB500</v>
      </c>
      <c r="F124" s="2" t="str">
        <f>'données gpa'!C124</f>
        <v>Sorbet Framboise 550ml</v>
      </c>
      <c r="G124" s="2">
        <f>'données gpa'!D124</f>
        <v>918</v>
      </c>
    </row>
    <row r="125" spans="1:7" x14ac:dyDescent="0.35">
      <c r="A125" s="1">
        <f>'données gpa'!A125</f>
        <v>43180</v>
      </c>
      <c r="B125" s="2">
        <f t="shared" si="3"/>
        <v>12</v>
      </c>
      <c r="C125" s="2" t="str">
        <f t="shared" si="4"/>
        <v>mars</v>
      </c>
      <c r="D125">
        <f t="shared" si="5"/>
        <v>2018</v>
      </c>
      <c r="E125" s="2" t="str">
        <f>'données gpa'!B125</f>
        <v>P550PRA100</v>
      </c>
      <c r="F125" s="2" t="str">
        <f>'données gpa'!C125</f>
        <v>Crème Noisette 550ml</v>
      </c>
      <c r="G125" s="2">
        <f>'données gpa'!D125</f>
        <v>918</v>
      </c>
    </row>
    <row r="126" spans="1:7" x14ac:dyDescent="0.35">
      <c r="A126" s="1">
        <f>'données gpa'!A126</f>
        <v>43180</v>
      </c>
      <c r="B126" s="2">
        <f t="shared" si="3"/>
        <v>12</v>
      </c>
      <c r="C126" s="2" t="str">
        <f t="shared" si="4"/>
        <v>mars</v>
      </c>
      <c r="D126">
        <f t="shared" si="5"/>
        <v>2018</v>
      </c>
      <c r="E126" s="2" t="str">
        <f>'données gpa'!B126</f>
        <v>P550PRA100</v>
      </c>
      <c r="F126" s="2" t="str">
        <f>'données gpa'!C126</f>
        <v>Crème Noisette 550ml</v>
      </c>
      <c r="G126" s="2">
        <f>'données gpa'!D126</f>
        <v>918</v>
      </c>
    </row>
    <row r="127" spans="1:7" x14ac:dyDescent="0.35">
      <c r="A127" s="1">
        <f>'données gpa'!A127</f>
        <v>43180</v>
      </c>
      <c r="B127" s="2">
        <f t="shared" si="3"/>
        <v>12</v>
      </c>
      <c r="C127" s="2" t="str">
        <f t="shared" si="4"/>
        <v>mars</v>
      </c>
      <c r="D127">
        <f t="shared" si="5"/>
        <v>2018</v>
      </c>
      <c r="E127" s="2" t="str">
        <f>'données gpa'!B127</f>
        <v>P550PRA100</v>
      </c>
      <c r="F127" s="2" t="str">
        <f>'données gpa'!C127</f>
        <v>Crème Noisette 550ml</v>
      </c>
      <c r="G127" s="2">
        <f>'données gpa'!D127</f>
        <v>918</v>
      </c>
    </row>
    <row r="128" spans="1:7" x14ac:dyDescent="0.35">
      <c r="A128" s="1">
        <f>'données gpa'!A128</f>
        <v>43180</v>
      </c>
      <c r="B128" s="2">
        <f t="shared" si="3"/>
        <v>12</v>
      </c>
      <c r="C128" s="2" t="str">
        <f t="shared" si="4"/>
        <v>mars</v>
      </c>
      <c r="D128">
        <f t="shared" si="5"/>
        <v>2018</v>
      </c>
      <c r="E128" s="2" t="str">
        <f>'données gpa'!B128</f>
        <v>P550PRA100</v>
      </c>
      <c r="F128" s="2" t="str">
        <f>'données gpa'!C128</f>
        <v>Crème Noisette 550ml</v>
      </c>
      <c r="G128" s="2">
        <f>'données gpa'!D128</f>
        <v>918</v>
      </c>
    </row>
    <row r="129" spans="1:7" x14ac:dyDescent="0.35">
      <c r="A129" s="1">
        <f>'données gpa'!A129</f>
        <v>43180</v>
      </c>
      <c r="B129" s="2">
        <f t="shared" si="3"/>
        <v>12</v>
      </c>
      <c r="C129" s="2" t="str">
        <f t="shared" si="4"/>
        <v>mars</v>
      </c>
      <c r="D129">
        <f t="shared" si="5"/>
        <v>2018</v>
      </c>
      <c r="E129" s="2" t="str">
        <f>'données gpa'!B129</f>
        <v>P550PRA100</v>
      </c>
      <c r="F129" s="2" t="str">
        <f>'données gpa'!C129</f>
        <v>Crème Noisette 550ml</v>
      </c>
      <c r="G129" s="2">
        <f>'données gpa'!D129</f>
        <v>918</v>
      </c>
    </row>
    <row r="130" spans="1:7" x14ac:dyDescent="0.35">
      <c r="A130" s="1">
        <f>'données gpa'!A130</f>
        <v>43180</v>
      </c>
      <c r="B130" s="2">
        <f t="shared" ref="B130:B193" si="6">WEEKNUM(A130)</f>
        <v>12</v>
      </c>
      <c r="C130" s="2" t="str">
        <f t="shared" ref="C130:C193" si="7">TEXT(30*MONTH(A130),"mmmm")</f>
        <v>mars</v>
      </c>
      <c r="D130">
        <f t="shared" ref="D130:D193" si="8">YEAR(A130)</f>
        <v>2018</v>
      </c>
      <c r="E130" s="2" t="str">
        <f>'données gpa'!B130</f>
        <v>P550PRA100</v>
      </c>
      <c r="F130" s="2" t="str">
        <f>'données gpa'!C130</f>
        <v>Crème Noisette 550ml</v>
      </c>
      <c r="G130" s="2">
        <f>'données gpa'!D130</f>
        <v>192</v>
      </c>
    </row>
    <row r="131" spans="1:7" x14ac:dyDescent="0.35">
      <c r="A131" s="1">
        <f>'données gpa'!A131</f>
        <v>43181</v>
      </c>
      <c r="B131" s="2">
        <f t="shared" si="6"/>
        <v>12</v>
      </c>
      <c r="C131" s="2" t="str">
        <f t="shared" si="7"/>
        <v>mars</v>
      </c>
      <c r="D131">
        <f t="shared" si="8"/>
        <v>2018</v>
      </c>
      <c r="E131" s="2" t="str">
        <f>'données gpa'!B131</f>
        <v>P550MAR100</v>
      </c>
      <c r="F131" s="2" t="str">
        <f>'données gpa'!C131</f>
        <v>Crème Marron 550ml</v>
      </c>
      <c r="G131" s="2">
        <f>'données gpa'!D131</f>
        <v>216</v>
      </c>
    </row>
    <row r="132" spans="1:7" x14ac:dyDescent="0.35">
      <c r="A132" s="1">
        <f>'données gpa'!A132</f>
        <v>43181</v>
      </c>
      <c r="B132" s="2">
        <f t="shared" si="6"/>
        <v>12</v>
      </c>
      <c r="C132" s="2" t="str">
        <f t="shared" si="7"/>
        <v>mars</v>
      </c>
      <c r="D132">
        <f t="shared" si="8"/>
        <v>2018</v>
      </c>
      <c r="E132" s="2" t="str">
        <f>'données gpa'!B132</f>
        <v>P550MAR100</v>
      </c>
      <c r="F132" s="2" t="str">
        <f>'données gpa'!C132</f>
        <v>Crème Marron 550ml</v>
      </c>
      <c r="G132" s="2">
        <f>'données gpa'!D132</f>
        <v>918</v>
      </c>
    </row>
    <row r="133" spans="1:7" x14ac:dyDescent="0.35">
      <c r="A133" s="1">
        <f>'données gpa'!A133</f>
        <v>43181</v>
      </c>
      <c r="B133" s="2">
        <f t="shared" si="6"/>
        <v>12</v>
      </c>
      <c r="C133" s="2" t="str">
        <f t="shared" si="7"/>
        <v>mars</v>
      </c>
      <c r="D133">
        <f t="shared" si="8"/>
        <v>2018</v>
      </c>
      <c r="E133" s="2" t="str">
        <f>'données gpa'!B133</f>
        <v>P550MAR100</v>
      </c>
      <c r="F133" s="2" t="str">
        <f>'données gpa'!C133</f>
        <v>Crème Marron 550ml</v>
      </c>
      <c r="G133" s="2">
        <f>'données gpa'!D133</f>
        <v>918</v>
      </c>
    </row>
    <row r="134" spans="1:7" x14ac:dyDescent="0.35">
      <c r="A134" s="1">
        <f>'données gpa'!A134</f>
        <v>43181</v>
      </c>
      <c r="B134" s="2">
        <f t="shared" si="6"/>
        <v>12</v>
      </c>
      <c r="C134" s="2" t="str">
        <f t="shared" si="7"/>
        <v>mars</v>
      </c>
      <c r="D134">
        <f t="shared" si="8"/>
        <v>2018</v>
      </c>
      <c r="E134" s="2" t="str">
        <f>'données gpa'!B134</f>
        <v>P550MAR100</v>
      </c>
      <c r="F134" s="2" t="str">
        <f>'données gpa'!C134</f>
        <v>Crème Marron 550ml</v>
      </c>
      <c r="G134" s="2">
        <f>'données gpa'!D134</f>
        <v>918</v>
      </c>
    </row>
    <row r="135" spans="1:7" x14ac:dyDescent="0.35">
      <c r="A135" s="1">
        <f>'données gpa'!A135</f>
        <v>43181</v>
      </c>
      <c r="B135" s="2">
        <f t="shared" si="6"/>
        <v>12</v>
      </c>
      <c r="C135" s="2" t="str">
        <f t="shared" si="7"/>
        <v>mars</v>
      </c>
      <c r="D135">
        <f t="shared" si="8"/>
        <v>2018</v>
      </c>
      <c r="E135" s="2" t="str">
        <f>'données gpa'!B135</f>
        <v>P550MAR100</v>
      </c>
      <c r="F135" s="2" t="str">
        <f>'données gpa'!C135</f>
        <v>Crème Marron 550ml</v>
      </c>
      <c r="G135" s="2">
        <f>'données gpa'!D135</f>
        <v>918</v>
      </c>
    </row>
    <row r="136" spans="1:7" x14ac:dyDescent="0.35">
      <c r="A136" s="1">
        <f>'données gpa'!A136</f>
        <v>43181</v>
      </c>
      <c r="B136" s="2">
        <f t="shared" si="6"/>
        <v>12</v>
      </c>
      <c r="C136" s="2" t="str">
        <f t="shared" si="7"/>
        <v>mars</v>
      </c>
      <c r="D136">
        <f t="shared" si="8"/>
        <v>2018</v>
      </c>
      <c r="E136" s="2" t="str">
        <f>'données gpa'!B136</f>
        <v>P550MAR100</v>
      </c>
      <c r="F136" s="2" t="str">
        <f>'données gpa'!C136</f>
        <v>Crème Marron 550ml</v>
      </c>
      <c r="G136" s="2">
        <f>'données gpa'!D136</f>
        <v>918</v>
      </c>
    </row>
    <row r="137" spans="1:7" x14ac:dyDescent="0.35">
      <c r="A137" s="1">
        <f>'données gpa'!A137</f>
        <v>43182</v>
      </c>
      <c r="B137" s="2">
        <f t="shared" si="6"/>
        <v>12</v>
      </c>
      <c r="C137" s="2" t="str">
        <f t="shared" si="7"/>
        <v>mars</v>
      </c>
      <c r="D137">
        <f t="shared" si="8"/>
        <v>2018</v>
      </c>
      <c r="E137" s="2" t="str">
        <f>'données gpa'!B137</f>
        <v>P550PLO100</v>
      </c>
      <c r="F137" s="2" t="str">
        <f>'données gpa'!C137</f>
        <v>Crème Plombière 550ml</v>
      </c>
      <c r="G137" s="2">
        <f>'données gpa'!D137</f>
        <v>636</v>
      </c>
    </row>
    <row r="138" spans="1:7" x14ac:dyDescent="0.35">
      <c r="A138" s="1">
        <f>'données gpa'!A138</f>
        <v>43182</v>
      </c>
      <c r="B138" s="2">
        <f t="shared" si="6"/>
        <v>12</v>
      </c>
      <c r="C138" s="2" t="str">
        <f t="shared" si="7"/>
        <v>mars</v>
      </c>
      <c r="D138">
        <f t="shared" si="8"/>
        <v>2018</v>
      </c>
      <c r="E138" s="2" t="str">
        <f>'données gpa'!B138</f>
        <v>P550PLO100</v>
      </c>
      <c r="F138" s="2" t="str">
        <f>'données gpa'!C138</f>
        <v>Crème Plombière 550ml</v>
      </c>
      <c r="G138" s="2">
        <f>'données gpa'!D138</f>
        <v>918</v>
      </c>
    </row>
    <row r="139" spans="1:7" x14ac:dyDescent="0.35">
      <c r="A139" s="1">
        <f>'données gpa'!A139</f>
        <v>43182</v>
      </c>
      <c r="B139" s="2">
        <f t="shared" si="6"/>
        <v>12</v>
      </c>
      <c r="C139" s="2" t="str">
        <f t="shared" si="7"/>
        <v>mars</v>
      </c>
      <c r="D139">
        <f t="shared" si="8"/>
        <v>2018</v>
      </c>
      <c r="E139" s="2" t="str">
        <f>'données gpa'!B139</f>
        <v>P550RHU100</v>
      </c>
      <c r="F139" s="2" t="str">
        <f>'données gpa'!C139</f>
        <v>Crème Rhum/raisins 550ml</v>
      </c>
      <c r="G139" s="2">
        <f>'données gpa'!D139</f>
        <v>750</v>
      </c>
    </row>
    <row r="140" spans="1:7" x14ac:dyDescent="0.35">
      <c r="A140" s="1">
        <f>'données gpa'!A140</f>
        <v>43182</v>
      </c>
      <c r="B140" s="2">
        <f t="shared" si="6"/>
        <v>12</v>
      </c>
      <c r="C140" s="2" t="str">
        <f t="shared" si="7"/>
        <v>mars</v>
      </c>
      <c r="D140">
        <f t="shared" si="8"/>
        <v>2018</v>
      </c>
      <c r="E140" s="2" t="str">
        <f>'données gpa'!B140</f>
        <v>P550RHU100</v>
      </c>
      <c r="F140" s="2" t="str">
        <f>'données gpa'!C140</f>
        <v>Crème Rhum/raisins 550ml</v>
      </c>
      <c r="G140" s="2">
        <f>'données gpa'!D140</f>
        <v>918</v>
      </c>
    </row>
    <row r="141" spans="1:7" x14ac:dyDescent="0.35">
      <c r="A141" s="1">
        <f>'données gpa'!A141</f>
        <v>43182</v>
      </c>
      <c r="B141" s="2">
        <f t="shared" si="6"/>
        <v>12</v>
      </c>
      <c r="C141" s="2" t="str">
        <f t="shared" si="7"/>
        <v>mars</v>
      </c>
      <c r="D141">
        <f t="shared" si="8"/>
        <v>2018</v>
      </c>
      <c r="E141" s="2" t="str">
        <f>'données gpa'!B141</f>
        <v>P550RHU100</v>
      </c>
      <c r="F141" s="2" t="str">
        <f>'données gpa'!C141</f>
        <v>Crème Rhum/raisins 550ml</v>
      </c>
      <c r="G141" s="2">
        <f>'données gpa'!D141</f>
        <v>918</v>
      </c>
    </row>
    <row r="142" spans="1:7" x14ac:dyDescent="0.35">
      <c r="A142" s="1">
        <f>'données gpa'!A142</f>
        <v>43182</v>
      </c>
      <c r="B142" s="2">
        <f t="shared" si="6"/>
        <v>12</v>
      </c>
      <c r="C142" s="2" t="str">
        <f t="shared" si="7"/>
        <v>mars</v>
      </c>
      <c r="D142">
        <f t="shared" si="8"/>
        <v>2018</v>
      </c>
      <c r="E142" s="2" t="str">
        <f>'données gpa'!B142</f>
        <v>P550RHU100</v>
      </c>
      <c r="F142" s="2" t="str">
        <f>'données gpa'!C142</f>
        <v>Crème Rhum/raisins 550ml</v>
      </c>
      <c r="G142" s="2">
        <f>'données gpa'!D142</f>
        <v>918</v>
      </c>
    </row>
    <row r="143" spans="1:7" x14ac:dyDescent="0.35">
      <c r="A143" s="1">
        <f>'données gpa'!A143</f>
        <v>43185</v>
      </c>
      <c r="B143" s="2">
        <f t="shared" si="6"/>
        <v>13</v>
      </c>
      <c r="C143" s="2" t="str">
        <f t="shared" si="7"/>
        <v>mars</v>
      </c>
      <c r="D143">
        <f t="shared" si="8"/>
        <v>2018</v>
      </c>
      <c r="E143" s="2" t="str">
        <f>'données gpa'!B143</f>
        <v>BIO5MNG</v>
      </c>
      <c r="F143" s="2" t="str">
        <f>'données gpa'!C143</f>
        <v>Sorbet Mangue BIO 550ml</v>
      </c>
      <c r="G143" s="2">
        <f>'données gpa'!D143</f>
        <v>918</v>
      </c>
    </row>
    <row r="144" spans="1:7" x14ac:dyDescent="0.35">
      <c r="A144" s="1">
        <f>'données gpa'!A144</f>
        <v>43185</v>
      </c>
      <c r="B144" s="2">
        <f t="shared" si="6"/>
        <v>13</v>
      </c>
      <c r="C144" s="2" t="str">
        <f t="shared" si="7"/>
        <v>mars</v>
      </c>
      <c r="D144">
        <f t="shared" si="8"/>
        <v>2018</v>
      </c>
      <c r="E144" s="2" t="str">
        <f>'données gpa'!B144</f>
        <v>BIO5MNG</v>
      </c>
      <c r="F144" s="2" t="str">
        <f>'données gpa'!C144</f>
        <v>Sorbet Mangue BIO 550ml</v>
      </c>
      <c r="G144" s="2">
        <f>'données gpa'!D144</f>
        <v>300</v>
      </c>
    </row>
    <row r="145" spans="1:7" x14ac:dyDescent="0.35">
      <c r="A145" s="1">
        <f>'données gpa'!A145</f>
        <v>43185</v>
      </c>
      <c r="B145" s="2">
        <f t="shared" si="6"/>
        <v>13</v>
      </c>
      <c r="C145" s="2" t="str">
        <f t="shared" si="7"/>
        <v>mars</v>
      </c>
      <c r="D145">
        <f t="shared" si="8"/>
        <v>2018</v>
      </c>
      <c r="E145" s="2" t="str">
        <f>'données gpa'!B145</f>
        <v>P550MIE200</v>
      </c>
      <c r="F145" s="2" t="str">
        <f>'données gpa'!C145</f>
        <v>Crème Miel de garrigue/amande 550ml pour PICARD</v>
      </c>
      <c r="G145" s="2">
        <f>'données gpa'!D145</f>
        <v>630</v>
      </c>
    </row>
    <row r="146" spans="1:7" x14ac:dyDescent="0.35">
      <c r="A146" s="1">
        <f>'données gpa'!A146</f>
        <v>43185</v>
      </c>
      <c r="B146" s="2">
        <f t="shared" si="6"/>
        <v>13</v>
      </c>
      <c r="C146" s="2" t="str">
        <f t="shared" si="7"/>
        <v>mars</v>
      </c>
      <c r="D146">
        <f t="shared" si="8"/>
        <v>2018</v>
      </c>
      <c r="E146" s="2" t="str">
        <f>'données gpa'!B146</f>
        <v>P550MIE200</v>
      </c>
      <c r="F146" s="2" t="str">
        <f>'données gpa'!C146</f>
        <v>Crème Miel de garrigue/amande 550ml pour PICARD</v>
      </c>
      <c r="G146" s="2">
        <f>'données gpa'!D146</f>
        <v>918</v>
      </c>
    </row>
    <row r="147" spans="1:7" x14ac:dyDescent="0.35">
      <c r="A147" s="1">
        <f>'données gpa'!A147</f>
        <v>43185</v>
      </c>
      <c r="B147" s="2">
        <f t="shared" si="6"/>
        <v>13</v>
      </c>
      <c r="C147" s="2" t="str">
        <f t="shared" si="7"/>
        <v>mars</v>
      </c>
      <c r="D147">
        <f t="shared" si="8"/>
        <v>2018</v>
      </c>
      <c r="E147" s="2" t="str">
        <f>'données gpa'!B147</f>
        <v>P550MIE200</v>
      </c>
      <c r="F147" s="2" t="str">
        <f>'données gpa'!C147</f>
        <v>Crème Miel de garrigue/amande 550ml pour PICARD</v>
      </c>
      <c r="G147" s="2">
        <f>'données gpa'!D147</f>
        <v>918</v>
      </c>
    </row>
    <row r="148" spans="1:7" x14ac:dyDescent="0.35">
      <c r="A148" s="1">
        <f>'données gpa'!A148</f>
        <v>43185</v>
      </c>
      <c r="B148" s="2">
        <f t="shared" si="6"/>
        <v>13</v>
      </c>
      <c r="C148" s="2" t="str">
        <f t="shared" si="7"/>
        <v>mars</v>
      </c>
      <c r="D148">
        <f t="shared" si="8"/>
        <v>2018</v>
      </c>
      <c r="E148" s="2" t="str">
        <f>'données gpa'!B148</f>
        <v>P550MIE200</v>
      </c>
      <c r="F148" s="2" t="str">
        <f>'données gpa'!C148</f>
        <v>Crème Miel de garrigue/amande 550ml pour PICARD</v>
      </c>
      <c r="G148" s="2">
        <f>'données gpa'!D148</f>
        <v>918</v>
      </c>
    </row>
    <row r="149" spans="1:7" x14ac:dyDescent="0.35">
      <c r="A149" s="1">
        <f>'données gpa'!A149</f>
        <v>43186</v>
      </c>
      <c r="B149" s="2">
        <f t="shared" si="6"/>
        <v>13</v>
      </c>
      <c r="C149" s="2" t="str">
        <f t="shared" si="7"/>
        <v>mars</v>
      </c>
      <c r="D149">
        <f t="shared" si="8"/>
        <v>2018</v>
      </c>
      <c r="E149" s="2" t="str">
        <f>'données gpa'!B149</f>
        <v>P550ABR500</v>
      </c>
      <c r="F149" s="2" t="str">
        <f>'données gpa'!C149</f>
        <v>Sorbet Abricot 550ml</v>
      </c>
      <c r="G149" s="2">
        <f>'données gpa'!D149</f>
        <v>822</v>
      </c>
    </row>
    <row r="150" spans="1:7" x14ac:dyDescent="0.35">
      <c r="A150" s="1">
        <f>'données gpa'!A150</f>
        <v>43186</v>
      </c>
      <c r="B150" s="2">
        <f t="shared" si="6"/>
        <v>13</v>
      </c>
      <c r="C150" s="2" t="str">
        <f t="shared" si="7"/>
        <v>mars</v>
      </c>
      <c r="D150">
        <f t="shared" si="8"/>
        <v>2018</v>
      </c>
      <c r="E150" s="2" t="str">
        <f>'données gpa'!B150</f>
        <v>P550ABR600</v>
      </c>
      <c r="F150" s="2" t="str">
        <f>'données gpa'!C150</f>
        <v>Sorbet Abricot 550ml pour PICARD</v>
      </c>
      <c r="G150" s="2">
        <f>'données gpa'!D150</f>
        <v>918</v>
      </c>
    </row>
    <row r="151" spans="1:7" x14ac:dyDescent="0.35">
      <c r="A151" s="1">
        <f>'données gpa'!A151</f>
        <v>43186</v>
      </c>
      <c r="B151" s="2">
        <f t="shared" si="6"/>
        <v>13</v>
      </c>
      <c r="C151" s="2" t="str">
        <f t="shared" si="7"/>
        <v>mars</v>
      </c>
      <c r="D151">
        <f t="shared" si="8"/>
        <v>2018</v>
      </c>
      <c r="E151" s="2" t="str">
        <f>'données gpa'!B151</f>
        <v>P550ABR600</v>
      </c>
      <c r="F151" s="2" t="str">
        <f>'données gpa'!C151</f>
        <v>Sorbet Abricot 550ml pour PICARD</v>
      </c>
      <c r="G151" s="2">
        <f>'données gpa'!D151</f>
        <v>918</v>
      </c>
    </row>
    <row r="152" spans="1:7" x14ac:dyDescent="0.35">
      <c r="A152" s="1">
        <f>'données gpa'!A152</f>
        <v>43186</v>
      </c>
      <c r="B152" s="2">
        <f t="shared" si="6"/>
        <v>13</v>
      </c>
      <c r="C152" s="2" t="str">
        <f t="shared" si="7"/>
        <v>mars</v>
      </c>
      <c r="D152">
        <f t="shared" si="8"/>
        <v>2018</v>
      </c>
      <c r="E152" s="2" t="str">
        <f>'données gpa'!B152</f>
        <v>P550ABR600</v>
      </c>
      <c r="F152" s="2" t="str">
        <f>'données gpa'!C152</f>
        <v>Sorbet Abricot 550ml pour PICARD</v>
      </c>
      <c r="G152" s="2">
        <f>'données gpa'!D152</f>
        <v>918</v>
      </c>
    </row>
    <row r="153" spans="1:7" x14ac:dyDescent="0.35">
      <c r="A153" s="1">
        <f>'données gpa'!A153</f>
        <v>43186</v>
      </c>
      <c r="B153" s="2">
        <f t="shared" si="6"/>
        <v>13</v>
      </c>
      <c r="C153" s="2" t="str">
        <f t="shared" si="7"/>
        <v>mars</v>
      </c>
      <c r="D153">
        <f t="shared" si="8"/>
        <v>2018</v>
      </c>
      <c r="E153" s="2" t="str">
        <f>'données gpa'!B153</f>
        <v>P550ABR600</v>
      </c>
      <c r="F153" s="2" t="str">
        <f>'données gpa'!C153</f>
        <v>Sorbet Abricot 550ml pour PICARD</v>
      </c>
      <c r="G153" s="2">
        <f>'données gpa'!D153</f>
        <v>918</v>
      </c>
    </row>
    <row r="154" spans="1:7" x14ac:dyDescent="0.35">
      <c r="A154" s="1">
        <f>'données gpa'!A154</f>
        <v>43187</v>
      </c>
      <c r="B154" s="2">
        <f t="shared" si="6"/>
        <v>13</v>
      </c>
      <c r="C154" s="2" t="str">
        <f t="shared" si="7"/>
        <v>mars</v>
      </c>
      <c r="D154">
        <f t="shared" si="8"/>
        <v>2018</v>
      </c>
      <c r="E154" s="2" t="str">
        <f>'données gpa'!B154</f>
        <v>B2500ABR500</v>
      </c>
      <c r="F154" s="2" t="str">
        <f>'données gpa'!C154</f>
        <v>Sorbet Abricot 2.5L</v>
      </c>
      <c r="G154" s="2">
        <f>'données gpa'!D154</f>
        <v>20</v>
      </c>
    </row>
    <row r="155" spans="1:7" x14ac:dyDescent="0.35">
      <c r="A155" s="1">
        <f>'données gpa'!A155</f>
        <v>43187</v>
      </c>
      <c r="B155" s="2">
        <f t="shared" si="6"/>
        <v>13</v>
      </c>
      <c r="C155" s="2" t="str">
        <f t="shared" si="7"/>
        <v>mars</v>
      </c>
      <c r="D155">
        <f t="shared" si="8"/>
        <v>2018</v>
      </c>
      <c r="E155" s="2" t="str">
        <f>'données gpa'!B155</f>
        <v>P550ABR500</v>
      </c>
      <c r="F155" s="2" t="str">
        <f>'données gpa'!C155</f>
        <v>Sorbet Abricot 550ml</v>
      </c>
      <c r="G155" s="2">
        <f>'données gpa'!D155</f>
        <v>444</v>
      </c>
    </row>
    <row r="156" spans="1:7" x14ac:dyDescent="0.35">
      <c r="A156" s="1">
        <f>'données gpa'!A156</f>
        <v>43187</v>
      </c>
      <c r="B156" s="2">
        <f t="shared" si="6"/>
        <v>13</v>
      </c>
      <c r="C156" s="2" t="str">
        <f t="shared" si="7"/>
        <v>mars</v>
      </c>
      <c r="D156">
        <f t="shared" si="8"/>
        <v>2018</v>
      </c>
      <c r="E156" s="2" t="str">
        <f>'données gpa'!B156</f>
        <v>P550ABR600</v>
      </c>
      <c r="F156" s="2" t="str">
        <f>'données gpa'!C156</f>
        <v>Sorbet Abricot 550ml pour PICARD</v>
      </c>
      <c r="G156" s="2">
        <f>'données gpa'!D156</f>
        <v>918</v>
      </c>
    </row>
    <row r="157" spans="1:7" x14ac:dyDescent="0.35">
      <c r="A157" s="1">
        <f>'données gpa'!A157</f>
        <v>43187</v>
      </c>
      <c r="B157" s="2">
        <f t="shared" si="6"/>
        <v>13</v>
      </c>
      <c r="C157" s="2" t="str">
        <f t="shared" si="7"/>
        <v>mars</v>
      </c>
      <c r="D157">
        <f t="shared" si="8"/>
        <v>2018</v>
      </c>
      <c r="E157" s="2" t="str">
        <f>'données gpa'!B157</f>
        <v>P550POI500</v>
      </c>
      <c r="F157" s="2" t="str">
        <f>'données gpa'!C157</f>
        <v>Sorbet Poire 550ml</v>
      </c>
      <c r="G157" s="2">
        <f>'données gpa'!D157</f>
        <v>150</v>
      </c>
    </row>
    <row r="158" spans="1:7" x14ac:dyDescent="0.35">
      <c r="A158" s="1">
        <f>'données gpa'!A158</f>
        <v>43187</v>
      </c>
      <c r="B158" s="2">
        <f t="shared" si="6"/>
        <v>13</v>
      </c>
      <c r="C158" s="2" t="str">
        <f t="shared" si="7"/>
        <v>mars</v>
      </c>
      <c r="D158">
        <f t="shared" si="8"/>
        <v>2018</v>
      </c>
      <c r="E158" s="2" t="str">
        <f>'données gpa'!B158</f>
        <v>P550POI600</v>
      </c>
      <c r="F158" s="2" t="str">
        <f>'données gpa'!C158</f>
        <v>Sorbet Poire 550ml pour PICARD</v>
      </c>
      <c r="G158" s="2">
        <f>'données gpa'!D158</f>
        <v>918</v>
      </c>
    </row>
    <row r="159" spans="1:7" x14ac:dyDescent="0.35">
      <c r="A159" s="1">
        <f>'données gpa'!A159</f>
        <v>43187</v>
      </c>
      <c r="B159" s="2">
        <f t="shared" si="6"/>
        <v>13</v>
      </c>
      <c r="C159" s="2" t="str">
        <f t="shared" si="7"/>
        <v>mars</v>
      </c>
      <c r="D159">
        <f t="shared" si="8"/>
        <v>2018</v>
      </c>
      <c r="E159" s="2" t="str">
        <f>'données gpa'!B159</f>
        <v>P550POI600</v>
      </c>
      <c r="F159" s="2" t="str">
        <f>'données gpa'!C159</f>
        <v>Sorbet Poire 550ml pour PICARD</v>
      </c>
      <c r="G159" s="2">
        <f>'données gpa'!D159</f>
        <v>918</v>
      </c>
    </row>
    <row r="160" spans="1:7" x14ac:dyDescent="0.35">
      <c r="A160" s="1">
        <f>'données gpa'!A160</f>
        <v>43187</v>
      </c>
      <c r="B160" s="2">
        <f t="shared" si="6"/>
        <v>13</v>
      </c>
      <c r="C160" s="2" t="str">
        <f t="shared" si="7"/>
        <v>mars</v>
      </c>
      <c r="D160">
        <f t="shared" si="8"/>
        <v>2018</v>
      </c>
      <c r="E160" s="2" t="str">
        <f>'données gpa'!B160</f>
        <v>P550POI600</v>
      </c>
      <c r="F160" s="2" t="str">
        <f>'données gpa'!C160</f>
        <v>Sorbet Poire 550ml pour PICARD</v>
      </c>
      <c r="G160" s="2">
        <f>'données gpa'!D160</f>
        <v>918</v>
      </c>
    </row>
    <row r="161" spans="1:7" x14ac:dyDescent="0.35">
      <c r="A161" s="1">
        <f>'données gpa'!A161</f>
        <v>43188</v>
      </c>
      <c r="B161" s="2">
        <f t="shared" si="6"/>
        <v>13</v>
      </c>
      <c r="C161" s="2" t="str">
        <f t="shared" si="7"/>
        <v>mars</v>
      </c>
      <c r="D161">
        <f t="shared" si="8"/>
        <v>2018</v>
      </c>
      <c r="E161" s="2" t="str">
        <f>'données gpa'!B161</f>
        <v>P550MIE200</v>
      </c>
      <c r="F161" s="2" t="str">
        <f>'données gpa'!C161</f>
        <v>Crème Miel de garrigue/amande 550ml pour PICARD</v>
      </c>
      <c r="G161" s="2">
        <f>'données gpa'!D161</f>
        <v>720</v>
      </c>
    </row>
    <row r="162" spans="1:7" x14ac:dyDescent="0.35">
      <c r="A162" s="1">
        <f>'données gpa'!A162</f>
        <v>43188</v>
      </c>
      <c r="B162" s="2">
        <f t="shared" si="6"/>
        <v>13</v>
      </c>
      <c r="C162" s="2" t="str">
        <f t="shared" si="7"/>
        <v>mars</v>
      </c>
      <c r="D162">
        <f t="shared" si="8"/>
        <v>2018</v>
      </c>
      <c r="E162" s="2" t="str">
        <f>'données gpa'!B162</f>
        <v>P550MIE200</v>
      </c>
      <c r="F162" s="2" t="str">
        <f>'données gpa'!C162</f>
        <v>Crème Miel de garrigue/amande 550ml pour PICARD</v>
      </c>
      <c r="G162" s="2">
        <f>'données gpa'!D162</f>
        <v>918</v>
      </c>
    </row>
    <row r="163" spans="1:7" x14ac:dyDescent="0.35">
      <c r="A163" s="1">
        <f>'données gpa'!A163</f>
        <v>43188</v>
      </c>
      <c r="B163" s="2">
        <f t="shared" si="6"/>
        <v>13</v>
      </c>
      <c r="C163" s="2" t="str">
        <f t="shared" si="7"/>
        <v>mars</v>
      </c>
      <c r="D163">
        <f t="shared" si="8"/>
        <v>2018</v>
      </c>
      <c r="E163" s="2" t="str">
        <f>'données gpa'!B163</f>
        <v>P550PIS100</v>
      </c>
      <c r="F163" s="2" t="str">
        <f>'données gpa'!C163</f>
        <v>Crème Pistache 550ml</v>
      </c>
      <c r="G163" s="2">
        <f>'données gpa'!D163</f>
        <v>612</v>
      </c>
    </row>
    <row r="164" spans="1:7" x14ac:dyDescent="0.35">
      <c r="A164" s="1">
        <f>'données gpa'!A164</f>
        <v>43188</v>
      </c>
      <c r="B164" s="2">
        <f t="shared" si="6"/>
        <v>13</v>
      </c>
      <c r="C164" s="2" t="str">
        <f t="shared" si="7"/>
        <v>mars</v>
      </c>
      <c r="D164">
        <f t="shared" si="8"/>
        <v>2018</v>
      </c>
      <c r="E164" s="2" t="str">
        <f>'données gpa'!B164</f>
        <v>P550PIS100</v>
      </c>
      <c r="F164" s="2" t="str">
        <f>'données gpa'!C164</f>
        <v>Crème Pistache 550ml</v>
      </c>
      <c r="G164" s="2">
        <f>'données gpa'!D164</f>
        <v>918</v>
      </c>
    </row>
    <row r="165" spans="1:7" x14ac:dyDescent="0.35">
      <c r="A165" s="1">
        <f>'données gpa'!A165</f>
        <v>43188</v>
      </c>
      <c r="B165" s="2">
        <f t="shared" si="6"/>
        <v>13</v>
      </c>
      <c r="C165" s="2" t="str">
        <f t="shared" si="7"/>
        <v>mars</v>
      </c>
      <c r="D165">
        <f t="shared" si="8"/>
        <v>2018</v>
      </c>
      <c r="E165" s="2" t="str">
        <f>'données gpa'!B165</f>
        <v>P550PIS100</v>
      </c>
      <c r="F165" s="2" t="str">
        <f>'données gpa'!C165</f>
        <v>Crème Pistache 550ml</v>
      </c>
      <c r="G165" s="2">
        <f>'données gpa'!D165</f>
        <v>918</v>
      </c>
    </row>
    <row r="166" spans="1:7" x14ac:dyDescent="0.35">
      <c r="A166" s="1">
        <f>'données gpa'!A166</f>
        <v>43188</v>
      </c>
      <c r="B166" s="2">
        <f t="shared" si="6"/>
        <v>13</v>
      </c>
      <c r="C166" s="2" t="str">
        <f t="shared" si="7"/>
        <v>mars</v>
      </c>
      <c r="D166">
        <f t="shared" si="8"/>
        <v>2018</v>
      </c>
      <c r="E166" s="2" t="str">
        <f>'données gpa'!B166</f>
        <v>P550PIS100</v>
      </c>
      <c r="F166" s="2" t="str">
        <f>'données gpa'!C166</f>
        <v>Crème Pistache 550ml</v>
      </c>
      <c r="G166" s="2">
        <f>'données gpa'!D166</f>
        <v>918</v>
      </c>
    </row>
    <row r="167" spans="1:7" x14ac:dyDescent="0.35">
      <c r="A167" s="1">
        <f>'données gpa'!A167</f>
        <v>43189</v>
      </c>
      <c r="B167" s="2">
        <f t="shared" si="6"/>
        <v>13</v>
      </c>
      <c r="C167" s="2" t="str">
        <f t="shared" si="7"/>
        <v>mars</v>
      </c>
      <c r="D167">
        <f t="shared" si="8"/>
        <v>2018</v>
      </c>
      <c r="E167" s="2" t="str">
        <f>'données gpa'!B167</f>
        <v>B2500PLO100</v>
      </c>
      <c r="F167" s="2" t="str">
        <f>'données gpa'!C167</f>
        <v>Crème Plombière 2.5L</v>
      </c>
      <c r="G167" s="2">
        <f>'données gpa'!D167</f>
        <v>28</v>
      </c>
    </row>
    <row r="168" spans="1:7" x14ac:dyDescent="0.35">
      <c r="A168" s="1">
        <f>'données gpa'!A168</f>
        <v>43189</v>
      </c>
      <c r="B168" s="2">
        <f t="shared" si="6"/>
        <v>13</v>
      </c>
      <c r="C168" s="2" t="str">
        <f t="shared" si="7"/>
        <v>mars</v>
      </c>
      <c r="D168">
        <f t="shared" si="8"/>
        <v>2018</v>
      </c>
      <c r="E168" s="2" t="str">
        <f>'données gpa'!B168</f>
        <v>P550CAR100</v>
      </c>
      <c r="F168" s="2" t="str">
        <f>'données gpa'!C168</f>
        <v>Crème Caramel 550ml</v>
      </c>
      <c r="G168" s="2">
        <f>'données gpa'!D168</f>
        <v>918</v>
      </c>
    </row>
    <row r="169" spans="1:7" x14ac:dyDescent="0.35">
      <c r="A169" s="1">
        <f>'données gpa'!A169</f>
        <v>43189</v>
      </c>
      <c r="B169" s="2">
        <f t="shared" si="6"/>
        <v>13</v>
      </c>
      <c r="C169" s="2" t="str">
        <f t="shared" si="7"/>
        <v>mars</v>
      </c>
      <c r="D169">
        <f t="shared" si="8"/>
        <v>2018</v>
      </c>
      <c r="E169" s="2" t="str">
        <f>'données gpa'!B169</f>
        <v>P550CAR100</v>
      </c>
      <c r="F169" s="2" t="str">
        <f>'données gpa'!C169</f>
        <v>Crème Caramel 550ml</v>
      </c>
      <c r="G169" s="2">
        <f>'données gpa'!D169</f>
        <v>726</v>
      </c>
    </row>
    <row r="170" spans="1:7" x14ac:dyDescent="0.35">
      <c r="A170" s="1">
        <f>'données gpa'!A170</f>
        <v>43189</v>
      </c>
      <c r="B170" s="2">
        <f t="shared" si="6"/>
        <v>13</v>
      </c>
      <c r="C170" s="2" t="str">
        <f t="shared" si="7"/>
        <v>mars</v>
      </c>
      <c r="D170">
        <f t="shared" si="8"/>
        <v>2018</v>
      </c>
      <c r="E170" s="2" t="str">
        <f>'données gpa'!B170</f>
        <v>P550PLO100</v>
      </c>
      <c r="F170" s="2" t="str">
        <f>'données gpa'!C170</f>
        <v>Crème Plombière 550ml</v>
      </c>
      <c r="G170" s="2">
        <f>'données gpa'!D170</f>
        <v>582</v>
      </c>
    </row>
    <row r="171" spans="1:7" x14ac:dyDescent="0.35">
      <c r="A171" s="1">
        <f>'données gpa'!A171</f>
        <v>43189</v>
      </c>
      <c r="B171" s="2">
        <f t="shared" si="6"/>
        <v>13</v>
      </c>
      <c r="C171" s="2" t="str">
        <f t="shared" si="7"/>
        <v>mars</v>
      </c>
      <c r="D171">
        <f t="shared" si="8"/>
        <v>2018</v>
      </c>
      <c r="E171" s="2" t="str">
        <f>'données gpa'!B171</f>
        <v>P550PLO100</v>
      </c>
      <c r="F171" s="2" t="str">
        <f>'données gpa'!C171</f>
        <v>Crème Plombière 550ml</v>
      </c>
      <c r="G171" s="2">
        <f>'données gpa'!D171</f>
        <v>918</v>
      </c>
    </row>
    <row r="172" spans="1:7" x14ac:dyDescent="0.35">
      <c r="A172" s="1">
        <f>'données gpa'!A172</f>
        <v>43189</v>
      </c>
      <c r="B172" s="2">
        <f t="shared" si="6"/>
        <v>13</v>
      </c>
      <c r="C172" s="2" t="str">
        <f t="shared" si="7"/>
        <v>mars</v>
      </c>
      <c r="D172">
        <f t="shared" si="8"/>
        <v>2018</v>
      </c>
      <c r="E172" s="2" t="str">
        <f>'données gpa'!B172</f>
        <v>P550PLO100</v>
      </c>
      <c r="F172" s="2" t="str">
        <f>'données gpa'!C172</f>
        <v>Crème Plombière 550ml</v>
      </c>
      <c r="G172" s="2">
        <f>'données gpa'!D172</f>
        <v>918</v>
      </c>
    </row>
    <row r="173" spans="1:7" x14ac:dyDescent="0.35">
      <c r="A173" s="1">
        <f>'données gpa'!A173</f>
        <v>43189</v>
      </c>
      <c r="B173" s="2">
        <f t="shared" si="6"/>
        <v>13</v>
      </c>
      <c r="C173" s="2" t="str">
        <f t="shared" si="7"/>
        <v>mars</v>
      </c>
      <c r="D173">
        <f t="shared" si="8"/>
        <v>2018</v>
      </c>
      <c r="E173" s="2" t="str">
        <f>'données gpa'!B173</f>
        <v>P550PLO100</v>
      </c>
      <c r="F173" s="2" t="str">
        <f>'données gpa'!C173</f>
        <v>Crème Plombière 550ml</v>
      </c>
      <c r="G173" s="2">
        <f>'données gpa'!D173</f>
        <v>918</v>
      </c>
    </row>
    <row r="174" spans="1:7" x14ac:dyDescent="0.35">
      <c r="A174" s="1">
        <f>'données gpa'!A174</f>
        <v>43193</v>
      </c>
      <c r="B174" s="2">
        <f t="shared" si="6"/>
        <v>14</v>
      </c>
      <c r="C174" s="2" t="str">
        <f t="shared" si="7"/>
        <v>avril</v>
      </c>
      <c r="D174">
        <f t="shared" si="8"/>
        <v>2018</v>
      </c>
      <c r="E174" s="2" t="str">
        <f>'données gpa'!B174</f>
        <v>BIO5MNG</v>
      </c>
      <c r="F174" s="2" t="str">
        <f>'données gpa'!C174</f>
        <v>Sorbet Mangue BIO 550ml</v>
      </c>
      <c r="G174" s="2">
        <f>'données gpa'!D174</f>
        <v>282</v>
      </c>
    </row>
    <row r="175" spans="1:7" x14ac:dyDescent="0.35">
      <c r="A175" s="1">
        <f>'données gpa'!A175</f>
        <v>43193</v>
      </c>
      <c r="B175" s="2">
        <f t="shared" si="6"/>
        <v>14</v>
      </c>
      <c r="C175" s="2" t="str">
        <f t="shared" si="7"/>
        <v>avril</v>
      </c>
      <c r="D175">
        <f t="shared" si="8"/>
        <v>2018</v>
      </c>
      <c r="E175" s="2" t="str">
        <f>'données gpa'!B175</f>
        <v>BIO5MNG</v>
      </c>
      <c r="F175" s="2" t="str">
        <f>'données gpa'!C175</f>
        <v>Sorbet Mangue BIO 550ml</v>
      </c>
      <c r="G175" s="2">
        <f>'données gpa'!D175</f>
        <v>918</v>
      </c>
    </row>
    <row r="176" spans="1:7" x14ac:dyDescent="0.35">
      <c r="A176" s="1">
        <f>'données gpa'!A176</f>
        <v>43193</v>
      </c>
      <c r="B176" s="2">
        <f t="shared" si="6"/>
        <v>14</v>
      </c>
      <c r="C176" s="2" t="str">
        <f t="shared" si="7"/>
        <v>avril</v>
      </c>
      <c r="D176">
        <f t="shared" si="8"/>
        <v>2018</v>
      </c>
      <c r="E176" s="2" t="str">
        <f>'données gpa'!B176</f>
        <v>BIO5MNG</v>
      </c>
      <c r="F176" s="2" t="str">
        <f>'données gpa'!C176</f>
        <v>Sorbet Mangue BIO 550ml</v>
      </c>
      <c r="G176" s="2">
        <f>'données gpa'!D176</f>
        <v>918</v>
      </c>
    </row>
    <row r="177" spans="1:7" x14ac:dyDescent="0.35">
      <c r="A177" s="1">
        <f>'données gpa'!A177</f>
        <v>43193</v>
      </c>
      <c r="B177" s="2">
        <f t="shared" si="6"/>
        <v>14</v>
      </c>
      <c r="C177" s="2" t="str">
        <f t="shared" si="7"/>
        <v>avril</v>
      </c>
      <c r="D177">
        <f t="shared" si="8"/>
        <v>2018</v>
      </c>
      <c r="E177" s="2" t="str">
        <f>'données gpa'!B177</f>
        <v>BIO5MNG</v>
      </c>
      <c r="F177" s="2" t="str">
        <f>'données gpa'!C177</f>
        <v>Sorbet Mangue BIO 550ml</v>
      </c>
      <c r="G177" s="2">
        <f>'données gpa'!D177</f>
        <v>918</v>
      </c>
    </row>
    <row r="178" spans="1:7" x14ac:dyDescent="0.35">
      <c r="A178" s="1">
        <f>'données gpa'!A178</f>
        <v>43194</v>
      </c>
      <c r="B178" s="2">
        <f t="shared" si="6"/>
        <v>14</v>
      </c>
      <c r="C178" s="2" t="str">
        <f t="shared" si="7"/>
        <v>avril</v>
      </c>
      <c r="D178">
        <f t="shared" si="8"/>
        <v>2018</v>
      </c>
      <c r="E178" s="2" t="str">
        <f>'données gpa'!B178</f>
        <v>P550ABR500</v>
      </c>
      <c r="F178" s="2" t="str">
        <f>'données gpa'!C178</f>
        <v>Sorbet Abricot 550ml</v>
      </c>
      <c r="G178" s="2">
        <f>'données gpa'!D178</f>
        <v>120</v>
      </c>
    </row>
    <row r="179" spans="1:7" x14ac:dyDescent="0.35">
      <c r="A179" s="1">
        <f>'données gpa'!A179</f>
        <v>43194</v>
      </c>
      <c r="B179" s="2">
        <f t="shared" si="6"/>
        <v>14</v>
      </c>
      <c r="C179" s="2" t="str">
        <f t="shared" si="7"/>
        <v>avril</v>
      </c>
      <c r="D179">
        <f t="shared" si="8"/>
        <v>2018</v>
      </c>
      <c r="E179" s="2" t="str">
        <f>'données gpa'!B179</f>
        <v>P550ABR500</v>
      </c>
      <c r="F179" s="2" t="str">
        <f>'données gpa'!C179</f>
        <v>Sorbet Abricot 550ml</v>
      </c>
      <c r="G179" s="2">
        <f>'données gpa'!D179</f>
        <v>918</v>
      </c>
    </row>
    <row r="180" spans="1:7" x14ac:dyDescent="0.35">
      <c r="A180" s="1">
        <f>'données gpa'!A180</f>
        <v>43194</v>
      </c>
      <c r="B180" s="2">
        <f t="shared" si="6"/>
        <v>14</v>
      </c>
      <c r="C180" s="2" t="str">
        <f t="shared" si="7"/>
        <v>avril</v>
      </c>
      <c r="D180">
        <f t="shared" si="8"/>
        <v>2018</v>
      </c>
      <c r="E180" s="2" t="str">
        <f>'données gpa'!B180</f>
        <v>P550ABR500</v>
      </c>
      <c r="F180" s="2" t="str">
        <f>'données gpa'!C180</f>
        <v>Sorbet Abricot 550ml</v>
      </c>
      <c r="G180" s="2">
        <f>'données gpa'!D180</f>
        <v>918</v>
      </c>
    </row>
    <row r="181" spans="1:7" x14ac:dyDescent="0.35">
      <c r="A181" s="1">
        <f>'données gpa'!A181</f>
        <v>43194</v>
      </c>
      <c r="B181" s="2">
        <f t="shared" si="6"/>
        <v>14</v>
      </c>
      <c r="C181" s="2" t="str">
        <f t="shared" si="7"/>
        <v>avril</v>
      </c>
      <c r="D181">
        <f t="shared" si="8"/>
        <v>2018</v>
      </c>
      <c r="E181" s="2" t="str">
        <f>'données gpa'!B181</f>
        <v>P550ABR500</v>
      </c>
      <c r="F181" s="2" t="str">
        <f>'données gpa'!C181</f>
        <v>Sorbet Abricot 550ml</v>
      </c>
      <c r="G181" s="2">
        <f>'données gpa'!D181</f>
        <v>918</v>
      </c>
    </row>
    <row r="182" spans="1:7" x14ac:dyDescent="0.35">
      <c r="A182" s="1">
        <f>'données gpa'!A182</f>
        <v>43194</v>
      </c>
      <c r="B182" s="2">
        <f t="shared" si="6"/>
        <v>14</v>
      </c>
      <c r="C182" s="2" t="str">
        <f t="shared" si="7"/>
        <v>avril</v>
      </c>
      <c r="D182">
        <f t="shared" si="8"/>
        <v>2018</v>
      </c>
      <c r="E182" s="2" t="str">
        <f>'données gpa'!B182</f>
        <v>P550ABR500</v>
      </c>
      <c r="F182" s="2" t="str">
        <f>'données gpa'!C182</f>
        <v>Sorbet Abricot 550ml</v>
      </c>
      <c r="G182" s="2">
        <f>'données gpa'!D182</f>
        <v>918</v>
      </c>
    </row>
    <row r="183" spans="1:7" x14ac:dyDescent="0.35">
      <c r="A183" s="1">
        <f>'données gpa'!A183</f>
        <v>43194</v>
      </c>
      <c r="B183" s="2">
        <f t="shared" si="6"/>
        <v>14</v>
      </c>
      <c r="C183" s="2" t="str">
        <f t="shared" si="7"/>
        <v>avril</v>
      </c>
      <c r="D183">
        <f t="shared" si="8"/>
        <v>2018</v>
      </c>
      <c r="E183" s="2" t="str">
        <f>'données gpa'!B183</f>
        <v>P550ABR500</v>
      </c>
      <c r="F183" s="2" t="str">
        <f>'données gpa'!C183</f>
        <v>Sorbet Abricot 550ml</v>
      </c>
      <c r="G183" s="2">
        <f>'données gpa'!D183</f>
        <v>918</v>
      </c>
    </row>
    <row r="184" spans="1:7" x14ac:dyDescent="0.35">
      <c r="A184" s="1">
        <f>'données gpa'!A184</f>
        <v>43195</v>
      </c>
      <c r="B184" s="2">
        <f t="shared" si="6"/>
        <v>14</v>
      </c>
      <c r="C184" s="2" t="str">
        <f t="shared" si="7"/>
        <v>avril</v>
      </c>
      <c r="D184">
        <f t="shared" si="8"/>
        <v>2018</v>
      </c>
      <c r="E184" s="2" t="str">
        <f>'données gpa'!B184</f>
        <v>P550VAN100</v>
      </c>
      <c r="F184" s="2" t="str">
        <f>'données gpa'!C184</f>
        <v>Crème Vanille 550ml</v>
      </c>
      <c r="G184" s="2">
        <f>'données gpa'!D184</f>
        <v>918</v>
      </c>
    </row>
    <row r="185" spans="1:7" x14ac:dyDescent="0.35">
      <c r="A185" s="1">
        <f>'données gpa'!A185</f>
        <v>43195</v>
      </c>
      <c r="B185" s="2">
        <f t="shared" si="6"/>
        <v>14</v>
      </c>
      <c r="C185" s="2" t="str">
        <f t="shared" si="7"/>
        <v>avril</v>
      </c>
      <c r="D185">
        <f t="shared" si="8"/>
        <v>2018</v>
      </c>
      <c r="E185" s="2" t="str">
        <f>'données gpa'!B185</f>
        <v>P550VAN100</v>
      </c>
      <c r="F185" s="2" t="str">
        <f>'données gpa'!C185</f>
        <v>Crème Vanille 550ml</v>
      </c>
      <c r="G185" s="2">
        <f>'données gpa'!D185</f>
        <v>918</v>
      </c>
    </row>
    <row r="186" spans="1:7" x14ac:dyDescent="0.35">
      <c r="A186" s="1">
        <f>'données gpa'!A186</f>
        <v>43195</v>
      </c>
      <c r="B186" s="2">
        <f t="shared" si="6"/>
        <v>14</v>
      </c>
      <c r="C186" s="2" t="str">
        <f t="shared" si="7"/>
        <v>avril</v>
      </c>
      <c r="D186">
        <f t="shared" si="8"/>
        <v>2018</v>
      </c>
      <c r="E186" s="2" t="str">
        <f>'données gpa'!B186</f>
        <v>P550VAN100</v>
      </c>
      <c r="F186" s="2" t="str">
        <f>'données gpa'!C186</f>
        <v>Crème Vanille 550ml</v>
      </c>
      <c r="G186" s="2">
        <f>'données gpa'!D186</f>
        <v>918</v>
      </c>
    </row>
    <row r="187" spans="1:7" x14ac:dyDescent="0.35">
      <c r="A187" s="1">
        <f>'données gpa'!A187</f>
        <v>43195</v>
      </c>
      <c r="B187" s="2">
        <f t="shared" si="6"/>
        <v>14</v>
      </c>
      <c r="C187" s="2" t="str">
        <f t="shared" si="7"/>
        <v>avril</v>
      </c>
      <c r="D187">
        <f t="shared" si="8"/>
        <v>2018</v>
      </c>
      <c r="E187" s="2" t="str">
        <f>'données gpa'!B187</f>
        <v>P550VAN100</v>
      </c>
      <c r="F187" s="2" t="str">
        <f>'données gpa'!C187</f>
        <v>Crème Vanille 550ml</v>
      </c>
      <c r="G187" s="2">
        <f>'données gpa'!D187</f>
        <v>918</v>
      </c>
    </row>
    <row r="188" spans="1:7" x14ac:dyDescent="0.35">
      <c r="A188" s="1">
        <f>'données gpa'!A188</f>
        <v>43195</v>
      </c>
      <c r="B188" s="2">
        <f t="shared" si="6"/>
        <v>14</v>
      </c>
      <c r="C188" s="2" t="str">
        <f t="shared" si="7"/>
        <v>avril</v>
      </c>
      <c r="D188">
        <f t="shared" si="8"/>
        <v>2018</v>
      </c>
      <c r="E188" s="2" t="str">
        <f>'données gpa'!B188</f>
        <v>P550VAN100</v>
      </c>
      <c r="F188" s="2" t="str">
        <f>'données gpa'!C188</f>
        <v>Crème Vanille 550ml</v>
      </c>
      <c r="G188" s="2">
        <f>'données gpa'!D188</f>
        <v>918</v>
      </c>
    </row>
    <row r="189" spans="1:7" x14ac:dyDescent="0.35">
      <c r="A189" s="1">
        <f>'données gpa'!A189</f>
        <v>43195</v>
      </c>
      <c r="B189" s="2">
        <f t="shared" si="6"/>
        <v>14</v>
      </c>
      <c r="C189" s="2" t="str">
        <f t="shared" si="7"/>
        <v>avril</v>
      </c>
      <c r="D189">
        <f t="shared" si="8"/>
        <v>2018</v>
      </c>
      <c r="E189" s="2" t="str">
        <f>'données gpa'!B189</f>
        <v>P550VAN100</v>
      </c>
      <c r="F189" s="2" t="str">
        <f>'données gpa'!C189</f>
        <v>Crème Vanille 550ml</v>
      </c>
      <c r="G189" s="2">
        <f>'données gpa'!D189</f>
        <v>450</v>
      </c>
    </row>
    <row r="190" spans="1:7" x14ac:dyDescent="0.35">
      <c r="A190" s="1">
        <f>'données gpa'!A190</f>
        <v>43196</v>
      </c>
      <c r="B190" s="2">
        <f t="shared" si="6"/>
        <v>14</v>
      </c>
      <c r="C190" s="2" t="str">
        <f t="shared" si="7"/>
        <v>avril</v>
      </c>
      <c r="D190">
        <f t="shared" si="8"/>
        <v>2018</v>
      </c>
      <c r="E190" s="2" t="str">
        <f>'données gpa'!B190</f>
        <v>B2500CAF100</v>
      </c>
      <c r="F190" s="2" t="str">
        <f>'données gpa'!C190</f>
        <v>Crème Café 2.5L</v>
      </c>
      <c r="G190" s="2">
        <f>'données gpa'!D190</f>
        <v>40</v>
      </c>
    </row>
    <row r="191" spans="1:7" x14ac:dyDescent="0.35">
      <c r="A191" s="1">
        <f>'données gpa'!A191</f>
        <v>43196</v>
      </c>
      <c r="B191" s="2">
        <f t="shared" si="6"/>
        <v>14</v>
      </c>
      <c r="C191" s="2" t="str">
        <f t="shared" si="7"/>
        <v>avril</v>
      </c>
      <c r="D191">
        <f t="shared" si="8"/>
        <v>2018</v>
      </c>
      <c r="E191" s="2" t="str">
        <f>'données gpa'!B191</f>
        <v>P550CAF100</v>
      </c>
      <c r="F191" s="2" t="str">
        <f>'données gpa'!C191</f>
        <v>Crème Café  550ml</v>
      </c>
      <c r="G191" s="2">
        <f>'données gpa'!D191</f>
        <v>222</v>
      </c>
    </row>
    <row r="192" spans="1:7" x14ac:dyDescent="0.35">
      <c r="A192" s="1">
        <f>'données gpa'!A192</f>
        <v>43196</v>
      </c>
      <c r="B192" s="2">
        <f t="shared" si="6"/>
        <v>14</v>
      </c>
      <c r="C192" s="2" t="str">
        <f t="shared" si="7"/>
        <v>avril</v>
      </c>
      <c r="D192">
        <f t="shared" si="8"/>
        <v>2018</v>
      </c>
      <c r="E192" s="2" t="str">
        <f>'données gpa'!B192</f>
        <v>P550CAF100</v>
      </c>
      <c r="F192" s="2" t="str">
        <f>'données gpa'!C192</f>
        <v>Crème Café  550ml</v>
      </c>
      <c r="G192" s="2">
        <f>'données gpa'!D192</f>
        <v>918</v>
      </c>
    </row>
    <row r="193" spans="1:7" x14ac:dyDescent="0.35">
      <c r="A193" s="1">
        <f>'données gpa'!A193</f>
        <v>43196</v>
      </c>
      <c r="B193" s="2">
        <f t="shared" si="6"/>
        <v>14</v>
      </c>
      <c r="C193" s="2" t="str">
        <f t="shared" si="7"/>
        <v>avril</v>
      </c>
      <c r="D193">
        <f t="shared" si="8"/>
        <v>2018</v>
      </c>
      <c r="E193" s="2" t="str">
        <f>'données gpa'!B193</f>
        <v>P550CAF100</v>
      </c>
      <c r="F193" s="2" t="str">
        <f>'données gpa'!C193</f>
        <v>Crème Café  550ml</v>
      </c>
      <c r="G193" s="2">
        <f>'données gpa'!D193</f>
        <v>918</v>
      </c>
    </row>
    <row r="194" spans="1:7" x14ac:dyDescent="0.35">
      <c r="A194" s="1">
        <f>'données gpa'!A194</f>
        <v>43196</v>
      </c>
      <c r="B194" s="2">
        <f t="shared" ref="B194:B257" si="9">WEEKNUM(A194)</f>
        <v>14</v>
      </c>
      <c r="C194" s="2" t="str">
        <f t="shared" ref="C194:C257" si="10">TEXT(30*MONTH(A194),"mmmm")</f>
        <v>avril</v>
      </c>
      <c r="D194">
        <f t="shared" ref="D194:D257" si="11">YEAR(A194)</f>
        <v>2018</v>
      </c>
      <c r="E194" s="2" t="str">
        <f>'données gpa'!B194</f>
        <v>P550CAF100</v>
      </c>
      <c r="F194" s="2" t="str">
        <f>'données gpa'!C194</f>
        <v>Crème Café  550ml</v>
      </c>
      <c r="G194" s="2">
        <f>'données gpa'!D194</f>
        <v>918</v>
      </c>
    </row>
    <row r="195" spans="1:7" x14ac:dyDescent="0.35">
      <c r="A195" s="1">
        <f>'données gpa'!A195</f>
        <v>43196</v>
      </c>
      <c r="B195" s="2">
        <f t="shared" si="9"/>
        <v>14</v>
      </c>
      <c r="C195" s="2" t="str">
        <f t="shared" si="10"/>
        <v>avril</v>
      </c>
      <c r="D195">
        <f t="shared" si="11"/>
        <v>2018</v>
      </c>
      <c r="E195" s="2" t="str">
        <f>'données gpa'!B195</f>
        <v>P550CAF100</v>
      </c>
      <c r="F195" s="2" t="str">
        <f>'données gpa'!C195</f>
        <v>Crème Café  550ml</v>
      </c>
      <c r="G195" s="2">
        <f>'données gpa'!D195</f>
        <v>918</v>
      </c>
    </row>
    <row r="196" spans="1:7" x14ac:dyDescent="0.35">
      <c r="A196" s="1">
        <f>'données gpa'!A196</f>
        <v>43196</v>
      </c>
      <c r="B196" s="2">
        <f t="shared" si="9"/>
        <v>14</v>
      </c>
      <c r="C196" s="2" t="str">
        <f t="shared" si="10"/>
        <v>avril</v>
      </c>
      <c r="D196">
        <f t="shared" si="11"/>
        <v>2018</v>
      </c>
      <c r="E196" s="2" t="str">
        <f>'données gpa'!B196</f>
        <v>P550CAF100</v>
      </c>
      <c r="F196" s="2" t="str">
        <f>'données gpa'!C196</f>
        <v>Crème Café  550ml</v>
      </c>
      <c r="G196" s="2">
        <f>'données gpa'!D196</f>
        <v>918</v>
      </c>
    </row>
    <row r="197" spans="1:7" x14ac:dyDescent="0.35">
      <c r="A197" s="1">
        <f>'données gpa'!A197</f>
        <v>43199</v>
      </c>
      <c r="B197" s="2">
        <f t="shared" si="9"/>
        <v>15</v>
      </c>
      <c r="C197" s="2" t="str">
        <f t="shared" si="10"/>
        <v>avril</v>
      </c>
      <c r="D197">
        <f t="shared" si="11"/>
        <v>2018</v>
      </c>
      <c r="E197" s="2" t="str">
        <f>'données gpa'!B197</f>
        <v>B2500CIT500</v>
      </c>
      <c r="F197" s="2" t="str">
        <f>'données gpa'!C197</f>
        <v>Sorbet Citron 2.5L</v>
      </c>
      <c r="G197" s="2">
        <f>'données gpa'!D197</f>
        <v>60</v>
      </c>
    </row>
    <row r="198" spans="1:7" x14ac:dyDescent="0.35">
      <c r="A198" s="1">
        <f>'données gpa'!A198</f>
        <v>43199</v>
      </c>
      <c r="B198" s="2">
        <f t="shared" si="9"/>
        <v>15</v>
      </c>
      <c r="C198" s="2" t="str">
        <f t="shared" si="10"/>
        <v>avril</v>
      </c>
      <c r="D198">
        <f t="shared" si="11"/>
        <v>2018</v>
      </c>
      <c r="E198" s="2" t="str">
        <f>'données gpa'!B198</f>
        <v>P550CIT500</v>
      </c>
      <c r="F198" s="2" t="str">
        <f>'données gpa'!C198</f>
        <v>Sorbet Citron 550ml</v>
      </c>
      <c r="G198" s="2">
        <f>'données gpa'!D198</f>
        <v>918</v>
      </c>
    </row>
    <row r="199" spans="1:7" x14ac:dyDescent="0.35">
      <c r="A199" s="1">
        <f>'données gpa'!A199</f>
        <v>43199</v>
      </c>
      <c r="B199" s="2">
        <f t="shared" si="9"/>
        <v>15</v>
      </c>
      <c r="C199" s="2" t="str">
        <f t="shared" si="10"/>
        <v>avril</v>
      </c>
      <c r="D199">
        <f t="shared" si="11"/>
        <v>2018</v>
      </c>
      <c r="E199" s="2" t="str">
        <f>'données gpa'!B199</f>
        <v>P550CIT500</v>
      </c>
      <c r="F199" s="2" t="str">
        <f>'données gpa'!C199</f>
        <v>Sorbet Citron 550ml</v>
      </c>
      <c r="G199" s="2">
        <f>'données gpa'!D199</f>
        <v>6</v>
      </c>
    </row>
    <row r="200" spans="1:7" x14ac:dyDescent="0.35">
      <c r="A200" s="1">
        <f>'données gpa'!A200</f>
        <v>43199</v>
      </c>
      <c r="B200" s="2">
        <f t="shared" si="9"/>
        <v>15</v>
      </c>
      <c r="C200" s="2" t="str">
        <f t="shared" si="10"/>
        <v>avril</v>
      </c>
      <c r="D200">
        <f t="shared" si="11"/>
        <v>2018</v>
      </c>
      <c r="E200" s="2" t="str">
        <f>'données gpa'!B200</f>
        <v>P550CIT500</v>
      </c>
      <c r="F200" s="2" t="str">
        <f>'données gpa'!C200</f>
        <v>Sorbet Citron 550ml</v>
      </c>
      <c r="G200" s="2">
        <f>'données gpa'!D200</f>
        <v>918</v>
      </c>
    </row>
    <row r="201" spans="1:7" x14ac:dyDescent="0.35">
      <c r="A201" s="1">
        <f>'données gpa'!A201</f>
        <v>43199</v>
      </c>
      <c r="B201" s="2">
        <f t="shared" si="9"/>
        <v>15</v>
      </c>
      <c r="C201" s="2" t="str">
        <f t="shared" si="10"/>
        <v>avril</v>
      </c>
      <c r="D201">
        <f t="shared" si="11"/>
        <v>2018</v>
      </c>
      <c r="E201" s="2" t="str">
        <f>'données gpa'!B201</f>
        <v>P550CIT500</v>
      </c>
      <c r="F201" s="2" t="str">
        <f>'données gpa'!C201</f>
        <v>Sorbet Citron 550ml</v>
      </c>
      <c r="G201" s="2">
        <f>'données gpa'!D201</f>
        <v>918</v>
      </c>
    </row>
    <row r="202" spans="1:7" x14ac:dyDescent="0.35">
      <c r="A202" s="1">
        <f>'données gpa'!A202</f>
        <v>43199</v>
      </c>
      <c r="B202" s="2">
        <f t="shared" si="9"/>
        <v>15</v>
      </c>
      <c r="C202" s="2" t="str">
        <f t="shared" si="10"/>
        <v>avril</v>
      </c>
      <c r="D202">
        <f t="shared" si="11"/>
        <v>2018</v>
      </c>
      <c r="E202" s="2" t="str">
        <f>'données gpa'!B202</f>
        <v>P550CIT500</v>
      </c>
      <c r="F202" s="2" t="str">
        <f>'données gpa'!C202</f>
        <v>Sorbet Citron 550ml</v>
      </c>
      <c r="G202" s="2">
        <f>'données gpa'!D202</f>
        <v>918</v>
      </c>
    </row>
    <row r="203" spans="1:7" x14ac:dyDescent="0.35">
      <c r="A203" s="1">
        <f>'données gpa'!A203</f>
        <v>43199</v>
      </c>
      <c r="B203" s="2">
        <f t="shared" si="9"/>
        <v>15</v>
      </c>
      <c r="C203" s="2" t="str">
        <f t="shared" si="10"/>
        <v>avril</v>
      </c>
      <c r="D203">
        <f t="shared" si="11"/>
        <v>2018</v>
      </c>
      <c r="E203" s="2" t="str">
        <f>'données gpa'!B203</f>
        <v>P550CIT500</v>
      </c>
      <c r="F203" s="2" t="str">
        <f>'données gpa'!C203</f>
        <v>Sorbet Citron 550ml</v>
      </c>
      <c r="G203" s="2">
        <f>'données gpa'!D203</f>
        <v>918</v>
      </c>
    </row>
    <row r="204" spans="1:7" x14ac:dyDescent="0.35">
      <c r="A204" s="1">
        <f>'données gpa'!A204</f>
        <v>43200</v>
      </c>
      <c r="B204" s="2">
        <f t="shared" si="9"/>
        <v>15</v>
      </c>
      <c r="C204" s="2" t="str">
        <f t="shared" si="10"/>
        <v>avril</v>
      </c>
      <c r="D204">
        <f t="shared" si="11"/>
        <v>2018</v>
      </c>
      <c r="E204" s="2" t="str">
        <f>'données gpa'!B204</f>
        <v>P550POI500</v>
      </c>
      <c r="F204" s="2" t="str">
        <f>'données gpa'!C204</f>
        <v>Sorbet Poire 550ml</v>
      </c>
      <c r="G204" s="2">
        <f>'données gpa'!D204</f>
        <v>276</v>
      </c>
    </row>
    <row r="205" spans="1:7" x14ac:dyDescent="0.35">
      <c r="A205" s="1">
        <f>'données gpa'!A205</f>
        <v>43200</v>
      </c>
      <c r="B205" s="2">
        <f t="shared" si="9"/>
        <v>15</v>
      </c>
      <c r="C205" s="2" t="str">
        <f t="shared" si="10"/>
        <v>avril</v>
      </c>
      <c r="D205">
        <f t="shared" si="11"/>
        <v>2018</v>
      </c>
      <c r="E205" s="2" t="str">
        <f>'données gpa'!B205</f>
        <v>P550POI500</v>
      </c>
      <c r="F205" s="2" t="str">
        <f>'données gpa'!C205</f>
        <v>Sorbet Poire 550ml</v>
      </c>
      <c r="G205" s="2">
        <f>'données gpa'!D205</f>
        <v>918</v>
      </c>
    </row>
    <row r="206" spans="1:7" x14ac:dyDescent="0.35">
      <c r="A206" s="1">
        <f>'données gpa'!A206</f>
        <v>43200</v>
      </c>
      <c r="B206" s="2">
        <f t="shared" si="9"/>
        <v>15</v>
      </c>
      <c r="C206" s="2" t="str">
        <f t="shared" si="10"/>
        <v>avril</v>
      </c>
      <c r="D206">
        <f t="shared" si="11"/>
        <v>2018</v>
      </c>
      <c r="E206" s="2" t="str">
        <f>'données gpa'!B206</f>
        <v>P550POI500</v>
      </c>
      <c r="F206" s="2" t="str">
        <f>'données gpa'!C206</f>
        <v>Sorbet Poire 550ml</v>
      </c>
      <c r="G206" s="2">
        <f>'données gpa'!D206</f>
        <v>918</v>
      </c>
    </row>
    <row r="207" spans="1:7" x14ac:dyDescent="0.35">
      <c r="A207" s="1">
        <f>'données gpa'!A207</f>
        <v>43200</v>
      </c>
      <c r="B207" s="2">
        <f t="shared" si="9"/>
        <v>15</v>
      </c>
      <c r="C207" s="2" t="str">
        <f t="shared" si="10"/>
        <v>avril</v>
      </c>
      <c r="D207">
        <f t="shared" si="11"/>
        <v>2018</v>
      </c>
      <c r="E207" s="2" t="str">
        <f>'données gpa'!B207</f>
        <v>P550POI500</v>
      </c>
      <c r="F207" s="2" t="str">
        <f>'données gpa'!C207</f>
        <v>Sorbet Poire 550ml</v>
      </c>
      <c r="G207" s="2">
        <f>'données gpa'!D207</f>
        <v>918</v>
      </c>
    </row>
    <row r="208" spans="1:7" x14ac:dyDescent="0.35">
      <c r="A208" s="1">
        <f>'données gpa'!A208</f>
        <v>43200</v>
      </c>
      <c r="B208" s="2">
        <f t="shared" si="9"/>
        <v>15</v>
      </c>
      <c r="C208" s="2" t="str">
        <f t="shared" si="10"/>
        <v>avril</v>
      </c>
      <c r="D208">
        <f t="shared" si="11"/>
        <v>2018</v>
      </c>
      <c r="E208" s="2" t="str">
        <f>'données gpa'!B208</f>
        <v>P550POI500</v>
      </c>
      <c r="F208" s="2" t="str">
        <f>'données gpa'!C208</f>
        <v>Sorbet Poire 550ml</v>
      </c>
      <c r="G208" s="2">
        <f>'données gpa'!D208</f>
        <v>918</v>
      </c>
    </row>
    <row r="209" spans="1:7" x14ac:dyDescent="0.35">
      <c r="A209" s="1">
        <f>'données gpa'!A209</f>
        <v>43200</v>
      </c>
      <c r="B209" s="2">
        <f t="shared" si="9"/>
        <v>15</v>
      </c>
      <c r="C209" s="2" t="str">
        <f t="shared" si="10"/>
        <v>avril</v>
      </c>
      <c r="D209">
        <f t="shared" si="11"/>
        <v>2018</v>
      </c>
      <c r="E209" s="2" t="str">
        <f>'données gpa'!B209</f>
        <v>P550POI500</v>
      </c>
      <c r="F209" s="2" t="str">
        <f>'données gpa'!C209</f>
        <v>Sorbet Poire 550ml</v>
      </c>
      <c r="G209" s="2">
        <f>'données gpa'!D209</f>
        <v>918</v>
      </c>
    </row>
    <row r="210" spans="1:7" x14ac:dyDescent="0.35">
      <c r="A210" s="1">
        <f>'données gpa'!A210</f>
        <v>43201</v>
      </c>
      <c r="B210" s="2">
        <f t="shared" si="9"/>
        <v>15</v>
      </c>
      <c r="C210" s="2" t="str">
        <f t="shared" si="10"/>
        <v>avril</v>
      </c>
      <c r="D210">
        <f t="shared" si="11"/>
        <v>2018</v>
      </c>
      <c r="E210" s="2" t="str">
        <f>'données gpa'!B210</f>
        <v>P550REG100</v>
      </c>
      <c r="F210" s="2" t="str">
        <f>'données gpa'!C210</f>
        <v>Crème Réglisse  550ml</v>
      </c>
      <c r="G210" s="2">
        <f>'données gpa'!D210</f>
        <v>918</v>
      </c>
    </row>
    <row r="211" spans="1:7" x14ac:dyDescent="0.35">
      <c r="A211" s="1">
        <f>'données gpa'!A211</f>
        <v>43201</v>
      </c>
      <c r="B211" s="2">
        <f t="shared" si="9"/>
        <v>15</v>
      </c>
      <c r="C211" s="2" t="str">
        <f t="shared" si="10"/>
        <v>avril</v>
      </c>
      <c r="D211">
        <f t="shared" si="11"/>
        <v>2018</v>
      </c>
      <c r="E211" s="2" t="str">
        <f>'données gpa'!B211</f>
        <v>P550REG100</v>
      </c>
      <c r="F211" s="2" t="str">
        <f>'données gpa'!C211</f>
        <v>Crème Réglisse  550ml</v>
      </c>
      <c r="G211" s="2">
        <f>'données gpa'!D211</f>
        <v>918</v>
      </c>
    </row>
    <row r="212" spans="1:7" x14ac:dyDescent="0.35">
      <c r="A212" s="1">
        <f>'données gpa'!A212</f>
        <v>43201</v>
      </c>
      <c r="B212" s="2">
        <f t="shared" si="9"/>
        <v>15</v>
      </c>
      <c r="C212" s="2" t="str">
        <f t="shared" si="10"/>
        <v>avril</v>
      </c>
      <c r="D212">
        <f t="shared" si="11"/>
        <v>2018</v>
      </c>
      <c r="E212" s="2" t="str">
        <f>'données gpa'!B212</f>
        <v>P550REG100</v>
      </c>
      <c r="F212" s="2" t="str">
        <f>'données gpa'!C212</f>
        <v>Crème Réglisse  550ml</v>
      </c>
      <c r="G212" s="2">
        <f>'données gpa'!D212</f>
        <v>918</v>
      </c>
    </row>
    <row r="213" spans="1:7" x14ac:dyDescent="0.35">
      <c r="A213" s="1">
        <f>'données gpa'!A213</f>
        <v>43201</v>
      </c>
      <c r="B213" s="2">
        <f t="shared" si="9"/>
        <v>15</v>
      </c>
      <c r="C213" s="2" t="str">
        <f t="shared" si="10"/>
        <v>avril</v>
      </c>
      <c r="D213">
        <f t="shared" si="11"/>
        <v>2018</v>
      </c>
      <c r="E213" s="2" t="str">
        <f>'données gpa'!B213</f>
        <v>P550REG100</v>
      </c>
      <c r="F213" s="2" t="str">
        <f>'données gpa'!C213</f>
        <v>Crème Réglisse  550ml</v>
      </c>
      <c r="G213" s="2">
        <f>'données gpa'!D213</f>
        <v>918</v>
      </c>
    </row>
    <row r="214" spans="1:7" x14ac:dyDescent="0.35">
      <c r="A214" s="1">
        <f>'données gpa'!A214</f>
        <v>43201</v>
      </c>
      <c r="B214" s="2">
        <f t="shared" si="9"/>
        <v>15</v>
      </c>
      <c r="C214" s="2" t="str">
        <f t="shared" si="10"/>
        <v>avril</v>
      </c>
      <c r="D214">
        <f t="shared" si="11"/>
        <v>2018</v>
      </c>
      <c r="E214" s="2" t="str">
        <f>'données gpa'!B214</f>
        <v>P550REG100</v>
      </c>
      <c r="F214" s="2" t="str">
        <f>'données gpa'!C214</f>
        <v>Crème Réglisse  550ml</v>
      </c>
      <c r="G214" s="2">
        <f>'données gpa'!D214</f>
        <v>918</v>
      </c>
    </row>
    <row r="215" spans="1:7" x14ac:dyDescent="0.35">
      <c r="A215" s="1">
        <f>'données gpa'!A215</f>
        <v>43201</v>
      </c>
      <c r="B215" s="2">
        <f t="shared" si="9"/>
        <v>15</v>
      </c>
      <c r="C215" s="2" t="str">
        <f t="shared" si="10"/>
        <v>avril</v>
      </c>
      <c r="D215">
        <f t="shared" si="11"/>
        <v>2018</v>
      </c>
      <c r="E215" s="2" t="str">
        <f>'données gpa'!B215</f>
        <v>P550REG100</v>
      </c>
      <c r="F215" s="2" t="str">
        <f>'données gpa'!C215</f>
        <v>Crème Réglisse  550ml</v>
      </c>
      <c r="G215" s="2">
        <f>'données gpa'!D215</f>
        <v>258</v>
      </c>
    </row>
    <row r="216" spans="1:7" x14ac:dyDescent="0.35">
      <c r="A216" s="1">
        <f>'données gpa'!A216</f>
        <v>43202</v>
      </c>
      <c r="B216" s="2">
        <f t="shared" si="9"/>
        <v>15</v>
      </c>
      <c r="C216" s="2" t="str">
        <f t="shared" si="10"/>
        <v>avril</v>
      </c>
      <c r="D216">
        <f t="shared" si="11"/>
        <v>2018</v>
      </c>
      <c r="E216" s="2" t="str">
        <f>'données gpa'!B216</f>
        <v>P550VAN100</v>
      </c>
      <c r="F216" s="2" t="str">
        <f>'données gpa'!C216</f>
        <v>Crème Vanille 550ml</v>
      </c>
      <c r="G216" s="2">
        <f>'données gpa'!D216</f>
        <v>510</v>
      </c>
    </row>
    <row r="217" spans="1:7" x14ac:dyDescent="0.35">
      <c r="A217" s="1">
        <f>'données gpa'!A217</f>
        <v>43202</v>
      </c>
      <c r="B217" s="2">
        <f t="shared" si="9"/>
        <v>15</v>
      </c>
      <c r="C217" s="2" t="str">
        <f t="shared" si="10"/>
        <v>avril</v>
      </c>
      <c r="D217">
        <f t="shared" si="11"/>
        <v>2018</v>
      </c>
      <c r="E217" s="2" t="str">
        <f>'données gpa'!B217</f>
        <v>P550VAN100</v>
      </c>
      <c r="F217" s="2" t="str">
        <f>'données gpa'!C217</f>
        <v>Crème Vanille 550ml</v>
      </c>
      <c r="G217" s="2">
        <f>'données gpa'!D217</f>
        <v>918</v>
      </c>
    </row>
    <row r="218" spans="1:7" x14ac:dyDescent="0.35">
      <c r="A218" s="1">
        <f>'données gpa'!A218</f>
        <v>43202</v>
      </c>
      <c r="B218" s="2">
        <f t="shared" si="9"/>
        <v>15</v>
      </c>
      <c r="C218" s="2" t="str">
        <f t="shared" si="10"/>
        <v>avril</v>
      </c>
      <c r="D218">
        <f t="shared" si="11"/>
        <v>2018</v>
      </c>
      <c r="E218" s="2" t="str">
        <f>'données gpa'!B218</f>
        <v>P550VAN100</v>
      </c>
      <c r="F218" s="2" t="str">
        <f>'données gpa'!C218</f>
        <v>Crème Vanille 550ml</v>
      </c>
      <c r="G218" s="2">
        <f>'données gpa'!D218</f>
        <v>918</v>
      </c>
    </row>
    <row r="219" spans="1:7" x14ac:dyDescent="0.35">
      <c r="A219" s="1">
        <f>'données gpa'!A219</f>
        <v>43202</v>
      </c>
      <c r="B219" s="2">
        <f t="shared" si="9"/>
        <v>15</v>
      </c>
      <c r="C219" s="2" t="str">
        <f t="shared" si="10"/>
        <v>avril</v>
      </c>
      <c r="D219">
        <f t="shared" si="11"/>
        <v>2018</v>
      </c>
      <c r="E219" s="2" t="str">
        <f>'données gpa'!B219</f>
        <v>P550VAN100</v>
      </c>
      <c r="F219" s="2" t="str">
        <f>'données gpa'!C219</f>
        <v>Crème Vanille 550ml</v>
      </c>
      <c r="G219" s="2">
        <f>'données gpa'!D219</f>
        <v>918</v>
      </c>
    </row>
    <row r="220" spans="1:7" x14ac:dyDescent="0.35">
      <c r="A220" s="1">
        <f>'données gpa'!A220</f>
        <v>43202</v>
      </c>
      <c r="B220" s="2">
        <f t="shared" si="9"/>
        <v>15</v>
      </c>
      <c r="C220" s="2" t="str">
        <f t="shared" si="10"/>
        <v>avril</v>
      </c>
      <c r="D220">
        <f t="shared" si="11"/>
        <v>2018</v>
      </c>
      <c r="E220" s="2" t="str">
        <f>'données gpa'!B220</f>
        <v>P550VAN100</v>
      </c>
      <c r="F220" s="2" t="str">
        <f>'données gpa'!C220</f>
        <v>Crème Vanille 550ml</v>
      </c>
      <c r="G220" s="2">
        <f>'données gpa'!D220</f>
        <v>918</v>
      </c>
    </row>
    <row r="221" spans="1:7" x14ac:dyDescent="0.35">
      <c r="A221" s="1">
        <f>'données gpa'!A221</f>
        <v>43202</v>
      </c>
      <c r="B221" s="2">
        <f t="shared" si="9"/>
        <v>15</v>
      </c>
      <c r="C221" s="2" t="str">
        <f t="shared" si="10"/>
        <v>avril</v>
      </c>
      <c r="D221">
        <f t="shared" si="11"/>
        <v>2018</v>
      </c>
      <c r="E221" s="2" t="str">
        <f>'données gpa'!B221</f>
        <v>P550VAN100</v>
      </c>
      <c r="F221" s="2" t="str">
        <f>'données gpa'!C221</f>
        <v>Crème Vanille 550ml</v>
      </c>
      <c r="G221" s="2">
        <f>'données gpa'!D221</f>
        <v>918</v>
      </c>
    </row>
    <row r="222" spans="1:7" x14ac:dyDescent="0.35">
      <c r="A222" s="1">
        <f>'données gpa'!A222</f>
        <v>43203</v>
      </c>
      <c r="B222" s="2">
        <f t="shared" si="9"/>
        <v>15</v>
      </c>
      <c r="C222" s="2" t="str">
        <f t="shared" si="10"/>
        <v>avril</v>
      </c>
      <c r="D222">
        <f t="shared" si="11"/>
        <v>2018</v>
      </c>
      <c r="E222" s="2" t="str">
        <f>'données gpa'!B222</f>
        <v>P550MTH100</v>
      </c>
      <c r="F222" s="2" t="str">
        <f>'données gpa'!C222</f>
        <v>Crème Menthe/Chocolat 550ml</v>
      </c>
      <c r="G222" s="2">
        <f>'données gpa'!D222</f>
        <v>870</v>
      </c>
    </row>
    <row r="223" spans="1:7" x14ac:dyDescent="0.35">
      <c r="A223" s="1">
        <f>'données gpa'!A223</f>
        <v>43203</v>
      </c>
      <c r="B223" s="2">
        <f t="shared" si="9"/>
        <v>15</v>
      </c>
      <c r="C223" s="2" t="str">
        <f t="shared" si="10"/>
        <v>avril</v>
      </c>
      <c r="D223">
        <f t="shared" si="11"/>
        <v>2018</v>
      </c>
      <c r="E223" s="2" t="str">
        <f>'données gpa'!B223</f>
        <v>P550MTH100</v>
      </c>
      <c r="F223" s="2" t="str">
        <f>'données gpa'!C223</f>
        <v>Crème Menthe/Chocolat 550ml</v>
      </c>
      <c r="G223" s="2">
        <f>'données gpa'!D223</f>
        <v>918</v>
      </c>
    </row>
    <row r="224" spans="1:7" x14ac:dyDescent="0.35">
      <c r="A224" s="1">
        <f>'données gpa'!A224</f>
        <v>43203</v>
      </c>
      <c r="B224" s="2">
        <f t="shared" si="9"/>
        <v>15</v>
      </c>
      <c r="C224" s="2" t="str">
        <f t="shared" si="10"/>
        <v>avril</v>
      </c>
      <c r="D224">
        <f t="shared" si="11"/>
        <v>2018</v>
      </c>
      <c r="E224" s="2" t="str">
        <f>'données gpa'!B224</f>
        <v>P550MTH100</v>
      </c>
      <c r="F224" s="2" t="str">
        <f>'données gpa'!C224</f>
        <v>Crème Menthe/Chocolat 550ml</v>
      </c>
      <c r="G224" s="2">
        <f>'données gpa'!D224</f>
        <v>918</v>
      </c>
    </row>
    <row r="225" spans="1:7" x14ac:dyDescent="0.35">
      <c r="A225" s="1">
        <f>'données gpa'!A225</f>
        <v>43203</v>
      </c>
      <c r="B225" s="2">
        <f t="shared" si="9"/>
        <v>15</v>
      </c>
      <c r="C225" s="2" t="str">
        <f t="shared" si="10"/>
        <v>avril</v>
      </c>
      <c r="D225">
        <f t="shared" si="11"/>
        <v>2018</v>
      </c>
      <c r="E225" s="2" t="str">
        <f>'données gpa'!B225</f>
        <v>P550MTH100</v>
      </c>
      <c r="F225" s="2" t="str">
        <f>'données gpa'!C225</f>
        <v>Crème Menthe/Chocolat 550ml</v>
      </c>
      <c r="G225" s="2">
        <f>'données gpa'!D225</f>
        <v>918</v>
      </c>
    </row>
    <row r="226" spans="1:7" x14ac:dyDescent="0.35">
      <c r="A226" s="1">
        <f>'données gpa'!A226</f>
        <v>43206</v>
      </c>
      <c r="B226" s="2">
        <f t="shared" si="9"/>
        <v>16</v>
      </c>
      <c r="C226" s="2" t="str">
        <f t="shared" si="10"/>
        <v>avril</v>
      </c>
      <c r="D226">
        <f t="shared" si="11"/>
        <v>2018</v>
      </c>
      <c r="E226" s="2" t="str">
        <f>'données gpa'!B226</f>
        <v>P125CAR100</v>
      </c>
      <c r="F226" s="2" t="str">
        <f>'données gpa'!C226</f>
        <v>Crème Caramel 125ml</v>
      </c>
      <c r="G226" s="2">
        <f>'données gpa'!D226</f>
        <v>3120</v>
      </c>
    </row>
    <row r="227" spans="1:7" x14ac:dyDescent="0.35">
      <c r="A227" s="1">
        <f>'données gpa'!A227</f>
        <v>43206</v>
      </c>
      <c r="B227" s="2">
        <f t="shared" si="9"/>
        <v>16</v>
      </c>
      <c r="C227" s="2" t="str">
        <f t="shared" si="10"/>
        <v>avril</v>
      </c>
      <c r="D227">
        <f t="shared" si="11"/>
        <v>2018</v>
      </c>
      <c r="E227" s="2" t="str">
        <f>'données gpa'!B227</f>
        <v>P125CAR100</v>
      </c>
      <c r="F227" s="2" t="str">
        <f>'données gpa'!C227</f>
        <v>Crème Caramel 125ml</v>
      </c>
      <c r="G227" s="2">
        <f>'données gpa'!D227</f>
        <v>3120</v>
      </c>
    </row>
    <row r="228" spans="1:7" x14ac:dyDescent="0.35">
      <c r="A228" s="1">
        <f>'données gpa'!A228</f>
        <v>43206</v>
      </c>
      <c r="B228" s="2">
        <f t="shared" si="9"/>
        <v>16</v>
      </c>
      <c r="C228" s="2" t="str">
        <f t="shared" si="10"/>
        <v>avril</v>
      </c>
      <c r="D228">
        <f t="shared" si="11"/>
        <v>2018</v>
      </c>
      <c r="E228" s="2" t="str">
        <f>'données gpa'!B228</f>
        <v>P125CAR100</v>
      </c>
      <c r="F228" s="2" t="str">
        <f>'données gpa'!C228</f>
        <v>Crème Caramel 125ml</v>
      </c>
      <c r="G228" s="2">
        <f>'données gpa'!D228</f>
        <v>1896</v>
      </c>
    </row>
    <row r="229" spans="1:7" x14ac:dyDescent="0.35">
      <c r="A229" s="1">
        <f>'données gpa'!A229</f>
        <v>43207</v>
      </c>
      <c r="B229" s="2">
        <f t="shared" si="9"/>
        <v>16</v>
      </c>
      <c r="C229" s="2" t="str">
        <f t="shared" si="10"/>
        <v>avril</v>
      </c>
      <c r="D229">
        <f t="shared" si="11"/>
        <v>2018</v>
      </c>
      <c r="E229" s="2" t="str">
        <f>'données gpa'!B229</f>
        <v>P125FRA500</v>
      </c>
      <c r="F229" s="2" t="str">
        <f>'données gpa'!C229</f>
        <v>Sorbet Fraise 125ml</v>
      </c>
      <c r="G229" s="2">
        <f>'données gpa'!D229</f>
        <v>1596</v>
      </c>
    </row>
    <row r="230" spans="1:7" x14ac:dyDescent="0.35">
      <c r="A230" s="1">
        <f>'données gpa'!A230</f>
        <v>43207</v>
      </c>
      <c r="B230" s="2">
        <f t="shared" si="9"/>
        <v>16</v>
      </c>
      <c r="C230" s="2" t="str">
        <f t="shared" si="10"/>
        <v>avril</v>
      </c>
      <c r="D230">
        <f t="shared" si="11"/>
        <v>2018</v>
      </c>
      <c r="E230" s="2" t="str">
        <f>'données gpa'!B230</f>
        <v>P125FRA500</v>
      </c>
      <c r="F230" s="2" t="str">
        <f>'données gpa'!C230</f>
        <v>Sorbet Fraise 125ml</v>
      </c>
      <c r="G230" s="2">
        <f>'données gpa'!D230</f>
        <v>3120</v>
      </c>
    </row>
    <row r="231" spans="1:7" x14ac:dyDescent="0.35">
      <c r="A231" s="1">
        <f>'données gpa'!A231</f>
        <v>43207</v>
      </c>
      <c r="B231" s="2">
        <f t="shared" si="9"/>
        <v>16</v>
      </c>
      <c r="C231" s="2" t="str">
        <f t="shared" si="10"/>
        <v>avril</v>
      </c>
      <c r="D231">
        <f t="shared" si="11"/>
        <v>2018</v>
      </c>
      <c r="E231" s="2" t="str">
        <f>'données gpa'!B231</f>
        <v>P125FRB500</v>
      </c>
      <c r="F231" s="2" t="str">
        <f>'données gpa'!C231</f>
        <v>Sorbet Framboise 125ml</v>
      </c>
      <c r="G231" s="2">
        <f>'données gpa'!D231</f>
        <v>3120</v>
      </c>
    </row>
    <row r="232" spans="1:7" x14ac:dyDescent="0.35">
      <c r="A232" s="1">
        <f>'données gpa'!A232</f>
        <v>43207</v>
      </c>
      <c r="B232" s="2">
        <f t="shared" si="9"/>
        <v>16</v>
      </c>
      <c r="C232" s="2" t="str">
        <f t="shared" si="10"/>
        <v>avril</v>
      </c>
      <c r="D232">
        <f t="shared" si="11"/>
        <v>2018</v>
      </c>
      <c r="E232" s="2" t="str">
        <f>'données gpa'!B232</f>
        <v>P125FRB500</v>
      </c>
      <c r="F232" s="2" t="str">
        <f>'données gpa'!C232</f>
        <v>Sorbet Framboise 125ml</v>
      </c>
      <c r="G232" s="2">
        <f>'données gpa'!D232</f>
        <v>816</v>
      </c>
    </row>
    <row r="233" spans="1:7" x14ac:dyDescent="0.35">
      <c r="A233" s="1">
        <f>'données gpa'!A233</f>
        <v>43208</v>
      </c>
      <c r="B233" s="2">
        <f t="shared" si="9"/>
        <v>16</v>
      </c>
      <c r="C233" s="2" t="str">
        <f t="shared" si="10"/>
        <v>avril</v>
      </c>
      <c r="D233">
        <f t="shared" si="11"/>
        <v>2018</v>
      </c>
      <c r="E233" s="2" t="str">
        <f>'données gpa'!B233</f>
        <v>P125CAF100</v>
      </c>
      <c r="F233" s="2" t="str">
        <f>'données gpa'!C233</f>
        <v>Crème Café 125ml</v>
      </c>
      <c r="G233" s="2">
        <f>'données gpa'!D233</f>
        <v>372</v>
      </c>
    </row>
    <row r="234" spans="1:7" x14ac:dyDescent="0.35">
      <c r="A234" s="1">
        <f>'données gpa'!A234</f>
        <v>43208</v>
      </c>
      <c r="B234" s="2">
        <f t="shared" si="9"/>
        <v>16</v>
      </c>
      <c r="C234" s="2" t="str">
        <f t="shared" si="10"/>
        <v>avril</v>
      </c>
      <c r="D234">
        <f t="shared" si="11"/>
        <v>2018</v>
      </c>
      <c r="E234" s="2" t="str">
        <f>'données gpa'!B234</f>
        <v>P125CAF100</v>
      </c>
      <c r="F234" s="2" t="str">
        <f>'données gpa'!C234</f>
        <v>Crème Café 125ml</v>
      </c>
      <c r="G234" s="2">
        <f>'données gpa'!D234</f>
        <v>3120</v>
      </c>
    </row>
    <row r="235" spans="1:7" x14ac:dyDescent="0.35">
      <c r="A235" s="1">
        <f>'données gpa'!A235</f>
        <v>43208</v>
      </c>
      <c r="B235" s="2">
        <f t="shared" si="9"/>
        <v>16</v>
      </c>
      <c r="C235" s="2" t="str">
        <f t="shared" si="10"/>
        <v>avril</v>
      </c>
      <c r="D235">
        <f t="shared" si="11"/>
        <v>2018</v>
      </c>
      <c r="E235" s="2" t="str">
        <f>'données gpa'!B235</f>
        <v>P125CHO100</v>
      </c>
      <c r="F235" s="2" t="str">
        <f>'données gpa'!C235</f>
        <v>Crème Chocolat 125ml</v>
      </c>
      <c r="G235" s="2">
        <f>'données gpa'!D235</f>
        <v>2556</v>
      </c>
    </row>
    <row r="236" spans="1:7" x14ac:dyDescent="0.35">
      <c r="A236" s="1">
        <f>'données gpa'!A236</f>
        <v>43208</v>
      </c>
      <c r="B236" s="2">
        <f t="shared" si="9"/>
        <v>16</v>
      </c>
      <c r="C236" s="2" t="str">
        <f t="shared" si="10"/>
        <v>avril</v>
      </c>
      <c r="D236">
        <f t="shared" si="11"/>
        <v>2018</v>
      </c>
      <c r="E236" s="2" t="str">
        <f>'données gpa'!B236</f>
        <v>P125CHO100</v>
      </c>
      <c r="F236" s="2" t="str">
        <f>'données gpa'!C236</f>
        <v>Crème Chocolat 125ml</v>
      </c>
      <c r="G236" s="2">
        <f>'données gpa'!D236</f>
        <v>3120</v>
      </c>
    </row>
    <row r="237" spans="1:7" x14ac:dyDescent="0.35">
      <c r="A237" s="1">
        <f>'données gpa'!A237</f>
        <v>43209</v>
      </c>
      <c r="B237" s="2">
        <f t="shared" si="9"/>
        <v>16</v>
      </c>
      <c r="C237" s="2" t="str">
        <f t="shared" si="10"/>
        <v>avril</v>
      </c>
      <c r="D237">
        <f t="shared" si="11"/>
        <v>2018</v>
      </c>
      <c r="E237" s="2" t="str">
        <f>'données gpa'!B237</f>
        <v>P125ABR500</v>
      </c>
      <c r="F237" s="2" t="str">
        <f>'données gpa'!C237</f>
        <v>Sorbet Abricot 125ml</v>
      </c>
      <c r="G237" s="2">
        <f>'données gpa'!D237</f>
        <v>3120</v>
      </c>
    </row>
    <row r="238" spans="1:7" x14ac:dyDescent="0.35">
      <c r="A238" s="1">
        <f>'données gpa'!A238</f>
        <v>43209</v>
      </c>
      <c r="B238" s="2">
        <f t="shared" si="9"/>
        <v>16</v>
      </c>
      <c r="C238" s="2" t="str">
        <f t="shared" si="10"/>
        <v>avril</v>
      </c>
      <c r="D238">
        <f t="shared" si="11"/>
        <v>2018</v>
      </c>
      <c r="E238" s="2" t="str">
        <f>'données gpa'!B238</f>
        <v>P125ABR500</v>
      </c>
      <c r="F238" s="2" t="str">
        <f>'données gpa'!C238</f>
        <v>Sorbet Abricot 125ml</v>
      </c>
      <c r="G238" s="2">
        <f>'données gpa'!D238</f>
        <v>888</v>
      </c>
    </row>
    <row r="239" spans="1:7" x14ac:dyDescent="0.35">
      <c r="A239" s="1">
        <f>'données gpa'!A239</f>
        <v>43209</v>
      </c>
      <c r="B239" s="2">
        <f t="shared" si="9"/>
        <v>16</v>
      </c>
      <c r="C239" s="2" t="str">
        <f t="shared" si="10"/>
        <v>avril</v>
      </c>
      <c r="D239">
        <f t="shared" si="11"/>
        <v>2018</v>
      </c>
      <c r="E239" s="2" t="str">
        <f>'données gpa'!B239</f>
        <v>P125MNG500</v>
      </c>
      <c r="F239" s="2" t="str">
        <f>'données gpa'!C239</f>
        <v>Sorbet Mangue/passion 125ml</v>
      </c>
      <c r="G239" s="2">
        <f>'données gpa'!D239</f>
        <v>3120</v>
      </c>
    </row>
    <row r="240" spans="1:7" x14ac:dyDescent="0.35">
      <c r="A240" s="1">
        <f>'données gpa'!A240</f>
        <v>43209</v>
      </c>
      <c r="B240" s="2">
        <f t="shared" si="9"/>
        <v>16</v>
      </c>
      <c r="C240" s="2" t="str">
        <f t="shared" si="10"/>
        <v>avril</v>
      </c>
      <c r="D240">
        <f t="shared" si="11"/>
        <v>2018</v>
      </c>
      <c r="E240" s="2" t="str">
        <f>'données gpa'!B240</f>
        <v>P125MNG500</v>
      </c>
      <c r="F240" s="2" t="str">
        <f>'données gpa'!C240</f>
        <v>Sorbet Mangue/passion 125ml</v>
      </c>
      <c r="G240" s="2">
        <f>'données gpa'!D240</f>
        <v>432</v>
      </c>
    </row>
    <row r="241" spans="1:7" x14ac:dyDescent="0.35">
      <c r="A241" s="1">
        <f>'données gpa'!A241</f>
        <v>43210</v>
      </c>
      <c r="B241" s="2">
        <f t="shared" si="9"/>
        <v>16</v>
      </c>
      <c r="C241" s="2" t="str">
        <f t="shared" si="10"/>
        <v>avril</v>
      </c>
      <c r="D241">
        <f t="shared" si="11"/>
        <v>2018</v>
      </c>
      <c r="E241" s="2" t="str">
        <f>'données gpa'!B241</f>
        <v>P125VAN100</v>
      </c>
      <c r="F241" s="2" t="str">
        <f>'données gpa'!C241</f>
        <v>Crème Vanille 125ml</v>
      </c>
      <c r="G241" s="2">
        <f>'données gpa'!D241</f>
        <v>2772</v>
      </c>
    </row>
    <row r="242" spans="1:7" x14ac:dyDescent="0.35">
      <c r="A242" s="1">
        <f>'données gpa'!A242</f>
        <v>43210</v>
      </c>
      <c r="B242" s="2">
        <f t="shared" si="9"/>
        <v>16</v>
      </c>
      <c r="C242" s="2" t="str">
        <f t="shared" si="10"/>
        <v>avril</v>
      </c>
      <c r="D242">
        <f t="shared" si="11"/>
        <v>2018</v>
      </c>
      <c r="E242" s="2" t="str">
        <f>'données gpa'!B242</f>
        <v>P125VAN100</v>
      </c>
      <c r="F242" s="2" t="str">
        <f>'données gpa'!C242</f>
        <v>Crème Vanille 125ml</v>
      </c>
      <c r="G242" s="2">
        <f>'données gpa'!D242</f>
        <v>3120</v>
      </c>
    </row>
    <row r="243" spans="1:7" x14ac:dyDescent="0.35">
      <c r="A243" s="1">
        <f>'données gpa'!A243</f>
        <v>43210</v>
      </c>
      <c r="B243" s="2">
        <f t="shared" si="9"/>
        <v>16</v>
      </c>
      <c r="C243" s="2" t="str">
        <f t="shared" si="10"/>
        <v>avril</v>
      </c>
      <c r="D243">
        <f t="shared" si="11"/>
        <v>2018</v>
      </c>
      <c r="E243" s="2" t="str">
        <f>'données gpa'!B243</f>
        <v>P125VAN100</v>
      </c>
      <c r="F243" s="2" t="str">
        <f>'données gpa'!C243</f>
        <v>Crème Vanille 125ml</v>
      </c>
      <c r="G243" s="2">
        <f>'données gpa'!D243</f>
        <v>3120</v>
      </c>
    </row>
    <row r="244" spans="1:7" x14ac:dyDescent="0.35">
      <c r="A244" s="1">
        <f>'données gpa'!A244</f>
        <v>43213</v>
      </c>
      <c r="B244" s="2">
        <f t="shared" si="9"/>
        <v>17</v>
      </c>
      <c r="C244" s="2" t="str">
        <f t="shared" si="10"/>
        <v>avril</v>
      </c>
      <c r="D244">
        <f t="shared" si="11"/>
        <v>2018</v>
      </c>
      <c r="E244" s="2" t="str">
        <f>'données gpa'!B244</f>
        <v>P125CIT500</v>
      </c>
      <c r="F244" s="2" t="str">
        <f>'données gpa'!C244</f>
        <v>Sorbet Citron 125ml</v>
      </c>
      <c r="G244" s="2">
        <f>'données gpa'!D244</f>
        <v>3120</v>
      </c>
    </row>
    <row r="245" spans="1:7" x14ac:dyDescent="0.35">
      <c r="A245" s="1">
        <f>'données gpa'!A245</f>
        <v>43213</v>
      </c>
      <c r="B245" s="2">
        <f t="shared" si="9"/>
        <v>17</v>
      </c>
      <c r="C245" s="2" t="str">
        <f t="shared" si="10"/>
        <v>avril</v>
      </c>
      <c r="D245">
        <f t="shared" si="11"/>
        <v>2018</v>
      </c>
      <c r="E245" s="2" t="str">
        <f>'données gpa'!B245</f>
        <v>P125CIT500</v>
      </c>
      <c r="F245" s="2" t="str">
        <f>'données gpa'!C245</f>
        <v>Sorbet Citron 125ml</v>
      </c>
      <c r="G245" s="2">
        <f>'données gpa'!D245</f>
        <v>348</v>
      </c>
    </row>
    <row r="246" spans="1:7" x14ac:dyDescent="0.35">
      <c r="A246" s="1">
        <f>'données gpa'!A246</f>
        <v>43213</v>
      </c>
      <c r="B246" s="2">
        <f t="shared" si="9"/>
        <v>17</v>
      </c>
      <c r="C246" s="2" t="str">
        <f t="shared" si="10"/>
        <v>avril</v>
      </c>
      <c r="D246">
        <f t="shared" si="11"/>
        <v>2018</v>
      </c>
      <c r="E246" s="2" t="str">
        <f>'données gpa'!B246</f>
        <v>P125MOJ500</v>
      </c>
      <c r="F246" s="2" t="str">
        <f>'données gpa'!C246</f>
        <v>Sorbet Mojito 125ml</v>
      </c>
      <c r="G246" s="2">
        <f>'données gpa'!D246</f>
        <v>2004</v>
      </c>
    </row>
    <row r="247" spans="1:7" x14ac:dyDescent="0.35">
      <c r="A247" s="1">
        <f>'données gpa'!A247</f>
        <v>43213</v>
      </c>
      <c r="B247" s="2">
        <f t="shared" si="9"/>
        <v>17</v>
      </c>
      <c r="C247" s="2" t="str">
        <f t="shared" si="10"/>
        <v>avril</v>
      </c>
      <c r="D247">
        <f t="shared" si="11"/>
        <v>2018</v>
      </c>
      <c r="E247" s="2" t="str">
        <f>'données gpa'!B247</f>
        <v>P125MOJ500</v>
      </c>
      <c r="F247" s="2" t="str">
        <f>'données gpa'!C247</f>
        <v>Sorbet Mojito 125ml</v>
      </c>
      <c r="G247" s="2">
        <f>'données gpa'!D247</f>
        <v>3120</v>
      </c>
    </row>
    <row r="248" spans="1:7" x14ac:dyDescent="0.35">
      <c r="A248" s="1">
        <f>'données gpa'!A248</f>
        <v>43214</v>
      </c>
      <c r="B248" s="2">
        <f t="shared" si="9"/>
        <v>17</v>
      </c>
      <c r="C248" s="2" t="str">
        <f t="shared" si="10"/>
        <v>avril</v>
      </c>
      <c r="D248">
        <f t="shared" si="11"/>
        <v>2018</v>
      </c>
      <c r="E248" s="2" t="str">
        <f>'données gpa'!B248</f>
        <v>P125COC500</v>
      </c>
      <c r="F248" s="2" t="str">
        <f>'données gpa'!C248</f>
        <v>Sorbet Noix de Coco 125ml</v>
      </c>
      <c r="G248" s="2">
        <f>'données gpa'!D248</f>
        <v>2652</v>
      </c>
    </row>
    <row r="249" spans="1:7" x14ac:dyDescent="0.35">
      <c r="A249" s="1">
        <f>'données gpa'!A249</f>
        <v>43214</v>
      </c>
      <c r="B249" s="2">
        <f t="shared" si="9"/>
        <v>17</v>
      </c>
      <c r="C249" s="2" t="str">
        <f t="shared" si="10"/>
        <v>avril</v>
      </c>
      <c r="D249">
        <f t="shared" si="11"/>
        <v>2018</v>
      </c>
      <c r="E249" s="2" t="str">
        <f>'données gpa'!B249</f>
        <v>P125COC500</v>
      </c>
      <c r="F249" s="2" t="str">
        <f>'données gpa'!C249</f>
        <v>Sorbet Noix de Coco 125ml</v>
      </c>
      <c r="G249" s="2">
        <f>'données gpa'!D249</f>
        <v>3120</v>
      </c>
    </row>
    <row r="250" spans="1:7" x14ac:dyDescent="0.35">
      <c r="A250" s="1">
        <f>'données gpa'!A250</f>
        <v>43216</v>
      </c>
      <c r="B250" s="2">
        <f t="shared" si="9"/>
        <v>17</v>
      </c>
      <c r="C250" s="2" t="str">
        <f t="shared" si="10"/>
        <v>avril</v>
      </c>
      <c r="D250">
        <f t="shared" si="11"/>
        <v>2018</v>
      </c>
      <c r="E250" s="2" t="str">
        <f>'données gpa'!B250</f>
        <v>B2500CAR100</v>
      </c>
      <c r="F250" s="2" t="str">
        <f>'données gpa'!C250</f>
        <v>Crème Caramel 2.5L</v>
      </c>
      <c r="G250" s="2">
        <f>'données gpa'!D250</f>
        <v>40</v>
      </c>
    </row>
    <row r="251" spans="1:7" x14ac:dyDescent="0.35">
      <c r="A251" s="1">
        <f>'données gpa'!A251</f>
        <v>43216</v>
      </c>
      <c r="B251" s="2">
        <f t="shared" si="9"/>
        <v>17</v>
      </c>
      <c r="C251" s="2" t="str">
        <f t="shared" si="10"/>
        <v>avril</v>
      </c>
      <c r="D251">
        <f t="shared" si="11"/>
        <v>2018</v>
      </c>
      <c r="E251" s="2" t="str">
        <f>'données gpa'!B251</f>
        <v>B2500CHO100</v>
      </c>
      <c r="F251" s="2" t="str">
        <f>'données gpa'!C251</f>
        <v>Crème Chocolat 2.5L</v>
      </c>
      <c r="G251" s="2">
        <f>'données gpa'!D251</f>
        <v>60</v>
      </c>
    </row>
    <row r="252" spans="1:7" x14ac:dyDescent="0.35">
      <c r="A252" s="1">
        <f>'données gpa'!A252</f>
        <v>43216</v>
      </c>
      <c r="B252" s="2">
        <f t="shared" si="9"/>
        <v>17</v>
      </c>
      <c r="C252" s="2" t="str">
        <f t="shared" si="10"/>
        <v>avril</v>
      </c>
      <c r="D252">
        <f t="shared" si="11"/>
        <v>2018</v>
      </c>
      <c r="E252" s="2" t="str">
        <f>'données gpa'!B252</f>
        <v>P550CAR100</v>
      </c>
      <c r="F252" s="2" t="str">
        <f>'données gpa'!C252</f>
        <v>Crème Caramel 550ml</v>
      </c>
      <c r="G252" s="2">
        <f>'données gpa'!D252</f>
        <v>918</v>
      </c>
    </row>
    <row r="253" spans="1:7" x14ac:dyDescent="0.35">
      <c r="A253" s="1">
        <f>'données gpa'!A253</f>
        <v>43216</v>
      </c>
      <c r="B253" s="2">
        <f t="shared" si="9"/>
        <v>17</v>
      </c>
      <c r="C253" s="2" t="str">
        <f t="shared" si="10"/>
        <v>avril</v>
      </c>
      <c r="D253">
        <f t="shared" si="11"/>
        <v>2018</v>
      </c>
      <c r="E253" s="2" t="str">
        <f>'données gpa'!B253</f>
        <v>P550CAR100</v>
      </c>
      <c r="F253" s="2" t="str">
        <f>'données gpa'!C253</f>
        <v>Crème Caramel 550ml</v>
      </c>
      <c r="G253" s="2">
        <f>'données gpa'!D253</f>
        <v>492</v>
      </c>
    </row>
    <row r="254" spans="1:7" x14ac:dyDescent="0.35">
      <c r="A254" s="1">
        <f>'données gpa'!A254</f>
        <v>43216</v>
      </c>
      <c r="B254" s="2">
        <f t="shared" si="9"/>
        <v>17</v>
      </c>
      <c r="C254" s="2" t="str">
        <f t="shared" si="10"/>
        <v>avril</v>
      </c>
      <c r="D254">
        <f t="shared" si="11"/>
        <v>2018</v>
      </c>
      <c r="E254" s="2" t="str">
        <f>'données gpa'!B254</f>
        <v>P550CHO100</v>
      </c>
      <c r="F254" s="2" t="str">
        <f>'données gpa'!C254</f>
        <v>Crème Chocolat 550ml</v>
      </c>
      <c r="G254" s="2">
        <f>'données gpa'!D254</f>
        <v>918</v>
      </c>
    </row>
    <row r="255" spans="1:7" x14ac:dyDescent="0.35">
      <c r="A255" s="1">
        <f>'données gpa'!A255</f>
        <v>43216</v>
      </c>
      <c r="B255" s="2">
        <f t="shared" si="9"/>
        <v>17</v>
      </c>
      <c r="C255" s="2" t="str">
        <f t="shared" si="10"/>
        <v>avril</v>
      </c>
      <c r="D255">
        <f t="shared" si="11"/>
        <v>2018</v>
      </c>
      <c r="E255" s="2" t="str">
        <f>'données gpa'!B255</f>
        <v>P550CHO100</v>
      </c>
      <c r="F255" s="2" t="str">
        <f>'données gpa'!C255</f>
        <v>Crème Chocolat 550ml</v>
      </c>
      <c r="G255" s="2">
        <f>'données gpa'!D255</f>
        <v>918</v>
      </c>
    </row>
    <row r="256" spans="1:7" x14ac:dyDescent="0.35">
      <c r="A256" s="1">
        <f>'données gpa'!A256</f>
        <v>43216</v>
      </c>
      <c r="B256" s="2">
        <f t="shared" si="9"/>
        <v>17</v>
      </c>
      <c r="C256" s="2" t="str">
        <f t="shared" si="10"/>
        <v>avril</v>
      </c>
      <c r="D256">
        <f t="shared" si="11"/>
        <v>2018</v>
      </c>
      <c r="E256" s="2" t="str">
        <f>'données gpa'!B256</f>
        <v>P550CHO100</v>
      </c>
      <c r="F256" s="2" t="str">
        <f>'données gpa'!C256</f>
        <v>Crème Chocolat 550ml</v>
      </c>
      <c r="G256" s="2">
        <f>'données gpa'!D256</f>
        <v>222</v>
      </c>
    </row>
    <row r="257" spans="1:7" x14ac:dyDescent="0.35">
      <c r="A257" s="1">
        <f>'données gpa'!A257</f>
        <v>43216</v>
      </c>
      <c r="B257" s="2">
        <f t="shared" si="9"/>
        <v>17</v>
      </c>
      <c r="C257" s="2" t="str">
        <f t="shared" si="10"/>
        <v>avril</v>
      </c>
      <c r="D257">
        <f t="shared" si="11"/>
        <v>2018</v>
      </c>
      <c r="E257" s="2" t="str">
        <f>'données gpa'!B257</f>
        <v>P550CHO100</v>
      </c>
      <c r="F257" s="2" t="str">
        <f>'données gpa'!C257</f>
        <v>Crème Chocolat 550ml</v>
      </c>
      <c r="G257" s="2">
        <f>'données gpa'!D257</f>
        <v>918</v>
      </c>
    </row>
    <row r="258" spans="1:7" x14ac:dyDescent="0.35">
      <c r="A258" s="1">
        <f>'données gpa'!A258</f>
        <v>43217</v>
      </c>
      <c r="B258" s="2">
        <f t="shared" ref="B258:B321" si="12">WEEKNUM(A258)</f>
        <v>17</v>
      </c>
      <c r="C258" s="2" t="str">
        <f t="shared" ref="C258:C321" si="13">TEXT(30*MONTH(A258),"mmmm")</f>
        <v>avril</v>
      </c>
      <c r="D258">
        <f t="shared" ref="D258:D321" si="14">YEAR(A258)</f>
        <v>2018</v>
      </c>
      <c r="E258" s="2" t="str">
        <f>'données gpa'!B258</f>
        <v>P550YAO100</v>
      </c>
      <c r="F258" s="2" t="str">
        <f>'données gpa'!C258</f>
        <v>Crème Yaourt 550ml</v>
      </c>
      <c r="G258" s="2">
        <f>'données gpa'!D258</f>
        <v>918</v>
      </c>
    </row>
    <row r="259" spans="1:7" x14ac:dyDescent="0.35">
      <c r="A259" s="1">
        <f>'données gpa'!A259</f>
        <v>43217</v>
      </c>
      <c r="B259" s="2">
        <f t="shared" si="12"/>
        <v>17</v>
      </c>
      <c r="C259" s="2" t="str">
        <f t="shared" si="13"/>
        <v>avril</v>
      </c>
      <c r="D259">
        <f t="shared" si="14"/>
        <v>2018</v>
      </c>
      <c r="E259" s="2" t="str">
        <f>'données gpa'!B259</f>
        <v>P550YAO100</v>
      </c>
      <c r="F259" s="2" t="str">
        <f>'données gpa'!C259</f>
        <v>Crème Yaourt 550ml</v>
      </c>
      <c r="G259" s="2">
        <f>'données gpa'!D259</f>
        <v>918</v>
      </c>
    </row>
    <row r="260" spans="1:7" x14ac:dyDescent="0.35">
      <c r="A260" s="1">
        <f>'données gpa'!A260</f>
        <v>43217</v>
      </c>
      <c r="B260" s="2">
        <f t="shared" si="12"/>
        <v>17</v>
      </c>
      <c r="C260" s="2" t="str">
        <f t="shared" si="13"/>
        <v>avril</v>
      </c>
      <c r="D260">
        <f t="shared" si="14"/>
        <v>2018</v>
      </c>
      <c r="E260" s="2" t="str">
        <f>'données gpa'!B260</f>
        <v>P550YAO100</v>
      </c>
      <c r="F260" s="2" t="str">
        <f>'données gpa'!C260</f>
        <v>Crème Yaourt 550ml</v>
      </c>
      <c r="G260" s="2">
        <f>'données gpa'!D260</f>
        <v>918</v>
      </c>
    </row>
    <row r="261" spans="1:7" x14ac:dyDescent="0.35">
      <c r="A261" s="1">
        <f>'données gpa'!A261</f>
        <v>43217</v>
      </c>
      <c r="B261" s="2">
        <f t="shared" si="12"/>
        <v>17</v>
      </c>
      <c r="C261" s="2" t="str">
        <f t="shared" si="13"/>
        <v>avril</v>
      </c>
      <c r="D261">
        <f t="shared" si="14"/>
        <v>2018</v>
      </c>
      <c r="E261" s="2" t="str">
        <f>'données gpa'!B261</f>
        <v>P550YAO100</v>
      </c>
      <c r="F261" s="2" t="str">
        <f>'données gpa'!C261</f>
        <v>Crème Yaourt 550ml</v>
      </c>
      <c r="G261" s="2">
        <f>'données gpa'!D261</f>
        <v>900</v>
      </c>
    </row>
    <row r="262" spans="1:7" x14ac:dyDescent="0.35">
      <c r="A262" s="1">
        <f>'données gpa'!A262</f>
        <v>43222</v>
      </c>
      <c r="B262" s="2">
        <f t="shared" si="12"/>
        <v>18</v>
      </c>
      <c r="C262" s="2" t="str">
        <f t="shared" si="13"/>
        <v>mai</v>
      </c>
      <c r="D262">
        <f t="shared" si="14"/>
        <v>2018</v>
      </c>
      <c r="E262" s="2" t="str">
        <f>'données gpa'!B262</f>
        <v>P550MNG500</v>
      </c>
      <c r="F262" s="2" t="str">
        <f>'données gpa'!C262</f>
        <v>Sorbet Mangue/passion 550ml</v>
      </c>
      <c r="G262" s="2">
        <f>'données gpa'!D262</f>
        <v>918</v>
      </c>
    </row>
    <row r="263" spans="1:7" x14ac:dyDescent="0.35">
      <c r="A263" s="1">
        <f>'données gpa'!A263</f>
        <v>43222</v>
      </c>
      <c r="B263" s="2">
        <f t="shared" si="12"/>
        <v>18</v>
      </c>
      <c r="C263" s="2" t="str">
        <f t="shared" si="13"/>
        <v>mai</v>
      </c>
      <c r="D263">
        <f t="shared" si="14"/>
        <v>2018</v>
      </c>
      <c r="E263" s="2" t="str">
        <f>'données gpa'!B263</f>
        <v>P550MNG500</v>
      </c>
      <c r="F263" s="2" t="str">
        <f>'données gpa'!C263</f>
        <v>Sorbet Mangue/passion 550ml</v>
      </c>
      <c r="G263" s="2">
        <f>'données gpa'!D263</f>
        <v>918</v>
      </c>
    </row>
    <row r="264" spans="1:7" x14ac:dyDescent="0.35">
      <c r="A264" s="1">
        <f>'données gpa'!A264</f>
        <v>43222</v>
      </c>
      <c r="B264" s="2">
        <f t="shared" si="12"/>
        <v>18</v>
      </c>
      <c r="C264" s="2" t="str">
        <f t="shared" si="13"/>
        <v>mai</v>
      </c>
      <c r="D264">
        <f t="shared" si="14"/>
        <v>2018</v>
      </c>
      <c r="E264" s="2" t="str">
        <f>'données gpa'!B264</f>
        <v>P550MNG500</v>
      </c>
      <c r="F264" s="2" t="str">
        <f>'données gpa'!C264</f>
        <v>Sorbet Mangue/passion 550ml</v>
      </c>
      <c r="G264" s="2">
        <f>'données gpa'!D264</f>
        <v>918</v>
      </c>
    </row>
    <row r="265" spans="1:7" x14ac:dyDescent="0.35">
      <c r="A265" s="1">
        <f>'données gpa'!A265</f>
        <v>43222</v>
      </c>
      <c r="B265" s="2">
        <f t="shared" si="12"/>
        <v>18</v>
      </c>
      <c r="C265" s="2" t="str">
        <f t="shared" si="13"/>
        <v>mai</v>
      </c>
      <c r="D265">
        <f t="shared" si="14"/>
        <v>2018</v>
      </c>
      <c r="E265" s="2" t="str">
        <f>'données gpa'!B265</f>
        <v>P550MNG500</v>
      </c>
      <c r="F265" s="2" t="str">
        <f>'données gpa'!C265</f>
        <v>Sorbet Mangue/passion 550ml</v>
      </c>
      <c r="G265" s="2">
        <f>'données gpa'!D265</f>
        <v>270</v>
      </c>
    </row>
    <row r="266" spans="1:7" x14ac:dyDescent="0.35">
      <c r="A266" s="1">
        <f>'données gpa'!A266</f>
        <v>43222</v>
      </c>
      <c r="B266" s="2">
        <f t="shared" si="12"/>
        <v>18</v>
      </c>
      <c r="C266" s="2" t="str">
        <f t="shared" si="13"/>
        <v>mai</v>
      </c>
      <c r="D266">
        <f t="shared" si="14"/>
        <v>2018</v>
      </c>
      <c r="E266" s="2" t="str">
        <f>'données gpa'!B266</f>
        <v>P550ORS500</v>
      </c>
      <c r="F266" s="2" t="str">
        <f>'données gpa'!C266</f>
        <v>Sorbet Orange Sanguine 550ml</v>
      </c>
      <c r="G266" s="2">
        <f>'données gpa'!D266</f>
        <v>624</v>
      </c>
    </row>
    <row r="267" spans="1:7" x14ac:dyDescent="0.35">
      <c r="A267" s="1">
        <f>'données gpa'!A267</f>
        <v>43222</v>
      </c>
      <c r="B267" s="2">
        <f t="shared" si="12"/>
        <v>18</v>
      </c>
      <c r="C267" s="2" t="str">
        <f t="shared" si="13"/>
        <v>mai</v>
      </c>
      <c r="D267">
        <f t="shared" si="14"/>
        <v>2018</v>
      </c>
      <c r="E267" s="2" t="str">
        <f>'données gpa'!B267</f>
        <v>P550ORS500</v>
      </c>
      <c r="F267" s="2" t="str">
        <f>'données gpa'!C267</f>
        <v>Sorbet Orange Sanguine 550ml</v>
      </c>
      <c r="G267" s="2">
        <f>'données gpa'!D267</f>
        <v>918</v>
      </c>
    </row>
    <row r="268" spans="1:7" x14ac:dyDescent="0.35">
      <c r="A268" s="1">
        <f>'données gpa'!A268</f>
        <v>43223</v>
      </c>
      <c r="B268" s="2">
        <f t="shared" si="12"/>
        <v>18</v>
      </c>
      <c r="C268" s="2" t="str">
        <f t="shared" si="13"/>
        <v>mai</v>
      </c>
      <c r="D268">
        <f t="shared" si="14"/>
        <v>2018</v>
      </c>
      <c r="E268" s="2" t="str">
        <f>'données gpa'!B268</f>
        <v>B2500FRA500</v>
      </c>
      <c r="F268" s="2" t="str">
        <f>'données gpa'!C268</f>
        <v>Sorbet Fraise 2.5L</v>
      </c>
      <c r="G268" s="2">
        <f>'données gpa'!D268</f>
        <v>60</v>
      </c>
    </row>
    <row r="269" spans="1:7" x14ac:dyDescent="0.35">
      <c r="A269" s="1">
        <f>'données gpa'!A269</f>
        <v>43223</v>
      </c>
      <c r="B269" s="2">
        <f t="shared" si="12"/>
        <v>18</v>
      </c>
      <c r="C269" s="2" t="str">
        <f t="shared" si="13"/>
        <v>mai</v>
      </c>
      <c r="D269">
        <f t="shared" si="14"/>
        <v>2018</v>
      </c>
      <c r="E269" s="2" t="str">
        <f>'données gpa'!B269</f>
        <v>P550FRA500</v>
      </c>
      <c r="F269" s="2" t="str">
        <f>'données gpa'!C269</f>
        <v>Sorbet Fraise 550ml</v>
      </c>
      <c r="G269" s="2">
        <f>'données gpa'!D269</f>
        <v>204</v>
      </c>
    </row>
    <row r="270" spans="1:7" x14ac:dyDescent="0.35">
      <c r="A270" s="1">
        <f>'données gpa'!A270</f>
        <v>43223</v>
      </c>
      <c r="B270" s="2">
        <f t="shared" si="12"/>
        <v>18</v>
      </c>
      <c r="C270" s="2" t="str">
        <f t="shared" si="13"/>
        <v>mai</v>
      </c>
      <c r="D270">
        <f t="shared" si="14"/>
        <v>2018</v>
      </c>
      <c r="E270" s="2" t="str">
        <f>'données gpa'!B270</f>
        <v>P550FRA500</v>
      </c>
      <c r="F270" s="2" t="str">
        <f>'données gpa'!C270</f>
        <v>Sorbet Fraise 550ml</v>
      </c>
      <c r="G270" s="2">
        <f>'données gpa'!D270</f>
        <v>918</v>
      </c>
    </row>
    <row r="271" spans="1:7" x14ac:dyDescent="0.35">
      <c r="A271" s="1">
        <f>'données gpa'!A271</f>
        <v>43223</v>
      </c>
      <c r="B271" s="2">
        <f t="shared" si="12"/>
        <v>18</v>
      </c>
      <c r="C271" s="2" t="str">
        <f t="shared" si="13"/>
        <v>mai</v>
      </c>
      <c r="D271">
        <f t="shared" si="14"/>
        <v>2018</v>
      </c>
      <c r="E271" s="2" t="str">
        <f>'données gpa'!B271</f>
        <v>P550FRA500</v>
      </c>
      <c r="F271" s="2" t="str">
        <f>'données gpa'!C271</f>
        <v>Sorbet Fraise 550ml</v>
      </c>
      <c r="G271" s="2">
        <f>'données gpa'!D271</f>
        <v>918</v>
      </c>
    </row>
    <row r="272" spans="1:7" x14ac:dyDescent="0.35">
      <c r="A272" s="1">
        <f>'données gpa'!A272</f>
        <v>43223</v>
      </c>
      <c r="B272" s="2">
        <f t="shared" si="12"/>
        <v>18</v>
      </c>
      <c r="C272" s="2" t="str">
        <f t="shared" si="13"/>
        <v>mai</v>
      </c>
      <c r="D272">
        <f t="shared" si="14"/>
        <v>2018</v>
      </c>
      <c r="E272" s="2" t="str">
        <f>'données gpa'!B272</f>
        <v>P550FRA500</v>
      </c>
      <c r="F272" s="2" t="str">
        <f>'données gpa'!C272</f>
        <v>Sorbet Fraise 550ml</v>
      </c>
      <c r="G272" s="2">
        <f>'données gpa'!D272</f>
        <v>918</v>
      </c>
    </row>
    <row r="273" spans="1:7" x14ac:dyDescent="0.35">
      <c r="A273" s="1">
        <f>'données gpa'!A273</f>
        <v>43223</v>
      </c>
      <c r="B273" s="2">
        <f t="shared" si="12"/>
        <v>18</v>
      </c>
      <c r="C273" s="2" t="str">
        <f t="shared" si="13"/>
        <v>mai</v>
      </c>
      <c r="D273">
        <f t="shared" si="14"/>
        <v>2018</v>
      </c>
      <c r="E273" s="2" t="str">
        <f>'données gpa'!B273</f>
        <v>P550FRB500</v>
      </c>
      <c r="F273" s="2" t="str">
        <f>'données gpa'!C273</f>
        <v>Sorbet Framboise 550ml</v>
      </c>
      <c r="G273" s="2">
        <f>'données gpa'!D273</f>
        <v>636</v>
      </c>
    </row>
    <row r="274" spans="1:7" x14ac:dyDescent="0.35">
      <c r="A274" s="1">
        <f>'données gpa'!A274</f>
        <v>43223</v>
      </c>
      <c r="B274" s="2">
        <f t="shared" si="12"/>
        <v>18</v>
      </c>
      <c r="C274" s="2" t="str">
        <f t="shared" si="13"/>
        <v>mai</v>
      </c>
      <c r="D274">
        <f t="shared" si="14"/>
        <v>2018</v>
      </c>
      <c r="E274" s="2" t="str">
        <f>'données gpa'!B274</f>
        <v>P550FRB500</v>
      </c>
      <c r="F274" s="2" t="str">
        <f>'données gpa'!C274</f>
        <v>Sorbet Framboise 550ml</v>
      </c>
      <c r="G274" s="2">
        <f>'données gpa'!D274</f>
        <v>918</v>
      </c>
    </row>
    <row r="275" spans="1:7" x14ac:dyDescent="0.35">
      <c r="A275" s="1">
        <f>'données gpa'!A275</f>
        <v>43224</v>
      </c>
      <c r="B275" s="2">
        <f t="shared" si="12"/>
        <v>18</v>
      </c>
      <c r="C275" s="2" t="str">
        <f t="shared" si="13"/>
        <v>mai</v>
      </c>
      <c r="D275">
        <f t="shared" si="14"/>
        <v>2018</v>
      </c>
      <c r="E275" s="2" t="str">
        <f>'données gpa'!B275</f>
        <v>P550VAN100</v>
      </c>
      <c r="F275" s="2" t="str">
        <f>'données gpa'!C275</f>
        <v>Crème Vanille 550ml</v>
      </c>
      <c r="G275" s="2">
        <f>'données gpa'!D275</f>
        <v>918</v>
      </c>
    </row>
    <row r="276" spans="1:7" x14ac:dyDescent="0.35">
      <c r="A276" s="1">
        <f>'données gpa'!A276</f>
        <v>43224</v>
      </c>
      <c r="B276" s="2">
        <f t="shared" si="12"/>
        <v>18</v>
      </c>
      <c r="C276" s="2" t="str">
        <f t="shared" si="13"/>
        <v>mai</v>
      </c>
      <c r="D276">
        <f t="shared" si="14"/>
        <v>2018</v>
      </c>
      <c r="E276" s="2" t="str">
        <f>'données gpa'!B276</f>
        <v>P550VAN100</v>
      </c>
      <c r="F276" s="2" t="str">
        <f>'données gpa'!C276</f>
        <v>Crème Vanille 550ml</v>
      </c>
      <c r="G276" s="2">
        <f>'données gpa'!D276</f>
        <v>918</v>
      </c>
    </row>
    <row r="277" spans="1:7" x14ac:dyDescent="0.35">
      <c r="A277" s="1">
        <f>'données gpa'!A277</f>
        <v>43224</v>
      </c>
      <c r="B277" s="2">
        <f t="shared" si="12"/>
        <v>18</v>
      </c>
      <c r="C277" s="2" t="str">
        <f t="shared" si="13"/>
        <v>mai</v>
      </c>
      <c r="D277">
        <f t="shared" si="14"/>
        <v>2018</v>
      </c>
      <c r="E277" s="2" t="str">
        <f>'données gpa'!B277</f>
        <v>P550VAN100</v>
      </c>
      <c r="F277" s="2" t="str">
        <f>'données gpa'!C277</f>
        <v>Crème Vanille 550ml</v>
      </c>
      <c r="G277" s="2">
        <f>'données gpa'!D277</f>
        <v>888</v>
      </c>
    </row>
    <row r="278" spans="1:7" x14ac:dyDescent="0.35">
      <c r="A278" s="1">
        <f>'données gpa'!A278</f>
        <v>43224</v>
      </c>
      <c r="B278" s="2">
        <f t="shared" si="12"/>
        <v>18</v>
      </c>
      <c r="C278" s="2" t="str">
        <f t="shared" si="13"/>
        <v>mai</v>
      </c>
      <c r="D278">
        <f t="shared" si="14"/>
        <v>2018</v>
      </c>
      <c r="E278" s="2" t="str">
        <f>'données gpa'!B278</f>
        <v>P550VAN100</v>
      </c>
      <c r="F278" s="2" t="str">
        <f>'données gpa'!C278</f>
        <v>Crème Vanille 550ml</v>
      </c>
      <c r="G278" s="2">
        <f>'données gpa'!D278</f>
        <v>918</v>
      </c>
    </row>
    <row r="279" spans="1:7" x14ac:dyDescent="0.35">
      <c r="A279" s="1">
        <f>'données gpa'!A279</f>
        <v>43224</v>
      </c>
      <c r="B279" s="2">
        <f t="shared" si="12"/>
        <v>18</v>
      </c>
      <c r="C279" s="2" t="str">
        <f t="shared" si="13"/>
        <v>mai</v>
      </c>
      <c r="D279">
        <f t="shared" si="14"/>
        <v>2018</v>
      </c>
      <c r="E279" s="2" t="str">
        <f>'données gpa'!B279</f>
        <v>P550VAN100</v>
      </c>
      <c r="F279" s="2" t="str">
        <f>'données gpa'!C279</f>
        <v>Crème Vanille 550ml</v>
      </c>
      <c r="G279" s="2">
        <f>'données gpa'!D279</f>
        <v>918</v>
      </c>
    </row>
    <row r="280" spans="1:7" x14ac:dyDescent="0.35">
      <c r="A280" s="1">
        <f>'données gpa'!A280</f>
        <v>43227</v>
      </c>
      <c r="B280" s="2">
        <f t="shared" si="12"/>
        <v>19</v>
      </c>
      <c r="C280" s="2" t="str">
        <f t="shared" si="13"/>
        <v>mai</v>
      </c>
      <c r="D280">
        <f t="shared" si="14"/>
        <v>2018</v>
      </c>
      <c r="E280" s="2" t="str">
        <f>'données gpa'!B280</f>
        <v>P550CIT500</v>
      </c>
      <c r="F280" s="2" t="str">
        <f>'données gpa'!C280</f>
        <v>Sorbet Citron 550ml</v>
      </c>
      <c r="G280" s="2">
        <f>'données gpa'!D280</f>
        <v>918</v>
      </c>
    </row>
    <row r="281" spans="1:7" x14ac:dyDescent="0.35">
      <c r="A281" s="1">
        <f>'données gpa'!A281</f>
        <v>43227</v>
      </c>
      <c r="B281" s="2">
        <f t="shared" si="12"/>
        <v>19</v>
      </c>
      <c r="C281" s="2" t="str">
        <f t="shared" si="13"/>
        <v>mai</v>
      </c>
      <c r="D281">
        <f t="shared" si="14"/>
        <v>2018</v>
      </c>
      <c r="E281" s="2" t="str">
        <f>'données gpa'!B281</f>
        <v>P550CIT500</v>
      </c>
      <c r="F281" s="2" t="str">
        <f>'données gpa'!C281</f>
        <v>Sorbet Citron 550ml</v>
      </c>
      <c r="G281" s="2">
        <f>'données gpa'!D281</f>
        <v>918</v>
      </c>
    </row>
    <row r="282" spans="1:7" x14ac:dyDescent="0.35">
      <c r="A282" s="1">
        <f>'données gpa'!A282</f>
        <v>43227</v>
      </c>
      <c r="B282" s="2">
        <f t="shared" si="12"/>
        <v>19</v>
      </c>
      <c r="C282" s="2" t="str">
        <f t="shared" si="13"/>
        <v>mai</v>
      </c>
      <c r="D282">
        <f t="shared" si="14"/>
        <v>2018</v>
      </c>
      <c r="E282" s="2" t="str">
        <f>'données gpa'!B282</f>
        <v>P550CIT500</v>
      </c>
      <c r="F282" s="2" t="str">
        <f>'données gpa'!C282</f>
        <v>Sorbet Citron 550ml</v>
      </c>
      <c r="G282" s="2">
        <f>'données gpa'!D282</f>
        <v>918</v>
      </c>
    </row>
    <row r="283" spans="1:7" x14ac:dyDescent="0.35">
      <c r="A283" s="1">
        <f>'données gpa'!A283</f>
        <v>43227</v>
      </c>
      <c r="B283" s="2">
        <f t="shared" si="12"/>
        <v>19</v>
      </c>
      <c r="C283" s="2" t="str">
        <f t="shared" si="13"/>
        <v>mai</v>
      </c>
      <c r="D283">
        <f t="shared" si="14"/>
        <v>2018</v>
      </c>
      <c r="E283" s="2" t="str">
        <f>'données gpa'!B283</f>
        <v>P550CIT500</v>
      </c>
      <c r="F283" s="2" t="str">
        <f>'données gpa'!C283</f>
        <v>Sorbet Citron 550ml</v>
      </c>
      <c r="G283" s="2">
        <f>'données gpa'!D283</f>
        <v>498</v>
      </c>
    </row>
    <row r="284" spans="1:7" x14ac:dyDescent="0.35">
      <c r="A284" s="1">
        <f>'données gpa'!A284</f>
        <v>43229</v>
      </c>
      <c r="B284" s="2">
        <f t="shared" si="12"/>
        <v>19</v>
      </c>
      <c r="C284" s="2" t="str">
        <f t="shared" si="13"/>
        <v>mai</v>
      </c>
      <c r="D284">
        <f t="shared" si="14"/>
        <v>2018</v>
      </c>
      <c r="E284" s="2" t="str">
        <f>'données gpa'!B284</f>
        <v>B2500COC500</v>
      </c>
      <c r="F284" s="2" t="str">
        <f>'données gpa'!C284</f>
        <v>Sorbet Noix de Coco 2.5L</v>
      </c>
      <c r="G284" s="2">
        <f>'données gpa'!D284</f>
        <v>40</v>
      </c>
    </row>
    <row r="285" spans="1:7" x14ac:dyDescent="0.35">
      <c r="A285" s="1">
        <f>'données gpa'!A285</f>
        <v>43229</v>
      </c>
      <c r="B285" s="2">
        <f t="shared" si="12"/>
        <v>19</v>
      </c>
      <c r="C285" s="2" t="str">
        <f t="shared" si="13"/>
        <v>mai</v>
      </c>
      <c r="D285">
        <f t="shared" si="14"/>
        <v>2018</v>
      </c>
      <c r="E285" s="2" t="str">
        <f>'données gpa'!B285</f>
        <v>P550COC500</v>
      </c>
      <c r="F285" s="2" t="str">
        <f>'données gpa'!C285</f>
        <v>Sorbet Noix de Coco 550ml</v>
      </c>
      <c r="G285" s="2">
        <f>'données gpa'!D285</f>
        <v>918</v>
      </c>
    </row>
    <row r="286" spans="1:7" x14ac:dyDescent="0.35">
      <c r="A286" s="1">
        <f>'données gpa'!A286</f>
        <v>43229</v>
      </c>
      <c r="B286" s="2">
        <f t="shared" si="12"/>
        <v>19</v>
      </c>
      <c r="C286" s="2" t="str">
        <f t="shared" si="13"/>
        <v>mai</v>
      </c>
      <c r="D286">
        <f t="shared" si="14"/>
        <v>2018</v>
      </c>
      <c r="E286" s="2" t="str">
        <f>'données gpa'!B286</f>
        <v>P550COC500</v>
      </c>
      <c r="F286" s="2" t="str">
        <f>'données gpa'!C286</f>
        <v>Sorbet Noix de Coco 550ml</v>
      </c>
      <c r="G286" s="2">
        <f>'données gpa'!D286</f>
        <v>918</v>
      </c>
    </row>
    <row r="287" spans="1:7" x14ac:dyDescent="0.35">
      <c r="A287" s="1">
        <f>'données gpa'!A287</f>
        <v>43229</v>
      </c>
      <c r="B287" s="2">
        <f t="shared" si="12"/>
        <v>19</v>
      </c>
      <c r="C287" s="2" t="str">
        <f t="shared" si="13"/>
        <v>mai</v>
      </c>
      <c r="D287">
        <f t="shared" si="14"/>
        <v>2018</v>
      </c>
      <c r="E287" s="2" t="str">
        <f>'données gpa'!B287</f>
        <v>P550COC500</v>
      </c>
      <c r="F287" s="2" t="str">
        <f>'données gpa'!C287</f>
        <v>Sorbet Noix de Coco 550ml</v>
      </c>
      <c r="G287" s="2">
        <f>'données gpa'!D287</f>
        <v>918</v>
      </c>
    </row>
    <row r="288" spans="1:7" x14ac:dyDescent="0.35">
      <c r="A288" s="1">
        <f>'données gpa'!A288</f>
        <v>43229</v>
      </c>
      <c r="B288" s="2">
        <f t="shared" si="12"/>
        <v>19</v>
      </c>
      <c r="C288" s="2" t="str">
        <f t="shared" si="13"/>
        <v>mai</v>
      </c>
      <c r="D288">
        <f t="shared" si="14"/>
        <v>2018</v>
      </c>
      <c r="E288" s="2" t="str">
        <f>'données gpa'!B288</f>
        <v>P550COC500</v>
      </c>
      <c r="F288" s="2" t="str">
        <f>'données gpa'!C288</f>
        <v>Sorbet Noix de Coco 550ml</v>
      </c>
      <c r="G288" s="2">
        <f>'données gpa'!D288</f>
        <v>636</v>
      </c>
    </row>
    <row r="289" spans="1:7" x14ac:dyDescent="0.35">
      <c r="A289" s="1">
        <f>'données gpa'!A289</f>
        <v>43231</v>
      </c>
      <c r="B289" s="2">
        <f t="shared" si="12"/>
        <v>19</v>
      </c>
      <c r="C289" s="2" t="str">
        <f t="shared" si="13"/>
        <v>mai</v>
      </c>
      <c r="D289">
        <f t="shared" si="14"/>
        <v>2018</v>
      </c>
      <c r="E289" s="2" t="str">
        <f>'données gpa'!B289</f>
        <v>P550MAR100</v>
      </c>
      <c r="F289" s="2" t="str">
        <f>'données gpa'!C289</f>
        <v>Crème Marron 550ml</v>
      </c>
      <c r="G289" s="2">
        <f>'données gpa'!D289</f>
        <v>918</v>
      </c>
    </row>
    <row r="290" spans="1:7" x14ac:dyDescent="0.35">
      <c r="A290" s="1">
        <f>'données gpa'!A290</f>
        <v>43231</v>
      </c>
      <c r="B290" s="2">
        <f t="shared" si="12"/>
        <v>19</v>
      </c>
      <c r="C290" s="2" t="str">
        <f t="shared" si="13"/>
        <v>mai</v>
      </c>
      <c r="D290">
        <f t="shared" si="14"/>
        <v>2018</v>
      </c>
      <c r="E290" s="2" t="str">
        <f>'données gpa'!B290</f>
        <v>P550MAR100</v>
      </c>
      <c r="F290" s="2" t="str">
        <f>'données gpa'!C290</f>
        <v>Crème Marron 550ml</v>
      </c>
      <c r="G290" s="2">
        <f>'données gpa'!D290</f>
        <v>918</v>
      </c>
    </row>
    <row r="291" spans="1:7" x14ac:dyDescent="0.35">
      <c r="A291" s="1">
        <f>'données gpa'!A291</f>
        <v>43231</v>
      </c>
      <c r="B291" s="2">
        <f t="shared" si="12"/>
        <v>19</v>
      </c>
      <c r="C291" s="2" t="str">
        <f t="shared" si="13"/>
        <v>mai</v>
      </c>
      <c r="D291">
        <f t="shared" si="14"/>
        <v>2018</v>
      </c>
      <c r="E291" s="2" t="str">
        <f>'données gpa'!B291</f>
        <v>P550MAR100</v>
      </c>
      <c r="F291" s="2" t="str">
        <f>'données gpa'!C291</f>
        <v>Crème Marron 550ml</v>
      </c>
      <c r="G291" s="2">
        <f>'données gpa'!D291</f>
        <v>918</v>
      </c>
    </row>
    <row r="292" spans="1:7" x14ac:dyDescent="0.35">
      <c r="A292" s="1">
        <f>'données gpa'!A292</f>
        <v>43231</v>
      </c>
      <c r="B292" s="2">
        <f t="shared" si="12"/>
        <v>19</v>
      </c>
      <c r="C292" s="2" t="str">
        <f t="shared" si="13"/>
        <v>mai</v>
      </c>
      <c r="D292">
        <f t="shared" si="14"/>
        <v>2018</v>
      </c>
      <c r="E292" s="2" t="str">
        <f>'données gpa'!B292</f>
        <v>P550MAR100</v>
      </c>
      <c r="F292" s="2" t="str">
        <f>'données gpa'!C292</f>
        <v>Crème Marron 550ml</v>
      </c>
      <c r="G292" s="2">
        <f>'données gpa'!D292</f>
        <v>474</v>
      </c>
    </row>
    <row r="293" spans="1:7" x14ac:dyDescent="0.35">
      <c r="A293" s="1">
        <f>'données gpa'!A293</f>
        <v>43234</v>
      </c>
      <c r="B293" s="2">
        <f t="shared" si="12"/>
        <v>20</v>
      </c>
      <c r="C293" s="2" t="str">
        <f t="shared" si="13"/>
        <v>mai</v>
      </c>
      <c r="D293">
        <f t="shared" si="14"/>
        <v>2018</v>
      </c>
      <c r="E293" s="2" t="str">
        <f>'données gpa'!B293</f>
        <v>P550CAF100</v>
      </c>
      <c r="F293" s="2" t="str">
        <f>'données gpa'!C293</f>
        <v>Crème Café  550ml</v>
      </c>
      <c r="G293" s="2">
        <f>'données gpa'!D293</f>
        <v>480</v>
      </c>
    </row>
    <row r="294" spans="1:7" x14ac:dyDescent="0.35">
      <c r="A294" s="1">
        <f>'données gpa'!A294</f>
        <v>43234</v>
      </c>
      <c r="B294" s="2">
        <f t="shared" si="12"/>
        <v>20</v>
      </c>
      <c r="C294" s="2" t="str">
        <f t="shared" si="13"/>
        <v>mai</v>
      </c>
      <c r="D294">
        <f t="shared" si="14"/>
        <v>2018</v>
      </c>
      <c r="E294" s="2" t="str">
        <f>'données gpa'!B294</f>
        <v>P550CAF100</v>
      </c>
      <c r="F294" s="2" t="str">
        <f>'données gpa'!C294</f>
        <v>Crème Café  550ml</v>
      </c>
      <c r="G294" s="2">
        <f>'données gpa'!D294</f>
        <v>918</v>
      </c>
    </row>
    <row r="295" spans="1:7" x14ac:dyDescent="0.35">
      <c r="A295" s="1">
        <f>'données gpa'!A295</f>
        <v>43234</v>
      </c>
      <c r="B295" s="2">
        <f t="shared" si="12"/>
        <v>20</v>
      </c>
      <c r="C295" s="2" t="str">
        <f t="shared" si="13"/>
        <v>mai</v>
      </c>
      <c r="D295">
        <f t="shared" si="14"/>
        <v>2018</v>
      </c>
      <c r="E295" s="2" t="str">
        <f>'données gpa'!B295</f>
        <v>P550CAF100</v>
      </c>
      <c r="F295" s="2" t="str">
        <f>'données gpa'!C295</f>
        <v>Crème Café  550ml</v>
      </c>
      <c r="G295" s="2">
        <f>'données gpa'!D295</f>
        <v>918</v>
      </c>
    </row>
    <row r="296" spans="1:7" x14ac:dyDescent="0.35">
      <c r="A296" s="1">
        <f>'données gpa'!A296</f>
        <v>43234</v>
      </c>
      <c r="B296" s="2">
        <f t="shared" si="12"/>
        <v>20</v>
      </c>
      <c r="C296" s="2" t="str">
        <f t="shared" si="13"/>
        <v>mai</v>
      </c>
      <c r="D296">
        <f t="shared" si="14"/>
        <v>2018</v>
      </c>
      <c r="E296" s="2" t="str">
        <f>'données gpa'!B296</f>
        <v>P550CAF100</v>
      </c>
      <c r="F296" s="2" t="str">
        <f>'données gpa'!C296</f>
        <v>Crème Café  550ml</v>
      </c>
      <c r="G296" s="2">
        <f>'données gpa'!D296</f>
        <v>918</v>
      </c>
    </row>
    <row r="297" spans="1:7" x14ac:dyDescent="0.35">
      <c r="A297" s="1">
        <f>'données gpa'!A297</f>
        <v>43234</v>
      </c>
      <c r="B297" s="2">
        <f t="shared" si="12"/>
        <v>20</v>
      </c>
      <c r="C297" s="2" t="str">
        <f t="shared" si="13"/>
        <v>mai</v>
      </c>
      <c r="D297">
        <f t="shared" si="14"/>
        <v>2018</v>
      </c>
      <c r="E297" s="2" t="str">
        <f>'données gpa'!B297</f>
        <v>P550CAF100</v>
      </c>
      <c r="F297" s="2" t="str">
        <f>'données gpa'!C297</f>
        <v>Crème Café  550ml</v>
      </c>
      <c r="G297" s="2">
        <f>'données gpa'!D297</f>
        <v>918</v>
      </c>
    </row>
    <row r="298" spans="1:7" x14ac:dyDescent="0.35">
      <c r="A298" s="1">
        <f>'données gpa'!A298</f>
        <v>43234</v>
      </c>
      <c r="B298" s="2">
        <f t="shared" si="12"/>
        <v>20</v>
      </c>
      <c r="C298" s="2" t="str">
        <f t="shared" si="13"/>
        <v>mai</v>
      </c>
      <c r="D298">
        <f t="shared" si="14"/>
        <v>2018</v>
      </c>
      <c r="E298" s="2" t="str">
        <f>'données gpa'!B298</f>
        <v>P550CAF100</v>
      </c>
      <c r="F298" s="2" t="str">
        <f>'données gpa'!C298</f>
        <v>Crème Café  550ml</v>
      </c>
      <c r="G298" s="2">
        <f>'données gpa'!D298</f>
        <v>918</v>
      </c>
    </row>
    <row r="299" spans="1:7" x14ac:dyDescent="0.35">
      <c r="A299" s="1">
        <f>'données gpa'!A299</f>
        <v>43235</v>
      </c>
      <c r="B299" s="2">
        <f t="shared" si="12"/>
        <v>20</v>
      </c>
      <c r="C299" s="2" t="str">
        <f t="shared" si="13"/>
        <v>mai</v>
      </c>
      <c r="D299">
        <f t="shared" si="14"/>
        <v>2018</v>
      </c>
      <c r="E299" s="2" t="str">
        <f>'données gpa'!B299</f>
        <v>B2500PEC500</v>
      </c>
      <c r="F299" s="2" t="str">
        <f>'données gpa'!C299</f>
        <v>Sorbet Pêche 2.5L</v>
      </c>
      <c r="G299" s="2">
        <f>'données gpa'!D299</f>
        <v>20</v>
      </c>
    </row>
    <row r="300" spans="1:7" x14ac:dyDescent="0.35">
      <c r="A300" s="1">
        <f>'données gpa'!A300</f>
        <v>43235</v>
      </c>
      <c r="B300" s="2">
        <f t="shared" si="12"/>
        <v>20</v>
      </c>
      <c r="C300" s="2" t="str">
        <f t="shared" si="13"/>
        <v>mai</v>
      </c>
      <c r="D300">
        <f t="shared" si="14"/>
        <v>2018</v>
      </c>
      <c r="E300" s="2" t="str">
        <f>'données gpa'!B300</f>
        <v>P550FRB500</v>
      </c>
      <c r="F300" s="2" t="str">
        <f>'données gpa'!C300</f>
        <v>Sorbet Framboise 550ml</v>
      </c>
      <c r="G300" s="2">
        <f>'données gpa'!D300</f>
        <v>642</v>
      </c>
    </row>
    <row r="301" spans="1:7" x14ac:dyDescent="0.35">
      <c r="A301" s="1">
        <f>'données gpa'!A301</f>
        <v>43235</v>
      </c>
      <c r="B301" s="2">
        <f t="shared" si="12"/>
        <v>20</v>
      </c>
      <c r="C301" s="2" t="str">
        <f t="shared" si="13"/>
        <v>mai</v>
      </c>
      <c r="D301">
        <f t="shared" si="14"/>
        <v>2018</v>
      </c>
      <c r="E301" s="2" t="str">
        <f>'données gpa'!B301</f>
        <v>P550FRB500</v>
      </c>
      <c r="F301" s="2" t="str">
        <f>'données gpa'!C301</f>
        <v>Sorbet Framboise 550ml</v>
      </c>
      <c r="G301" s="2">
        <f>'données gpa'!D301</f>
        <v>918</v>
      </c>
    </row>
    <row r="302" spans="1:7" x14ac:dyDescent="0.35">
      <c r="A302" s="1">
        <f>'données gpa'!A302</f>
        <v>43235</v>
      </c>
      <c r="B302" s="2">
        <f t="shared" si="12"/>
        <v>20</v>
      </c>
      <c r="C302" s="2" t="str">
        <f t="shared" si="13"/>
        <v>mai</v>
      </c>
      <c r="D302">
        <f t="shared" si="14"/>
        <v>2018</v>
      </c>
      <c r="E302" s="2" t="str">
        <f>'données gpa'!B302</f>
        <v>P550FRB500</v>
      </c>
      <c r="F302" s="2" t="str">
        <f>'données gpa'!C302</f>
        <v>Sorbet Framboise 550ml</v>
      </c>
      <c r="G302" s="2">
        <f>'données gpa'!D302</f>
        <v>918</v>
      </c>
    </row>
    <row r="303" spans="1:7" x14ac:dyDescent="0.35">
      <c r="A303" s="1">
        <f>'données gpa'!A303</f>
        <v>43235</v>
      </c>
      <c r="B303" s="2">
        <f t="shared" si="12"/>
        <v>20</v>
      </c>
      <c r="C303" s="2" t="str">
        <f t="shared" si="13"/>
        <v>mai</v>
      </c>
      <c r="D303">
        <f t="shared" si="14"/>
        <v>2018</v>
      </c>
      <c r="E303" s="2" t="str">
        <f>'données gpa'!B303</f>
        <v>P550FRB500</v>
      </c>
      <c r="F303" s="2" t="str">
        <f>'données gpa'!C303</f>
        <v>Sorbet Framboise 550ml</v>
      </c>
      <c r="G303" s="2">
        <f>'données gpa'!D303</f>
        <v>918</v>
      </c>
    </row>
    <row r="304" spans="1:7" x14ac:dyDescent="0.35">
      <c r="A304" s="1">
        <f>'données gpa'!A304</f>
        <v>43235</v>
      </c>
      <c r="B304" s="2">
        <f t="shared" si="12"/>
        <v>20</v>
      </c>
      <c r="C304" s="2" t="str">
        <f t="shared" si="13"/>
        <v>mai</v>
      </c>
      <c r="D304">
        <f t="shared" si="14"/>
        <v>2018</v>
      </c>
      <c r="E304" s="2" t="str">
        <f>'données gpa'!B304</f>
        <v>P550PEC500</v>
      </c>
      <c r="F304" s="2" t="str">
        <f>'données gpa'!C304</f>
        <v>Sorbet Pêche 550ml</v>
      </c>
      <c r="G304" s="2">
        <f>'données gpa'!D304</f>
        <v>666</v>
      </c>
    </row>
    <row r="305" spans="1:7" x14ac:dyDescent="0.35">
      <c r="A305" s="1">
        <f>'données gpa'!A305</f>
        <v>43235</v>
      </c>
      <c r="B305" s="2">
        <f t="shared" si="12"/>
        <v>20</v>
      </c>
      <c r="C305" s="2" t="str">
        <f t="shared" si="13"/>
        <v>mai</v>
      </c>
      <c r="D305">
        <f t="shared" si="14"/>
        <v>2018</v>
      </c>
      <c r="E305" s="2" t="str">
        <f>'données gpa'!B305</f>
        <v>P550PEC500</v>
      </c>
      <c r="F305" s="2" t="str">
        <f>'données gpa'!C305</f>
        <v>Sorbet Pêche 550ml</v>
      </c>
      <c r="G305" s="2">
        <f>'données gpa'!D305</f>
        <v>918</v>
      </c>
    </row>
    <row r="306" spans="1:7" x14ac:dyDescent="0.35">
      <c r="A306" s="1">
        <f>'données gpa'!A306</f>
        <v>43236</v>
      </c>
      <c r="B306" s="2">
        <f t="shared" si="12"/>
        <v>20</v>
      </c>
      <c r="C306" s="2" t="str">
        <f t="shared" si="13"/>
        <v>mai</v>
      </c>
      <c r="D306">
        <f t="shared" si="14"/>
        <v>2018</v>
      </c>
      <c r="E306" s="2" t="str">
        <f>'données gpa'!B306</f>
        <v>P550VAN100</v>
      </c>
      <c r="F306" s="2" t="str">
        <f>'données gpa'!C306</f>
        <v>Crème Vanille 550ml</v>
      </c>
      <c r="G306" s="2">
        <f>'données gpa'!D306</f>
        <v>918</v>
      </c>
    </row>
    <row r="307" spans="1:7" x14ac:dyDescent="0.35">
      <c r="A307" s="1">
        <f>'données gpa'!A307</f>
        <v>43236</v>
      </c>
      <c r="B307" s="2">
        <f t="shared" si="12"/>
        <v>20</v>
      </c>
      <c r="C307" s="2" t="str">
        <f t="shared" si="13"/>
        <v>mai</v>
      </c>
      <c r="D307">
        <f t="shared" si="14"/>
        <v>2018</v>
      </c>
      <c r="E307" s="2" t="str">
        <f>'données gpa'!B307</f>
        <v>P550VAN100</v>
      </c>
      <c r="F307" s="2" t="str">
        <f>'données gpa'!C307</f>
        <v>Crème Vanille 550ml</v>
      </c>
      <c r="G307" s="2">
        <f>'données gpa'!D307</f>
        <v>918</v>
      </c>
    </row>
    <row r="308" spans="1:7" x14ac:dyDescent="0.35">
      <c r="A308" s="1">
        <f>'données gpa'!A308</f>
        <v>43236</v>
      </c>
      <c r="B308" s="2">
        <f t="shared" si="12"/>
        <v>20</v>
      </c>
      <c r="C308" s="2" t="str">
        <f t="shared" si="13"/>
        <v>mai</v>
      </c>
      <c r="D308">
        <f t="shared" si="14"/>
        <v>2018</v>
      </c>
      <c r="E308" s="2" t="str">
        <f>'données gpa'!B308</f>
        <v>P550VAN100</v>
      </c>
      <c r="F308" s="2" t="str">
        <f>'données gpa'!C308</f>
        <v>Crème Vanille 550ml</v>
      </c>
      <c r="G308" s="2">
        <f>'données gpa'!D308</f>
        <v>918</v>
      </c>
    </row>
    <row r="309" spans="1:7" x14ac:dyDescent="0.35">
      <c r="A309" s="1">
        <f>'données gpa'!A309</f>
        <v>43236</v>
      </c>
      <c r="B309" s="2">
        <f t="shared" si="12"/>
        <v>20</v>
      </c>
      <c r="C309" s="2" t="str">
        <f t="shared" si="13"/>
        <v>mai</v>
      </c>
      <c r="D309">
        <f t="shared" si="14"/>
        <v>2018</v>
      </c>
      <c r="E309" s="2" t="str">
        <f>'données gpa'!B309</f>
        <v>P550VAN100</v>
      </c>
      <c r="F309" s="2" t="str">
        <f>'données gpa'!C309</f>
        <v>Crème Vanille 550ml</v>
      </c>
      <c r="G309" s="2">
        <f>'données gpa'!D309</f>
        <v>918</v>
      </c>
    </row>
    <row r="310" spans="1:7" x14ac:dyDescent="0.35">
      <c r="A310" s="1">
        <f>'données gpa'!A310</f>
        <v>43236</v>
      </c>
      <c r="B310" s="2">
        <f t="shared" si="12"/>
        <v>20</v>
      </c>
      <c r="C310" s="2" t="str">
        <f t="shared" si="13"/>
        <v>mai</v>
      </c>
      <c r="D310">
        <f t="shared" si="14"/>
        <v>2018</v>
      </c>
      <c r="E310" s="2" t="str">
        <f>'données gpa'!B310</f>
        <v>P550VAN100</v>
      </c>
      <c r="F310" s="2" t="str">
        <f>'données gpa'!C310</f>
        <v>Crème Vanille 550ml</v>
      </c>
      <c r="G310" s="2">
        <f>'données gpa'!D310</f>
        <v>918</v>
      </c>
    </row>
    <row r="311" spans="1:7" x14ac:dyDescent="0.35">
      <c r="A311" s="1">
        <f>'données gpa'!A311</f>
        <v>43236</v>
      </c>
      <c r="B311" s="2">
        <f t="shared" si="12"/>
        <v>20</v>
      </c>
      <c r="C311" s="2" t="str">
        <f t="shared" si="13"/>
        <v>mai</v>
      </c>
      <c r="D311">
        <f t="shared" si="14"/>
        <v>2018</v>
      </c>
      <c r="E311" s="2" t="str">
        <f>'données gpa'!B311</f>
        <v>P550VAN100</v>
      </c>
      <c r="F311" s="2" t="str">
        <f>'données gpa'!C311</f>
        <v>Crème Vanille 550ml</v>
      </c>
      <c r="G311" s="2">
        <f>'données gpa'!D311</f>
        <v>426</v>
      </c>
    </row>
    <row r="312" spans="1:7" x14ac:dyDescent="0.35">
      <c r="A312" s="1">
        <f>'données gpa'!A312</f>
        <v>43237</v>
      </c>
      <c r="B312" s="2">
        <f t="shared" si="12"/>
        <v>20</v>
      </c>
      <c r="C312" s="2" t="str">
        <f t="shared" si="13"/>
        <v>mai</v>
      </c>
      <c r="D312">
        <f t="shared" si="14"/>
        <v>2018</v>
      </c>
      <c r="E312" s="2" t="str">
        <f>'données gpa'!B312</f>
        <v>P550VAN100</v>
      </c>
      <c r="F312" s="2" t="str">
        <f>'données gpa'!C312</f>
        <v>Crème Vanille 550ml</v>
      </c>
      <c r="G312" s="2">
        <f>'données gpa'!D312</f>
        <v>522</v>
      </c>
    </row>
    <row r="313" spans="1:7" x14ac:dyDescent="0.35">
      <c r="A313" s="1">
        <f>'données gpa'!A313</f>
        <v>43237</v>
      </c>
      <c r="B313" s="2">
        <f t="shared" si="12"/>
        <v>20</v>
      </c>
      <c r="C313" s="2" t="str">
        <f t="shared" si="13"/>
        <v>mai</v>
      </c>
      <c r="D313">
        <f t="shared" si="14"/>
        <v>2018</v>
      </c>
      <c r="E313" s="2" t="str">
        <f>'données gpa'!B313</f>
        <v>P550VAN100</v>
      </c>
      <c r="F313" s="2" t="str">
        <f>'données gpa'!C313</f>
        <v>Crème Vanille 550ml</v>
      </c>
      <c r="G313" s="2">
        <f>'données gpa'!D313</f>
        <v>918</v>
      </c>
    </row>
    <row r="314" spans="1:7" x14ac:dyDescent="0.35">
      <c r="A314" s="1">
        <f>'données gpa'!A314</f>
        <v>43237</v>
      </c>
      <c r="B314" s="2">
        <f t="shared" si="12"/>
        <v>20</v>
      </c>
      <c r="C314" s="2" t="str">
        <f t="shared" si="13"/>
        <v>mai</v>
      </c>
      <c r="D314">
        <f t="shared" si="14"/>
        <v>2018</v>
      </c>
      <c r="E314" s="2" t="str">
        <f>'données gpa'!B314</f>
        <v>P550VAN100</v>
      </c>
      <c r="F314" s="2" t="str">
        <f>'données gpa'!C314</f>
        <v>Crème Vanille 550ml</v>
      </c>
      <c r="G314" s="2">
        <f>'données gpa'!D314</f>
        <v>918</v>
      </c>
    </row>
    <row r="315" spans="1:7" x14ac:dyDescent="0.35">
      <c r="A315" s="1">
        <f>'données gpa'!A315</f>
        <v>43237</v>
      </c>
      <c r="B315" s="2">
        <f t="shared" si="12"/>
        <v>20</v>
      </c>
      <c r="C315" s="2" t="str">
        <f t="shared" si="13"/>
        <v>mai</v>
      </c>
      <c r="D315">
        <f t="shared" si="14"/>
        <v>2018</v>
      </c>
      <c r="E315" s="2" t="str">
        <f>'données gpa'!B315</f>
        <v>P550VAN100</v>
      </c>
      <c r="F315" s="2" t="str">
        <f>'données gpa'!C315</f>
        <v>Crème Vanille 550ml</v>
      </c>
      <c r="G315" s="2">
        <f>'données gpa'!D315</f>
        <v>918</v>
      </c>
    </row>
    <row r="316" spans="1:7" x14ac:dyDescent="0.35">
      <c r="A316" s="1">
        <f>'données gpa'!A316</f>
        <v>43237</v>
      </c>
      <c r="B316" s="2">
        <f t="shared" si="12"/>
        <v>20</v>
      </c>
      <c r="C316" s="2" t="str">
        <f t="shared" si="13"/>
        <v>mai</v>
      </c>
      <c r="D316">
        <f t="shared" si="14"/>
        <v>2018</v>
      </c>
      <c r="E316" s="2" t="str">
        <f>'données gpa'!B316</f>
        <v>P550VAN100</v>
      </c>
      <c r="F316" s="2" t="str">
        <f>'données gpa'!C316</f>
        <v>Crème Vanille 550ml</v>
      </c>
      <c r="G316" s="2">
        <f>'données gpa'!D316</f>
        <v>918</v>
      </c>
    </row>
    <row r="317" spans="1:7" x14ac:dyDescent="0.35">
      <c r="A317" s="1">
        <f>'données gpa'!A317</f>
        <v>43237</v>
      </c>
      <c r="B317" s="2">
        <f t="shared" si="12"/>
        <v>20</v>
      </c>
      <c r="C317" s="2" t="str">
        <f t="shared" si="13"/>
        <v>mai</v>
      </c>
      <c r="D317">
        <f t="shared" si="14"/>
        <v>2018</v>
      </c>
      <c r="E317" s="2" t="str">
        <f>'données gpa'!B317</f>
        <v>P550VAN100</v>
      </c>
      <c r="F317" s="2" t="str">
        <f>'données gpa'!C317</f>
        <v>Crème Vanille 550ml</v>
      </c>
      <c r="G317" s="2">
        <f>'données gpa'!D317</f>
        <v>918</v>
      </c>
    </row>
    <row r="318" spans="1:7" x14ac:dyDescent="0.35">
      <c r="A318" s="1">
        <f>'données gpa'!A318</f>
        <v>43238</v>
      </c>
      <c r="B318" s="2">
        <f t="shared" si="12"/>
        <v>20</v>
      </c>
      <c r="C318" s="2" t="str">
        <f t="shared" si="13"/>
        <v>mai</v>
      </c>
      <c r="D318">
        <f t="shared" si="14"/>
        <v>2018</v>
      </c>
      <c r="E318" s="2" t="str">
        <f>'données gpa'!B318</f>
        <v>P550PLO100</v>
      </c>
      <c r="F318" s="2" t="str">
        <f>'données gpa'!C318</f>
        <v>Crème Plombière 550ml</v>
      </c>
      <c r="G318" s="2">
        <f>'données gpa'!D318</f>
        <v>918</v>
      </c>
    </row>
    <row r="319" spans="1:7" x14ac:dyDescent="0.35">
      <c r="A319" s="1">
        <f>'données gpa'!A319</f>
        <v>43238</v>
      </c>
      <c r="B319" s="2">
        <f t="shared" si="12"/>
        <v>20</v>
      </c>
      <c r="C319" s="2" t="str">
        <f t="shared" si="13"/>
        <v>mai</v>
      </c>
      <c r="D319">
        <f t="shared" si="14"/>
        <v>2018</v>
      </c>
      <c r="E319" s="2" t="str">
        <f>'données gpa'!B319</f>
        <v>P550PLO100</v>
      </c>
      <c r="F319" s="2" t="str">
        <f>'données gpa'!C319</f>
        <v>Crème Plombière 550ml</v>
      </c>
      <c r="G319" s="2">
        <f>'données gpa'!D319</f>
        <v>738</v>
      </c>
    </row>
    <row r="320" spans="1:7" x14ac:dyDescent="0.35">
      <c r="A320" s="1">
        <f>'données gpa'!A320</f>
        <v>43238</v>
      </c>
      <c r="B320" s="2">
        <f t="shared" si="12"/>
        <v>20</v>
      </c>
      <c r="C320" s="2" t="str">
        <f t="shared" si="13"/>
        <v>mai</v>
      </c>
      <c r="D320">
        <f t="shared" si="14"/>
        <v>2018</v>
      </c>
      <c r="E320" s="2" t="str">
        <f>'données gpa'!B320</f>
        <v>P550RHU100</v>
      </c>
      <c r="F320" s="2" t="str">
        <f>'données gpa'!C320</f>
        <v>Crème Rhum/raisins 550ml</v>
      </c>
      <c r="G320" s="2">
        <f>'données gpa'!D320</f>
        <v>918</v>
      </c>
    </row>
    <row r="321" spans="1:7" x14ac:dyDescent="0.35">
      <c r="A321" s="1">
        <f>'données gpa'!A321</f>
        <v>43238</v>
      </c>
      <c r="B321" s="2">
        <f t="shared" si="12"/>
        <v>20</v>
      </c>
      <c r="C321" s="2" t="str">
        <f t="shared" si="13"/>
        <v>mai</v>
      </c>
      <c r="D321">
        <f t="shared" si="14"/>
        <v>2018</v>
      </c>
      <c r="E321" s="2" t="str">
        <f>'données gpa'!B321</f>
        <v>P550RHU100</v>
      </c>
      <c r="F321" s="2" t="str">
        <f>'données gpa'!C321</f>
        <v>Crème Rhum/raisins 550ml</v>
      </c>
      <c r="G321" s="2">
        <f>'données gpa'!D321</f>
        <v>918</v>
      </c>
    </row>
    <row r="322" spans="1:7" x14ac:dyDescent="0.35">
      <c r="A322" s="1">
        <f>'données gpa'!A322</f>
        <v>43238</v>
      </c>
      <c r="B322" s="2">
        <f t="shared" ref="B322:B385" si="15">WEEKNUM(A322)</f>
        <v>20</v>
      </c>
      <c r="C322" s="2" t="str">
        <f t="shared" ref="C322:C385" si="16">TEXT(30*MONTH(A322),"mmmm")</f>
        <v>mai</v>
      </c>
      <c r="D322">
        <f t="shared" ref="D322:D385" si="17">YEAR(A322)</f>
        <v>2018</v>
      </c>
      <c r="E322" s="2" t="str">
        <f>'données gpa'!B322</f>
        <v>P550RHU100</v>
      </c>
      <c r="F322" s="2" t="str">
        <f>'données gpa'!C322</f>
        <v>Crème Rhum/raisins 550ml</v>
      </c>
      <c r="G322" s="2">
        <f>'données gpa'!D322</f>
        <v>918</v>
      </c>
    </row>
    <row r="323" spans="1:7" x14ac:dyDescent="0.35">
      <c r="A323" s="1">
        <f>'données gpa'!A323</f>
        <v>43238</v>
      </c>
      <c r="B323" s="2">
        <f t="shared" si="15"/>
        <v>20</v>
      </c>
      <c r="C323" s="2" t="str">
        <f t="shared" si="16"/>
        <v>mai</v>
      </c>
      <c r="D323">
        <f t="shared" si="17"/>
        <v>2018</v>
      </c>
      <c r="E323" s="2" t="str">
        <f>'données gpa'!B323</f>
        <v>P550RHU100</v>
      </c>
      <c r="F323" s="2" t="str">
        <f>'données gpa'!C323</f>
        <v>Crème Rhum/raisins 550ml</v>
      </c>
      <c r="G323" s="2">
        <f>'données gpa'!D323</f>
        <v>738</v>
      </c>
    </row>
    <row r="324" spans="1:7" x14ac:dyDescent="0.35">
      <c r="A324" s="1">
        <f>'données gpa'!A324</f>
        <v>43242</v>
      </c>
      <c r="B324" s="2">
        <f t="shared" si="15"/>
        <v>21</v>
      </c>
      <c r="C324" s="2" t="str">
        <f t="shared" si="16"/>
        <v>mai</v>
      </c>
      <c r="D324">
        <f t="shared" si="17"/>
        <v>2018</v>
      </c>
      <c r="E324" s="2" t="str">
        <f>'données gpa'!B324</f>
        <v>P550CIT500</v>
      </c>
      <c r="F324" s="2" t="str">
        <f>'données gpa'!C324</f>
        <v>Sorbet Citron 550ml</v>
      </c>
      <c r="G324" s="2">
        <f>'données gpa'!D324</f>
        <v>918</v>
      </c>
    </row>
    <row r="325" spans="1:7" x14ac:dyDescent="0.35">
      <c r="A325" s="1">
        <f>'données gpa'!A325</f>
        <v>43242</v>
      </c>
      <c r="B325" s="2">
        <f t="shared" si="15"/>
        <v>21</v>
      </c>
      <c r="C325" s="2" t="str">
        <f t="shared" si="16"/>
        <v>mai</v>
      </c>
      <c r="D325">
        <f t="shared" si="17"/>
        <v>2018</v>
      </c>
      <c r="E325" s="2" t="str">
        <f>'données gpa'!B325</f>
        <v>P550CIT500</v>
      </c>
      <c r="F325" s="2" t="str">
        <f>'données gpa'!C325</f>
        <v>Sorbet Citron 550ml</v>
      </c>
      <c r="G325" s="2">
        <f>'données gpa'!D325</f>
        <v>918</v>
      </c>
    </row>
    <row r="326" spans="1:7" x14ac:dyDescent="0.35">
      <c r="A326" s="1">
        <f>'données gpa'!A326</f>
        <v>43242</v>
      </c>
      <c r="B326" s="2">
        <f t="shared" si="15"/>
        <v>21</v>
      </c>
      <c r="C326" s="2" t="str">
        <f t="shared" si="16"/>
        <v>mai</v>
      </c>
      <c r="D326">
        <f t="shared" si="17"/>
        <v>2018</v>
      </c>
      <c r="E326" s="2" t="str">
        <f>'données gpa'!B326</f>
        <v>P550CIT500</v>
      </c>
      <c r="F326" s="2" t="str">
        <f>'données gpa'!C326</f>
        <v>Sorbet Citron 550ml</v>
      </c>
      <c r="G326" s="2">
        <f>'données gpa'!D326</f>
        <v>918</v>
      </c>
    </row>
    <row r="327" spans="1:7" x14ac:dyDescent="0.35">
      <c r="A327" s="1">
        <f>'données gpa'!A327</f>
        <v>43242</v>
      </c>
      <c r="B327" s="2">
        <f t="shared" si="15"/>
        <v>21</v>
      </c>
      <c r="C327" s="2" t="str">
        <f t="shared" si="16"/>
        <v>mai</v>
      </c>
      <c r="D327">
        <f t="shared" si="17"/>
        <v>2018</v>
      </c>
      <c r="E327" s="2" t="str">
        <f>'données gpa'!B327</f>
        <v>P550CIT500</v>
      </c>
      <c r="F327" s="2" t="str">
        <f>'données gpa'!C327</f>
        <v>Sorbet Citron 550ml</v>
      </c>
      <c r="G327" s="2">
        <f>'données gpa'!D327</f>
        <v>474</v>
      </c>
    </row>
    <row r="328" spans="1:7" x14ac:dyDescent="0.35">
      <c r="A328" s="1">
        <f>'données gpa'!A328</f>
        <v>43242</v>
      </c>
      <c r="B328" s="2">
        <f t="shared" si="15"/>
        <v>21</v>
      </c>
      <c r="C328" s="2" t="str">
        <f t="shared" si="16"/>
        <v>mai</v>
      </c>
      <c r="D328">
        <f t="shared" si="17"/>
        <v>2018</v>
      </c>
      <c r="E328" s="2" t="str">
        <f>'données gpa'!B328</f>
        <v>P550MOJ500</v>
      </c>
      <c r="F328" s="2" t="str">
        <f>'données gpa'!C328</f>
        <v>Sorbet Mojito 550ml</v>
      </c>
      <c r="G328" s="2">
        <f>'données gpa'!D328</f>
        <v>918</v>
      </c>
    </row>
    <row r="329" spans="1:7" x14ac:dyDescent="0.35">
      <c r="A329" s="1">
        <f>'données gpa'!A329</f>
        <v>43242</v>
      </c>
      <c r="B329" s="2">
        <f t="shared" si="15"/>
        <v>21</v>
      </c>
      <c r="C329" s="2" t="str">
        <f t="shared" si="16"/>
        <v>mai</v>
      </c>
      <c r="D329">
        <f t="shared" si="17"/>
        <v>2018</v>
      </c>
      <c r="E329" s="2" t="str">
        <f>'données gpa'!B329</f>
        <v>P550MOJ500</v>
      </c>
      <c r="F329" s="2" t="str">
        <f>'données gpa'!C329</f>
        <v>Sorbet Mojito 550ml</v>
      </c>
      <c r="G329" s="2">
        <f>'données gpa'!D329</f>
        <v>720</v>
      </c>
    </row>
    <row r="330" spans="1:7" x14ac:dyDescent="0.35">
      <c r="A330" s="1">
        <f>'données gpa'!A330</f>
        <v>43243</v>
      </c>
      <c r="B330" s="2">
        <f t="shared" si="15"/>
        <v>21</v>
      </c>
      <c r="C330" s="2" t="str">
        <f t="shared" si="16"/>
        <v>mai</v>
      </c>
      <c r="D330">
        <f t="shared" si="17"/>
        <v>2018</v>
      </c>
      <c r="E330" s="2" t="str">
        <f>'données gpa'!B330</f>
        <v>P550ABR500</v>
      </c>
      <c r="F330" s="2" t="str">
        <f>'données gpa'!C330</f>
        <v>Sorbet Abricot 550ml</v>
      </c>
      <c r="G330" s="2">
        <f>'données gpa'!D330</f>
        <v>888</v>
      </c>
    </row>
    <row r="331" spans="1:7" x14ac:dyDescent="0.35">
      <c r="A331" s="1">
        <f>'données gpa'!A331</f>
        <v>43243</v>
      </c>
      <c r="B331" s="2">
        <f t="shared" si="15"/>
        <v>21</v>
      </c>
      <c r="C331" s="2" t="str">
        <f t="shared" si="16"/>
        <v>mai</v>
      </c>
      <c r="D331">
        <f t="shared" si="17"/>
        <v>2018</v>
      </c>
      <c r="E331" s="2" t="str">
        <f>'données gpa'!B331</f>
        <v>P550ABR500</v>
      </c>
      <c r="F331" s="2" t="str">
        <f>'données gpa'!C331</f>
        <v>Sorbet Abricot 550ml</v>
      </c>
      <c r="G331" s="2">
        <f>'données gpa'!D331</f>
        <v>918</v>
      </c>
    </row>
    <row r="332" spans="1:7" x14ac:dyDescent="0.35">
      <c r="A332" s="1">
        <f>'données gpa'!A332</f>
        <v>43243</v>
      </c>
      <c r="B332" s="2">
        <f t="shared" si="15"/>
        <v>21</v>
      </c>
      <c r="C332" s="2" t="str">
        <f t="shared" si="16"/>
        <v>mai</v>
      </c>
      <c r="D332">
        <f t="shared" si="17"/>
        <v>2018</v>
      </c>
      <c r="E332" s="2" t="str">
        <f>'données gpa'!B332</f>
        <v>P550MNG500</v>
      </c>
      <c r="F332" s="2" t="str">
        <f>'données gpa'!C332</f>
        <v>Sorbet Mangue/passion 550ml</v>
      </c>
      <c r="G332" s="2">
        <f>'données gpa'!D332</f>
        <v>918</v>
      </c>
    </row>
    <row r="333" spans="1:7" x14ac:dyDescent="0.35">
      <c r="A333" s="1">
        <f>'données gpa'!A333</f>
        <v>43243</v>
      </c>
      <c r="B333" s="2">
        <f t="shared" si="15"/>
        <v>21</v>
      </c>
      <c r="C333" s="2" t="str">
        <f t="shared" si="16"/>
        <v>mai</v>
      </c>
      <c r="D333">
        <f t="shared" si="17"/>
        <v>2018</v>
      </c>
      <c r="E333" s="2" t="str">
        <f>'données gpa'!B333</f>
        <v>P550MNG500</v>
      </c>
      <c r="F333" s="2" t="str">
        <f>'données gpa'!C333</f>
        <v>Sorbet Mangue/passion 550ml</v>
      </c>
      <c r="G333" s="2">
        <f>'données gpa'!D333</f>
        <v>918</v>
      </c>
    </row>
    <row r="334" spans="1:7" x14ac:dyDescent="0.35">
      <c r="A334" s="1">
        <f>'données gpa'!A334</f>
        <v>43243</v>
      </c>
      <c r="B334" s="2">
        <f t="shared" si="15"/>
        <v>21</v>
      </c>
      <c r="C334" s="2" t="str">
        <f t="shared" si="16"/>
        <v>mai</v>
      </c>
      <c r="D334">
        <f t="shared" si="17"/>
        <v>2018</v>
      </c>
      <c r="E334" s="2" t="str">
        <f>'données gpa'!B334</f>
        <v>P550MNG500</v>
      </c>
      <c r="F334" s="2" t="str">
        <f>'données gpa'!C334</f>
        <v>Sorbet Mangue/passion 550ml</v>
      </c>
      <c r="G334" s="2">
        <f>'données gpa'!D334</f>
        <v>144</v>
      </c>
    </row>
    <row r="335" spans="1:7" x14ac:dyDescent="0.35">
      <c r="A335" s="1">
        <f>'données gpa'!A335</f>
        <v>43244</v>
      </c>
      <c r="B335" s="2">
        <f t="shared" si="15"/>
        <v>21</v>
      </c>
      <c r="C335" s="2" t="str">
        <f t="shared" si="16"/>
        <v>mai</v>
      </c>
      <c r="D335">
        <f t="shared" si="17"/>
        <v>2018</v>
      </c>
      <c r="E335" s="2" t="str">
        <f>'données gpa'!B335</f>
        <v>B2500PIS100</v>
      </c>
      <c r="F335" s="2" t="str">
        <f>'données gpa'!C335</f>
        <v>Crème Pistache 2.5L</v>
      </c>
      <c r="G335" s="2">
        <f>'données gpa'!D335</f>
        <v>20</v>
      </c>
    </row>
    <row r="336" spans="1:7" x14ac:dyDescent="0.35">
      <c r="A336" s="1">
        <f>'données gpa'!A336</f>
        <v>43244</v>
      </c>
      <c r="B336" s="2">
        <f t="shared" si="15"/>
        <v>21</v>
      </c>
      <c r="C336" s="2" t="str">
        <f t="shared" si="16"/>
        <v>mai</v>
      </c>
      <c r="D336">
        <f t="shared" si="17"/>
        <v>2018</v>
      </c>
      <c r="E336" s="2" t="str">
        <f>'données gpa'!B336</f>
        <v>P550NOI100</v>
      </c>
      <c r="F336" s="2" t="str">
        <f>'données gpa'!C336</f>
        <v>Crème Noix/Figues 550ml</v>
      </c>
      <c r="G336" s="2">
        <f>'données gpa'!D336</f>
        <v>918</v>
      </c>
    </row>
    <row r="337" spans="1:7" x14ac:dyDescent="0.35">
      <c r="A337" s="1">
        <f>'données gpa'!A337</f>
        <v>43244</v>
      </c>
      <c r="B337" s="2">
        <f t="shared" si="15"/>
        <v>21</v>
      </c>
      <c r="C337" s="2" t="str">
        <f t="shared" si="16"/>
        <v>mai</v>
      </c>
      <c r="D337">
        <f t="shared" si="17"/>
        <v>2018</v>
      </c>
      <c r="E337" s="2" t="str">
        <f>'données gpa'!B337</f>
        <v>P550NOI100</v>
      </c>
      <c r="F337" s="2" t="str">
        <f>'données gpa'!C337</f>
        <v>Crème Noix/Figues 550ml</v>
      </c>
      <c r="G337" s="2">
        <f>'données gpa'!D337</f>
        <v>690</v>
      </c>
    </row>
    <row r="338" spans="1:7" x14ac:dyDescent="0.35">
      <c r="A338" s="1">
        <f>'données gpa'!A338</f>
        <v>43244</v>
      </c>
      <c r="B338" s="2">
        <f t="shared" si="15"/>
        <v>21</v>
      </c>
      <c r="C338" s="2" t="str">
        <f t="shared" si="16"/>
        <v>mai</v>
      </c>
      <c r="D338">
        <f t="shared" si="17"/>
        <v>2018</v>
      </c>
      <c r="E338" s="2" t="str">
        <f>'données gpa'!B338</f>
        <v>P550PIS100</v>
      </c>
      <c r="F338" s="2" t="str">
        <f>'données gpa'!C338</f>
        <v>Crème Pistache 550ml</v>
      </c>
      <c r="G338" s="2">
        <f>'données gpa'!D338</f>
        <v>918</v>
      </c>
    </row>
    <row r="339" spans="1:7" x14ac:dyDescent="0.35">
      <c r="A339" s="1">
        <f>'données gpa'!A339</f>
        <v>43244</v>
      </c>
      <c r="B339" s="2">
        <f t="shared" si="15"/>
        <v>21</v>
      </c>
      <c r="C339" s="2" t="str">
        <f t="shared" si="16"/>
        <v>mai</v>
      </c>
      <c r="D339">
        <f t="shared" si="17"/>
        <v>2018</v>
      </c>
      <c r="E339" s="2" t="str">
        <f>'données gpa'!B339</f>
        <v>P550PIS100</v>
      </c>
      <c r="F339" s="2" t="str">
        <f>'données gpa'!C339</f>
        <v>Crème Pistache 550ml</v>
      </c>
      <c r="G339" s="2">
        <f>'données gpa'!D339</f>
        <v>918</v>
      </c>
    </row>
    <row r="340" spans="1:7" x14ac:dyDescent="0.35">
      <c r="A340" s="1">
        <f>'données gpa'!A340</f>
        <v>43244</v>
      </c>
      <c r="B340" s="2">
        <f t="shared" si="15"/>
        <v>21</v>
      </c>
      <c r="C340" s="2" t="str">
        <f t="shared" si="16"/>
        <v>mai</v>
      </c>
      <c r="D340">
        <f t="shared" si="17"/>
        <v>2018</v>
      </c>
      <c r="E340" s="2" t="str">
        <f>'données gpa'!B340</f>
        <v>P550PIS100</v>
      </c>
      <c r="F340" s="2" t="str">
        <f>'données gpa'!C340</f>
        <v>Crème Pistache 550ml</v>
      </c>
      <c r="G340" s="2">
        <f>'données gpa'!D340</f>
        <v>918</v>
      </c>
    </row>
    <row r="341" spans="1:7" x14ac:dyDescent="0.35">
      <c r="A341" s="1">
        <f>'données gpa'!A341</f>
        <v>43244</v>
      </c>
      <c r="B341" s="2">
        <f t="shared" si="15"/>
        <v>21</v>
      </c>
      <c r="C341" s="2" t="str">
        <f t="shared" si="16"/>
        <v>mai</v>
      </c>
      <c r="D341">
        <f t="shared" si="17"/>
        <v>2018</v>
      </c>
      <c r="E341" s="2" t="str">
        <f>'données gpa'!B341</f>
        <v>P550PIS100</v>
      </c>
      <c r="F341" s="2" t="str">
        <f>'données gpa'!C341</f>
        <v>Crème Pistache 550ml</v>
      </c>
      <c r="G341" s="2">
        <f>'données gpa'!D341</f>
        <v>672</v>
      </c>
    </row>
    <row r="342" spans="1:7" x14ac:dyDescent="0.35">
      <c r="A342" s="1">
        <f>'données gpa'!A342</f>
        <v>43245</v>
      </c>
      <c r="B342" s="2">
        <f t="shared" si="15"/>
        <v>21</v>
      </c>
      <c r="C342" s="2" t="str">
        <f t="shared" si="16"/>
        <v>mai</v>
      </c>
      <c r="D342">
        <f t="shared" si="17"/>
        <v>2018</v>
      </c>
      <c r="E342" s="2" t="str">
        <f>'données gpa'!B342</f>
        <v>P550CHO100</v>
      </c>
      <c r="F342" s="2" t="str">
        <f>'données gpa'!C342</f>
        <v>Crème Chocolat 550ml</v>
      </c>
      <c r="G342" s="2">
        <f>'données gpa'!D342</f>
        <v>918</v>
      </c>
    </row>
    <row r="343" spans="1:7" x14ac:dyDescent="0.35">
      <c r="A343" s="1">
        <f>'données gpa'!A343</f>
        <v>43245</v>
      </c>
      <c r="B343" s="2">
        <f t="shared" si="15"/>
        <v>21</v>
      </c>
      <c r="C343" s="2" t="str">
        <f t="shared" si="16"/>
        <v>mai</v>
      </c>
      <c r="D343">
        <f t="shared" si="17"/>
        <v>2018</v>
      </c>
      <c r="E343" s="2" t="str">
        <f>'données gpa'!B343</f>
        <v>P550CHO100</v>
      </c>
      <c r="F343" s="2" t="str">
        <f>'données gpa'!C343</f>
        <v>Crème Chocolat 550ml</v>
      </c>
      <c r="G343" s="2">
        <f>'données gpa'!D343</f>
        <v>918</v>
      </c>
    </row>
    <row r="344" spans="1:7" x14ac:dyDescent="0.35">
      <c r="A344" s="1">
        <f>'données gpa'!A344</f>
        <v>43245</v>
      </c>
      <c r="B344" s="2">
        <f t="shared" si="15"/>
        <v>21</v>
      </c>
      <c r="C344" s="2" t="str">
        <f t="shared" si="16"/>
        <v>mai</v>
      </c>
      <c r="D344">
        <f t="shared" si="17"/>
        <v>2018</v>
      </c>
      <c r="E344" s="2" t="str">
        <f>'données gpa'!B344</f>
        <v>P550CHO100</v>
      </c>
      <c r="F344" s="2" t="str">
        <f>'données gpa'!C344</f>
        <v>Crème Chocolat 550ml</v>
      </c>
      <c r="G344" s="2">
        <f>'données gpa'!D344</f>
        <v>918</v>
      </c>
    </row>
    <row r="345" spans="1:7" x14ac:dyDescent="0.35">
      <c r="A345" s="1">
        <f>'données gpa'!A345</f>
        <v>43245</v>
      </c>
      <c r="B345" s="2">
        <f t="shared" si="15"/>
        <v>21</v>
      </c>
      <c r="C345" s="2" t="str">
        <f t="shared" si="16"/>
        <v>mai</v>
      </c>
      <c r="D345">
        <f t="shared" si="17"/>
        <v>2018</v>
      </c>
      <c r="E345" s="2" t="str">
        <f>'données gpa'!B345</f>
        <v>P550CHO100</v>
      </c>
      <c r="F345" s="2" t="str">
        <f>'données gpa'!C345</f>
        <v>Crème Chocolat 550ml</v>
      </c>
      <c r="G345" s="2">
        <f>'données gpa'!D345</f>
        <v>456</v>
      </c>
    </row>
    <row r="346" spans="1:7" x14ac:dyDescent="0.35">
      <c r="A346" s="1">
        <f>'données gpa'!A346</f>
        <v>43245</v>
      </c>
      <c r="B346" s="2">
        <f t="shared" si="15"/>
        <v>21</v>
      </c>
      <c r="C346" s="2" t="str">
        <f t="shared" si="16"/>
        <v>mai</v>
      </c>
      <c r="D346">
        <f t="shared" si="17"/>
        <v>2018</v>
      </c>
      <c r="E346" s="2" t="str">
        <f>'données gpa'!B346</f>
        <v>P550CHO100</v>
      </c>
      <c r="F346" s="2" t="str">
        <f>'données gpa'!C346</f>
        <v>Crème Chocolat 550ml</v>
      </c>
      <c r="G346" s="2">
        <f>'données gpa'!D346</f>
        <v>918</v>
      </c>
    </row>
    <row r="347" spans="1:7" x14ac:dyDescent="0.35">
      <c r="A347" s="1">
        <f>'données gpa'!A347</f>
        <v>43245</v>
      </c>
      <c r="B347" s="2">
        <f t="shared" si="15"/>
        <v>21</v>
      </c>
      <c r="C347" s="2" t="str">
        <f t="shared" si="16"/>
        <v>mai</v>
      </c>
      <c r="D347">
        <f t="shared" si="17"/>
        <v>2018</v>
      </c>
      <c r="E347" s="2" t="str">
        <f>'données gpa'!B347</f>
        <v>P550CHO100</v>
      </c>
      <c r="F347" s="2" t="str">
        <f>'données gpa'!C347</f>
        <v>Crème Chocolat 550ml</v>
      </c>
      <c r="G347" s="2">
        <f>'données gpa'!D347</f>
        <v>918</v>
      </c>
    </row>
    <row r="348" spans="1:7" x14ac:dyDescent="0.35">
      <c r="A348" s="1">
        <f>'données gpa'!A348</f>
        <v>43248</v>
      </c>
      <c r="B348" s="2">
        <f t="shared" si="15"/>
        <v>22</v>
      </c>
      <c r="C348" s="2" t="str">
        <f t="shared" si="16"/>
        <v>mai</v>
      </c>
      <c r="D348">
        <f t="shared" si="17"/>
        <v>2018</v>
      </c>
      <c r="E348" s="2" t="str">
        <f>'données gpa'!B348</f>
        <v>P550CAR100</v>
      </c>
      <c r="F348" s="2" t="str">
        <f>'données gpa'!C348</f>
        <v>Crème Caramel 550ml</v>
      </c>
      <c r="G348" s="2">
        <f>'données gpa'!D348</f>
        <v>918</v>
      </c>
    </row>
    <row r="349" spans="1:7" x14ac:dyDescent="0.35">
      <c r="A349" s="1">
        <f>'données gpa'!A349</f>
        <v>43248</v>
      </c>
      <c r="B349" s="2">
        <f t="shared" si="15"/>
        <v>22</v>
      </c>
      <c r="C349" s="2" t="str">
        <f t="shared" si="16"/>
        <v>mai</v>
      </c>
      <c r="D349">
        <f t="shared" si="17"/>
        <v>2018</v>
      </c>
      <c r="E349" s="2" t="str">
        <f>'données gpa'!B349</f>
        <v>P550CAR100</v>
      </c>
      <c r="F349" s="2" t="str">
        <f>'données gpa'!C349</f>
        <v>Crème Caramel 550ml</v>
      </c>
      <c r="G349" s="2">
        <f>'données gpa'!D349</f>
        <v>918</v>
      </c>
    </row>
    <row r="350" spans="1:7" x14ac:dyDescent="0.35">
      <c r="A350" s="1">
        <f>'données gpa'!A350</f>
        <v>43248</v>
      </c>
      <c r="B350" s="2">
        <f t="shared" si="15"/>
        <v>22</v>
      </c>
      <c r="C350" s="2" t="str">
        <f t="shared" si="16"/>
        <v>mai</v>
      </c>
      <c r="D350">
        <f t="shared" si="17"/>
        <v>2018</v>
      </c>
      <c r="E350" s="2" t="str">
        <f>'données gpa'!B350</f>
        <v>P550CAR100</v>
      </c>
      <c r="F350" s="2" t="str">
        <f>'données gpa'!C350</f>
        <v>Crème Caramel 550ml</v>
      </c>
      <c r="G350" s="2">
        <f>'données gpa'!D350</f>
        <v>918</v>
      </c>
    </row>
    <row r="351" spans="1:7" x14ac:dyDescent="0.35">
      <c r="A351" s="1">
        <f>'données gpa'!A351</f>
        <v>43248</v>
      </c>
      <c r="B351" s="2">
        <f t="shared" si="15"/>
        <v>22</v>
      </c>
      <c r="C351" s="2" t="str">
        <f t="shared" si="16"/>
        <v>mai</v>
      </c>
      <c r="D351">
        <f t="shared" si="17"/>
        <v>2018</v>
      </c>
      <c r="E351" s="2" t="str">
        <f>'données gpa'!B351</f>
        <v>P550CAR100</v>
      </c>
      <c r="F351" s="2" t="str">
        <f>'données gpa'!C351</f>
        <v>Crème Caramel 550ml</v>
      </c>
      <c r="G351" s="2">
        <f>'données gpa'!D351</f>
        <v>918</v>
      </c>
    </row>
    <row r="352" spans="1:7" x14ac:dyDescent="0.35">
      <c r="A352" s="1">
        <f>'données gpa'!A352</f>
        <v>43248</v>
      </c>
      <c r="B352" s="2">
        <f t="shared" si="15"/>
        <v>22</v>
      </c>
      <c r="C352" s="2" t="str">
        <f t="shared" si="16"/>
        <v>mai</v>
      </c>
      <c r="D352">
        <f t="shared" si="17"/>
        <v>2018</v>
      </c>
      <c r="E352" s="2" t="str">
        <f>'données gpa'!B352</f>
        <v>P550CAR100</v>
      </c>
      <c r="F352" s="2" t="str">
        <f>'données gpa'!C352</f>
        <v>Crème Caramel 550ml</v>
      </c>
      <c r="G352" s="2">
        <f>'données gpa'!D352</f>
        <v>918</v>
      </c>
    </row>
    <row r="353" spans="1:7" x14ac:dyDescent="0.35">
      <c r="A353" s="1">
        <f>'données gpa'!A353</f>
        <v>43248</v>
      </c>
      <c r="B353" s="2">
        <f t="shared" si="15"/>
        <v>22</v>
      </c>
      <c r="C353" s="2" t="str">
        <f t="shared" si="16"/>
        <v>mai</v>
      </c>
      <c r="D353">
        <f t="shared" si="17"/>
        <v>2018</v>
      </c>
      <c r="E353" s="2" t="str">
        <f>'données gpa'!B353</f>
        <v>P550CAR100</v>
      </c>
      <c r="F353" s="2" t="str">
        <f>'données gpa'!C353</f>
        <v>Crème Caramel 550ml</v>
      </c>
      <c r="G353" s="2">
        <f>'données gpa'!D353</f>
        <v>438</v>
      </c>
    </row>
    <row r="354" spans="1:7" x14ac:dyDescent="0.35">
      <c r="A354" s="1">
        <f>'données gpa'!A354</f>
        <v>43249</v>
      </c>
      <c r="B354" s="2">
        <f t="shared" si="15"/>
        <v>22</v>
      </c>
      <c r="C354" s="2" t="str">
        <f t="shared" si="16"/>
        <v>mai</v>
      </c>
      <c r="D354">
        <f t="shared" si="17"/>
        <v>2018</v>
      </c>
      <c r="E354" s="2" t="str">
        <f>'données gpa'!B354</f>
        <v>P550ABR500</v>
      </c>
      <c r="F354" s="2" t="str">
        <f>'données gpa'!C354</f>
        <v>Sorbet Abricot 550ml</v>
      </c>
      <c r="G354" s="2">
        <f>'données gpa'!D354</f>
        <v>918</v>
      </c>
    </row>
    <row r="355" spans="1:7" x14ac:dyDescent="0.35">
      <c r="A355" s="1">
        <f>'données gpa'!A355</f>
        <v>43249</v>
      </c>
      <c r="B355" s="2">
        <f t="shared" si="15"/>
        <v>22</v>
      </c>
      <c r="C355" s="2" t="str">
        <f t="shared" si="16"/>
        <v>mai</v>
      </c>
      <c r="D355">
        <f t="shared" si="17"/>
        <v>2018</v>
      </c>
      <c r="E355" s="2" t="str">
        <f>'données gpa'!B355</f>
        <v>P550ABR500</v>
      </c>
      <c r="F355" s="2" t="str">
        <f>'données gpa'!C355</f>
        <v>Sorbet Abricot 550ml</v>
      </c>
      <c r="G355" s="2">
        <f>'données gpa'!D355</f>
        <v>918</v>
      </c>
    </row>
    <row r="356" spans="1:7" x14ac:dyDescent="0.35">
      <c r="A356" s="1">
        <f>'données gpa'!A356</f>
        <v>43249</v>
      </c>
      <c r="B356" s="2">
        <f t="shared" si="15"/>
        <v>22</v>
      </c>
      <c r="C356" s="2" t="str">
        <f t="shared" si="16"/>
        <v>mai</v>
      </c>
      <c r="D356">
        <f t="shared" si="17"/>
        <v>2018</v>
      </c>
      <c r="E356" s="2" t="str">
        <f>'données gpa'!B356</f>
        <v>P550ABR500</v>
      </c>
      <c r="F356" s="2" t="str">
        <f>'données gpa'!C356</f>
        <v>Sorbet Abricot 550ml</v>
      </c>
      <c r="G356" s="2">
        <f>'données gpa'!D356</f>
        <v>918</v>
      </c>
    </row>
    <row r="357" spans="1:7" x14ac:dyDescent="0.35">
      <c r="A357" s="1">
        <f>'données gpa'!A357</f>
        <v>43249</v>
      </c>
      <c r="B357" s="2">
        <f t="shared" si="15"/>
        <v>22</v>
      </c>
      <c r="C357" s="2" t="str">
        <f t="shared" si="16"/>
        <v>mai</v>
      </c>
      <c r="D357">
        <f t="shared" si="17"/>
        <v>2018</v>
      </c>
      <c r="E357" s="2" t="str">
        <f>'données gpa'!B357</f>
        <v>P550ABR500</v>
      </c>
      <c r="F357" s="2" t="str">
        <f>'données gpa'!C357</f>
        <v>Sorbet Abricot 550ml</v>
      </c>
      <c r="G357" s="2">
        <f>'données gpa'!D357</f>
        <v>462</v>
      </c>
    </row>
    <row r="358" spans="1:7" x14ac:dyDescent="0.35">
      <c r="A358" s="1">
        <f>'données gpa'!A358</f>
        <v>43249</v>
      </c>
      <c r="B358" s="2">
        <f t="shared" si="15"/>
        <v>22</v>
      </c>
      <c r="C358" s="2" t="str">
        <f t="shared" si="16"/>
        <v>mai</v>
      </c>
      <c r="D358">
        <f t="shared" si="17"/>
        <v>2018</v>
      </c>
      <c r="E358" s="2" t="str">
        <f>'données gpa'!B358</f>
        <v>P550ABR500</v>
      </c>
      <c r="F358" s="2" t="str">
        <f>'données gpa'!C358</f>
        <v>Sorbet Abricot 550ml</v>
      </c>
      <c r="G358" s="2">
        <f>'données gpa'!D358</f>
        <v>918</v>
      </c>
    </row>
    <row r="359" spans="1:7" x14ac:dyDescent="0.35">
      <c r="A359" s="1">
        <f>'données gpa'!A359</f>
        <v>43249</v>
      </c>
      <c r="B359" s="2">
        <f t="shared" si="15"/>
        <v>22</v>
      </c>
      <c r="C359" s="2" t="str">
        <f t="shared" si="16"/>
        <v>mai</v>
      </c>
      <c r="D359">
        <f t="shared" si="17"/>
        <v>2018</v>
      </c>
      <c r="E359" s="2" t="str">
        <f>'données gpa'!B359</f>
        <v>P550ABR500</v>
      </c>
      <c r="F359" s="2" t="str">
        <f>'données gpa'!C359</f>
        <v>Sorbet Abricot 550ml</v>
      </c>
      <c r="G359" s="2">
        <f>'données gpa'!D359</f>
        <v>918</v>
      </c>
    </row>
    <row r="360" spans="1:7" x14ac:dyDescent="0.35">
      <c r="A360" s="1">
        <f>'données gpa'!A360</f>
        <v>43250</v>
      </c>
      <c r="B360" s="2">
        <f t="shared" si="15"/>
        <v>22</v>
      </c>
      <c r="C360" s="2" t="str">
        <f t="shared" si="16"/>
        <v>mai</v>
      </c>
      <c r="D360">
        <f t="shared" si="17"/>
        <v>2018</v>
      </c>
      <c r="E360" s="2" t="str">
        <f>'données gpa'!B360</f>
        <v>P550VAN100</v>
      </c>
      <c r="F360" s="2" t="str">
        <f>'données gpa'!C360</f>
        <v>Crème Vanille 550ml</v>
      </c>
      <c r="G360" s="2">
        <f>'données gpa'!D360</f>
        <v>534</v>
      </c>
    </row>
    <row r="361" spans="1:7" x14ac:dyDescent="0.35">
      <c r="A361" s="1">
        <f>'données gpa'!A361</f>
        <v>43250</v>
      </c>
      <c r="B361" s="2">
        <f t="shared" si="15"/>
        <v>22</v>
      </c>
      <c r="C361" s="2" t="str">
        <f t="shared" si="16"/>
        <v>mai</v>
      </c>
      <c r="D361">
        <f t="shared" si="17"/>
        <v>2018</v>
      </c>
      <c r="E361" s="2" t="str">
        <f>'données gpa'!B361</f>
        <v>P550VAN100</v>
      </c>
      <c r="F361" s="2" t="str">
        <f>'données gpa'!C361</f>
        <v>Crème Vanille 550ml</v>
      </c>
      <c r="G361" s="2">
        <f>'données gpa'!D361</f>
        <v>918</v>
      </c>
    </row>
    <row r="362" spans="1:7" x14ac:dyDescent="0.35">
      <c r="A362" s="1">
        <f>'données gpa'!A362</f>
        <v>43250</v>
      </c>
      <c r="B362" s="2">
        <f t="shared" si="15"/>
        <v>22</v>
      </c>
      <c r="C362" s="2" t="str">
        <f t="shared" si="16"/>
        <v>mai</v>
      </c>
      <c r="D362">
        <f t="shared" si="17"/>
        <v>2018</v>
      </c>
      <c r="E362" s="2" t="str">
        <f>'données gpa'!B362</f>
        <v>P550VAN100</v>
      </c>
      <c r="F362" s="2" t="str">
        <f>'données gpa'!C362</f>
        <v>Crème Vanille 550ml</v>
      </c>
      <c r="G362" s="2">
        <f>'données gpa'!D362</f>
        <v>918</v>
      </c>
    </row>
    <row r="363" spans="1:7" x14ac:dyDescent="0.35">
      <c r="A363" s="1">
        <f>'données gpa'!A363</f>
        <v>43250</v>
      </c>
      <c r="B363" s="2">
        <f t="shared" si="15"/>
        <v>22</v>
      </c>
      <c r="C363" s="2" t="str">
        <f t="shared" si="16"/>
        <v>mai</v>
      </c>
      <c r="D363">
        <f t="shared" si="17"/>
        <v>2018</v>
      </c>
      <c r="E363" s="2" t="str">
        <f>'données gpa'!B363</f>
        <v>P550VAN100</v>
      </c>
      <c r="F363" s="2" t="str">
        <f>'données gpa'!C363</f>
        <v>Crème Vanille 550ml</v>
      </c>
      <c r="G363" s="2">
        <f>'données gpa'!D363</f>
        <v>918</v>
      </c>
    </row>
    <row r="364" spans="1:7" x14ac:dyDescent="0.35">
      <c r="A364" s="1">
        <f>'données gpa'!A364</f>
        <v>43250</v>
      </c>
      <c r="B364" s="2">
        <f t="shared" si="15"/>
        <v>22</v>
      </c>
      <c r="C364" s="2" t="str">
        <f t="shared" si="16"/>
        <v>mai</v>
      </c>
      <c r="D364">
        <f t="shared" si="17"/>
        <v>2018</v>
      </c>
      <c r="E364" s="2" t="str">
        <f>'données gpa'!B364</f>
        <v>P550VAN100</v>
      </c>
      <c r="F364" s="2" t="str">
        <f>'données gpa'!C364</f>
        <v>Crème Vanille 550ml</v>
      </c>
      <c r="G364" s="2">
        <f>'données gpa'!D364</f>
        <v>918</v>
      </c>
    </row>
    <row r="365" spans="1:7" x14ac:dyDescent="0.35">
      <c r="A365" s="1">
        <f>'données gpa'!A365</f>
        <v>43250</v>
      </c>
      <c r="B365" s="2">
        <f t="shared" si="15"/>
        <v>22</v>
      </c>
      <c r="C365" s="2" t="str">
        <f t="shared" si="16"/>
        <v>mai</v>
      </c>
      <c r="D365">
        <f t="shared" si="17"/>
        <v>2018</v>
      </c>
      <c r="E365" s="2" t="str">
        <f>'données gpa'!B365</f>
        <v>P550VAN100</v>
      </c>
      <c r="F365" s="2" t="str">
        <f>'données gpa'!C365</f>
        <v>Crème Vanille 550ml</v>
      </c>
      <c r="G365" s="2">
        <f>'données gpa'!D365</f>
        <v>918</v>
      </c>
    </row>
    <row r="366" spans="1:7" x14ac:dyDescent="0.35">
      <c r="A366" s="1">
        <f>'données gpa'!A366</f>
        <v>43251</v>
      </c>
      <c r="B366" s="2">
        <f t="shared" si="15"/>
        <v>22</v>
      </c>
      <c r="C366" s="2" t="str">
        <f t="shared" si="16"/>
        <v>mai</v>
      </c>
      <c r="D366">
        <f t="shared" si="17"/>
        <v>2018</v>
      </c>
      <c r="E366" s="2" t="str">
        <f>'données gpa'!B366</f>
        <v>P550FRA500</v>
      </c>
      <c r="F366" s="2" t="str">
        <f>'données gpa'!C366</f>
        <v>Sorbet Fraise 550ml</v>
      </c>
      <c r="G366" s="2">
        <f>'données gpa'!D366</f>
        <v>432</v>
      </c>
    </row>
    <row r="367" spans="1:7" x14ac:dyDescent="0.35">
      <c r="A367" s="1">
        <f>'données gpa'!A367</f>
        <v>43251</v>
      </c>
      <c r="B367" s="2">
        <f t="shared" si="15"/>
        <v>22</v>
      </c>
      <c r="C367" s="2" t="str">
        <f t="shared" si="16"/>
        <v>mai</v>
      </c>
      <c r="D367">
        <f t="shared" si="17"/>
        <v>2018</v>
      </c>
      <c r="E367" s="2" t="str">
        <f>'données gpa'!B367</f>
        <v>P550FRA500</v>
      </c>
      <c r="F367" s="2" t="str">
        <f>'données gpa'!C367</f>
        <v>Sorbet Fraise 550ml</v>
      </c>
      <c r="G367" s="2">
        <f>'données gpa'!D367</f>
        <v>918</v>
      </c>
    </row>
    <row r="368" spans="1:7" x14ac:dyDescent="0.35">
      <c r="A368" s="1">
        <f>'données gpa'!A368</f>
        <v>43251</v>
      </c>
      <c r="B368" s="2">
        <f t="shared" si="15"/>
        <v>22</v>
      </c>
      <c r="C368" s="2" t="str">
        <f t="shared" si="16"/>
        <v>mai</v>
      </c>
      <c r="D368">
        <f t="shared" si="17"/>
        <v>2018</v>
      </c>
      <c r="E368" s="2" t="str">
        <f>'données gpa'!B368</f>
        <v>P550FRA500</v>
      </c>
      <c r="F368" s="2" t="str">
        <f>'données gpa'!C368</f>
        <v>Sorbet Fraise 550ml</v>
      </c>
      <c r="G368" s="2">
        <f>'données gpa'!D368</f>
        <v>918</v>
      </c>
    </row>
    <row r="369" spans="1:7" x14ac:dyDescent="0.35">
      <c r="A369" s="1">
        <f>'données gpa'!A369</f>
        <v>43251</v>
      </c>
      <c r="B369" s="2">
        <f t="shared" si="15"/>
        <v>22</v>
      </c>
      <c r="C369" s="2" t="str">
        <f t="shared" si="16"/>
        <v>mai</v>
      </c>
      <c r="D369">
        <f t="shared" si="17"/>
        <v>2018</v>
      </c>
      <c r="E369" s="2" t="str">
        <f>'données gpa'!B369</f>
        <v>P550FRA500</v>
      </c>
      <c r="F369" s="2" t="str">
        <f>'données gpa'!C369</f>
        <v>Sorbet Fraise 550ml</v>
      </c>
      <c r="G369" s="2">
        <f>'données gpa'!D369</f>
        <v>918</v>
      </c>
    </row>
    <row r="370" spans="1:7" x14ac:dyDescent="0.35">
      <c r="A370" s="1">
        <f>'données gpa'!A370</f>
        <v>43251</v>
      </c>
      <c r="B370" s="2">
        <f t="shared" si="15"/>
        <v>22</v>
      </c>
      <c r="C370" s="2" t="str">
        <f t="shared" si="16"/>
        <v>mai</v>
      </c>
      <c r="D370">
        <f t="shared" si="17"/>
        <v>2018</v>
      </c>
      <c r="E370" s="2" t="str">
        <f>'données gpa'!B370</f>
        <v>P550PEC500</v>
      </c>
      <c r="F370" s="2" t="str">
        <f>'données gpa'!C370</f>
        <v>Sorbet Pêche 550ml</v>
      </c>
      <c r="G370" s="2">
        <f>'données gpa'!D370</f>
        <v>918</v>
      </c>
    </row>
    <row r="371" spans="1:7" x14ac:dyDescent="0.35">
      <c r="A371" s="1">
        <f>'données gpa'!A371</f>
        <v>43251</v>
      </c>
      <c r="B371" s="2">
        <f t="shared" si="15"/>
        <v>22</v>
      </c>
      <c r="C371" s="2" t="str">
        <f t="shared" si="16"/>
        <v>mai</v>
      </c>
      <c r="D371">
        <f t="shared" si="17"/>
        <v>2018</v>
      </c>
      <c r="E371" s="2" t="str">
        <f>'données gpa'!B371</f>
        <v>P550PEC500</v>
      </c>
      <c r="F371" s="2" t="str">
        <f>'données gpa'!C371</f>
        <v>Sorbet Pêche 550ml</v>
      </c>
      <c r="G371" s="2">
        <f>'données gpa'!D371</f>
        <v>750</v>
      </c>
    </row>
    <row r="372" spans="1:7" x14ac:dyDescent="0.35">
      <c r="A372" s="1">
        <f>'données gpa'!A372</f>
        <v>43252</v>
      </c>
      <c r="B372" s="2">
        <f t="shared" si="15"/>
        <v>22</v>
      </c>
      <c r="C372" s="2" t="str">
        <f t="shared" si="16"/>
        <v>juin</v>
      </c>
      <c r="D372">
        <f t="shared" si="17"/>
        <v>2018</v>
      </c>
      <c r="E372" s="2" t="str">
        <f>'données gpa'!B372</f>
        <v>B2500MAR100</v>
      </c>
      <c r="F372" s="2" t="str">
        <f>'données gpa'!C372</f>
        <v>Crème Marron 2.5L</v>
      </c>
      <c r="G372" s="2">
        <f>'données gpa'!D372</f>
        <v>12</v>
      </c>
    </row>
    <row r="373" spans="1:7" x14ac:dyDescent="0.35">
      <c r="A373" s="1">
        <f>'données gpa'!A373</f>
        <v>43252</v>
      </c>
      <c r="B373" s="2">
        <f t="shared" si="15"/>
        <v>22</v>
      </c>
      <c r="C373" s="2" t="str">
        <f t="shared" si="16"/>
        <v>juin</v>
      </c>
      <c r="D373">
        <f t="shared" si="17"/>
        <v>2018</v>
      </c>
      <c r="E373" s="2" t="str">
        <f>'données gpa'!B373</f>
        <v>P550MAR100</v>
      </c>
      <c r="F373" s="2" t="str">
        <f>'données gpa'!C373</f>
        <v>Crème Marron 550ml</v>
      </c>
      <c r="G373" s="2">
        <f>'données gpa'!D373</f>
        <v>918</v>
      </c>
    </row>
    <row r="374" spans="1:7" x14ac:dyDescent="0.35">
      <c r="A374" s="1">
        <f>'données gpa'!A374</f>
        <v>43252</v>
      </c>
      <c r="B374" s="2">
        <f t="shared" si="15"/>
        <v>22</v>
      </c>
      <c r="C374" s="2" t="str">
        <f t="shared" si="16"/>
        <v>juin</v>
      </c>
      <c r="D374">
        <f t="shared" si="17"/>
        <v>2018</v>
      </c>
      <c r="E374" s="2" t="str">
        <f>'données gpa'!B374</f>
        <v>P550MAR100</v>
      </c>
      <c r="F374" s="2" t="str">
        <f>'données gpa'!C374</f>
        <v>Crème Marron 550ml</v>
      </c>
      <c r="G374" s="2">
        <f>'données gpa'!D374</f>
        <v>918</v>
      </c>
    </row>
    <row r="375" spans="1:7" x14ac:dyDescent="0.35">
      <c r="A375" s="1">
        <f>'données gpa'!A375</f>
        <v>43252</v>
      </c>
      <c r="B375" s="2">
        <f t="shared" si="15"/>
        <v>22</v>
      </c>
      <c r="C375" s="2" t="str">
        <f t="shared" si="16"/>
        <v>juin</v>
      </c>
      <c r="D375">
        <f t="shared" si="17"/>
        <v>2018</v>
      </c>
      <c r="E375" s="2" t="str">
        <f>'données gpa'!B375</f>
        <v>P550MAR100</v>
      </c>
      <c r="F375" s="2" t="str">
        <f>'données gpa'!C375</f>
        <v>Crème Marron 550ml</v>
      </c>
      <c r="G375" s="2">
        <f>'données gpa'!D375</f>
        <v>36</v>
      </c>
    </row>
    <row r="376" spans="1:7" x14ac:dyDescent="0.35">
      <c r="A376" s="1">
        <f>'données gpa'!A376</f>
        <v>43252</v>
      </c>
      <c r="B376" s="2">
        <f t="shared" si="15"/>
        <v>22</v>
      </c>
      <c r="C376" s="2" t="str">
        <f t="shared" si="16"/>
        <v>juin</v>
      </c>
      <c r="D376">
        <f t="shared" si="17"/>
        <v>2018</v>
      </c>
      <c r="E376" s="2" t="str">
        <f>'données gpa'!B376</f>
        <v>P550MAR100</v>
      </c>
      <c r="F376" s="2" t="str">
        <f>'données gpa'!C376</f>
        <v>Crème Marron 550ml</v>
      </c>
      <c r="G376" s="2">
        <f>'données gpa'!D376</f>
        <v>918</v>
      </c>
    </row>
    <row r="377" spans="1:7" x14ac:dyDescent="0.35">
      <c r="A377" s="1">
        <f>'données gpa'!A377</f>
        <v>43252</v>
      </c>
      <c r="B377" s="2">
        <f t="shared" si="15"/>
        <v>22</v>
      </c>
      <c r="C377" s="2" t="str">
        <f t="shared" si="16"/>
        <v>juin</v>
      </c>
      <c r="D377">
        <f t="shared" si="17"/>
        <v>2018</v>
      </c>
      <c r="E377" s="2" t="str">
        <f>'données gpa'!B377</f>
        <v>P550MAR100</v>
      </c>
      <c r="F377" s="2" t="str">
        <f>'données gpa'!C377</f>
        <v>Crème Marron 550ml</v>
      </c>
      <c r="G377" s="2">
        <f>'données gpa'!D377</f>
        <v>918</v>
      </c>
    </row>
    <row r="378" spans="1:7" x14ac:dyDescent="0.35">
      <c r="A378" s="1">
        <f>'données gpa'!A378</f>
        <v>43255</v>
      </c>
      <c r="B378" s="2">
        <f t="shared" si="15"/>
        <v>23</v>
      </c>
      <c r="C378" s="2" t="str">
        <f t="shared" si="16"/>
        <v>juin</v>
      </c>
      <c r="D378">
        <f t="shared" si="17"/>
        <v>2018</v>
      </c>
      <c r="E378" s="2" t="str">
        <f>'données gpa'!B378</f>
        <v>B2500PRA100</v>
      </c>
      <c r="F378" s="2" t="str">
        <f>'données gpa'!C378</f>
        <v>Crème noisette 2.5L</v>
      </c>
      <c r="G378" s="2">
        <f>'données gpa'!D378</f>
        <v>20</v>
      </c>
    </row>
    <row r="379" spans="1:7" x14ac:dyDescent="0.35">
      <c r="A379" s="1">
        <f>'données gpa'!A379</f>
        <v>43255</v>
      </c>
      <c r="B379" s="2">
        <f t="shared" si="15"/>
        <v>23</v>
      </c>
      <c r="C379" s="2" t="str">
        <f t="shared" si="16"/>
        <v>juin</v>
      </c>
      <c r="D379">
        <f t="shared" si="17"/>
        <v>2018</v>
      </c>
      <c r="E379" s="2" t="str">
        <f>'données gpa'!B379</f>
        <v>P550PRA100</v>
      </c>
      <c r="F379" s="2" t="str">
        <f>'données gpa'!C379</f>
        <v>Crème Noisette 550ml</v>
      </c>
      <c r="G379" s="2">
        <f>'données gpa'!D379</f>
        <v>918</v>
      </c>
    </row>
    <row r="380" spans="1:7" x14ac:dyDescent="0.35">
      <c r="A380" s="1">
        <f>'données gpa'!A380</f>
        <v>43255</v>
      </c>
      <c r="B380" s="2">
        <f t="shared" si="15"/>
        <v>23</v>
      </c>
      <c r="C380" s="2" t="str">
        <f t="shared" si="16"/>
        <v>juin</v>
      </c>
      <c r="D380">
        <f t="shared" si="17"/>
        <v>2018</v>
      </c>
      <c r="E380" s="2" t="str">
        <f>'données gpa'!B380</f>
        <v>P550PRA100</v>
      </c>
      <c r="F380" s="2" t="str">
        <f>'données gpa'!C380</f>
        <v>Crème Noisette 550ml</v>
      </c>
      <c r="G380" s="2">
        <f>'données gpa'!D380</f>
        <v>918</v>
      </c>
    </row>
    <row r="381" spans="1:7" x14ac:dyDescent="0.35">
      <c r="A381" s="1">
        <f>'données gpa'!A381</f>
        <v>43255</v>
      </c>
      <c r="B381" s="2">
        <f t="shared" si="15"/>
        <v>23</v>
      </c>
      <c r="C381" s="2" t="str">
        <f t="shared" si="16"/>
        <v>juin</v>
      </c>
      <c r="D381">
        <f t="shared" si="17"/>
        <v>2018</v>
      </c>
      <c r="E381" s="2" t="str">
        <f>'données gpa'!B381</f>
        <v>P550PRA100</v>
      </c>
      <c r="F381" s="2" t="str">
        <f>'données gpa'!C381</f>
        <v>Crème Noisette 550ml</v>
      </c>
      <c r="G381" s="2">
        <f>'données gpa'!D381</f>
        <v>330</v>
      </c>
    </row>
    <row r="382" spans="1:7" x14ac:dyDescent="0.35">
      <c r="A382" s="1">
        <f>'données gpa'!A382</f>
        <v>43255</v>
      </c>
      <c r="B382" s="2">
        <f t="shared" si="15"/>
        <v>23</v>
      </c>
      <c r="C382" s="2" t="str">
        <f t="shared" si="16"/>
        <v>juin</v>
      </c>
      <c r="D382">
        <f t="shared" si="17"/>
        <v>2018</v>
      </c>
      <c r="E382" s="2" t="str">
        <f>'données gpa'!B382</f>
        <v>P550PRA100</v>
      </c>
      <c r="F382" s="2" t="str">
        <f>'données gpa'!C382</f>
        <v>Crème Noisette 550ml</v>
      </c>
      <c r="G382" s="2">
        <f>'données gpa'!D382</f>
        <v>918</v>
      </c>
    </row>
    <row r="383" spans="1:7" x14ac:dyDescent="0.35">
      <c r="A383" s="1">
        <f>'données gpa'!A383</f>
        <v>43255</v>
      </c>
      <c r="B383" s="2">
        <f t="shared" si="15"/>
        <v>23</v>
      </c>
      <c r="C383" s="2" t="str">
        <f t="shared" si="16"/>
        <v>juin</v>
      </c>
      <c r="D383">
        <f t="shared" si="17"/>
        <v>2018</v>
      </c>
      <c r="E383" s="2" t="str">
        <f>'données gpa'!B383</f>
        <v>P550PRA100</v>
      </c>
      <c r="F383" s="2" t="str">
        <f>'données gpa'!C383</f>
        <v>Crème Noisette 550ml</v>
      </c>
      <c r="G383" s="2">
        <f>'données gpa'!D383</f>
        <v>918</v>
      </c>
    </row>
    <row r="384" spans="1:7" x14ac:dyDescent="0.35">
      <c r="A384" s="1">
        <f>'données gpa'!A384</f>
        <v>43255</v>
      </c>
      <c r="B384" s="2">
        <f t="shared" si="15"/>
        <v>23</v>
      </c>
      <c r="C384" s="2" t="str">
        <f t="shared" si="16"/>
        <v>juin</v>
      </c>
      <c r="D384">
        <f t="shared" si="17"/>
        <v>2018</v>
      </c>
      <c r="E384" s="2" t="str">
        <f>'données gpa'!B384</f>
        <v>P550PRA100</v>
      </c>
      <c r="F384" s="2" t="str">
        <f>'données gpa'!C384</f>
        <v>Crème Noisette 550ml</v>
      </c>
      <c r="G384" s="2">
        <f>'données gpa'!D384</f>
        <v>918</v>
      </c>
    </row>
    <row r="385" spans="1:7" x14ac:dyDescent="0.35">
      <c r="A385" s="1">
        <f>'données gpa'!A385</f>
        <v>43256</v>
      </c>
      <c r="B385" s="2">
        <f t="shared" si="15"/>
        <v>23</v>
      </c>
      <c r="C385" s="2" t="str">
        <f t="shared" si="16"/>
        <v>juin</v>
      </c>
      <c r="D385">
        <f t="shared" si="17"/>
        <v>2018</v>
      </c>
      <c r="E385" s="2" t="str">
        <f>'données gpa'!B385</f>
        <v>P550FRB500</v>
      </c>
      <c r="F385" s="2" t="str">
        <f>'données gpa'!C385</f>
        <v>Sorbet Framboise 550ml</v>
      </c>
      <c r="G385" s="2">
        <f>'données gpa'!D385</f>
        <v>288</v>
      </c>
    </row>
    <row r="386" spans="1:7" x14ac:dyDescent="0.35">
      <c r="A386" s="1">
        <f>'données gpa'!A386</f>
        <v>43256</v>
      </c>
      <c r="B386" s="2">
        <f t="shared" ref="B386:B449" si="18">WEEKNUM(A386)</f>
        <v>23</v>
      </c>
      <c r="C386" s="2" t="str">
        <f t="shared" ref="C386:C449" si="19">TEXT(30*MONTH(A386),"mmmm")</f>
        <v>juin</v>
      </c>
      <c r="D386">
        <f t="shared" ref="D386:D449" si="20">YEAR(A386)</f>
        <v>2018</v>
      </c>
      <c r="E386" s="2" t="str">
        <f>'données gpa'!B386</f>
        <v>P550FRB500</v>
      </c>
      <c r="F386" s="2" t="str">
        <f>'données gpa'!C386</f>
        <v>Sorbet Framboise 550ml</v>
      </c>
      <c r="G386" s="2">
        <f>'données gpa'!D386</f>
        <v>918</v>
      </c>
    </row>
    <row r="387" spans="1:7" x14ac:dyDescent="0.35">
      <c r="A387" s="1">
        <f>'données gpa'!A387</f>
        <v>43256</v>
      </c>
      <c r="B387" s="2">
        <f t="shared" si="18"/>
        <v>23</v>
      </c>
      <c r="C387" s="2" t="str">
        <f t="shared" si="19"/>
        <v>juin</v>
      </c>
      <c r="D387">
        <f t="shared" si="20"/>
        <v>2018</v>
      </c>
      <c r="E387" s="2" t="str">
        <f>'données gpa'!B387</f>
        <v>P550FRB500</v>
      </c>
      <c r="F387" s="2" t="str">
        <f>'données gpa'!C387</f>
        <v>Sorbet Framboise 550ml</v>
      </c>
      <c r="G387" s="2">
        <f>'données gpa'!D387</f>
        <v>918</v>
      </c>
    </row>
    <row r="388" spans="1:7" x14ac:dyDescent="0.35">
      <c r="A388" s="1">
        <f>'données gpa'!A388</f>
        <v>43256</v>
      </c>
      <c r="B388" s="2">
        <f t="shared" si="18"/>
        <v>23</v>
      </c>
      <c r="C388" s="2" t="str">
        <f t="shared" si="19"/>
        <v>juin</v>
      </c>
      <c r="D388">
        <f t="shared" si="20"/>
        <v>2018</v>
      </c>
      <c r="E388" s="2" t="str">
        <f>'données gpa'!B388</f>
        <v>P550FRB500</v>
      </c>
      <c r="F388" s="2" t="str">
        <f>'données gpa'!C388</f>
        <v>Sorbet Framboise 550ml</v>
      </c>
      <c r="G388" s="2">
        <f>'données gpa'!D388</f>
        <v>918</v>
      </c>
    </row>
    <row r="389" spans="1:7" x14ac:dyDescent="0.35">
      <c r="A389" s="1">
        <f>'données gpa'!A389</f>
        <v>43256</v>
      </c>
      <c r="B389" s="2">
        <f t="shared" si="18"/>
        <v>23</v>
      </c>
      <c r="C389" s="2" t="str">
        <f t="shared" si="19"/>
        <v>juin</v>
      </c>
      <c r="D389">
        <f t="shared" si="20"/>
        <v>2018</v>
      </c>
      <c r="E389" s="2" t="str">
        <f>'données gpa'!B389</f>
        <v>P550FRB500</v>
      </c>
      <c r="F389" s="2" t="str">
        <f>'données gpa'!C389</f>
        <v>Sorbet Framboise 550ml</v>
      </c>
      <c r="G389" s="2">
        <f>'données gpa'!D389</f>
        <v>918</v>
      </c>
    </row>
    <row r="390" spans="1:7" x14ac:dyDescent="0.35">
      <c r="A390" s="1">
        <f>'données gpa'!A390</f>
        <v>43256</v>
      </c>
      <c r="B390" s="2">
        <f t="shared" si="18"/>
        <v>23</v>
      </c>
      <c r="C390" s="2" t="str">
        <f t="shared" si="19"/>
        <v>juin</v>
      </c>
      <c r="D390">
        <f t="shared" si="20"/>
        <v>2018</v>
      </c>
      <c r="E390" s="2" t="str">
        <f>'données gpa'!B390</f>
        <v>P550FRB500</v>
      </c>
      <c r="F390" s="2" t="str">
        <f>'données gpa'!C390</f>
        <v>Sorbet Framboise 550ml</v>
      </c>
      <c r="G390" s="2">
        <f>'données gpa'!D390</f>
        <v>918</v>
      </c>
    </row>
    <row r="391" spans="1:7" x14ac:dyDescent="0.35">
      <c r="A391" s="1">
        <f>'données gpa'!A391</f>
        <v>43257</v>
      </c>
      <c r="B391" s="2">
        <f t="shared" si="18"/>
        <v>23</v>
      </c>
      <c r="C391" s="2" t="str">
        <f t="shared" si="19"/>
        <v>juin</v>
      </c>
      <c r="D391">
        <f t="shared" si="20"/>
        <v>2018</v>
      </c>
      <c r="E391" s="2" t="str">
        <f>'données gpa'!B391</f>
        <v>P550VAN100</v>
      </c>
      <c r="F391" s="2" t="str">
        <f>'données gpa'!C391</f>
        <v>Crème Vanille 550ml</v>
      </c>
      <c r="G391" s="2">
        <f>'données gpa'!D391</f>
        <v>918</v>
      </c>
    </row>
    <row r="392" spans="1:7" x14ac:dyDescent="0.35">
      <c r="A392" s="1">
        <f>'données gpa'!A392</f>
        <v>43257</v>
      </c>
      <c r="B392" s="2">
        <f t="shared" si="18"/>
        <v>23</v>
      </c>
      <c r="C392" s="2" t="str">
        <f t="shared" si="19"/>
        <v>juin</v>
      </c>
      <c r="D392">
        <f t="shared" si="20"/>
        <v>2018</v>
      </c>
      <c r="E392" s="2" t="str">
        <f>'données gpa'!B392</f>
        <v>P550VAN100</v>
      </c>
      <c r="F392" s="2" t="str">
        <f>'données gpa'!C392</f>
        <v>Crème Vanille 550ml</v>
      </c>
      <c r="G392" s="2">
        <f>'données gpa'!D392</f>
        <v>918</v>
      </c>
    </row>
    <row r="393" spans="1:7" x14ac:dyDescent="0.35">
      <c r="A393" s="1">
        <f>'données gpa'!A393</f>
        <v>43257</v>
      </c>
      <c r="B393" s="2">
        <f t="shared" si="18"/>
        <v>23</v>
      </c>
      <c r="C393" s="2" t="str">
        <f t="shared" si="19"/>
        <v>juin</v>
      </c>
      <c r="D393">
        <f t="shared" si="20"/>
        <v>2018</v>
      </c>
      <c r="E393" s="2" t="str">
        <f>'données gpa'!B393</f>
        <v>P550VAN100</v>
      </c>
      <c r="F393" s="2" t="str">
        <f>'données gpa'!C393</f>
        <v>Crème Vanille 550ml</v>
      </c>
      <c r="G393" s="2">
        <f>'données gpa'!D393</f>
        <v>918</v>
      </c>
    </row>
    <row r="394" spans="1:7" x14ac:dyDescent="0.35">
      <c r="A394" s="1">
        <f>'données gpa'!A394</f>
        <v>43257</v>
      </c>
      <c r="B394" s="2">
        <f t="shared" si="18"/>
        <v>23</v>
      </c>
      <c r="C394" s="2" t="str">
        <f t="shared" si="19"/>
        <v>juin</v>
      </c>
      <c r="D394">
        <f t="shared" si="20"/>
        <v>2018</v>
      </c>
      <c r="E394" s="2" t="str">
        <f>'données gpa'!B394</f>
        <v>P550VAN100</v>
      </c>
      <c r="F394" s="2" t="str">
        <f>'données gpa'!C394</f>
        <v>Crème Vanille 550ml</v>
      </c>
      <c r="G394" s="2">
        <f>'données gpa'!D394</f>
        <v>918</v>
      </c>
    </row>
    <row r="395" spans="1:7" x14ac:dyDescent="0.35">
      <c r="A395" s="1">
        <f>'données gpa'!A395</f>
        <v>43257</v>
      </c>
      <c r="B395" s="2">
        <f t="shared" si="18"/>
        <v>23</v>
      </c>
      <c r="C395" s="2" t="str">
        <f t="shared" si="19"/>
        <v>juin</v>
      </c>
      <c r="D395">
        <f t="shared" si="20"/>
        <v>2018</v>
      </c>
      <c r="E395" s="2" t="str">
        <f>'données gpa'!B395</f>
        <v>P550VAN100</v>
      </c>
      <c r="F395" s="2" t="str">
        <f>'données gpa'!C395</f>
        <v>Crème Vanille 550ml</v>
      </c>
      <c r="G395" s="2">
        <f>'données gpa'!D395</f>
        <v>918</v>
      </c>
    </row>
    <row r="396" spans="1:7" x14ac:dyDescent="0.35">
      <c r="A396" s="1">
        <f>'données gpa'!A396</f>
        <v>43257</v>
      </c>
      <c r="B396" s="2">
        <f t="shared" si="18"/>
        <v>23</v>
      </c>
      <c r="C396" s="2" t="str">
        <f t="shared" si="19"/>
        <v>juin</v>
      </c>
      <c r="D396">
        <f t="shared" si="20"/>
        <v>2018</v>
      </c>
      <c r="E396" s="2" t="str">
        <f>'données gpa'!B396</f>
        <v>P550VAN100</v>
      </c>
      <c r="F396" s="2" t="str">
        <f>'données gpa'!C396</f>
        <v>Crème Vanille 550ml</v>
      </c>
      <c r="G396" s="2">
        <f>'données gpa'!D396</f>
        <v>42</v>
      </c>
    </row>
    <row r="397" spans="1:7" x14ac:dyDescent="0.35">
      <c r="A397" s="1">
        <f>'données gpa'!A397</f>
        <v>43258</v>
      </c>
      <c r="B397" s="2">
        <f t="shared" si="18"/>
        <v>23</v>
      </c>
      <c r="C397" s="2" t="str">
        <f t="shared" si="19"/>
        <v>juin</v>
      </c>
      <c r="D397">
        <f t="shared" si="20"/>
        <v>2018</v>
      </c>
      <c r="E397" s="2" t="str">
        <f>'données gpa'!B397</f>
        <v>P60CHO100</v>
      </c>
      <c r="F397" s="2" t="str">
        <f>'données gpa'!C397</f>
        <v>Crème Chocolat 60ml</v>
      </c>
      <c r="G397" s="2">
        <f>'données gpa'!D397</f>
        <v>2880</v>
      </c>
    </row>
    <row r="398" spans="1:7" x14ac:dyDescent="0.35">
      <c r="A398" s="1">
        <f>'données gpa'!A398</f>
        <v>43258</v>
      </c>
      <c r="B398" s="2">
        <f t="shared" si="18"/>
        <v>23</v>
      </c>
      <c r="C398" s="2" t="str">
        <f t="shared" si="19"/>
        <v>juin</v>
      </c>
      <c r="D398">
        <f t="shared" si="20"/>
        <v>2018</v>
      </c>
      <c r="E398" s="2" t="str">
        <f>'données gpa'!B398</f>
        <v>P60VAN100</v>
      </c>
      <c r="F398" s="2" t="str">
        <f>'données gpa'!C398</f>
        <v>Crème Vanille 60ml</v>
      </c>
      <c r="G398" s="2">
        <f>'données gpa'!D398</f>
        <v>3264</v>
      </c>
    </row>
    <row r="399" spans="1:7" x14ac:dyDescent="0.35">
      <c r="A399" s="1">
        <f>'données gpa'!A399</f>
        <v>43259</v>
      </c>
      <c r="B399" s="2">
        <f t="shared" si="18"/>
        <v>23</v>
      </c>
      <c r="C399" s="2" t="str">
        <f t="shared" si="19"/>
        <v>juin</v>
      </c>
      <c r="D399">
        <f t="shared" si="20"/>
        <v>2018</v>
      </c>
      <c r="E399" s="2" t="str">
        <f>'données gpa'!B399</f>
        <v>B2500ORS500</v>
      </c>
      <c r="F399" s="2" t="str">
        <f>'données gpa'!C399</f>
        <v>Sorbet Orange Sanguine 2.5L</v>
      </c>
      <c r="G399" s="2">
        <f>'données gpa'!D399</f>
        <v>20</v>
      </c>
    </row>
    <row r="400" spans="1:7" x14ac:dyDescent="0.35">
      <c r="A400" s="1">
        <f>'données gpa'!A400</f>
        <v>43259</v>
      </c>
      <c r="B400" s="2">
        <f t="shared" si="18"/>
        <v>23</v>
      </c>
      <c r="C400" s="2" t="str">
        <f t="shared" si="19"/>
        <v>juin</v>
      </c>
      <c r="D400">
        <f t="shared" si="20"/>
        <v>2018</v>
      </c>
      <c r="E400" s="2" t="str">
        <f>'données gpa'!B400</f>
        <v>P550ORS500</v>
      </c>
      <c r="F400" s="2" t="str">
        <f>'données gpa'!C400</f>
        <v>Sorbet Orange Sanguine 550ml</v>
      </c>
      <c r="G400" s="2">
        <f>'données gpa'!D400</f>
        <v>918</v>
      </c>
    </row>
    <row r="401" spans="1:7" x14ac:dyDescent="0.35">
      <c r="A401" s="1">
        <f>'données gpa'!A401</f>
        <v>43259</v>
      </c>
      <c r="B401" s="2">
        <f t="shared" si="18"/>
        <v>23</v>
      </c>
      <c r="C401" s="2" t="str">
        <f t="shared" si="19"/>
        <v>juin</v>
      </c>
      <c r="D401">
        <f t="shared" si="20"/>
        <v>2018</v>
      </c>
      <c r="E401" s="2" t="str">
        <f>'données gpa'!B401</f>
        <v>P550ORS500</v>
      </c>
      <c r="F401" s="2" t="str">
        <f>'données gpa'!C401</f>
        <v>Sorbet Orange Sanguine 550ml</v>
      </c>
      <c r="G401" s="2">
        <f>'données gpa'!D401</f>
        <v>570</v>
      </c>
    </row>
    <row r="402" spans="1:7" x14ac:dyDescent="0.35">
      <c r="A402" s="1">
        <f>'données gpa'!A402</f>
        <v>43259</v>
      </c>
      <c r="B402" s="2">
        <f t="shared" si="18"/>
        <v>23</v>
      </c>
      <c r="C402" s="2" t="str">
        <f t="shared" si="19"/>
        <v>juin</v>
      </c>
      <c r="D402">
        <f t="shared" si="20"/>
        <v>2018</v>
      </c>
      <c r="E402" s="2" t="str">
        <f>'données gpa'!B402</f>
        <v>P550PEC500</v>
      </c>
      <c r="F402" s="2" t="str">
        <f>'données gpa'!C402</f>
        <v>Sorbet Pêche 550ml</v>
      </c>
      <c r="G402" s="2">
        <f>'données gpa'!D402</f>
        <v>852</v>
      </c>
    </row>
    <row r="403" spans="1:7" x14ac:dyDescent="0.35">
      <c r="A403" s="1">
        <f>'données gpa'!A403</f>
        <v>43259</v>
      </c>
      <c r="B403" s="2">
        <f t="shared" si="18"/>
        <v>23</v>
      </c>
      <c r="C403" s="2" t="str">
        <f t="shared" si="19"/>
        <v>juin</v>
      </c>
      <c r="D403">
        <f t="shared" si="20"/>
        <v>2018</v>
      </c>
      <c r="E403" s="2" t="str">
        <f>'données gpa'!B403</f>
        <v>P550POI500</v>
      </c>
      <c r="F403" s="2" t="str">
        <f>'données gpa'!C403</f>
        <v>Sorbet Poire 550ml</v>
      </c>
      <c r="G403" s="2">
        <f>'données gpa'!D403</f>
        <v>918</v>
      </c>
    </row>
    <row r="404" spans="1:7" x14ac:dyDescent="0.35">
      <c r="A404" s="1">
        <f>'données gpa'!A404</f>
        <v>43259</v>
      </c>
      <c r="B404" s="2">
        <f t="shared" si="18"/>
        <v>23</v>
      </c>
      <c r="C404" s="2" t="str">
        <f t="shared" si="19"/>
        <v>juin</v>
      </c>
      <c r="D404">
        <f t="shared" si="20"/>
        <v>2018</v>
      </c>
      <c r="E404" s="2" t="str">
        <f>'données gpa'!B404</f>
        <v>P550POI500</v>
      </c>
      <c r="F404" s="2" t="str">
        <f>'données gpa'!C404</f>
        <v>Sorbet Poire 550ml</v>
      </c>
      <c r="G404" s="2">
        <f>'données gpa'!D404</f>
        <v>546</v>
      </c>
    </row>
    <row r="405" spans="1:7" x14ac:dyDescent="0.35">
      <c r="A405" s="1">
        <f>'données gpa'!A405</f>
        <v>43262</v>
      </c>
      <c r="B405" s="2">
        <f t="shared" si="18"/>
        <v>24</v>
      </c>
      <c r="C405" s="2" t="str">
        <f t="shared" si="19"/>
        <v>juin</v>
      </c>
      <c r="D405">
        <f t="shared" si="20"/>
        <v>2018</v>
      </c>
      <c r="E405" s="2" t="str">
        <f>'données gpa'!B405</f>
        <v>P550CIT500</v>
      </c>
      <c r="F405" s="2" t="str">
        <f>'données gpa'!C405</f>
        <v>Sorbet Citron 550ml</v>
      </c>
      <c r="G405" s="2">
        <f>'données gpa'!D405</f>
        <v>654</v>
      </c>
    </row>
    <row r="406" spans="1:7" x14ac:dyDescent="0.35">
      <c r="A406" s="1">
        <f>'données gpa'!A406</f>
        <v>43262</v>
      </c>
      <c r="B406" s="2">
        <f t="shared" si="18"/>
        <v>24</v>
      </c>
      <c r="C406" s="2" t="str">
        <f t="shared" si="19"/>
        <v>juin</v>
      </c>
      <c r="D406">
        <f t="shared" si="20"/>
        <v>2018</v>
      </c>
      <c r="E406" s="2" t="str">
        <f>'données gpa'!B406</f>
        <v>P550CIT500</v>
      </c>
      <c r="F406" s="2" t="str">
        <f>'données gpa'!C406</f>
        <v>Sorbet Citron 550ml</v>
      </c>
      <c r="G406" s="2">
        <f>'données gpa'!D406</f>
        <v>918</v>
      </c>
    </row>
    <row r="407" spans="1:7" x14ac:dyDescent="0.35">
      <c r="A407" s="1">
        <f>'données gpa'!A407</f>
        <v>43262</v>
      </c>
      <c r="B407" s="2">
        <f t="shared" si="18"/>
        <v>24</v>
      </c>
      <c r="C407" s="2" t="str">
        <f t="shared" si="19"/>
        <v>juin</v>
      </c>
      <c r="D407">
        <f t="shared" si="20"/>
        <v>2018</v>
      </c>
      <c r="E407" s="2" t="str">
        <f>'données gpa'!B407</f>
        <v>P550MOJ500</v>
      </c>
      <c r="F407" s="2" t="str">
        <f>'données gpa'!C407</f>
        <v>Sorbet Mojito 550ml</v>
      </c>
      <c r="G407" s="2">
        <f>'données gpa'!D407</f>
        <v>576</v>
      </c>
    </row>
    <row r="408" spans="1:7" x14ac:dyDescent="0.35">
      <c r="A408" s="1">
        <f>'données gpa'!A408</f>
        <v>43262</v>
      </c>
      <c r="B408" s="2">
        <f t="shared" si="18"/>
        <v>24</v>
      </c>
      <c r="C408" s="2" t="str">
        <f t="shared" si="19"/>
        <v>juin</v>
      </c>
      <c r="D408">
        <f t="shared" si="20"/>
        <v>2018</v>
      </c>
      <c r="E408" s="2" t="str">
        <f>'données gpa'!B408</f>
        <v>P550MOJ500</v>
      </c>
      <c r="F408" s="2" t="str">
        <f>'données gpa'!C408</f>
        <v>Sorbet Mojito 550ml</v>
      </c>
      <c r="G408" s="2">
        <f>'données gpa'!D408</f>
        <v>918</v>
      </c>
    </row>
    <row r="409" spans="1:7" x14ac:dyDescent="0.35">
      <c r="A409" s="1">
        <f>'données gpa'!A409</f>
        <v>43262</v>
      </c>
      <c r="B409" s="2">
        <f t="shared" si="18"/>
        <v>24</v>
      </c>
      <c r="C409" s="2" t="str">
        <f t="shared" si="19"/>
        <v>juin</v>
      </c>
      <c r="D409">
        <f t="shared" si="20"/>
        <v>2018</v>
      </c>
      <c r="E409" s="2" t="str">
        <f>'données gpa'!B409</f>
        <v>P550MOJ500</v>
      </c>
      <c r="F409" s="2" t="str">
        <f>'données gpa'!C409</f>
        <v>Sorbet Mojito 550ml</v>
      </c>
      <c r="G409" s="2">
        <f>'données gpa'!D409</f>
        <v>918</v>
      </c>
    </row>
    <row r="410" spans="1:7" x14ac:dyDescent="0.35">
      <c r="A410" s="1">
        <f>'données gpa'!A410</f>
        <v>43262</v>
      </c>
      <c r="B410" s="2">
        <f t="shared" si="18"/>
        <v>24</v>
      </c>
      <c r="C410" s="2" t="str">
        <f t="shared" si="19"/>
        <v>juin</v>
      </c>
      <c r="D410">
        <f t="shared" si="20"/>
        <v>2018</v>
      </c>
      <c r="E410" s="2" t="str">
        <f>'données gpa'!B410</f>
        <v>P550MOJ500</v>
      </c>
      <c r="F410" s="2" t="str">
        <f>'données gpa'!C410</f>
        <v>Sorbet Mojito 550ml</v>
      </c>
      <c r="G410" s="2">
        <f>'données gpa'!D410</f>
        <v>918</v>
      </c>
    </row>
    <row r="411" spans="1:7" x14ac:dyDescent="0.35">
      <c r="A411" s="1">
        <f>'données gpa'!A411</f>
        <v>43263</v>
      </c>
      <c r="B411" s="2">
        <f t="shared" si="18"/>
        <v>24</v>
      </c>
      <c r="C411" s="2" t="str">
        <f t="shared" si="19"/>
        <v>juin</v>
      </c>
      <c r="D411">
        <f t="shared" si="20"/>
        <v>2018</v>
      </c>
      <c r="E411" s="2" t="str">
        <f>'données gpa'!B411</f>
        <v>B2500MNG500</v>
      </c>
      <c r="F411" s="2" t="str">
        <f>'données gpa'!C411</f>
        <v>Sorbet Mangue/passion 2.5L</v>
      </c>
      <c r="G411" s="2">
        <f>'données gpa'!D411</f>
        <v>20</v>
      </c>
    </row>
    <row r="412" spans="1:7" x14ac:dyDescent="0.35">
      <c r="A412" s="1">
        <f>'données gpa'!A412</f>
        <v>43263</v>
      </c>
      <c r="B412" s="2">
        <f t="shared" si="18"/>
        <v>24</v>
      </c>
      <c r="C412" s="2" t="str">
        <f t="shared" si="19"/>
        <v>juin</v>
      </c>
      <c r="D412">
        <f t="shared" si="20"/>
        <v>2018</v>
      </c>
      <c r="E412" s="2" t="str">
        <f>'données gpa'!B412</f>
        <v>P550FRA500</v>
      </c>
      <c r="F412" s="2" t="str">
        <f>'données gpa'!C412</f>
        <v>Sorbet Fraise 550ml</v>
      </c>
      <c r="G412" s="2">
        <f>'données gpa'!D412</f>
        <v>918</v>
      </c>
    </row>
    <row r="413" spans="1:7" x14ac:dyDescent="0.35">
      <c r="A413" s="1">
        <f>'données gpa'!A413</f>
        <v>43263</v>
      </c>
      <c r="B413" s="2">
        <f t="shared" si="18"/>
        <v>24</v>
      </c>
      <c r="C413" s="2" t="str">
        <f t="shared" si="19"/>
        <v>juin</v>
      </c>
      <c r="D413">
        <f t="shared" si="20"/>
        <v>2018</v>
      </c>
      <c r="E413" s="2" t="str">
        <f>'données gpa'!B413</f>
        <v>P550FRA500</v>
      </c>
      <c r="F413" s="2" t="str">
        <f>'données gpa'!C413</f>
        <v>Sorbet Fraise 550ml</v>
      </c>
      <c r="G413" s="2">
        <f>'données gpa'!D413</f>
        <v>918</v>
      </c>
    </row>
    <row r="414" spans="1:7" x14ac:dyDescent="0.35">
      <c r="A414" s="1">
        <f>'données gpa'!A414</f>
        <v>43263</v>
      </c>
      <c r="B414" s="2">
        <f t="shared" si="18"/>
        <v>24</v>
      </c>
      <c r="C414" s="2" t="str">
        <f t="shared" si="19"/>
        <v>juin</v>
      </c>
      <c r="D414">
        <f t="shared" si="20"/>
        <v>2018</v>
      </c>
      <c r="E414" s="2" t="str">
        <f>'données gpa'!B414</f>
        <v>P550FRA500</v>
      </c>
      <c r="F414" s="2" t="str">
        <f>'données gpa'!C414</f>
        <v>Sorbet Fraise 550ml</v>
      </c>
      <c r="G414" s="2">
        <f>'données gpa'!D414</f>
        <v>918</v>
      </c>
    </row>
    <row r="415" spans="1:7" x14ac:dyDescent="0.35">
      <c r="A415" s="1">
        <f>'données gpa'!A415</f>
        <v>43263</v>
      </c>
      <c r="B415" s="2">
        <f t="shared" si="18"/>
        <v>24</v>
      </c>
      <c r="C415" s="2" t="str">
        <f t="shared" si="19"/>
        <v>juin</v>
      </c>
      <c r="D415">
        <f t="shared" si="20"/>
        <v>2018</v>
      </c>
      <c r="E415" s="2" t="str">
        <f>'données gpa'!B415</f>
        <v>P550FRA500</v>
      </c>
      <c r="F415" s="2" t="str">
        <f>'données gpa'!C415</f>
        <v>Sorbet Fraise 550ml</v>
      </c>
      <c r="G415" s="2">
        <f>'données gpa'!D415</f>
        <v>426</v>
      </c>
    </row>
    <row r="416" spans="1:7" x14ac:dyDescent="0.35">
      <c r="A416" s="1">
        <f>'données gpa'!A416</f>
        <v>43263</v>
      </c>
      <c r="B416" s="2">
        <f t="shared" si="18"/>
        <v>24</v>
      </c>
      <c r="C416" s="2" t="str">
        <f t="shared" si="19"/>
        <v>juin</v>
      </c>
      <c r="D416">
        <f t="shared" si="20"/>
        <v>2018</v>
      </c>
      <c r="E416" s="2" t="str">
        <f>'données gpa'!B416</f>
        <v>P550MNG500</v>
      </c>
      <c r="F416" s="2" t="str">
        <f>'données gpa'!C416</f>
        <v>Sorbet Mangue/passion 550ml</v>
      </c>
      <c r="G416" s="2">
        <f>'données gpa'!D416</f>
        <v>168</v>
      </c>
    </row>
    <row r="417" spans="1:7" x14ac:dyDescent="0.35">
      <c r="A417" s="1">
        <f>'données gpa'!A417</f>
        <v>43263</v>
      </c>
      <c r="B417" s="2">
        <f t="shared" si="18"/>
        <v>24</v>
      </c>
      <c r="C417" s="2" t="str">
        <f t="shared" si="19"/>
        <v>juin</v>
      </c>
      <c r="D417">
        <f t="shared" si="20"/>
        <v>2018</v>
      </c>
      <c r="E417" s="2" t="str">
        <f>'données gpa'!B417</f>
        <v>P550MNG500</v>
      </c>
      <c r="F417" s="2" t="str">
        <f>'données gpa'!C417</f>
        <v>Sorbet Mangue/passion 550ml</v>
      </c>
      <c r="G417" s="2">
        <f>'données gpa'!D417</f>
        <v>918</v>
      </c>
    </row>
    <row r="418" spans="1:7" x14ac:dyDescent="0.35">
      <c r="A418" s="1">
        <f>'données gpa'!A418</f>
        <v>43263</v>
      </c>
      <c r="B418" s="2">
        <f t="shared" si="18"/>
        <v>24</v>
      </c>
      <c r="C418" s="2" t="str">
        <f t="shared" si="19"/>
        <v>juin</v>
      </c>
      <c r="D418">
        <f t="shared" si="20"/>
        <v>2018</v>
      </c>
      <c r="E418" s="2" t="str">
        <f>'données gpa'!B418</f>
        <v>P550MNG500</v>
      </c>
      <c r="F418" s="2" t="str">
        <f>'données gpa'!C418</f>
        <v>Sorbet Mangue/passion 550ml</v>
      </c>
      <c r="G418" s="2">
        <f>'données gpa'!D418</f>
        <v>918</v>
      </c>
    </row>
    <row r="419" spans="1:7" x14ac:dyDescent="0.35">
      <c r="A419" s="1">
        <f>'données gpa'!A419</f>
        <v>43263</v>
      </c>
      <c r="B419" s="2">
        <f t="shared" si="18"/>
        <v>24</v>
      </c>
      <c r="C419" s="2" t="str">
        <f t="shared" si="19"/>
        <v>juin</v>
      </c>
      <c r="D419">
        <f t="shared" si="20"/>
        <v>2018</v>
      </c>
      <c r="E419" s="2" t="str">
        <f>'données gpa'!B419</f>
        <v>P550MNG500</v>
      </c>
      <c r="F419" s="2" t="str">
        <f>'données gpa'!C419</f>
        <v>Sorbet Mangue/passion 550ml</v>
      </c>
      <c r="G419" s="2">
        <f>'données gpa'!D419</f>
        <v>918</v>
      </c>
    </row>
    <row r="420" spans="1:7" x14ac:dyDescent="0.35">
      <c r="A420" s="1">
        <f>'données gpa'!A420</f>
        <v>43264</v>
      </c>
      <c r="B420" s="2">
        <f t="shared" si="18"/>
        <v>24</v>
      </c>
      <c r="C420" s="2" t="str">
        <f t="shared" si="19"/>
        <v>juin</v>
      </c>
      <c r="D420">
        <f t="shared" si="20"/>
        <v>2018</v>
      </c>
      <c r="E420" s="2" t="str">
        <f>'données gpa'!B420</f>
        <v>P550YAO100</v>
      </c>
      <c r="F420" s="2" t="str">
        <f>'données gpa'!C420</f>
        <v>Crème Yaourt 550ml</v>
      </c>
      <c r="G420" s="2">
        <f>'données gpa'!D420</f>
        <v>918</v>
      </c>
    </row>
    <row r="421" spans="1:7" x14ac:dyDescent="0.35">
      <c r="A421" s="1">
        <f>'données gpa'!A421</f>
        <v>43264</v>
      </c>
      <c r="B421" s="2">
        <f t="shared" si="18"/>
        <v>24</v>
      </c>
      <c r="C421" s="2" t="str">
        <f t="shared" si="19"/>
        <v>juin</v>
      </c>
      <c r="D421">
        <f t="shared" si="20"/>
        <v>2018</v>
      </c>
      <c r="E421" s="2" t="str">
        <f>'données gpa'!B421</f>
        <v>P550YAO100</v>
      </c>
      <c r="F421" s="2" t="str">
        <f>'données gpa'!C421</f>
        <v>Crème Yaourt 550ml</v>
      </c>
      <c r="G421" s="2">
        <f>'données gpa'!D421</f>
        <v>918</v>
      </c>
    </row>
    <row r="422" spans="1:7" x14ac:dyDescent="0.35">
      <c r="A422" s="1">
        <f>'données gpa'!A422</f>
        <v>43264</v>
      </c>
      <c r="B422" s="2">
        <f t="shared" si="18"/>
        <v>24</v>
      </c>
      <c r="C422" s="2" t="str">
        <f t="shared" si="19"/>
        <v>juin</v>
      </c>
      <c r="D422">
        <f t="shared" si="20"/>
        <v>2018</v>
      </c>
      <c r="E422" s="2" t="str">
        <f>'données gpa'!B422</f>
        <v>P550YAO100</v>
      </c>
      <c r="F422" s="2" t="str">
        <f>'données gpa'!C422</f>
        <v>Crème Yaourt 550ml</v>
      </c>
      <c r="G422" s="2">
        <f>'données gpa'!D422</f>
        <v>918</v>
      </c>
    </row>
    <row r="423" spans="1:7" x14ac:dyDescent="0.35">
      <c r="A423" s="1">
        <f>'données gpa'!A423</f>
        <v>43264</v>
      </c>
      <c r="B423" s="2">
        <f t="shared" si="18"/>
        <v>24</v>
      </c>
      <c r="C423" s="2" t="str">
        <f t="shared" si="19"/>
        <v>juin</v>
      </c>
      <c r="D423">
        <f t="shared" si="20"/>
        <v>2018</v>
      </c>
      <c r="E423" s="2" t="str">
        <f>'données gpa'!B423</f>
        <v>P550YAO100</v>
      </c>
      <c r="F423" s="2" t="str">
        <f>'données gpa'!C423</f>
        <v>Crème Yaourt 550ml</v>
      </c>
      <c r="G423" s="2">
        <f>'données gpa'!D423</f>
        <v>324</v>
      </c>
    </row>
    <row r="424" spans="1:7" x14ac:dyDescent="0.35">
      <c r="A424" s="1">
        <f>'données gpa'!A424</f>
        <v>43264</v>
      </c>
      <c r="B424" s="2">
        <f t="shared" si="18"/>
        <v>24</v>
      </c>
      <c r="C424" s="2" t="str">
        <f t="shared" si="19"/>
        <v>juin</v>
      </c>
      <c r="D424">
        <f t="shared" si="20"/>
        <v>2018</v>
      </c>
      <c r="E424" s="2" t="str">
        <f>'données gpa'!B424</f>
        <v>P550YAO100</v>
      </c>
      <c r="F424" s="2" t="str">
        <f>'données gpa'!C424</f>
        <v>Crème Yaourt 550ml</v>
      </c>
      <c r="G424" s="2">
        <f>'données gpa'!D424</f>
        <v>918</v>
      </c>
    </row>
    <row r="425" spans="1:7" x14ac:dyDescent="0.35">
      <c r="A425" s="1">
        <f>'données gpa'!A425</f>
        <v>43264</v>
      </c>
      <c r="B425" s="2">
        <f t="shared" si="18"/>
        <v>24</v>
      </c>
      <c r="C425" s="2" t="str">
        <f t="shared" si="19"/>
        <v>juin</v>
      </c>
      <c r="D425">
        <f t="shared" si="20"/>
        <v>2018</v>
      </c>
      <c r="E425" s="2" t="str">
        <f>'données gpa'!B425</f>
        <v>P550YAO100</v>
      </c>
      <c r="F425" s="2" t="str">
        <f>'données gpa'!C425</f>
        <v>Crème Yaourt 550ml</v>
      </c>
      <c r="G425" s="2">
        <f>'données gpa'!D425</f>
        <v>918</v>
      </c>
    </row>
    <row r="426" spans="1:7" x14ac:dyDescent="0.35">
      <c r="A426" s="1">
        <f>'données gpa'!A426</f>
        <v>43265</v>
      </c>
      <c r="B426" s="2">
        <f t="shared" si="18"/>
        <v>24</v>
      </c>
      <c r="C426" s="2" t="str">
        <f t="shared" si="19"/>
        <v>juin</v>
      </c>
      <c r="D426">
        <f t="shared" si="20"/>
        <v>2018</v>
      </c>
      <c r="E426" s="2" t="str">
        <f>'données gpa'!B426</f>
        <v>P550VAN100</v>
      </c>
      <c r="F426" s="2" t="str">
        <f>'données gpa'!C426</f>
        <v>Crème Vanille 550ml</v>
      </c>
      <c r="G426" s="2">
        <f>'données gpa'!D426</f>
        <v>918</v>
      </c>
    </row>
    <row r="427" spans="1:7" x14ac:dyDescent="0.35">
      <c r="A427" s="1">
        <f>'données gpa'!A427</f>
        <v>43265</v>
      </c>
      <c r="B427" s="2">
        <f t="shared" si="18"/>
        <v>24</v>
      </c>
      <c r="C427" s="2" t="str">
        <f t="shared" si="19"/>
        <v>juin</v>
      </c>
      <c r="D427">
        <f t="shared" si="20"/>
        <v>2018</v>
      </c>
      <c r="E427" s="2" t="str">
        <f>'données gpa'!B427</f>
        <v>P550VAN100</v>
      </c>
      <c r="F427" s="2" t="str">
        <f>'données gpa'!C427</f>
        <v>Crème Vanille 550ml</v>
      </c>
      <c r="G427" s="2">
        <f>'données gpa'!D427</f>
        <v>918</v>
      </c>
    </row>
    <row r="428" spans="1:7" x14ac:dyDescent="0.35">
      <c r="A428" s="1">
        <f>'données gpa'!A428</f>
        <v>43265</v>
      </c>
      <c r="B428" s="2">
        <f t="shared" si="18"/>
        <v>24</v>
      </c>
      <c r="C428" s="2" t="str">
        <f t="shared" si="19"/>
        <v>juin</v>
      </c>
      <c r="D428">
        <f t="shared" si="20"/>
        <v>2018</v>
      </c>
      <c r="E428" s="2" t="str">
        <f>'données gpa'!B428</f>
        <v>P550VAN100</v>
      </c>
      <c r="F428" s="2" t="str">
        <f>'données gpa'!C428</f>
        <v>Crème Vanille 550ml</v>
      </c>
      <c r="G428" s="2">
        <f>'données gpa'!D428</f>
        <v>918</v>
      </c>
    </row>
    <row r="429" spans="1:7" x14ac:dyDescent="0.35">
      <c r="A429" s="1">
        <f>'données gpa'!A429</f>
        <v>43265</v>
      </c>
      <c r="B429" s="2">
        <f t="shared" si="18"/>
        <v>24</v>
      </c>
      <c r="C429" s="2" t="str">
        <f t="shared" si="19"/>
        <v>juin</v>
      </c>
      <c r="D429">
        <f t="shared" si="20"/>
        <v>2018</v>
      </c>
      <c r="E429" s="2" t="str">
        <f>'données gpa'!B429</f>
        <v>P550VAN100</v>
      </c>
      <c r="F429" s="2" t="str">
        <f>'données gpa'!C429</f>
        <v>Crème Vanille 550ml</v>
      </c>
      <c r="G429" s="2">
        <f>'données gpa'!D429</f>
        <v>918</v>
      </c>
    </row>
    <row r="430" spans="1:7" x14ac:dyDescent="0.35">
      <c r="A430" s="1">
        <f>'données gpa'!A430</f>
        <v>43265</v>
      </c>
      <c r="B430" s="2">
        <f t="shared" si="18"/>
        <v>24</v>
      </c>
      <c r="C430" s="2" t="str">
        <f t="shared" si="19"/>
        <v>juin</v>
      </c>
      <c r="D430">
        <f t="shared" si="20"/>
        <v>2018</v>
      </c>
      <c r="E430" s="2" t="str">
        <f>'données gpa'!B430</f>
        <v>P550VAN100</v>
      </c>
      <c r="F430" s="2" t="str">
        <f>'données gpa'!C430</f>
        <v>Crème Vanille 550ml</v>
      </c>
      <c r="G430" s="2">
        <f>'données gpa'!D430</f>
        <v>918</v>
      </c>
    </row>
    <row r="431" spans="1:7" x14ac:dyDescent="0.35">
      <c r="A431" s="1">
        <f>'données gpa'!A431</f>
        <v>43265</v>
      </c>
      <c r="B431" s="2">
        <f t="shared" si="18"/>
        <v>24</v>
      </c>
      <c r="C431" s="2" t="str">
        <f t="shared" si="19"/>
        <v>juin</v>
      </c>
      <c r="D431">
        <f t="shared" si="20"/>
        <v>2018</v>
      </c>
      <c r="E431" s="2" t="str">
        <f>'données gpa'!B431</f>
        <v>P550VAN100</v>
      </c>
      <c r="F431" s="2" t="str">
        <f>'données gpa'!C431</f>
        <v>Crème Vanille 550ml</v>
      </c>
      <c r="G431" s="2">
        <f>'données gpa'!D431</f>
        <v>480</v>
      </c>
    </row>
    <row r="432" spans="1:7" x14ac:dyDescent="0.35">
      <c r="A432" s="1">
        <f>'données gpa'!A432</f>
        <v>43266</v>
      </c>
      <c r="B432" s="2">
        <f t="shared" si="18"/>
        <v>24</v>
      </c>
      <c r="C432" s="2" t="str">
        <f t="shared" si="19"/>
        <v>juin</v>
      </c>
      <c r="D432">
        <f t="shared" si="20"/>
        <v>2018</v>
      </c>
      <c r="E432" s="2" t="str">
        <f>'données gpa'!B432</f>
        <v>B2500NOI100</v>
      </c>
      <c r="F432" s="2" t="str">
        <f>'données gpa'!C432</f>
        <v>Crème Noix/Figues 2.5L</v>
      </c>
      <c r="G432" s="2">
        <f>'données gpa'!D432</f>
        <v>24</v>
      </c>
    </row>
    <row r="433" spans="1:7" x14ac:dyDescent="0.35">
      <c r="A433" s="1">
        <f>'données gpa'!A433</f>
        <v>43266</v>
      </c>
      <c r="B433" s="2">
        <f t="shared" si="18"/>
        <v>24</v>
      </c>
      <c r="C433" s="2" t="str">
        <f t="shared" si="19"/>
        <v>juin</v>
      </c>
      <c r="D433">
        <f t="shared" si="20"/>
        <v>2018</v>
      </c>
      <c r="E433" s="2" t="str">
        <f>'données gpa'!B433</f>
        <v>P550CHO100</v>
      </c>
      <c r="F433" s="2" t="str">
        <f>'données gpa'!C433</f>
        <v>Crème Chocolat 550ml</v>
      </c>
      <c r="G433" s="2">
        <f>'données gpa'!D433</f>
        <v>918</v>
      </c>
    </row>
    <row r="434" spans="1:7" x14ac:dyDescent="0.35">
      <c r="A434" s="1">
        <f>'données gpa'!A434</f>
        <v>43266</v>
      </c>
      <c r="B434" s="2">
        <f t="shared" si="18"/>
        <v>24</v>
      </c>
      <c r="C434" s="2" t="str">
        <f t="shared" si="19"/>
        <v>juin</v>
      </c>
      <c r="D434">
        <f t="shared" si="20"/>
        <v>2018</v>
      </c>
      <c r="E434" s="2" t="str">
        <f>'données gpa'!B434</f>
        <v>P550CHO100</v>
      </c>
      <c r="F434" s="2" t="str">
        <f>'données gpa'!C434</f>
        <v>Crème Chocolat 550ml</v>
      </c>
      <c r="G434" s="2">
        <f>'données gpa'!D434</f>
        <v>918</v>
      </c>
    </row>
    <row r="435" spans="1:7" x14ac:dyDescent="0.35">
      <c r="A435" s="1">
        <f>'données gpa'!A435</f>
        <v>43266</v>
      </c>
      <c r="B435" s="2">
        <f t="shared" si="18"/>
        <v>24</v>
      </c>
      <c r="C435" s="2" t="str">
        <f t="shared" si="19"/>
        <v>juin</v>
      </c>
      <c r="D435">
        <f t="shared" si="20"/>
        <v>2018</v>
      </c>
      <c r="E435" s="2" t="str">
        <f>'données gpa'!B435</f>
        <v>P550CHO100</v>
      </c>
      <c r="F435" s="2" t="str">
        <f>'données gpa'!C435</f>
        <v>Crème Chocolat 550ml</v>
      </c>
      <c r="G435" s="2">
        <f>'données gpa'!D435</f>
        <v>918</v>
      </c>
    </row>
    <row r="436" spans="1:7" x14ac:dyDescent="0.35">
      <c r="A436" s="1">
        <f>'données gpa'!A436</f>
        <v>43266</v>
      </c>
      <c r="B436" s="2">
        <f t="shared" si="18"/>
        <v>24</v>
      </c>
      <c r="C436" s="2" t="str">
        <f t="shared" si="19"/>
        <v>juin</v>
      </c>
      <c r="D436">
        <f t="shared" si="20"/>
        <v>2018</v>
      </c>
      <c r="E436" s="2" t="str">
        <f>'données gpa'!B436</f>
        <v>P550CHO100</v>
      </c>
      <c r="F436" s="2" t="str">
        <f>'données gpa'!C436</f>
        <v>Crème Chocolat 550ml</v>
      </c>
      <c r="G436" s="2">
        <f>'données gpa'!D436</f>
        <v>588</v>
      </c>
    </row>
    <row r="437" spans="1:7" x14ac:dyDescent="0.35">
      <c r="A437" s="1">
        <f>'données gpa'!A437</f>
        <v>43266</v>
      </c>
      <c r="B437" s="2">
        <f t="shared" si="18"/>
        <v>24</v>
      </c>
      <c r="C437" s="2" t="str">
        <f t="shared" si="19"/>
        <v>juin</v>
      </c>
      <c r="D437">
        <f t="shared" si="20"/>
        <v>2018</v>
      </c>
      <c r="E437" s="2" t="str">
        <f>'données gpa'!B437</f>
        <v>P550NOI100</v>
      </c>
      <c r="F437" s="2" t="str">
        <f>'données gpa'!C437</f>
        <v>Crème Noix/Figues 550ml</v>
      </c>
      <c r="G437" s="2">
        <f>'données gpa'!D437</f>
        <v>918</v>
      </c>
    </row>
    <row r="438" spans="1:7" x14ac:dyDescent="0.35">
      <c r="A438" s="1">
        <f>'données gpa'!A438</f>
        <v>43266</v>
      </c>
      <c r="B438" s="2">
        <f t="shared" si="18"/>
        <v>24</v>
      </c>
      <c r="C438" s="2" t="str">
        <f t="shared" si="19"/>
        <v>juin</v>
      </c>
      <c r="D438">
        <f t="shared" si="20"/>
        <v>2018</v>
      </c>
      <c r="E438" s="2" t="str">
        <f>'données gpa'!B438</f>
        <v>P550NOI100</v>
      </c>
      <c r="F438" s="2" t="str">
        <f>'données gpa'!C438</f>
        <v>Crème Noix/Figues 550ml</v>
      </c>
      <c r="G438" s="2">
        <f>'données gpa'!D438</f>
        <v>618</v>
      </c>
    </row>
    <row r="439" spans="1:7" x14ac:dyDescent="0.35">
      <c r="A439" s="1">
        <f>'données gpa'!A439</f>
        <v>43269</v>
      </c>
      <c r="B439" s="2">
        <f t="shared" si="18"/>
        <v>25</v>
      </c>
      <c r="C439" s="2" t="str">
        <f t="shared" si="19"/>
        <v>juin</v>
      </c>
      <c r="D439">
        <f t="shared" si="20"/>
        <v>2018</v>
      </c>
      <c r="E439" s="2" t="str">
        <f>'données gpa'!B439</f>
        <v>BIO25CIT</v>
      </c>
      <c r="F439" s="2" t="str">
        <f>'données gpa'!C439</f>
        <v>Sorbet Citron BIO 2.5L</v>
      </c>
      <c r="G439" s="2">
        <f>'données gpa'!D439</f>
        <v>12</v>
      </c>
    </row>
    <row r="440" spans="1:7" x14ac:dyDescent="0.35">
      <c r="A440" s="1">
        <f>'données gpa'!A440</f>
        <v>43269</v>
      </c>
      <c r="B440" s="2">
        <f t="shared" si="18"/>
        <v>25</v>
      </c>
      <c r="C440" s="2" t="str">
        <f t="shared" si="19"/>
        <v>juin</v>
      </c>
      <c r="D440">
        <f t="shared" si="20"/>
        <v>2018</v>
      </c>
      <c r="E440" s="2" t="str">
        <f>'données gpa'!B440</f>
        <v>BIO25MNG</v>
      </c>
      <c r="F440" s="2" t="str">
        <f>'données gpa'!C440</f>
        <v>Sorbet Mangue BIO 2.5L</v>
      </c>
      <c r="G440" s="2">
        <f>'données gpa'!D440</f>
        <v>12</v>
      </c>
    </row>
    <row r="441" spans="1:7" x14ac:dyDescent="0.35">
      <c r="A441" s="1">
        <f>'données gpa'!A441</f>
        <v>43269</v>
      </c>
      <c r="B441" s="2">
        <f t="shared" si="18"/>
        <v>25</v>
      </c>
      <c r="C441" s="2" t="str">
        <f t="shared" si="19"/>
        <v>juin</v>
      </c>
      <c r="D441">
        <f t="shared" si="20"/>
        <v>2018</v>
      </c>
      <c r="E441" s="2" t="str">
        <f>'données gpa'!B441</f>
        <v>BIO5CIT</v>
      </c>
      <c r="F441" s="2" t="str">
        <f>'données gpa'!C441</f>
        <v>Sorbet Citron BIO 550ml</v>
      </c>
      <c r="G441" s="2">
        <f>'données gpa'!D441</f>
        <v>432</v>
      </c>
    </row>
    <row r="442" spans="1:7" x14ac:dyDescent="0.35">
      <c r="A442" s="1">
        <f>'données gpa'!A442</f>
        <v>43269</v>
      </c>
      <c r="B442" s="2">
        <f t="shared" si="18"/>
        <v>25</v>
      </c>
      <c r="C442" s="2" t="str">
        <f t="shared" si="19"/>
        <v>juin</v>
      </c>
      <c r="D442">
        <f t="shared" si="20"/>
        <v>2018</v>
      </c>
      <c r="E442" s="2" t="str">
        <f>'données gpa'!B442</f>
        <v>BIO5CIT</v>
      </c>
      <c r="F442" s="2" t="str">
        <f>'données gpa'!C442</f>
        <v>Sorbet Citron BIO 550ml</v>
      </c>
      <c r="G442" s="2">
        <f>'données gpa'!D442</f>
        <v>918</v>
      </c>
    </row>
    <row r="443" spans="1:7" x14ac:dyDescent="0.35">
      <c r="A443" s="1">
        <f>'données gpa'!A443</f>
        <v>43269</v>
      </c>
      <c r="B443" s="2">
        <f t="shared" si="18"/>
        <v>25</v>
      </c>
      <c r="C443" s="2" t="str">
        <f t="shared" si="19"/>
        <v>juin</v>
      </c>
      <c r="D443">
        <f t="shared" si="20"/>
        <v>2018</v>
      </c>
      <c r="E443" s="2" t="str">
        <f>'données gpa'!B443</f>
        <v>BIO5CIT</v>
      </c>
      <c r="F443" s="2" t="str">
        <f>'données gpa'!C443</f>
        <v>Sorbet Citron BIO 550ml</v>
      </c>
      <c r="G443" s="2">
        <f>'données gpa'!D443</f>
        <v>918</v>
      </c>
    </row>
    <row r="444" spans="1:7" x14ac:dyDescent="0.35">
      <c r="A444" s="1">
        <f>'données gpa'!A444</f>
        <v>43269</v>
      </c>
      <c r="B444" s="2">
        <f t="shared" si="18"/>
        <v>25</v>
      </c>
      <c r="C444" s="2" t="str">
        <f t="shared" si="19"/>
        <v>juin</v>
      </c>
      <c r="D444">
        <f t="shared" si="20"/>
        <v>2018</v>
      </c>
      <c r="E444" s="2" t="str">
        <f>'données gpa'!B444</f>
        <v>BIO5CIT</v>
      </c>
      <c r="F444" s="2" t="str">
        <f>'données gpa'!C444</f>
        <v>Sorbet Citron BIO 550ml</v>
      </c>
      <c r="G444" s="2">
        <f>'données gpa'!D444</f>
        <v>918</v>
      </c>
    </row>
    <row r="445" spans="1:7" x14ac:dyDescent="0.35">
      <c r="A445" s="1">
        <f>'données gpa'!A445</f>
        <v>43269</v>
      </c>
      <c r="B445" s="2">
        <f t="shared" si="18"/>
        <v>25</v>
      </c>
      <c r="C445" s="2" t="str">
        <f t="shared" si="19"/>
        <v>juin</v>
      </c>
      <c r="D445">
        <f t="shared" si="20"/>
        <v>2018</v>
      </c>
      <c r="E445" s="2" t="str">
        <f>'données gpa'!B445</f>
        <v>BIO5MNG</v>
      </c>
      <c r="F445" s="2" t="str">
        <f>'données gpa'!C445</f>
        <v>Sorbet Mangue BIO 550ml</v>
      </c>
      <c r="G445" s="2">
        <f>'données gpa'!D445</f>
        <v>276</v>
      </c>
    </row>
    <row r="446" spans="1:7" x14ac:dyDescent="0.35">
      <c r="A446" s="1">
        <f>'données gpa'!A446</f>
        <v>43269</v>
      </c>
      <c r="B446" s="2">
        <f t="shared" si="18"/>
        <v>25</v>
      </c>
      <c r="C446" s="2" t="str">
        <f t="shared" si="19"/>
        <v>juin</v>
      </c>
      <c r="D446">
        <f t="shared" si="20"/>
        <v>2018</v>
      </c>
      <c r="E446" s="2" t="str">
        <f>'données gpa'!B446</f>
        <v>BIO5MNG</v>
      </c>
      <c r="F446" s="2" t="str">
        <f>'données gpa'!C446</f>
        <v>Sorbet Mangue BIO 550ml</v>
      </c>
      <c r="G446" s="2">
        <f>'données gpa'!D446</f>
        <v>918</v>
      </c>
    </row>
    <row r="447" spans="1:7" x14ac:dyDescent="0.35">
      <c r="A447" s="1">
        <f>'données gpa'!A447</f>
        <v>43270</v>
      </c>
      <c r="B447" s="2">
        <f t="shared" si="18"/>
        <v>25</v>
      </c>
      <c r="C447" s="2" t="str">
        <f t="shared" si="19"/>
        <v>juin</v>
      </c>
      <c r="D447">
        <f t="shared" si="20"/>
        <v>2018</v>
      </c>
      <c r="E447" s="2" t="str">
        <f>'données gpa'!B447</f>
        <v>P550CAF100</v>
      </c>
      <c r="F447" s="2" t="str">
        <f>'données gpa'!C447</f>
        <v>Crème Café  550ml</v>
      </c>
      <c r="G447" s="2">
        <f>'données gpa'!D447</f>
        <v>918</v>
      </c>
    </row>
    <row r="448" spans="1:7" x14ac:dyDescent="0.35">
      <c r="A448" s="1">
        <f>'données gpa'!A448</f>
        <v>43270</v>
      </c>
      <c r="B448" s="2">
        <f t="shared" si="18"/>
        <v>25</v>
      </c>
      <c r="C448" s="2" t="str">
        <f t="shared" si="19"/>
        <v>juin</v>
      </c>
      <c r="D448">
        <f t="shared" si="20"/>
        <v>2018</v>
      </c>
      <c r="E448" s="2" t="str">
        <f>'données gpa'!B448</f>
        <v>P550CAF100</v>
      </c>
      <c r="F448" s="2" t="str">
        <f>'données gpa'!C448</f>
        <v>Crème Café  550ml</v>
      </c>
      <c r="G448" s="2">
        <f>'données gpa'!D448</f>
        <v>462</v>
      </c>
    </row>
    <row r="449" spans="1:7" x14ac:dyDescent="0.35">
      <c r="A449" s="1">
        <f>'données gpa'!A449</f>
        <v>43270</v>
      </c>
      <c r="B449" s="2">
        <f t="shared" si="18"/>
        <v>25</v>
      </c>
      <c r="C449" s="2" t="str">
        <f t="shared" si="19"/>
        <v>juin</v>
      </c>
      <c r="D449">
        <f t="shared" si="20"/>
        <v>2018</v>
      </c>
      <c r="E449" s="2" t="str">
        <f>'données gpa'!B449</f>
        <v>P550CAF100</v>
      </c>
      <c r="F449" s="2" t="str">
        <f>'données gpa'!C449</f>
        <v>Crème Café  550ml</v>
      </c>
      <c r="G449" s="2">
        <f>'données gpa'!D449</f>
        <v>918</v>
      </c>
    </row>
    <row r="450" spans="1:7" x14ac:dyDescent="0.35">
      <c r="A450" s="1">
        <f>'données gpa'!A450</f>
        <v>43270</v>
      </c>
      <c r="B450" s="2">
        <f t="shared" ref="B450:B502" si="21">WEEKNUM(A450)</f>
        <v>25</v>
      </c>
      <c r="C450" s="2" t="str">
        <f t="shared" ref="C450:C502" si="22">TEXT(30*MONTH(A450),"mmmm")</f>
        <v>juin</v>
      </c>
      <c r="D450">
        <f t="shared" ref="D450:D502" si="23">YEAR(A450)</f>
        <v>2018</v>
      </c>
      <c r="E450" s="2" t="str">
        <f>'données gpa'!B450</f>
        <v>P550CAF100</v>
      </c>
      <c r="F450" s="2" t="str">
        <f>'données gpa'!C450</f>
        <v>Crème Café  550ml</v>
      </c>
      <c r="G450" s="2">
        <f>'données gpa'!D450</f>
        <v>918</v>
      </c>
    </row>
    <row r="451" spans="1:7" x14ac:dyDescent="0.35">
      <c r="A451" s="1">
        <f>'données gpa'!A451</f>
        <v>43270</v>
      </c>
      <c r="B451" s="2">
        <f t="shared" si="21"/>
        <v>25</v>
      </c>
      <c r="C451" s="2" t="str">
        <f t="shared" si="22"/>
        <v>juin</v>
      </c>
      <c r="D451">
        <f t="shared" si="23"/>
        <v>2018</v>
      </c>
      <c r="E451" s="2" t="str">
        <f>'données gpa'!B451</f>
        <v>P550CAF100</v>
      </c>
      <c r="F451" s="2" t="str">
        <f>'données gpa'!C451</f>
        <v>Crème Café  550ml</v>
      </c>
      <c r="G451" s="2">
        <f>'données gpa'!D451</f>
        <v>918</v>
      </c>
    </row>
    <row r="452" spans="1:7" x14ac:dyDescent="0.35">
      <c r="A452" s="1">
        <f>'données gpa'!A452</f>
        <v>43270</v>
      </c>
      <c r="B452" s="2">
        <f t="shared" si="21"/>
        <v>25</v>
      </c>
      <c r="C452" s="2" t="str">
        <f t="shared" si="22"/>
        <v>juin</v>
      </c>
      <c r="D452">
        <f t="shared" si="23"/>
        <v>2018</v>
      </c>
      <c r="E452" s="2" t="str">
        <f>'données gpa'!B452</f>
        <v>P550CAF100</v>
      </c>
      <c r="F452" s="2" t="str">
        <f>'données gpa'!C452</f>
        <v>Crème Café  550ml</v>
      </c>
      <c r="G452" s="2">
        <f>'données gpa'!D452</f>
        <v>918</v>
      </c>
    </row>
    <row r="453" spans="1:7" x14ac:dyDescent="0.35">
      <c r="A453" s="1">
        <f>'données gpa'!A453</f>
        <v>43271</v>
      </c>
      <c r="B453" s="2">
        <f t="shared" si="21"/>
        <v>25</v>
      </c>
      <c r="C453" s="2" t="str">
        <f t="shared" si="22"/>
        <v>juin</v>
      </c>
      <c r="D453">
        <f t="shared" si="23"/>
        <v>2018</v>
      </c>
      <c r="E453" s="2" t="str">
        <f>'données gpa'!B453</f>
        <v>P550CAR100</v>
      </c>
      <c r="F453" s="2" t="str">
        <f>'données gpa'!C453</f>
        <v>Crème Caramel 550ml</v>
      </c>
      <c r="G453" s="2">
        <f>'données gpa'!D453</f>
        <v>918</v>
      </c>
    </row>
    <row r="454" spans="1:7" x14ac:dyDescent="0.35">
      <c r="A454" s="1">
        <f>'données gpa'!A454</f>
        <v>43271</v>
      </c>
      <c r="B454" s="2">
        <f t="shared" si="21"/>
        <v>25</v>
      </c>
      <c r="C454" s="2" t="str">
        <f t="shared" si="22"/>
        <v>juin</v>
      </c>
      <c r="D454">
        <f t="shared" si="23"/>
        <v>2018</v>
      </c>
      <c r="E454" s="2" t="str">
        <f>'données gpa'!B454</f>
        <v>P550CAR100</v>
      </c>
      <c r="F454" s="2" t="str">
        <f>'données gpa'!C454</f>
        <v>Crème Caramel 550ml</v>
      </c>
      <c r="G454" s="2">
        <f>'données gpa'!D454</f>
        <v>462</v>
      </c>
    </row>
    <row r="455" spans="1:7" x14ac:dyDescent="0.35">
      <c r="A455" s="1">
        <f>'données gpa'!A455</f>
        <v>43271</v>
      </c>
      <c r="B455" s="2">
        <f t="shared" si="21"/>
        <v>25</v>
      </c>
      <c r="C455" s="2" t="str">
        <f t="shared" si="22"/>
        <v>juin</v>
      </c>
      <c r="D455">
        <f t="shared" si="23"/>
        <v>2018</v>
      </c>
      <c r="E455" s="2" t="str">
        <f>'données gpa'!B455</f>
        <v>P550CAR100</v>
      </c>
      <c r="F455" s="2" t="str">
        <f>'données gpa'!C455</f>
        <v>Crème Caramel 550ml</v>
      </c>
      <c r="G455" s="2">
        <f>'données gpa'!D455</f>
        <v>918</v>
      </c>
    </row>
    <row r="456" spans="1:7" x14ac:dyDescent="0.35">
      <c r="A456" s="1">
        <f>'données gpa'!A456</f>
        <v>43271</v>
      </c>
      <c r="B456" s="2">
        <f t="shared" si="21"/>
        <v>25</v>
      </c>
      <c r="C456" s="2" t="str">
        <f t="shared" si="22"/>
        <v>juin</v>
      </c>
      <c r="D456">
        <f t="shared" si="23"/>
        <v>2018</v>
      </c>
      <c r="E456" s="2" t="str">
        <f>'données gpa'!B456</f>
        <v>P550CAR100</v>
      </c>
      <c r="F456" s="2" t="str">
        <f>'données gpa'!C456</f>
        <v>Crème Caramel 550ml</v>
      </c>
      <c r="G456" s="2">
        <f>'données gpa'!D456</f>
        <v>918</v>
      </c>
    </row>
    <row r="457" spans="1:7" x14ac:dyDescent="0.35">
      <c r="A457" s="1">
        <f>'données gpa'!A457</f>
        <v>43271</v>
      </c>
      <c r="B457" s="2">
        <f t="shared" si="21"/>
        <v>25</v>
      </c>
      <c r="C457" s="2" t="str">
        <f t="shared" si="22"/>
        <v>juin</v>
      </c>
      <c r="D457">
        <f t="shared" si="23"/>
        <v>2018</v>
      </c>
      <c r="E457" s="2" t="str">
        <f>'données gpa'!B457</f>
        <v>P550CAR100</v>
      </c>
      <c r="F457" s="2" t="str">
        <f>'données gpa'!C457</f>
        <v>Crème Caramel 550ml</v>
      </c>
      <c r="G457" s="2">
        <f>'données gpa'!D457</f>
        <v>918</v>
      </c>
    </row>
    <row r="458" spans="1:7" x14ac:dyDescent="0.35">
      <c r="A458" s="1">
        <f>'données gpa'!A458</f>
        <v>43271</v>
      </c>
      <c r="B458" s="2">
        <f t="shared" si="21"/>
        <v>25</v>
      </c>
      <c r="C458" s="2" t="str">
        <f t="shared" si="22"/>
        <v>juin</v>
      </c>
      <c r="D458">
        <f t="shared" si="23"/>
        <v>2018</v>
      </c>
      <c r="E458" s="2" t="str">
        <f>'données gpa'!B458</f>
        <v>P550CAR100</v>
      </c>
      <c r="F458" s="2" t="str">
        <f>'données gpa'!C458</f>
        <v>Crème Caramel 550ml</v>
      </c>
      <c r="G458" s="2">
        <f>'données gpa'!D458</f>
        <v>918</v>
      </c>
    </row>
    <row r="459" spans="1:7" x14ac:dyDescent="0.35">
      <c r="A459" s="1">
        <f>'données gpa'!A459</f>
        <v>43272</v>
      </c>
      <c r="B459" s="2">
        <f t="shared" si="21"/>
        <v>25</v>
      </c>
      <c r="C459" s="2" t="str">
        <f t="shared" si="22"/>
        <v>juin</v>
      </c>
      <c r="D459">
        <f t="shared" si="23"/>
        <v>2018</v>
      </c>
      <c r="E459" s="2" t="str">
        <f>'données gpa'!B459</f>
        <v>BIO25BAN</v>
      </c>
      <c r="F459" s="2" t="str">
        <f>'données gpa'!C459</f>
        <v>Sorbet Banane BIO 2.5L</v>
      </c>
      <c r="G459" s="2">
        <f>'données gpa'!D459</f>
        <v>12</v>
      </c>
    </row>
    <row r="460" spans="1:7" x14ac:dyDescent="0.35">
      <c r="A460" s="1">
        <f>'données gpa'!A460</f>
        <v>43272</v>
      </c>
      <c r="B460" s="2">
        <f t="shared" si="21"/>
        <v>25</v>
      </c>
      <c r="C460" s="2" t="str">
        <f t="shared" si="22"/>
        <v>juin</v>
      </c>
      <c r="D460">
        <f t="shared" si="23"/>
        <v>2018</v>
      </c>
      <c r="E460" s="2" t="str">
        <f>'données gpa'!B460</f>
        <v>BIO25CAS</v>
      </c>
      <c r="F460" s="2" t="str">
        <f>'données gpa'!C460</f>
        <v>Sorbet Cassis BIO 2.5L</v>
      </c>
      <c r="G460" s="2">
        <f>'données gpa'!D460</f>
        <v>12</v>
      </c>
    </row>
    <row r="461" spans="1:7" x14ac:dyDescent="0.35">
      <c r="A461" s="1">
        <f>'données gpa'!A461</f>
        <v>43272</v>
      </c>
      <c r="B461" s="2">
        <f t="shared" si="21"/>
        <v>25</v>
      </c>
      <c r="C461" s="2" t="str">
        <f t="shared" si="22"/>
        <v>juin</v>
      </c>
      <c r="D461">
        <f t="shared" si="23"/>
        <v>2018</v>
      </c>
      <c r="E461" s="2" t="str">
        <f>'données gpa'!B461</f>
        <v>BIO5BAN</v>
      </c>
      <c r="F461" s="2" t="str">
        <f>'données gpa'!C461</f>
        <v>Sorbet Banane BIO 550ml</v>
      </c>
      <c r="G461" s="2">
        <f>'données gpa'!D461</f>
        <v>918</v>
      </c>
    </row>
    <row r="462" spans="1:7" x14ac:dyDescent="0.35">
      <c r="A462" s="1">
        <f>'données gpa'!A462</f>
        <v>43272</v>
      </c>
      <c r="B462" s="2">
        <f t="shared" si="21"/>
        <v>25</v>
      </c>
      <c r="C462" s="2" t="str">
        <f t="shared" si="22"/>
        <v>juin</v>
      </c>
      <c r="D462">
        <f t="shared" si="23"/>
        <v>2018</v>
      </c>
      <c r="E462" s="2" t="str">
        <f>'données gpa'!B462</f>
        <v>BIO5BAN</v>
      </c>
      <c r="F462" s="2" t="str">
        <f>'données gpa'!C462</f>
        <v>Sorbet Banane BIO 550ml</v>
      </c>
      <c r="G462" s="2">
        <f>'données gpa'!D462</f>
        <v>546</v>
      </c>
    </row>
    <row r="463" spans="1:7" x14ac:dyDescent="0.35">
      <c r="A463" s="1">
        <f>'données gpa'!A463</f>
        <v>43272</v>
      </c>
      <c r="B463" s="2">
        <f t="shared" si="21"/>
        <v>25</v>
      </c>
      <c r="C463" s="2" t="str">
        <f t="shared" si="22"/>
        <v>juin</v>
      </c>
      <c r="D463">
        <f t="shared" si="23"/>
        <v>2018</v>
      </c>
      <c r="E463" s="2" t="str">
        <f>'données gpa'!B463</f>
        <v>BIO5CAS</v>
      </c>
      <c r="F463" s="2" t="str">
        <f>'données gpa'!C463</f>
        <v>Sorbet Cassis BIO 550ml</v>
      </c>
      <c r="G463" s="2">
        <f>'données gpa'!D463</f>
        <v>918</v>
      </c>
    </row>
    <row r="464" spans="1:7" x14ac:dyDescent="0.35">
      <c r="A464" s="1">
        <f>'données gpa'!A464</f>
        <v>43272</v>
      </c>
      <c r="B464" s="2">
        <f t="shared" si="21"/>
        <v>25</v>
      </c>
      <c r="C464" s="2" t="str">
        <f t="shared" si="22"/>
        <v>juin</v>
      </c>
      <c r="D464">
        <f t="shared" si="23"/>
        <v>2018</v>
      </c>
      <c r="E464" s="2" t="str">
        <f>'données gpa'!B464</f>
        <v>BIO5CAS</v>
      </c>
      <c r="F464" s="2" t="str">
        <f>'données gpa'!C464</f>
        <v>Sorbet Cassis BIO 550ml</v>
      </c>
      <c r="G464" s="2">
        <f>'données gpa'!D464</f>
        <v>918</v>
      </c>
    </row>
    <row r="465" spans="1:7" x14ac:dyDescent="0.35">
      <c r="A465" s="1">
        <f>'données gpa'!A465</f>
        <v>43272</v>
      </c>
      <c r="B465" s="2">
        <f t="shared" si="21"/>
        <v>25</v>
      </c>
      <c r="C465" s="2" t="str">
        <f t="shared" si="22"/>
        <v>juin</v>
      </c>
      <c r="D465">
        <f t="shared" si="23"/>
        <v>2018</v>
      </c>
      <c r="E465" s="2" t="str">
        <f>'données gpa'!B465</f>
        <v>BIO5CAS</v>
      </c>
      <c r="F465" s="2" t="str">
        <f>'données gpa'!C465</f>
        <v>Sorbet Cassis BIO 550ml</v>
      </c>
      <c r="G465" s="2">
        <f>'données gpa'!D465</f>
        <v>918</v>
      </c>
    </row>
    <row r="466" spans="1:7" x14ac:dyDescent="0.35">
      <c r="A466" s="1">
        <f>'données gpa'!A466</f>
        <v>43272</v>
      </c>
      <c r="B466" s="2">
        <f t="shared" si="21"/>
        <v>25</v>
      </c>
      <c r="C466" s="2" t="str">
        <f t="shared" si="22"/>
        <v>juin</v>
      </c>
      <c r="D466">
        <f t="shared" si="23"/>
        <v>2018</v>
      </c>
      <c r="E466" s="2" t="str">
        <f>'données gpa'!B466</f>
        <v>BIO5CAS</v>
      </c>
      <c r="F466" s="2" t="str">
        <f>'données gpa'!C466</f>
        <v>Sorbet Cassis BIO 550ml</v>
      </c>
      <c r="G466" s="2">
        <f>'données gpa'!D466</f>
        <v>366</v>
      </c>
    </row>
    <row r="467" spans="1:7" x14ac:dyDescent="0.35">
      <c r="A467" s="1">
        <f>'données gpa'!A467</f>
        <v>43273</v>
      </c>
      <c r="B467" s="2">
        <f t="shared" si="21"/>
        <v>25</v>
      </c>
      <c r="C467" s="2" t="str">
        <f t="shared" si="22"/>
        <v>juin</v>
      </c>
      <c r="D467">
        <f t="shared" si="23"/>
        <v>2018</v>
      </c>
      <c r="E467" s="2" t="str">
        <f>'données gpa'!B467</f>
        <v>B2500RHU100</v>
      </c>
      <c r="F467" s="2" t="str">
        <f>'données gpa'!C467</f>
        <v>Crème Rhum/raisins 2.5L</v>
      </c>
      <c r="G467" s="2">
        <f>'données gpa'!D467</f>
        <v>20</v>
      </c>
    </row>
    <row r="468" spans="1:7" x14ac:dyDescent="0.35">
      <c r="A468" s="1">
        <f>'données gpa'!A468</f>
        <v>43273</v>
      </c>
      <c r="B468" s="2">
        <f t="shared" si="21"/>
        <v>25</v>
      </c>
      <c r="C468" s="2" t="str">
        <f t="shared" si="22"/>
        <v>juin</v>
      </c>
      <c r="D468">
        <f t="shared" si="23"/>
        <v>2018</v>
      </c>
      <c r="E468" s="2" t="str">
        <f>'données gpa'!B468</f>
        <v>P550PLO100</v>
      </c>
      <c r="F468" s="2" t="str">
        <f>'données gpa'!C468</f>
        <v>Crème Plombière 550ml</v>
      </c>
      <c r="G468" s="2">
        <f>'données gpa'!D468</f>
        <v>888</v>
      </c>
    </row>
    <row r="469" spans="1:7" x14ac:dyDescent="0.35">
      <c r="A469" s="1">
        <f>'données gpa'!A469</f>
        <v>43273</v>
      </c>
      <c r="B469" s="2">
        <f t="shared" si="21"/>
        <v>25</v>
      </c>
      <c r="C469" s="2" t="str">
        <f t="shared" si="22"/>
        <v>juin</v>
      </c>
      <c r="D469">
        <f t="shared" si="23"/>
        <v>2018</v>
      </c>
      <c r="E469" s="2" t="str">
        <f>'données gpa'!B469</f>
        <v>P550PLO100</v>
      </c>
      <c r="F469" s="2" t="str">
        <f>'données gpa'!C469</f>
        <v>Crème Plombière 550ml</v>
      </c>
      <c r="G469" s="2">
        <f>'données gpa'!D469</f>
        <v>918</v>
      </c>
    </row>
    <row r="470" spans="1:7" x14ac:dyDescent="0.35">
      <c r="A470" s="1">
        <f>'données gpa'!A470</f>
        <v>43273</v>
      </c>
      <c r="B470" s="2">
        <f t="shared" si="21"/>
        <v>25</v>
      </c>
      <c r="C470" s="2" t="str">
        <f t="shared" si="22"/>
        <v>juin</v>
      </c>
      <c r="D470">
        <f t="shared" si="23"/>
        <v>2018</v>
      </c>
      <c r="E470" s="2" t="str">
        <f>'données gpa'!B470</f>
        <v>P550RHU100</v>
      </c>
      <c r="F470" s="2" t="str">
        <f>'données gpa'!C470</f>
        <v>Crème Rhum/raisins 550ml</v>
      </c>
      <c r="G470" s="2">
        <f>'données gpa'!D470</f>
        <v>498</v>
      </c>
    </row>
    <row r="471" spans="1:7" x14ac:dyDescent="0.35">
      <c r="A471" s="1">
        <f>'données gpa'!A471</f>
        <v>43273</v>
      </c>
      <c r="B471" s="2">
        <f t="shared" si="21"/>
        <v>25</v>
      </c>
      <c r="C471" s="2" t="str">
        <f t="shared" si="22"/>
        <v>juin</v>
      </c>
      <c r="D471">
        <f t="shared" si="23"/>
        <v>2018</v>
      </c>
      <c r="E471" s="2" t="str">
        <f>'données gpa'!B471</f>
        <v>P550RHU100</v>
      </c>
      <c r="F471" s="2" t="str">
        <f>'données gpa'!C471</f>
        <v>Crème Rhum/raisins 550ml</v>
      </c>
      <c r="G471" s="2">
        <f>'données gpa'!D471</f>
        <v>918</v>
      </c>
    </row>
    <row r="472" spans="1:7" x14ac:dyDescent="0.35">
      <c r="A472" s="1">
        <f>'données gpa'!A472</f>
        <v>43273</v>
      </c>
      <c r="B472" s="2">
        <f t="shared" si="21"/>
        <v>25</v>
      </c>
      <c r="C472" s="2" t="str">
        <f t="shared" si="22"/>
        <v>juin</v>
      </c>
      <c r="D472">
        <f t="shared" si="23"/>
        <v>2018</v>
      </c>
      <c r="E472" s="2" t="str">
        <f>'données gpa'!B472</f>
        <v>P550RHU100</v>
      </c>
      <c r="F472" s="2" t="str">
        <f>'données gpa'!C472</f>
        <v>Crème Rhum/raisins 550ml</v>
      </c>
      <c r="G472" s="2">
        <f>'données gpa'!D472</f>
        <v>918</v>
      </c>
    </row>
    <row r="473" spans="1:7" x14ac:dyDescent="0.35">
      <c r="A473" s="1">
        <f>'données gpa'!A473</f>
        <v>43273</v>
      </c>
      <c r="B473" s="2">
        <f t="shared" si="21"/>
        <v>25</v>
      </c>
      <c r="C473" s="2" t="str">
        <f t="shared" si="22"/>
        <v>juin</v>
      </c>
      <c r="D473">
        <f t="shared" si="23"/>
        <v>2018</v>
      </c>
      <c r="E473" s="2" t="str">
        <f>'données gpa'!B473</f>
        <v>P550RHU100</v>
      </c>
      <c r="F473" s="2" t="str">
        <f>'données gpa'!C473</f>
        <v>Crème Rhum/raisins 550ml</v>
      </c>
      <c r="G473" s="2">
        <f>'données gpa'!D473</f>
        <v>918</v>
      </c>
    </row>
    <row r="474" spans="1:7" x14ac:dyDescent="0.35">
      <c r="A474" s="1">
        <f>'données gpa'!A474</f>
        <v>43276</v>
      </c>
      <c r="B474" s="2">
        <f t="shared" si="21"/>
        <v>26</v>
      </c>
      <c r="C474" s="2" t="str">
        <f t="shared" si="22"/>
        <v>juin</v>
      </c>
      <c r="D474">
        <f t="shared" si="23"/>
        <v>2018</v>
      </c>
      <c r="E474" s="2" t="str">
        <f>'données gpa'!B474</f>
        <v>P550REG100</v>
      </c>
      <c r="F474" s="2" t="str">
        <f>'données gpa'!C474</f>
        <v>Crème Réglisse  550ml</v>
      </c>
      <c r="G474" s="2">
        <f>'données gpa'!D474</f>
        <v>522</v>
      </c>
    </row>
    <row r="475" spans="1:7" x14ac:dyDescent="0.35">
      <c r="A475" s="1">
        <f>'données gpa'!A475</f>
        <v>43276</v>
      </c>
      <c r="B475" s="2">
        <f t="shared" si="21"/>
        <v>26</v>
      </c>
      <c r="C475" s="2" t="str">
        <f t="shared" si="22"/>
        <v>juin</v>
      </c>
      <c r="D475">
        <f t="shared" si="23"/>
        <v>2018</v>
      </c>
      <c r="E475" s="2" t="str">
        <f>'données gpa'!B475</f>
        <v>P550REG100</v>
      </c>
      <c r="F475" s="2" t="str">
        <f>'données gpa'!C475</f>
        <v>Crème Réglisse  550ml</v>
      </c>
      <c r="G475" s="2">
        <f>'données gpa'!D475</f>
        <v>918</v>
      </c>
    </row>
    <row r="476" spans="1:7" x14ac:dyDescent="0.35">
      <c r="A476" s="1">
        <f>'données gpa'!A476</f>
        <v>43276</v>
      </c>
      <c r="B476" s="2">
        <f t="shared" si="21"/>
        <v>26</v>
      </c>
      <c r="C476" s="2" t="str">
        <f t="shared" si="22"/>
        <v>juin</v>
      </c>
      <c r="D476">
        <f t="shared" si="23"/>
        <v>2018</v>
      </c>
      <c r="E476" s="2" t="str">
        <f>'données gpa'!B476</f>
        <v>P550REG100</v>
      </c>
      <c r="F476" s="2" t="str">
        <f>'données gpa'!C476</f>
        <v>Crème Réglisse  550ml</v>
      </c>
      <c r="G476" s="2">
        <f>'données gpa'!D476</f>
        <v>918</v>
      </c>
    </row>
    <row r="477" spans="1:7" x14ac:dyDescent="0.35">
      <c r="A477" s="1">
        <f>'données gpa'!A477</f>
        <v>43276</v>
      </c>
      <c r="B477" s="2">
        <f t="shared" si="21"/>
        <v>26</v>
      </c>
      <c r="C477" s="2" t="str">
        <f t="shared" si="22"/>
        <v>juin</v>
      </c>
      <c r="D477">
        <f t="shared" si="23"/>
        <v>2018</v>
      </c>
      <c r="E477" s="2" t="str">
        <f>'données gpa'!B477</f>
        <v>P550REG100</v>
      </c>
      <c r="F477" s="2" t="str">
        <f>'données gpa'!C477</f>
        <v>Crème Réglisse  550ml</v>
      </c>
      <c r="G477" s="2">
        <f>'données gpa'!D477</f>
        <v>918</v>
      </c>
    </row>
    <row r="478" spans="1:7" x14ac:dyDescent="0.35">
      <c r="A478" s="1">
        <f>'données gpa'!A478</f>
        <v>43277</v>
      </c>
      <c r="B478" s="2">
        <f t="shared" si="21"/>
        <v>26</v>
      </c>
      <c r="C478" s="2" t="str">
        <f t="shared" si="22"/>
        <v>juin</v>
      </c>
      <c r="D478">
        <f t="shared" si="23"/>
        <v>2018</v>
      </c>
      <c r="E478" s="2" t="str">
        <f>'données gpa'!B478</f>
        <v>B2500PEC500</v>
      </c>
      <c r="F478" s="2" t="str">
        <f>'données gpa'!C478</f>
        <v>Sorbet Pêche 2.5L</v>
      </c>
      <c r="G478" s="2">
        <f>'données gpa'!D478</f>
        <v>20</v>
      </c>
    </row>
    <row r="479" spans="1:7" x14ac:dyDescent="0.35">
      <c r="A479" s="1">
        <f>'données gpa'!A479</f>
        <v>43277</v>
      </c>
      <c r="B479" s="2">
        <f t="shared" si="21"/>
        <v>26</v>
      </c>
      <c r="C479" s="2" t="str">
        <f t="shared" si="22"/>
        <v>juin</v>
      </c>
      <c r="D479">
        <f t="shared" si="23"/>
        <v>2018</v>
      </c>
      <c r="E479" s="2" t="str">
        <f>'données gpa'!B479</f>
        <v>P550ABR500</v>
      </c>
      <c r="F479" s="2" t="str">
        <f>'données gpa'!C479</f>
        <v>Sorbet Abricot 550ml</v>
      </c>
      <c r="G479" s="2">
        <f>'données gpa'!D479</f>
        <v>660</v>
      </c>
    </row>
    <row r="480" spans="1:7" x14ac:dyDescent="0.35">
      <c r="A480" s="1">
        <f>'données gpa'!A480</f>
        <v>43277</v>
      </c>
      <c r="B480" s="2">
        <f t="shared" si="21"/>
        <v>26</v>
      </c>
      <c r="C480" s="2" t="str">
        <f t="shared" si="22"/>
        <v>juin</v>
      </c>
      <c r="D480">
        <f t="shared" si="23"/>
        <v>2018</v>
      </c>
      <c r="E480" s="2" t="str">
        <f>'données gpa'!B480</f>
        <v>P550ABR500</v>
      </c>
      <c r="F480" s="2" t="str">
        <f>'données gpa'!C480</f>
        <v>Sorbet Abricot 550ml</v>
      </c>
      <c r="G480" s="2">
        <f>'données gpa'!D480</f>
        <v>918</v>
      </c>
    </row>
    <row r="481" spans="1:7" x14ac:dyDescent="0.35">
      <c r="A481" s="1">
        <f>'données gpa'!A481</f>
        <v>43277</v>
      </c>
      <c r="B481" s="2">
        <f t="shared" si="21"/>
        <v>26</v>
      </c>
      <c r="C481" s="2" t="str">
        <f t="shared" si="22"/>
        <v>juin</v>
      </c>
      <c r="D481">
        <f t="shared" si="23"/>
        <v>2018</v>
      </c>
      <c r="E481" s="2" t="str">
        <f>'données gpa'!B481</f>
        <v>P550PEC500</v>
      </c>
      <c r="F481" s="2" t="str">
        <f>'données gpa'!C481</f>
        <v>Sorbet Pêche 550ml</v>
      </c>
      <c r="G481" s="2">
        <f>'données gpa'!D481</f>
        <v>318</v>
      </c>
    </row>
    <row r="482" spans="1:7" x14ac:dyDescent="0.35">
      <c r="A482" s="1">
        <f>'données gpa'!A482</f>
        <v>43277</v>
      </c>
      <c r="B482" s="2">
        <f t="shared" si="21"/>
        <v>26</v>
      </c>
      <c r="C482" s="2" t="str">
        <f t="shared" si="22"/>
        <v>juin</v>
      </c>
      <c r="D482">
        <f t="shared" si="23"/>
        <v>2018</v>
      </c>
      <c r="E482" s="2" t="str">
        <f>'données gpa'!B482</f>
        <v>P550PEC500</v>
      </c>
      <c r="F482" s="2" t="str">
        <f>'données gpa'!C482</f>
        <v>Sorbet Pêche 550ml</v>
      </c>
      <c r="G482" s="2">
        <f>'données gpa'!D482</f>
        <v>918</v>
      </c>
    </row>
    <row r="483" spans="1:7" x14ac:dyDescent="0.35">
      <c r="A483" s="1">
        <f>'données gpa'!A483</f>
        <v>43277</v>
      </c>
      <c r="B483" s="2">
        <f t="shared" si="21"/>
        <v>26</v>
      </c>
      <c r="C483" s="2" t="str">
        <f t="shared" si="22"/>
        <v>juin</v>
      </c>
      <c r="D483">
        <f t="shared" si="23"/>
        <v>2018</v>
      </c>
      <c r="E483" s="2" t="str">
        <f>'données gpa'!B483</f>
        <v>P550PEC500</v>
      </c>
      <c r="F483" s="2" t="str">
        <f>'données gpa'!C483</f>
        <v>Sorbet Pêche 550ml</v>
      </c>
      <c r="G483" s="2">
        <f>'données gpa'!D483</f>
        <v>918</v>
      </c>
    </row>
    <row r="484" spans="1:7" x14ac:dyDescent="0.35">
      <c r="A484" s="1">
        <f>'données gpa'!A484</f>
        <v>43277</v>
      </c>
      <c r="B484" s="2">
        <f t="shared" si="21"/>
        <v>26</v>
      </c>
      <c r="C484" s="2" t="str">
        <f t="shared" si="22"/>
        <v>juin</v>
      </c>
      <c r="D484">
        <f t="shared" si="23"/>
        <v>2018</v>
      </c>
      <c r="E484" s="2" t="str">
        <f>'données gpa'!B484</f>
        <v>P550PEC500</v>
      </c>
      <c r="F484" s="2" t="str">
        <f>'données gpa'!C484</f>
        <v>Sorbet Pêche 550ml</v>
      </c>
      <c r="G484" s="2">
        <f>'données gpa'!D484</f>
        <v>918</v>
      </c>
    </row>
    <row r="485" spans="1:7" x14ac:dyDescent="0.35">
      <c r="A485" s="1">
        <f>'données gpa'!A485</f>
        <v>43278</v>
      </c>
      <c r="B485" s="2">
        <f t="shared" si="21"/>
        <v>26</v>
      </c>
      <c r="C485" s="2" t="str">
        <f t="shared" si="22"/>
        <v>juin</v>
      </c>
      <c r="D485">
        <f t="shared" si="23"/>
        <v>2018</v>
      </c>
      <c r="E485" s="2" t="str">
        <f>'données gpa'!B485</f>
        <v>B2500VAN100</v>
      </c>
      <c r="F485" s="2" t="str">
        <f>'données gpa'!C485</f>
        <v>Crème Vanille 2.5L</v>
      </c>
      <c r="G485" s="2">
        <f>'données gpa'!D485</f>
        <v>60</v>
      </c>
    </row>
    <row r="486" spans="1:7" x14ac:dyDescent="0.35">
      <c r="A486" s="1">
        <f>'données gpa'!A486</f>
        <v>43278</v>
      </c>
      <c r="B486" s="2">
        <f t="shared" si="21"/>
        <v>26</v>
      </c>
      <c r="C486" s="2" t="str">
        <f t="shared" si="22"/>
        <v>juin</v>
      </c>
      <c r="D486">
        <f t="shared" si="23"/>
        <v>2018</v>
      </c>
      <c r="E486" s="2" t="str">
        <f>'données gpa'!B486</f>
        <v>P550VAN100</v>
      </c>
      <c r="F486" s="2" t="str">
        <f>'données gpa'!C486</f>
        <v>Crème Vanille 550ml</v>
      </c>
      <c r="G486" s="2">
        <f>'données gpa'!D486</f>
        <v>222</v>
      </c>
    </row>
    <row r="487" spans="1:7" x14ac:dyDescent="0.35">
      <c r="A487" s="1">
        <f>'données gpa'!A487</f>
        <v>43278</v>
      </c>
      <c r="B487" s="2">
        <f t="shared" si="21"/>
        <v>26</v>
      </c>
      <c r="C487" s="2" t="str">
        <f t="shared" si="22"/>
        <v>juin</v>
      </c>
      <c r="D487">
        <f t="shared" si="23"/>
        <v>2018</v>
      </c>
      <c r="E487" s="2" t="str">
        <f>'données gpa'!B487</f>
        <v>P550VAN100</v>
      </c>
      <c r="F487" s="2" t="str">
        <f>'données gpa'!C487</f>
        <v>Crème Vanille 550ml</v>
      </c>
      <c r="G487" s="2">
        <f>'données gpa'!D487</f>
        <v>918</v>
      </c>
    </row>
    <row r="488" spans="1:7" x14ac:dyDescent="0.35">
      <c r="A488" s="1">
        <f>'données gpa'!A488</f>
        <v>43278</v>
      </c>
      <c r="B488" s="2">
        <f t="shared" si="21"/>
        <v>26</v>
      </c>
      <c r="C488" s="2" t="str">
        <f t="shared" si="22"/>
        <v>juin</v>
      </c>
      <c r="D488">
        <f t="shared" si="23"/>
        <v>2018</v>
      </c>
      <c r="E488" s="2" t="str">
        <f>'données gpa'!B488</f>
        <v>P550VAN100</v>
      </c>
      <c r="F488" s="2" t="str">
        <f>'données gpa'!C488</f>
        <v>Crème Vanille 550ml</v>
      </c>
      <c r="G488" s="2">
        <f>'données gpa'!D488</f>
        <v>918</v>
      </c>
    </row>
    <row r="489" spans="1:7" x14ac:dyDescent="0.35">
      <c r="A489" s="1">
        <f>'données gpa'!A489</f>
        <v>43278</v>
      </c>
      <c r="B489" s="2">
        <f t="shared" si="21"/>
        <v>26</v>
      </c>
      <c r="C489" s="2" t="str">
        <f t="shared" si="22"/>
        <v>juin</v>
      </c>
      <c r="D489">
        <f t="shared" si="23"/>
        <v>2018</v>
      </c>
      <c r="E489" s="2" t="str">
        <f>'données gpa'!B489</f>
        <v>P550VAN100</v>
      </c>
      <c r="F489" s="2" t="str">
        <f>'données gpa'!C489</f>
        <v>Crème Vanille 550ml</v>
      </c>
      <c r="G489" s="2">
        <f>'données gpa'!D489</f>
        <v>918</v>
      </c>
    </row>
    <row r="490" spans="1:7" x14ac:dyDescent="0.35">
      <c r="A490" s="1">
        <f>'données gpa'!A490</f>
        <v>43278</v>
      </c>
      <c r="B490" s="2">
        <f t="shared" si="21"/>
        <v>26</v>
      </c>
      <c r="C490" s="2" t="str">
        <f t="shared" si="22"/>
        <v>juin</v>
      </c>
      <c r="D490">
        <f t="shared" si="23"/>
        <v>2018</v>
      </c>
      <c r="E490" s="2" t="str">
        <f>'données gpa'!B490</f>
        <v>P550VAN100</v>
      </c>
      <c r="F490" s="2" t="str">
        <f>'données gpa'!C490</f>
        <v>Crème Vanille 550ml</v>
      </c>
      <c r="G490" s="2">
        <f>'données gpa'!D490</f>
        <v>918</v>
      </c>
    </row>
    <row r="491" spans="1:7" x14ac:dyDescent="0.35">
      <c r="A491" s="1">
        <f>'données gpa'!A491</f>
        <v>43278</v>
      </c>
      <c r="B491" s="2">
        <f t="shared" si="21"/>
        <v>26</v>
      </c>
      <c r="C491" s="2" t="str">
        <f t="shared" si="22"/>
        <v>juin</v>
      </c>
      <c r="D491">
        <f t="shared" si="23"/>
        <v>2018</v>
      </c>
      <c r="E491" s="2" t="str">
        <f>'données gpa'!B491</f>
        <v>P550VAN100</v>
      </c>
      <c r="F491" s="2" t="str">
        <f>'données gpa'!C491</f>
        <v>Crème Vanille 550ml</v>
      </c>
      <c r="G491" s="2">
        <f>'données gpa'!D491</f>
        <v>918</v>
      </c>
    </row>
    <row r="492" spans="1:7" x14ac:dyDescent="0.35">
      <c r="A492" s="1">
        <f>'données gpa'!A492</f>
        <v>43279</v>
      </c>
      <c r="B492" s="2">
        <f t="shared" si="21"/>
        <v>26</v>
      </c>
      <c r="C492" s="2" t="str">
        <f t="shared" si="22"/>
        <v>juin</v>
      </c>
      <c r="D492">
        <f t="shared" si="23"/>
        <v>2018</v>
      </c>
      <c r="E492" s="2" t="str">
        <f>'données gpa'!B492</f>
        <v>B2500CHO100</v>
      </c>
      <c r="F492" s="2" t="str">
        <f>'données gpa'!C492</f>
        <v>Crème Chocolat 2.5L</v>
      </c>
      <c r="G492" s="2">
        <f>'données gpa'!D492</f>
        <v>40</v>
      </c>
    </row>
    <row r="493" spans="1:7" x14ac:dyDescent="0.35">
      <c r="A493" s="1">
        <f>'données gpa'!A493</f>
        <v>43279</v>
      </c>
      <c r="B493" s="2">
        <f t="shared" si="21"/>
        <v>26</v>
      </c>
      <c r="C493" s="2" t="str">
        <f t="shared" si="22"/>
        <v>juin</v>
      </c>
      <c r="D493">
        <f t="shared" si="23"/>
        <v>2018</v>
      </c>
      <c r="E493" s="2" t="str">
        <f>'données gpa'!B493</f>
        <v>P550CHO100</v>
      </c>
      <c r="F493" s="2" t="str">
        <f>'données gpa'!C493</f>
        <v>Crème Chocolat 550ml</v>
      </c>
      <c r="G493" s="2">
        <f>'données gpa'!D493</f>
        <v>384</v>
      </c>
    </row>
    <row r="494" spans="1:7" x14ac:dyDescent="0.35">
      <c r="A494" s="1">
        <f>'données gpa'!A494</f>
        <v>43279</v>
      </c>
      <c r="B494" s="2">
        <f t="shared" si="21"/>
        <v>26</v>
      </c>
      <c r="C494" s="2" t="str">
        <f t="shared" si="22"/>
        <v>juin</v>
      </c>
      <c r="D494">
        <f t="shared" si="23"/>
        <v>2018</v>
      </c>
      <c r="E494" s="2" t="str">
        <f>'données gpa'!B494</f>
        <v>P550CHO100</v>
      </c>
      <c r="F494" s="2" t="str">
        <f>'données gpa'!C494</f>
        <v>Crème Chocolat 550ml</v>
      </c>
      <c r="G494" s="2">
        <f>'données gpa'!D494</f>
        <v>918</v>
      </c>
    </row>
    <row r="495" spans="1:7" x14ac:dyDescent="0.35">
      <c r="A495" s="1">
        <f>'données gpa'!A495</f>
        <v>43279</v>
      </c>
      <c r="B495" s="2">
        <f t="shared" si="21"/>
        <v>26</v>
      </c>
      <c r="C495" s="2" t="str">
        <f t="shared" si="22"/>
        <v>juin</v>
      </c>
      <c r="D495">
        <f t="shared" si="23"/>
        <v>2018</v>
      </c>
      <c r="E495" s="2" t="str">
        <f>'données gpa'!B495</f>
        <v>P550CHO100</v>
      </c>
      <c r="F495" s="2" t="str">
        <f>'données gpa'!C495</f>
        <v>Crème Chocolat 550ml</v>
      </c>
      <c r="G495" s="2">
        <f>'données gpa'!D495</f>
        <v>918</v>
      </c>
    </row>
    <row r="496" spans="1:7" x14ac:dyDescent="0.35">
      <c r="A496" s="1">
        <f>'données gpa'!A496</f>
        <v>43279</v>
      </c>
      <c r="B496" s="2">
        <f t="shared" si="21"/>
        <v>26</v>
      </c>
      <c r="C496" s="2" t="str">
        <f t="shared" si="22"/>
        <v>juin</v>
      </c>
      <c r="D496">
        <f t="shared" si="23"/>
        <v>2018</v>
      </c>
      <c r="E496" s="2" t="str">
        <f>'données gpa'!B496</f>
        <v>P550CHO100</v>
      </c>
      <c r="F496" s="2" t="str">
        <f>'données gpa'!C496</f>
        <v>Crème Chocolat 550ml</v>
      </c>
      <c r="G496" s="2">
        <f>'données gpa'!D496</f>
        <v>918</v>
      </c>
    </row>
    <row r="497" spans="1:7" x14ac:dyDescent="0.35">
      <c r="A497" s="1">
        <f>'données gpa'!A497</f>
        <v>43279</v>
      </c>
      <c r="B497" s="2">
        <f t="shared" si="21"/>
        <v>26</v>
      </c>
      <c r="C497" s="2" t="str">
        <f t="shared" si="22"/>
        <v>juin</v>
      </c>
      <c r="D497">
        <f t="shared" si="23"/>
        <v>2018</v>
      </c>
      <c r="E497" s="2" t="str">
        <f>'données gpa'!B497</f>
        <v>P550MTH100</v>
      </c>
      <c r="F497" s="2" t="str">
        <f>'données gpa'!C497</f>
        <v>Crème Menthe/Chocolat 550ml</v>
      </c>
      <c r="G497" s="2">
        <f>'données gpa'!D497</f>
        <v>696</v>
      </c>
    </row>
    <row r="498" spans="1:7" x14ac:dyDescent="0.35">
      <c r="A498" s="1">
        <f>'données gpa'!A498</f>
        <v>43279</v>
      </c>
      <c r="B498" s="2">
        <f t="shared" si="21"/>
        <v>26</v>
      </c>
      <c r="C498" s="2" t="str">
        <f t="shared" si="22"/>
        <v>juin</v>
      </c>
      <c r="D498">
        <f t="shared" si="23"/>
        <v>2018</v>
      </c>
      <c r="E498" s="2" t="str">
        <f>'données gpa'!B498</f>
        <v>P550MTH100</v>
      </c>
      <c r="F498" s="2" t="str">
        <f>'données gpa'!C498</f>
        <v>Crème Menthe/Chocolat 550ml</v>
      </c>
      <c r="G498" s="2">
        <f>'données gpa'!D498</f>
        <v>918</v>
      </c>
    </row>
    <row r="499" spans="1:7" x14ac:dyDescent="0.35">
      <c r="A499" s="1">
        <f>'données gpa'!A499</f>
        <v>43280</v>
      </c>
      <c r="B499" s="2">
        <f t="shared" si="21"/>
        <v>26</v>
      </c>
      <c r="C499" s="2" t="str">
        <f t="shared" si="22"/>
        <v>juin</v>
      </c>
      <c r="D499">
        <f t="shared" si="23"/>
        <v>2018</v>
      </c>
      <c r="E499" s="2" t="str">
        <f>'données gpa'!B499</f>
        <v>P550RHU100</v>
      </c>
      <c r="F499" s="2" t="str">
        <f>'données gpa'!C499</f>
        <v>Crème Rhum/raisins 550ml</v>
      </c>
      <c r="G499" s="2">
        <f>'données gpa'!D499</f>
        <v>918</v>
      </c>
    </row>
    <row r="500" spans="1:7" x14ac:dyDescent="0.35">
      <c r="A500" s="1">
        <f>'données gpa'!A500</f>
        <v>43280</v>
      </c>
      <c r="B500" s="2">
        <f t="shared" si="21"/>
        <v>26</v>
      </c>
      <c r="C500" s="2" t="str">
        <f t="shared" si="22"/>
        <v>juin</v>
      </c>
      <c r="D500">
        <f t="shared" si="23"/>
        <v>2018</v>
      </c>
      <c r="E500" s="2" t="str">
        <f>'données gpa'!B500</f>
        <v>P550RHU100</v>
      </c>
      <c r="F500" s="2" t="str">
        <f>'données gpa'!C500</f>
        <v>Crème Rhum/raisins 550ml</v>
      </c>
      <c r="G500" s="2">
        <f>'données gpa'!D500</f>
        <v>918</v>
      </c>
    </row>
    <row r="501" spans="1:7" x14ac:dyDescent="0.35">
      <c r="A501" s="1">
        <f>'données gpa'!A501</f>
        <v>43280</v>
      </c>
      <c r="B501" s="2">
        <f t="shared" si="21"/>
        <v>26</v>
      </c>
      <c r="C501" s="2" t="str">
        <f t="shared" si="22"/>
        <v>juin</v>
      </c>
      <c r="D501">
        <f t="shared" si="23"/>
        <v>2018</v>
      </c>
      <c r="E501" s="2" t="str">
        <f>'données gpa'!B501</f>
        <v>P550RHU100</v>
      </c>
      <c r="F501" s="2" t="str">
        <f>'données gpa'!C501</f>
        <v>Crème Rhum/raisins 550ml</v>
      </c>
      <c r="G501" s="2">
        <f>'données gpa'!D501</f>
        <v>918</v>
      </c>
    </row>
    <row r="502" spans="1:7" x14ac:dyDescent="0.35">
      <c r="A502" s="1">
        <f>'données gpa'!A502</f>
        <v>43280</v>
      </c>
      <c r="B502" s="2">
        <f t="shared" si="21"/>
        <v>26</v>
      </c>
      <c r="C502" s="2" t="str">
        <f t="shared" si="22"/>
        <v>juin</v>
      </c>
      <c r="D502">
        <f t="shared" si="23"/>
        <v>2018</v>
      </c>
      <c r="E502" s="2" t="str">
        <f>'données gpa'!B502</f>
        <v>P550RHU100</v>
      </c>
      <c r="F502" s="2" t="str">
        <f>'données gpa'!C502</f>
        <v>Crème Rhum/raisins 550ml</v>
      </c>
      <c r="G502" s="2">
        <f>'données gpa'!D502</f>
        <v>900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W76"/>
  <sheetViews>
    <sheetView workbookViewId="0">
      <selection activeCell="A7" sqref="A7"/>
    </sheetView>
  </sheetViews>
  <sheetFormatPr baseColWidth="10" defaultRowHeight="14.5" x14ac:dyDescent="0.35"/>
  <cols>
    <col min="1" max="1" width="21" bestFit="1" customWidth="1"/>
    <col min="2" max="52" width="5.7265625" customWidth="1"/>
    <col min="53" max="53" width="5.7265625" bestFit="1" customWidth="1"/>
    <col min="54" max="54" width="3" bestFit="1" customWidth="1"/>
    <col min="55" max="55" width="6.26953125" bestFit="1" customWidth="1"/>
    <col min="56" max="56" width="12.54296875" bestFit="1" customWidth="1"/>
    <col min="57" max="57" width="12.7265625" bestFit="1" customWidth="1"/>
  </cols>
  <sheetData>
    <row r="5" spans="1:23" x14ac:dyDescent="0.35">
      <c r="A5" s="3" t="s">
        <v>239</v>
      </c>
      <c r="B5" s="3" t="s">
        <v>261</v>
      </c>
    </row>
    <row r="6" spans="1:23" x14ac:dyDescent="0.35">
      <c r="A6" s="3" t="s">
        <v>260</v>
      </c>
      <c r="B6">
        <v>5</v>
      </c>
      <c r="C6">
        <v>6</v>
      </c>
      <c r="D6">
        <v>7</v>
      </c>
      <c r="E6">
        <v>9</v>
      </c>
      <c r="F6">
        <v>10</v>
      </c>
      <c r="G6">
        <v>11</v>
      </c>
      <c r="H6">
        <v>12</v>
      </c>
      <c r="I6">
        <v>13</v>
      </c>
      <c r="J6">
        <v>14</v>
      </c>
      <c r="K6">
        <v>15</v>
      </c>
      <c r="L6">
        <v>16</v>
      </c>
      <c r="M6">
        <v>17</v>
      </c>
      <c r="N6">
        <v>18</v>
      </c>
      <c r="O6">
        <v>19</v>
      </c>
      <c r="P6">
        <v>20</v>
      </c>
      <c r="Q6">
        <v>21</v>
      </c>
      <c r="R6">
        <v>22</v>
      </c>
      <c r="S6">
        <v>23</v>
      </c>
      <c r="T6">
        <v>24</v>
      </c>
      <c r="U6">
        <v>25</v>
      </c>
      <c r="V6">
        <v>26</v>
      </c>
      <c r="W6" t="s">
        <v>262</v>
      </c>
    </row>
    <row r="7" spans="1:23" x14ac:dyDescent="0.35">
      <c r="A7" s="4" t="s">
        <v>148</v>
      </c>
      <c r="B7" s="2"/>
      <c r="C7" s="2"/>
      <c r="D7" s="2"/>
      <c r="E7" s="2"/>
      <c r="F7" s="2"/>
      <c r="G7" s="2"/>
      <c r="H7" s="2"/>
      <c r="I7" s="2">
        <v>20</v>
      </c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</row>
    <row r="8" spans="1:23" x14ac:dyDescent="0.35">
      <c r="A8" s="4" t="s">
        <v>74</v>
      </c>
      <c r="B8" s="2"/>
      <c r="C8" s="2"/>
      <c r="D8" s="2"/>
      <c r="E8" s="2"/>
      <c r="F8" s="2"/>
      <c r="G8" s="2"/>
      <c r="H8" s="2"/>
      <c r="I8" s="2"/>
      <c r="J8" s="2">
        <v>40</v>
      </c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1:23" x14ac:dyDescent="0.35">
      <c r="A9" s="4" t="s">
        <v>114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>
        <v>40</v>
      </c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x14ac:dyDescent="0.35">
      <c r="A10" s="4" t="s">
        <v>78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>
        <v>60</v>
      </c>
      <c r="N10" s="2"/>
      <c r="O10" s="2"/>
      <c r="P10" s="2"/>
      <c r="Q10" s="2"/>
      <c r="R10" s="2"/>
      <c r="S10" s="2"/>
      <c r="T10" s="2"/>
      <c r="U10" s="2"/>
      <c r="V10" s="2">
        <v>40</v>
      </c>
      <c r="W10" s="2"/>
    </row>
    <row r="11" spans="1:23" x14ac:dyDescent="0.35">
      <c r="A11" s="4" t="s">
        <v>120</v>
      </c>
      <c r="B11" s="2"/>
      <c r="C11" s="2"/>
      <c r="D11" s="2"/>
      <c r="E11" s="2"/>
      <c r="F11" s="2"/>
      <c r="G11" s="2"/>
      <c r="H11" s="2"/>
      <c r="I11" s="2"/>
      <c r="J11" s="2"/>
      <c r="K11" s="2">
        <v>60</v>
      </c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35">
      <c r="A12" s="4" t="s">
        <v>206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>
        <v>40</v>
      </c>
      <c r="P12" s="2"/>
      <c r="Q12" s="2"/>
      <c r="R12" s="2"/>
      <c r="S12" s="2"/>
      <c r="T12" s="2"/>
      <c r="U12" s="2"/>
      <c r="V12" s="2"/>
      <c r="W12" s="2"/>
    </row>
    <row r="13" spans="1:23" x14ac:dyDescent="0.35">
      <c r="A13" s="4" t="s">
        <v>116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>
        <v>60</v>
      </c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35">
      <c r="A14" s="4" t="s">
        <v>127</v>
      </c>
      <c r="B14" s="2"/>
      <c r="C14" s="2"/>
      <c r="D14" s="2"/>
      <c r="E14" s="2"/>
      <c r="F14" s="2"/>
      <c r="G14" s="2"/>
      <c r="H14" s="2">
        <v>80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35">
      <c r="A15" s="4" t="s">
        <v>72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>
        <v>12</v>
      </c>
      <c r="S15" s="2"/>
      <c r="T15" s="2"/>
      <c r="U15" s="2"/>
      <c r="V15" s="2"/>
      <c r="W15" s="2"/>
    </row>
    <row r="16" spans="1:23" x14ac:dyDescent="0.35">
      <c r="A16" s="4" t="s">
        <v>179</v>
      </c>
      <c r="B16" s="2"/>
      <c r="C16" s="2"/>
      <c r="D16" s="2"/>
      <c r="E16" s="2">
        <v>20</v>
      </c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>
        <v>20</v>
      </c>
      <c r="U16" s="2"/>
      <c r="V16" s="2"/>
      <c r="W16" s="2"/>
    </row>
    <row r="17" spans="1:23" x14ac:dyDescent="0.35">
      <c r="A17" s="4" t="s">
        <v>104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>
        <v>24</v>
      </c>
      <c r="U17" s="2"/>
      <c r="V17" s="2"/>
      <c r="W17" s="2"/>
    </row>
    <row r="18" spans="1:23" x14ac:dyDescent="0.35">
      <c r="A18" s="4" t="s">
        <v>212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>
        <v>20</v>
      </c>
      <c r="T18" s="2"/>
      <c r="U18" s="2"/>
      <c r="V18" s="2"/>
      <c r="W18" s="2"/>
    </row>
    <row r="19" spans="1:23" x14ac:dyDescent="0.35">
      <c r="A19" s="4" t="s">
        <v>106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>
        <v>20</v>
      </c>
      <c r="Q19" s="2"/>
      <c r="R19" s="2"/>
      <c r="S19" s="2"/>
      <c r="T19" s="2"/>
      <c r="U19" s="2"/>
      <c r="V19" s="2">
        <v>20</v>
      </c>
      <c r="W19" s="2"/>
    </row>
    <row r="20" spans="1:23" x14ac:dyDescent="0.35">
      <c r="A20" s="4" t="s">
        <v>108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>
        <v>20</v>
      </c>
      <c r="R20" s="2"/>
      <c r="S20" s="2"/>
      <c r="T20" s="2"/>
      <c r="U20" s="2"/>
      <c r="V20" s="2"/>
      <c r="W20" s="2"/>
    </row>
    <row r="21" spans="1:23" x14ac:dyDescent="0.35">
      <c r="A21" s="4" t="s">
        <v>236</v>
      </c>
      <c r="B21" s="2"/>
      <c r="C21" s="2"/>
      <c r="D21" s="2"/>
      <c r="E21" s="2"/>
      <c r="F21" s="2"/>
      <c r="G21" s="2"/>
      <c r="H21" s="2"/>
      <c r="I21" s="2">
        <v>28</v>
      </c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</row>
    <row r="22" spans="1:23" x14ac:dyDescent="0.35">
      <c r="A22" s="4" t="s">
        <v>210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>
        <v>20</v>
      </c>
      <c r="T22" s="2"/>
      <c r="U22" s="2"/>
      <c r="V22" s="2"/>
      <c r="W22" s="2"/>
    </row>
    <row r="23" spans="1:23" x14ac:dyDescent="0.35">
      <c r="A23" s="4" t="s">
        <v>144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>
        <v>20</v>
      </c>
      <c r="V23" s="2"/>
      <c r="W23" s="2"/>
    </row>
    <row r="24" spans="1:23" x14ac:dyDescent="0.35">
      <c r="A24" s="4" t="s">
        <v>76</v>
      </c>
      <c r="B24" s="2"/>
      <c r="C24" s="2"/>
      <c r="D24" s="2"/>
      <c r="E24" s="2"/>
      <c r="F24" s="2"/>
      <c r="G24" s="2">
        <v>100</v>
      </c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>
        <v>60</v>
      </c>
      <c r="W24" s="2"/>
    </row>
    <row r="25" spans="1:23" x14ac:dyDescent="0.35">
      <c r="A25" s="4" t="s">
        <v>256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>
        <v>12</v>
      </c>
      <c r="V25" s="2"/>
      <c r="W25" s="2"/>
    </row>
    <row r="26" spans="1:23" x14ac:dyDescent="0.35">
      <c r="A26" s="4" t="s">
        <v>258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>
        <v>12</v>
      </c>
      <c r="V26" s="2"/>
      <c r="W26" s="2"/>
    </row>
    <row r="27" spans="1:23" x14ac:dyDescent="0.35">
      <c r="A27" s="4" t="s">
        <v>250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>
        <v>12</v>
      </c>
      <c r="V27" s="2"/>
      <c r="W27" s="2"/>
    </row>
    <row r="28" spans="1:23" x14ac:dyDescent="0.35">
      <c r="A28" s="4" t="s">
        <v>252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>
        <v>12</v>
      </c>
      <c r="V28" s="2"/>
      <c r="W28" s="2"/>
    </row>
    <row r="29" spans="1:23" x14ac:dyDescent="0.35">
      <c r="A29" s="4" t="s">
        <v>232</v>
      </c>
      <c r="B29" s="2"/>
      <c r="C29" s="2"/>
      <c r="D29" s="2"/>
      <c r="E29" s="2"/>
      <c r="F29" s="2">
        <v>1476</v>
      </c>
      <c r="G29" s="2">
        <v>4716</v>
      </c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>
        <v>1464</v>
      </c>
      <c r="V29" s="2"/>
      <c r="W29" s="2"/>
    </row>
    <row r="30" spans="1:23" x14ac:dyDescent="0.35">
      <c r="A30" s="4" t="s">
        <v>228</v>
      </c>
      <c r="B30" s="2"/>
      <c r="C30" s="2"/>
      <c r="D30" s="2"/>
      <c r="E30" s="2"/>
      <c r="F30" s="2">
        <v>1458</v>
      </c>
      <c r="G30" s="2">
        <v>4746</v>
      </c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>
        <v>3120</v>
      </c>
      <c r="V30" s="2"/>
      <c r="W30" s="2"/>
    </row>
    <row r="31" spans="1:23" x14ac:dyDescent="0.35">
      <c r="A31" s="4" t="s">
        <v>226</v>
      </c>
      <c r="B31" s="2"/>
      <c r="C31" s="2"/>
      <c r="D31" s="2"/>
      <c r="E31" s="2"/>
      <c r="F31" s="2">
        <v>1572</v>
      </c>
      <c r="G31" s="2">
        <v>4926</v>
      </c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>
        <v>3186</v>
      </c>
      <c r="V31" s="2"/>
      <c r="W31" s="2"/>
    </row>
    <row r="32" spans="1:23" x14ac:dyDescent="0.35">
      <c r="A32" s="4" t="s">
        <v>230</v>
      </c>
      <c r="B32" s="2"/>
      <c r="C32" s="2"/>
      <c r="D32" s="2"/>
      <c r="E32" s="2"/>
      <c r="F32" s="2">
        <v>174</v>
      </c>
      <c r="G32" s="2">
        <v>840</v>
      </c>
      <c r="H32" s="2">
        <v>1254</v>
      </c>
      <c r="I32" s="2">
        <v>1218</v>
      </c>
      <c r="J32" s="2">
        <v>3036</v>
      </c>
      <c r="K32" s="2"/>
      <c r="L32" s="2"/>
      <c r="M32" s="2"/>
      <c r="N32" s="2"/>
      <c r="O32" s="2"/>
      <c r="P32" s="2"/>
      <c r="Q32" s="2"/>
      <c r="R32" s="2"/>
      <c r="S32" s="2"/>
      <c r="T32" s="2"/>
      <c r="U32" s="2">
        <v>1194</v>
      </c>
      <c r="V32" s="2"/>
      <c r="W32" s="2"/>
    </row>
    <row r="33" spans="1:23" x14ac:dyDescent="0.35">
      <c r="A33" s="4" t="s">
        <v>150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>
        <v>4008</v>
      </c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1:23" x14ac:dyDescent="0.35">
      <c r="A34" s="4" t="s">
        <v>6</v>
      </c>
      <c r="B34" s="2"/>
      <c r="C34" s="2">
        <v>4152</v>
      </c>
      <c r="D34" s="2"/>
      <c r="E34" s="2"/>
      <c r="F34" s="2"/>
      <c r="G34" s="2"/>
      <c r="H34" s="2"/>
      <c r="I34" s="2"/>
      <c r="J34" s="2"/>
      <c r="K34" s="2"/>
      <c r="L34" s="2">
        <v>3492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 x14ac:dyDescent="0.35">
      <c r="A35" s="4" t="s">
        <v>4</v>
      </c>
      <c r="B35" s="2">
        <v>6084</v>
      </c>
      <c r="C35" s="2"/>
      <c r="D35" s="2"/>
      <c r="E35" s="2"/>
      <c r="F35" s="2"/>
      <c r="G35" s="2"/>
      <c r="H35" s="2"/>
      <c r="I35" s="2"/>
      <c r="J35" s="2"/>
      <c r="K35" s="2"/>
      <c r="L35" s="2">
        <v>8136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</row>
    <row r="36" spans="1:23" x14ac:dyDescent="0.35">
      <c r="A36" s="4" t="s">
        <v>50</v>
      </c>
      <c r="B36" s="2"/>
      <c r="C36" s="2">
        <v>3216</v>
      </c>
      <c r="D36" s="2"/>
      <c r="E36" s="2"/>
      <c r="F36" s="2"/>
      <c r="G36" s="2"/>
      <c r="H36" s="2"/>
      <c r="I36" s="2"/>
      <c r="J36" s="2"/>
      <c r="K36" s="2"/>
      <c r="L36" s="2">
        <v>5676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23" x14ac:dyDescent="0.35">
      <c r="A37" s="4" t="s">
        <v>36</v>
      </c>
      <c r="B37" s="2">
        <v>4704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>
        <v>3468</v>
      </c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23" x14ac:dyDescent="0.35">
      <c r="A38" s="4" t="s">
        <v>248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>
        <v>5772</v>
      </c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23" x14ac:dyDescent="0.35">
      <c r="A39" s="4" t="s">
        <v>38</v>
      </c>
      <c r="B39" s="2"/>
      <c r="C39" s="2">
        <v>3480</v>
      </c>
      <c r="D39" s="2"/>
      <c r="E39" s="2"/>
      <c r="F39" s="2"/>
      <c r="G39" s="2"/>
      <c r="H39" s="2"/>
      <c r="I39" s="2"/>
      <c r="J39" s="2"/>
      <c r="K39" s="2"/>
      <c r="L39" s="2">
        <v>4716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  <row r="40" spans="1:23" x14ac:dyDescent="0.35">
      <c r="A40" s="4" t="s">
        <v>125</v>
      </c>
      <c r="B40" s="2"/>
      <c r="C40" s="2"/>
      <c r="D40" s="2"/>
      <c r="E40" s="2"/>
      <c r="F40" s="2"/>
      <c r="G40" s="2"/>
      <c r="H40" s="2"/>
      <c r="I40" s="2"/>
      <c r="J40" s="2"/>
      <c r="K40" s="2"/>
      <c r="L40" s="2">
        <v>3936</v>
      </c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</row>
    <row r="41" spans="1:23" x14ac:dyDescent="0.35">
      <c r="A41" s="4" t="s">
        <v>181</v>
      </c>
      <c r="B41" s="2"/>
      <c r="C41" s="2">
        <v>2832</v>
      </c>
      <c r="D41" s="2"/>
      <c r="E41" s="2"/>
      <c r="F41" s="2"/>
      <c r="G41" s="2"/>
      <c r="H41" s="2"/>
      <c r="I41" s="2"/>
      <c r="J41" s="2"/>
      <c r="K41" s="2"/>
      <c r="L41" s="2">
        <v>3552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</row>
    <row r="42" spans="1:23" x14ac:dyDescent="0.35">
      <c r="A42" s="4" t="s">
        <v>175</v>
      </c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>
        <v>5124</v>
      </c>
      <c r="N42" s="2"/>
      <c r="O42" s="2"/>
      <c r="P42" s="2"/>
      <c r="Q42" s="2"/>
      <c r="R42" s="2"/>
      <c r="S42" s="2"/>
      <c r="T42" s="2"/>
      <c r="U42" s="2"/>
      <c r="V42" s="2"/>
      <c r="W42" s="2"/>
    </row>
    <row r="43" spans="1:23" x14ac:dyDescent="0.35">
      <c r="A43" s="4" t="s">
        <v>194</v>
      </c>
      <c r="B43" s="2"/>
      <c r="C43" s="2">
        <v>3324</v>
      </c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</row>
    <row r="44" spans="1:23" x14ac:dyDescent="0.35">
      <c r="A44" s="4" t="s">
        <v>192</v>
      </c>
      <c r="B44" s="2"/>
      <c r="C44" s="2">
        <v>3000</v>
      </c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</row>
    <row r="45" spans="1:23" x14ac:dyDescent="0.35">
      <c r="A45" s="4" t="s">
        <v>48</v>
      </c>
      <c r="B45" s="2">
        <v>7176</v>
      </c>
      <c r="C45" s="2"/>
      <c r="D45" s="2"/>
      <c r="E45" s="2"/>
      <c r="F45" s="2"/>
      <c r="G45" s="2"/>
      <c r="H45" s="2"/>
      <c r="I45" s="2"/>
      <c r="J45" s="2"/>
      <c r="K45" s="2"/>
      <c r="L45" s="2">
        <v>9012</v>
      </c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</row>
    <row r="46" spans="1:23" x14ac:dyDescent="0.35">
      <c r="A46" s="4" t="s">
        <v>204</v>
      </c>
      <c r="B46" s="2">
        <v>1158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</row>
    <row r="47" spans="1:23" x14ac:dyDescent="0.35">
      <c r="A47" s="4" t="s">
        <v>135</v>
      </c>
      <c r="B47" s="2"/>
      <c r="C47" s="2"/>
      <c r="D47" s="2"/>
      <c r="E47" s="2"/>
      <c r="F47" s="2"/>
      <c r="G47" s="2"/>
      <c r="H47" s="2"/>
      <c r="I47" s="2">
        <v>1266</v>
      </c>
      <c r="J47" s="2">
        <v>4710</v>
      </c>
      <c r="K47" s="2"/>
      <c r="L47" s="2"/>
      <c r="M47" s="2"/>
      <c r="N47" s="2"/>
      <c r="O47" s="2"/>
      <c r="P47" s="2"/>
      <c r="Q47" s="2">
        <v>1806</v>
      </c>
      <c r="R47" s="2">
        <v>5052</v>
      </c>
      <c r="S47" s="2"/>
      <c r="T47" s="2"/>
      <c r="U47" s="2"/>
      <c r="V47" s="2">
        <v>1578</v>
      </c>
      <c r="W47" s="2"/>
    </row>
    <row r="48" spans="1:23" x14ac:dyDescent="0.35">
      <c r="A48" s="4" t="s">
        <v>246</v>
      </c>
      <c r="B48" s="2"/>
      <c r="C48" s="2"/>
      <c r="D48" s="2"/>
      <c r="E48" s="2"/>
      <c r="F48" s="2"/>
      <c r="G48" s="2"/>
      <c r="H48" s="2"/>
      <c r="I48" s="2">
        <v>4590</v>
      </c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</row>
    <row r="49" spans="1:23" x14ac:dyDescent="0.35">
      <c r="A49" s="4" t="s">
        <v>102</v>
      </c>
      <c r="B49" s="2"/>
      <c r="C49" s="2"/>
      <c r="D49" s="2"/>
      <c r="E49" s="2"/>
      <c r="F49" s="2"/>
      <c r="G49" s="2"/>
      <c r="H49" s="2"/>
      <c r="I49" s="2"/>
      <c r="J49" s="2">
        <v>4812</v>
      </c>
      <c r="K49" s="2"/>
      <c r="L49" s="2"/>
      <c r="M49" s="2"/>
      <c r="N49" s="2"/>
      <c r="O49" s="2"/>
      <c r="P49" s="2">
        <v>5070</v>
      </c>
      <c r="Q49" s="2"/>
      <c r="R49" s="2"/>
      <c r="S49" s="2"/>
      <c r="T49" s="2"/>
      <c r="U49" s="2">
        <v>5052</v>
      </c>
      <c r="V49" s="2"/>
      <c r="W49" s="2"/>
    </row>
    <row r="50" spans="1:23" x14ac:dyDescent="0.35">
      <c r="A50" s="4" t="s">
        <v>96</v>
      </c>
      <c r="B50" s="2"/>
      <c r="C50" s="2"/>
      <c r="D50" s="2">
        <v>4056</v>
      </c>
      <c r="E50" s="2"/>
      <c r="F50" s="2"/>
      <c r="G50" s="2"/>
      <c r="H50" s="2"/>
      <c r="I50" s="2">
        <v>1644</v>
      </c>
      <c r="J50" s="2"/>
      <c r="K50" s="2"/>
      <c r="L50" s="2"/>
      <c r="M50" s="2">
        <v>1410</v>
      </c>
      <c r="N50" s="2"/>
      <c r="O50" s="2"/>
      <c r="P50" s="2"/>
      <c r="Q50" s="2"/>
      <c r="R50" s="2">
        <v>5028</v>
      </c>
      <c r="S50" s="2"/>
      <c r="T50" s="2"/>
      <c r="U50" s="2">
        <v>5052</v>
      </c>
      <c r="V50" s="2"/>
      <c r="W50" s="2"/>
    </row>
    <row r="51" spans="1:23" x14ac:dyDescent="0.35">
      <c r="A51" s="4" t="s">
        <v>100</v>
      </c>
      <c r="B51" s="2"/>
      <c r="C51" s="2"/>
      <c r="D51" s="2">
        <v>3348</v>
      </c>
      <c r="E51" s="2"/>
      <c r="F51" s="2"/>
      <c r="G51" s="2"/>
      <c r="H51" s="2"/>
      <c r="I51" s="2"/>
      <c r="J51" s="2"/>
      <c r="K51" s="2"/>
      <c r="L51" s="2"/>
      <c r="M51" s="2">
        <v>2976</v>
      </c>
      <c r="N51" s="2"/>
      <c r="O51" s="2"/>
      <c r="P51" s="2"/>
      <c r="Q51" s="2">
        <v>5046</v>
      </c>
      <c r="R51" s="2"/>
      <c r="S51" s="2"/>
      <c r="T51" s="2">
        <v>3342</v>
      </c>
      <c r="U51" s="2"/>
      <c r="V51" s="2">
        <v>3138</v>
      </c>
      <c r="W51" s="2"/>
    </row>
    <row r="52" spans="1:23" x14ac:dyDescent="0.35">
      <c r="A52" s="4" t="s">
        <v>86</v>
      </c>
      <c r="B52" s="2"/>
      <c r="C52" s="2">
        <v>4218</v>
      </c>
      <c r="D52" s="2"/>
      <c r="E52" s="2"/>
      <c r="F52" s="2"/>
      <c r="G52" s="2"/>
      <c r="H52" s="2"/>
      <c r="I52" s="2"/>
      <c r="J52" s="2"/>
      <c r="K52" s="2">
        <v>4596</v>
      </c>
      <c r="L52" s="2"/>
      <c r="M52" s="2"/>
      <c r="N52" s="2"/>
      <c r="O52" s="2">
        <v>3252</v>
      </c>
      <c r="P52" s="2"/>
      <c r="Q52" s="2">
        <v>3228</v>
      </c>
      <c r="R52" s="2"/>
      <c r="S52" s="2"/>
      <c r="T52" s="2">
        <v>1572</v>
      </c>
      <c r="U52" s="2"/>
      <c r="V52" s="2"/>
      <c r="W52" s="2"/>
    </row>
    <row r="53" spans="1:23" x14ac:dyDescent="0.35">
      <c r="A53" s="4" t="s">
        <v>184</v>
      </c>
      <c r="B53" s="2"/>
      <c r="C53" s="2"/>
      <c r="D53" s="2"/>
      <c r="E53" s="2">
        <v>4080</v>
      </c>
      <c r="F53" s="2"/>
      <c r="G53" s="2"/>
      <c r="H53" s="2"/>
      <c r="I53" s="2"/>
      <c r="J53" s="2"/>
      <c r="K53" s="2"/>
      <c r="L53" s="2"/>
      <c r="M53" s="2"/>
      <c r="N53" s="2"/>
      <c r="O53" s="2">
        <v>3390</v>
      </c>
      <c r="P53" s="2"/>
      <c r="Q53" s="2"/>
      <c r="R53" s="2"/>
      <c r="S53" s="2"/>
      <c r="T53" s="2"/>
      <c r="U53" s="2"/>
      <c r="V53" s="2"/>
      <c r="W53" s="2"/>
    </row>
    <row r="54" spans="1:23" x14ac:dyDescent="0.35">
      <c r="A54" s="4" t="s">
        <v>88</v>
      </c>
      <c r="B54" s="2"/>
      <c r="C54" s="2">
        <v>4812</v>
      </c>
      <c r="D54" s="2"/>
      <c r="E54" s="2"/>
      <c r="F54" s="2"/>
      <c r="G54" s="2"/>
      <c r="H54" s="2"/>
      <c r="I54" s="2"/>
      <c r="J54" s="2"/>
      <c r="K54" s="2"/>
      <c r="L54" s="2"/>
      <c r="M54" s="2"/>
      <c r="N54" s="2">
        <v>2958</v>
      </c>
      <c r="O54" s="2"/>
      <c r="P54" s="2"/>
      <c r="Q54" s="2"/>
      <c r="R54" s="2">
        <v>3186</v>
      </c>
      <c r="S54" s="2"/>
      <c r="T54" s="2">
        <v>3180</v>
      </c>
      <c r="U54" s="2"/>
      <c r="V54" s="2"/>
      <c r="W54" s="2"/>
    </row>
    <row r="55" spans="1:23" x14ac:dyDescent="0.35">
      <c r="A55" s="4" t="s">
        <v>123</v>
      </c>
      <c r="B55" s="2"/>
      <c r="C55" s="2"/>
      <c r="D55" s="2"/>
      <c r="E55" s="2"/>
      <c r="F55" s="2"/>
      <c r="G55" s="2"/>
      <c r="H55" s="2">
        <v>4524</v>
      </c>
      <c r="I55" s="2"/>
      <c r="J55" s="2"/>
      <c r="K55" s="2"/>
      <c r="L55" s="2"/>
      <c r="M55" s="2"/>
      <c r="N55" s="2">
        <v>1554</v>
      </c>
      <c r="O55" s="2"/>
      <c r="P55" s="2">
        <v>3396</v>
      </c>
      <c r="Q55" s="2"/>
      <c r="R55" s="2"/>
      <c r="S55" s="2">
        <v>4878</v>
      </c>
      <c r="T55" s="2"/>
      <c r="U55" s="2"/>
      <c r="V55" s="2"/>
      <c r="W55" s="2"/>
    </row>
    <row r="56" spans="1:23" x14ac:dyDescent="0.35">
      <c r="A56" s="4" t="s">
        <v>94</v>
      </c>
      <c r="B56" s="2"/>
      <c r="C56" s="2"/>
      <c r="D56" s="2"/>
      <c r="E56" s="2"/>
      <c r="F56" s="2"/>
      <c r="G56" s="2"/>
      <c r="H56" s="2">
        <v>4806</v>
      </c>
      <c r="I56" s="2"/>
      <c r="J56" s="2"/>
      <c r="K56" s="2"/>
      <c r="L56" s="2"/>
      <c r="M56" s="2"/>
      <c r="N56" s="2"/>
      <c r="O56" s="2">
        <v>3228</v>
      </c>
      <c r="P56" s="2"/>
      <c r="Q56" s="2"/>
      <c r="R56" s="2">
        <v>3708</v>
      </c>
      <c r="S56" s="2"/>
      <c r="T56" s="2"/>
      <c r="U56" s="2"/>
      <c r="V56" s="2"/>
      <c r="W56" s="2"/>
    </row>
    <row r="57" spans="1:23" x14ac:dyDescent="0.35">
      <c r="A57" s="4" t="s">
        <v>244</v>
      </c>
      <c r="B57" s="2"/>
      <c r="C57" s="2"/>
      <c r="D57" s="2"/>
      <c r="E57" s="2"/>
      <c r="F57" s="2"/>
      <c r="G57" s="2"/>
      <c r="H57" s="2"/>
      <c r="I57" s="2">
        <v>5022</v>
      </c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</row>
    <row r="58" spans="1:23" x14ac:dyDescent="0.35">
      <c r="A58" s="4" t="s">
        <v>172</v>
      </c>
      <c r="B58" s="2"/>
      <c r="C58" s="2"/>
      <c r="D58" s="2"/>
      <c r="E58" s="2">
        <v>3234</v>
      </c>
      <c r="F58" s="2"/>
      <c r="G58" s="2"/>
      <c r="H58" s="2"/>
      <c r="I58" s="2"/>
      <c r="J58" s="2"/>
      <c r="K58" s="2"/>
      <c r="L58" s="2"/>
      <c r="M58" s="2"/>
      <c r="N58" s="2">
        <v>3024</v>
      </c>
      <c r="O58" s="2"/>
      <c r="P58" s="2"/>
      <c r="Q58" s="2">
        <v>1980</v>
      </c>
      <c r="R58" s="2"/>
      <c r="S58" s="2"/>
      <c r="T58" s="2">
        <v>2922</v>
      </c>
      <c r="U58" s="2"/>
      <c r="V58" s="2"/>
      <c r="W58" s="2"/>
    </row>
    <row r="59" spans="1:23" x14ac:dyDescent="0.35">
      <c r="A59" s="4" t="s">
        <v>170</v>
      </c>
      <c r="B59" s="2"/>
      <c r="C59" s="2"/>
      <c r="D59" s="2"/>
      <c r="E59" s="2"/>
      <c r="F59" s="2">
        <v>3720</v>
      </c>
      <c r="G59" s="2"/>
      <c r="H59" s="2"/>
      <c r="I59" s="2"/>
      <c r="J59" s="2"/>
      <c r="K59" s="2"/>
      <c r="L59" s="2"/>
      <c r="M59" s="2"/>
      <c r="N59" s="2"/>
      <c r="O59" s="2"/>
      <c r="P59" s="2"/>
      <c r="Q59" s="2">
        <v>1638</v>
      </c>
      <c r="R59" s="2"/>
      <c r="S59" s="2"/>
      <c r="T59" s="2">
        <v>3330</v>
      </c>
      <c r="U59" s="2"/>
      <c r="V59" s="2"/>
      <c r="W59" s="2"/>
    </row>
    <row r="60" spans="1:23" x14ac:dyDescent="0.35">
      <c r="A60" s="4" t="s">
        <v>190</v>
      </c>
      <c r="B60" s="2"/>
      <c r="C60" s="2"/>
      <c r="D60" s="2"/>
      <c r="E60" s="2"/>
      <c r="F60" s="2"/>
      <c r="G60" s="2"/>
      <c r="H60" s="2"/>
      <c r="I60" s="2"/>
      <c r="J60" s="2"/>
      <c r="K60" s="2">
        <v>3624</v>
      </c>
      <c r="L60" s="2"/>
      <c r="M60" s="2"/>
      <c r="N60" s="2"/>
      <c r="O60" s="2"/>
      <c r="P60" s="2"/>
      <c r="Q60" s="2"/>
      <c r="R60" s="2"/>
      <c r="S60" s="2"/>
      <c r="T60" s="2"/>
      <c r="U60" s="2"/>
      <c r="V60" s="2">
        <v>1614</v>
      </c>
      <c r="W60" s="2"/>
    </row>
    <row r="61" spans="1:23" x14ac:dyDescent="0.35">
      <c r="A61" s="4" t="s">
        <v>92</v>
      </c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>
        <v>1608</v>
      </c>
      <c r="R61" s="2"/>
      <c r="S61" s="2"/>
      <c r="T61" s="2">
        <v>1536</v>
      </c>
      <c r="U61" s="2"/>
      <c r="V61" s="2"/>
      <c r="W61" s="2"/>
    </row>
    <row r="62" spans="1:23" x14ac:dyDescent="0.35">
      <c r="A62" s="4" t="s">
        <v>186</v>
      </c>
      <c r="B62" s="2"/>
      <c r="C62" s="2"/>
      <c r="D62" s="2"/>
      <c r="E62" s="2">
        <v>3360</v>
      </c>
      <c r="F62" s="2"/>
      <c r="G62" s="2"/>
      <c r="H62" s="2"/>
      <c r="I62" s="2"/>
      <c r="J62" s="2"/>
      <c r="K62" s="2"/>
      <c r="L62" s="2"/>
      <c r="M62" s="2"/>
      <c r="N62" s="2">
        <v>1542</v>
      </c>
      <c r="O62" s="2"/>
      <c r="P62" s="2"/>
      <c r="Q62" s="2"/>
      <c r="R62" s="2"/>
      <c r="S62" s="2">
        <v>1488</v>
      </c>
      <c r="T62" s="2"/>
      <c r="U62" s="2"/>
      <c r="V62" s="2"/>
      <c r="W62" s="2"/>
    </row>
    <row r="63" spans="1:23" x14ac:dyDescent="0.35">
      <c r="A63" s="4" t="s">
        <v>84</v>
      </c>
      <c r="B63" s="2"/>
      <c r="C63" s="2"/>
      <c r="D63" s="2"/>
      <c r="E63" s="2"/>
      <c r="F63" s="2">
        <v>4008</v>
      </c>
      <c r="G63" s="2"/>
      <c r="H63" s="2"/>
      <c r="I63" s="2"/>
      <c r="J63" s="2"/>
      <c r="K63" s="2"/>
      <c r="L63" s="2"/>
      <c r="M63" s="2"/>
      <c r="N63" s="2"/>
      <c r="O63" s="2"/>
      <c r="P63" s="2">
        <v>1584</v>
      </c>
      <c r="Q63" s="2"/>
      <c r="R63" s="2">
        <v>1668</v>
      </c>
      <c r="S63" s="2">
        <v>852</v>
      </c>
      <c r="T63" s="2"/>
      <c r="U63" s="2"/>
      <c r="V63" s="2">
        <v>3072</v>
      </c>
      <c r="W63" s="2"/>
    </row>
    <row r="64" spans="1:23" x14ac:dyDescent="0.35">
      <c r="A64" s="4" t="s">
        <v>90</v>
      </c>
      <c r="B64" s="2"/>
      <c r="C64" s="2"/>
      <c r="D64" s="2"/>
      <c r="E64" s="2"/>
      <c r="F64" s="2"/>
      <c r="G64" s="2"/>
      <c r="H64" s="2"/>
      <c r="I64" s="2">
        <v>3366</v>
      </c>
      <c r="J64" s="2"/>
      <c r="K64" s="2"/>
      <c r="L64" s="2"/>
      <c r="M64" s="2"/>
      <c r="N64" s="2"/>
      <c r="O64" s="2"/>
      <c r="P64" s="2"/>
      <c r="Q64" s="2">
        <v>3426</v>
      </c>
      <c r="R64" s="2"/>
      <c r="S64" s="2"/>
      <c r="T64" s="2"/>
      <c r="U64" s="2"/>
      <c r="V64" s="2"/>
      <c r="W64" s="2"/>
    </row>
    <row r="65" spans="1:23" x14ac:dyDescent="0.35">
      <c r="A65" s="4" t="s">
        <v>234</v>
      </c>
      <c r="B65" s="2"/>
      <c r="C65" s="2"/>
      <c r="D65" s="2"/>
      <c r="E65" s="2"/>
      <c r="F65" s="2"/>
      <c r="G65" s="2"/>
      <c r="H65" s="2">
        <v>1554</v>
      </c>
      <c r="I65" s="2">
        <v>3336</v>
      </c>
      <c r="J65" s="2"/>
      <c r="K65" s="2"/>
      <c r="L65" s="2"/>
      <c r="M65" s="2"/>
      <c r="N65" s="2"/>
      <c r="O65" s="2"/>
      <c r="P65" s="2">
        <v>1656</v>
      </c>
      <c r="Q65" s="2"/>
      <c r="R65" s="2"/>
      <c r="S65" s="2"/>
      <c r="T65" s="2"/>
      <c r="U65" s="2">
        <v>1806</v>
      </c>
      <c r="V65" s="2"/>
      <c r="W65" s="2"/>
    </row>
    <row r="66" spans="1:23" x14ac:dyDescent="0.35">
      <c r="A66" s="4" t="s">
        <v>82</v>
      </c>
      <c r="B66" s="2"/>
      <c r="C66" s="2"/>
      <c r="D66" s="2">
        <v>3918</v>
      </c>
      <c r="E66" s="2"/>
      <c r="F66" s="2"/>
      <c r="G66" s="2"/>
      <c r="H66" s="2"/>
      <c r="I66" s="2">
        <v>150</v>
      </c>
      <c r="J66" s="2"/>
      <c r="K66" s="2">
        <v>4866</v>
      </c>
      <c r="L66" s="2"/>
      <c r="M66" s="2"/>
      <c r="N66" s="2"/>
      <c r="O66" s="2"/>
      <c r="P66" s="2"/>
      <c r="Q66" s="2"/>
      <c r="R66" s="2"/>
      <c r="S66" s="2">
        <v>1464</v>
      </c>
      <c r="T66" s="2"/>
      <c r="U66" s="2"/>
      <c r="V66" s="2"/>
      <c r="W66" s="2"/>
    </row>
    <row r="67" spans="1:23" x14ac:dyDescent="0.35">
      <c r="A67" s="4" t="s">
        <v>242</v>
      </c>
      <c r="B67" s="2"/>
      <c r="C67" s="2"/>
      <c r="D67" s="2"/>
      <c r="E67" s="2"/>
      <c r="F67" s="2"/>
      <c r="G67" s="2"/>
      <c r="H67" s="2"/>
      <c r="I67" s="2">
        <v>2754</v>
      </c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</row>
    <row r="68" spans="1:23" x14ac:dyDescent="0.35">
      <c r="A68" s="4" t="s">
        <v>188</v>
      </c>
      <c r="B68" s="2"/>
      <c r="C68" s="2"/>
      <c r="D68" s="2"/>
      <c r="E68" s="2"/>
      <c r="F68" s="2"/>
      <c r="G68" s="2"/>
      <c r="H68" s="2">
        <v>4782</v>
      </c>
      <c r="I68" s="2"/>
      <c r="J68" s="2"/>
      <c r="K68" s="2"/>
      <c r="L68" s="2"/>
      <c r="M68" s="2"/>
      <c r="N68" s="2"/>
      <c r="O68" s="2"/>
      <c r="P68" s="2"/>
      <c r="Q68" s="2"/>
      <c r="R68" s="2"/>
      <c r="S68" s="2">
        <v>4920</v>
      </c>
      <c r="T68" s="2"/>
      <c r="U68" s="2"/>
      <c r="V68" s="2"/>
      <c r="W68" s="2"/>
    </row>
    <row r="69" spans="1:23" x14ac:dyDescent="0.35">
      <c r="A69" s="4" t="s">
        <v>133</v>
      </c>
      <c r="B69" s="2"/>
      <c r="C69" s="2"/>
      <c r="D69" s="2"/>
      <c r="E69" s="2"/>
      <c r="F69" s="2"/>
      <c r="G69" s="2"/>
      <c r="H69" s="2"/>
      <c r="I69" s="2"/>
      <c r="J69" s="2"/>
      <c r="K69" s="2">
        <v>4848</v>
      </c>
      <c r="L69" s="2"/>
      <c r="M69" s="2"/>
      <c r="N69" s="2"/>
      <c r="O69" s="2"/>
      <c r="P69" s="2"/>
      <c r="Q69" s="2"/>
      <c r="R69" s="2"/>
      <c r="S69" s="2"/>
      <c r="T69" s="2"/>
      <c r="U69" s="2"/>
      <c r="V69" s="2">
        <v>3276</v>
      </c>
      <c r="W69" s="2"/>
    </row>
    <row r="70" spans="1:23" x14ac:dyDescent="0.35">
      <c r="A70" s="4" t="s">
        <v>142</v>
      </c>
      <c r="B70" s="2"/>
      <c r="C70" s="2"/>
      <c r="D70" s="2"/>
      <c r="E70" s="2"/>
      <c r="F70" s="2"/>
      <c r="G70" s="2"/>
      <c r="H70" s="2">
        <v>3504</v>
      </c>
      <c r="I70" s="2"/>
      <c r="J70" s="2"/>
      <c r="K70" s="2"/>
      <c r="L70" s="2"/>
      <c r="M70" s="2"/>
      <c r="N70" s="2"/>
      <c r="O70" s="2"/>
      <c r="P70" s="2">
        <v>3492</v>
      </c>
      <c r="Q70" s="2"/>
      <c r="R70" s="2"/>
      <c r="S70" s="2"/>
      <c r="T70" s="2"/>
      <c r="U70" s="2">
        <v>3252</v>
      </c>
      <c r="V70" s="2">
        <v>3654</v>
      </c>
      <c r="W70" s="2"/>
    </row>
    <row r="71" spans="1:23" x14ac:dyDescent="0.35">
      <c r="A71" s="4" t="s">
        <v>98</v>
      </c>
      <c r="B71" s="2"/>
      <c r="C71" s="2"/>
      <c r="D71" s="2">
        <v>5070</v>
      </c>
      <c r="E71" s="2"/>
      <c r="F71" s="2"/>
      <c r="G71" s="2">
        <v>4746</v>
      </c>
      <c r="H71" s="2"/>
      <c r="I71" s="2"/>
      <c r="J71" s="2">
        <v>5040</v>
      </c>
      <c r="K71" s="2">
        <v>5100</v>
      </c>
      <c r="L71" s="2"/>
      <c r="M71" s="2"/>
      <c r="N71" s="2">
        <v>4560</v>
      </c>
      <c r="O71" s="2"/>
      <c r="P71" s="2">
        <v>10128</v>
      </c>
      <c r="Q71" s="2"/>
      <c r="R71" s="2">
        <v>5124</v>
      </c>
      <c r="S71" s="2">
        <v>4632</v>
      </c>
      <c r="T71" s="2">
        <v>5070</v>
      </c>
      <c r="U71" s="2"/>
      <c r="V71" s="2">
        <v>4812</v>
      </c>
      <c r="W71" s="2"/>
    </row>
    <row r="72" spans="1:23" x14ac:dyDescent="0.35">
      <c r="A72" s="4" t="s">
        <v>174</v>
      </c>
      <c r="B72" s="2"/>
      <c r="C72" s="2"/>
      <c r="D72" s="2">
        <v>5052</v>
      </c>
      <c r="E72" s="2"/>
      <c r="F72" s="2"/>
      <c r="G72" s="2"/>
      <c r="H72" s="2"/>
      <c r="I72" s="2"/>
      <c r="J72" s="2"/>
      <c r="K72" s="2"/>
      <c r="L72" s="2"/>
      <c r="M72" s="2">
        <v>3654</v>
      </c>
      <c r="N72" s="2"/>
      <c r="O72" s="2"/>
      <c r="P72" s="2"/>
      <c r="Q72" s="2"/>
      <c r="R72" s="2"/>
      <c r="S72" s="2"/>
      <c r="T72" s="2">
        <v>4914</v>
      </c>
      <c r="U72" s="2"/>
      <c r="V72" s="2"/>
      <c r="W72" s="2"/>
    </row>
    <row r="73" spans="1:23" x14ac:dyDescent="0.35">
      <c r="A73" s="4" t="s">
        <v>158</v>
      </c>
      <c r="B73" s="2">
        <v>1728</v>
      </c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</row>
    <row r="74" spans="1:23" x14ac:dyDescent="0.35">
      <c r="A74" s="4" t="s">
        <v>156</v>
      </c>
      <c r="B74" s="2">
        <v>4080</v>
      </c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>
        <v>2880</v>
      </c>
      <c r="T74" s="2"/>
      <c r="U74" s="2"/>
      <c r="V74" s="2"/>
      <c r="W74" s="2"/>
    </row>
    <row r="75" spans="1:23" x14ac:dyDescent="0.35">
      <c r="A75" s="4" t="s">
        <v>154</v>
      </c>
      <c r="B75" s="2">
        <v>4992</v>
      </c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>
        <v>3264</v>
      </c>
      <c r="T75" s="2"/>
      <c r="U75" s="2"/>
      <c r="V75" s="2"/>
      <c r="W75" s="2"/>
    </row>
    <row r="76" spans="1:23" x14ac:dyDescent="0.35">
      <c r="A76" s="4" t="s">
        <v>262</v>
      </c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32"/>
  <sheetViews>
    <sheetView showZeros="0" tabSelected="1" workbookViewId="0">
      <pane xSplit="2" ySplit="2" topLeftCell="M3" activePane="bottomRight" state="frozen"/>
      <selection pane="topRight" activeCell="C1" sqref="C1"/>
      <selection pane="bottomLeft" activeCell="A3" sqref="A3"/>
      <selection pane="bottomRight" activeCell="O3" sqref="O3"/>
    </sheetView>
  </sheetViews>
  <sheetFormatPr baseColWidth="10" defaultColWidth="11.453125" defaultRowHeight="12.5" x14ac:dyDescent="0.35"/>
  <cols>
    <col min="1" max="1" width="13.54296875" style="5" customWidth="1"/>
    <col min="2" max="2" width="27.1796875" style="5" customWidth="1"/>
    <col min="3" max="16384" width="11.453125" style="5"/>
  </cols>
  <sheetData>
    <row r="1" spans="1:55" ht="14.5" x14ac:dyDescent="0.35">
      <c r="C1" s="18" t="str">
        <f>MID(C2,2,99)</f>
        <v>1</v>
      </c>
      <c r="D1" s="18" t="str">
        <f t="shared" ref="D1:BB1" si="0">MID(D2,2,99)</f>
        <v>2</v>
      </c>
      <c r="E1" s="18" t="str">
        <f t="shared" si="0"/>
        <v>3</v>
      </c>
      <c r="F1" s="18" t="str">
        <f t="shared" si="0"/>
        <v>4</v>
      </c>
      <c r="G1" s="18" t="str">
        <f t="shared" si="0"/>
        <v>5</v>
      </c>
      <c r="H1" s="18" t="str">
        <f t="shared" si="0"/>
        <v>6</v>
      </c>
      <c r="I1" s="18" t="str">
        <f t="shared" si="0"/>
        <v>7</v>
      </c>
      <c r="J1" s="18" t="str">
        <f t="shared" si="0"/>
        <v>8</v>
      </c>
      <c r="K1" s="18" t="str">
        <f t="shared" si="0"/>
        <v>9</v>
      </c>
      <c r="L1" s="18" t="str">
        <f t="shared" si="0"/>
        <v>10</v>
      </c>
      <c r="M1" s="18" t="str">
        <f t="shared" si="0"/>
        <v>11</v>
      </c>
      <c r="N1" s="18" t="str">
        <f t="shared" si="0"/>
        <v>12</v>
      </c>
      <c r="O1" s="18" t="str">
        <f t="shared" si="0"/>
        <v>13</v>
      </c>
      <c r="P1" s="18" t="str">
        <f t="shared" si="0"/>
        <v>14</v>
      </c>
      <c r="Q1" s="18" t="str">
        <f t="shared" si="0"/>
        <v>15</v>
      </c>
      <c r="R1" s="18" t="str">
        <f t="shared" si="0"/>
        <v>16</v>
      </c>
      <c r="S1" s="18" t="str">
        <f t="shared" si="0"/>
        <v>17</v>
      </c>
      <c r="T1" s="18" t="str">
        <f t="shared" si="0"/>
        <v>18</v>
      </c>
      <c r="U1" s="18" t="str">
        <f t="shared" si="0"/>
        <v>19</v>
      </c>
      <c r="V1" s="18" t="str">
        <f t="shared" si="0"/>
        <v>20</v>
      </c>
      <c r="W1" s="18" t="str">
        <f t="shared" si="0"/>
        <v>21</v>
      </c>
      <c r="X1" s="18" t="str">
        <f t="shared" si="0"/>
        <v>22</v>
      </c>
      <c r="Y1" s="18" t="str">
        <f t="shared" si="0"/>
        <v>23</v>
      </c>
      <c r="Z1" s="18" t="str">
        <f t="shared" si="0"/>
        <v>24</v>
      </c>
      <c r="AA1" s="18" t="str">
        <f t="shared" si="0"/>
        <v>25</v>
      </c>
      <c r="AB1" s="18" t="str">
        <f t="shared" si="0"/>
        <v>26</v>
      </c>
      <c r="AC1" s="18" t="str">
        <f t="shared" si="0"/>
        <v>27</v>
      </c>
      <c r="AD1" s="18" t="str">
        <f t="shared" si="0"/>
        <v>28</v>
      </c>
      <c r="AE1" s="18" t="str">
        <f t="shared" si="0"/>
        <v>29</v>
      </c>
      <c r="AF1" s="18" t="str">
        <f t="shared" si="0"/>
        <v>30</v>
      </c>
      <c r="AG1" s="18" t="str">
        <f t="shared" si="0"/>
        <v>31</v>
      </c>
      <c r="AH1" s="18" t="str">
        <f t="shared" si="0"/>
        <v>32</v>
      </c>
      <c r="AI1" s="18" t="str">
        <f t="shared" si="0"/>
        <v>33</v>
      </c>
      <c r="AJ1" s="18" t="str">
        <f t="shared" si="0"/>
        <v>34</v>
      </c>
      <c r="AK1" s="18" t="str">
        <f t="shared" si="0"/>
        <v>35</v>
      </c>
      <c r="AL1" s="18" t="str">
        <f t="shared" si="0"/>
        <v>36</v>
      </c>
      <c r="AM1" s="18" t="str">
        <f t="shared" si="0"/>
        <v>37</v>
      </c>
      <c r="AN1" s="18" t="str">
        <f t="shared" si="0"/>
        <v>38</v>
      </c>
      <c r="AO1" s="18" t="str">
        <f t="shared" si="0"/>
        <v>39</v>
      </c>
      <c r="AP1" s="18" t="str">
        <f t="shared" si="0"/>
        <v>40</v>
      </c>
      <c r="AQ1" s="18" t="str">
        <f t="shared" si="0"/>
        <v>41</v>
      </c>
      <c r="AR1" s="18" t="str">
        <f t="shared" si="0"/>
        <v>42</v>
      </c>
      <c r="AS1" s="18" t="str">
        <f t="shared" si="0"/>
        <v>43</v>
      </c>
      <c r="AT1" s="18" t="str">
        <f t="shared" si="0"/>
        <v>44</v>
      </c>
      <c r="AU1" s="18" t="str">
        <f t="shared" si="0"/>
        <v>45</v>
      </c>
      <c r="AV1" s="18" t="str">
        <f t="shared" si="0"/>
        <v>46</v>
      </c>
      <c r="AW1" s="18" t="str">
        <f t="shared" si="0"/>
        <v>47</v>
      </c>
      <c r="AX1" s="18" t="str">
        <f t="shared" si="0"/>
        <v>48</v>
      </c>
      <c r="AY1" s="18" t="str">
        <f t="shared" si="0"/>
        <v>49</v>
      </c>
      <c r="AZ1" s="18" t="str">
        <f t="shared" si="0"/>
        <v>50</v>
      </c>
      <c r="BA1" s="18" t="str">
        <f t="shared" si="0"/>
        <v>51</v>
      </c>
      <c r="BB1" s="18" t="str">
        <f t="shared" si="0"/>
        <v>52</v>
      </c>
    </row>
    <row r="2" spans="1:55" x14ac:dyDescent="0.35">
      <c r="A2" s="6" t="s">
        <v>1</v>
      </c>
      <c r="B2" s="7" t="s">
        <v>2</v>
      </c>
      <c r="C2" s="7" t="s">
        <v>263</v>
      </c>
      <c r="D2" s="7" t="s">
        <v>264</v>
      </c>
      <c r="E2" s="7" t="s">
        <v>265</v>
      </c>
      <c r="F2" s="7" t="s">
        <v>266</v>
      </c>
      <c r="G2" s="7" t="s">
        <v>267</v>
      </c>
      <c r="H2" s="7" t="s">
        <v>268</v>
      </c>
      <c r="I2" s="7" t="s">
        <v>269</v>
      </c>
      <c r="J2" s="7" t="s">
        <v>270</v>
      </c>
      <c r="K2" s="7" t="s">
        <v>271</v>
      </c>
      <c r="L2" s="7" t="s">
        <v>272</v>
      </c>
      <c r="M2" s="7" t="s">
        <v>273</v>
      </c>
      <c r="N2" s="7" t="s">
        <v>274</v>
      </c>
      <c r="O2" s="7" t="s">
        <v>275</v>
      </c>
      <c r="P2" s="7" t="s">
        <v>276</v>
      </c>
      <c r="Q2" s="7" t="s">
        <v>277</v>
      </c>
      <c r="R2" s="7" t="s">
        <v>278</v>
      </c>
      <c r="S2" s="7" t="s">
        <v>279</v>
      </c>
      <c r="T2" s="7" t="s">
        <v>280</v>
      </c>
      <c r="U2" s="7" t="s">
        <v>281</v>
      </c>
      <c r="V2" s="7" t="s">
        <v>282</v>
      </c>
      <c r="W2" s="7" t="s">
        <v>283</v>
      </c>
      <c r="X2" s="7" t="s">
        <v>284</v>
      </c>
      <c r="Y2" s="7" t="s">
        <v>285</v>
      </c>
      <c r="Z2" s="7" t="s">
        <v>286</v>
      </c>
      <c r="AA2" s="7" t="s">
        <v>287</v>
      </c>
      <c r="AB2" s="7" t="s">
        <v>288</v>
      </c>
      <c r="AC2" s="7" t="s">
        <v>289</v>
      </c>
      <c r="AD2" s="7" t="s">
        <v>290</v>
      </c>
      <c r="AE2" s="7" t="s">
        <v>291</v>
      </c>
      <c r="AF2" s="7" t="s">
        <v>292</v>
      </c>
      <c r="AG2" s="7" t="s">
        <v>293</v>
      </c>
      <c r="AH2" s="7" t="s">
        <v>294</v>
      </c>
      <c r="AI2" s="7" t="s">
        <v>295</v>
      </c>
      <c r="AJ2" s="7" t="s">
        <v>296</v>
      </c>
      <c r="AK2" s="7" t="s">
        <v>297</v>
      </c>
      <c r="AL2" s="7" t="s">
        <v>298</v>
      </c>
      <c r="AM2" s="7" t="s">
        <v>299</v>
      </c>
      <c r="AN2" s="7" t="s">
        <v>300</v>
      </c>
      <c r="AO2" s="7" t="s">
        <v>301</v>
      </c>
      <c r="AP2" s="7" t="s">
        <v>302</v>
      </c>
      <c r="AQ2" s="7" t="s">
        <v>303</v>
      </c>
      <c r="AR2" s="7" t="s">
        <v>304</v>
      </c>
      <c r="AS2" s="7" t="s">
        <v>305</v>
      </c>
      <c r="AT2" s="7" t="s">
        <v>306</v>
      </c>
      <c r="AU2" s="7" t="s">
        <v>307</v>
      </c>
      <c r="AV2" s="7" t="s">
        <v>308</v>
      </c>
      <c r="AW2" s="7" t="s">
        <v>309</v>
      </c>
      <c r="AX2" s="7" t="s">
        <v>310</v>
      </c>
      <c r="AY2" s="7" t="s">
        <v>311</v>
      </c>
      <c r="AZ2" s="7" t="s">
        <v>312</v>
      </c>
      <c r="BA2" s="7" t="s">
        <v>313</v>
      </c>
      <c r="BB2" s="7" t="s">
        <v>314</v>
      </c>
      <c r="BC2" s="8" t="s">
        <v>315</v>
      </c>
    </row>
    <row r="3" spans="1:55" ht="18" customHeight="1" x14ac:dyDescent="0.35">
      <c r="A3" s="9" t="s">
        <v>148</v>
      </c>
      <c r="B3" s="10" t="s">
        <v>149</v>
      </c>
      <c r="C3" s="10">
        <f>IFERROR(GETPIVOTDATA("Quantité",'fabrication 2018 semaine'!$A$5,"semaine",C1,"Référence",Tableau5[[#This Row],[Référence]]),0)</f>
        <v>0</v>
      </c>
      <c r="D3" s="10">
        <f>IFERROR(GETPIVOTDATA("Quantité",'fabrication 2018 semaine'!$A$5,"semaine",D1,"Référence",Tableau5[[#This Row],[Référence]]),0)</f>
        <v>0</v>
      </c>
      <c r="E3" s="10">
        <f>IFERROR(GETPIVOTDATA("Quantité",'fabrication 2018 semaine'!$A$5,"semaine",E1,"Référence",Tableau5[[#This Row],[Référence]]),0)</f>
        <v>0</v>
      </c>
      <c r="F3" s="10">
        <f>IFERROR(GETPIVOTDATA("Quantité",'fabrication 2018 semaine'!$A$5,"semaine",F1,"Référence",Tableau5[[#This Row],[Référence]]),0)</f>
        <v>0</v>
      </c>
      <c r="G3" s="10">
        <f>IFERROR(GETPIVOTDATA("Quantité",'fabrication 2018 semaine'!$A$5,"semaine",G1,"Référence",Tableau5[[#This Row],[Référence]]),0)</f>
        <v>0</v>
      </c>
      <c r="H3" s="10">
        <f>IFERROR(GETPIVOTDATA("Quantité",'fabrication 2018 semaine'!$A$5,"semaine",H1,"Référence",Tableau5[[#This Row],[Référence]]),0)</f>
        <v>0</v>
      </c>
      <c r="I3" s="10">
        <f>IFERROR(GETPIVOTDATA("Quantité",'fabrication 2018 semaine'!$A$5,"semaine",I1,"Référence",Tableau5[[#This Row],[Référence]]),0)</f>
        <v>0</v>
      </c>
      <c r="J3" s="10">
        <f>IFERROR(GETPIVOTDATA("Quantité",'fabrication 2018 semaine'!$A$5,"semaine",J1,"Référence",Tableau5[[#This Row],[Référence]]),0)</f>
        <v>0</v>
      </c>
      <c r="K3" s="10">
        <f>IFERROR(GETPIVOTDATA("Quantité",'fabrication 2018 semaine'!$A$5,"semaine",K1,"Référence",Tableau5[[#This Row],[Référence]]),0)</f>
        <v>0</v>
      </c>
      <c r="L3" s="10">
        <f>IFERROR(GETPIVOTDATA("Quantité",'fabrication 2018 semaine'!$A$5,"semaine",L1,"Référence",Tableau5[[#This Row],[Référence]]),0)</f>
        <v>0</v>
      </c>
      <c r="M3" s="10">
        <f>IFERROR(GETPIVOTDATA("Quantité",'fabrication 2018 semaine'!$A$5,"semaine",M1,"Référence",Tableau5[[#This Row],[Référence]]),0)</f>
        <v>0</v>
      </c>
      <c r="N3" s="10">
        <f>IFERROR(GETPIVOTDATA("Quantité",'fabrication 2018 semaine'!$A$5,"semaine",N1,"Référence",Tableau5[[#This Row],[Référence]]),0)</f>
        <v>0</v>
      </c>
      <c r="O3" s="10">
        <f>IFERROR(GETPIVOTDATA("Quantité",'fabrication 2018 semaine'!$A$5,"semaine",O1,"Référence",Tableau5[[#This Row],[Référence]]),0)</f>
        <v>20</v>
      </c>
      <c r="P3" s="10">
        <f>IFERROR(GETPIVOTDATA("Quantité",'fabrication 2018 semaine'!$A$5,"semaine",P1,"Référence",Tableau5[[#This Row],[Référence]]),0)</f>
        <v>0</v>
      </c>
      <c r="Q3" s="10">
        <f>IFERROR(GETPIVOTDATA("Quantité",'fabrication 2018 semaine'!$A$5,"semaine",Q1,"Référence",Tableau5[[#This Row],[Référence]]),0)</f>
        <v>0</v>
      </c>
      <c r="R3" s="10">
        <f>IFERROR(GETPIVOTDATA("Quantité",'fabrication 2018 semaine'!$A$5,"semaine",R1,"Référence",Tableau5[[#This Row],[Référence]]),0)</f>
        <v>0</v>
      </c>
      <c r="S3" s="10">
        <f>IFERROR(GETPIVOTDATA("Quantité",'fabrication 2018 semaine'!$A$5,"semaine",S1,"Référence",Tableau5[[#This Row],[Référence]]),0)</f>
        <v>0</v>
      </c>
      <c r="T3" s="10">
        <f>IFERROR(GETPIVOTDATA("Quantité",'fabrication 2018 semaine'!$A$5,"semaine",T1,"Référence",Tableau5[[#This Row],[Référence]]),0)</f>
        <v>0</v>
      </c>
      <c r="U3" s="10">
        <f>IFERROR(GETPIVOTDATA("Quantité",'fabrication 2018 semaine'!$A$5,"semaine",U1,"Référence",Tableau5[[#This Row],[Référence]]),0)</f>
        <v>0</v>
      </c>
      <c r="V3" s="10">
        <f>IFERROR(GETPIVOTDATA("Quantité",'fabrication 2018 semaine'!$A$5,"semaine",V1,"Référence",Tableau5[[#This Row],[Référence]]),0)</f>
        <v>0</v>
      </c>
      <c r="W3" s="10">
        <f>IFERROR(GETPIVOTDATA("Quantité",'fabrication 2018 semaine'!$A$5,"semaine",W1,"Référence",Tableau5[[#This Row],[Référence]]),0)</f>
        <v>0</v>
      </c>
      <c r="X3" s="10">
        <f>IFERROR(GETPIVOTDATA("Quantité",'fabrication 2018 semaine'!$A$5,"semaine",X1,"Référence",Tableau5[[#This Row],[Référence]]),0)</f>
        <v>0</v>
      </c>
      <c r="Y3" s="10">
        <f>IFERROR(GETPIVOTDATA("Quantité",'fabrication 2018 semaine'!$A$5,"semaine",Y1,"Référence",Tableau5[[#This Row],[Référence]]),0)</f>
        <v>0</v>
      </c>
      <c r="Z3" s="10">
        <f>IFERROR(GETPIVOTDATA("Quantité",'fabrication 2018 semaine'!$A$5,"semaine",Z1,"Référence",Tableau5[[#This Row],[Référence]]),0)</f>
        <v>0</v>
      </c>
      <c r="AA3" s="10">
        <f>IFERROR(GETPIVOTDATA("Quantité",'fabrication 2018 semaine'!$A$5,"semaine",AA1,"Référence",Tableau5[[#This Row],[Référence]]),0)</f>
        <v>0</v>
      </c>
      <c r="AB3" s="10">
        <f>IFERROR(GETPIVOTDATA("Quantité",'fabrication 2018 semaine'!$A$5,"semaine",AB1,"Référence",Tableau5[[#This Row],[Référence]]),0)</f>
        <v>0</v>
      </c>
      <c r="AC3" s="10">
        <f>IFERROR(GETPIVOTDATA("Quantité",'fabrication 2018 semaine'!$A$5,"semaine",AC1,"Référence",Tableau5[[#This Row],[Référence]]),0)</f>
        <v>0</v>
      </c>
      <c r="AD3" s="10">
        <f>IFERROR(GETPIVOTDATA("Quantité",'fabrication 2018 semaine'!$A$5,"semaine",AD1,"Référence",Tableau5[[#This Row],[Référence]]),0)</f>
        <v>0</v>
      </c>
      <c r="AE3" s="10">
        <f>IFERROR(GETPIVOTDATA("Quantité",'fabrication 2018 semaine'!$A$5,"semaine",AE1,"Référence",Tableau5[[#This Row],[Référence]]),0)</f>
        <v>0</v>
      </c>
      <c r="AF3" s="10">
        <f>IFERROR(GETPIVOTDATA("Quantité",'fabrication 2018 semaine'!$A$5,"semaine",AF1,"Référence",Tableau5[[#This Row],[Référence]]),0)</f>
        <v>0</v>
      </c>
      <c r="AG3" s="10">
        <f>IFERROR(GETPIVOTDATA("Quantité",'fabrication 2018 semaine'!$A$5,"semaine",AG1,"Référence",Tableau5[[#This Row],[Référence]]),0)</f>
        <v>0</v>
      </c>
      <c r="AH3" s="10">
        <f>IFERROR(GETPIVOTDATA("Quantité",'fabrication 2018 semaine'!$A$5,"semaine",AH1,"Référence",Tableau5[[#This Row],[Référence]]),0)</f>
        <v>0</v>
      </c>
      <c r="AI3" s="10">
        <f>IFERROR(GETPIVOTDATA("Quantité",'fabrication 2018 semaine'!$A$5,"semaine",AI1,"Référence",Tableau5[[#This Row],[Référence]]),0)</f>
        <v>0</v>
      </c>
      <c r="AJ3" s="10">
        <f>IFERROR(GETPIVOTDATA("Quantité",'fabrication 2018 semaine'!$A$5,"semaine",AJ1,"Référence",Tableau5[[#This Row],[Référence]]),0)</f>
        <v>0</v>
      </c>
      <c r="AK3" s="10">
        <f>IFERROR(GETPIVOTDATA("Quantité",'fabrication 2018 semaine'!$A$5,"semaine",AK1,"Référence",Tableau5[[#This Row],[Référence]]),0)</f>
        <v>0</v>
      </c>
      <c r="AL3" s="10">
        <f>IFERROR(GETPIVOTDATA("Quantité",'fabrication 2018 semaine'!$A$5,"semaine",AL1,"Référence",Tableau5[[#This Row],[Référence]]),0)</f>
        <v>0</v>
      </c>
      <c r="AM3" s="10">
        <f>IFERROR(GETPIVOTDATA("Quantité",'fabrication 2018 semaine'!$A$5,"semaine",AM1,"Référence",Tableau5[[#This Row],[Référence]]),0)</f>
        <v>0</v>
      </c>
      <c r="AN3" s="10">
        <f>IFERROR(GETPIVOTDATA("Quantité",'fabrication 2018 semaine'!$A$5,"semaine",AN1,"Référence",Tableau5[[#This Row],[Référence]]),0)</f>
        <v>0</v>
      </c>
      <c r="AO3" s="10">
        <f>IFERROR(GETPIVOTDATA("Quantité",'fabrication 2018 semaine'!$A$5,"semaine",AO1,"Référence",Tableau5[[#This Row],[Référence]]),0)</f>
        <v>0</v>
      </c>
      <c r="AP3" s="10">
        <f>IFERROR(GETPIVOTDATA("Quantité",'fabrication 2018 semaine'!$A$5,"semaine",AP1,"Référence",Tableau5[[#This Row],[Référence]]),0)</f>
        <v>0</v>
      </c>
      <c r="AQ3" s="10">
        <f>IFERROR(GETPIVOTDATA("Quantité",'fabrication 2018 semaine'!$A$5,"semaine",AQ1,"Référence",Tableau5[[#This Row],[Référence]]),0)</f>
        <v>0</v>
      </c>
      <c r="AR3" s="10">
        <f>IFERROR(GETPIVOTDATA("Quantité",'fabrication 2018 semaine'!$A$5,"semaine",AR1,"Référence",Tableau5[[#This Row],[Référence]]),0)</f>
        <v>0</v>
      </c>
      <c r="AS3" s="10">
        <f>IFERROR(GETPIVOTDATA("Quantité",'fabrication 2018 semaine'!$A$5,"semaine",AS1,"Référence",Tableau5[[#This Row],[Référence]]),0)</f>
        <v>0</v>
      </c>
      <c r="AT3" s="10">
        <f>IFERROR(GETPIVOTDATA("Quantité",'fabrication 2018 semaine'!$A$5,"semaine",AT1,"Référence",Tableau5[[#This Row],[Référence]]),0)</f>
        <v>0</v>
      </c>
      <c r="AU3" s="10">
        <f>IFERROR(GETPIVOTDATA("Quantité",'fabrication 2018 semaine'!$A$5,"semaine",AU1,"Référence",Tableau5[[#This Row],[Référence]]),0)</f>
        <v>0</v>
      </c>
      <c r="AV3" s="10">
        <f>IFERROR(GETPIVOTDATA("Quantité",'fabrication 2018 semaine'!$A$5,"semaine",AV1,"Référence",Tableau5[[#This Row],[Référence]]),0)</f>
        <v>0</v>
      </c>
      <c r="AW3" s="10">
        <f>IFERROR(GETPIVOTDATA("Quantité",'fabrication 2018 semaine'!$A$5,"semaine",AW1,"Référence",Tableau5[[#This Row],[Référence]]),0)</f>
        <v>0</v>
      </c>
      <c r="AX3" s="10">
        <f>IFERROR(GETPIVOTDATA("Quantité",'fabrication 2018 semaine'!$A$5,"semaine",AX1,"Référence",Tableau5[[#This Row],[Référence]]),0)</f>
        <v>0</v>
      </c>
      <c r="AY3" s="10">
        <f>IFERROR(GETPIVOTDATA("Quantité",'fabrication 2018 semaine'!$A$5,"semaine",AY1,"Référence",Tableau5[[#This Row],[Référence]]),0)</f>
        <v>0</v>
      </c>
      <c r="AZ3" s="10">
        <f>IFERROR(GETPIVOTDATA("Quantité",'fabrication 2018 semaine'!$A$5,"semaine",AZ1,"Référence",Tableau5[[#This Row],[Référence]]),0)</f>
        <v>0</v>
      </c>
      <c r="BA3" s="10">
        <f>IFERROR(GETPIVOTDATA("Quantité",'fabrication 2018 semaine'!$A$5,"semaine",BA1,"Référence",Tableau5[[#This Row],[Référence]]),0)</f>
        <v>0</v>
      </c>
      <c r="BB3" s="10">
        <f>IFERROR(GETPIVOTDATA("Quantité",'fabrication 2018 semaine'!$A$5,"semaine",BB1,"Référence",Tableau5[[#This Row],[Référence]]),0)</f>
        <v>0</v>
      </c>
      <c r="BC3" s="11">
        <f>IF(A3="","",SUM(C3:BB3))</f>
        <v>20</v>
      </c>
    </row>
    <row r="4" spans="1:55" ht="18" customHeight="1" x14ac:dyDescent="0.35">
      <c r="A4" s="9" t="s">
        <v>74</v>
      </c>
      <c r="B4" s="10" t="s">
        <v>75</v>
      </c>
      <c r="C4" s="10">
        <f>IFERROR(GETPIVOTDATA("Quantité",'fabrication 2018 semaine'!$A$5,"semaine",C2,"Référence",Tableau5[[#This Row],[Référence]]),0)</f>
        <v>0</v>
      </c>
      <c r="D4" s="10">
        <f>IFERROR(GETPIVOTDATA("Quantité",'fabrication 2018 semaine'!$A$5,"semaine",D2,"Référence",Tableau5[[#This Row],[Référence]]),0)</f>
        <v>0</v>
      </c>
      <c r="E4" s="10">
        <f>IFERROR(GETPIVOTDATA("Quantité",'fabrication 2018 semaine'!$A$5,"semaine",E2,"Référence",Tableau5[[#This Row],[Référence]]),0)</f>
        <v>0</v>
      </c>
      <c r="F4" s="10">
        <f>IFERROR(GETPIVOTDATA("Quantité",'fabrication 2018 semaine'!$A$5,"semaine",F2,"Référence",Tableau5[[#This Row],[Référence]]),0)</f>
        <v>0</v>
      </c>
      <c r="G4" s="10">
        <f>IFERROR(GETPIVOTDATA("Quantité",'fabrication 2018 semaine'!$A$5,"semaine",G2,"Référence",Tableau5[[#This Row],[Référence]]),0)</f>
        <v>0</v>
      </c>
      <c r="H4" s="10">
        <f>IFERROR(GETPIVOTDATA("Quantité",'fabrication 2018 semaine'!$A$5,"semaine",H2,"Référence",Tableau5[[#This Row],[Référence]]),0)</f>
        <v>0</v>
      </c>
      <c r="I4" s="10">
        <f>IFERROR(GETPIVOTDATA("Quantité",'fabrication 2018 semaine'!$A$5,"semaine",I2,"Référence",Tableau5[[#This Row],[Référence]]),0)</f>
        <v>0</v>
      </c>
      <c r="J4" s="10">
        <f>IFERROR(GETPIVOTDATA("Quantité",'fabrication 2018 semaine'!$A$5,"semaine",J2,"Référence",Tableau5[[#This Row],[Référence]]),0)</f>
        <v>0</v>
      </c>
      <c r="K4" s="10">
        <f>IFERROR(GETPIVOTDATA("Quantité",'fabrication 2018 semaine'!$A$5,"semaine",K2,"Référence",Tableau5[[#This Row],[Référence]]),0)</f>
        <v>0</v>
      </c>
      <c r="L4" s="10">
        <f>IFERROR(GETPIVOTDATA("Quantité",'fabrication 2018 semaine'!$A$5,"semaine",L2,"Référence",Tableau5[[#This Row],[Référence]]),0)</f>
        <v>0</v>
      </c>
      <c r="M4" s="10">
        <f>IFERROR(GETPIVOTDATA("Quantité",'fabrication 2018 semaine'!$A$5,"semaine",M2,"Référence",Tableau5[[#This Row],[Référence]]),0)</f>
        <v>0</v>
      </c>
      <c r="N4" s="10">
        <f>IFERROR(GETPIVOTDATA("Quantité",'fabrication 2018 semaine'!$A$5,"semaine",N2,"Référence",Tableau5[[#This Row],[Référence]]),0)</f>
        <v>0</v>
      </c>
      <c r="O4" s="10">
        <f>IFERROR(GETPIVOTDATA("Quantité",'fabrication 2018 semaine'!$A$5,"semaine",O2,"Référence",Tableau5[[#This Row],[Référence]]),0)</f>
        <v>0</v>
      </c>
      <c r="P4" s="10">
        <f>IFERROR(GETPIVOTDATA("Quantité",'fabrication 2018 semaine'!$A$5,"semaine",P2,"Référence",Tableau5[[#This Row],[Référence]]),0)</f>
        <v>0</v>
      </c>
      <c r="Q4" s="10">
        <f>IFERROR(GETPIVOTDATA("Quantité",'fabrication 2018 semaine'!$A$5,"semaine",Q2,"Référence",Tableau5[[#This Row],[Référence]]),0)</f>
        <v>0</v>
      </c>
      <c r="R4" s="10">
        <f>IFERROR(GETPIVOTDATA("Quantité",'fabrication 2018 semaine'!$A$5,"semaine",R2,"Référence",Tableau5[[#This Row],[Référence]]),0)</f>
        <v>0</v>
      </c>
      <c r="S4" s="10">
        <f>IFERROR(GETPIVOTDATA("Quantité",'fabrication 2018 semaine'!$A$5,"semaine",S2,"Référence",Tableau5[[#This Row],[Référence]]),0)</f>
        <v>0</v>
      </c>
      <c r="T4" s="10">
        <f>IFERROR(GETPIVOTDATA("Quantité",'fabrication 2018 semaine'!$A$5,"semaine",T2,"Référence",Tableau5[[#This Row],[Référence]]),0)</f>
        <v>0</v>
      </c>
      <c r="U4" s="10">
        <f>IFERROR(GETPIVOTDATA("Quantité",'fabrication 2018 semaine'!$A$5,"semaine",U2,"Référence",Tableau5[[#This Row],[Référence]]),0)</f>
        <v>0</v>
      </c>
      <c r="V4" s="10">
        <f>IFERROR(GETPIVOTDATA("Quantité",'fabrication 2018 semaine'!$A$5,"semaine",V2,"Référence",Tableau5[[#This Row],[Référence]]),0)</f>
        <v>0</v>
      </c>
      <c r="W4" s="10">
        <f>IFERROR(GETPIVOTDATA("Quantité",'fabrication 2018 semaine'!$A$5,"semaine",W2,"Référence",Tableau5[[#This Row],[Référence]]),0)</f>
        <v>0</v>
      </c>
      <c r="X4" s="10">
        <f>IFERROR(GETPIVOTDATA("Quantité",'fabrication 2018 semaine'!$A$5,"semaine",X2,"Référence",Tableau5[[#This Row],[Référence]]),0)</f>
        <v>0</v>
      </c>
      <c r="Y4" s="10">
        <f>IFERROR(GETPIVOTDATA("Quantité",'fabrication 2018 semaine'!$A$5,"semaine",Y2,"Référence",Tableau5[[#This Row],[Référence]]),0)</f>
        <v>0</v>
      </c>
      <c r="Z4" s="10">
        <f>IFERROR(GETPIVOTDATA("Quantité",'fabrication 2018 semaine'!$A$5,"semaine",Z2,"Référence",Tableau5[[#This Row],[Référence]]),0)</f>
        <v>0</v>
      </c>
      <c r="AA4" s="10">
        <f>IFERROR(GETPIVOTDATA("Quantité",'fabrication 2018 semaine'!$A$5,"semaine",AA2,"Référence",Tableau5[[#This Row],[Référence]]),0)</f>
        <v>0</v>
      </c>
      <c r="AB4" s="10">
        <f>IFERROR(GETPIVOTDATA("Quantité",'fabrication 2018 semaine'!$A$5,"semaine",AB2,"Référence",Tableau5[[#This Row],[Référence]]),0)</f>
        <v>0</v>
      </c>
      <c r="AC4" s="10">
        <f>IFERROR(GETPIVOTDATA("Quantité",'fabrication 2018 semaine'!$A$5,"semaine",AC2,"Référence",Tableau5[[#This Row],[Référence]]),0)</f>
        <v>0</v>
      </c>
      <c r="AD4" s="10">
        <f>IFERROR(GETPIVOTDATA("Quantité",'fabrication 2018 semaine'!$A$5,"semaine",AD2,"Référence",Tableau5[[#This Row],[Référence]]),0)</f>
        <v>0</v>
      </c>
      <c r="AE4" s="10">
        <f>IFERROR(GETPIVOTDATA("Quantité",'fabrication 2018 semaine'!$A$5,"semaine",AE2,"Référence",Tableau5[[#This Row],[Référence]]),0)</f>
        <v>0</v>
      </c>
      <c r="AF4" s="10">
        <f>IFERROR(GETPIVOTDATA("Quantité",'fabrication 2018 semaine'!$A$5,"semaine",AF2,"Référence",Tableau5[[#This Row],[Référence]]),0)</f>
        <v>0</v>
      </c>
      <c r="AG4" s="10">
        <f>IFERROR(GETPIVOTDATA("Quantité",'fabrication 2018 semaine'!$A$5,"semaine",AG2,"Référence",Tableau5[[#This Row],[Référence]]),0)</f>
        <v>0</v>
      </c>
      <c r="AH4" s="10">
        <f>IFERROR(GETPIVOTDATA("Quantité",'fabrication 2018 semaine'!$A$5,"semaine",AH2,"Référence",Tableau5[[#This Row],[Référence]]),0)</f>
        <v>0</v>
      </c>
      <c r="AI4" s="10">
        <f>IFERROR(GETPIVOTDATA("Quantité",'fabrication 2018 semaine'!$A$5,"semaine",AI2,"Référence",Tableau5[[#This Row],[Référence]]),0)</f>
        <v>0</v>
      </c>
      <c r="AJ4" s="10">
        <f>IFERROR(GETPIVOTDATA("Quantité",'fabrication 2018 semaine'!$A$5,"semaine",AJ2,"Référence",Tableau5[[#This Row],[Référence]]),0)</f>
        <v>0</v>
      </c>
      <c r="AK4" s="10">
        <f>IFERROR(GETPIVOTDATA("Quantité",'fabrication 2018 semaine'!$A$5,"semaine",AK2,"Référence",Tableau5[[#This Row],[Référence]]),0)</f>
        <v>0</v>
      </c>
      <c r="AL4" s="10">
        <f>IFERROR(GETPIVOTDATA("Quantité",'fabrication 2018 semaine'!$A$5,"semaine",AL2,"Référence",Tableau5[[#This Row],[Référence]]),0)</f>
        <v>0</v>
      </c>
      <c r="AM4" s="10">
        <f>IFERROR(GETPIVOTDATA("Quantité",'fabrication 2018 semaine'!$A$5,"semaine",AM2,"Référence",Tableau5[[#This Row],[Référence]]),0)</f>
        <v>0</v>
      </c>
      <c r="AN4" s="10">
        <f>IFERROR(GETPIVOTDATA("Quantité",'fabrication 2018 semaine'!$A$5,"semaine",AN2,"Référence",Tableau5[[#This Row],[Référence]]),0)</f>
        <v>0</v>
      </c>
      <c r="AO4" s="10">
        <f>IFERROR(GETPIVOTDATA("Quantité",'fabrication 2018 semaine'!$A$5,"semaine",AO2,"Référence",Tableau5[[#This Row],[Référence]]),0)</f>
        <v>0</v>
      </c>
      <c r="AP4" s="10">
        <f>IFERROR(GETPIVOTDATA("Quantité",'fabrication 2018 semaine'!$A$5,"semaine",AP2,"Référence",Tableau5[[#This Row],[Référence]]),0)</f>
        <v>0</v>
      </c>
      <c r="AQ4" s="10">
        <f>IFERROR(GETPIVOTDATA("Quantité",'fabrication 2018 semaine'!$A$5,"semaine",AQ2,"Référence",Tableau5[[#This Row],[Référence]]),0)</f>
        <v>0</v>
      </c>
      <c r="AR4" s="10">
        <f>IFERROR(GETPIVOTDATA("Quantité",'fabrication 2018 semaine'!$A$5,"semaine",AR2,"Référence",Tableau5[[#This Row],[Référence]]),0)</f>
        <v>0</v>
      </c>
      <c r="AS4" s="10">
        <f>IFERROR(GETPIVOTDATA("Quantité",'fabrication 2018 semaine'!$A$5,"semaine",AS2,"Référence",Tableau5[[#This Row],[Référence]]),0)</f>
        <v>0</v>
      </c>
      <c r="AT4" s="10">
        <f>IFERROR(GETPIVOTDATA("Quantité",'fabrication 2018 semaine'!$A$5,"semaine",AT2,"Référence",Tableau5[[#This Row],[Référence]]),0)</f>
        <v>0</v>
      </c>
      <c r="AU4" s="10">
        <f>IFERROR(GETPIVOTDATA("Quantité",'fabrication 2018 semaine'!$A$5,"semaine",AU2,"Référence",Tableau5[[#This Row],[Référence]]),0)</f>
        <v>0</v>
      </c>
      <c r="AV4" s="10">
        <f>IFERROR(GETPIVOTDATA("Quantité",'fabrication 2018 semaine'!$A$5,"semaine",AV2,"Référence",Tableau5[[#This Row],[Référence]]),0)</f>
        <v>0</v>
      </c>
      <c r="AW4" s="10">
        <f>IFERROR(GETPIVOTDATA("Quantité",'fabrication 2018 semaine'!$A$5,"semaine",AW2,"Référence",Tableau5[[#This Row],[Référence]]),0)</f>
        <v>0</v>
      </c>
      <c r="AX4" s="10">
        <f>IFERROR(GETPIVOTDATA("Quantité",'fabrication 2018 semaine'!$A$5,"semaine",AX2,"Référence",Tableau5[[#This Row],[Référence]]),0)</f>
        <v>0</v>
      </c>
      <c r="AY4" s="10">
        <f>IFERROR(GETPIVOTDATA("Quantité",'fabrication 2018 semaine'!$A$5,"semaine",AY2,"Référence",Tableau5[[#This Row],[Référence]]),0)</f>
        <v>0</v>
      </c>
      <c r="AZ4" s="10">
        <f>IFERROR(GETPIVOTDATA("Quantité",'fabrication 2018 semaine'!$A$5,"semaine",AZ2,"Référence",Tableau5[[#This Row],[Référence]]),0)</f>
        <v>0</v>
      </c>
      <c r="BA4" s="10">
        <f>IFERROR(GETPIVOTDATA("Quantité",'fabrication 2018 semaine'!$A$5,"semaine",BA2,"Référence",Tableau5[[#This Row],[Référence]]),0)</f>
        <v>0</v>
      </c>
      <c r="BB4" s="10">
        <f>IFERROR(GETPIVOTDATA("Quantité",'fabrication 2018 semaine'!$A$5,"semaine",BB2,"Référence",Tableau5[[#This Row],[Référence]]),0)</f>
        <v>0</v>
      </c>
      <c r="BC4" s="11">
        <f t="shared" ref="BC4:BC67" si="1">IF(A4="","",SUM(C4:BB4))</f>
        <v>0</v>
      </c>
    </row>
    <row r="5" spans="1:55" ht="18" customHeight="1" x14ac:dyDescent="0.35">
      <c r="A5" s="9" t="s">
        <v>114</v>
      </c>
      <c r="B5" s="10" t="s">
        <v>115</v>
      </c>
      <c r="C5" s="10">
        <f>IFERROR(GETPIVOTDATA("Quantité",'fabrication 2018 semaine'!$A$5,"semaine",C3,"Référence",Tableau5[[#This Row],[Référence]]),0)</f>
        <v>0</v>
      </c>
      <c r="D5" s="10">
        <f>IFERROR(GETPIVOTDATA("Quantité",'fabrication 2018 semaine'!$A$5,"semaine",D3,"Référence",Tableau5[[#This Row],[Référence]]),0)</f>
        <v>0</v>
      </c>
      <c r="E5" s="10">
        <f>IFERROR(GETPIVOTDATA("Quantité",'fabrication 2018 semaine'!$A$5,"semaine",E3,"Référence",Tableau5[[#This Row],[Référence]]),0)</f>
        <v>0</v>
      </c>
      <c r="F5" s="10">
        <f>IFERROR(GETPIVOTDATA("Quantité",'fabrication 2018 semaine'!$A$5,"semaine",F3,"Référence",Tableau5[[#This Row],[Référence]]),0)</f>
        <v>0</v>
      </c>
      <c r="G5" s="10">
        <f>IFERROR(GETPIVOTDATA("Quantité",'fabrication 2018 semaine'!$A$5,"semaine",G3,"Référence",Tableau5[[#This Row],[Référence]]),0)</f>
        <v>0</v>
      </c>
      <c r="H5" s="10">
        <f>IFERROR(GETPIVOTDATA("Quantité",'fabrication 2018 semaine'!$A$5,"semaine",H3,"Référence",Tableau5[[#This Row],[Référence]]),0)</f>
        <v>0</v>
      </c>
      <c r="I5" s="10">
        <f>IFERROR(GETPIVOTDATA("Quantité",'fabrication 2018 semaine'!$A$5,"semaine",I3,"Référence",Tableau5[[#This Row],[Référence]]),0)</f>
        <v>0</v>
      </c>
      <c r="J5" s="10">
        <f>IFERROR(GETPIVOTDATA("Quantité",'fabrication 2018 semaine'!$A$5,"semaine",J3,"Référence",Tableau5[[#This Row],[Référence]]),0)</f>
        <v>0</v>
      </c>
      <c r="K5" s="10">
        <f>IFERROR(GETPIVOTDATA("Quantité",'fabrication 2018 semaine'!$A$5,"semaine",K3,"Référence",Tableau5[[#This Row],[Référence]]),0)</f>
        <v>0</v>
      </c>
      <c r="L5" s="10">
        <f>IFERROR(GETPIVOTDATA("Quantité",'fabrication 2018 semaine'!$A$5,"semaine",L3,"Référence",Tableau5[[#This Row],[Référence]]),0)</f>
        <v>0</v>
      </c>
      <c r="M5" s="10">
        <f>IFERROR(GETPIVOTDATA("Quantité",'fabrication 2018 semaine'!$A$5,"semaine",M3,"Référence",Tableau5[[#This Row],[Référence]]),0)</f>
        <v>0</v>
      </c>
      <c r="N5" s="10">
        <f>IFERROR(GETPIVOTDATA("Quantité",'fabrication 2018 semaine'!$A$5,"semaine",N3,"Référence",Tableau5[[#This Row],[Référence]]),0)</f>
        <v>0</v>
      </c>
      <c r="O5" s="10">
        <f>IFERROR(GETPIVOTDATA("Quantité",'fabrication 2018 semaine'!$A$5,"semaine",O3,"Référence",Tableau5[[#This Row],[Référence]]),0)</f>
        <v>0</v>
      </c>
      <c r="P5" s="10">
        <f>IFERROR(GETPIVOTDATA("Quantité",'fabrication 2018 semaine'!$A$5,"semaine",P3,"Référence",Tableau5[[#This Row],[Référence]]),0)</f>
        <v>0</v>
      </c>
      <c r="Q5" s="10">
        <f>IFERROR(GETPIVOTDATA("Quantité",'fabrication 2018 semaine'!$A$5,"semaine",Q3,"Référence",Tableau5[[#This Row],[Référence]]),0)</f>
        <v>0</v>
      </c>
      <c r="R5" s="10">
        <f>IFERROR(GETPIVOTDATA("Quantité",'fabrication 2018 semaine'!$A$5,"semaine",R3,"Référence",Tableau5[[#This Row],[Référence]]),0)</f>
        <v>0</v>
      </c>
      <c r="S5" s="10">
        <f>IFERROR(GETPIVOTDATA("Quantité",'fabrication 2018 semaine'!$A$5,"semaine",S3,"Référence",Tableau5[[#This Row],[Référence]]),0)</f>
        <v>0</v>
      </c>
      <c r="T5" s="10">
        <f>IFERROR(GETPIVOTDATA("Quantité",'fabrication 2018 semaine'!$A$5,"semaine",T3,"Référence",Tableau5[[#This Row],[Référence]]),0)</f>
        <v>0</v>
      </c>
      <c r="U5" s="10">
        <f>IFERROR(GETPIVOTDATA("Quantité",'fabrication 2018 semaine'!$A$5,"semaine",U3,"Référence",Tableau5[[#This Row],[Référence]]),0)</f>
        <v>0</v>
      </c>
      <c r="V5" s="10">
        <f>IFERROR(GETPIVOTDATA("Quantité",'fabrication 2018 semaine'!$A$5,"semaine",V3,"Référence",Tableau5[[#This Row],[Référence]]),0)</f>
        <v>0</v>
      </c>
      <c r="W5" s="10">
        <f>IFERROR(GETPIVOTDATA("Quantité",'fabrication 2018 semaine'!$A$5,"semaine",W3,"Référence",Tableau5[[#This Row],[Référence]]),0)</f>
        <v>0</v>
      </c>
      <c r="X5" s="10">
        <f>IFERROR(GETPIVOTDATA("Quantité",'fabrication 2018 semaine'!$A$5,"semaine",X3,"Référence",Tableau5[[#This Row],[Référence]]),0)</f>
        <v>0</v>
      </c>
      <c r="Y5" s="10">
        <f>IFERROR(GETPIVOTDATA("Quantité",'fabrication 2018 semaine'!$A$5,"semaine",Y3,"Référence",Tableau5[[#This Row],[Référence]]),0)</f>
        <v>0</v>
      </c>
      <c r="Z5" s="10">
        <f>IFERROR(GETPIVOTDATA("Quantité",'fabrication 2018 semaine'!$A$5,"semaine",Z3,"Référence",Tableau5[[#This Row],[Référence]]),0)</f>
        <v>0</v>
      </c>
      <c r="AA5" s="10">
        <f>IFERROR(GETPIVOTDATA("Quantité",'fabrication 2018 semaine'!$A$5,"semaine",AA3,"Référence",Tableau5[[#This Row],[Référence]]),0)</f>
        <v>0</v>
      </c>
      <c r="AB5" s="10">
        <f>IFERROR(GETPIVOTDATA("Quantité",'fabrication 2018 semaine'!$A$5,"semaine",AB3,"Référence",Tableau5[[#This Row],[Référence]]),0)</f>
        <v>0</v>
      </c>
      <c r="AC5" s="10">
        <f>IFERROR(GETPIVOTDATA("Quantité",'fabrication 2018 semaine'!$A$5,"semaine",AC3,"Référence",Tableau5[[#This Row],[Référence]]),0)</f>
        <v>0</v>
      </c>
      <c r="AD5" s="10">
        <f>IFERROR(GETPIVOTDATA("Quantité",'fabrication 2018 semaine'!$A$5,"semaine",AD3,"Référence",Tableau5[[#This Row],[Référence]]),0)</f>
        <v>0</v>
      </c>
      <c r="AE5" s="10">
        <f>IFERROR(GETPIVOTDATA("Quantité",'fabrication 2018 semaine'!$A$5,"semaine",AE3,"Référence",Tableau5[[#This Row],[Référence]]),0)</f>
        <v>0</v>
      </c>
      <c r="AF5" s="10">
        <f>IFERROR(GETPIVOTDATA("Quantité",'fabrication 2018 semaine'!$A$5,"semaine",AF3,"Référence",Tableau5[[#This Row],[Référence]]),0)</f>
        <v>0</v>
      </c>
      <c r="AG5" s="10">
        <f>IFERROR(GETPIVOTDATA("Quantité",'fabrication 2018 semaine'!$A$5,"semaine",AG3,"Référence",Tableau5[[#This Row],[Référence]]),0)</f>
        <v>0</v>
      </c>
      <c r="AH5" s="10">
        <f>IFERROR(GETPIVOTDATA("Quantité",'fabrication 2018 semaine'!$A$5,"semaine",AH3,"Référence",Tableau5[[#This Row],[Référence]]),0)</f>
        <v>0</v>
      </c>
      <c r="AI5" s="10">
        <f>IFERROR(GETPIVOTDATA("Quantité",'fabrication 2018 semaine'!$A$5,"semaine",AI3,"Référence",Tableau5[[#This Row],[Référence]]),0)</f>
        <v>0</v>
      </c>
      <c r="AJ5" s="10">
        <f>IFERROR(GETPIVOTDATA("Quantité",'fabrication 2018 semaine'!$A$5,"semaine",AJ3,"Référence",Tableau5[[#This Row],[Référence]]),0)</f>
        <v>0</v>
      </c>
      <c r="AK5" s="10">
        <f>IFERROR(GETPIVOTDATA("Quantité",'fabrication 2018 semaine'!$A$5,"semaine",AK3,"Référence",Tableau5[[#This Row],[Référence]]),0)</f>
        <v>0</v>
      </c>
      <c r="AL5" s="10">
        <f>IFERROR(GETPIVOTDATA("Quantité",'fabrication 2018 semaine'!$A$5,"semaine",AL3,"Référence",Tableau5[[#This Row],[Référence]]),0)</f>
        <v>0</v>
      </c>
      <c r="AM5" s="10">
        <f>IFERROR(GETPIVOTDATA("Quantité",'fabrication 2018 semaine'!$A$5,"semaine",AM3,"Référence",Tableau5[[#This Row],[Référence]]),0)</f>
        <v>0</v>
      </c>
      <c r="AN5" s="10">
        <f>IFERROR(GETPIVOTDATA("Quantité",'fabrication 2018 semaine'!$A$5,"semaine",AN3,"Référence",Tableau5[[#This Row],[Référence]]),0)</f>
        <v>0</v>
      </c>
      <c r="AO5" s="10">
        <f>IFERROR(GETPIVOTDATA("Quantité",'fabrication 2018 semaine'!$A$5,"semaine",AO3,"Référence",Tableau5[[#This Row],[Référence]]),0)</f>
        <v>0</v>
      </c>
      <c r="AP5" s="10">
        <f>IFERROR(GETPIVOTDATA("Quantité",'fabrication 2018 semaine'!$A$5,"semaine",AP3,"Référence",Tableau5[[#This Row],[Référence]]),0)</f>
        <v>0</v>
      </c>
      <c r="AQ5" s="10">
        <f>IFERROR(GETPIVOTDATA("Quantité",'fabrication 2018 semaine'!$A$5,"semaine",AQ3,"Référence",Tableau5[[#This Row],[Référence]]),0)</f>
        <v>0</v>
      </c>
      <c r="AR5" s="10">
        <f>IFERROR(GETPIVOTDATA("Quantité",'fabrication 2018 semaine'!$A$5,"semaine",AR3,"Référence",Tableau5[[#This Row],[Référence]]),0)</f>
        <v>0</v>
      </c>
      <c r="AS5" s="10">
        <f>IFERROR(GETPIVOTDATA("Quantité",'fabrication 2018 semaine'!$A$5,"semaine",AS3,"Référence",Tableau5[[#This Row],[Référence]]),0)</f>
        <v>0</v>
      </c>
      <c r="AT5" s="10">
        <f>IFERROR(GETPIVOTDATA("Quantité",'fabrication 2018 semaine'!$A$5,"semaine",AT3,"Référence",Tableau5[[#This Row],[Référence]]),0)</f>
        <v>0</v>
      </c>
      <c r="AU5" s="10">
        <f>IFERROR(GETPIVOTDATA("Quantité",'fabrication 2018 semaine'!$A$5,"semaine",AU3,"Référence",Tableau5[[#This Row],[Référence]]),0)</f>
        <v>0</v>
      </c>
      <c r="AV5" s="10">
        <f>IFERROR(GETPIVOTDATA("Quantité",'fabrication 2018 semaine'!$A$5,"semaine",AV3,"Référence",Tableau5[[#This Row],[Référence]]),0)</f>
        <v>0</v>
      </c>
      <c r="AW5" s="10">
        <f>IFERROR(GETPIVOTDATA("Quantité",'fabrication 2018 semaine'!$A$5,"semaine",AW3,"Référence",Tableau5[[#This Row],[Référence]]),0)</f>
        <v>0</v>
      </c>
      <c r="AX5" s="10">
        <f>IFERROR(GETPIVOTDATA("Quantité",'fabrication 2018 semaine'!$A$5,"semaine",AX3,"Référence",Tableau5[[#This Row],[Référence]]),0)</f>
        <v>0</v>
      </c>
      <c r="AY5" s="10">
        <f>IFERROR(GETPIVOTDATA("Quantité",'fabrication 2018 semaine'!$A$5,"semaine",AY3,"Référence",Tableau5[[#This Row],[Référence]]),0)</f>
        <v>0</v>
      </c>
      <c r="AZ5" s="10">
        <f>IFERROR(GETPIVOTDATA("Quantité",'fabrication 2018 semaine'!$A$5,"semaine",AZ3,"Référence",Tableau5[[#This Row],[Référence]]),0)</f>
        <v>0</v>
      </c>
      <c r="BA5" s="10">
        <f>IFERROR(GETPIVOTDATA("Quantité",'fabrication 2018 semaine'!$A$5,"semaine",BA3,"Référence",Tableau5[[#This Row],[Référence]]),0)</f>
        <v>0</v>
      </c>
      <c r="BB5" s="10">
        <f>IFERROR(GETPIVOTDATA("Quantité",'fabrication 2018 semaine'!$A$5,"semaine",BB3,"Référence",Tableau5[[#This Row],[Référence]]),0)</f>
        <v>0</v>
      </c>
      <c r="BC5" s="11">
        <f t="shared" si="1"/>
        <v>0</v>
      </c>
    </row>
    <row r="6" spans="1:55" ht="18" customHeight="1" x14ac:dyDescent="0.35">
      <c r="A6" s="9" t="s">
        <v>78</v>
      </c>
      <c r="B6" s="10" t="s">
        <v>79</v>
      </c>
      <c r="C6" s="10">
        <f>IFERROR(GETPIVOTDATA("Quantité",'fabrication 2018 semaine'!$A$5,"semaine",C4,"Référence",Tableau5[[#This Row],[Référence]]),0)</f>
        <v>0</v>
      </c>
      <c r="D6" s="10">
        <f>IFERROR(GETPIVOTDATA("Quantité",'fabrication 2018 semaine'!$A$5,"semaine",D4,"Référence",Tableau5[[#This Row],[Référence]]),0)</f>
        <v>0</v>
      </c>
      <c r="E6" s="10">
        <f>IFERROR(GETPIVOTDATA("Quantité",'fabrication 2018 semaine'!$A$5,"semaine",E4,"Référence",Tableau5[[#This Row],[Référence]]),0)</f>
        <v>0</v>
      </c>
      <c r="F6" s="10">
        <f>IFERROR(GETPIVOTDATA("Quantité",'fabrication 2018 semaine'!$A$5,"semaine",F4,"Référence",Tableau5[[#This Row],[Référence]]),0)</f>
        <v>0</v>
      </c>
      <c r="G6" s="10">
        <f>IFERROR(GETPIVOTDATA("Quantité",'fabrication 2018 semaine'!$A$5,"semaine",G4,"Référence",Tableau5[[#This Row],[Référence]]),0)</f>
        <v>0</v>
      </c>
      <c r="H6" s="10">
        <f>IFERROR(GETPIVOTDATA("Quantité",'fabrication 2018 semaine'!$A$5,"semaine",H4,"Référence",Tableau5[[#This Row],[Référence]]),0)</f>
        <v>0</v>
      </c>
      <c r="I6" s="10">
        <f>IFERROR(GETPIVOTDATA("Quantité",'fabrication 2018 semaine'!$A$5,"semaine",I4,"Référence",Tableau5[[#This Row],[Référence]]),0)</f>
        <v>0</v>
      </c>
      <c r="J6" s="10">
        <f>IFERROR(GETPIVOTDATA("Quantité",'fabrication 2018 semaine'!$A$5,"semaine",J4,"Référence",Tableau5[[#This Row],[Référence]]),0)</f>
        <v>0</v>
      </c>
      <c r="K6" s="10">
        <f>IFERROR(GETPIVOTDATA("Quantité",'fabrication 2018 semaine'!$A$5,"semaine",K4,"Référence",Tableau5[[#This Row],[Référence]]),0)</f>
        <v>0</v>
      </c>
      <c r="L6" s="10">
        <f>IFERROR(GETPIVOTDATA("Quantité",'fabrication 2018 semaine'!$A$5,"semaine",L4,"Référence",Tableau5[[#This Row],[Référence]]),0)</f>
        <v>0</v>
      </c>
      <c r="M6" s="10">
        <f>IFERROR(GETPIVOTDATA("Quantité",'fabrication 2018 semaine'!$A$5,"semaine",M4,"Référence",Tableau5[[#This Row],[Référence]]),0)</f>
        <v>0</v>
      </c>
      <c r="N6" s="10">
        <f>IFERROR(GETPIVOTDATA("Quantité",'fabrication 2018 semaine'!$A$5,"semaine",N4,"Référence",Tableau5[[#This Row],[Référence]]),0)</f>
        <v>0</v>
      </c>
      <c r="O6" s="10">
        <f>IFERROR(GETPIVOTDATA("Quantité",'fabrication 2018 semaine'!$A$5,"semaine",O4,"Référence",Tableau5[[#This Row],[Référence]]),0)</f>
        <v>0</v>
      </c>
      <c r="P6" s="10">
        <f>IFERROR(GETPIVOTDATA("Quantité",'fabrication 2018 semaine'!$A$5,"semaine",P4,"Référence",Tableau5[[#This Row],[Référence]]),0)</f>
        <v>0</v>
      </c>
      <c r="Q6" s="10">
        <f>IFERROR(GETPIVOTDATA("Quantité",'fabrication 2018 semaine'!$A$5,"semaine",Q4,"Référence",Tableau5[[#This Row],[Référence]]),0)</f>
        <v>0</v>
      </c>
      <c r="R6" s="10">
        <f>IFERROR(GETPIVOTDATA("Quantité",'fabrication 2018 semaine'!$A$5,"semaine",R4,"Référence",Tableau5[[#This Row],[Référence]]),0)</f>
        <v>0</v>
      </c>
      <c r="S6" s="10">
        <f>IFERROR(GETPIVOTDATA("Quantité",'fabrication 2018 semaine'!$A$5,"semaine",S4,"Référence",Tableau5[[#This Row],[Référence]]),0)</f>
        <v>0</v>
      </c>
      <c r="T6" s="10">
        <f>IFERROR(GETPIVOTDATA("Quantité",'fabrication 2018 semaine'!$A$5,"semaine",T4,"Référence",Tableau5[[#This Row],[Référence]]),0)</f>
        <v>0</v>
      </c>
      <c r="U6" s="10">
        <f>IFERROR(GETPIVOTDATA("Quantité",'fabrication 2018 semaine'!$A$5,"semaine",U4,"Référence",Tableau5[[#This Row],[Référence]]),0)</f>
        <v>0</v>
      </c>
      <c r="V6" s="10">
        <f>IFERROR(GETPIVOTDATA("Quantité",'fabrication 2018 semaine'!$A$5,"semaine",V4,"Référence",Tableau5[[#This Row],[Référence]]),0)</f>
        <v>0</v>
      </c>
      <c r="W6" s="10">
        <f>IFERROR(GETPIVOTDATA("Quantité",'fabrication 2018 semaine'!$A$5,"semaine",W4,"Référence",Tableau5[[#This Row],[Référence]]),0)</f>
        <v>0</v>
      </c>
      <c r="X6" s="10">
        <f>IFERROR(GETPIVOTDATA("Quantité",'fabrication 2018 semaine'!$A$5,"semaine",X4,"Référence",Tableau5[[#This Row],[Référence]]),0)</f>
        <v>0</v>
      </c>
      <c r="Y6" s="10">
        <f>IFERROR(GETPIVOTDATA("Quantité",'fabrication 2018 semaine'!$A$5,"semaine",Y4,"Référence",Tableau5[[#This Row],[Référence]]),0)</f>
        <v>0</v>
      </c>
      <c r="Z6" s="10">
        <f>IFERROR(GETPIVOTDATA("Quantité",'fabrication 2018 semaine'!$A$5,"semaine",Z4,"Référence",Tableau5[[#This Row],[Référence]]),0)</f>
        <v>0</v>
      </c>
      <c r="AA6" s="10">
        <f>IFERROR(GETPIVOTDATA("Quantité",'fabrication 2018 semaine'!$A$5,"semaine",AA4,"Référence",Tableau5[[#This Row],[Référence]]),0)</f>
        <v>0</v>
      </c>
      <c r="AB6" s="10">
        <f>IFERROR(GETPIVOTDATA("Quantité",'fabrication 2018 semaine'!$A$5,"semaine",AB4,"Référence",Tableau5[[#This Row],[Référence]]),0)</f>
        <v>0</v>
      </c>
      <c r="AC6" s="10">
        <f>IFERROR(GETPIVOTDATA("Quantité",'fabrication 2018 semaine'!$A$5,"semaine",AC4,"Référence",Tableau5[[#This Row],[Référence]]),0)</f>
        <v>0</v>
      </c>
      <c r="AD6" s="10">
        <f>IFERROR(GETPIVOTDATA("Quantité",'fabrication 2018 semaine'!$A$5,"semaine",AD4,"Référence",Tableau5[[#This Row],[Référence]]),0)</f>
        <v>0</v>
      </c>
      <c r="AE6" s="10">
        <f>IFERROR(GETPIVOTDATA("Quantité",'fabrication 2018 semaine'!$A$5,"semaine",AE4,"Référence",Tableau5[[#This Row],[Référence]]),0)</f>
        <v>0</v>
      </c>
      <c r="AF6" s="10">
        <f>IFERROR(GETPIVOTDATA("Quantité",'fabrication 2018 semaine'!$A$5,"semaine",AF4,"Référence",Tableau5[[#This Row],[Référence]]),0)</f>
        <v>0</v>
      </c>
      <c r="AG6" s="10">
        <f>IFERROR(GETPIVOTDATA("Quantité",'fabrication 2018 semaine'!$A$5,"semaine",AG4,"Référence",Tableau5[[#This Row],[Référence]]),0)</f>
        <v>0</v>
      </c>
      <c r="AH6" s="10">
        <f>IFERROR(GETPIVOTDATA("Quantité",'fabrication 2018 semaine'!$A$5,"semaine",AH4,"Référence",Tableau5[[#This Row],[Référence]]),0)</f>
        <v>0</v>
      </c>
      <c r="AI6" s="10">
        <f>IFERROR(GETPIVOTDATA("Quantité",'fabrication 2018 semaine'!$A$5,"semaine",AI4,"Référence",Tableau5[[#This Row],[Référence]]),0)</f>
        <v>0</v>
      </c>
      <c r="AJ6" s="10">
        <f>IFERROR(GETPIVOTDATA("Quantité",'fabrication 2018 semaine'!$A$5,"semaine",AJ4,"Référence",Tableau5[[#This Row],[Référence]]),0)</f>
        <v>0</v>
      </c>
      <c r="AK6" s="10">
        <f>IFERROR(GETPIVOTDATA("Quantité",'fabrication 2018 semaine'!$A$5,"semaine",AK4,"Référence",Tableau5[[#This Row],[Référence]]),0)</f>
        <v>0</v>
      </c>
      <c r="AL6" s="10">
        <f>IFERROR(GETPIVOTDATA("Quantité",'fabrication 2018 semaine'!$A$5,"semaine",AL4,"Référence",Tableau5[[#This Row],[Référence]]),0)</f>
        <v>0</v>
      </c>
      <c r="AM6" s="10">
        <f>IFERROR(GETPIVOTDATA("Quantité",'fabrication 2018 semaine'!$A$5,"semaine",AM4,"Référence",Tableau5[[#This Row],[Référence]]),0)</f>
        <v>0</v>
      </c>
      <c r="AN6" s="10">
        <f>IFERROR(GETPIVOTDATA("Quantité",'fabrication 2018 semaine'!$A$5,"semaine",AN4,"Référence",Tableau5[[#This Row],[Référence]]),0)</f>
        <v>0</v>
      </c>
      <c r="AO6" s="10">
        <f>IFERROR(GETPIVOTDATA("Quantité",'fabrication 2018 semaine'!$A$5,"semaine",AO4,"Référence",Tableau5[[#This Row],[Référence]]),0)</f>
        <v>0</v>
      </c>
      <c r="AP6" s="10">
        <f>IFERROR(GETPIVOTDATA("Quantité",'fabrication 2018 semaine'!$A$5,"semaine",AP4,"Référence",Tableau5[[#This Row],[Référence]]),0)</f>
        <v>0</v>
      </c>
      <c r="AQ6" s="10">
        <f>IFERROR(GETPIVOTDATA("Quantité",'fabrication 2018 semaine'!$A$5,"semaine",AQ4,"Référence",Tableau5[[#This Row],[Référence]]),0)</f>
        <v>0</v>
      </c>
      <c r="AR6" s="10">
        <f>IFERROR(GETPIVOTDATA("Quantité",'fabrication 2018 semaine'!$A$5,"semaine",AR4,"Référence",Tableau5[[#This Row],[Référence]]),0)</f>
        <v>0</v>
      </c>
      <c r="AS6" s="10">
        <f>IFERROR(GETPIVOTDATA("Quantité",'fabrication 2018 semaine'!$A$5,"semaine",AS4,"Référence",Tableau5[[#This Row],[Référence]]),0)</f>
        <v>0</v>
      </c>
      <c r="AT6" s="10">
        <f>IFERROR(GETPIVOTDATA("Quantité",'fabrication 2018 semaine'!$A$5,"semaine",AT4,"Référence",Tableau5[[#This Row],[Référence]]),0)</f>
        <v>0</v>
      </c>
      <c r="AU6" s="10">
        <f>IFERROR(GETPIVOTDATA("Quantité",'fabrication 2018 semaine'!$A$5,"semaine",AU4,"Référence",Tableau5[[#This Row],[Référence]]),0)</f>
        <v>0</v>
      </c>
      <c r="AV6" s="10">
        <f>IFERROR(GETPIVOTDATA("Quantité",'fabrication 2018 semaine'!$A$5,"semaine",AV4,"Référence",Tableau5[[#This Row],[Référence]]),0)</f>
        <v>0</v>
      </c>
      <c r="AW6" s="10">
        <f>IFERROR(GETPIVOTDATA("Quantité",'fabrication 2018 semaine'!$A$5,"semaine",AW4,"Référence",Tableau5[[#This Row],[Référence]]),0)</f>
        <v>0</v>
      </c>
      <c r="AX6" s="10">
        <f>IFERROR(GETPIVOTDATA("Quantité",'fabrication 2018 semaine'!$A$5,"semaine",AX4,"Référence",Tableau5[[#This Row],[Référence]]),0)</f>
        <v>0</v>
      </c>
      <c r="AY6" s="10">
        <f>IFERROR(GETPIVOTDATA("Quantité",'fabrication 2018 semaine'!$A$5,"semaine",AY4,"Référence",Tableau5[[#This Row],[Référence]]),0)</f>
        <v>0</v>
      </c>
      <c r="AZ6" s="10">
        <f>IFERROR(GETPIVOTDATA("Quantité",'fabrication 2018 semaine'!$A$5,"semaine",AZ4,"Référence",Tableau5[[#This Row],[Référence]]),0)</f>
        <v>0</v>
      </c>
      <c r="BA6" s="10">
        <f>IFERROR(GETPIVOTDATA("Quantité",'fabrication 2018 semaine'!$A$5,"semaine",BA4,"Référence",Tableau5[[#This Row],[Référence]]),0)</f>
        <v>0</v>
      </c>
      <c r="BB6" s="10">
        <f>IFERROR(GETPIVOTDATA("Quantité",'fabrication 2018 semaine'!$A$5,"semaine",BB4,"Référence",Tableau5[[#This Row],[Référence]]),0)</f>
        <v>0</v>
      </c>
      <c r="BC6" s="11">
        <f t="shared" si="1"/>
        <v>0</v>
      </c>
    </row>
    <row r="7" spans="1:55" ht="18" customHeight="1" x14ac:dyDescent="0.35">
      <c r="A7" s="9" t="s">
        <v>122</v>
      </c>
      <c r="B7" s="10" t="s">
        <v>316</v>
      </c>
      <c r="C7" s="10">
        <f>IFERROR(GETPIVOTDATA("Quantité",'fabrication 2018 semaine'!$A$5,"semaine",C5,"Référence",Tableau5[[#This Row],[Référence]]),0)</f>
        <v>0</v>
      </c>
      <c r="D7" s="10">
        <f>IFERROR(GETPIVOTDATA("Quantité",'fabrication 2018 semaine'!$A$5,"semaine",D5,"Référence",Tableau5[[#This Row],[Référence]]),0)</f>
        <v>0</v>
      </c>
      <c r="E7" s="10">
        <f>IFERROR(GETPIVOTDATA("Quantité",'fabrication 2018 semaine'!$A$5,"semaine",E5,"Référence",Tableau5[[#This Row],[Référence]]),0)</f>
        <v>0</v>
      </c>
      <c r="F7" s="10">
        <f>IFERROR(GETPIVOTDATA("Quantité",'fabrication 2018 semaine'!$A$5,"semaine",F5,"Référence",Tableau5[[#This Row],[Référence]]),0)</f>
        <v>0</v>
      </c>
      <c r="G7" s="10">
        <f>IFERROR(GETPIVOTDATA("Quantité",'fabrication 2018 semaine'!$A$5,"semaine",G5,"Référence",Tableau5[[#This Row],[Référence]]),0)</f>
        <v>0</v>
      </c>
      <c r="H7" s="10">
        <f>IFERROR(GETPIVOTDATA("Quantité",'fabrication 2018 semaine'!$A$5,"semaine",H5,"Référence",Tableau5[[#This Row],[Référence]]),0)</f>
        <v>0</v>
      </c>
      <c r="I7" s="10">
        <f>IFERROR(GETPIVOTDATA("Quantité",'fabrication 2018 semaine'!$A$5,"semaine",I5,"Référence",Tableau5[[#This Row],[Référence]]),0)</f>
        <v>0</v>
      </c>
      <c r="J7" s="10">
        <f>IFERROR(GETPIVOTDATA("Quantité",'fabrication 2018 semaine'!$A$5,"semaine",J5,"Référence",Tableau5[[#This Row],[Référence]]),0)</f>
        <v>0</v>
      </c>
      <c r="K7" s="10">
        <f>IFERROR(GETPIVOTDATA("Quantité",'fabrication 2018 semaine'!$A$5,"semaine",K5,"Référence",Tableau5[[#This Row],[Référence]]),0)</f>
        <v>0</v>
      </c>
      <c r="L7" s="10">
        <f>IFERROR(GETPIVOTDATA("Quantité",'fabrication 2018 semaine'!$A$5,"semaine",L5,"Référence",Tableau5[[#This Row],[Référence]]),0)</f>
        <v>0</v>
      </c>
      <c r="M7" s="10">
        <f>IFERROR(GETPIVOTDATA("Quantité",'fabrication 2018 semaine'!$A$5,"semaine",M5,"Référence",Tableau5[[#This Row],[Référence]]),0)</f>
        <v>0</v>
      </c>
      <c r="N7" s="10">
        <f>IFERROR(GETPIVOTDATA("Quantité",'fabrication 2018 semaine'!$A$5,"semaine",N5,"Référence",Tableau5[[#This Row],[Référence]]),0)</f>
        <v>0</v>
      </c>
      <c r="O7" s="10">
        <f>IFERROR(GETPIVOTDATA("Quantité",'fabrication 2018 semaine'!$A$5,"semaine",O5,"Référence",Tableau5[[#This Row],[Référence]]),0)</f>
        <v>0</v>
      </c>
      <c r="P7" s="10">
        <f>IFERROR(GETPIVOTDATA("Quantité",'fabrication 2018 semaine'!$A$5,"semaine",P5,"Référence",Tableau5[[#This Row],[Référence]]),0)</f>
        <v>0</v>
      </c>
      <c r="Q7" s="10">
        <f>IFERROR(GETPIVOTDATA("Quantité",'fabrication 2018 semaine'!$A$5,"semaine",Q5,"Référence",Tableau5[[#This Row],[Référence]]),0)</f>
        <v>0</v>
      </c>
      <c r="R7" s="10">
        <f>IFERROR(GETPIVOTDATA("Quantité",'fabrication 2018 semaine'!$A$5,"semaine",R5,"Référence",Tableau5[[#This Row],[Référence]]),0)</f>
        <v>0</v>
      </c>
      <c r="S7" s="10">
        <f>IFERROR(GETPIVOTDATA("Quantité",'fabrication 2018 semaine'!$A$5,"semaine",S5,"Référence",Tableau5[[#This Row],[Référence]]),0)</f>
        <v>0</v>
      </c>
      <c r="T7" s="10">
        <f>IFERROR(GETPIVOTDATA("Quantité",'fabrication 2018 semaine'!$A$5,"semaine",T5,"Référence",Tableau5[[#This Row],[Référence]]),0)</f>
        <v>0</v>
      </c>
      <c r="U7" s="10">
        <f>IFERROR(GETPIVOTDATA("Quantité",'fabrication 2018 semaine'!$A$5,"semaine",U5,"Référence",Tableau5[[#This Row],[Référence]]),0)</f>
        <v>0</v>
      </c>
      <c r="V7" s="10">
        <f>IFERROR(GETPIVOTDATA("Quantité",'fabrication 2018 semaine'!$A$5,"semaine",V5,"Référence",Tableau5[[#This Row],[Référence]]),0)</f>
        <v>0</v>
      </c>
      <c r="W7" s="10">
        <f>IFERROR(GETPIVOTDATA("Quantité",'fabrication 2018 semaine'!$A$5,"semaine",W5,"Référence",Tableau5[[#This Row],[Référence]]),0)</f>
        <v>0</v>
      </c>
      <c r="X7" s="10">
        <f>IFERROR(GETPIVOTDATA("Quantité",'fabrication 2018 semaine'!$A$5,"semaine",X5,"Référence",Tableau5[[#This Row],[Référence]]),0)</f>
        <v>0</v>
      </c>
      <c r="Y7" s="10">
        <f>IFERROR(GETPIVOTDATA("Quantité",'fabrication 2018 semaine'!$A$5,"semaine",Y5,"Référence",Tableau5[[#This Row],[Référence]]),0)</f>
        <v>0</v>
      </c>
      <c r="Z7" s="10">
        <f>IFERROR(GETPIVOTDATA("Quantité",'fabrication 2018 semaine'!$A$5,"semaine",Z5,"Référence",Tableau5[[#This Row],[Référence]]),0)</f>
        <v>0</v>
      </c>
      <c r="AA7" s="10">
        <f>IFERROR(GETPIVOTDATA("Quantité",'fabrication 2018 semaine'!$A$5,"semaine",AA5,"Référence",Tableau5[[#This Row],[Référence]]),0)</f>
        <v>0</v>
      </c>
      <c r="AB7" s="10">
        <f>IFERROR(GETPIVOTDATA("Quantité",'fabrication 2018 semaine'!$A$5,"semaine",AB5,"Référence",Tableau5[[#This Row],[Référence]]),0)</f>
        <v>0</v>
      </c>
      <c r="AC7" s="10">
        <f>IFERROR(GETPIVOTDATA("Quantité",'fabrication 2018 semaine'!$A$5,"semaine",AC5,"Référence",Tableau5[[#This Row],[Référence]]),0)</f>
        <v>0</v>
      </c>
      <c r="AD7" s="10">
        <f>IFERROR(GETPIVOTDATA("Quantité",'fabrication 2018 semaine'!$A$5,"semaine",AD5,"Référence",Tableau5[[#This Row],[Référence]]),0)</f>
        <v>0</v>
      </c>
      <c r="AE7" s="10">
        <f>IFERROR(GETPIVOTDATA("Quantité",'fabrication 2018 semaine'!$A$5,"semaine",AE5,"Référence",Tableau5[[#This Row],[Référence]]),0)</f>
        <v>0</v>
      </c>
      <c r="AF7" s="10">
        <f>IFERROR(GETPIVOTDATA("Quantité",'fabrication 2018 semaine'!$A$5,"semaine",AF5,"Référence",Tableau5[[#This Row],[Référence]]),0)</f>
        <v>0</v>
      </c>
      <c r="AG7" s="10">
        <f>IFERROR(GETPIVOTDATA("Quantité",'fabrication 2018 semaine'!$A$5,"semaine",AG5,"Référence",Tableau5[[#This Row],[Référence]]),0)</f>
        <v>0</v>
      </c>
      <c r="AH7" s="10">
        <f>IFERROR(GETPIVOTDATA("Quantité",'fabrication 2018 semaine'!$A$5,"semaine",AH5,"Référence",Tableau5[[#This Row],[Référence]]),0)</f>
        <v>0</v>
      </c>
      <c r="AI7" s="10">
        <f>IFERROR(GETPIVOTDATA("Quantité",'fabrication 2018 semaine'!$A$5,"semaine",AI5,"Référence",Tableau5[[#This Row],[Référence]]),0)</f>
        <v>0</v>
      </c>
      <c r="AJ7" s="10">
        <f>IFERROR(GETPIVOTDATA("Quantité",'fabrication 2018 semaine'!$A$5,"semaine",AJ5,"Référence",Tableau5[[#This Row],[Référence]]),0)</f>
        <v>0</v>
      </c>
      <c r="AK7" s="10">
        <f>IFERROR(GETPIVOTDATA("Quantité",'fabrication 2018 semaine'!$A$5,"semaine",AK5,"Référence",Tableau5[[#This Row],[Référence]]),0)</f>
        <v>0</v>
      </c>
      <c r="AL7" s="10">
        <f>IFERROR(GETPIVOTDATA("Quantité",'fabrication 2018 semaine'!$A$5,"semaine",AL5,"Référence",Tableau5[[#This Row],[Référence]]),0)</f>
        <v>0</v>
      </c>
      <c r="AM7" s="10">
        <f>IFERROR(GETPIVOTDATA("Quantité",'fabrication 2018 semaine'!$A$5,"semaine",AM5,"Référence",Tableau5[[#This Row],[Référence]]),0)</f>
        <v>0</v>
      </c>
      <c r="AN7" s="10">
        <f>IFERROR(GETPIVOTDATA("Quantité",'fabrication 2018 semaine'!$A$5,"semaine",AN5,"Référence",Tableau5[[#This Row],[Référence]]),0)</f>
        <v>0</v>
      </c>
      <c r="AO7" s="10">
        <f>IFERROR(GETPIVOTDATA("Quantité",'fabrication 2018 semaine'!$A$5,"semaine",AO5,"Référence",Tableau5[[#This Row],[Référence]]),0)</f>
        <v>0</v>
      </c>
      <c r="AP7" s="10">
        <f>IFERROR(GETPIVOTDATA("Quantité",'fabrication 2018 semaine'!$A$5,"semaine",AP5,"Référence",Tableau5[[#This Row],[Référence]]),0)</f>
        <v>0</v>
      </c>
      <c r="AQ7" s="10">
        <f>IFERROR(GETPIVOTDATA("Quantité",'fabrication 2018 semaine'!$A$5,"semaine",AQ5,"Référence",Tableau5[[#This Row],[Référence]]),0)</f>
        <v>0</v>
      </c>
      <c r="AR7" s="10">
        <f>IFERROR(GETPIVOTDATA("Quantité",'fabrication 2018 semaine'!$A$5,"semaine",AR5,"Référence",Tableau5[[#This Row],[Référence]]),0)</f>
        <v>0</v>
      </c>
      <c r="AS7" s="10">
        <f>IFERROR(GETPIVOTDATA("Quantité",'fabrication 2018 semaine'!$A$5,"semaine",AS5,"Référence",Tableau5[[#This Row],[Référence]]),0)</f>
        <v>0</v>
      </c>
      <c r="AT7" s="10">
        <f>IFERROR(GETPIVOTDATA("Quantité",'fabrication 2018 semaine'!$A$5,"semaine",AT5,"Référence",Tableau5[[#This Row],[Référence]]),0)</f>
        <v>0</v>
      </c>
      <c r="AU7" s="10">
        <f>IFERROR(GETPIVOTDATA("Quantité",'fabrication 2018 semaine'!$A$5,"semaine",AU5,"Référence",Tableau5[[#This Row],[Référence]]),0)</f>
        <v>0</v>
      </c>
      <c r="AV7" s="10">
        <f>IFERROR(GETPIVOTDATA("Quantité",'fabrication 2018 semaine'!$A$5,"semaine",AV5,"Référence",Tableau5[[#This Row],[Référence]]),0)</f>
        <v>0</v>
      </c>
      <c r="AW7" s="10">
        <f>IFERROR(GETPIVOTDATA("Quantité",'fabrication 2018 semaine'!$A$5,"semaine",AW5,"Référence",Tableau5[[#This Row],[Référence]]),0)</f>
        <v>0</v>
      </c>
      <c r="AX7" s="10">
        <f>IFERROR(GETPIVOTDATA("Quantité",'fabrication 2018 semaine'!$A$5,"semaine",AX5,"Référence",Tableau5[[#This Row],[Référence]]),0)</f>
        <v>0</v>
      </c>
      <c r="AY7" s="10">
        <f>IFERROR(GETPIVOTDATA("Quantité",'fabrication 2018 semaine'!$A$5,"semaine",AY5,"Référence",Tableau5[[#This Row],[Référence]]),0)</f>
        <v>0</v>
      </c>
      <c r="AZ7" s="10">
        <f>IFERROR(GETPIVOTDATA("Quantité",'fabrication 2018 semaine'!$A$5,"semaine",AZ5,"Référence",Tableau5[[#This Row],[Référence]]),0)</f>
        <v>0</v>
      </c>
      <c r="BA7" s="10">
        <f>IFERROR(GETPIVOTDATA("Quantité",'fabrication 2018 semaine'!$A$5,"semaine",BA5,"Référence",Tableau5[[#This Row],[Référence]]),0)</f>
        <v>0</v>
      </c>
      <c r="BB7" s="10">
        <f>IFERROR(GETPIVOTDATA("Quantité",'fabrication 2018 semaine'!$A$5,"semaine",BB5,"Référence",Tableau5[[#This Row],[Référence]]),0)</f>
        <v>0</v>
      </c>
      <c r="BC7" s="11">
        <f t="shared" si="1"/>
        <v>0</v>
      </c>
    </row>
    <row r="8" spans="1:55" ht="18" customHeight="1" x14ac:dyDescent="0.35">
      <c r="A8" s="9" t="s">
        <v>120</v>
      </c>
      <c r="B8" s="10" t="s">
        <v>121</v>
      </c>
      <c r="C8" s="10">
        <f>IFERROR(GETPIVOTDATA("Quantité",'fabrication 2018 semaine'!$A$5,"semaine",C6,"Référence",Tableau5[[#This Row],[Référence]]),0)</f>
        <v>0</v>
      </c>
      <c r="D8" s="10">
        <f>IFERROR(GETPIVOTDATA("Quantité",'fabrication 2018 semaine'!$A$5,"semaine",D6,"Référence",Tableau5[[#This Row],[Référence]]),0)</f>
        <v>0</v>
      </c>
      <c r="E8" s="10">
        <f>IFERROR(GETPIVOTDATA("Quantité",'fabrication 2018 semaine'!$A$5,"semaine",E6,"Référence",Tableau5[[#This Row],[Référence]]),0)</f>
        <v>0</v>
      </c>
      <c r="F8" s="10">
        <f>IFERROR(GETPIVOTDATA("Quantité",'fabrication 2018 semaine'!$A$5,"semaine",F6,"Référence",Tableau5[[#This Row],[Référence]]),0)</f>
        <v>0</v>
      </c>
      <c r="G8" s="10">
        <f>IFERROR(GETPIVOTDATA("Quantité",'fabrication 2018 semaine'!$A$5,"semaine",G6,"Référence",Tableau5[[#This Row],[Référence]]),0)</f>
        <v>0</v>
      </c>
      <c r="H8" s="10">
        <f>IFERROR(GETPIVOTDATA("Quantité",'fabrication 2018 semaine'!$A$5,"semaine",H6,"Référence",Tableau5[[#This Row],[Référence]]),0)</f>
        <v>0</v>
      </c>
      <c r="I8" s="10">
        <f>IFERROR(GETPIVOTDATA("Quantité",'fabrication 2018 semaine'!$A$5,"semaine",I6,"Référence",Tableau5[[#This Row],[Référence]]),0)</f>
        <v>0</v>
      </c>
      <c r="J8" s="10">
        <f>IFERROR(GETPIVOTDATA("Quantité",'fabrication 2018 semaine'!$A$5,"semaine",J6,"Référence",Tableau5[[#This Row],[Référence]]),0)</f>
        <v>0</v>
      </c>
      <c r="K8" s="10">
        <f>IFERROR(GETPIVOTDATA("Quantité",'fabrication 2018 semaine'!$A$5,"semaine",K6,"Référence",Tableau5[[#This Row],[Référence]]),0)</f>
        <v>0</v>
      </c>
      <c r="L8" s="10">
        <f>IFERROR(GETPIVOTDATA("Quantité",'fabrication 2018 semaine'!$A$5,"semaine",L6,"Référence",Tableau5[[#This Row],[Référence]]),0)</f>
        <v>0</v>
      </c>
      <c r="M8" s="10">
        <f>IFERROR(GETPIVOTDATA("Quantité",'fabrication 2018 semaine'!$A$5,"semaine",M6,"Référence",Tableau5[[#This Row],[Référence]]),0)</f>
        <v>0</v>
      </c>
      <c r="N8" s="10">
        <f>IFERROR(GETPIVOTDATA("Quantité",'fabrication 2018 semaine'!$A$5,"semaine",N6,"Référence",Tableau5[[#This Row],[Référence]]),0)</f>
        <v>0</v>
      </c>
      <c r="O8" s="10">
        <f>IFERROR(GETPIVOTDATA("Quantité",'fabrication 2018 semaine'!$A$5,"semaine",O6,"Référence",Tableau5[[#This Row],[Référence]]),0)</f>
        <v>0</v>
      </c>
      <c r="P8" s="10">
        <f>IFERROR(GETPIVOTDATA("Quantité",'fabrication 2018 semaine'!$A$5,"semaine",P6,"Référence",Tableau5[[#This Row],[Référence]]),0)</f>
        <v>0</v>
      </c>
      <c r="Q8" s="10">
        <f>IFERROR(GETPIVOTDATA("Quantité",'fabrication 2018 semaine'!$A$5,"semaine",Q6,"Référence",Tableau5[[#This Row],[Référence]]),0)</f>
        <v>0</v>
      </c>
      <c r="R8" s="10">
        <f>IFERROR(GETPIVOTDATA("Quantité",'fabrication 2018 semaine'!$A$5,"semaine",R6,"Référence",Tableau5[[#This Row],[Référence]]),0)</f>
        <v>0</v>
      </c>
      <c r="S8" s="10">
        <f>IFERROR(GETPIVOTDATA("Quantité",'fabrication 2018 semaine'!$A$5,"semaine",S6,"Référence",Tableau5[[#This Row],[Référence]]),0)</f>
        <v>0</v>
      </c>
      <c r="T8" s="10">
        <f>IFERROR(GETPIVOTDATA("Quantité",'fabrication 2018 semaine'!$A$5,"semaine",T6,"Référence",Tableau5[[#This Row],[Référence]]),0)</f>
        <v>0</v>
      </c>
      <c r="U8" s="10">
        <f>IFERROR(GETPIVOTDATA("Quantité",'fabrication 2018 semaine'!$A$5,"semaine",U6,"Référence",Tableau5[[#This Row],[Référence]]),0)</f>
        <v>0</v>
      </c>
      <c r="V8" s="10">
        <f>IFERROR(GETPIVOTDATA("Quantité",'fabrication 2018 semaine'!$A$5,"semaine",V6,"Référence",Tableau5[[#This Row],[Référence]]),0)</f>
        <v>0</v>
      </c>
      <c r="W8" s="10">
        <f>IFERROR(GETPIVOTDATA("Quantité",'fabrication 2018 semaine'!$A$5,"semaine",W6,"Référence",Tableau5[[#This Row],[Référence]]),0)</f>
        <v>0</v>
      </c>
      <c r="X8" s="10">
        <f>IFERROR(GETPIVOTDATA("Quantité",'fabrication 2018 semaine'!$A$5,"semaine",X6,"Référence",Tableau5[[#This Row],[Référence]]),0)</f>
        <v>0</v>
      </c>
      <c r="Y8" s="10">
        <f>IFERROR(GETPIVOTDATA("Quantité",'fabrication 2018 semaine'!$A$5,"semaine",Y6,"Référence",Tableau5[[#This Row],[Référence]]),0)</f>
        <v>0</v>
      </c>
      <c r="Z8" s="10">
        <f>IFERROR(GETPIVOTDATA("Quantité",'fabrication 2018 semaine'!$A$5,"semaine",Z6,"Référence",Tableau5[[#This Row],[Référence]]),0)</f>
        <v>0</v>
      </c>
      <c r="AA8" s="10">
        <f>IFERROR(GETPIVOTDATA("Quantité",'fabrication 2018 semaine'!$A$5,"semaine",AA6,"Référence",Tableau5[[#This Row],[Référence]]),0)</f>
        <v>0</v>
      </c>
      <c r="AB8" s="10">
        <f>IFERROR(GETPIVOTDATA("Quantité",'fabrication 2018 semaine'!$A$5,"semaine",AB6,"Référence",Tableau5[[#This Row],[Référence]]),0)</f>
        <v>0</v>
      </c>
      <c r="AC8" s="10">
        <f>IFERROR(GETPIVOTDATA("Quantité",'fabrication 2018 semaine'!$A$5,"semaine",AC6,"Référence",Tableau5[[#This Row],[Référence]]),0)</f>
        <v>0</v>
      </c>
      <c r="AD8" s="10">
        <f>IFERROR(GETPIVOTDATA("Quantité",'fabrication 2018 semaine'!$A$5,"semaine",AD6,"Référence",Tableau5[[#This Row],[Référence]]),0)</f>
        <v>0</v>
      </c>
      <c r="AE8" s="10">
        <f>IFERROR(GETPIVOTDATA("Quantité",'fabrication 2018 semaine'!$A$5,"semaine",AE6,"Référence",Tableau5[[#This Row],[Référence]]),0)</f>
        <v>0</v>
      </c>
      <c r="AF8" s="10">
        <f>IFERROR(GETPIVOTDATA("Quantité",'fabrication 2018 semaine'!$A$5,"semaine",AF6,"Référence",Tableau5[[#This Row],[Référence]]),0)</f>
        <v>0</v>
      </c>
      <c r="AG8" s="10">
        <f>IFERROR(GETPIVOTDATA("Quantité",'fabrication 2018 semaine'!$A$5,"semaine",AG6,"Référence",Tableau5[[#This Row],[Référence]]),0)</f>
        <v>0</v>
      </c>
      <c r="AH8" s="10">
        <f>IFERROR(GETPIVOTDATA("Quantité",'fabrication 2018 semaine'!$A$5,"semaine",AH6,"Référence",Tableau5[[#This Row],[Référence]]),0)</f>
        <v>0</v>
      </c>
      <c r="AI8" s="10">
        <f>IFERROR(GETPIVOTDATA("Quantité",'fabrication 2018 semaine'!$A$5,"semaine",AI6,"Référence",Tableau5[[#This Row],[Référence]]),0)</f>
        <v>0</v>
      </c>
      <c r="AJ8" s="10">
        <f>IFERROR(GETPIVOTDATA("Quantité",'fabrication 2018 semaine'!$A$5,"semaine",AJ6,"Référence",Tableau5[[#This Row],[Référence]]),0)</f>
        <v>0</v>
      </c>
      <c r="AK8" s="10">
        <f>IFERROR(GETPIVOTDATA("Quantité",'fabrication 2018 semaine'!$A$5,"semaine",AK6,"Référence",Tableau5[[#This Row],[Référence]]),0)</f>
        <v>0</v>
      </c>
      <c r="AL8" s="10">
        <f>IFERROR(GETPIVOTDATA("Quantité",'fabrication 2018 semaine'!$A$5,"semaine",AL6,"Référence",Tableau5[[#This Row],[Référence]]),0)</f>
        <v>0</v>
      </c>
      <c r="AM8" s="10">
        <f>IFERROR(GETPIVOTDATA("Quantité",'fabrication 2018 semaine'!$A$5,"semaine",AM6,"Référence",Tableau5[[#This Row],[Référence]]),0)</f>
        <v>0</v>
      </c>
      <c r="AN8" s="10">
        <f>IFERROR(GETPIVOTDATA("Quantité",'fabrication 2018 semaine'!$A$5,"semaine",AN6,"Référence",Tableau5[[#This Row],[Référence]]),0)</f>
        <v>0</v>
      </c>
      <c r="AO8" s="10">
        <f>IFERROR(GETPIVOTDATA("Quantité",'fabrication 2018 semaine'!$A$5,"semaine",AO6,"Référence",Tableau5[[#This Row],[Référence]]),0)</f>
        <v>0</v>
      </c>
      <c r="AP8" s="10">
        <f>IFERROR(GETPIVOTDATA("Quantité",'fabrication 2018 semaine'!$A$5,"semaine",AP6,"Référence",Tableau5[[#This Row],[Référence]]),0)</f>
        <v>0</v>
      </c>
      <c r="AQ8" s="10">
        <f>IFERROR(GETPIVOTDATA("Quantité",'fabrication 2018 semaine'!$A$5,"semaine",AQ6,"Référence",Tableau5[[#This Row],[Référence]]),0)</f>
        <v>0</v>
      </c>
      <c r="AR8" s="10">
        <f>IFERROR(GETPIVOTDATA("Quantité",'fabrication 2018 semaine'!$A$5,"semaine",AR6,"Référence",Tableau5[[#This Row],[Référence]]),0)</f>
        <v>0</v>
      </c>
      <c r="AS8" s="10">
        <f>IFERROR(GETPIVOTDATA("Quantité",'fabrication 2018 semaine'!$A$5,"semaine",AS6,"Référence",Tableau5[[#This Row],[Référence]]),0)</f>
        <v>0</v>
      </c>
      <c r="AT8" s="10">
        <f>IFERROR(GETPIVOTDATA("Quantité",'fabrication 2018 semaine'!$A$5,"semaine",AT6,"Référence",Tableau5[[#This Row],[Référence]]),0)</f>
        <v>0</v>
      </c>
      <c r="AU8" s="10">
        <f>IFERROR(GETPIVOTDATA("Quantité",'fabrication 2018 semaine'!$A$5,"semaine",AU6,"Référence",Tableau5[[#This Row],[Référence]]),0)</f>
        <v>0</v>
      </c>
      <c r="AV8" s="10">
        <f>IFERROR(GETPIVOTDATA("Quantité",'fabrication 2018 semaine'!$A$5,"semaine",AV6,"Référence",Tableau5[[#This Row],[Référence]]),0)</f>
        <v>0</v>
      </c>
      <c r="AW8" s="10">
        <f>IFERROR(GETPIVOTDATA("Quantité",'fabrication 2018 semaine'!$A$5,"semaine",AW6,"Référence",Tableau5[[#This Row],[Référence]]),0)</f>
        <v>0</v>
      </c>
      <c r="AX8" s="10">
        <f>IFERROR(GETPIVOTDATA("Quantité",'fabrication 2018 semaine'!$A$5,"semaine",AX6,"Référence",Tableau5[[#This Row],[Référence]]),0)</f>
        <v>0</v>
      </c>
      <c r="AY8" s="10">
        <f>IFERROR(GETPIVOTDATA("Quantité",'fabrication 2018 semaine'!$A$5,"semaine",AY6,"Référence",Tableau5[[#This Row],[Référence]]),0)</f>
        <v>0</v>
      </c>
      <c r="AZ8" s="10">
        <f>IFERROR(GETPIVOTDATA("Quantité",'fabrication 2018 semaine'!$A$5,"semaine",AZ6,"Référence",Tableau5[[#This Row],[Référence]]),0)</f>
        <v>0</v>
      </c>
      <c r="BA8" s="10">
        <f>IFERROR(GETPIVOTDATA("Quantité",'fabrication 2018 semaine'!$A$5,"semaine",BA6,"Référence",Tableau5[[#This Row],[Référence]]),0)</f>
        <v>0</v>
      </c>
      <c r="BB8" s="10">
        <f>IFERROR(GETPIVOTDATA("Quantité",'fabrication 2018 semaine'!$A$5,"semaine",BB6,"Référence",Tableau5[[#This Row],[Référence]]),0)</f>
        <v>0</v>
      </c>
      <c r="BC8" s="11">
        <f t="shared" si="1"/>
        <v>0</v>
      </c>
    </row>
    <row r="9" spans="1:55" ht="18" customHeight="1" x14ac:dyDescent="0.35">
      <c r="A9" s="9" t="s">
        <v>206</v>
      </c>
      <c r="B9" s="10" t="s">
        <v>207</v>
      </c>
      <c r="C9" s="10">
        <f>IFERROR(GETPIVOTDATA("Quantité",'fabrication 2018 semaine'!$A$5,"semaine",C7,"Référence",Tableau5[[#This Row],[Référence]]),0)</f>
        <v>0</v>
      </c>
      <c r="D9" s="10">
        <f>IFERROR(GETPIVOTDATA("Quantité",'fabrication 2018 semaine'!$A$5,"semaine",D7,"Référence",Tableau5[[#This Row],[Référence]]),0)</f>
        <v>0</v>
      </c>
      <c r="E9" s="10">
        <f>IFERROR(GETPIVOTDATA("Quantité",'fabrication 2018 semaine'!$A$5,"semaine",E7,"Référence",Tableau5[[#This Row],[Référence]]),0)</f>
        <v>0</v>
      </c>
      <c r="F9" s="10">
        <f>IFERROR(GETPIVOTDATA("Quantité",'fabrication 2018 semaine'!$A$5,"semaine",F7,"Référence",Tableau5[[#This Row],[Référence]]),0)</f>
        <v>0</v>
      </c>
      <c r="G9" s="10">
        <f>IFERROR(GETPIVOTDATA("Quantité",'fabrication 2018 semaine'!$A$5,"semaine",G7,"Référence",Tableau5[[#This Row],[Référence]]),0)</f>
        <v>0</v>
      </c>
      <c r="H9" s="10">
        <f>IFERROR(GETPIVOTDATA("Quantité",'fabrication 2018 semaine'!$A$5,"semaine",H7,"Référence",Tableau5[[#This Row],[Référence]]),0)</f>
        <v>0</v>
      </c>
      <c r="I9" s="10">
        <f>IFERROR(GETPIVOTDATA("Quantité",'fabrication 2018 semaine'!$A$5,"semaine",I7,"Référence",Tableau5[[#This Row],[Référence]]),0)</f>
        <v>0</v>
      </c>
      <c r="J9" s="10">
        <f>IFERROR(GETPIVOTDATA("Quantité",'fabrication 2018 semaine'!$A$5,"semaine",J7,"Référence",Tableau5[[#This Row],[Référence]]),0)</f>
        <v>0</v>
      </c>
      <c r="K9" s="10">
        <f>IFERROR(GETPIVOTDATA("Quantité",'fabrication 2018 semaine'!$A$5,"semaine",K7,"Référence",Tableau5[[#This Row],[Référence]]),0)</f>
        <v>0</v>
      </c>
      <c r="L9" s="10">
        <f>IFERROR(GETPIVOTDATA("Quantité",'fabrication 2018 semaine'!$A$5,"semaine",L7,"Référence",Tableau5[[#This Row],[Référence]]),0)</f>
        <v>0</v>
      </c>
      <c r="M9" s="10">
        <f>IFERROR(GETPIVOTDATA("Quantité",'fabrication 2018 semaine'!$A$5,"semaine",M7,"Référence",Tableau5[[#This Row],[Référence]]),0)</f>
        <v>0</v>
      </c>
      <c r="N9" s="10">
        <f>IFERROR(GETPIVOTDATA("Quantité",'fabrication 2018 semaine'!$A$5,"semaine",N7,"Référence",Tableau5[[#This Row],[Référence]]),0)</f>
        <v>0</v>
      </c>
      <c r="O9" s="10">
        <f>IFERROR(GETPIVOTDATA("Quantité",'fabrication 2018 semaine'!$A$5,"semaine",O7,"Référence",Tableau5[[#This Row],[Référence]]),0)</f>
        <v>0</v>
      </c>
      <c r="P9" s="10">
        <f>IFERROR(GETPIVOTDATA("Quantité",'fabrication 2018 semaine'!$A$5,"semaine",P7,"Référence",Tableau5[[#This Row],[Référence]]),0)</f>
        <v>0</v>
      </c>
      <c r="Q9" s="10">
        <f>IFERROR(GETPIVOTDATA("Quantité",'fabrication 2018 semaine'!$A$5,"semaine",Q7,"Référence",Tableau5[[#This Row],[Référence]]),0)</f>
        <v>0</v>
      </c>
      <c r="R9" s="10">
        <f>IFERROR(GETPIVOTDATA("Quantité",'fabrication 2018 semaine'!$A$5,"semaine",R7,"Référence",Tableau5[[#This Row],[Référence]]),0)</f>
        <v>0</v>
      </c>
      <c r="S9" s="10">
        <f>IFERROR(GETPIVOTDATA("Quantité",'fabrication 2018 semaine'!$A$5,"semaine",S7,"Référence",Tableau5[[#This Row],[Référence]]),0)</f>
        <v>0</v>
      </c>
      <c r="T9" s="10">
        <f>IFERROR(GETPIVOTDATA("Quantité",'fabrication 2018 semaine'!$A$5,"semaine",T7,"Référence",Tableau5[[#This Row],[Référence]]),0)</f>
        <v>0</v>
      </c>
      <c r="U9" s="10">
        <f>IFERROR(GETPIVOTDATA("Quantité",'fabrication 2018 semaine'!$A$5,"semaine",U7,"Référence",Tableau5[[#This Row],[Référence]]),0)</f>
        <v>0</v>
      </c>
      <c r="V9" s="10">
        <f>IFERROR(GETPIVOTDATA("Quantité",'fabrication 2018 semaine'!$A$5,"semaine",V7,"Référence",Tableau5[[#This Row],[Référence]]),0)</f>
        <v>0</v>
      </c>
      <c r="W9" s="10">
        <f>IFERROR(GETPIVOTDATA("Quantité",'fabrication 2018 semaine'!$A$5,"semaine",W7,"Référence",Tableau5[[#This Row],[Référence]]),0)</f>
        <v>0</v>
      </c>
      <c r="X9" s="10">
        <f>IFERROR(GETPIVOTDATA("Quantité",'fabrication 2018 semaine'!$A$5,"semaine",X7,"Référence",Tableau5[[#This Row],[Référence]]),0)</f>
        <v>0</v>
      </c>
      <c r="Y9" s="10">
        <f>IFERROR(GETPIVOTDATA("Quantité",'fabrication 2018 semaine'!$A$5,"semaine",Y7,"Référence",Tableau5[[#This Row],[Référence]]),0)</f>
        <v>0</v>
      </c>
      <c r="Z9" s="10">
        <f>IFERROR(GETPIVOTDATA("Quantité",'fabrication 2018 semaine'!$A$5,"semaine",Z7,"Référence",Tableau5[[#This Row],[Référence]]),0)</f>
        <v>0</v>
      </c>
      <c r="AA9" s="10">
        <f>IFERROR(GETPIVOTDATA("Quantité",'fabrication 2018 semaine'!$A$5,"semaine",AA7,"Référence",Tableau5[[#This Row],[Référence]]),0)</f>
        <v>0</v>
      </c>
      <c r="AB9" s="10">
        <f>IFERROR(GETPIVOTDATA("Quantité",'fabrication 2018 semaine'!$A$5,"semaine",AB7,"Référence",Tableau5[[#This Row],[Référence]]),0)</f>
        <v>0</v>
      </c>
      <c r="AC9" s="10">
        <f>IFERROR(GETPIVOTDATA("Quantité",'fabrication 2018 semaine'!$A$5,"semaine",AC7,"Référence",Tableau5[[#This Row],[Référence]]),0)</f>
        <v>0</v>
      </c>
      <c r="AD9" s="10">
        <f>IFERROR(GETPIVOTDATA("Quantité",'fabrication 2018 semaine'!$A$5,"semaine",AD7,"Référence",Tableau5[[#This Row],[Référence]]),0)</f>
        <v>0</v>
      </c>
      <c r="AE9" s="10">
        <f>IFERROR(GETPIVOTDATA("Quantité",'fabrication 2018 semaine'!$A$5,"semaine",AE7,"Référence",Tableau5[[#This Row],[Référence]]),0)</f>
        <v>0</v>
      </c>
      <c r="AF9" s="10">
        <f>IFERROR(GETPIVOTDATA("Quantité",'fabrication 2018 semaine'!$A$5,"semaine",AF7,"Référence",Tableau5[[#This Row],[Référence]]),0)</f>
        <v>0</v>
      </c>
      <c r="AG9" s="10">
        <f>IFERROR(GETPIVOTDATA("Quantité",'fabrication 2018 semaine'!$A$5,"semaine",AG7,"Référence",Tableau5[[#This Row],[Référence]]),0)</f>
        <v>0</v>
      </c>
      <c r="AH9" s="10">
        <f>IFERROR(GETPIVOTDATA("Quantité",'fabrication 2018 semaine'!$A$5,"semaine",AH7,"Référence",Tableau5[[#This Row],[Référence]]),0)</f>
        <v>0</v>
      </c>
      <c r="AI9" s="10">
        <f>IFERROR(GETPIVOTDATA("Quantité",'fabrication 2018 semaine'!$A$5,"semaine",AI7,"Référence",Tableau5[[#This Row],[Référence]]),0)</f>
        <v>0</v>
      </c>
      <c r="AJ9" s="10">
        <f>IFERROR(GETPIVOTDATA("Quantité",'fabrication 2018 semaine'!$A$5,"semaine",AJ7,"Référence",Tableau5[[#This Row],[Référence]]),0)</f>
        <v>0</v>
      </c>
      <c r="AK9" s="10">
        <f>IFERROR(GETPIVOTDATA("Quantité",'fabrication 2018 semaine'!$A$5,"semaine",AK7,"Référence",Tableau5[[#This Row],[Référence]]),0)</f>
        <v>0</v>
      </c>
      <c r="AL9" s="10">
        <f>IFERROR(GETPIVOTDATA("Quantité",'fabrication 2018 semaine'!$A$5,"semaine",AL7,"Référence",Tableau5[[#This Row],[Référence]]),0)</f>
        <v>0</v>
      </c>
      <c r="AM9" s="10">
        <f>IFERROR(GETPIVOTDATA("Quantité",'fabrication 2018 semaine'!$A$5,"semaine",AM7,"Référence",Tableau5[[#This Row],[Référence]]),0)</f>
        <v>0</v>
      </c>
      <c r="AN9" s="10">
        <f>IFERROR(GETPIVOTDATA("Quantité",'fabrication 2018 semaine'!$A$5,"semaine",AN7,"Référence",Tableau5[[#This Row],[Référence]]),0)</f>
        <v>0</v>
      </c>
      <c r="AO9" s="10">
        <f>IFERROR(GETPIVOTDATA("Quantité",'fabrication 2018 semaine'!$A$5,"semaine",AO7,"Référence",Tableau5[[#This Row],[Référence]]),0)</f>
        <v>0</v>
      </c>
      <c r="AP9" s="10">
        <f>IFERROR(GETPIVOTDATA("Quantité",'fabrication 2018 semaine'!$A$5,"semaine",AP7,"Référence",Tableau5[[#This Row],[Référence]]),0)</f>
        <v>0</v>
      </c>
      <c r="AQ9" s="10">
        <f>IFERROR(GETPIVOTDATA("Quantité",'fabrication 2018 semaine'!$A$5,"semaine",AQ7,"Référence",Tableau5[[#This Row],[Référence]]),0)</f>
        <v>0</v>
      </c>
      <c r="AR9" s="10">
        <f>IFERROR(GETPIVOTDATA("Quantité",'fabrication 2018 semaine'!$A$5,"semaine",AR7,"Référence",Tableau5[[#This Row],[Référence]]),0)</f>
        <v>0</v>
      </c>
      <c r="AS9" s="10">
        <f>IFERROR(GETPIVOTDATA("Quantité",'fabrication 2018 semaine'!$A$5,"semaine",AS7,"Référence",Tableau5[[#This Row],[Référence]]),0)</f>
        <v>0</v>
      </c>
      <c r="AT9" s="10">
        <f>IFERROR(GETPIVOTDATA("Quantité",'fabrication 2018 semaine'!$A$5,"semaine",AT7,"Référence",Tableau5[[#This Row],[Référence]]),0)</f>
        <v>0</v>
      </c>
      <c r="AU9" s="10">
        <f>IFERROR(GETPIVOTDATA("Quantité",'fabrication 2018 semaine'!$A$5,"semaine",AU7,"Référence",Tableau5[[#This Row],[Référence]]),0)</f>
        <v>0</v>
      </c>
      <c r="AV9" s="10">
        <f>IFERROR(GETPIVOTDATA("Quantité",'fabrication 2018 semaine'!$A$5,"semaine",AV7,"Référence",Tableau5[[#This Row],[Référence]]),0)</f>
        <v>0</v>
      </c>
      <c r="AW9" s="10">
        <f>IFERROR(GETPIVOTDATA("Quantité",'fabrication 2018 semaine'!$A$5,"semaine",AW7,"Référence",Tableau5[[#This Row],[Référence]]),0)</f>
        <v>0</v>
      </c>
      <c r="AX9" s="10">
        <f>IFERROR(GETPIVOTDATA("Quantité",'fabrication 2018 semaine'!$A$5,"semaine",AX7,"Référence",Tableau5[[#This Row],[Référence]]),0)</f>
        <v>0</v>
      </c>
      <c r="AY9" s="10">
        <f>IFERROR(GETPIVOTDATA("Quantité",'fabrication 2018 semaine'!$A$5,"semaine",AY7,"Référence",Tableau5[[#This Row],[Référence]]),0)</f>
        <v>0</v>
      </c>
      <c r="AZ9" s="10">
        <f>IFERROR(GETPIVOTDATA("Quantité",'fabrication 2018 semaine'!$A$5,"semaine",AZ7,"Référence",Tableau5[[#This Row],[Référence]]),0)</f>
        <v>0</v>
      </c>
      <c r="BA9" s="10">
        <f>IFERROR(GETPIVOTDATA("Quantité",'fabrication 2018 semaine'!$A$5,"semaine",BA7,"Référence",Tableau5[[#This Row],[Référence]]),0)</f>
        <v>0</v>
      </c>
      <c r="BB9" s="10">
        <f>IFERROR(GETPIVOTDATA("Quantité",'fabrication 2018 semaine'!$A$5,"semaine",BB7,"Référence",Tableau5[[#This Row],[Référence]]),0)</f>
        <v>0</v>
      </c>
      <c r="BC9" s="11">
        <f t="shared" si="1"/>
        <v>0</v>
      </c>
    </row>
    <row r="10" spans="1:55" ht="18" customHeight="1" x14ac:dyDescent="0.35">
      <c r="A10" s="9" t="s">
        <v>116</v>
      </c>
      <c r="B10" s="10" t="s">
        <v>117</v>
      </c>
      <c r="C10" s="10">
        <f>IFERROR(GETPIVOTDATA("Quantité",'fabrication 2018 semaine'!$A$5,"semaine",C8,"Référence",Tableau5[[#This Row],[Référence]]),0)</f>
        <v>0</v>
      </c>
      <c r="D10" s="10">
        <f>IFERROR(GETPIVOTDATA("Quantité",'fabrication 2018 semaine'!$A$5,"semaine",D8,"Référence",Tableau5[[#This Row],[Référence]]),0)</f>
        <v>0</v>
      </c>
      <c r="E10" s="10">
        <f>IFERROR(GETPIVOTDATA("Quantité",'fabrication 2018 semaine'!$A$5,"semaine",E8,"Référence",Tableau5[[#This Row],[Référence]]),0)</f>
        <v>0</v>
      </c>
      <c r="F10" s="10">
        <f>IFERROR(GETPIVOTDATA("Quantité",'fabrication 2018 semaine'!$A$5,"semaine",F8,"Référence",Tableau5[[#This Row],[Référence]]),0)</f>
        <v>0</v>
      </c>
      <c r="G10" s="10">
        <f>IFERROR(GETPIVOTDATA("Quantité",'fabrication 2018 semaine'!$A$5,"semaine",G8,"Référence",Tableau5[[#This Row],[Référence]]),0)</f>
        <v>0</v>
      </c>
      <c r="H10" s="10">
        <f>IFERROR(GETPIVOTDATA("Quantité",'fabrication 2018 semaine'!$A$5,"semaine",H8,"Référence",Tableau5[[#This Row],[Référence]]),0)</f>
        <v>0</v>
      </c>
      <c r="I10" s="10">
        <f>IFERROR(GETPIVOTDATA("Quantité",'fabrication 2018 semaine'!$A$5,"semaine",I8,"Référence",Tableau5[[#This Row],[Référence]]),0)</f>
        <v>0</v>
      </c>
      <c r="J10" s="10">
        <f>IFERROR(GETPIVOTDATA("Quantité",'fabrication 2018 semaine'!$A$5,"semaine",J8,"Référence",Tableau5[[#This Row],[Référence]]),0)</f>
        <v>0</v>
      </c>
      <c r="K10" s="10">
        <f>IFERROR(GETPIVOTDATA("Quantité",'fabrication 2018 semaine'!$A$5,"semaine",K8,"Référence",Tableau5[[#This Row],[Référence]]),0)</f>
        <v>0</v>
      </c>
      <c r="L10" s="10">
        <f>IFERROR(GETPIVOTDATA("Quantité",'fabrication 2018 semaine'!$A$5,"semaine",L8,"Référence",Tableau5[[#This Row],[Référence]]),0)</f>
        <v>0</v>
      </c>
      <c r="M10" s="10">
        <f>IFERROR(GETPIVOTDATA("Quantité",'fabrication 2018 semaine'!$A$5,"semaine",M8,"Référence",Tableau5[[#This Row],[Référence]]),0)</f>
        <v>0</v>
      </c>
      <c r="N10" s="10">
        <f>IFERROR(GETPIVOTDATA("Quantité",'fabrication 2018 semaine'!$A$5,"semaine",N8,"Référence",Tableau5[[#This Row],[Référence]]),0)</f>
        <v>0</v>
      </c>
      <c r="O10" s="10">
        <f>IFERROR(GETPIVOTDATA("Quantité",'fabrication 2018 semaine'!$A$5,"semaine",O8,"Référence",Tableau5[[#This Row],[Référence]]),0)</f>
        <v>0</v>
      </c>
      <c r="P10" s="10">
        <f>IFERROR(GETPIVOTDATA("Quantité",'fabrication 2018 semaine'!$A$5,"semaine",P8,"Référence",Tableau5[[#This Row],[Référence]]),0)</f>
        <v>0</v>
      </c>
      <c r="Q10" s="10">
        <f>IFERROR(GETPIVOTDATA("Quantité",'fabrication 2018 semaine'!$A$5,"semaine",Q8,"Référence",Tableau5[[#This Row],[Référence]]),0)</f>
        <v>0</v>
      </c>
      <c r="R10" s="10">
        <f>IFERROR(GETPIVOTDATA("Quantité",'fabrication 2018 semaine'!$A$5,"semaine",R8,"Référence",Tableau5[[#This Row],[Référence]]),0)</f>
        <v>0</v>
      </c>
      <c r="S10" s="10">
        <f>IFERROR(GETPIVOTDATA("Quantité",'fabrication 2018 semaine'!$A$5,"semaine",S8,"Référence",Tableau5[[#This Row],[Référence]]),0)</f>
        <v>0</v>
      </c>
      <c r="T10" s="10">
        <f>IFERROR(GETPIVOTDATA("Quantité",'fabrication 2018 semaine'!$A$5,"semaine",T8,"Référence",Tableau5[[#This Row],[Référence]]),0)</f>
        <v>0</v>
      </c>
      <c r="U10" s="10">
        <f>IFERROR(GETPIVOTDATA("Quantité",'fabrication 2018 semaine'!$A$5,"semaine",U8,"Référence",Tableau5[[#This Row],[Référence]]),0)</f>
        <v>0</v>
      </c>
      <c r="V10" s="10">
        <f>IFERROR(GETPIVOTDATA("Quantité",'fabrication 2018 semaine'!$A$5,"semaine",V8,"Référence",Tableau5[[#This Row],[Référence]]),0)</f>
        <v>0</v>
      </c>
      <c r="W10" s="10">
        <f>IFERROR(GETPIVOTDATA("Quantité",'fabrication 2018 semaine'!$A$5,"semaine",W8,"Référence",Tableau5[[#This Row],[Référence]]),0)</f>
        <v>0</v>
      </c>
      <c r="X10" s="10">
        <f>IFERROR(GETPIVOTDATA("Quantité",'fabrication 2018 semaine'!$A$5,"semaine",X8,"Référence",Tableau5[[#This Row],[Référence]]),0)</f>
        <v>0</v>
      </c>
      <c r="Y10" s="10">
        <f>IFERROR(GETPIVOTDATA("Quantité",'fabrication 2018 semaine'!$A$5,"semaine",Y8,"Référence",Tableau5[[#This Row],[Référence]]),0)</f>
        <v>0</v>
      </c>
      <c r="Z10" s="10">
        <f>IFERROR(GETPIVOTDATA("Quantité",'fabrication 2018 semaine'!$A$5,"semaine",Z8,"Référence",Tableau5[[#This Row],[Référence]]),0)</f>
        <v>0</v>
      </c>
      <c r="AA10" s="10">
        <f>IFERROR(GETPIVOTDATA("Quantité",'fabrication 2018 semaine'!$A$5,"semaine",AA8,"Référence",Tableau5[[#This Row],[Référence]]),0)</f>
        <v>0</v>
      </c>
      <c r="AB10" s="10">
        <f>IFERROR(GETPIVOTDATA("Quantité",'fabrication 2018 semaine'!$A$5,"semaine",AB8,"Référence",Tableau5[[#This Row],[Référence]]),0)</f>
        <v>0</v>
      </c>
      <c r="AC10" s="10">
        <f>IFERROR(GETPIVOTDATA("Quantité",'fabrication 2018 semaine'!$A$5,"semaine",AC8,"Référence",Tableau5[[#This Row],[Référence]]),0)</f>
        <v>0</v>
      </c>
      <c r="AD10" s="10">
        <f>IFERROR(GETPIVOTDATA("Quantité",'fabrication 2018 semaine'!$A$5,"semaine",AD8,"Référence",Tableau5[[#This Row],[Référence]]),0)</f>
        <v>0</v>
      </c>
      <c r="AE10" s="10">
        <f>IFERROR(GETPIVOTDATA("Quantité",'fabrication 2018 semaine'!$A$5,"semaine",AE8,"Référence",Tableau5[[#This Row],[Référence]]),0)</f>
        <v>0</v>
      </c>
      <c r="AF10" s="10">
        <f>IFERROR(GETPIVOTDATA("Quantité",'fabrication 2018 semaine'!$A$5,"semaine",AF8,"Référence",Tableau5[[#This Row],[Référence]]),0)</f>
        <v>0</v>
      </c>
      <c r="AG10" s="10">
        <f>IFERROR(GETPIVOTDATA("Quantité",'fabrication 2018 semaine'!$A$5,"semaine",AG8,"Référence",Tableau5[[#This Row],[Référence]]),0)</f>
        <v>0</v>
      </c>
      <c r="AH10" s="10">
        <f>IFERROR(GETPIVOTDATA("Quantité",'fabrication 2018 semaine'!$A$5,"semaine",AH8,"Référence",Tableau5[[#This Row],[Référence]]),0)</f>
        <v>0</v>
      </c>
      <c r="AI10" s="10">
        <f>IFERROR(GETPIVOTDATA("Quantité",'fabrication 2018 semaine'!$A$5,"semaine",AI8,"Référence",Tableau5[[#This Row],[Référence]]),0)</f>
        <v>0</v>
      </c>
      <c r="AJ10" s="10">
        <f>IFERROR(GETPIVOTDATA("Quantité",'fabrication 2018 semaine'!$A$5,"semaine",AJ8,"Référence",Tableau5[[#This Row],[Référence]]),0)</f>
        <v>0</v>
      </c>
      <c r="AK10" s="10">
        <f>IFERROR(GETPIVOTDATA("Quantité",'fabrication 2018 semaine'!$A$5,"semaine",AK8,"Référence",Tableau5[[#This Row],[Référence]]),0)</f>
        <v>0</v>
      </c>
      <c r="AL10" s="10">
        <f>IFERROR(GETPIVOTDATA("Quantité",'fabrication 2018 semaine'!$A$5,"semaine",AL8,"Référence",Tableau5[[#This Row],[Référence]]),0)</f>
        <v>0</v>
      </c>
      <c r="AM10" s="10">
        <f>IFERROR(GETPIVOTDATA("Quantité",'fabrication 2018 semaine'!$A$5,"semaine",AM8,"Référence",Tableau5[[#This Row],[Référence]]),0)</f>
        <v>0</v>
      </c>
      <c r="AN10" s="10">
        <f>IFERROR(GETPIVOTDATA("Quantité",'fabrication 2018 semaine'!$A$5,"semaine",AN8,"Référence",Tableau5[[#This Row],[Référence]]),0)</f>
        <v>0</v>
      </c>
      <c r="AO10" s="10">
        <f>IFERROR(GETPIVOTDATA("Quantité",'fabrication 2018 semaine'!$A$5,"semaine",AO8,"Référence",Tableau5[[#This Row],[Référence]]),0)</f>
        <v>0</v>
      </c>
      <c r="AP10" s="10">
        <f>IFERROR(GETPIVOTDATA("Quantité",'fabrication 2018 semaine'!$A$5,"semaine",AP8,"Référence",Tableau5[[#This Row],[Référence]]),0)</f>
        <v>0</v>
      </c>
      <c r="AQ10" s="10">
        <f>IFERROR(GETPIVOTDATA("Quantité",'fabrication 2018 semaine'!$A$5,"semaine",AQ8,"Référence",Tableau5[[#This Row],[Référence]]),0)</f>
        <v>0</v>
      </c>
      <c r="AR10" s="10">
        <f>IFERROR(GETPIVOTDATA("Quantité",'fabrication 2018 semaine'!$A$5,"semaine",AR8,"Référence",Tableau5[[#This Row],[Référence]]),0)</f>
        <v>0</v>
      </c>
      <c r="AS10" s="10">
        <f>IFERROR(GETPIVOTDATA("Quantité",'fabrication 2018 semaine'!$A$5,"semaine",AS8,"Référence",Tableau5[[#This Row],[Référence]]),0)</f>
        <v>0</v>
      </c>
      <c r="AT10" s="10">
        <f>IFERROR(GETPIVOTDATA("Quantité",'fabrication 2018 semaine'!$A$5,"semaine",AT8,"Référence",Tableau5[[#This Row],[Référence]]),0)</f>
        <v>0</v>
      </c>
      <c r="AU10" s="10">
        <f>IFERROR(GETPIVOTDATA("Quantité",'fabrication 2018 semaine'!$A$5,"semaine",AU8,"Référence",Tableau5[[#This Row],[Référence]]),0)</f>
        <v>0</v>
      </c>
      <c r="AV10" s="10">
        <f>IFERROR(GETPIVOTDATA("Quantité",'fabrication 2018 semaine'!$A$5,"semaine",AV8,"Référence",Tableau5[[#This Row],[Référence]]),0)</f>
        <v>0</v>
      </c>
      <c r="AW10" s="10">
        <f>IFERROR(GETPIVOTDATA("Quantité",'fabrication 2018 semaine'!$A$5,"semaine",AW8,"Référence",Tableau5[[#This Row],[Référence]]),0)</f>
        <v>0</v>
      </c>
      <c r="AX10" s="10">
        <f>IFERROR(GETPIVOTDATA("Quantité",'fabrication 2018 semaine'!$A$5,"semaine",AX8,"Référence",Tableau5[[#This Row],[Référence]]),0)</f>
        <v>0</v>
      </c>
      <c r="AY10" s="10">
        <f>IFERROR(GETPIVOTDATA("Quantité",'fabrication 2018 semaine'!$A$5,"semaine",AY8,"Référence",Tableau5[[#This Row],[Référence]]),0)</f>
        <v>0</v>
      </c>
      <c r="AZ10" s="10">
        <f>IFERROR(GETPIVOTDATA("Quantité",'fabrication 2018 semaine'!$A$5,"semaine",AZ8,"Référence",Tableau5[[#This Row],[Référence]]),0)</f>
        <v>0</v>
      </c>
      <c r="BA10" s="10">
        <f>IFERROR(GETPIVOTDATA("Quantité",'fabrication 2018 semaine'!$A$5,"semaine",BA8,"Référence",Tableau5[[#This Row],[Référence]]),0)</f>
        <v>0</v>
      </c>
      <c r="BB10" s="10">
        <f>IFERROR(GETPIVOTDATA("Quantité",'fabrication 2018 semaine'!$A$5,"semaine",BB8,"Référence",Tableau5[[#This Row],[Référence]]),0)</f>
        <v>0</v>
      </c>
      <c r="BC10" s="11">
        <f t="shared" si="1"/>
        <v>0</v>
      </c>
    </row>
    <row r="11" spans="1:55" ht="18" customHeight="1" x14ac:dyDescent="0.35">
      <c r="A11" s="9" t="s">
        <v>127</v>
      </c>
      <c r="B11" s="10" t="s">
        <v>128</v>
      </c>
      <c r="C11" s="10">
        <f>IFERROR(GETPIVOTDATA("Quantité",'fabrication 2018 semaine'!$A$5,"semaine",C9,"Référence",Tableau5[[#This Row],[Référence]]),0)</f>
        <v>0</v>
      </c>
      <c r="D11" s="10">
        <f>IFERROR(GETPIVOTDATA("Quantité",'fabrication 2018 semaine'!$A$5,"semaine",D9,"Référence",Tableau5[[#This Row],[Référence]]),0)</f>
        <v>0</v>
      </c>
      <c r="E11" s="10">
        <f>IFERROR(GETPIVOTDATA("Quantité",'fabrication 2018 semaine'!$A$5,"semaine",E9,"Référence",Tableau5[[#This Row],[Référence]]),0)</f>
        <v>0</v>
      </c>
      <c r="F11" s="10">
        <f>IFERROR(GETPIVOTDATA("Quantité",'fabrication 2018 semaine'!$A$5,"semaine",F9,"Référence",Tableau5[[#This Row],[Référence]]),0)</f>
        <v>0</v>
      </c>
      <c r="G11" s="10">
        <f>IFERROR(GETPIVOTDATA("Quantité",'fabrication 2018 semaine'!$A$5,"semaine",G9,"Référence",Tableau5[[#This Row],[Référence]]),0)</f>
        <v>0</v>
      </c>
      <c r="H11" s="10">
        <f>IFERROR(GETPIVOTDATA("Quantité",'fabrication 2018 semaine'!$A$5,"semaine",H9,"Référence",Tableau5[[#This Row],[Référence]]),0)</f>
        <v>0</v>
      </c>
      <c r="I11" s="10">
        <f>IFERROR(GETPIVOTDATA("Quantité",'fabrication 2018 semaine'!$A$5,"semaine",I9,"Référence",Tableau5[[#This Row],[Référence]]),0)</f>
        <v>0</v>
      </c>
      <c r="J11" s="10">
        <f>IFERROR(GETPIVOTDATA("Quantité",'fabrication 2018 semaine'!$A$5,"semaine",J9,"Référence",Tableau5[[#This Row],[Référence]]),0)</f>
        <v>0</v>
      </c>
      <c r="K11" s="10">
        <f>IFERROR(GETPIVOTDATA("Quantité",'fabrication 2018 semaine'!$A$5,"semaine",K9,"Référence",Tableau5[[#This Row],[Référence]]),0)</f>
        <v>0</v>
      </c>
      <c r="L11" s="10">
        <f>IFERROR(GETPIVOTDATA("Quantité",'fabrication 2018 semaine'!$A$5,"semaine",L9,"Référence",Tableau5[[#This Row],[Référence]]),0)</f>
        <v>0</v>
      </c>
      <c r="M11" s="10">
        <f>IFERROR(GETPIVOTDATA("Quantité",'fabrication 2018 semaine'!$A$5,"semaine",M9,"Référence",Tableau5[[#This Row],[Référence]]),0)</f>
        <v>0</v>
      </c>
      <c r="N11" s="10">
        <f>IFERROR(GETPIVOTDATA("Quantité",'fabrication 2018 semaine'!$A$5,"semaine",N9,"Référence",Tableau5[[#This Row],[Référence]]),0)</f>
        <v>0</v>
      </c>
      <c r="O11" s="10">
        <f>IFERROR(GETPIVOTDATA("Quantité",'fabrication 2018 semaine'!$A$5,"semaine",O9,"Référence",Tableau5[[#This Row],[Référence]]),0)</f>
        <v>0</v>
      </c>
      <c r="P11" s="10">
        <f>IFERROR(GETPIVOTDATA("Quantité",'fabrication 2018 semaine'!$A$5,"semaine",P9,"Référence",Tableau5[[#This Row],[Référence]]),0)</f>
        <v>0</v>
      </c>
      <c r="Q11" s="10">
        <f>IFERROR(GETPIVOTDATA("Quantité",'fabrication 2018 semaine'!$A$5,"semaine",Q9,"Référence",Tableau5[[#This Row],[Référence]]),0)</f>
        <v>0</v>
      </c>
      <c r="R11" s="10">
        <f>IFERROR(GETPIVOTDATA("Quantité",'fabrication 2018 semaine'!$A$5,"semaine",R9,"Référence",Tableau5[[#This Row],[Référence]]),0)</f>
        <v>0</v>
      </c>
      <c r="S11" s="10">
        <f>IFERROR(GETPIVOTDATA("Quantité",'fabrication 2018 semaine'!$A$5,"semaine",S9,"Référence",Tableau5[[#This Row],[Référence]]),0)</f>
        <v>0</v>
      </c>
      <c r="T11" s="10">
        <f>IFERROR(GETPIVOTDATA("Quantité",'fabrication 2018 semaine'!$A$5,"semaine",T9,"Référence",Tableau5[[#This Row],[Référence]]),0)</f>
        <v>0</v>
      </c>
      <c r="U11" s="10">
        <f>IFERROR(GETPIVOTDATA("Quantité",'fabrication 2018 semaine'!$A$5,"semaine",U9,"Référence",Tableau5[[#This Row],[Référence]]),0)</f>
        <v>0</v>
      </c>
      <c r="V11" s="10">
        <f>IFERROR(GETPIVOTDATA("Quantité",'fabrication 2018 semaine'!$A$5,"semaine",V9,"Référence",Tableau5[[#This Row],[Référence]]),0)</f>
        <v>0</v>
      </c>
      <c r="W11" s="10">
        <f>IFERROR(GETPIVOTDATA("Quantité",'fabrication 2018 semaine'!$A$5,"semaine",W9,"Référence",Tableau5[[#This Row],[Référence]]),0)</f>
        <v>0</v>
      </c>
      <c r="X11" s="10">
        <f>IFERROR(GETPIVOTDATA("Quantité",'fabrication 2018 semaine'!$A$5,"semaine",X9,"Référence",Tableau5[[#This Row],[Référence]]),0)</f>
        <v>0</v>
      </c>
      <c r="Y11" s="10">
        <f>IFERROR(GETPIVOTDATA("Quantité",'fabrication 2018 semaine'!$A$5,"semaine",Y9,"Référence",Tableau5[[#This Row],[Référence]]),0)</f>
        <v>0</v>
      </c>
      <c r="Z11" s="10">
        <f>IFERROR(GETPIVOTDATA("Quantité",'fabrication 2018 semaine'!$A$5,"semaine",Z9,"Référence",Tableau5[[#This Row],[Référence]]),0)</f>
        <v>0</v>
      </c>
      <c r="AA11" s="10">
        <f>IFERROR(GETPIVOTDATA("Quantité",'fabrication 2018 semaine'!$A$5,"semaine",AA9,"Référence",Tableau5[[#This Row],[Référence]]),0)</f>
        <v>0</v>
      </c>
      <c r="AB11" s="10">
        <f>IFERROR(GETPIVOTDATA("Quantité",'fabrication 2018 semaine'!$A$5,"semaine",AB9,"Référence",Tableau5[[#This Row],[Référence]]),0)</f>
        <v>0</v>
      </c>
      <c r="AC11" s="10">
        <f>IFERROR(GETPIVOTDATA("Quantité",'fabrication 2018 semaine'!$A$5,"semaine",AC9,"Référence",Tableau5[[#This Row],[Référence]]),0)</f>
        <v>0</v>
      </c>
      <c r="AD11" s="10">
        <f>IFERROR(GETPIVOTDATA("Quantité",'fabrication 2018 semaine'!$A$5,"semaine",AD9,"Référence",Tableau5[[#This Row],[Référence]]),0)</f>
        <v>0</v>
      </c>
      <c r="AE11" s="10">
        <f>IFERROR(GETPIVOTDATA("Quantité",'fabrication 2018 semaine'!$A$5,"semaine",AE9,"Référence",Tableau5[[#This Row],[Référence]]),0)</f>
        <v>0</v>
      </c>
      <c r="AF11" s="10">
        <f>IFERROR(GETPIVOTDATA("Quantité",'fabrication 2018 semaine'!$A$5,"semaine",AF9,"Référence",Tableau5[[#This Row],[Référence]]),0)</f>
        <v>0</v>
      </c>
      <c r="AG11" s="10">
        <f>IFERROR(GETPIVOTDATA("Quantité",'fabrication 2018 semaine'!$A$5,"semaine",AG9,"Référence",Tableau5[[#This Row],[Référence]]),0)</f>
        <v>0</v>
      </c>
      <c r="AH11" s="10">
        <f>IFERROR(GETPIVOTDATA("Quantité",'fabrication 2018 semaine'!$A$5,"semaine",AH9,"Référence",Tableau5[[#This Row],[Référence]]),0)</f>
        <v>0</v>
      </c>
      <c r="AI11" s="10">
        <f>IFERROR(GETPIVOTDATA("Quantité",'fabrication 2018 semaine'!$A$5,"semaine",AI9,"Référence",Tableau5[[#This Row],[Référence]]),0)</f>
        <v>0</v>
      </c>
      <c r="AJ11" s="10">
        <f>IFERROR(GETPIVOTDATA("Quantité",'fabrication 2018 semaine'!$A$5,"semaine",AJ9,"Référence",Tableau5[[#This Row],[Référence]]),0)</f>
        <v>0</v>
      </c>
      <c r="AK11" s="10">
        <f>IFERROR(GETPIVOTDATA("Quantité",'fabrication 2018 semaine'!$A$5,"semaine",AK9,"Référence",Tableau5[[#This Row],[Référence]]),0)</f>
        <v>0</v>
      </c>
      <c r="AL11" s="10">
        <f>IFERROR(GETPIVOTDATA("Quantité",'fabrication 2018 semaine'!$A$5,"semaine",AL9,"Référence",Tableau5[[#This Row],[Référence]]),0)</f>
        <v>0</v>
      </c>
      <c r="AM11" s="10">
        <f>IFERROR(GETPIVOTDATA("Quantité",'fabrication 2018 semaine'!$A$5,"semaine",AM9,"Référence",Tableau5[[#This Row],[Référence]]),0)</f>
        <v>0</v>
      </c>
      <c r="AN11" s="10">
        <f>IFERROR(GETPIVOTDATA("Quantité",'fabrication 2018 semaine'!$A$5,"semaine",AN9,"Référence",Tableau5[[#This Row],[Référence]]),0)</f>
        <v>0</v>
      </c>
      <c r="AO11" s="10">
        <f>IFERROR(GETPIVOTDATA("Quantité",'fabrication 2018 semaine'!$A$5,"semaine",AO9,"Référence",Tableau5[[#This Row],[Référence]]),0)</f>
        <v>0</v>
      </c>
      <c r="AP11" s="10">
        <f>IFERROR(GETPIVOTDATA("Quantité",'fabrication 2018 semaine'!$A$5,"semaine",AP9,"Référence",Tableau5[[#This Row],[Référence]]),0)</f>
        <v>0</v>
      </c>
      <c r="AQ11" s="10">
        <f>IFERROR(GETPIVOTDATA("Quantité",'fabrication 2018 semaine'!$A$5,"semaine",AQ9,"Référence",Tableau5[[#This Row],[Référence]]),0)</f>
        <v>0</v>
      </c>
      <c r="AR11" s="10">
        <f>IFERROR(GETPIVOTDATA("Quantité",'fabrication 2018 semaine'!$A$5,"semaine",AR9,"Référence",Tableau5[[#This Row],[Référence]]),0)</f>
        <v>0</v>
      </c>
      <c r="AS11" s="10">
        <f>IFERROR(GETPIVOTDATA("Quantité",'fabrication 2018 semaine'!$A$5,"semaine",AS9,"Référence",Tableau5[[#This Row],[Référence]]),0)</f>
        <v>0</v>
      </c>
      <c r="AT11" s="10">
        <f>IFERROR(GETPIVOTDATA("Quantité",'fabrication 2018 semaine'!$A$5,"semaine",AT9,"Référence",Tableau5[[#This Row],[Référence]]),0)</f>
        <v>0</v>
      </c>
      <c r="AU11" s="10">
        <f>IFERROR(GETPIVOTDATA("Quantité",'fabrication 2018 semaine'!$A$5,"semaine",AU9,"Référence",Tableau5[[#This Row],[Référence]]),0)</f>
        <v>0</v>
      </c>
      <c r="AV11" s="10">
        <f>IFERROR(GETPIVOTDATA("Quantité",'fabrication 2018 semaine'!$A$5,"semaine",AV9,"Référence",Tableau5[[#This Row],[Référence]]),0)</f>
        <v>0</v>
      </c>
      <c r="AW11" s="10">
        <f>IFERROR(GETPIVOTDATA("Quantité",'fabrication 2018 semaine'!$A$5,"semaine",AW9,"Référence",Tableau5[[#This Row],[Référence]]),0)</f>
        <v>0</v>
      </c>
      <c r="AX11" s="10">
        <f>IFERROR(GETPIVOTDATA("Quantité",'fabrication 2018 semaine'!$A$5,"semaine",AX9,"Référence",Tableau5[[#This Row],[Référence]]),0)</f>
        <v>0</v>
      </c>
      <c r="AY11" s="10">
        <f>IFERROR(GETPIVOTDATA("Quantité",'fabrication 2018 semaine'!$A$5,"semaine",AY9,"Référence",Tableau5[[#This Row],[Référence]]),0)</f>
        <v>0</v>
      </c>
      <c r="AZ11" s="10">
        <f>IFERROR(GETPIVOTDATA("Quantité",'fabrication 2018 semaine'!$A$5,"semaine",AZ9,"Référence",Tableau5[[#This Row],[Référence]]),0)</f>
        <v>0</v>
      </c>
      <c r="BA11" s="10">
        <f>IFERROR(GETPIVOTDATA("Quantité",'fabrication 2018 semaine'!$A$5,"semaine",BA9,"Référence",Tableau5[[#This Row],[Référence]]),0)</f>
        <v>0</v>
      </c>
      <c r="BB11" s="10">
        <f>IFERROR(GETPIVOTDATA("Quantité",'fabrication 2018 semaine'!$A$5,"semaine",BB9,"Référence",Tableau5[[#This Row],[Référence]]),0)</f>
        <v>0</v>
      </c>
      <c r="BC11" s="11">
        <f t="shared" si="1"/>
        <v>0</v>
      </c>
    </row>
    <row r="12" spans="1:55" ht="18" customHeight="1" x14ac:dyDescent="0.35">
      <c r="A12" s="9" t="s">
        <v>72</v>
      </c>
      <c r="B12" s="10" t="s">
        <v>73</v>
      </c>
      <c r="C12" s="10">
        <f>IFERROR(GETPIVOTDATA("Quantité",'fabrication 2018 semaine'!$A$5,"semaine",C10,"Référence",Tableau5[[#This Row],[Référence]]),0)</f>
        <v>0</v>
      </c>
      <c r="D12" s="10">
        <f>IFERROR(GETPIVOTDATA("Quantité",'fabrication 2018 semaine'!$A$5,"semaine",D10,"Référence",Tableau5[[#This Row],[Référence]]),0)</f>
        <v>0</v>
      </c>
      <c r="E12" s="10">
        <f>IFERROR(GETPIVOTDATA("Quantité",'fabrication 2018 semaine'!$A$5,"semaine",E10,"Référence",Tableau5[[#This Row],[Référence]]),0)</f>
        <v>0</v>
      </c>
      <c r="F12" s="10">
        <f>IFERROR(GETPIVOTDATA("Quantité",'fabrication 2018 semaine'!$A$5,"semaine",F10,"Référence",Tableau5[[#This Row],[Référence]]),0)</f>
        <v>0</v>
      </c>
      <c r="G12" s="10">
        <f>IFERROR(GETPIVOTDATA("Quantité",'fabrication 2018 semaine'!$A$5,"semaine",G10,"Référence",Tableau5[[#This Row],[Référence]]),0)</f>
        <v>0</v>
      </c>
      <c r="H12" s="10">
        <f>IFERROR(GETPIVOTDATA("Quantité",'fabrication 2018 semaine'!$A$5,"semaine",H10,"Référence",Tableau5[[#This Row],[Référence]]),0)</f>
        <v>0</v>
      </c>
      <c r="I12" s="10">
        <f>IFERROR(GETPIVOTDATA("Quantité",'fabrication 2018 semaine'!$A$5,"semaine",I10,"Référence",Tableau5[[#This Row],[Référence]]),0)</f>
        <v>0</v>
      </c>
      <c r="J12" s="10">
        <f>IFERROR(GETPIVOTDATA("Quantité",'fabrication 2018 semaine'!$A$5,"semaine",J10,"Référence",Tableau5[[#This Row],[Référence]]),0)</f>
        <v>0</v>
      </c>
      <c r="K12" s="10">
        <f>IFERROR(GETPIVOTDATA("Quantité",'fabrication 2018 semaine'!$A$5,"semaine",K10,"Référence",Tableau5[[#This Row],[Référence]]),0)</f>
        <v>0</v>
      </c>
      <c r="L12" s="10">
        <f>IFERROR(GETPIVOTDATA("Quantité",'fabrication 2018 semaine'!$A$5,"semaine",L10,"Référence",Tableau5[[#This Row],[Référence]]),0)</f>
        <v>0</v>
      </c>
      <c r="M12" s="10">
        <f>IFERROR(GETPIVOTDATA("Quantité",'fabrication 2018 semaine'!$A$5,"semaine",M10,"Référence",Tableau5[[#This Row],[Référence]]),0)</f>
        <v>0</v>
      </c>
      <c r="N12" s="10">
        <f>IFERROR(GETPIVOTDATA("Quantité",'fabrication 2018 semaine'!$A$5,"semaine",N10,"Référence",Tableau5[[#This Row],[Référence]]),0)</f>
        <v>0</v>
      </c>
      <c r="O12" s="10">
        <f>IFERROR(GETPIVOTDATA("Quantité",'fabrication 2018 semaine'!$A$5,"semaine",O10,"Référence",Tableau5[[#This Row],[Référence]]),0)</f>
        <v>0</v>
      </c>
      <c r="P12" s="10">
        <f>IFERROR(GETPIVOTDATA("Quantité",'fabrication 2018 semaine'!$A$5,"semaine",P10,"Référence",Tableau5[[#This Row],[Référence]]),0)</f>
        <v>0</v>
      </c>
      <c r="Q12" s="10">
        <f>IFERROR(GETPIVOTDATA("Quantité",'fabrication 2018 semaine'!$A$5,"semaine",Q10,"Référence",Tableau5[[#This Row],[Référence]]),0)</f>
        <v>0</v>
      </c>
      <c r="R12" s="10">
        <f>IFERROR(GETPIVOTDATA("Quantité",'fabrication 2018 semaine'!$A$5,"semaine",R10,"Référence",Tableau5[[#This Row],[Référence]]),0)</f>
        <v>0</v>
      </c>
      <c r="S12" s="10">
        <f>IFERROR(GETPIVOTDATA("Quantité",'fabrication 2018 semaine'!$A$5,"semaine",S10,"Référence",Tableau5[[#This Row],[Référence]]),0)</f>
        <v>0</v>
      </c>
      <c r="T12" s="10">
        <f>IFERROR(GETPIVOTDATA("Quantité",'fabrication 2018 semaine'!$A$5,"semaine",T10,"Référence",Tableau5[[#This Row],[Référence]]),0)</f>
        <v>0</v>
      </c>
      <c r="U12" s="10">
        <f>IFERROR(GETPIVOTDATA("Quantité",'fabrication 2018 semaine'!$A$5,"semaine",U10,"Référence",Tableau5[[#This Row],[Référence]]),0)</f>
        <v>0</v>
      </c>
      <c r="V12" s="10">
        <f>IFERROR(GETPIVOTDATA("Quantité",'fabrication 2018 semaine'!$A$5,"semaine",V10,"Référence",Tableau5[[#This Row],[Référence]]),0)</f>
        <v>0</v>
      </c>
      <c r="W12" s="10">
        <f>IFERROR(GETPIVOTDATA("Quantité",'fabrication 2018 semaine'!$A$5,"semaine",W10,"Référence",Tableau5[[#This Row],[Référence]]),0)</f>
        <v>0</v>
      </c>
      <c r="X12" s="10">
        <f>IFERROR(GETPIVOTDATA("Quantité",'fabrication 2018 semaine'!$A$5,"semaine",X10,"Référence",Tableau5[[#This Row],[Référence]]),0)</f>
        <v>0</v>
      </c>
      <c r="Y12" s="10">
        <f>IFERROR(GETPIVOTDATA("Quantité",'fabrication 2018 semaine'!$A$5,"semaine",Y10,"Référence",Tableau5[[#This Row],[Référence]]),0)</f>
        <v>0</v>
      </c>
      <c r="Z12" s="10">
        <f>IFERROR(GETPIVOTDATA("Quantité",'fabrication 2018 semaine'!$A$5,"semaine",Z10,"Référence",Tableau5[[#This Row],[Référence]]),0)</f>
        <v>0</v>
      </c>
      <c r="AA12" s="10">
        <f>IFERROR(GETPIVOTDATA("Quantité",'fabrication 2018 semaine'!$A$5,"semaine",AA10,"Référence",Tableau5[[#This Row],[Référence]]),0)</f>
        <v>0</v>
      </c>
      <c r="AB12" s="10">
        <f>IFERROR(GETPIVOTDATA("Quantité",'fabrication 2018 semaine'!$A$5,"semaine",AB10,"Référence",Tableau5[[#This Row],[Référence]]),0)</f>
        <v>0</v>
      </c>
      <c r="AC12" s="10">
        <f>IFERROR(GETPIVOTDATA("Quantité",'fabrication 2018 semaine'!$A$5,"semaine",AC10,"Référence",Tableau5[[#This Row],[Référence]]),0)</f>
        <v>0</v>
      </c>
      <c r="AD12" s="10">
        <f>IFERROR(GETPIVOTDATA("Quantité",'fabrication 2018 semaine'!$A$5,"semaine",AD10,"Référence",Tableau5[[#This Row],[Référence]]),0)</f>
        <v>0</v>
      </c>
      <c r="AE12" s="10">
        <f>IFERROR(GETPIVOTDATA("Quantité",'fabrication 2018 semaine'!$A$5,"semaine",AE10,"Référence",Tableau5[[#This Row],[Référence]]),0)</f>
        <v>0</v>
      </c>
      <c r="AF12" s="10">
        <f>IFERROR(GETPIVOTDATA("Quantité",'fabrication 2018 semaine'!$A$5,"semaine",AF10,"Référence",Tableau5[[#This Row],[Référence]]),0)</f>
        <v>0</v>
      </c>
      <c r="AG12" s="10">
        <f>IFERROR(GETPIVOTDATA("Quantité",'fabrication 2018 semaine'!$A$5,"semaine",AG10,"Référence",Tableau5[[#This Row],[Référence]]),0)</f>
        <v>0</v>
      </c>
      <c r="AH12" s="10">
        <f>IFERROR(GETPIVOTDATA("Quantité",'fabrication 2018 semaine'!$A$5,"semaine",AH10,"Référence",Tableau5[[#This Row],[Référence]]),0)</f>
        <v>0</v>
      </c>
      <c r="AI12" s="10">
        <f>IFERROR(GETPIVOTDATA("Quantité",'fabrication 2018 semaine'!$A$5,"semaine",AI10,"Référence",Tableau5[[#This Row],[Référence]]),0)</f>
        <v>0</v>
      </c>
      <c r="AJ12" s="10">
        <f>IFERROR(GETPIVOTDATA("Quantité",'fabrication 2018 semaine'!$A$5,"semaine",AJ10,"Référence",Tableau5[[#This Row],[Référence]]),0)</f>
        <v>0</v>
      </c>
      <c r="AK12" s="10">
        <f>IFERROR(GETPIVOTDATA("Quantité",'fabrication 2018 semaine'!$A$5,"semaine",AK10,"Référence",Tableau5[[#This Row],[Référence]]),0)</f>
        <v>0</v>
      </c>
      <c r="AL12" s="10">
        <f>IFERROR(GETPIVOTDATA("Quantité",'fabrication 2018 semaine'!$A$5,"semaine",AL10,"Référence",Tableau5[[#This Row],[Référence]]),0)</f>
        <v>0</v>
      </c>
      <c r="AM12" s="10">
        <f>IFERROR(GETPIVOTDATA("Quantité",'fabrication 2018 semaine'!$A$5,"semaine",AM10,"Référence",Tableau5[[#This Row],[Référence]]),0)</f>
        <v>0</v>
      </c>
      <c r="AN12" s="10">
        <f>IFERROR(GETPIVOTDATA("Quantité",'fabrication 2018 semaine'!$A$5,"semaine",AN10,"Référence",Tableau5[[#This Row],[Référence]]),0)</f>
        <v>0</v>
      </c>
      <c r="AO12" s="10">
        <f>IFERROR(GETPIVOTDATA("Quantité",'fabrication 2018 semaine'!$A$5,"semaine",AO10,"Référence",Tableau5[[#This Row],[Référence]]),0)</f>
        <v>0</v>
      </c>
      <c r="AP12" s="10">
        <f>IFERROR(GETPIVOTDATA("Quantité",'fabrication 2018 semaine'!$A$5,"semaine",AP10,"Référence",Tableau5[[#This Row],[Référence]]),0)</f>
        <v>0</v>
      </c>
      <c r="AQ12" s="10">
        <f>IFERROR(GETPIVOTDATA("Quantité",'fabrication 2018 semaine'!$A$5,"semaine",AQ10,"Référence",Tableau5[[#This Row],[Référence]]),0)</f>
        <v>0</v>
      </c>
      <c r="AR12" s="10">
        <f>IFERROR(GETPIVOTDATA("Quantité",'fabrication 2018 semaine'!$A$5,"semaine",AR10,"Référence",Tableau5[[#This Row],[Référence]]),0)</f>
        <v>0</v>
      </c>
      <c r="AS12" s="10">
        <f>IFERROR(GETPIVOTDATA("Quantité",'fabrication 2018 semaine'!$A$5,"semaine",AS10,"Référence",Tableau5[[#This Row],[Référence]]),0)</f>
        <v>0</v>
      </c>
      <c r="AT12" s="10">
        <f>IFERROR(GETPIVOTDATA("Quantité",'fabrication 2018 semaine'!$A$5,"semaine",AT10,"Référence",Tableau5[[#This Row],[Référence]]),0)</f>
        <v>0</v>
      </c>
      <c r="AU12" s="10">
        <f>IFERROR(GETPIVOTDATA("Quantité",'fabrication 2018 semaine'!$A$5,"semaine",AU10,"Référence",Tableau5[[#This Row],[Référence]]),0)</f>
        <v>0</v>
      </c>
      <c r="AV12" s="10">
        <f>IFERROR(GETPIVOTDATA("Quantité",'fabrication 2018 semaine'!$A$5,"semaine",AV10,"Référence",Tableau5[[#This Row],[Référence]]),0)</f>
        <v>0</v>
      </c>
      <c r="AW12" s="10">
        <f>IFERROR(GETPIVOTDATA("Quantité",'fabrication 2018 semaine'!$A$5,"semaine",AW10,"Référence",Tableau5[[#This Row],[Référence]]),0)</f>
        <v>0</v>
      </c>
      <c r="AX12" s="10">
        <f>IFERROR(GETPIVOTDATA("Quantité",'fabrication 2018 semaine'!$A$5,"semaine",AX10,"Référence",Tableau5[[#This Row],[Référence]]),0)</f>
        <v>0</v>
      </c>
      <c r="AY12" s="10">
        <f>IFERROR(GETPIVOTDATA("Quantité",'fabrication 2018 semaine'!$A$5,"semaine",AY10,"Référence",Tableau5[[#This Row],[Référence]]),0)</f>
        <v>0</v>
      </c>
      <c r="AZ12" s="10">
        <f>IFERROR(GETPIVOTDATA("Quantité",'fabrication 2018 semaine'!$A$5,"semaine",AZ10,"Référence",Tableau5[[#This Row],[Référence]]),0)</f>
        <v>0</v>
      </c>
      <c r="BA12" s="10">
        <f>IFERROR(GETPIVOTDATA("Quantité",'fabrication 2018 semaine'!$A$5,"semaine",BA10,"Référence",Tableau5[[#This Row],[Référence]]),0)</f>
        <v>0</v>
      </c>
      <c r="BB12" s="10">
        <f>IFERROR(GETPIVOTDATA("Quantité",'fabrication 2018 semaine'!$A$5,"semaine",BB10,"Référence",Tableau5[[#This Row],[Référence]]),0)</f>
        <v>0</v>
      </c>
      <c r="BC12" s="11">
        <f t="shared" si="1"/>
        <v>0</v>
      </c>
    </row>
    <row r="13" spans="1:55" ht="18" customHeight="1" x14ac:dyDescent="0.35">
      <c r="A13" s="9" t="s">
        <v>179</v>
      </c>
      <c r="B13" s="10" t="s">
        <v>180</v>
      </c>
      <c r="C13" s="10">
        <f>IFERROR(GETPIVOTDATA("Quantité",'fabrication 2018 semaine'!$A$5,"semaine",C11,"Référence",Tableau5[[#This Row],[Référence]]),0)</f>
        <v>0</v>
      </c>
      <c r="D13" s="10">
        <f>IFERROR(GETPIVOTDATA("Quantité",'fabrication 2018 semaine'!$A$5,"semaine",D11,"Référence",Tableau5[[#This Row],[Référence]]),0)</f>
        <v>0</v>
      </c>
      <c r="E13" s="10">
        <f>IFERROR(GETPIVOTDATA("Quantité",'fabrication 2018 semaine'!$A$5,"semaine",E11,"Référence",Tableau5[[#This Row],[Référence]]),0)</f>
        <v>0</v>
      </c>
      <c r="F13" s="10">
        <f>IFERROR(GETPIVOTDATA("Quantité",'fabrication 2018 semaine'!$A$5,"semaine",F11,"Référence",Tableau5[[#This Row],[Référence]]),0)</f>
        <v>0</v>
      </c>
      <c r="G13" s="10">
        <f>IFERROR(GETPIVOTDATA("Quantité",'fabrication 2018 semaine'!$A$5,"semaine",G11,"Référence",Tableau5[[#This Row],[Référence]]),0)</f>
        <v>0</v>
      </c>
      <c r="H13" s="10">
        <f>IFERROR(GETPIVOTDATA("Quantité",'fabrication 2018 semaine'!$A$5,"semaine",H11,"Référence",Tableau5[[#This Row],[Référence]]),0)</f>
        <v>0</v>
      </c>
      <c r="I13" s="10">
        <f>IFERROR(GETPIVOTDATA("Quantité",'fabrication 2018 semaine'!$A$5,"semaine",I11,"Référence",Tableau5[[#This Row],[Référence]]),0)</f>
        <v>0</v>
      </c>
      <c r="J13" s="10">
        <f>IFERROR(GETPIVOTDATA("Quantité",'fabrication 2018 semaine'!$A$5,"semaine",J11,"Référence",Tableau5[[#This Row],[Référence]]),0)</f>
        <v>0</v>
      </c>
      <c r="K13" s="10">
        <f>IFERROR(GETPIVOTDATA("Quantité",'fabrication 2018 semaine'!$A$5,"semaine",K11,"Référence",Tableau5[[#This Row],[Référence]]),0)</f>
        <v>0</v>
      </c>
      <c r="L13" s="10">
        <f>IFERROR(GETPIVOTDATA("Quantité",'fabrication 2018 semaine'!$A$5,"semaine",L11,"Référence",Tableau5[[#This Row],[Référence]]),0)</f>
        <v>0</v>
      </c>
      <c r="M13" s="10">
        <f>IFERROR(GETPIVOTDATA("Quantité",'fabrication 2018 semaine'!$A$5,"semaine",M11,"Référence",Tableau5[[#This Row],[Référence]]),0)</f>
        <v>0</v>
      </c>
      <c r="N13" s="10">
        <f>IFERROR(GETPIVOTDATA("Quantité",'fabrication 2018 semaine'!$A$5,"semaine",N11,"Référence",Tableau5[[#This Row],[Référence]]),0)</f>
        <v>0</v>
      </c>
      <c r="O13" s="10">
        <f>IFERROR(GETPIVOTDATA("Quantité",'fabrication 2018 semaine'!$A$5,"semaine",O11,"Référence",Tableau5[[#This Row],[Référence]]),0)</f>
        <v>0</v>
      </c>
      <c r="P13" s="10">
        <f>IFERROR(GETPIVOTDATA("Quantité",'fabrication 2018 semaine'!$A$5,"semaine",P11,"Référence",Tableau5[[#This Row],[Référence]]),0)</f>
        <v>0</v>
      </c>
      <c r="Q13" s="10">
        <f>IFERROR(GETPIVOTDATA("Quantité",'fabrication 2018 semaine'!$A$5,"semaine",Q11,"Référence",Tableau5[[#This Row],[Référence]]),0)</f>
        <v>0</v>
      </c>
      <c r="R13" s="10">
        <f>IFERROR(GETPIVOTDATA("Quantité",'fabrication 2018 semaine'!$A$5,"semaine",R11,"Référence",Tableau5[[#This Row],[Référence]]),0)</f>
        <v>0</v>
      </c>
      <c r="S13" s="10">
        <f>IFERROR(GETPIVOTDATA("Quantité",'fabrication 2018 semaine'!$A$5,"semaine",S11,"Référence",Tableau5[[#This Row],[Référence]]),0)</f>
        <v>0</v>
      </c>
      <c r="T13" s="10">
        <f>IFERROR(GETPIVOTDATA("Quantité",'fabrication 2018 semaine'!$A$5,"semaine",T11,"Référence",Tableau5[[#This Row],[Référence]]),0)</f>
        <v>0</v>
      </c>
      <c r="U13" s="10">
        <f>IFERROR(GETPIVOTDATA("Quantité",'fabrication 2018 semaine'!$A$5,"semaine",U11,"Référence",Tableau5[[#This Row],[Référence]]),0)</f>
        <v>0</v>
      </c>
      <c r="V13" s="10">
        <f>IFERROR(GETPIVOTDATA("Quantité",'fabrication 2018 semaine'!$A$5,"semaine",V11,"Référence",Tableau5[[#This Row],[Référence]]),0)</f>
        <v>0</v>
      </c>
      <c r="W13" s="10">
        <f>IFERROR(GETPIVOTDATA("Quantité",'fabrication 2018 semaine'!$A$5,"semaine",W11,"Référence",Tableau5[[#This Row],[Référence]]),0)</f>
        <v>0</v>
      </c>
      <c r="X13" s="10">
        <f>IFERROR(GETPIVOTDATA("Quantité",'fabrication 2018 semaine'!$A$5,"semaine",X11,"Référence",Tableau5[[#This Row],[Référence]]),0)</f>
        <v>0</v>
      </c>
      <c r="Y13" s="10">
        <f>IFERROR(GETPIVOTDATA("Quantité",'fabrication 2018 semaine'!$A$5,"semaine",Y11,"Référence",Tableau5[[#This Row],[Référence]]),0)</f>
        <v>0</v>
      </c>
      <c r="Z13" s="10">
        <f>IFERROR(GETPIVOTDATA("Quantité",'fabrication 2018 semaine'!$A$5,"semaine",Z11,"Référence",Tableau5[[#This Row],[Référence]]),0)</f>
        <v>0</v>
      </c>
      <c r="AA13" s="10">
        <f>IFERROR(GETPIVOTDATA("Quantité",'fabrication 2018 semaine'!$A$5,"semaine",AA11,"Référence",Tableau5[[#This Row],[Référence]]),0)</f>
        <v>0</v>
      </c>
      <c r="AB13" s="10">
        <f>IFERROR(GETPIVOTDATA("Quantité",'fabrication 2018 semaine'!$A$5,"semaine",AB11,"Référence",Tableau5[[#This Row],[Référence]]),0)</f>
        <v>0</v>
      </c>
      <c r="AC13" s="10">
        <f>IFERROR(GETPIVOTDATA("Quantité",'fabrication 2018 semaine'!$A$5,"semaine",AC11,"Référence",Tableau5[[#This Row],[Référence]]),0)</f>
        <v>0</v>
      </c>
      <c r="AD13" s="10">
        <f>IFERROR(GETPIVOTDATA("Quantité",'fabrication 2018 semaine'!$A$5,"semaine",AD11,"Référence",Tableau5[[#This Row],[Référence]]),0)</f>
        <v>0</v>
      </c>
      <c r="AE13" s="10">
        <f>IFERROR(GETPIVOTDATA("Quantité",'fabrication 2018 semaine'!$A$5,"semaine",AE11,"Référence",Tableau5[[#This Row],[Référence]]),0)</f>
        <v>0</v>
      </c>
      <c r="AF13" s="10">
        <f>IFERROR(GETPIVOTDATA("Quantité",'fabrication 2018 semaine'!$A$5,"semaine",AF11,"Référence",Tableau5[[#This Row],[Référence]]),0)</f>
        <v>0</v>
      </c>
      <c r="AG13" s="10">
        <f>IFERROR(GETPIVOTDATA("Quantité",'fabrication 2018 semaine'!$A$5,"semaine",AG11,"Référence",Tableau5[[#This Row],[Référence]]),0)</f>
        <v>0</v>
      </c>
      <c r="AH13" s="10">
        <f>IFERROR(GETPIVOTDATA("Quantité",'fabrication 2018 semaine'!$A$5,"semaine",AH11,"Référence",Tableau5[[#This Row],[Référence]]),0)</f>
        <v>0</v>
      </c>
      <c r="AI13" s="10">
        <f>IFERROR(GETPIVOTDATA("Quantité",'fabrication 2018 semaine'!$A$5,"semaine",AI11,"Référence",Tableau5[[#This Row],[Référence]]),0)</f>
        <v>0</v>
      </c>
      <c r="AJ13" s="10">
        <f>IFERROR(GETPIVOTDATA("Quantité",'fabrication 2018 semaine'!$A$5,"semaine",AJ11,"Référence",Tableau5[[#This Row],[Référence]]),0)</f>
        <v>0</v>
      </c>
      <c r="AK13" s="10">
        <f>IFERROR(GETPIVOTDATA("Quantité",'fabrication 2018 semaine'!$A$5,"semaine",AK11,"Référence",Tableau5[[#This Row],[Référence]]),0)</f>
        <v>0</v>
      </c>
      <c r="AL13" s="10">
        <f>IFERROR(GETPIVOTDATA("Quantité",'fabrication 2018 semaine'!$A$5,"semaine",AL11,"Référence",Tableau5[[#This Row],[Référence]]),0)</f>
        <v>0</v>
      </c>
      <c r="AM13" s="10">
        <f>IFERROR(GETPIVOTDATA("Quantité",'fabrication 2018 semaine'!$A$5,"semaine",AM11,"Référence",Tableau5[[#This Row],[Référence]]),0)</f>
        <v>0</v>
      </c>
      <c r="AN13" s="10">
        <f>IFERROR(GETPIVOTDATA("Quantité",'fabrication 2018 semaine'!$A$5,"semaine",AN11,"Référence",Tableau5[[#This Row],[Référence]]),0)</f>
        <v>0</v>
      </c>
      <c r="AO13" s="10">
        <f>IFERROR(GETPIVOTDATA("Quantité",'fabrication 2018 semaine'!$A$5,"semaine",AO11,"Référence",Tableau5[[#This Row],[Référence]]),0)</f>
        <v>0</v>
      </c>
      <c r="AP13" s="10">
        <f>IFERROR(GETPIVOTDATA("Quantité",'fabrication 2018 semaine'!$A$5,"semaine",AP11,"Référence",Tableau5[[#This Row],[Référence]]),0)</f>
        <v>0</v>
      </c>
      <c r="AQ13" s="10">
        <f>IFERROR(GETPIVOTDATA("Quantité",'fabrication 2018 semaine'!$A$5,"semaine",AQ11,"Référence",Tableau5[[#This Row],[Référence]]),0)</f>
        <v>0</v>
      </c>
      <c r="AR13" s="10">
        <f>IFERROR(GETPIVOTDATA("Quantité",'fabrication 2018 semaine'!$A$5,"semaine",AR11,"Référence",Tableau5[[#This Row],[Référence]]),0)</f>
        <v>0</v>
      </c>
      <c r="AS13" s="10">
        <f>IFERROR(GETPIVOTDATA("Quantité",'fabrication 2018 semaine'!$A$5,"semaine",AS11,"Référence",Tableau5[[#This Row],[Référence]]),0)</f>
        <v>0</v>
      </c>
      <c r="AT13" s="10">
        <f>IFERROR(GETPIVOTDATA("Quantité",'fabrication 2018 semaine'!$A$5,"semaine",AT11,"Référence",Tableau5[[#This Row],[Référence]]),0)</f>
        <v>0</v>
      </c>
      <c r="AU13" s="10">
        <f>IFERROR(GETPIVOTDATA("Quantité",'fabrication 2018 semaine'!$A$5,"semaine",AU11,"Référence",Tableau5[[#This Row],[Référence]]),0)</f>
        <v>0</v>
      </c>
      <c r="AV13" s="10">
        <f>IFERROR(GETPIVOTDATA("Quantité",'fabrication 2018 semaine'!$A$5,"semaine",AV11,"Référence",Tableau5[[#This Row],[Référence]]),0)</f>
        <v>0</v>
      </c>
      <c r="AW13" s="10">
        <f>IFERROR(GETPIVOTDATA("Quantité",'fabrication 2018 semaine'!$A$5,"semaine",AW11,"Référence",Tableau5[[#This Row],[Référence]]),0)</f>
        <v>0</v>
      </c>
      <c r="AX13" s="10">
        <f>IFERROR(GETPIVOTDATA("Quantité",'fabrication 2018 semaine'!$A$5,"semaine",AX11,"Référence",Tableau5[[#This Row],[Référence]]),0)</f>
        <v>0</v>
      </c>
      <c r="AY13" s="10">
        <f>IFERROR(GETPIVOTDATA("Quantité",'fabrication 2018 semaine'!$A$5,"semaine",AY11,"Référence",Tableau5[[#This Row],[Référence]]),0)</f>
        <v>0</v>
      </c>
      <c r="AZ13" s="10">
        <f>IFERROR(GETPIVOTDATA("Quantité",'fabrication 2018 semaine'!$A$5,"semaine",AZ11,"Référence",Tableau5[[#This Row],[Référence]]),0)</f>
        <v>0</v>
      </c>
      <c r="BA13" s="10">
        <f>IFERROR(GETPIVOTDATA("Quantité",'fabrication 2018 semaine'!$A$5,"semaine",BA11,"Référence",Tableau5[[#This Row],[Référence]]),0)</f>
        <v>0</v>
      </c>
      <c r="BB13" s="10">
        <f>IFERROR(GETPIVOTDATA("Quantité",'fabrication 2018 semaine'!$A$5,"semaine",BB11,"Référence",Tableau5[[#This Row],[Référence]]),0)</f>
        <v>0</v>
      </c>
      <c r="BC13" s="11">
        <f t="shared" si="1"/>
        <v>0</v>
      </c>
    </row>
    <row r="14" spans="1:55" ht="18" customHeight="1" x14ac:dyDescent="0.35">
      <c r="A14" s="9" t="s">
        <v>177</v>
      </c>
      <c r="B14" s="10" t="s">
        <v>178</v>
      </c>
      <c r="C14" s="10">
        <f>IFERROR(GETPIVOTDATA("Quantité",'fabrication 2018 semaine'!$A$5,"semaine",C12,"Référence",Tableau5[[#This Row],[Référence]]),0)</f>
        <v>0</v>
      </c>
      <c r="D14" s="10">
        <f>IFERROR(GETPIVOTDATA("Quantité",'fabrication 2018 semaine'!$A$5,"semaine",D12,"Référence",Tableau5[[#This Row],[Référence]]),0)</f>
        <v>0</v>
      </c>
      <c r="E14" s="10">
        <f>IFERROR(GETPIVOTDATA("Quantité",'fabrication 2018 semaine'!$A$5,"semaine",E12,"Référence",Tableau5[[#This Row],[Référence]]),0)</f>
        <v>0</v>
      </c>
      <c r="F14" s="10">
        <f>IFERROR(GETPIVOTDATA("Quantité",'fabrication 2018 semaine'!$A$5,"semaine",F12,"Référence",Tableau5[[#This Row],[Référence]]),0)</f>
        <v>0</v>
      </c>
      <c r="G14" s="10">
        <f>IFERROR(GETPIVOTDATA("Quantité",'fabrication 2018 semaine'!$A$5,"semaine",G12,"Référence",Tableau5[[#This Row],[Référence]]),0)</f>
        <v>0</v>
      </c>
      <c r="H14" s="10">
        <f>IFERROR(GETPIVOTDATA("Quantité",'fabrication 2018 semaine'!$A$5,"semaine",H12,"Référence",Tableau5[[#This Row],[Référence]]),0)</f>
        <v>0</v>
      </c>
      <c r="I14" s="10">
        <f>IFERROR(GETPIVOTDATA("Quantité",'fabrication 2018 semaine'!$A$5,"semaine",I12,"Référence",Tableau5[[#This Row],[Référence]]),0)</f>
        <v>0</v>
      </c>
      <c r="J14" s="10">
        <f>IFERROR(GETPIVOTDATA("Quantité",'fabrication 2018 semaine'!$A$5,"semaine",J12,"Référence",Tableau5[[#This Row],[Référence]]),0)</f>
        <v>0</v>
      </c>
      <c r="K14" s="10">
        <f>IFERROR(GETPIVOTDATA("Quantité",'fabrication 2018 semaine'!$A$5,"semaine",K12,"Référence",Tableau5[[#This Row],[Référence]]),0)</f>
        <v>0</v>
      </c>
      <c r="L14" s="10">
        <f>IFERROR(GETPIVOTDATA("Quantité",'fabrication 2018 semaine'!$A$5,"semaine",L12,"Référence",Tableau5[[#This Row],[Référence]]),0)</f>
        <v>0</v>
      </c>
      <c r="M14" s="10">
        <f>IFERROR(GETPIVOTDATA("Quantité",'fabrication 2018 semaine'!$A$5,"semaine",M12,"Référence",Tableau5[[#This Row],[Référence]]),0)</f>
        <v>0</v>
      </c>
      <c r="N14" s="10">
        <f>IFERROR(GETPIVOTDATA("Quantité",'fabrication 2018 semaine'!$A$5,"semaine",N12,"Référence",Tableau5[[#This Row],[Référence]]),0)</f>
        <v>0</v>
      </c>
      <c r="O14" s="10">
        <f>IFERROR(GETPIVOTDATA("Quantité",'fabrication 2018 semaine'!$A$5,"semaine",O12,"Référence",Tableau5[[#This Row],[Référence]]),0)</f>
        <v>0</v>
      </c>
      <c r="P14" s="10">
        <f>IFERROR(GETPIVOTDATA("Quantité",'fabrication 2018 semaine'!$A$5,"semaine",P12,"Référence",Tableau5[[#This Row],[Référence]]),0)</f>
        <v>0</v>
      </c>
      <c r="Q14" s="10">
        <f>IFERROR(GETPIVOTDATA("Quantité",'fabrication 2018 semaine'!$A$5,"semaine",Q12,"Référence",Tableau5[[#This Row],[Référence]]),0)</f>
        <v>0</v>
      </c>
      <c r="R14" s="10">
        <f>IFERROR(GETPIVOTDATA("Quantité",'fabrication 2018 semaine'!$A$5,"semaine",R12,"Référence",Tableau5[[#This Row],[Référence]]),0)</f>
        <v>0</v>
      </c>
      <c r="S14" s="10">
        <f>IFERROR(GETPIVOTDATA("Quantité",'fabrication 2018 semaine'!$A$5,"semaine",S12,"Référence",Tableau5[[#This Row],[Référence]]),0)</f>
        <v>0</v>
      </c>
      <c r="T14" s="10">
        <f>IFERROR(GETPIVOTDATA("Quantité",'fabrication 2018 semaine'!$A$5,"semaine",T12,"Référence",Tableau5[[#This Row],[Référence]]),0)</f>
        <v>0</v>
      </c>
      <c r="U14" s="10">
        <f>IFERROR(GETPIVOTDATA("Quantité",'fabrication 2018 semaine'!$A$5,"semaine",U12,"Référence",Tableau5[[#This Row],[Référence]]),0)</f>
        <v>0</v>
      </c>
      <c r="V14" s="10">
        <f>IFERROR(GETPIVOTDATA("Quantité",'fabrication 2018 semaine'!$A$5,"semaine",V12,"Référence",Tableau5[[#This Row],[Référence]]),0)</f>
        <v>0</v>
      </c>
      <c r="W14" s="10">
        <f>IFERROR(GETPIVOTDATA("Quantité",'fabrication 2018 semaine'!$A$5,"semaine",W12,"Référence",Tableau5[[#This Row],[Référence]]),0)</f>
        <v>0</v>
      </c>
      <c r="X14" s="10">
        <f>IFERROR(GETPIVOTDATA("Quantité",'fabrication 2018 semaine'!$A$5,"semaine",X12,"Référence",Tableau5[[#This Row],[Référence]]),0)</f>
        <v>0</v>
      </c>
      <c r="Y14" s="10">
        <f>IFERROR(GETPIVOTDATA("Quantité",'fabrication 2018 semaine'!$A$5,"semaine",Y12,"Référence",Tableau5[[#This Row],[Référence]]),0)</f>
        <v>0</v>
      </c>
      <c r="Z14" s="10">
        <f>IFERROR(GETPIVOTDATA("Quantité",'fabrication 2018 semaine'!$A$5,"semaine",Z12,"Référence",Tableau5[[#This Row],[Référence]]),0)</f>
        <v>0</v>
      </c>
      <c r="AA14" s="10">
        <f>IFERROR(GETPIVOTDATA("Quantité",'fabrication 2018 semaine'!$A$5,"semaine",AA12,"Référence",Tableau5[[#This Row],[Référence]]),0)</f>
        <v>0</v>
      </c>
      <c r="AB14" s="10">
        <f>IFERROR(GETPIVOTDATA("Quantité",'fabrication 2018 semaine'!$A$5,"semaine",AB12,"Référence",Tableau5[[#This Row],[Référence]]),0)</f>
        <v>0</v>
      </c>
      <c r="AC14" s="10">
        <f>IFERROR(GETPIVOTDATA("Quantité",'fabrication 2018 semaine'!$A$5,"semaine",AC12,"Référence",Tableau5[[#This Row],[Référence]]),0)</f>
        <v>0</v>
      </c>
      <c r="AD14" s="10">
        <f>IFERROR(GETPIVOTDATA("Quantité",'fabrication 2018 semaine'!$A$5,"semaine",AD12,"Référence",Tableau5[[#This Row],[Référence]]),0)</f>
        <v>0</v>
      </c>
      <c r="AE14" s="10">
        <f>IFERROR(GETPIVOTDATA("Quantité",'fabrication 2018 semaine'!$A$5,"semaine",AE12,"Référence",Tableau5[[#This Row],[Référence]]),0)</f>
        <v>0</v>
      </c>
      <c r="AF14" s="10">
        <f>IFERROR(GETPIVOTDATA("Quantité",'fabrication 2018 semaine'!$A$5,"semaine",AF12,"Référence",Tableau5[[#This Row],[Référence]]),0)</f>
        <v>0</v>
      </c>
      <c r="AG14" s="10">
        <f>IFERROR(GETPIVOTDATA("Quantité",'fabrication 2018 semaine'!$A$5,"semaine",AG12,"Référence",Tableau5[[#This Row],[Référence]]),0)</f>
        <v>0</v>
      </c>
      <c r="AH14" s="10">
        <f>IFERROR(GETPIVOTDATA("Quantité",'fabrication 2018 semaine'!$A$5,"semaine",AH12,"Référence",Tableau5[[#This Row],[Référence]]),0)</f>
        <v>0</v>
      </c>
      <c r="AI14" s="10">
        <f>IFERROR(GETPIVOTDATA("Quantité",'fabrication 2018 semaine'!$A$5,"semaine",AI12,"Référence",Tableau5[[#This Row],[Référence]]),0)</f>
        <v>0</v>
      </c>
      <c r="AJ14" s="10">
        <f>IFERROR(GETPIVOTDATA("Quantité",'fabrication 2018 semaine'!$A$5,"semaine",AJ12,"Référence",Tableau5[[#This Row],[Référence]]),0)</f>
        <v>0</v>
      </c>
      <c r="AK14" s="10">
        <f>IFERROR(GETPIVOTDATA("Quantité",'fabrication 2018 semaine'!$A$5,"semaine",AK12,"Référence",Tableau5[[#This Row],[Référence]]),0)</f>
        <v>0</v>
      </c>
      <c r="AL14" s="10">
        <f>IFERROR(GETPIVOTDATA("Quantité",'fabrication 2018 semaine'!$A$5,"semaine",AL12,"Référence",Tableau5[[#This Row],[Référence]]),0)</f>
        <v>0</v>
      </c>
      <c r="AM14" s="10">
        <f>IFERROR(GETPIVOTDATA("Quantité",'fabrication 2018 semaine'!$A$5,"semaine",AM12,"Référence",Tableau5[[#This Row],[Référence]]),0)</f>
        <v>0</v>
      </c>
      <c r="AN14" s="10">
        <f>IFERROR(GETPIVOTDATA("Quantité",'fabrication 2018 semaine'!$A$5,"semaine",AN12,"Référence",Tableau5[[#This Row],[Référence]]),0)</f>
        <v>0</v>
      </c>
      <c r="AO14" s="10">
        <f>IFERROR(GETPIVOTDATA("Quantité",'fabrication 2018 semaine'!$A$5,"semaine",AO12,"Référence",Tableau5[[#This Row],[Référence]]),0)</f>
        <v>0</v>
      </c>
      <c r="AP14" s="10">
        <f>IFERROR(GETPIVOTDATA("Quantité",'fabrication 2018 semaine'!$A$5,"semaine",AP12,"Référence",Tableau5[[#This Row],[Référence]]),0)</f>
        <v>0</v>
      </c>
      <c r="AQ14" s="10">
        <f>IFERROR(GETPIVOTDATA("Quantité",'fabrication 2018 semaine'!$A$5,"semaine",AQ12,"Référence",Tableau5[[#This Row],[Référence]]),0)</f>
        <v>0</v>
      </c>
      <c r="AR14" s="10">
        <f>IFERROR(GETPIVOTDATA("Quantité",'fabrication 2018 semaine'!$A$5,"semaine",AR12,"Référence",Tableau5[[#This Row],[Référence]]),0)</f>
        <v>0</v>
      </c>
      <c r="AS14" s="10">
        <f>IFERROR(GETPIVOTDATA("Quantité",'fabrication 2018 semaine'!$A$5,"semaine",AS12,"Référence",Tableau5[[#This Row],[Référence]]),0)</f>
        <v>0</v>
      </c>
      <c r="AT14" s="10">
        <f>IFERROR(GETPIVOTDATA("Quantité",'fabrication 2018 semaine'!$A$5,"semaine",AT12,"Référence",Tableau5[[#This Row],[Référence]]),0)</f>
        <v>0</v>
      </c>
      <c r="AU14" s="10">
        <f>IFERROR(GETPIVOTDATA("Quantité",'fabrication 2018 semaine'!$A$5,"semaine",AU12,"Référence",Tableau5[[#This Row],[Référence]]),0)</f>
        <v>0</v>
      </c>
      <c r="AV14" s="10">
        <f>IFERROR(GETPIVOTDATA("Quantité",'fabrication 2018 semaine'!$A$5,"semaine",AV12,"Référence",Tableau5[[#This Row],[Référence]]),0)</f>
        <v>0</v>
      </c>
      <c r="AW14" s="10">
        <f>IFERROR(GETPIVOTDATA("Quantité",'fabrication 2018 semaine'!$A$5,"semaine",AW12,"Référence",Tableau5[[#This Row],[Référence]]),0)</f>
        <v>0</v>
      </c>
      <c r="AX14" s="10">
        <f>IFERROR(GETPIVOTDATA("Quantité",'fabrication 2018 semaine'!$A$5,"semaine",AX12,"Référence",Tableau5[[#This Row],[Référence]]),0)</f>
        <v>0</v>
      </c>
      <c r="AY14" s="10">
        <f>IFERROR(GETPIVOTDATA("Quantité",'fabrication 2018 semaine'!$A$5,"semaine",AY12,"Référence",Tableau5[[#This Row],[Référence]]),0)</f>
        <v>0</v>
      </c>
      <c r="AZ14" s="10">
        <f>IFERROR(GETPIVOTDATA("Quantité",'fabrication 2018 semaine'!$A$5,"semaine",AZ12,"Référence",Tableau5[[#This Row],[Référence]]),0)</f>
        <v>0</v>
      </c>
      <c r="BA14" s="10">
        <f>IFERROR(GETPIVOTDATA("Quantité",'fabrication 2018 semaine'!$A$5,"semaine",BA12,"Référence",Tableau5[[#This Row],[Référence]]),0)</f>
        <v>0</v>
      </c>
      <c r="BB14" s="10">
        <f>IFERROR(GETPIVOTDATA("Quantité",'fabrication 2018 semaine'!$A$5,"semaine",BB12,"Référence",Tableau5[[#This Row],[Référence]]),0)</f>
        <v>0</v>
      </c>
      <c r="BC14" s="11">
        <f t="shared" si="1"/>
        <v>0</v>
      </c>
    </row>
    <row r="15" spans="1:55" ht="18" customHeight="1" x14ac:dyDescent="0.35">
      <c r="A15" s="9" t="s">
        <v>208</v>
      </c>
      <c r="B15" s="10" t="s">
        <v>209</v>
      </c>
      <c r="C15" s="10">
        <f>IFERROR(GETPIVOTDATA("Quantité",'fabrication 2018 semaine'!$A$5,"semaine",C13,"Référence",Tableau5[[#This Row],[Référence]]),0)</f>
        <v>0</v>
      </c>
      <c r="D15" s="10">
        <f>IFERROR(GETPIVOTDATA("Quantité",'fabrication 2018 semaine'!$A$5,"semaine",D13,"Référence",Tableau5[[#This Row],[Référence]]),0)</f>
        <v>0</v>
      </c>
      <c r="E15" s="10">
        <f>IFERROR(GETPIVOTDATA("Quantité",'fabrication 2018 semaine'!$A$5,"semaine",E13,"Référence",Tableau5[[#This Row],[Référence]]),0)</f>
        <v>0</v>
      </c>
      <c r="F15" s="10">
        <f>IFERROR(GETPIVOTDATA("Quantité",'fabrication 2018 semaine'!$A$5,"semaine",F13,"Référence",Tableau5[[#This Row],[Référence]]),0)</f>
        <v>0</v>
      </c>
      <c r="G15" s="10">
        <f>IFERROR(GETPIVOTDATA("Quantité",'fabrication 2018 semaine'!$A$5,"semaine",G13,"Référence",Tableau5[[#This Row],[Référence]]),0)</f>
        <v>0</v>
      </c>
      <c r="H15" s="10">
        <f>IFERROR(GETPIVOTDATA("Quantité",'fabrication 2018 semaine'!$A$5,"semaine",H13,"Référence",Tableau5[[#This Row],[Référence]]),0)</f>
        <v>0</v>
      </c>
      <c r="I15" s="10">
        <f>IFERROR(GETPIVOTDATA("Quantité",'fabrication 2018 semaine'!$A$5,"semaine",I13,"Référence",Tableau5[[#This Row],[Référence]]),0)</f>
        <v>0</v>
      </c>
      <c r="J15" s="10">
        <f>IFERROR(GETPIVOTDATA("Quantité",'fabrication 2018 semaine'!$A$5,"semaine",J13,"Référence",Tableau5[[#This Row],[Référence]]),0)</f>
        <v>0</v>
      </c>
      <c r="K15" s="10">
        <f>IFERROR(GETPIVOTDATA("Quantité",'fabrication 2018 semaine'!$A$5,"semaine",K13,"Référence",Tableau5[[#This Row],[Référence]]),0)</f>
        <v>0</v>
      </c>
      <c r="L15" s="10">
        <f>IFERROR(GETPIVOTDATA("Quantité",'fabrication 2018 semaine'!$A$5,"semaine",L13,"Référence",Tableau5[[#This Row],[Référence]]),0)</f>
        <v>0</v>
      </c>
      <c r="M15" s="10">
        <f>IFERROR(GETPIVOTDATA("Quantité",'fabrication 2018 semaine'!$A$5,"semaine",M13,"Référence",Tableau5[[#This Row],[Référence]]),0)</f>
        <v>0</v>
      </c>
      <c r="N15" s="10">
        <f>IFERROR(GETPIVOTDATA("Quantité",'fabrication 2018 semaine'!$A$5,"semaine",N13,"Référence",Tableau5[[#This Row],[Référence]]),0)</f>
        <v>0</v>
      </c>
      <c r="O15" s="10">
        <f>IFERROR(GETPIVOTDATA("Quantité",'fabrication 2018 semaine'!$A$5,"semaine",O13,"Référence",Tableau5[[#This Row],[Référence]]),0)</f>
        <v>0</v>
      </c>
      <c r="P15" s="10">
        <f>IFERROR(GETPIVOTDATA("Quantité",'fabrication 2018 semaine'!$A$5,"semaine",P13,"Référence",Tableau5[[#This Row],[Référence]]),0)</f>
        <v>0</v>
      </c>
      <c r="Q15" s="10">
        <f>IFERROR(GETPIVOTDATA("Quantité",'fabrication 2018 semaine'!$A$5,"semaine",Q13,"Référence",Tableau5[[#This Row],[Référence]]),0)</f>
        <v>0</v>
      </c>
      <c r="R15" s="10">
        <f>IFERROR(GETPIVOTDATA("Quantité",'fabrication 2018 semaine'!$A$5,"semaine",R13,"Référence",Tableau5[[#This Row],[Référence]]),0)</f>
        <v>0</v>
      </c>
      <c r="S15" s="10">
        <f>IFERROR(GETPIVOTDATA("Quantité",'fabrication 2018 semaine'!$A$5,"semaine",S13,"Référence",Tableau5[[#This Row],[Référence]]),0)</f>
        <v>0</v>
      </c>
      <c r="T15" s="10">
        <f>IFERROR(GETPIVOTDATA("Quantité",'fabrication 2018 semaine'!$A$5,"semaine",T13,"Référence",Tableau5[[#This Row],[Référence]]),0)</f>
        <v>0</v>
      </c>
      <c r="U15" s="10">
        <f>IFERROR(GETPIVOTDATA("Quantité",'fabrication 2018 semaine'!$A$5,"semaine",U13,"Référence",Tableau5[[#This Row],[Référence]]),0)</f>
        <v>0</v>
      </c>
      <c r="V15" s="10">
        <f>IFERROR(GETPIVOTDATA("Quantité",'fabrication 2018 semaine'!$A$5,"semaine",V13,"Référence",Tableau5[[#This Row],[Référence]]),0)</f>
        <v>0</v>
      </c>
      <c r="W15" s="10">
        <f>IFERROR(GETPIVOTDATA("Quantité",'fabrication 2018 semaine'!$A$5,"semaine",W13,"Référence",Tableau5[[#This Row],[Référence]]),0)</f>
        <v>0</v>
      </c>
      <c r="X15" s="10">
        <f>IFERROR(GETPIVOTDATA("Quantité",'fabrication 2018 semaine'!$A$5,"semaine",X13,"Référence",Tableau5[[#This Row],[Référence]]),0)</f>
        <v>0</v>
      </c>
      <c r="Y15" s="10">
        <f>IFERROR(GETPIVOTDATA("Quantité",'fabrication 2018 semaine'!$A$5,"semaine",Y13,"Référence",Tableau5[[#This Row],[Référence]]),0)</f>
        <v>0</v>
      </c>
      <c r="Z15" s="10">
        <f>IFERROR(GETPIVOTDATA("Quantité",'fabrication 2018 semaine'!$A$5,"semaine",Z13,"Référence",Tableau5[[#This Row],[Référence]]),0)</f>
        <v>0</v>
      </c>
      <c r="AA15" s="10">
        <f>IFERROR(GETPIVOTDATA("Quantité",'fabrication 2018 semaine'!$A$5,"semaine",AA13,"Référence",Tableau5[[#This Row],[Référence]]),0)</f>
        <v>0</v>
      </c>
      <c r="AB15" s="10">
        <f>IFERROR(GETPIVOTDATA("Quantité",'fabrication 2018 semaine'!$A$5,"semaine",AB13,"Référence",Tableau5[[#This Row],[Référence]]),0)</f>
        <v>0</v>
      </c>
      <c r="AC15" s="10">
        <f>IFERROR(GETPIVOTDATA("Quantité",'fabrication 2018 semaine'!$A$5,"semaine",AC13,"Référence",Tableau5[[#This Row],[Référence]]),0)</f>
        <v>0</v>
      </c>
      <c r="AD15" s="10">
        <f>IFERROR(GETPIVOTDATA("Quantité",'fabrication 2018 semaine'!$A$5,"semaine",AD13,"Référence",Tableau5[[#This Row],[Référence]]),0)</f>
        <v>0</v>
      </c>
      <c r="AE15" s="10">
        <f>IFERROR(GETPIVOTDATA("Quantité",'fabrication 2018 semaine'!$A$5,"semaine",AE13,"Référence",Tableau5[[#This Row],[Référence]]),0)</f>
        <v>0</v>
      </c>
      <c r="AF15" s="10">
        <f>IFERROR(GETPIVOTDATA("Quantité",'fabrication 2018 semaine'!$A$5,"semaine",AF13,"Référence",Tableau5[[#This Row],[Référence]]),0)</f>
        <v>0</v>
      </c>
      <c r="AG15" s="10">
        <f>IFERROR(GETPIVOTDATA("Quantité",'fabrication 2018 semaine'!$A$5,"semaine",AG13,"Référence",Tableau5[[#This Row],[Référence]]),0)</f>
        <v>0</v>
      </c>
      <c r="AH15" s="10">
        <f>IFERROR(GETPIVOTDATA("Quantité",'fabrication 2018 semaine'!$A$5,"semaine",AH13,"Référence",Tableau5[[#This Row],[Référence]]),0)</f>
        <v>0</v>
      </c>
      <c r="AI15" s="10">
        <f>IFERROR(GETPIVOTDATA("Quantité",'fabrication 2018 semaine'!$A$5,"semaine",AI13,"Référence",Tableau5[[#This Row],[Référence]]),0)</f>
        <v>0</v>
      </c>
      <c r="AJ15" s="10">
        <f>IFERROR(GETPIVOTDATA("Quantité",'fabrication 2018 semaine'!$A$5,"semaine",AJ13,"Référence",Tableau5[[#This Row],[Référence]]),0)</f>
        <v>0</v>
      </c>
      <c r="AK15" s="10">
        <f>IFERROR(GETPIVOTDATA("Quantité",'fabrication 2018 semaine'!$A$5,"semaine",AK13,"Référence",Tableau5[[#This Row],[Référence]]),0)</f>
        <v>0</v>
      </c>
      <c r="AL15" s="10">
        <f>IFERROR(GETPIVOTDATA("Quantité",'fabrication 2018 semaine'!$A$5,"semaine",AL13,"Référence",Tableau5[[#This Row],[Référence]]),0)</f>
        <v>0</v>
      </c>
      <c r="AM15" s="10">
        <f>IFERROR(GETPIVOTDATA("Quantité",'fabrication 2018 semaine'!$A$5,"semaine",AM13,"Référence",Tableau5[[#This Row],[Référence]]),0)</f>
        <v>0</v>
      </c>
      <c r="AN15" s="10">
        <f>IFERROR(GETPIVOTDATA("Quantité",'fabrication 2018 semaine'!$A$5,"semaine",AN13,"Référence",Tableau5[[#This Row],[Référence]]),0)</f>
        <v>0</v>
      </c>
      <c r="AO15" s="10">
        <f>IFERROR(GETPIVOTDATA("Quantité",'fabrication 2018 semaine'!$A$5,"semaine",AO13,"Référence",Tableau5[[#This Row],[Référence]]),0)</f>
        <v>0</v>
      </c>
      <c r="AP15" s="10">
        <f>IFERROR(GETPIVOTDATA("Quantité",'fabrication 2018 semaine'!$A$5,"semaine",AP13,"Référence",Tableau5[[#This Row],[Référence]]),0)</f>
        <v>0</v>
      </c>
      <c r="AQ15" s="10">
        <f>IFERROR(GETPIVOTDATA("Quantité",'fabrication 2018 semaine'!$A$5,"semaine",AQ13,"Référence",Tableau5[[#This Row],[Référence]]),0)</f>
        <v>0</v>
      </c>
      <c r="AR15" s="10">
        <f>IFERROR(GETPIVOTDATA("Quantité",'fabrication 2018 semaine'!$A$5,"semaine",AR13,"Référence",Tableau5[[#This Row],[Référence]]),0)</f>
        <v>0</v>
      </c>
      <c r="AS15" s="10">
        <f>IFERROR(GETPIVOTDATA("Quantité",'fabrication 2018 semaine'!$A$5,"semaine",AS13,"Référence",Tableau5[[#This Row],[Référence]]),0)</f>
        <v>0</v>
      </c>
      <c r="AT15" s="10">
        <f>IFERROR(GETPIVOTDATA("Quantité",'fabrication 2018 semaine'!$A$5,"semaine",AT13,"Référence",Tableau5[[#This Row],[Référence]]),0)</f>
        <v>0</v>
      </c>
      <c r="AU15" s="10">
        <f>IFERROR(GETPIVOTDATA("Quantité",'fabrication 2018 semaine'!$A$5,"semaine",AU13,"Référence",Tableau5[[#This Row],[Référence]]),0)</f>
        <v>0</v>
      </c>
      <c r="AV15" s="10">
        <f>IFERROR(GETPIVOTDATA("Quantité",'fabrication 2018 semaine'!$A$5,"semaine",AV13,"Référence",Tableau5[[#This Row],[Référence]]),0)</f>
        <v>0</v>
      </c>
      <c r="AW15" s="10">
        <f>IFERROR(GETPIVOTDATA("Quantité",'fabrication 2018 semaine'!$A$5,"semaine",AW13,"Référence",Tableau5[[#This Row],[Référence]]),0)</f>
        <v>0</v>
      </c>
      <c r="AX15" s="10">
        <f>IFERROR(GETPIVOTDATA("Quantité",'fabrication 2018 semaine'!$A$5,"semaine",AX13,"Référence",Tableau5[[#This Row],[Référence]]),0)</f>
        <v>0</v>
      </c>
      <c r="AY15" s="10">
        <f>IFERROR(GETPIVOTDATA("Quantité",'fabrication 2018 semaine'!$A$5,"semaine",AY13,"Référence",Tableau5[[#This Row],[Référence]]),0)</f>
        <v>0</v>
      </c>
      <c r="AZ15" s="10">
        <f>IFERROR(GETPIVOTDATA("Quantité",'fabrication 2018 semaine'!$A$5,"semaine",AZ13,"Référence",Tableau5[[#This Row],[Référence]]),0)</f>
        <v>0</v>
      </c>
      <c r="BA15" s="10">
        <f>IFERROR(GETPIVOTDATA("Quantité",'fabrication 2018 semaine'!$A$5,"semaine",BA13,"Référence",Tableau5[[#This Row],[Référence]]),0)</f>
        <v>0</v>
      </c>
      <c r="BB15" s="10">
        <f>IFERROR(GETPIVOTDATA("Quantité",'fabrication 2018 semaine'!$A$5,"semaine",BB13,"Référence",Tableau5[[#This Row],[Référence]]),0)</f>
        <v>0</v>
      </c>
      <c r="BC15" s="11">
        <f t="shared" si="1"/>
        <v>0</v>
      </c>
    </row>
    <row r="16" spans="1:55" ht="18" customHeight="1" x14ac:dyDescent="0.35">
      <c r="A16" s="9" t="s">
        <v>104</v>
      </c>
      <c r="B16" s="10" t="s">
        <v>105</v>
      </c>
      <c r="C16" s="10">
        <f>IFERROR(GETPIVOTDATA("Quantité",'fabrication 2018 semaine'!$A$5,"semaine",C14,"Référence",Tableau5[[#This Row],[Référence]]),0)</f>
        <v>0</v>
      </c>
      <c r="D16" s="10">
        <f>IFERROR(GETPIVOTDATA("Quantité",'fabrication 2018 semaine'!$A$5,"semaine",D14,"Référence",Tableau5[[#This Row],[Référence]]),0)</f>
        <v>0</v>
      </c>
      <c r="E16" s="10">
        <f>IFERROR(GETPIVOTDATA("Quantité",'fabrication 2018 semaine'!$A$5,"semaine",E14,"Référence",Tableau5[[#This Row],[Référence]]),0)</f>
        <v>0</v>
      </c>
      <c r="F16" s="10">
        <f>IFERROR(GETPIVOTDATA("Quantité",'fabrication 2018 semaine'!$A$5,"semaine",F14,"Référence",Tableau5[[#This Row],[Référence]]),0)</f>
        <v>0</v>
      </c>
      <c r="G16" s="10">
        <f>IFERROR(GETPIVOTDATA("Quantité",'fabrication 2018 semaine'!$A$5,"semaine",G14,"Référence",Tableau5[[#This Row],[Référence]]),0)</f>
        <v>0</v>
      </c>
      <c r="H16" s="10">
        <f>IFERROR(GETPIVOTDATA("Quantité",'fabrication 2018 semaine'!$A$5,"semaine",H14,"Référence",Tableau5[[#This Row],[Référence]]),0)</f>
        <v>0</v>
      </c>
      <c r="I16" s="10">
        <f>IFERROR(GETPIVOTDATA("Quantité",'fabrication 2018 semaine'!$A$5,"semaine",I14,"Référence",Tableau5[[#This Row],[Référence]]),0)</f>
        <v>0</v>
      </c>
      <c r="J16" s="10">
        <f>IFERROR(GETPIVOTDATA("Quantité",'fabrication 2018 semaine'!$A$5,"semaine",J14,"Référence",Tableau5[[#This Row],[Référence]]),0)</f>
        <v>0</v>
      </c>
      <c r="K16" s="10">
        <f>IFERROR(GETPIVOTDATA("Quantité",'fabrication 2018 semaine'!$A$5,"semaine",K14,"Référence",Tableau5[[#This Row],[Référence]]),0)</f>
        <v>0</v>
      </c>
      <c r="L16" s="10">
        <f>IFERROR(GETPIVOTDATA("Quantité",'fabrication 2018 semaine'!$A$5,"semaine",L14,"Référence",Tableau5[[#This Row],[Référence]]),0)</f>
        <v>0</v>
      </c>
      <c r="M16" s="10">
        <f>IFERROR(GETPIVOTDATA("Quantité",'fabrication 2018 semaine'!$A$5,"semaine",M14,"Référence",Tableau5[[#This Row],[Référence]]),0)</f>
        <v>0</v>
      </c>
      <c r="N16" s="10">
        <f>IFERROR(GETPIVOTDATA("Quantité",'fabrication 2018 semaine'!$A$5,"semaine",N14,"Référence",Tableau5[[#This Row],[Référence]]),0)</f>
        <v>0</v>
      </c>
      <c r="O16" s="10">
        <f>IFERROR(GETPIVOTDATA("Quantité",'fabrication 2018 semaine'!$A$5,"semaine",O14,"Référence",Tableau5[[#This Row],[Référence]]),0)</f>
        <v>0</v>
      </c>
      <c r="P16" s="10">
        <f>IFERROR(GETPIVOTDATA("Quantité",'fabrication 2018 semaine'!$A$5,"semaine",P14,"Référence",Tableau5[[#This Row],[Référence]]),0)</f>
        <v>0</v>
      </c>
      <c r="Q16" s="10">
        <f>IFERROR(GETPIVOTDATA("Quantité",'fabrication 2018 semaine'!$A$5,"semaine",Q14,"Référence",Tableau5[[#This Row],[Référence]]),0)</f>
        <v>0</v>
      </c>
      <c r="R16" s="10">
        <f>IFERROR(GETPIVOTDATA("Quantité",'fabrication 2018 semaine'!$A$5,"semaine",R14,"Référence",Tableau5[[#This Row],[Référence]]),0)</f>
        <v>0</v>
      </c>
      <c r="S16" s="10">
        <f>IFERROR(GETPIVOTDATA("Quantité",'fabrication 2018 semaine'!$A$5,"semaine",S14,"Référence",Tableau5[[#This Row],[Référence]]),0)</f>
        <v>0</v>
      </c>
      <c r="T16" s="10">
        <f>IFERROR(GETPIVOTDATA("Quantité",'fabrication 2018 semaine'!$A$5,"semaine",T14,"Référence",Tableau5[[#This Row],[Référence]]),0)</f>
        <v>0</v>
      </c>
      <c r="U16" s="10">
        <f>IFERROR(GETPIVOTDATA("Quantité",'fabrication 2018 semaine'!$A$5,"semaine",U14,"Référence",Tableau5[[#This Row],[Référence]]),0)</f>
        <v>0</v>
      </c>
      <c r="V16" s="10">
        <f>IFERROR(GETPIVOTDATA("Quantité",'fabrication 2018 semaine'!$A$5,"semaine",V14,"Référence",Tableau5[[#This Row],[Référence]]),0)</f>
        <v>0</v>
      </c>
      <c r="W16" s="10">
        <f>IFERROR(GETPIVOTDATA("Quantité",'fabrication 2018 semaine'!$A$5,"semaine",W14,"Référence",Tableau5[[#This Row],[Référence]]),0)</f>
        <v>0</v>
      </c>
      <c r="X16" s="10">
        <f>IFERROR(GETPIVOTDATA("Quantité",'fabrication 2018 semaine'!$A$5,"semaine",X14,"Référence",Tableau5[[#This Row],[Référence]]),0)</f>
        <v>0</v>
      </c>
      <c r="Y16" s="10">
        <f>IFERROR(GETPIVOTDATA("Quantité",'fabrication 2018 semaine'!$A$5,"semaine",Y14,"Référence",Tableau5[[#This Row],[Référence]]),0)</f>
        <v>0</v>
      </c>
      <c r="Z16" s="10">
        <f>IFERROR(GETPIVOTDATA("Quantité",'fabrication 2018 semaine'!$A$5,"semaine",Z14,"Référence",Tableau5[[#This Row],[Référence]]),0)</f>
        <v>0</v>
      </c>
      <c r="AA16" s="10">
        <f>IFERROR(GETPIVOTDATA("Quantité",'fabrication 2018 semaine'!$A$5,"semaine",AA14,"Référence",Tableau5[[#This Row],[Référence]]),0)</f>
        <v>0</v>
      </c>
      <c r="AB16" s="10">
        <f>IFERROR(GETPIVOTDATA("Quantité",'fabrication 2018 semaine'!$A$5,"semaine",AB14,"Référence",Tableau5[[#This Row],[Référence]]),0)</f>
        <v>0</v>
      </c>
      <c r="AC16" s="10">
        <f>IFERROR(GETPIVOTDATA("Quantité",'fabrication 2018 semaine'!$A$5,"semaine",AC14,"Référence",Tableau5[[#This Row],[Référence]]),0)</f>
        <v>0</v>
      </c>
      <c r="AD16" s="10">
        <f>IFERROR(GETPIVOTDATA("Quantité",'fabrication 2018 semaine'!$A$5,"semaine",AD14,"Référence",Tableau5[[#This Row],[Référence]]),0)</f>
        <v>0</v>
      </c>
      <c r="AE16" s="10">
        <f>IFERROR(GETPIVOTDATA("Quantité",'fabrication 2018 semaine'!$A$5,"semaine",AE14,"Référence",Tableau5[[#This Row],[Référence]]),0)</f>
        <v>0</v>
      </c>
      <c r="AF16" s="10">
        <f>IFERROR(GETPIVOTDATA("Quantité",'fabrication 2018 semaine'!$A$5,"semaine",AF14,"Référence",Tableau5[[#This Row],[Référence]]),0)</f>
        <v>0</v>
      </c>
      <c r="AG16" s="10">
        <f>IFERROR(GETPIVOTDATA("Quantité",'fabrication 2018 semaine'!$A$5,"semaine",AG14,"Référence",Tableau5[[#This Row],[Référence]]),0)</f>
        <v>0</v>
      </c>
      <c r="AH16" s="10">
        <f>IFERROR(GETPIVOTDATA("Quantité",'fabrication 2018 semaine'!$A$5,"semaine",AH14,"Référence",Tableau5[[#This Row],[Référence]]),0)</f>
        <v>0</v>
      </c>
      <c r="AI16" s="10">
        <f>IFERROR(GETPIVOTDATA("Quantité",'fabrication 2018 semaine'!$A$5,"semaine",AI14,"Référence",Tableau5[[#This Row],[Référence]]),0)</f>
        <v>0</v>
      </c>
      <c r="AJ16" s="10">
        <f>IFERROR(GETPIVOTDATA("Quantité",'fabrication 2018 semaine'!$A$5,"semaine",AJ14,"Référence",Tableau5[[#This Row],[Référence]]),0)</f>
        <v>0</v>
      </c>
      <c r="AK16" s="10">
        <f>IFERROR(GETPIVOTDATA("Quantité",'fabrication 2018 semaine'!$A$5,"semaine",AK14,"Référence",Tableau5[[#This Row],[Référence]]),0)</f>
        <v>0</v>
      </c>
      <c r="AL16" s="10">
        <f>IFERROR(GETPIVOTDATA("Quantité",'fabrication 2018 semaine'!$A$5,"semaine",AL14,"Référence",Tableau5[[#This Row],[Référence]]),0)</f>
        <v>0</v>
      </c>
      <c r="AM16" s="10">
        <f>IFERROR(GETPIVOTDATA("Quantité",'fabrication 2018 semaine'!$A$5,"semaine",AM14,"Référence",Tableau5[[#This Row],[Référence]]),0)</f>
        <v>0</v>
      </c>
      <c r="AN16" s="10">
        <f>IFERROR(GETPIVOTDATA("Quantité",'fabrication 2018 semaine'!$A$5,"semaine",AN14,"Référence",Tableau5[[#This Row],[Référence]]),0)</f>
        <v>0</v>
      </c>
      <c r="AO16" s="10">
        <f>IFERROR(GETPIVOTDATA("Quantité",'fabrication 2018 semaine'!$A$5,"semaine",AO14,"Référence",Tableau5[[#This Row],[Référence]]),0)</f>
        <v>0</v>
      </c>
      <c r="AP16" s="10">
        <f>IFERROR(GETPIVOTDATA("Quantité",'fabrication 2018 semaine'!$A$5,"semaine",AP14,"Référence",Tableau5[[#This Row],[Référence]]),0)</f>
        <v>0</v>
      </c>
      <c r="AQ16" s="10">
        <f>IFERROR(GETPIVOTDATA("Quantité",'fabrication 2018 semaine'!$A$5,"semaine",AQ14,"Référence",Tableau5[[#This Row],[Référence]]),0)</f>
        <v>0</v>
      </c>
      <c r="AR16" s="10">
        <f>IFERROR(GETPIVOTDATA("Quantité",'fabrication 2018 semaine'!$A$5,"semaine",AR14,"Référence",Tableau5[[#This Row],[Référence]]),0)</f>
        <v>0</v>
      </c>
      <c r="AS16" s="10">
        <f>IFERROR(GETPIVOTDATA("Quantité",'fabrication 2018 semaine'!$A$5,"semaine",AS14,"Référence",Tableau5[[#This Row],[Référence]]),0)</f>
        <v>0</v>
      </c>
      <c r="AT16" s="10">
        <f>IFERROR(GETPIVOTDATA("Quantité",'fabrication 2018 semaine'!$A$5,"semaine",AT14,"Référence",Tableau5[[#This Row],[Référence]]),0)</f>
        <v>0</v>
      </c>
      <c r="AU16" s="10">
        <f>IFERROR(GETPIVOTDATA("Quantité",'fabrication 2018 semaine'!$A$5,"semaine",AU14,"Référence",Tableau5[[#This Row],[Référence]]),0)</f>
        <v>0</v>
      </c>
      <c r="AV16" s="10">
        <f>IFERROR(GETPIVOTDATA("Quantité",'fabrication 2018 semaine'!$A$5,"semaine",AV14,"Référence",Tableau5[[#This Row],[Référence]]),0)</f>
        <v>0</v>
      </c>
      <c r="AW16" s="10">
        <f>IFERROR(GETPIVOTDATA("Quantité",'fabrication 2018 semaine'!$A$5,"semaine",AW14,"Référence",Tableau5[[#This Row],[Référence]]),0)</f>
        <v>0</v>
      </c>
      <c r="AX16" s="10">
        <f>IFERROR(GETPIVOTDATA("Quantité",'fabrication 2018 semaine'!$A$5,"semaine",AX14,"Référence",Tableau5[[#This Row],[Référence]]),0)</f>
        <v>0</v>
      </c>
      <c r="AY16" s="10">
        <f>IFERROR(GETPIVOTDATA("Quantité",'fabrication 2018 semaine'!$A$5,"semaine",AY14,"Référence",Tableau5[[#This Row],[Référence]]),0)</f>
        <v>0</v>
      </c>
      <c r="AZ16" s="10">
        <f>IFERROR(GETPIVOTDATA("Quantité",'fabrication 2018 semaine'!$A$5,"semaine",AZ14,"Référence",Tableau5[[#This Row],[Référence]]),0)</f>
        <v>0</v>
      </c>
      <c r="BA16" s="10">
        <f>IFERROR(GETPIVOTDATA("Quantité",'fabrication 2018 semaine'!$A$5,"semaine",BA14,"Référence",Tableau5[[#This Row],[Référence]]),0)</f>
        <v>0</v>
      </c>
      <c r="BB16" s="10">
        <f>IFERROR(GETPIVOTDATA("Quantité",'fabrication 2018 semaine'!$A$5,"semaine",BB14,"Référence",Tableau5[[#This Row],[Référence]]),0)</f>
        <v>0</v>
      </c>
      <c r="BC16" s="11">
        <f t="shared" si="1"/>
        <v>0</v>
      </c>
    </row>
    <row r="17" spans="1:55" ht="18" customHeight="1" x14ac:dyDescent="0.35">
      <c r="A17" s="12" t="s">
        <v>212</v>
      </c>
      <c r="B17" s="13" t="s">
        <v>317</v>
      </c>
      <c r="C17" s="10">
        <f>IFERROR(GETPIVOTDATA("Quantité",'fabrication 2018 semaine'!$A$5,"semaine",C15,"Référence",Tableau5[[#This Row],[Référence]]),0)</f>
        <v>0</v>
      </c>
      <c r="D17" s="10">
        <f>IFERROR(GETPIVOTDATA("Quantité",'fabrication 2018 semaine'!$A$5,"semaine",D15,"Référence",Tableau5[[#This Row],[Référence]]),0)</f>
        <v>0</v>
      </c>
      <c r="E17" s="10">
        <f>IFERROR(GETPIVOTDATA("Quantité",'fabrication 2018 semaine'!$A$5,"semaine",E15,"Référence",Tableau5[[#This Row],[Référence]]),0)</f>
        <v>0</v>
      </c>
      <c r="F17" s="10">
        <f>IFERROR(GETPIVOTDATA("Quantité",'fabrication 2018 semaine'!$A$5,"semaine",F15,"Référence",Tableau5[[#This Row],[Référence]]),0)</f>
        <v>0</v>
      </c>
      <c r="G17" s="10">
        <f>IFERROR(GETPIVOTDATA("Quantité",'fabrication 2018 semaine'!$A$5,"semaine",G15,"Référence",Tableau5[[#This Row],[Référence]]),0)</f>
        <v>0</v>
      </c>
      <c r="H17" s="10">
        <f>IFERROR(GETPIVOTDATA("Quantité",'fabrication 2018 semaine'!$A$5,"semaine",H15,"Référence",Tableau5[[#This Row],[Référence]]),0)</f>
        <v>0</v>
      </c>
      <c r="I17" s="10">
        <f>IFERROR(GETPIVOTDATA("Quantité",'fabrication 2018 semaine'!$A$5,"semaine",I15,"Référence",Tableau5[[#This Row],[Référence]]),0)</f>
        <v>0</v>
      </c>
      <c r="J17" s="10">
        <f>IFERROR(GETPIVOTDATA("Quantité",'fabrication 2018 semaine'!$A$5,"semaine",J15,"Référence",Tableau5[[#This Row],[Référence]]),0)</f>
        <v>0</v>
      </c>
      <c r="K17" s="10">
        <f>IFERROR(GETPIVOTDATA("Quantité",'fabrication 2018 semaine'!$A$5,"semaine",K15,"Référence",Tableau5[[#This Row],[Référence]]),0)</f>
        <v>0</v>
      </c>
      <c r="L17" s="10">
        <f>IFERROR(GETPIVOTDATA("Quantité",'fabrication 2018 semaine'!$A$5,"semaine",L15,"Référence",Tableau5[[#This Row],[Référence]]),0)</f>
        <v>0</v>
      </c>
      <c r="M17" s="10">
        <f>IFERROR(GETPIVOTDATA("Quantité",'fabrication 2018 semaine'!$A$5,"semaine",M15,"Référence",Tableau5[[#This Row],[Référence]]),0)</f>
        <v>0</v>
      </c>
      <c r="N17" s="10">
        <f>IFERROR(GETPIVOTDATA("Quantité",'fabrication 2018 semaine'!$A$5,"semaine",N15,"Référence",Tableau5[[#This Row],[Référence]]),0)</f>
        <v>0</v>
      </c>
      <c r="O17" s="10">
        <f>IFERROR(GETPIVOTDATA("Quantité",'fabrication 2018 semaine'!$A$5,"semaine",O15,"Référence",Tableau5[[#This Row],[Référence]]),0)</f>
        <v>0</v>
      </c>
      <c r="P17" s="10">
        <f>IFERROR(GETPIVOTDATA("Quantité",'fabrication 2018 semaine'!$A$5,"semaine",P15,"Référence",Tableau5[[#This Row],[Référence]]),0)</f>
        <v>0</v>
      </c>
      <c r="Q17" s="10">
        <f>IFERROR(GETPIVOTDATA("Quantité",'fabrication 2018 semaine'!$A$5,"semaine",Q15,"Référence",Tableau5[[#This Row],[Référence]]),0)</f>
        <v>0</v>
      </c>
      <c r="R17" s="10">
        <f>IFERROR(GETPIVOTDATA("Quantité",'fabrication 2018 semaine'!$A$5,"semaine",R15,"Référence",Tableau5[[#This Row],[Référence]]),0)</f>
        <v>0</v>
      </c>
      <c r="S17" s="10">
        <f>IFERROR(GETPIVOTDATA("Quantité",'fabrication 2018 semaine'!$A$5,"semaine",S15,"Référence",Tableau5[[#This Row],[Référence]]),0)</f>
        <v>0</v>
      </c>
      <c r="T17" s="10">
        <f>IFERROR(GETPIVOTDATA("Quantité",'fabrication 2018 semaine'!$A$5,"semaine",T15,"Référence",Tableau5[[#This Row],[Référence]]),0)</f>
        <v>0</v>
      </c>
      <c r="U17" s="10">
        <f>IFERROR(GETPIVOTDATA("Quantité",'fabrication 2018 semaine'!$A$5,"semaine",U15,"Référence",Tableau5[[#This Row],[Référence]]),0)</f>
        <v>0</v>
      </c>
      <c r="V17" s="10">
        <f>IFERROR(GETPIVOTDATA("Quantité",'fabrication 2018 semaine'!$A$5,"semaine",V15,"Référence",Tableau5[[#This Row],[Référence]]),0)</f>
        <v>0</v>
      </c>
      <c r="W17" s="10">
        <f>IFERROR(GETPIVOTDATA("Quantité",'fabrication 2018 semaine'!$A$5,"semaine",W15,"Référence",Tableau5[[#This Row],[Référence]]),0)</f>
        <v>0</v>
      </c>
      <c r="X17" s="10">
        <f>IFERROR(GETPIVOTDATA("Quantité",'fabrication 2018 semaine'!$A$5,"semaine",X15,"Référence",Tableau5[[#This Row],[Référence]]),0)</f>
        <v>0</v>
      </c>
      <c r="Y17" s="10">
        <f>IFERROR(GETPIVOTDATA("Quantité",'fabrication 2018 semaine'!$A$5,"semaine",Y15,"Référence",Tableau5[[#This Row],[Référence]]),0)</f>
        <v>0</v>
      </c>
      <c r="Z17" s="10">
        <f>IFERROR(GETPIVOTDATA("Quantité",'fabrication 2018 semaine'!$A$5,"semaine",Z15,"Référence",Tableau5[[#This Row],[Référence]]),0)</f>
        <v>0</v>
      </c>
      <c r="AA17" s="10">
        <f>IFERROR(GETPIVOTDATA("Quantité",'fabrication 2018 semaine'!$A$5,"semaine",AA15,"Référence",Tableau5[[#This Row],[Référence]]),0)</f>
        <v>0</v>
      </c>
      <c r="AB17" s="10">
        <f>IFERROR(GETPIVOTDATA("Quantité",'fabrication 2018 semaine'!$A$5,"semaine",AB15,"Référence",Tableau5[[#This Row],[Référence]]),0)</f>
        <v>0</v>
      </c>
      <c r="AC17" s="10">
        <f>IFERROR(GETPIVOTDATA("Quantité",'fabrication 2018 semaine'!$A$5,"semaine",AC15,"Référence",Tableau5[[#This Row],[Référence]]),0)</f>
        <v>0</v>
      </c>
      <c r="AD17" s="10">
        <f>IFERROR(GETPIVOTDATA("Quantité",'fabrication 2018 semaine'!$A$5,"semaine",AD15,"Référence",Tableau5[[#This Row],[Référence]]),0)</f>
        <v>0</v>
      </c>
      <c r="AE17" s="10">
        <f>IFERROR(GETPIVOTDATA("Quantité",'fabrication 2018 semaine'!$A$5,"semaine",AE15,"Référence",Tableau5[[#This Row],[Référence]]),0)</f>
        <v>0</v>
      </c>
      <c r="AF17" s="10">
        <f>IFERROR(GETPIVOTDATA("Quantité",'fabrication 2018 semaine'!$A$5,"semaine",AF15,"Référence",Tableau5[[#This Row],[Référence]]),0)</f>
        <v>0</v>
      </c>
      <c r="AG17" s="10">
        <f>IFERROR(GETPIVOTDATA("Quantité",'fabrication 2018 semaine'!$A$5,"semaine",AG15,"Référence",Tableau5[[#This Row],[Référence]]),0)</f>
        <v>0</v>
      </c>
      <c r="AH17" s="10">
        <f>IFERROR(GETPIVOTDATA("Quantité",'fabrication 2018 semaine'!$A$5,"semaine",AH15,"Référence",Tableau5[[#This Row],[Référence]]),0)</f>
        <v>0</v>
      </c>
      <c r="AI17" s="10">
        <f>IFERROR(GETPIVOTDATA("Quantité",'fabrication 2018 semaine'!$A$5,"semaine",AI15,"Référence",Tableau5[[#This Row],[Référence]]),0)</f>
        <v>0</v>
      </c>
      <c r="AJ17" s="10">
        <f>IFERROR(GETPIVOTDATA("Quantité",'fabrication 2018 semaine'!$A$5,"semaine",AJ15,"Référence",Tableau5[[#This Row],[Référence]]),0)</f>
        <v>0</v>
      </c>
      <c r="AK17" s="10">
        <f>IFERROR(GETPIVOTDATA("Quantité",'fabrication 2018 semaine'!$A$5,"semaine",AK15,"Référence",Tableau5[[#This Row],[Référence]]),0)</f>
        <v>0</v>
      </c>
      <c r="AL17" s="10">
        <f>IFERROR(GETPIVOTDATA("Quantité",'fabrication 2018 semaine'!$A$5,"semaine",AL15,"Référence",Tableau5[[#This Row],[Référence]]),0)</f>
        <v>0</v>
      </c>
      <c r="AM17" s="10">
        <f>IFERROR(GETPIVOTDATA("Quantité",'fabrication 2018 semaine'!$A$5,"semaine",AM15,"Référence",Tableau5[[#This Row],[Référence]]),0)</f>
        <v>0</v>
      </c>
      <c r="AN17" s="10">
        <f>IFERROR(GETPIVOTDATA("Quantité",'fabrication 2018 semaine'!$A$5,"semaine",AN15,"Référence",Tableau5[[#This Row],[Référence]]),0)</f>
        <v>0</v>
      </c>
      <c r="AO17" s="10">
        <f>IFERROR(GETPIVOTDATA("Quantité",'fabrication 2018 semaine'!$A$5,"semaine",AO15,"Référence",Tableau5[[#This Row],[Référence]]),0)</f>
        <v>0</v>
      </c>
      <c r="AP17" s="10">
        <f>IFERROR(GETPIVOTDATA("Quantité",'fabrication 2018 semaine'!$A$5,"semaine",AP15,"Référence",Tableau5[[#This Row],[Référence]]),0)</f>
        <v>0</v>
      </c>
      <c r="AQ17" s="10">
        <f>IFERROR(GETPIVOTDATA("Quantité",'fabrication 2018 semaine'!$A$5,"semaine",AQ15,"Référence",Tableau5[[#This Row],[Référence]]),0)</f>
        <v>0</v>
      </c>
      <c r="AR17" s="10">
        <f>IFERROR(GETPIVOTDATA("Quantité",'fabrication 2018 semaine'!$A$5,"semaine",AR15,"Référence",Tableau5[[#This Row],[Référence]]),0)</f>
        <v>0</v>
      </c>
      <c r="AS17" s="10">
        <f>IFERROR(GETPIVOTDATA("Quantité",'fabrication 2018 semaine'!$A$5,"semaine",AS15,"Référence",Tableau5[[#This Row],[Référence]]),0)</f>
        <v>0</v>
      </c>
      <c r="AT17" s="10">
        <f>IFERROR(GETPIVOTDATA("Quantité",'fabrication 2018 semaine'!$A$5,"semaine",AT15,"Référence",Tableau5[[#This Row],[Référence]]),0)</f>
        <v>0</v>
      </c>
      <c r="AU17" s="10">
        <f>IFERROR(GETPIVOTDATA("Quantité",'fabrication 2018 semaine'!$A$5,"semaine",AU15,"Référence",Tableau5[[#This Row],[Référence]]),0)</f>
        <v>0</v>
      </c>
      <c r="AV17" s="10">
        <f>IFERROR(GETPIVOTDATA("Quantité",'fabrication 2018 semaine'!$A$5,"semaine",AV15,"Référence",Tableau5[[#This Row],[Référence]]),0)</f>
        <v>0</v>
      </c>
      <c r="AW17" s="10">
        <f>IFERROR(GETPIVOTDATA("Quantité",'fabrication 2018 semaine'!$A$5,"semaine",AW15,"Référence",Tableau5[[#This Row],[Référence]]),0)</f>
        <v>0</v>
      </c>
      <c r="AX17" s="10">
        <f>IFERROR(GETPIVOTDATA("Quantité",'fabrication 2018 semaine'!$A$5,"semaine",AX15,"Référence",Tableau5[[#This Row],[Référence]]),0)</f>
        <v>0</v>
      </c>
      <c r="AY17" s="10">
        <f>IFERROR(GETPIVOTDATA("Quantité",'fabrication 2018 semaine'!$A$5,"semaine",AY15,"Référence",Tableau5[[#This Row],[Référence]]),0)</f>
        <v>0</v>
      </c>
      <c r="AZ17" s="10">
        <f>IFERROR(GETPIVOTDATA("Quantité",'fabrication 2018 semaine'!$A$5,"semaine",AZ15,"Référence",Tableau5[[#This Row],[Référence]]),0)</f>
        <v>0</v>
      </c>
      <c r="BA17" s="10">
        <f>IFERROR(GETPIVOTDATA("Quantité",'fabrication 2018 semaine'!$A$5,"semaine",BA15,"Référence",Tableau5[[#This Row],[Référence]]),0)</f>
        <v>0</v>
      </c>
      <c r="BB17" s="10">
        <f>IFERROR(GETPIVOTDATA("Quantité",'fabrication 2018 semaine'!$A$5,"semaine",BB15,"Référence",Tableau5[[#This Row],[Référence]]),0)</f>
        <v>0</v>
      </c>
      <c r="BC17" s="11">
        <f t="shared" si="1"/>
        <v>0</v>
      </c>
    </row>
    <row r="18" spans="1:55" ht="18" customHeight="1" x14ac:dyDescent="0.35">
      <c r="A18" s="9" t="s">
        <v>106</v>
      </c>
      <c r="B18" s="10" t="s">
        <v>107</v>
      </c>
      <c r="C18" s="10">
        <f>IFERROR(GETPIVOTDATA("Quantité",'fabrication 2018 semaine'!$A$5,"semaine",C16,"Référence",Tableau5[[#This Row],[Référence]]),0)</f>
        <v>0</v>
      </c>
      <c r="D18" s="10">
        <f>IFERROR(GETPIVOTDATA("Quantité",'fabrication 2018 semaine'!$A$5,"semaine",D16,"Référence",Tableau5[[#This Row],[Référence]]),0)</f>
        <v>0</v>
      </c>
      <c r="E18" s="10">
        <f>IFERROR(GETPIVOTDATA("Quantité",'fabrication 2018 semaine'!$A$5,"semaine",E16,"Référence",Tableau5[[#This Row],[Référence]]),0)</f>
        <v>0</v>
      </c>
      <c r="F18" s="10">
        <f>IFERROR(GETPIVOTDATA("Quantité",'fabrication 2018 semaine'!$A$5,"semaine",F16,"Référence",Tableau5[[#This Row],[Référence]]),0)</f>
        <v>0</v>
      </c>
      <c r="G18" s="10">
        <f>IFERROR(GETPIVOTDATA("Quantité",'fabrication 2018 semaine'!$A$5,"semaine",G16,"Référence",Tableau5[[#This Row],[Référence]]),0)</f>
        <v>0</v>
      </c>
      <c r="H18" s="10">
        <f>IFERROR(GETPIVOTDATA("Quantité",'fabrication 2018 semaine'!$A$5,"semaine",H16,"Référence",Tableau5[[#This Row],[Référence]]),0)</f>
        <v>0</v>
      </c>
      <c r="I18" s="10">
        <f>IFERROR(GETPIVOTDATA("Quantité",'fabrication 2018 semaine'!$A$5,"semaine",I16,"Référence",Tableau5[[#This Row],[Référence]]),0)</f>
        <v>0</v>
      </c>
      <c r="J18" s="10">
        <f>IFERROR(GETPIVOTDATA("Quantité",'fabrication 2018 semaine'!$A$5,"semaine",J16,"Référence",Tableau5[[#This Row],[Référence]]),0)</f>
        <v>0</v>
      </c>
      <c r="K18" s="10">
        <f>IFERROR(GETPIVOTDATA("Quantité",'fabrication 2018 semaine'!$A$5,"semaine",K16,"Référence",Tableau5[[#This Row],[Référence]]),0)</f>
        <v>0</v>
      </c>
      <c r="L18" s="10">
        <f>IFERROR(GETPIVOTDATA("Quantité",'fabrication 2018 semaine'!$A$5,"semaine",L16,"Référence",Tableau5[[#This Row],[Référence]]),0)</f>
        <v>0</v>
      </c>
      <c r="M18" s="10">
        <f>IFERROR(GETPIVOTDATA("Quantité",'fabrication 2018 semaine'!$A$5,"semaine",M16,"Référence",Tableau5[[#This Row],[Référence]]),0)</f>
        <v>0</v>
      </c>
      <c r="N18" s="10">
        <f>IFERROR(GETPIVOTDATA("Quantité",'fabrication 2018 semaine'!$A$5,"semaine",N16,"Référence",Tableau5[[#This Row],[Référence]]),0)</f>
        <v>0</v>
      </c>
      <c r="O18" s="10">
        <f>IFERROR(GETPIVOTDATA("Quantité",'fabrication 2018 semaine'!$A$5,"semaine",O16,"Référence",Tableau5[[#This Row],[Référence]]),0)</f>
        <v>0</v>
      </c>
      <c r="P18" s="10">
        <f>IFERROR(GETPIVOTDATA("Quantité",'fabrication 2018 semaine'!$A$5,"semaine",P16,"Référence",Tableau5[[#This Row],[Référence]]),0)</f>
        <v>0</v>
      </c>
      <c r="Q18" s="10">
        <f>IFERROR(GETPIVOTDATA("Quantité",'fabrication 2018 semaine'!$A$5,"semaine",Q16,"Référence",Tableau5[[#This Row],[Référence]]),0)</f>
        <v>0</v>
      </c>
      <c r="R18" s="10">
        <f>IFERROR(GETPIVOTDATA("Quantité",'fabrication 2018 semaine'!$A$5,"semaine",R16,"Référence",Tableau5[[#This Row],[Référence]]),0)</f>
        <v>0</v>
      </c>
      <c r="S18" s="10">
        <f>IFERROR(GETPIVOTDATA("Quantité",'fabrication 2018 semaine'!$A$5,"semaine",S16,"Référence",Tableau5[[#This Row],[Référence]]),0)</f>
        <v>0</v>
      </c>
      <c r="T18" s="10">
        <f>IFERROR(GETPIVOTDATA("Quantité",'fabrication 2018 semaine'!$A$5,"semaine",T16,"Référence",Tableau5[[#This Row],[Référence]]),0)</f>
        <v>0</v>
      </c>
      <c r="U18" s="10">
        <f>IFERROR(GETPIVOTDATA("Quantité",'fabrication 2018 semaine'!$A$5,"semaine",U16,"Référence",Tableau5[[#This Row],[Référence]]),0)</f>
        <v>0</v>
      </c>
      <c r="V18" s="10">
        <f>IFERROR(GETPIVOTDATA("Quantité",'fabrication 2018 semaine'!$A$5,"semaine",V16,"Référence",Tableau5[[#This Row],[Référence]]),0)</f>
        <v>0</v>
      </c>
      <c r="W18" s="10">
        <f>IFERROR(GETPIVOTDATA("Quantité",'fabrication 2018 semaine'!$A$5,"semaine",W16,"Référence",Tableau5[[#This Row],[Référence]]),0)</f>
        <v>0</v>
      </c>
      <c r="X18" s="10">
        <f>IFERROR(GETPIVOTDATA("Quantité",'fabrication 2018 semaine'!$A$5,"semaine",X16,"Référence",Tableau5[[#This Row],[Référence]]),0)</f>
        <v>0</v>
      </c>
      <c r="Y18" s="10">
        <f>IFERROR(GETPIVOTDATA("Quantité",'fabrication 2018 semaine'!$A$5,"semaine",Y16,"Référence",Tableau5[[#This Row],[Référence]]),0)</f>
        <v>0</v>
      </c>
      <c r="Z18" s="10">
        <f>IFERROR(GETPIVOTDATA("Quantité",'fabrication 2018 semaine'!$A$5,"semaine",Z16,"Référence",Tableau5[[#This Row],[Référence]]),0)</f>
        <v>0</v>
      </c>
      <c r="AA18" s="10">
        <f>IFERROR(GETPIVOTDATA("Quantité",'fabrication 2018 semaine'!$A$5,"semaine",AA16,"Référence",Tableau5[[#This Row],[Référence]]),0)</f>
        <v>0</v>
      </c>
      <c r="AB18" s="10">
        <f>IFERROR(GETPIVOTDATA("Quantité",'fabrication 2018 semaine'!$A$5,"semaine",AB16,"Référence",Tableau5[[#This Row],[Référence]]),0)</f>
        <v>0</v>
      </c>
      <c r="AC18" s="10">
        <f>IFERROR(GETPIVOTDATA("Quantité",'fabrication 2018 semaine'!$A$5,"semaine",AC16,"Référence",Tableau5[[#This Row],[Référence]]),0)</f>
        <v>0</v>
      </c>
      <c r="AD18" s="10">
        <f>IFERROR(GETPIVOTDATA("Quantité",'fabrication 2018 semaine'!$A$5,"semaine",AD16,"Référence",Tableau5[[#This Row],[Référence]]),0)</f>
        <v>0</v>
      </c>
      <c r="AE18" s="10">
        <f>IFERROR(GETPIVOTDATA("Quantité",'fabrication 2018 semaine'!$A$5,"semaine",AE16,"Référence",Tableau5[[#This Row],[Référence]]),0)</f>
        <v>0</v>
      </c>
      <c r="AF18" s="10">
        <f>IFERROR(GETPIVOTDATA("Quantité",'fabrication 2018 semaine'!$A$5,"semaine",AF16,"Référence",Tableau5[[#This Row],[Référence]]),0)</f>
        <v>0</v>
      </c>
      <c r="AG18" s="10">
        <f>IFERROR(GETPIVOTDATA("Quantité",'fabrication 2018 semaine'!$A$5,"semaine",AG16,"Référence",Tableau5[[#This Row],[Référence]]),0)</f>
        <v>0</v>
      </c>
      <c r="AH18" s="10">
        <f>IFERROR(GETPIVOTDATA("Quantité",'fabrication 2018 semaine'!$A$5,"semaine",AH16,"Référence",Tableau5[[#This Row],[Référence]]),0)</f>
        <v>0</v>
      </c>
      <c r="AI18" s="10">
        <f>IFERROR(GETPIVOTDATA("Quantité",'fabrication 2018 semaine'!$A$5,"semaine",AI16,"Référence",Tableau5[[#This Row],[Référence]]),0)</f>
        <v>0</v>
      </c>
      <c r="AJ18" s="10">
        <f>IFERROR(GETPIVOTDATA("Quantité",'fabrication 2018 semaine'!$A$5,"semaine",AJ16,"Référence",Tableau5[[#This Row],[Référence]]),0)</f>
        <v>0</v>
      </c>
      <c r="AK18" s="10">
        <f>IFERROR(GETPIVOTDATA("Quantité",'fabrication 2018 semaine'!$A$5,"semaine",AK16,"Référence",Tableau5[[#This Row],[Référence]]),0)</f>
        <v>0</v>
      </c>
      <c r="AL18" s="10">
        <f>IFERROR(GETPIVOTDATA("Quantité",'fabrication 2018 semaine'!$A$5,"semaine",AL16,"Référence",Tableau5[[#This Row],[Référence]]),0)</f>
        <v>0</v>
      </c>
      <c r="AM18" s="10">
        <f>IFERROR(GETPIVOTDATA("Quantité",'fabrication 2018 semaine'!$A$5,"semaine",AM16,"Référence",Tableau5[[#This Row],[Référence]]),0)</f>
        <v>0</v>
      </c>
      <c r="AN18" s="10">
        <f>IFERROR(GETPIVOTDATA("Quantité",'fabrication 2018 semaine'!$A$5,"semaine",AN16,"Référence",Tableau5[[#This Row],[Référence]]),0)</f>
        <v>0</v>
      </c>
      <c r="AO18" s="10">
        <f>IFERROR(GETPIVOTDATA("Quantité",'fabrication 2018 semaine'!$A$5,"semaine",AO16,"Référence",Tableau5[[#This Row],[Référence]]),0)</f>
        <v>0</v>
      </c>
      <c r="AP18" s="10">
        <f>IFERROR(GETPIVOTDATA("Quantité",'fabrication 2018 semaine'!$A$5,"semaine",AP16,"Référence",Tableau5[[#This Row],[Référence]]),0)</f>
        <v>0</v>
      </c>
      <c r="AQ18" s="10">
        <f>IFERROR(GETPIVOTDATA("Quantité",'fabrication 2018 semaine'!$A$5,"semaine",AQ16,"Référence",Tableau5[[#This Row],[Référence]]),0)</f>
        <v>0</v>
      </c>
      <c r="AR18" s="10">
        <f>IFERROR(GETPIVOTDATA("Quantité",'fabrication 2018 semaine'!$A$5,"semaine",AR16,"Référence",Tableau5[[#This Row],[Référence]]),0)</f>
        <v>0</v>
      </c>
      <c r="AS18" s="10">
        <f>IFERROR(GETPIVOTDATA("Quantité",'fabrication 2018 semaine'!$A$5,"semaine",AS16,"Référence",Tableau5[[#This Row],[Référence]]),0)</f>
        <v>0</v>
      </c>
      <c r="AT18" s="10">
        <f>IFERROR(GETPIVOTDATA("Quantité",'fabrication 2018 semaine'!$A$5,"semaine",AT16,"Référence",Tableau5[[#This Row],[Référence]]),0)</f>
        <v>0</v>
      </c>
      <c r="AU18" s="10">
        <f>IFERROR(GETPIVOTDATA("Quantité",'fabrication 2018 semaine'!$A$5,"semaine",AU16,"Référence",Tableau5[[#This Row],[Référence]]),0)</f>
        <v>0</v>
      </c>
      <c r="AV18" s="10">
        <f>IFERROR(GETPIVOTDATA("Quantité",'fabrication 2018 semaine'!$A$5,"semaine",AV16,"Référence",Tableau5[[#This Row],[Référence]]),0)</f>
        <v>0</v>
      </c>
      <c r="AW18" s="10">
        <f>IFERROR(GETPIVOTDATA("Quantité",'fabrication 2018 semaine'!$A$5,"semaine",AW16,"Référence",Tableau5[[#This Row],[Référence]]),0)</f>
        <v>0</v>
      </c>
      <c r="AX18" s="10">
        <f>IFERROR(GETPIVOTDATA("Quantité",'fabrication 2018 semaine'!$A$5,"semaine",AX16,"Référence",Tableau5[[#This Row],[Référence]]),0)</f>
        <v>0</v>
      </c>
      <c r="AY18" s="10">
        <f>IFERROR(GETPIVOTDATA("Quantité",'fabrication 2018 semaine'!$A$5,"semaine",AY16,"Référence",Tableau5[[#This Row],[Référence]]),0)</f>
        <v>0</v>
      </c>
      <c r="AZ18" s="10">
        <f>IFERROR(GETPIVOTDATA("Quantité",'fabrication 2018 semaine'!$A$5,"semaine",AZ16,"Référence",Tableau5[[#This Row],[Référence]]),0)</f>
        <v>0</v>
      </c>
      <c r="BA18" s="10">
        <f>IFERROR(GETPIVOTDATA("Quantité",'fabrication 2018 semaine'!$A$5,"semaine",BA16,"Référence",Tableau5[[#This Row],[Référence]]),0)</f>
        <v>0</v>
      </c>
      <c r="BB18" s="10">
        <f>IFERROR(GETPIVOTDATA("Quantité",'fabrication 2018 semaine'!$A$5,"semaine",BB16,"Référence",Tableau5[[#This Row],[Référence]]),0)</f>
        <v>0</v>
      </c>
      <c r="BC18" s="11">
        <f t="shared" si="1"/>
        <v>0</v>
      </c>
    </row>
    <row r="19" spans="1:55" ht="18" customHeight="1" x14ac:dyDescent="0.35">
      <c r="A19" s="9" t="s">
        <v>108</v>
      </c>
      <c r="B19" s="10" t="s">
        <v>109</v>
      </c>
      <c r="C19" s="10">
        <f>IFERROR(GETPIVOTDATA("Quantité",'fabrication 2018 semaine'!$A$5,"semaine",C17,"Référence",Tableau5[[#This Row],[Référence]]),0)</f>
        <v>0</v>
      </c>
      <c r="D19" s="10">
        <f>IFERROR(GETPIVOTDATA("Quantité",'fabrication 2018 semaine'!$A$5,"semaine",D17,"Référence",Tableau5[[#This Row],[Référence]]),0)</f>
        <v>0</v>
      </c>
      <c r="E19" s="10">
        <f>IFERROR(GETPIVOTDATA("Quantité",'fabrication 2018 semaine'!$A$5,"semaine",E17,"Référence",Tableau5[[#This Row],[Référence]]),0)</f>
        <v>0</v>
      </c>
      <c r="F19" s="10">
        <f>IFERROR(GETPIVOTDATA("Quantité",'fabrication 2018 semaine'!$A$5,"semaine",F17,"Référence",Tableau5[[#This Row],[Référence]]),0)</f>
        <v>0</v>
      </c>
      <c r="G19" s="10">
        <f>IFERROR(GETPIVOTDATA("Quantité",'fabrication 2018 semaine'!$A$5,"semaine",G17,"Référence",Tableau5[[#This Row],[Référence]]),0)</f>
        <v>0</v>
      </c>
      <c r="H19" s="10">
        <f>IFERROR(GETPIVOTDATA("Quantité",'fabrication 2018 semaine'!$A$5,"semaine",H17,"Référence",Tableau5[[#This Row],[Référence]]),0)</f>
        <v>0</v>
      </c>
      <c r="I19" s="10">
        <f>IFERROR(GETPIVOTDATA("Quantité",'fabrication 2018 semaine'!$A$5,"semaine",I17,"Référence",Tableau5[[#This Row],[Référence]]),0)</f>
        <v>0</v>
      </c>
      <c r="J19" s="10">
        <f>IFERROR(GETPIVOTDATA("Quantité",'fabrication 2018 semaine'!$A$5,"semaine",J17,"Référence",Tableau5[[#This Row],[Référence]]),0)</f>
        <v>0</v>
      </c>
      <c r="K19" s="10">
        <f>IFERROR(GETPIVOTDATA("Quantité",'fabrication 2018 semaine'!$A$5,"semaine",K17,"Référence",Tableau5[[#This Row],[Référence]]),0)</f>
        <v>0</v>
      </c>
      <c r="L19" s="10">
        <f>IFERROR(GETPIVOTDATA("Quantité",'fabrication 2018 semaine'!$A$5,"semaine",L17,"Référence",Tableau5[[#This Row],[Référence]]),0)</f>
        <v>0</v>
      </c>
      <c r="M19" s="10">
        <f>IFERROR(GETPIVOTDATA("Quantité",'fabrication 2018 semaine'!$A$5,"semaine",M17,"Référence",Tableau5[[#This Row],[Référence]]),0)</f>
        <v>0</v>
      </c>
      <c r="N19" s="10">
        <f>IFERROR(GETPIVOTDATA("Quantité",'fabrication 2018 semaine'!$A$5,"semaine",N17,"Référence",Tableau5[[#This Row],[Référence]]),0)</f>
        <v>0</v>
      </c>
      <c r="O19" s="10">
        <f>IFERROR(GETPIVOTDATA("Quantité",'fabrication 2018 semaine'!$A$5,"semaine",O17,"Référence",Tableau5[[#This Row],[Référence]]),0)</f>
        <v>0</v>
      </c>
      <c r="P19" s="10">
        <f>IFERROR(GETPIVOTDATA("Quantité",'fabrication 2018 semaine'!$A$5,"semaine",P17,"Référence",Tableau5[[#This Row],[Référence]]),0)</f>
        <v>0</v>
      </c>
      <c r="Q19" s="10">
        <f>IFERROR(GETPIVOTDATA("Quantité",'fabrication 2018 semaine'!$A$5,"semaine",Q17,"Référence",Tableau5[[#This Row],[Référence]]),0)</f>
        <v>0</v>
      </c>
      <c r="R19" s="10">
        <f>IFERROR(GETPIVOTDATA("Quantité",'fabrication 2018 semaine'!$A$5,"semaine",R17,"Référence",Tableau5[[#This Row],[Référence]]),0)</f>
        <v>0</v>
      </c>
      <c r="S19" s="10">
        <f>IFERROR(GETPIVOTDATA("Quantité",'fabrication 2018 semaine'!$A$5,"semaine",S17,"Référence",Tableau5[[#This Row],[Référence]]),0)</f>
        <v>0</v>
      </c>
      <c r="T19" s="10">
        <f>IFERROR(GETPIVOTDATA("Quantité",'fabrication 2018 semaine'!$A$5,"semaine",T17,"Référence",Tableau5[[#This Row],[Référence]]),0)</f>
        <v>0</v>
      </c>
      <c r="U19" s="10">
        <f>IFERROR(GETPIVOTDATA("Quantité",'fabrication 2018 semaine'!$A$5,"semaine",U17,"Référence",Tableau5[[#This Row],[Référence]]),0)</f>
        <v>0</v>
      </c>
      <c r="V19" s="10">
        <f>IFERROR(GETPIVOTDATA("Quantité",'fabrication 2018 semaine'!$A$5,"semaine",V17,"Référence",Tableau5[[#This Row],[Référence]]),0)</f>
        <v>0</v>
      </c>
      <c r="W19" s="10">
        <f>IFERROR(GETPIVOTDATA("Quantité",'fabrication 2018 semaine'!$A$5,"semaine",W17,"Référence",Tableau5[[#This Row],[Référence]]),0)</f>
        <v>0</v>
      </c>
      <c r="X19" s="10">
        <f>IFERROR(GETPIVOTDATA("Quantité",'fabrication 2018 semaine'!$A$5,"semaine",X17,"Référence",Tableau5[[#This Row],[Référence]]),0)</f>
        <v>0</v>
      </c>
      <c r="Y19" s="10">
        <f>IFERROR(GETPIVOTDATA("Quantité",'fabrication 2018 semaine'!$A$5,"semaine",Y17,"Référence",Tableau5[[#This Row],[Référence]]),0)</f>
        <v>0</v>
      </c>
      <c r="Z19" s="10">
        <f>IFERROR(GETPIVOTDATA("Quantité",'fabrication 2018 semaine'!$A$5,"semaine",Z17,"Référence",Tableau5[[#This Row],[Référence]]),0)</f>
        <v>0</v>
      </c>
      <c r="AA19" s="10">
        <f>IFERROR(GETPIVOTDATA("Quantité",'fabrication 2018 semaine'!$A$5,"semaine",AA17,"Référence",Tableau5[[#This Row],[Référence]]),0)</f>
        <v>0</v>
      </c>
      <c r="AB19" s="10">
        <f>IFERROR(GETPIVOTDATA("Quantité",'fabrication 2018 semaine'!$A$5,"semaine",AB17,"Référence",Tableau5[[#This Row],[Référence]]),0)</f>
        <v>0</v>
      </c>
      <c r="AC19" s="10">
        <f>IFERROR(GETPIVOTDATA("Quantité",'fabrication 2018 semaine'!$A$5,"semaine",AC17,"Référence",Tableau5[[#This Row],[Référence]]),0)</f>
        <v>0</v>
      </c>
      <c r="AD19" s="10">
        <f>IFERROR(GETPIVOTDATA("Quantité",'fabrication 2018 semaine'!$A$5,"semaine",AD17,"Référence",Tableau5[[#This Row],[Référence]]),0)</f>
        <v>0</v>
      </c>
      <c r="AE19" s="10">
        <f>IFERROR(GETPIVOTDATA("Quantité",'fabrication 2018 semaine'!$A$5,"semaine",AE17,"Référence",Tableau5[[#This Row],[Référence]]),0)</f>
        <v>0</v>
      </c>
      <c r="AF19" s="10">
        <f>IFERROR(GETPIVOTDATA("Quantité",'fabrication 2018 semaine'!$A$5,"semaine",AF17,"Référence",Tableau5[[#This Row],[Référence]]),0)</f>
        <v>0</v>
      </c>
      <c r="AG19" s="10">
        <f>IFERROR(GETPIVOTDATA("Quantité",'fabrication 2018 semaine'!$A$5,"semaine",AG17,"Référence",Tableau5[[#This Row],[Référence]]),0)</f>
        <v>0</v>
      </c>
      <c r="AH19" s="10">
        <f>IFERROR(GETPIVOTDATA("Quantité",'fabrication 2018 semaine'!$A$5,"semaine",AH17,"Référence",Tableau5[[#This Row],[Référence]]),0)</f>
        <v>0</v>
      </c>
      <c r="AI19" s="10">
        <f>IFERROR(GETPIVOTDATA("Quantité",'fabrication 2018 semaine'!$A$5,"semaine",AI17,"Référence",Tableau5[[#This Row],[Référence]]),0)</f>
        <v>0</v>
      </c>
      <c r="AJ19" s="10">
        <f>IFERROR(GETPIVOTDATA("Quantité",'fabrication 2018 semaine'!$A$5,"semaine",AJ17,"Référence",Tableau5[[#This Row],[Référence]]),0)</f>
        <v>0</v>
      </c>
      <c r="AK19" s="10">
        <f>IFERROR(GETPIVOTDATA("Quantité",'fabrication 2018 semaine'!$A$5,"semaine",AK17,"Référence",Tableau5[[#This Row],[Référence]]),0)</f>
        <v>0</v>
      </c>
      <c r="AL19" s="10">
        <f>IFERROR(GETPIVOTDATA("Quantité",'fabrication 2018 semaine'!$A$5,"semaine",AL17,"Référence",Tableau5[[#This Row],[Référence]]),0)</f>
        <v>0</v>
      </c>
      <c r="AM19" s="10">
        <f>IFERROR(GETPIVOTDATA("Quantité",'fabrication 2018 semaine'!$A$5,"semaine",AM17,"Référence",Tableau5[[#This Row],[Référence]]),0)</f>
        <v>0</v>
      </c>
      <c r="AN19" s="10">
        <f>IFERROR(GETPIVOTDATA("Quantité",'fabrication 2018 semaine'!$A$5,"semaine",AN17,"Référence",Tableau5[[#This Row],[Référence]]),0)</f>
        <v>0</v>
      </c>
      <c r="AO19" s="10">
        <f>IFERROR(GETPIVOTDATA("Quantité",'fabrication 2018 semaine'!$A$5,"semaine",AO17,"Référence",Tableau5[[#This Row],[Référence]]),0)</f>
        <v>0</v>
      </c>
      <c r="AP19" s="10">
        <f>IFERROR(GETPIVOTDATA("Quantité",'fabrication 2018 semaine'!$A$5,"semaine",AP17,"Référence",Tableau5[[#This Row],[Référence]]),0)</f>
        <v>0</v>
      </c>
      <c r="AQ19" s="10">
        <f>IFERROR(GETPIVOTDATA("Quantité",'fabrication 2018 semaine'!$A$5,"semaine",AQ17,"Référence",Tableau5[[#This Row],[Référence]]),0)</f>
        <v>0</v>
      </c>
      <c r="AR19" s="10">
        <f>IFERROR(GETPIVOTDATA("Quantité",'fabrication 2018 semaine'!$A$5,"semaine",AR17,"Référence",Tableau5[[#This Row],[Référence]]),0)</f>
        <v>0</v>
      </c>
      <c r="AS19" s="10">
        <f>IFERROR(GETPIVOTDATA("Quantité",'fabrication 2018 semaine'!$A$5,"semaine",AS17,"Référence",Tableau5[[#This Row],[Référence]]),0)</f>
        <v>0</v>
      </c>
      <c r="AT19" s="10">
        <f>IFERROR(GETPIVOTDATA("Quantité",'fabrication 2018 semaine'!$A$5,"semaine",AT17,"Référence",Tableau5[[#This Row],[Référence]]),0)</f>
        <v>0</v>
      </c>
      <c r="AU19" s="10">
        <f>IFERROR(GETPIVOTDATA("Quantité",'fabrication 2018 semaine'!$A$5,"semaine",AU17,"Référence",Tableau5[[#This Row],[Référence]]),0)</f>
        <v>0</v>
      </c>
      <c r="AV19" s="10">
        <f>IFERROR(GETPIVOTDATA("Quantité",'fabrication 2018 semaine'!$A$5,"semaine",AV17,"Référence",Tableau5[[#This Row],[Référence]]),0)</f>
        <v>0</v>
      </c>
      <c r="AW19" s="10">
        <f>IFERROR(GETPIVOTDATA("Quantité",'fabrication 2018 semaine'!$A$5,"semaine",AW17,"Référence",Tableau5[[#This Row],[Référence]]),0)</f>
        <v>0</v>
      </c>
      <c r="AX19" s="10">
        <f>IFERROR(GETPIVOTDATA("Quantité",'fabrication 2018 semaine'!$A$5,"semaine",AX17,"Référence",Tableau5[[#This Row],[Référence]]),0)</f>
        <v>0</v>
      </c>
      <c r="AY19" s="10">
        <f>IFERROR(GETPIVOTDATA("Quantité",'fabrication 2018 semaine'!$A$5,"semaine",AY17,"Référence",Tableau5[[#This Row],[Référence]]),0)</f>
        <v>0</v>
      </c>
      <c r="AZ19" s="10">
        <f>IFERROR(GETPIVOTDATA("Quantité",'fabrication 2018 semaine'!$A$5,"semaine",AZ17,"Référence",Tableau5[[#This Row],[Référence]]),0)</f>
        <v>0</v>
      </c>
      <c r="BA19" s="10">
        <f>IFERROR(GETPIVOTDATA("Quantité",'fabrication 2018 semaine'!$A$5,"semaine",BA17,"Référence",Tableau5[[#This Row],[Référence]]),0)</f>
        <v>0</v>
      </c>
      <c r="BB19" s="10">
        <f>IFERROR(GETPIVOTDATA("Quantité",'fabrication 2018 semaine'!$A$5,"semaine",BB17,"Référence",Tableau5[[#This Row],[Référence]]),0)</f>
        <v>0</v>
      </c>
      <c r="BC19" s="11">
        <f t="shared" si="1"/>
        <v>0</v>
      </c>
    </row>
    <row r="20" spans="1:55" ht="18" customHeight="1" x14ac:dyDescent="0.35">
      <c r="A20" s="9" t="s">
        <v>236</v>
      </c>
      <c r="B20" s="10" t="s">
        <v>318</v>
      </c>
      <c r="C20" s="10">
        <f>IFERROR(GETPIVOTDATA("Quantité",'fabrication 2018 semaine'!$A$5,"semaine",C18,"Référence",Tableau5[[#This Row],[Référence]]),0)</f>
        <v>0</v>
      </c>
      <c r="D20" s="10">
        <f>IFERROR(GETPIVOTDATA("Quantité",'fabrication 2018 semaine'!$A$5,"semaine",D18,"Référence",Tableau5[[#This Row],[Référence]]),0)</f>
        <v>0</v>
      </c>
      <c r="E20" s="10">
        <f>IFERROR(GETPIVOTDATA("Quantité",'fabrication 2018 semaine'!$A$5,"semaine",E18,"Référence",Tableau5[[#This Row],[Référence]]),0)</f>
        <v>0</v>
      </c>
      <c r="F20" s="10">
        <f>IFERROR(GETPIVOTDATA("Quantité",'fabrication 2018 semaine'!$A$5,"semaine",F18,"Référence",Tableau5[[#This Row],[Référence]]),0)</f>
        <v>0</v>
      </c>
      <c r="G20" s="10">
        <f>IFERROR(GETPIVOTDATA("Quantité",'fabrication 2018 semaine'!$A$5,"semaine",G18,"Référence",Tableau5[[#This Row],[Référence]]),0)</f>
        <v>0</v>
      </c>
      <c r="H20" s="10">
        <f>IFERROR(GETPIVOTDATA("Quantité",'fabrication 2018 semaine'!$A$5,"semaine",H18,"Référence",Tableau5[[#This Row],[Référence]]),0)</f>
        <v>0</v>
      </c>
      <c r="I20" s="10">
        <f>IFERROR(GETPIVOTDATA("Quantité",'fabrication 2018 semaine'!$A$5,"semaine",I18,"Référence",Tableau5[[#This Row],[Référence]]),0)</f>
        <v>0</v>
      </c>
      <c r="J20" s="10">
        <f>IFERROR(GETPIVOTDATA("Quantité",'fabrication 2018 semaine'!$A$5,"semaine",J18,"Référence",Tableau5[[#This Row],[Référence]]),0)</f>
        <v>0</v>
      </c>
      <c r="K20" s="10">
        <f>IFERROR(GETPIVOTDATA("Quantité",'fabrication 2018 semaine'!$A$5,"semaine",K18,"Référence",Tableau5[[#This Row],[Référence]]),0)</f>
        <v>0</v>
      </c>
      <c r="L20" s="10">
        <f>IFERROR(GETPIVOTDATA("Quantité",'fabrication 2018 semaine'!$A$5,"semaine",L18,"Référence",Tableau5[[#This Row],[Référence]]),0)</f>
        <v>0</v>
      </c>
      <c r="M20" s="10">
        <f>IFERROR(GETPIVOTDATA("Quantité",'fabrication 2018 semaine'!$A$5,"semaine",M18,"Référence",Tableau5[[#This Row],[Référence]]),0)</f>
        <v>0</v>
      </c>
      <c r="N20" s="10">
        <f>IFERROR(GETPIVOTDATA("Quantité",'fabrication 2018 semaine'!$A$5,"semaine",N18,"Référence",Tableau5[[#This Row],[Référence]]),0)</f>
        <v>0</v>
      </c>
      <c r="O20" s="10">
        <f>IFERROR(GETPIVOTDATA("Quantité",'fabrication 2018 semaine'!$A$5,"semaine",O18,"Référence",Tableau5[[#This Row],[Référence]]),0)</f>
        <v>0</v>
      </c>
      <c r="P20" s="10">
        <f>IFERROR(GETPIVOTDATA("Quantité",'fabrication 2018 semaine'!$A$5,"semaine",P18,"Référence",Tableau5[[#This Row],[Référence]]),0)</f>
        <v>0</v>
      </c>
      <c r="Q20" s="10">
        <f>IFERROR(GETPIVOTDATA("Quantité",'fabrication 2018 semaine'!$A$5,"semaine",Q18,"Référence",Tableau5[[#This Row],[Référence]]),0)</f>
        <v>0</v>
      </c>
      <c r="R20" s="10">
        <f>IFERROR(GETPIVOTDATA("Quantité",'fabrication 2018 semaine'!$A$5,"semaine",R18,"Référence",Tableau5[[#This Row],[Référence]]),0)</f>
        <v>0</v>
      </c>
      <c r="S20" s="10">
        <f>IFERROR(GETPIVOTDATA("Quantité",'fabrication 2018 semaine'!$A$5,"semaine",S18,"Référence",Tableau5[[#This Row],[Référence]]),0)</f>
        <v>0</v>
      </c>
      <c r="T20" s="10">
        <f>IFERROR(GETPIVOTDATA("Quantité",'fabrication 2018 semaine'!$A$5,"semaine",T18,"Référence",Tableau5[[#This Row],[Référence]]),0)</f>
        <v>0</v>
      </c>
      <c r="U20" s="10">
        <f>IFERROR(GETPIVOTDATA("Quantité",'fabrication 2018 semaine'!$A$5,"semaine",U18,"Référence",Tableau5[[#This Row],[Référence]]),0)</f>
        <v>0</v>
      </c>
      <c r="V20" s="10">
        <f>IFERROR(GETPIVOTDATA("Quantité",'fabrication 2018 semaine'!$A$5,"semaine",V18,"Référence",Tableau5[[#This Row],[Référence]]),0)</f>
        <v>0</v>
      </c>
      <c r="W20" s="10">
        <f>IFERROR(GETPIVOTDATA("Quantité",'fabrication 2018 semaine'!$A$5,"semaine",W18,"Référence",Tableau5[[#This Row],[Référence]]),0)</f>
        <v>0</v>
      </c>
      <c r="X20" s="10">
        <f>IFERROR(GETPIVOTDATA("Quantité",'fabrication 2018 semaine'!$A$5,"semaine",X18,"Référence",Tableau5[[#This Row],[Référence]]),0)</f>
        <v>0</v>
      </c>
      <c r="Y20" s="10">
        <f>IFERROR(GETPIVOTDATA("Quantité",'fabrication 2018 semaine'!$A$5,"semaine",Y18,"Référence",Tableau5[[#This Row],[Référence]]),0)</f>
        <v>0</v>
      </c>
      <c r="Z20" s="10">
        <f>IFERROR(GETPIVOTDATA("Quantité",'fabrication 2018 semaine'!$A$5,"semaine",Z18,"Référence",Tableau5[[#This Row],[Référence]]),0)</f>
        <v>0</v>
      </c>
      <c r="AA20" s="10">
        <f>IFERROR(GETPIVOTDATA("Quantité",'fabrication 2018 semaine'!$A$5,"semaine",AA18,"Référence",Tableau5[[#This Row],[Référence]]),0)</f>
        <v>0</v>
      </c>
      <c r="AB20" s="10">
        <f>IFERROR(GETPIVOTDATA("Quantité",'fabrication 2018 semaine'!$A$5,"semaine",AB18,"Référence",Tableau5[[#This Row],[Référence]]),0)</f>
        <v>0</v>
      </c>
      <c r="AC20" s="10">
        <f>IFERROR(GETPIVOTDATA("Quantité",'fabrication 2018 semaine'!$A$5,"semaine",AC18,"Référence",Tableau5[[#This Row],[Référence]]),0)</f>
        <v>0</v>
      </c>
      <c r="AD20" s="10">
        <f>IFERROR(GETPIVOTDATA("Quantité",'fabrication 2018 semaine'!$A$5,"semaine",AD18,"Référence",Tableau5[[#This Row],[Référence]]),0)</f>
        <v>0</v>
      </c>
      <c r="AE20" s="10">
        <f>IFERROR(GETPIVOTDATA("Quantité",'fabrication 2018 semaine'!$A$5,"semaine",AE18,"Référence",Tableau5[[#This Row],[Référence]]),0)</f>
        <v>0</v>
      </c>
      <c r="AF20" s="10">
        <f>IFERROR(GETPIVOTDATA("Quantité",'fabrication 2018 semaine'!$A$5,"semaine",AF18,"Référence",Tableau5[[#This Row],[Référence]]),0)</f>
        <v>0</v>
      </c>
      <c r="AG20" s="10">
        <f>IFERROR(GETPIVOTDATA("Quantité",'fabrication 2018 semaine'!$A$5,"semaine",AG18,"Référence",Tableau5[[#This Row],[Référence]]),0)</f>
        <v>0</v>
      </c>
      <c r="AH20" s="10">
        <f>IFERROR(GETPIVOTDATA("Quantité",'fabrication 2018 semaine'!$A$5,"semaine",AH18,"Référence",Tableau5[[#This Row],[Référence]]),0)</f>
        <v>0</v>
      </c>
      <c r="AI20" s="10">
        <f>IFERROR(GETPIVOTDATA("Quantité",'fabrication 2018 semaine'!$A$5,"semaine",AI18,"Référence",Tableau5[[#This Row],[Référence]]),0)</f>
        <v>0</v>
      </c>
      <c r="AJ20" s="10">
        <f>IFERROR(GETPIVOTDATA("Quantité",'fabrication 2018 semaine'!$A$5,"semaine",AJ18,"Référence",Tableau5[[#This Row],[Référence]]),0)</f>
        <v>0</v>
      </c>
      <c r="AK20" s="10">
        <f>IFERROR(GETPIVOTDATA("Quantité",'fabrication 2018 semaine'!$A$5,"semaine",AK18,"Référence",Tableau5[[#This Row],[Référence]]),0)</f>
        <v>0</v>
      </c>
      <c r="AL20" s="10">
        <f>IFERROR(GETPIVOTDATA("Quantité",'fabrication 2018 semaine'!$A$5,"semaine",AL18,"Référence",Tableau5[[#This Row],[Référence]]),0)</f>
        <v>0</v>
      </c>
      <c r="AM20" s="10">
        <f>IFERROR(GETPIVOTDATA("Quantité",'fabrication 2018 semaine'!$A$5,"semaine",AM18,"Référence",Tableau5[[#This Row],[Référence]]),0)</f>
        <v>0</v>
      </c>
      <c r="AN20" s="10">
        <f>IFERROR(GETPIVOTDATA("Quantité",'fabrication 2018 semaine'!$A$5,"semaine",AN18,"Référence",Tableau5[[#This Row],[Référence]]),0)</f>
        <v>0</v>
      </c>
      <c r="AO20" s="10">
        <f>IFERROR(GETPIVOTDATA("Quantité",'fabrication 2018 semaine'!$A$5,"semaine",AO18,"Référence",Tableau5[[#This Row],[Référence]]),0)</f>
        <v>0</v>
      </c>
      <c r="AP20" s="10">
        <f>IFERROR(GETPIVOTDATA("Quantité",'fabrication 2018 semaine'!$A$5,"semaine",AP18,"Référence",Tableau5[[#This Row],[Référence]]),0)</f>
        <v>0</v>
      </c>
      <c r="AQ20" s="10">
        <f>IFERROR(GETPIVOTDATA("Quantité",'fabrication 2018 semaine'!$A$5,"semaine",AQ18,"Référence",Tableau5[[#This Row],[Référence]]),0)</f>
        <v>0</v>
      </c>
      <c r="AR20" s="10">
        <f>IFERROR(GETPIVOTDATA("Quantité",'fabrication 2018 semaine'!$A$5,"semaine",AR18,"Référence",Tableau5[[#This Row],[Référence]]),0)</f>
        <v>0</v>
      </c>
      <c r="AS20" s="10">
        <f>IFERROR(GETPIVOTDATA("Quantité",'fabrication 2018 semaine'!$A$5,"semaine",AS18,"Référence",Tableau5[[#This Row],[Référence]]),0)</f>
        <v>0</v>
      </c>
      <c r="AT20" s="10">
        <f>IFERROR(GETPIVOTDATA("Quantité",'fabrication 2018 semaine'!$A$5,"semaine",AT18,"Référence",Tableau5[[#This Row],[Référence]]),0)</f>
        <v>0</v>
      </c>
      <c r="AU20" s="10">
        <f>IFERROR(GETPIVOTDATA("Quantité",'fabrication 2018 semaine'!$A$5,"semaine",AU18,"Référence",Tableau5[[#This Row],[Référence]]),0)</f>
        <v>0</v>
      </c>
      <c r="AV20" s="10">
        <f>IFERROR(GETPIVOTDATA("Quantité",'fabrication 2018 semaine'!$A$5,"semaine",AV18,"Référence",Tableau5[[#This Row],[Référence]]),0)</f>
        <v>0</v>
      </c>
      <c r="AW20" s="10">
        <f>IFERROR(GETPIVOTDATA("Quantité",'fabrication 2018 semaine'!$A$5,"semaine",AW18,"Référence",Tableau5[[#This Row],[Référence]]),0)</f>
        <v>0</v>
      </c>
      <c r="AX20" s="10">
        <f>IFERROR(GETPIVOTDATA("Quantité",'fabrication 2018 semaine'!$A$5,"semaine",AX18,"Référence",Tableau5[[#This Row],[Référence]]),0)</f>
        <v>0</v>
      </c>
      <c r="AY20" s="10">
        <f>IFERROR(GETPIVOTDATA("Quantité",'fabrication 2018 semaine'!$A$5,"semaine",AY18,"Référence",Tableau5[[#This Row],[Référence]]),0)</f>
        <v>0</v>
      </c>
      <c r="AZ20" s="10">
        <f>IFERROR(GETPIVOTDATA("Quantité",'fabrication 2018 semaine'!$A$5,"semaine",AZ18,"Référence",Tableau5[[#This Row],[Référence]]),0)</f>
        <v>0</v>
      </c>
      <c r="BA20" s="10">
        <f>IFERROR(GETPIVOTDATA("Quantité",'fabrication 2018 semaine'!$A$5,"semaine",BA18,"Référence",Tableau5[[#This Row],[Référence]]),0)</f>
        <v>0</v>
      </c>
      <c r="BB20" s="10">
        <f>IFERROR(GETPIVOTDATA("Quantité",'fabrication 2018 semaine'!$A$5,"semaine",BB18,"Référence",Tableau5[[#This Row],[Référence]]),0)</f>
        <v>0</v>
      </c>
      <c r="BC20" s="11">
        <f t="shared" si="1"/>
        <v>0</v>
      </c>
    </row>
    <row r="21" spans="1:55" ht="18" customHeight="1" x14ac:dyDescent="0.35">
      <c r="A21" s="9" t="s">
        <v>118</v>
      </c>
      <c r="B21" s="10" t="s">
        <v>119</v>
      </c>
      <c r="C21" s="10">
        <f>IFERROR(GETPIVOTDATA("Quantité",'fabrication 2018 semaine'!$A$5,"semaine",C19,"Référence",Tableau5[[#This Row],[Référence]]),0)</f>
        <v>0</v>
      </c>
      <c r="D21" s="10">
        <f>IFERROR(GETPIVOTDATA("Quantité",'fabrication 2018 semaine'!$A$5,"semaine",D19,"Référence",Tableau5[[#This Row],[Référence]]),0)</f>
        <v>0</v>
      </c>
      <c r="E21" s="10">
        <f>IFERROR(GETPIVOTDATA("Quantité",'fabrication 2018 semaine'!$A$5,"semaine",E19,"Référence",Tableau5[[#This Row],[Référence]]),0)</f>
        <v>0</v>
      </c>
      <c r="F21" s="10">
        <f>IFERROR(GETPIVOTDATA("Quantité",'fabrication 2018 semaine'!$A$5,"semaine",F19,"Référence",Tableau5[[#This Row],[Référence]]),0)</f>
        <v>0</v>
      </c>
      <c r="G21" s="10">
        <f>IFERROR(GETPIVOTDATA("Quantité",'fabrication 2018 semaine'!$A$5,"semaine",G19,"Référence",Tableau5[[#This Row],[Référence]]),0)</f>
        <v>0</v>
      </c>
      <c r="H21" s="10">
        <f>IFERROR(GETPIVOTDATA("Quantité",'fabrication 2018 semaine'!$A$5,"semaine",H19,"Référence",Tableau5[[#This Row],[Référence]]),0)</f>
        <v>0</v>
      </c>
      <c r="I21" s="10">
        <f>IFERROR(GETPIVOTDATA("Quantité",'fabrication 2018 semaine'!$A$5,"semaine",I19,"Référence",Tableau5[[#This Row],[Référence]]),0)</f>
        <v>0</v>
      </c>
      <c r="J21" s="10">
        <f>IFERROR(GETPIVOTDATA("Quantité",'fabrication 2018 semaine'!$A$5,"semaine",J19,"Référence",Tableau5[[#This Row],[Référence]]),0)</f>
        <v>0</v>
      </c>
      <c r="K21" s="10">
        <f>IFERROR(GETPIVOTDATA("Quantité",'fabrication 2018 semaine'!$A$5,"semaine",K19,"Référence",Tableau5[[#This Row],[Référence]]),0)</f>
        <v>0</v>
      </c>
      <c r="L21" s="10">
        <f>IFERROR(GETPIVOTDATA("Quantité",'fabrication 2018 semaine'!$A$5,"semaine",L19,"Référence",Tableau5[[#This Row],[Référence]]),0)</f>
        <v>0</v>
      </c>
      <c r="M21" s="10">
        <f>IFERROR(GETPIVOTDATA("Quantité",'fabrication 2018 semaine'!$A$5,"semaine",M19,"Référence",Tableau5[[#This Row],[Référence]]),0)</f>
        <v>0</v>
      </c>
      <c r="N21" s="10">
        <f>IFERROR(GETPIVOTDATA("Quantité",'fabrication 2018 semaine'!$A$5,"semaine",N19,"Référence",Tableau5[[#This Row],[Référence]]),0)</f>
        <v>0</v>
      </c>
      <c r="O21" s="10">
        <f>IFERROR(GETPIVOTDATA("Quantité",'fabrication 2018 semaine'!$A$5,"semaine",O19,"Référence",Tableau5[[#This Row],[Référence]]),0)</f>
        <v>0</v>
      </c>
      <c r="P21" s="10">
        <f>IFERROR(GETPIVOTDATA("Quantité",'fabrication 2018 semaine'!$A$5,"semaine",P19,"Référence",Tableau5[[#This Row],[Référence]]),0)</f>
        <v>0</v>
      </c>
      <c r="Q21" s="10">
        <f>IFERROR(GETPIVOTDATA("Quantité",'fabrication 2018 semaine'!$A$5,"semaine",Q19,"Référence",Tableau5[[#This Row],[Référence]]),0)</f>
        <v>0</v>
      </c>
      <c r="R21" s="10">
        <f>IFERROR(GETPIVOTDATA("Quantité",'fabrication 2018 semaine'!$A$5,"semaine",R19,"Référence",Tableau5[[#This Row],[Référence]]),0)</f>
        <v>0</v>
      </c>
      <c r="S21" s="10">
        <f>IFERROR(GETPIVOTDATA("Quantité",'fabrication 2018 semaine'!$A$5,"semaine",S19,"Référence",Tableau5[[#This Row],[Référence]]),0)</f>
        <v>0</v>
      </c>
      <c r="T21" s="10">
        <f>IFERROR(GETPIVOTDATA("Quantité",'fabrication 2018 semaine'!$A$5,"semaine",T19,"Référence",Tableau5[[#This Row],[Référence]]),0)</f>
        <v>0</v>
      </c>
      <c r="U21" s="10">
        <f>IFERROR(GETPIVOTDATA("Quantité",'fabrication 2018 semaine'!$A$5,"semaine",U19,"Référence",Tableau5[[#This Row],[Référence]]),0)</f>
        <v>0</v>
      </c>
      <c r="V21" s="10">
        <f>IFERROR(GETPIVOTDATA("Quantité",'fabrication 2018 semaine'!$A$5,"semaine",V19,"Référence",Tableau5[[#This Row],[Référence]]),0)</f>
        <v>0</v>
      </c>
      <c r="W21" s="10">
        <f>IFERROR(GETPIVOTDATA("Quantité",'fabrication 2018 semaine'!$A$5,"semaine",W19,"Référence",Tableau5[[#This Row],[Référence]]),0)</f>
        <v>0</v>
      </c>
      <c r="X21" s="10">
        <f>IFERROR(GETPIVOTDATA("Quantité",'fabrication 2018 semaine'!$A$5,"semaine",X19,"Référence",Tableau5[[#This Row],[Référence]]),0)</f>
        <v>0</v>
      </c>
      <c r="Y21" s="10">
        <f>IFERROR(GETPIVOTDATA("Quantité",'fabrication 2018 semaine'!$A$5,"semaine",Y19,"Référence",Tableau5[[#This Row],[Référence]]),0)</f>
        <v>0</v>
      </c>
      <c r="Z21" s="10">
        <f>IFERROR(GETPIVOTDATA("Quantité",'fabrication 2018 semaine'!$A$5,"semaine",Z19,"Référence",Tableau5[[#This Row],[Référence]]),0)</f>
        <v>0</v>
      </c>
      <c r="AA21" s="10">
        <f>IFERROR(GETPIVOTDATA("Quantité",'fabrication 2018 semaine'!$A$5,"semaine",AA19,"Référence",Tableau5[[#This Row],[Référence]]),0)</f>
        <v>0</v>
      </c>
      <c r="AB21" s="10">
        <f>IFERROR(GETPIVOTDATA("Quantité",'fabrication 2018 semaine'!$A$5,"semaine",AB19,"Référence",Tableau5[[#This Row],[Référence]]),0)</f>
        <v>0</v>
      </c>
      <c r="AC21" s="10">
        <f>IFERROR(GETPIVOTDATA("Quantité",'fabrication 2018 semaine'!$A$5,"semaine",AC19,"Référence",Tableau5[[#This Row],[Référence]]),0)</f>
        <v>0</v>
      </c>
      <c r="AD21" s="10">
        <f>IFERROR(GETPIVOTDATA("Quantité",'fabrication 2018 semaine'!$A$5,"semaine",AD19,"Référence",Tableau5[[#This Row],[Référence]]),0)</f>
        <v>0</v>
      </c>
      <c r="AE21" s="10">
        <f>IFERROR(GETPIVOTDATA("Quantité",'fabrication 2018 semaine'!$A$5,"semaine",AE19,"Référence",Tableau5[[#This Row],[Référence]]),0)</f>
        <v>0</v>
      </c>
      <c r="AF21" s="10">
        <f>IFERROR(GETPIVOTDATA("Quantité",'fabrication 2018 semaine'!$A$5,"semaine",AF19,"Référence",Tableau5[[#This Row],[Référence]]),0)</f>
        <v>0</v>
      </c>
      <c r="AG21" s="10">
        <f>IFERROR(GETPIVOTDATA("Quantité",'fabrication 2018 semaine'!$A$5,"semaine",AG19,"Référence",Tableau5[[#This Row],[Référence]]),0)</f>
        <v>0</v>
      </c>
      <c r="AH21" s="10">
        <f>IFERROR(GETPIVOTDATA("Quantité",'fabrication 2018 semaine'!$A$5,"semaine",AH19,"Référence",Tableau5[[#This Row],[Référence]]),0)</f>
        <v>0</v>
      </c>
      <c r="AI21" s="10">
        <f>IFERROR(GETPIVOTDATA("Quantité",'fabrication 2018 semaine'!$A$5,"semaine",AI19,"Référence",Tableau5[[#This Row],[Référence]]),0)</f>
        <v>0</v>
      </c>
      <c r="AJ21" s="10">
        <f>IFERROR(GETPIVOTDATA("Quantité",'fabrication 2018 semaine'!$A$5,"semaine",AJ19,"Référence",Tableau5[[#This Row],[Référence]]),0)</f>
        <v>0</v>
      </c>
      <c r="AK21" s="10">
        <f>IFERROR(GETPIVOTDATA("Quantité",'fabrication 2018 semaine'!$A$5,"semaine",AK19,"Référence",Tableau5[[#This Row],[Référence]]),0)</f>
        <v>0</v>
      </c>
      <c r="AL21" s="10">
        <f>IFERROR(GETPIVOTDATA("Quantité",'fabrication 2018 semaine'!$A$5,"semaine",AL19,"Référence",Tableau5[[#This Row],[Référence]]),0)</f>
        <v>0</v>
      </c>
      <c r="AM21" s="10">
        <f>IFERROR(GETPIVOTDATA("Quantité",'fabrication 2018 semaine'!$A$5,"semaine",AM19,"Référence",Tableau5[[#This Row],[Référence]]),0)</f>
        <v>0</v>
      </c>
      <c r="AN21" s="10">
        <f>IFERROR(GETPIVOTDATA("Quantité",'fabrication 2018 semaine'!$A$5,"semaine",AN19,"Référence",Tableau5[[#This Row],[Référence]]),0)</f>
        <v>0</v>
      </c>
      <c r="AO21" s="10">
        <f>IFERROR(GETPIVOTDATA("Quantité",'fabrication 2018 semaine'!$A$5,"semaine",AO19,"Référence",Tableau5[[#This Row],[Référence]]),0)</f>
        <v>0</v>
      </c>
      <c r="AP21" s="10">
        <f>IFERROR(GETPIVOTDATA("Quantité",'fabrication 2018 semaine'!$A$5,"semaine",AP19,"Référence",Tableau5[[#This Row],[Référence]]),0)</f>
        <v>0</v>
      </c>
      <c r="AQ21" s="10">
        <f>IFERROR(GETPIVOTDATA("Quantité",'fabrication 2018 semaine'!$A$5,"semaine",AQ19,"Référence",Tableau5[[#This Row],[Référence]]),0)</f>
        <v>0</v>
      </c>
      <c r="AR21" s="10">
        <f>IFERROR(GETPIVOTDATA("Quantité",'fabrication 2018 semaine'!$A$5,"semaine",AR19,"Référence",Tableau5[[#This Row],[Référence]]),0)</f>
        <v>0</v>
      </c>
      <c r="AS21" s="10">
        <f>IFERROR(GETPIVOTDATA("Quantité",'fabrication 2018 semaine'!$A$5,"semaine",AS19,"Référence",Tableau5[[#This Row],[Référence]]),0)</f>
        <v>0</v>
      </c>
      <c r="AT21" s="10">
        <f>IFERROR(GETPIVOTDATA("Quantité",'fabrication 2018 semaine'!$A$5,"semaine",AT19,"Référence",Tableau5[[#This Row],[Référence]]),0)</f>
        <v>0</v>
      </c>
      <c r="AU21" s="10">
        <f>IFERROR(GETPIVOTDATA("Quantité",'fabrication 2018 semaine'!$A$5,"semaine",AU19,"Référence",Tableau5[[#This Row],[Référence]]),0)</f>
        <v>0</v>
      </c>
      <c r="AV21" s="10">
        <f>IFERROR(GETPIVOTDATA("Quantité",'fabrication 2018 semaine'!$A$5,"semaine",AV19,"Référence",Tableau5[[#This Row],[Référence]]),0)</f>
        <v>0</v>
      </c>
      <c r="AW21" s="10">
        <f>IFERROR(GETPIVOTDATA("Quantité",'fabrication 2018 semaine'!$A$5,"semaine",AW19,"Référence",Tableau5[[#This Row],[Référence]]),0)</f>
        <v>0</v>
      </c>
      <c r="AX21" s="10">
        <f>IFERROR(GETPIVOTDATA("Quantité",'fabrication 2018 semaine'!$A$5,"semaine",AX19,"Référence",Tableau5[[#This Row],[Référence]]),0)</f>
        <v>0</v>
      </c>
      <c r="AY21" s="10">
        <f>IFERROR(GETPIVOTDATA("Quantité",'fabrication 2018 semaine'!$A$5,"semaine",AY19,"Référence",Tableau5[[#This Row],[Référence]]),0)</f>
        <v>0</v>
      </c>
      <c r="AZ21" s="10">
        <f>IFERROR(GETPIVOTDATA("Quantité",'fabrication 2018 semaine'!$A$5,"semaine",AZ19,"Référence",Tableau5[[#This Row],[Référence]]),0)</f>
        <v>0</v>
      </c>
      <c r="BA21" s="10">
        <f>IFERROR(GETPIVOTDATA("Quantité",'fabrication 2018 semaine'!$A$5,"semaine",BA19,"Référence",Tableau5[[#This Row],[Référence]]),0)</f>
        <v>0</v>
      </c>
      <c r="BB21" s="10">
        <f>IFERROR(GETPIVOTDATA("Quantité",'fabrication 2018 semaine'!$A$5,"semaine",BB19,"Référence",Tableau5[[#This Row],[Référence]]),0)</f>
        <v>0</v>
      </c>
      <c r="BC21" s="11">
        <f t="shared" si="1"/>
        <v>0</v>
      </c>
    </row>
    <row r="22" spans="1:55" ht="18" customHeight="1" x14ac:dyDescent="0.35">
      <c r="A22" s="9" t="s">
        <v>210</v>
      </c>
      <c r="B22" s="10" t="s">
        <v>319</v>
      </c>
      <c r="C22" s="10">
        <f>IFERROR(GETPIVOTDATA("Quantité",'fabrication 2018 semaine'!$A$5,"semaine",C20,"Référence",Tableau5[[#This Row],[Référence]]),0)</f>
        <v>0</v>
      </c>
      <c r="D22" s="10">
        <f>IFERROR(GETPIVOTDATA("Quantité",'fabrication 2018 semaine'!$A$5,"semaine",D20,"Référence",Tableau5[[#This Row],[Référence]]),0)</f>
        <v>0</v>
      </c>
      <c r="E22" s="10">
        <f>IFERROR(GETPIVOTDATA("Quantité",'fabrication 2018 semaine'!$A$5,"semaine",E20,"Référence",Tableau5[[#This Row],[Référence]]),0)</f>
        <v>0</v>
      </c>
      <c r="F22" s="10">
        <f>IFERROR(GETPIVOTDATA("Quantité",'fabrication 2018 semaine'!$A$5,"semaine",F20,"Référence",Tableau5[[#This Row],[Référence]]),0)</f>
        <v>0</v>
      </c>
      <c r="G22" s="10">
        <f>IFERROR(GETPIVOTDATA("Quantité",'fabrication 2018 semaine'!$A$5,"semaine",G20,"Référence",Tableau5[[#This Row],[Référence]]),0)</f>
        <v>0</v>
      </c>
      <c r="H22" s="10">
        <f>IFERROR(GETPIVOTDATA("Quantité",'fabrication 2018 semaine'!$A$5,"semaine",H20,"Référence",Tableau5[[#This Row],[Référence]]),0)</f>
        <v>0</v>
      </c>
      <c r="I22" s="10">
        <f>IFERROR(GETPIVOTDATA("Quantité",'fabrication 2018 semaine'!$A$5,"semaine",I20,"Référence",Tableau5[[#This Row],[Référence]]),0)</f>
        <v>0</v>
      </c>
      <c r="J22" s="10">
        <f>IFERROR(GETPIVOTDATA("Quantité",'fabrication 2018 semaine'!$A$5,"semaine",J20,"Référence",Tableau5[[#This Row],[Référence]]),0)</f>
        <v>0</v>
      </c>
      <c r="K22" s="10">
        <f>IFERROR(GETPIVOTDATA("Quantité",'fabrication 2018 semaine'!$A$5,"semaine",K20,"Référence",Tableau5[[#This Row],[Référence]]),0)</f>
        <v>0</v>
      </c>
      <c r="L22" s="10">
        <f>IFERROR(GETPIVOTDATA("Quantité",'fabrication 2018 semaine'!$A$5,"semaine",L20,"Référence",Tableau5[[#This Row],[Référence]]),0)</f>
        <v>0</v>
      </c>
      <c r="M22" s="10">
        <f>IFERROR(GETPIVOTDATA("Quantité",'fabrication 2018 semaine'!$A$5,"semaine",M20,"Référence",Tableau5[[#This Row],[Référence]]),0)</f>
        <v>0</v>
      </c>
      <c r="N22" s="10">
        <f>IFERROR(GETPIVOTDATA("Quantité",'fabrication 2018 semaine'!$A$5,"semaine",N20,"Référence",Tableau5[[#This Row],[Référence]]),0)</f>
        <v>0</v>
      </c>
      <c r="O22" s="10">
        <f>IFERROR(GETPIVOTDATA("Quantité",'fabrication 2018 semaine'!$A$5,"semaine",O20,"Référence",Tableau5[[#This Row],[Référence]]),0)</f>
        <v>0</v>
      </c>
      <c r="P22" s="10">
        <f>IFERROR(GETPIVOTDATA("Quantité",'fabrication 2018 semaine'!$A$5,"semaine",P20,"Référence",Tableau5[[#This Row],[Référence]]),0)</f>
        <v>0</v>
      </c>
      <c r="Q22" s="10">
        <f>IFERROR(GETPIVOTDATA("Quantité",'fabrication 2018 semaine'!$A$5,"semaine",Q20,"Référence",Tableau5[[#This Row],[Référence]]),0)</f>
        <v>0</v>
      </c>
      <c r="R22" s="10">
        <f>IFERROR(GETPIVOTDATA("Quantité",'fabrication 2018 semaine'!$A$5,"semaine",R20,"Référence",Tableau5[[#This Row],[Référence]]),0)</f>
        <v>0</v>
      </c>
      <c r="S22" s="10">
        <f>IFERROR(GETPIVOTDATA("Quantité",'fabrication 2018 semaine'!$A$5,"semaine",S20,"Référence",Tableau5[[#This Row],[Référence]]),0)</f>
        <v>0</v>
      </c>
      <c r="T22" s="10">
        <f>IFERROR(GETPIVOTDATA("Quantité",'fabrication 2018 semaine'!$A$5,"semaine",T20,"Référence",Tableau5[[#This Row],[Référence]]),0)</f>
        <v>0</v>
      </c>
      <c r="U22" s="10">
        <f>IFERROR(GETPIVOTDATA("Quantité",'fabrication 2018 semaine'!$A$5,"semaine",U20,"Référence",Tableau5[[#This Row],[Référence]]),0)</f>
        <v>0</v>
      </c>
      <c r="V22" s="10">
        <f>IFERROR(GETPIVOTDATA("Quantité",'fabrication 2018 semaine'!$A$5,"semaine",V20,"Référence",Tableau5[[#This Row],[Référence]]),0)</f>
        <v>0</v>
      </c>
      <c r="W22" s="10">
        <f>IFERROR(GETPIVOTDATA("Quantité",'fabrication 2018 semaine'!$A$5,"semaine",W20,"Référence",Tableau5[[#This Row],[Référence]]),0)</f>
        <v>0</v>
      </c>
      <c r="X22" s="10">
        <f>IFERROR(GETPIVOTDATA("Quantité",'fabrication 2018 semaine'!$A$5,"semaine",X20,"Référence",Tableau5[[#This Row],[Référence]]),0)</f>
        <v>0</v>
      </c>
      <c r="Y22" s="10">
        <f>IFERROR(GETPIVOTDATA("Quantité",'fabrication 2018 semaine'!$A$5,"semaine",Y20,"Référence",Tableau5[[#This Row],[Référence]]),0)</f>
        <v>0</v>
      </c>
      <c r="Z22" s="10">
        <f>IFERROR(GETPIVOTDATA("Quantité",'fabrication 2018 semaine'!$A$5,"semaine",Z20,"Référence",Tableau5[[#This Row],[Référence]]),0)</f>
        <v>0</v>
      </c>
      <c r="AA22" s="10">
        <f>IFERROR(GETPIVOTDATA("Quantité",'fabrication 2018 semaine'!$A$5,"semaine",AA20,"Référence",Tableau5[[#This Row],[Référence]]),0)</f>
        <v>0</v>
      </c>
      <c r="AB22" s="10">
        <f>IFERROR(GETPIVOTDATA("Quantité",'fabrication 2018 semaine'!$A$5,"semaine",AB20,"Référence",Tableau5[[#This Row],[Référence]]),0)</f>
        <v>0</v>
      </c>
      <c r="AC22" s="10">
        <f>IFERROR(GETPIVOTDATA("Quantité",'fabrication 2018 semaine'!$A$5,"semaine",AC20,"Référence",Tableau5[[#This Row],[Référence]]),0)</f>
        <v>0</v>
      </c>
      <c r="AD22" s="10">
        <f>IFERROR(GETPIVOTDATA("Quantité",'fabrication 2018 semaine'!$A$5,"semaine",AD20,"Référence",Tableau5[[#This Row],[Référence]]),0)</f>
        <v>0</v>
      </c>
      <c r="AE22" s="10">
        <f>IFERROR(GETPIVOTDATA("Quantité",'fabrication 2018 semaine'!$A$5,"semaine",AE20,"Référence",Tableau5[[#This Row],[Référence]]),0)</f>
        <v>0</v>
      </c>
      <c r="AF22" s="10">
        <f>IFERROR(GETPIVOTDATA("Quantité",'fabrication 2018 semaine'!$A$5,"semaine",AF20,"Référence",Tableau5[[#This Row],[Référence]]),0)</f>
        <v>0</v>
      </c>
      <c r="AG22" s="10">
        <f>IFERROR(GETPIVOTDATA("Quantité",'fabrication 2018 semaine'!$A$5,"semaine",AG20,"Référence",Tableau5[[#This Row],[Référence]]),0)</f>
        <v>0</v>
      </c>
      <c r="AH22" s="10">
        <f>IFERROR(GETPIVOTDATA("Quantité",'fabrication 2018 semaine'!$A$5,"semaine",AH20,"Référence",Tableau5[[#This Row],[Référence]]),0)</f>
        <v>0</v>
      </c>
      <c r="AI22" s="10">
        <f>IFERROR(GETPIVOTDATA("Quantité",'fabrication 2018 semaine'!$A$5,"semaine",AI20,"Référence",Tableau5[[#This Row],[Référence]]),0)</f>
        <v>0</v>
      </c>
      <c r="AJ22" s="10">
        <f>IFERROR(GETPIVOTDATA("Quantité",'fabrication 2018 semaine'!$A$5,"semaine",AJ20,"Référence",Tableau5[[#This Row],[Référence]]),0)</f>
        <v>0</v>
      </c>
      <c r="AK22" s="10">
        <f>IFERROR(GETPIVOTDATA("Quantité",'fabrication 2018 semaine'!$A$5,"semaine",AK20,"Référence",Tableau5[[#This Row],[Référence]]),0)</f>
        <v>0</v>
      </c>
      <c r="AL22" s="10">
        <f>IFERROR(GETPIVOTDATA("Quantité",'fabrication 2018 semaine'!$A$5,"semaine",AL20,"Référence",Tableau5[[#This Row],[Référence]]),0)</f>
        <v>0</v>
      </c>
      <c r="AM22" s="10">
        <f>IFERROR(GETPIVOTDATA("Quantité",'fabrication 2018 semaine'!$A$5,"semaine",AM20,"Référence",Tableau5[[#This Row],[Référence]]),0)</f>
        <v>0</v>
      </c>
      <c r="AN22" s="10">
        <f>IFERROR(GETPIVOTDATA("Quantité",'fabrication 2018 semaine'!$A$5,"semaine",AN20,"Référence",Tableau5[[#This Row],[Référence]]),0)</f>
        <v>0</v>
      </c>
      <c r="AO22" s="10">
        <f>IFERROR(GETPIVOTDATA("Quantité",'fabrication 2018 semaine'!$A$5,"semaine",AO20,"Référence",Tableau5[[#This Row],[Référence]]),0)</f>
        <v>0</v>
      </c>
      <c r="AP22" s="10">
        <f>IFERROR(GETPIVOTDATA("Quantité",'fabrication 2018 semaine'!$A$5,"semaine",AP20,"Référence",Tableau5[[#This Row],[Référence]]),0)</f>
        <v>0</v>
      </c>
      <c r="AQ22" s="10">
        <f>IFERROR(GETPIVOTDATA("Quantité",'fabrication 2018 semaine'!$A$5,"semaine",AQ20,"Référence",Tableau5[[#This Row],[Référence]]),0)</f>
        <v>0</v>
      </c>
      <c r="AR22" s="10">
        <f>IFERROR(GETPIVOTDATA("Quantité",'fabrication 2018 semaine'!$A$5,"semaine",AR20,"Référence",Tableau5[[#This Row],[Référence]]),0)</f>
        <v>0</v>
      </c>
      <c r="AS22" s="10">
        <f>IFERROR(GETPIVOTDATA("Quantité",'fabrication 2018 semaine'!$A$5,"semaine",AS20,"Référence",Tableau5[[#This Row],[Référence]]),0)</f>
        <v>0</v>
      </c>
      <c r="AT22" s="10">
        <f>IFERROR(GETPIVOTDATA("Quantité",'fabrication 2018 semaine'!$A$5,"semaine",AT20,"Référence",Tableau5[[#This Row],[Référence]]),0)</f>
        <v>0</v>
      </c>
      <c r="AU22" s="10">
        <f>IFERROR(GETPIVOTDATA("Quantité",'fabrication 2018 semaine'!$A$5,"semaine",AU20,"Référence",Tableau5[[#This Row],[Référence]]),0)</f>
        <v>0</v>
      </c>
      <c r="AV22" s="10">
        <f>IFERROR(GETPIVOTDATA("Quantité",'fabrication 2018 semaine'!$A$5,"semaine",AV20,"Référence",Tableau5[[#This Row],[Référence]]),0)</f>
        <v>0</v>
      </c>
      <c r="AW22" s="10">
        <f>IFERROR(GETPIVOTDATA("Quantité",'fabrication 2018 semaine'!$A$5,"semaine",AW20,"Référence",Tableau5[[#This Row],[Référence]]),0)</f>
        <v>0</v>
      </c>
      <c r="AX22" s="10">
        <f>IFERROR(GETPIVOTDATA("Quantité",'fabrication 2018 semaine'!$A$5,"semaine",AX20,"Référence",Tableau5[[#This Row],[Référence]]),0)</f>
        <v>0</v>
      </c>
      <c r="AY22" s="10">
        <f>IFERROR(GETPIVOTDATA("Quantité",'fabrication 2018 semaine'!$A$5,"semaine",AY20,"Référence",Tableau5[[#This Row],[Référence]]),0)</f>
        <v>0</v>
      </c>
      <c r="AZ22" s="10">
        <f>IFERROR(GETPIVOTDATA("Quantité",'fabrication 2018 semaine'!$A$5,"semaine",AZ20,"Référence",Tableau5[[#This Row],[Référence]]),0)</f>
        <v>0</v>
      </c>
      <c r="BA22" s="10">
        <f>IFERROR(GETPIVOTDATA("Quantité",'fabrication 2018 semaine'!$A$5,"semaine",BA20,"Référence",Tableau5[[#This Row],[Référence]]),0)</f>
        <v>0</v>
      </c>
      <c r="BB22" s="10">
        <f>IFERROR(GETPIVOTDATA("Quantité",'fabrication 2018 semaine'!$A$5,"semaine",BB20,"Référence",Tableau5[[#This Row],[Référence]]),0)</f>
        <v>0</v>
      </c>
      <c r="BC22" s="11">
        <f t="shared" si="1"/>
        <v>0</v>
      </c>
    </row>
    <row r="23" spans="1:55" ht="18" customHeight="1" x14ac:dyDescent="0.35">
      <c r="A23" s="9" t="s">
        <v>146</v>
      </c>
      <c r="B23" s="10" t="s">
        <v>147</v>
      </c>
      <c r="C23" s="10">
        <f>IFERROR(GETPIVOTDATA("Quantité",'fabrication 2018 semaine'!$A$5,"semaine",C21,"Référence",Tableau5[[#This Row],[Référence]]),0)</f>
        <v>0</v>
      </c>
      <c r="D23" s="10">
        <f>IFERROR(GETPIVOTDATA("Quantité",'fabrication 2018 semaine'!$A$5,"semaine",D21,"Référence",Tableau5[[#This Row],[Référence]]),0)</f>
        <v>0</v>
      </c>
      <c r="E23" s="10">
        <f>IFERROR(GETPIVOTDATA("Quantité",'fabrication 2018 semaine'!$A$5,"semaine",E21,"Référence",Tableau5[[#This Row],[Référence]]),0)</f>
        <v>0</v>
      </c>
      <c r="F23" s="10">
        <f>IFERROR(GETPIVOTDATA("Quantité",'fabrication 2018 semaine'!$A$5,"semaine",F21,"Référence",Tableau5[[#This Row],[Référence]]),0)</f>
        <v>0</v>
      </c>
      <c r="G23" s="10">
        <f>IFERROR(GETPIVOTDATA("Quantité",'fabrication 2018 semaine'!$A$5,"semaine",G21,"Référence",Tableau5[[#This Row],[Référence]]),0)</f>
        <v>0</v>
      </c>
      <c r="H23" s="10">
        <f>IFERROR(GETPIVOTDATA("Quantité",'fabrication 2018 semaine'!$A$5,"semaine",H21,"Référence",Tableau5[[#This Row],[Référence]]),0)</f>
        <v>0</v>
      </c>
      <c r="I23" s="10">
        <f>IFERROR(GETPIVOTDATA("Quantité",'fabrication 2018 semaine'!$A$5,"semaine",I21,"Référence",Tableau5[[#This Row],[Référence]]),0)</f>
        <v>0</v>
      </c>
      <c r="J23" s="10">
        <f>IFERROR(GETPIVOTDATA("Quantité",'fabrication 2018 semaine'!$A$5,"semaine",J21,"Référence",Tableau5[[#This Row],[Référence]]),0)</f>
        <v>0</v>
      </c>
      <c r="K23" s="10">
        <f>IFERROR(GETPIVOTDATA("Quantité",'fabrication 2018 semaine'!$A$5,"semaine",K21,"Référence",Tableau5[[#This Row],[Référence]]),0)</f>
        <v>0</v>
      </c>
      <c r="L23" s="10">
        <f>IFERROR(GETPIVOTDATA("Quantité",'fabrication 2018 semaine'!$A$5,"semaine",L21,"Référence",Tableau5[[#This Row],[Référence]]),0)</f>
        <v>0</v>
      </c>
      <c r="M23" s="10">
        <f>IFERROR(GETPIVOTDATA("Quantité",'fabrication 2018 semaine'!$A$5,"semaine",M21,"Référence",Tableau5[[#This Row],[Référence]]),0)</f>
        <v>0</v>
      </c>
      <c r="N23" s="10">
        <f>IFERROR(GETPIVOTDATA("Quantité",'fabrication 2018 semaine'!$A$5,"semaine",N21,"Référence",Tableau5[[#This Row],[Référence]]),0)</f>
        <v>0</v>
      </c>
      <c r="O23" s="10">
        <f>IFERROR(GETPIVOTDATA("Quantité",'fabrication 2018 semaine'!$A$5,"semaine",O21,"Référence",Tableau5[[#This Row],[Référence]]),0)</f>
        <v>0</v>
      </c>
      <c r="P23" s="10">
        <f>IFERROR(GETPIVOTDATA("Quantité",'fabrication 2018 semaine'!$A$5,"semaine",P21,"Référence",Tableau5[[#This Row],[Référence]]),0)</f>
        <v>0</v>
      </c>
      <c r="Q23" s="10">
        <f>IFERROR(GETPIVOTDATA("Quantité",'fabrication 2018 semaine'!$A$5,"semaine",Q21,"Référence",Tableau5[[#This Row],[Référence]]),0)</f>
        <v>0</v>
      </c>
      <c r="R23" s="10">
        <f>IFERROR(GETPIVOTDATA("Quantité",'fabrication 2018 semaine'!$A$5,"semaine",R21,"Référence",Tableau5[[#This Row],[Référence]]),0)</f>
        <v>0</v>
      </c>
      <c r="S23" s="10">
        <f>IFERROR(GETPIVOTDATA("Quantité",'fabrication 2018 semaine'!$A$5,"semaine",S21,"Référence",Tableau5[[#This Row],[Référence]]),0)</f>
        <v>0</v>
      </c>
      <c r="T23" s="10">
        <f>IFERROR(GETPIVOTDATA("Quantité",'fabrication 2018 semaine'!$A$5,"semaine",T21,"Référence",Tableau5[[#This Row],[Référence]]),0)</f>
        <v>0</v>
      </c>
      <c r="U23" s="10">
        <f>IFERROR(GETPIVOTDATA("Quantité",'fabrication 2018 semaine'!$A$5,"semaine",U21,"Référence",Tableau5[[#This Row],[Référence]]),0)</f>
        <v>0</v>
      </c>
      <c r="V23" s="10">
        <f>IFERROR(GETPIVOTDATA("Quantité",'fabrication 2018 semaine'!$A$5,"semaine",V21,"Référence",Tableau5[[#This Row],[Référence]]),0)</f>
        <v>0</v>
      </c>
      <c r="W23" s="10">
        <f>IFERROR(GETPIVOTDATA("Quantité",'fabrication 2018 semaine'!$A$5,"semaine",W21,"Référence",Tableau5[[#This Row],[Référence]]),0)</f>
        <v>0</v>
      </c>
      <c r="X23" s="10">
        <f>IFERROR(GETPIVOTDATA("Quantité",'fabrication 2018 semaine'!$A$5,"semaine",X21,"Référence",Tableau5[[#This Row],[Référence]]),0)</f>
        <v>0</v>
      </c>
      <c r="Y23" s="10">
        <f>IFERROR(GETPIVOTDATA("Quantité",'fabrication 2018 semaine'!$A$5,"semaine",Y21,"Référence",Tableau5[[#This Row],[Référence]]),0)</f>
        <v>0</v>
      </c>
      <c r="Z23" s="10">
        <f>IFERROR(GETPIVOTDATA("Quantité",'fabrication 2018 semaine'!$A$5,"semaine",Z21,"Référence",Tableau5[[#This Row],[Référence]]),0)</f>
        <v>0</v>
      </c>
      <c r="AA23" s="10">
        <f>IFERROR(GETPIVOTDATA("Quantité",'fabrication 2018 semaine'!$A$5,"semaine",AA21,"Référence",Tableau5[[#This Row],[Référence]]),0)</f>
        <v>0</v>
      </c>
      <c r="AB23" s="10">
        <f>IFERROR(GETPIVOTDATA("Quantité",'fabrication 2018 semaine'!$A$5,"semaine",AB21,"Référence",Tableau5[[#This Row],[Référence]]),0)</f>
        <v>0</v>
      </c>
      <c r="AC23" s="10">
        <f>IFERROR(GETPIVOTDATA("Quantité",'fabrication 2018 semaine'!$A$5,"semaine",AC21,"Référence",Tableau5[[#This Row],[Référence]]),0)</f>
        <v>0</v>
      </c>
      <c r="AD23" s="10">
        <f>IFERROR(GETPIVOTDATA("Quantité",'fabrication 2018 semaine'!$A$5,"semaine",AD21,"Référence",Tableau5[[#This Row],[Référence]]),0)</f>
        <v>0</v>
      </c>
      <c r="AE23" s="10">
        <f>IFERROR(GETPIVOTDATA("Quantité",'fabrication 2018 semaine'!$A$5,"semaine",AE21,"Référence",Tableau5[[#This Row],[Référence]]),0)</f>
        <v>0</v>
      </c>
      <c r="AF23" s="10">
        <f>IFERROR(GETPIVOTDATA("Quantité",'fabrication 2018 semaine'!$A$5,"semaine",AF21,"Référence",Tableau5[[#This Row],[Référence]]),0)</f>
        <v>0</v>
      </c>
      <c r="AG23" s="10">
        <f>IFERROR(GETPIVOTDATA("Quantité",'fabrication 2018 semaine'!$A$5,"semaine",AG21,"Référence",Tableau5[[#This Row],[Référence]]),0)</f>
        <v>0</v>
      </c>
      <c r="AH23" s="10">
        <f>IFERROR(GETPIVOTDATA("Quantité",'fabrication 2018 semaine'!$A$5,"semaine",AH21,"Référence",Tableau5[[#This Row],[Référence]]),0)</f>
        <v>0</v>
      </c>
      <c r="AI23" s="10">
        <f>IFERROR(GETPIVOTDATA("Quantité",'fabrication 2018 semaine'!$A$5,"semaine",AI21,"Référence",Tableau5[[#This Row],[Référence]]),0)</f>
        <v>0</v>
      </c>
      <c r="AJ23" s="10">
        <f>IFERROR(GETPIVOTDATA("Quantité",'fabrication 2018 semaine'!$A$5,"semaine",AJ21,"Référence",Tableau5[[#This Row],[Référence]]),0)</f>
        <v>0</v>
      </c>
      <c r="AK23" s="10">
        <f>IFERROR(GETPIVOTDATA("Quantité",'fabrication 2018 semaine'!$A$5,"semaine",AK21,"Référence",Tableau5[[#This Row],[Référence]]),0)</f>
        <v>0</v>
      </c>
      <c r="AL23" s="10">
        <f>IFERROR(GETPIVOTDATA("Quantité",'fabrication 2018 semaine'!$A$5,"semaine",AL21,"Référence",Tableau5[[#This Row],[Référence]]),0)</f>
        <v>0</v>
      </c>
      <c r="AM23" s="10">
        <f>IFERROR(GETPIVOTDATA("Quantité",'fabrication 2018 semaine'!$A$5,"semaine",AM21,"Référence",Tableau5[[#This Row],[Référence]]),0)</f>
        <v>0</v>
      </c>
      <c r="AN23" s="10">
        <f>IFERROR(GETPIVOTDATA("Quantité",'fabrication 2018 semaine'!$A$5,"semaine",AN21,"Référence",Tableau5[[#This Row],[Référence]]),0)</f>
        <v>0</v>
      </c>
      <c r="AO23" s="10">
        <f>IFERROR(GETPIVOTDATA("Quantité",'fabrication 2018 semaine'!$A$5,"semaine",AO21,"Référence",Tableau5[[#This Row],[Référence]]),0)</f>
        <v>0</v>
      </c>
      <c r="AP23" s="10">
        <f>IFERROR(GETPIVOTDATA("Quantité",'fabrication 2018 semaine'!$A$5,"semaine",AP21,"Référence",Tableau5[[#This Row],[Référence]]),0)</f>
        <v>0</v>
      </c>
      <c r="AQ23" s="10">
        <f>IFERROR(GETPIVOTDATA("Quantité",'fabrication 2018 semaine'!$A$5,"semaine",AQ21,"Référence",Tableau5[[#This Row],[Référence]]),0)</f>
        <v>0</v>
      </c>
      <c r="AR23" s="10">
        <f>IFERROR(GETPIVOTDATA("Quantité",'fabrication 2018 semaine'!$A$5,"semaine",AR21,"Référence",Tableau5[[#This Row],[Référence]]),0)</f>
        <v>0</v>
      </c>
      <c r="AS23" s="10">
        <f>IFERROR(GETPIVOTDATA("Quantité",'fabrication 2018 semaine'!$A$5,"semaine",AS21,"Référence",Tableau5[[#This Row],[Référence]]),0)</f>
        <v>0</v>
      </c>
      <c r="AT23" s="10">
        <f>IFERROR(GETPIVOTDATA("Quantité",'fabrication 2018 semaine'!$A$5,"semaine",AT21,"Référence",Tableau5[[#This Row],[Référence]]),0)</f>
        <v>0</v>
      </c>
      <c r="AU23" s="10">
        <f>IFERROR(GETPIVOTDATA("Quantité",'fabrication 2018 semaine'!$A$5,"semaine",AU21,"Référence",Tableau5[[#This Row],[Référence]]),0)</f>
        <v>0</v>
      </c>
      <c r="AV23" s="10">
        <f>IFERROR(GETPIVOTDATA("Quantité",'fabrication 2018 semaine'!$A$5,"semaine",AV21,"Référence",Tableau5[[#This Row],[Référence]]),0)</f>
        <v>0</v>
      </c>
      <c r="AW23" s="10">
        <f>IFERROR(GETPIVOTDATA("Quantité",'fabrication 2018 semaine'!$A$5,"semaine",AW21,"Référence",Tableau5[[#This Row],[Référence]]),0)</f>
        <v>0</v>
      </c>
      <c r="AX23" s="10">
        <f>IFERROR(GETPIVOTDATA("Quantité",'fabrication 2018 semaine'!$A$5,"semaine",AX21,"Référence",Tableau5[[#This Row],[Référence]]),0)</f>
        <v>0</v>
      </c>
      <c r="AY23" s="10">
        <f>IFERROR(GETPIVOTDATA("Quantité",'fabrication 2018 semaine'!$A$5,"semaine",AY21,"Référence",Tableau5[[#This Row],[Référence]]),0)</f>
        <v>0</v>
      </c>
      <c r="AZ23" s="10">
        <f>IFERROR(GETPIVOTDATA("Quantité",'fabrication 2018 semaine'!$A$5,"semaine",AZ21,"Référence",Tableau5[[#This Row],[Référence]]),0)</f>
        <v>0</v>
      </c>
      <c r="BA23" s="10">
        <f>IFERROR(GETPIVOTDATA("Quantité",'fabrication 2018 semaine'!$A$5,"semaine",BA21,"Référence",Tableau5[[#This Row],[Référence]]),0)</f>
        <v>0</v>
      </c>
      <c r="BB23" s="10">
        <f>IFERROR(GETPIVOTDATA("Quantité",'fabrication 2018 semaine'!$A$5,"semaine",BB21,"Référence",Tableau5[[#This Row],[Référence]]),0)</f>
        <v>0</v>
      </c>
      <c r="BC23" s="11">
        <f t="shared" si="1"/>
        <v>0</v>
      </c>
    </row>
    <row r="24" spans="1:55" ht="18" customHeight="1" x14ac:dyDescent="0.35">
      <c r="A24" s="9" t="s">
        <v>144</v>
      </c>
      <c r="B24" s="10" t="s">
        <v>145</v>
      </c>
      <c r="C24" s="10">
        <f>IFERROR(GETPIVOTDATA("Quantité",'fabrication 2018 semaine'!$A$5,"semaine",C22,"Référence",Tableau5[[#This Row],[Référence]]),0)</f>
        <v>0</v>
      </c>
      <c r="D24" s="10">
        <f>IFERROR(GETPIVOTDATA("Quantité",'fabrication 2018 semaine'!$A$5,"semaine",D22,"Référence",Tableau5[[#This Row],[Référence]]),0)</f>
        <v>0</v>
      </c>
      <c r="E24" s="10">
        <f>IFERROR(GETPIVOTDATA("Quantité",'fabrication 2018 semaine'!$A$5,"semaine",E22,"Référence",Tableau5[[#This Row],[Référence]]),0)</f>
        <v>0</v>
      </c>
      <c r="F24" s="10">
        <f>IFERROR(GETPIVOTDATA("Quantité",'fabrication 2018 semaine'!$A$5,"semaine",F22,"Référence",Tableau5[[#This Row],[Référence]]),0)</f>
        <v>0</v>
      </c>
      <c r="G24" s="10">
        <f>IFERROR(GETPIVOTDATA("Quantité",'fabrication 2018 semaine'!$A$5,"semaine",G22,"Référence",Tableau5[[#This Row],[Référence]]),0)</f>
        <v>0</v>
      </c>
      <c r="H24" s="10">
        <f>IFERROR(GETPIVOTDATA("Quantité",'fabrication 2018 semaine'!$A$5,"semaine",H22,"Référence",Tableau5[[#This Row],[Référence]]),0)</f>
        <v>0</v>
      </c>
      <c r="I24" s="10">
        <f>IFERROR(GETPIVOTDATA("Quantité",'fabrication 2018 semaine'!$A$5,"semaine",I22,"Référence",Tableau5[[#This Row],[Référence]]),0)</f>
        <v>0</v>
      </c>
      <c r="J24" s="10">
        <f>IFERROR(GETPIVOTDATA("Quantité",'fabrication 2018 semaine'!$A$5,"semaine",J22,"Référence",Tableau5[[#This Row],[Référence]]),0)</f>
        <v>0</v>
      </c>
      <c r="K24" s="10">
        <f>IFERROR(GETPIVOTDATA("Quantité",'fabrication 2018 semaine'!$A$5,"semaine",K22,"Référence",Tableau5[[#This Row],[Référence]]),0)</f>
        <v>0</v>
      </c>
      <c r="L24" s="10">
        <f>IFERROR(GETPIVOTDATA("Quantité",'fabrication 2018 semaine'!$A$5,"semaine",L22,"Référence",Tableau5[[#This Row],[Référence]]),0)</f>
        <v>0</v>
      </c>
      <c r="M24" s="10">
        <f>IFERROR(GETPIVOTDATA("Quantité",'fabrication 2018 semaine'!$A$5,"semaine",M22,"Référence",Tableau5[[#This Row],[Référence]]),0)</f>
        <v>0</v>
      </c>
      <c r="N24" s="10">
        <f>IFERROR(GETPIVOTDATA("Quantité",'fabrication 2018 semaine'!$A$5,"semaine",N22,"Référence",Tableau5[[#This Row],[Référence]]),0)</f>
        <v>0</v>
      </c>
      <c r="O24" s="10">
        <f>IFERROR(GETPIVOTDATA("Quantité",'fabrication 2018 semaine'!$A$5,"semaine",O22,"Référence",Tableau5[[#This Row],[Référence]]),0)</f>
        <v>0</v>
      </c>
      <c r="P24" s="10">
        <f>IFERROR(GETPIVOTDATA("Quantité",'fabrication 2018 semaine'!$A$5,"semaine",P22,"Référence",Tableau5[[#This Row],[Référence]]),0)</f>
        <v>0</v>
      </c>
      <c r="Q24" s="10">
        <f>IFERROR(GETPIVOTDATA("Quantité",'fabrication 2018 semaine'!$A$5,"semaine",Q22,"Référence",Tableau5[[#This Row],[Référence]]),0)</f>
        <v>0</v>
      </c>
      <c r="R24" s="10">
        <f>IFERROR(GETPIVOTDATA("Quantité",'fabrication 2018 semaine'!$A$5,"semaine",R22,"Référence",Tableau5[[#This Row],[Référence]]),0)</f>
        <v>0</v>
      </c>
      <c r="S24" s="10">
        <f>IFERROR(GETPIVOTDATA("Quantité",'fabrication 2018 semaine'!$A$5,"semaine",S22,"Référence",Tableau5[[#This Row],[Référence]]),0)</f>
        <v>0</v>
      </c>
      <c r="T24" s="10">
        <f>IFERROR(GETPIVOTDATA("Quantité",'fabrication 2018 semaine'!$A$5,"semaine",T22,"Référence",Tableau5[[#This Row],[Référence]]),0)</f>
        <v>0</v>
      </c>
      <c r="U24" s="10">
        <f>IFERROR(GETPIVOTDATA("Quantité",'fabrication 2018 semaine'!$A$5,"semaine",U22,"Référence",Tableau5[[#This Row],[Référence]]),0)</f>
        <v>0</v>
      </c>
      <c r="V24" s="10">
        <f>IFERROR(GETPIVOTDATA("Quantité",'fabrication 2018 semaine'!$A$5,"semaine",V22,"Référence",Tableau5[[#This Row],[Référence]]),0)</f>
        <v>0</v>
      </c>
      <c r="W24" s="10">
        <f>IFERROR(GETPIVOTDATA("Quantité",'fabrication 2018 semaine'!$A$5,"semaine",W22,"Référence",Tableau5[[#This Row],[Référence]]),0)</f>
        <v>0</v>
      </c>
      <c r="X24" s="10">
        <f>IFERROR(GETPIVOTDATA("Quantité",'fabrication 2018 semaine'!$A$5,"semaine",X22,"Référence",Tableau5[[#This Row],[Référence]]),0)</f>
        <v>0</v>
      </c>
      <c r="Y24" s="10">
        <f>IFERROR(GETPIVOTDATA("Quantité",'fabrication 2018 semaine'!$A$5,"semaine",Y22,"Référence",Tableau5[[#This Row],[Référence]]),0)</f>
        <v>0</v>
      </c>
      <c r="Z24" s="10">
        <f>IFERROR(GETPIVOTDATA("Quantité",'fabrication 2018 semaine'!$A$5,"semaine",Z22,"Référence",Tableau5[[#This Row],[Référence]]),0)</f>
        <v>0</v>
      </c>
      <c r="AA24" s="10">
        <f>IFERROR(GETPIVOTDATA("Quantité",'fabrication 2018 semaine'!$A$5,"semaine",AA22,"Référence",Tableau5[[#This Row],[Référence]]),0)</f>
        <v>0</v>
      </c>
      <c r="AB24" s="10">
        <f>IFERROR(GETPIVOTDATA("Quantité",'fabrication 2018 semaine'!$A$5,"semaine",AB22,"Référence",Tableau5[[#This Row],[Référence]]),0)</f>
        <v>0</v>
      </c>
      <c r="AC24" s="10">
        <f>IFERROR(GETPIVOTDATA("Quantité",'fabrication 2018 semaine'!$A$5,"semaine",AC22,"Référence",Tableau5[[#This Row],[Référence]]),0)</f>
        <v>0</v>
      </c>
      <c r="AD24" s="10">
        <f>IFERROR(GETPIVOTDATA("Quantité",'fabrication 2018 semaine'!$A$5,"semaine",AD22,"Référence",Tableau5[[#This Row],[Référence]]),0)</f>
        <v>0</v>
      </c>
      <c r="AE24" s="10">
        <f>IFERROR(GETPIVOTDATA("Quantité",'fabrication 2018 semaine'!$A$5,"semaine",AE22,"Référence",Tableau5[[#This Row],[Référence]]),0)</f>
        <v>0</v>
      </c>
      <c r="AF24" s="10">
        <f>IFERROR(GETPIVOTDATA("Quantité",'fabrication 2018 semaine'!$A$5,"semaine",AF22,"Référence",Tableau5[[#This Row],[Référence]]),0)</f>
        <v>0</v>
      </c>
      <c r="AG24" s="10">
        <f>IFERROR(GETPIVOTDATA("Quantité",'fabrication 2018 semaine'!$A$5,"semaine",AG22,"Référence",Tableau5[[#This Row],[Référence]]),0)</f>
        <v>0</v>
      </c>
      <c r="AH24" s="10">
        <f>IFERROR(GETPIVOTDATA("Quantité",'fabrication 2018 semaine'!$A$5,"semaine",AH22,"Référence",Tableau5[[#This Row],[Référence]]),0)</f>
        <v>0</v>
      </c>
      <c r="AI24" s="10">
        <f>IFERROR(GETPIVOTDATA("Quantité",'fabrication 2018 semaine'!$A$5,"semaine",AI22,"Référence",Tableau5[[#This Row],[Référence]]),0)</f>
        <v>0</v>
      </c>
      <c r="AJ24" s="10">
        <f>IFERROR(GETPIVOTDATA("Quantité",'fabrication 2018 semaine'!$A$5,"semaine",AJ22,"Référence",Tableau5[[#This Row],[Référence]]),0)</f>
        <v>0</v>
      </c>
      <c r="AK24" s="10">
        <f>IFERROR(GETPIVOTDATA("Quantité",'fabrication 2018 semaine'!$A$5,"semaine",AK22,"Référence",Tableau5[[#This Row],[Référence]]),0)</f>
        <v>0</v>
      </c>
      <c r="AL24" s="10">
        <f>IFERROR(GETPIVOTDATA("Quantité",'fabrication 2018 semaine'!$A$5,"semaine",AL22,"Référence",Tableau5[[#This Row],[Référence]]),0)</f>
        <v>0</v>
      </c>
      <c r="AM24" s="10">
        <f>IFERROR(GETPIVOTDATA("Quantité",'fabrication 2018 semaine'!$A$5,"semaine",AM22,"Référence",Tableau5[[#This Row],[Référence]]),0)</f>
        <v>0</v>
      </c>
      <c r="AN24" s="10">
        <f>IFERROR(GETPIVOTDATA("Quantité",'fabrication 2018 semaine'!$A$5,"semaine",AN22,"Référence",Tableau5[[#This Row],[Référence]]),0)</f>
        <v>0</v>
      </c>
      <c r="AO24" s="10">
        <f>IFERROR(GETPIVOTDATA("Quantité",'fabrication 2018 semaine'!$A$5,"semaine",AO22,"Référence",Tableau5[[#This Row],[Référence]]),0)</f>
        <v>0</v>
      </c>
      <c r="AP24" s="10">
        <f>IFERROR(GETPIVOTDATA("Quantité",'fabrication 2018 semaine'!$A$5,"semaine",AP22,"Référence",Tableau5[[#This Row],[Référence]]),0)</f>
        <v>0</v>
      </c>
      <c r="AQ24" s="10">
        <f>IFERROR(GETPIVOTDATA("Quantité",'fabrication 2018 semaine'!$A$5,"semaine",AQ22,"Référence",Tableau5[[#This Row],[Référence]]),0)</f>
        <v>0</v>
      </c>
      <c r="AR24" s="10">
        <f>IFERROR(GETPIVOTDATA("Quantité",'fabrication 2018 semaine'!$A$5,"semaine",AR22,"Référence",Tableau5[[#This Row],[Référence]]),0)</f>
        <v>0</v>
      </c>
      <c r="AS24" s="10">
        <f>IFERROR(GETPIVOTDATA("Quantité",'fabrication 2018 semaine'!$A$5,"semaine",AS22,"Référence",Tableau5[[#This Row],[Référence]]),0)</f>
        <v>0</v>
      </c>
      <c r="AT24" s="10">
        <f>IFERROR(GETPIVOTDATA("Quantité",'fabrication 2018 semaine'!$A$5,"semaine",AT22,"Référence",Tableau5[[#This Row],[Référence]]),0)</f>
        <v>0</v>
      </c>
      <c r="AU24" s="10">
        <f>IFERROR(GETPIVOTDATA("Quantité",'fabrication 2018 semaine'!$A$5,"semaine",AU22,"Référence",Tableau5[[#This Row],[Référence]]),0)</f>
        <v>0</v>
      </c>
      <c r="AV24" s="10">
        <f>IFERROR(GETPIVOTDATA("Quantité",'fabrication 2018 semaine'!$A$5,"semaine",AV22,"Référence",Tableau5[[#This Row],[Référence]]),0)</f>
        <v>0</v>
      </c>
      <c r="AW24" s="10">
        <f>IFERROR(GETPIVOTDATA("Quantité",'fabrication 2018 semaine'!$A$5,"semaine",AW22,"Référence",Tableau5[[#This Row],[Référence]]),0)</f>
        <v>0</v>
      </c>
      <c r="AX24" s="10">
        <f>IFERROR(GETPIVOTDATA("Quantité",'fabrication 2018 semaine'!$A$5,"semaine",AX22,"Référence",Tableau5[[#This Row],[Référence]]),0)</f>
        <v>0</v>
      </c>
      <c r="AY24" s="10">
        <f>IFERROR(GETPIVOTDATA("Quantité",'fabrication 2018 semaine'!$A$5,"semaine",AY22,"Référence",Tableau5[[#This Row],[Référence]]),0)</f>
        <v>0</v>
      </c>
      <c r="AZ24" s="10">
        <f>IFERROR(GETPIVOTDATA("Quantité",'fabrication 2018 semaine'!$A$5,"semaine",AZ22,"Référence",Tableau5[[#This Row],[Référence]]),0)</f>
        <v>0</v>
      </c>
      <c r="BA24" s="10">
        <f>IFERROR(GETPIVOTDATA("Quantité",'fabrication 2018 semaine'!$A$5,"semaine",BA22,"Référence",Tableau5[[#This Row],[Référence]]),0)</f>
        <v>0</v>
      </c>
      <c r="BB24" s="10">
        <f>IFERROR(GETPIVOTDATA("Quantité",'fabrication 2018 semaine'!$A$5,"semaine",BB22,"Référence",Tableau5[[#This Row],[Référence]]),0)</f>
        <v>0</v>
      </c>
      <c r="BC24" s="11">
        <f t="shared" si="1"/>
        <v>0</v>
      </c>
    </row>
    <row r="25" spans="1:55" ht="18" customHeight="1" x14ac:dyDescent="0.35">
      <c r="A25" s="9" t="s">
        <v>76</v>
      </c>
      <c r="B25" s="10" t="s">
        <v>77</v>
      </c>
      <c r="C25" s="10">
        <f>IFERROR(GETPIVOTDATA("Quantité",'fabrication 2018 semaine'!$A$5,"semaine",C23,"Référence",Tableau5[[#This Row],[Référence]]),0)</f>
        <v>0</v>
      </c>
      <c r="D25" s="10">
        <f>IFERROR(GETPIVOTDATA("Quantité",'fabrication 2018 semaine'!$A$5,"semaine",D23,"Référence",Tableau5[[#This Row],[Référence]]),0)</f>
        <v>0</v>
      </c>
      <c r="E25" s="10">
        <f>IFERROR(GETPIVOTDATA("Quantité",'fabrication 2018 semaine'!$A$5,"semaine",E23,"Référence",Tableau5[[#This Row],[Référence]]),0)</f>
        <v>0</v>
      </c>
      <c r="F25" s="10">
        <f>IFERROR(GETPIVOTDATA("Quantité",'fabrication 2018 semaine'!$A$5,"semaine",F23,"Référence",Tableau5[[#This Row],[Référence]]),0)</f>
        <v>0</v>
      </c>
      <c r="G25" s="10">
        <f>IFERROR(GETPIVOTDATA("Quantité",'fabrication 2018 semaine'!$A$5,"semaine",G23,"Référence",Tableau5[[#This Row],[Référence]]),0)</f>
        <v>0</v>
      </c>
      <c r="H25" s="10">
        <f>IFERROR(GETPIVOTDATA("Quantité",'fabrication 2018 semaine'!$A$5,"semaine",H23,"Référence",Tableau5[[#This Row],[Référence]]),0)</f>
        <v>0</v>
      </c>
      <c r="I25" s="10">
        <f>IFERROR(GETPIVOTDATA("Quantité",'fabrication 2018 semaine'!$A$5,"semaine",I23,"Référence",Tableau5[[#This Row],[Référence]]),0)</f>
        <v>0</v>
      </c>
      <c r="J25" s="10">
        <f>IFERROR(GETPIVOTDATA("Quantité",'fabrication 2018 semaine'!$A$5,"semaine",J23,"Référence",Tableau5[[#This Row],[Référence]]),0)</f>
        <v>0</v>
      </c>
      <c r="K25" s="10">
        <f>IFERROR(GETPIVOTDATA("Quantité",'fabrication 2018 semaine'!$A$5,"semaine",K23,"Référence",Tableau5[[#This Row],[Référence]]),0)</f>
        <v>0</v>
      </c>
      <c r="L25" s="10">
        <f>IFERROR(GETPIVOTDATA("Quantité",'fabrication 2018 semaine'!$A$5,"semaine",L23,"Référence",Tableau5[[#This Row],[Référence]]),0)</f>
        <v>0</v>
      </c>
      <c r="M25" s="10">
        <f>IFERROR(GETPIVOTDATA("Quantité",'fabrication 2018 semaine'!$A$5,"semaine",M23,"Référence",Tableau5[[#This Row],[Référence]]),0)</f>
        <v>0</v>
      </c>
      <c r="N25" s="10">
        <f>IFERROR(GETPIVOTDATA("Quantité",'fabrication 2018 semaine'!$A$5,"semaine",N23,"Référence",Tableau5[[#This Row],[Référence]]),0)</f>
        <v>0</v>
      </c>
      <c r="O25" s="10">
        <f>IFERROR(GETPIVOTDATA("Quantité",'fabrication 2018 semaine'!$A$5,"semaine",O23,"Référence",Tableau5[[#This Row],[Référence]]),0)</f>
        <v>0</v>
      </c>
      <c r="P25" s="10">
        <f>IFERROR(GETPIVOTDATA("Quantité",'fabrication 2018 semaine'!$A$5,"semaine",P23,"Référence",Tableau5[[#This Row],[Référence]]),0)</f>
        <v>0</v>
      </c>
      <c r="Q25" s="10">
        <f>IFERROR(GETPIVOTDATA("Quantité",'fabrication 2018 semaine'!$A$5,"semaine",Q23,"Référence",Tableau5[[#This Row],[Référence]]),0)</f>
        <v>0</v>
      </c>
      <c r="R25" s="10">
        <f>IFERROR(GETPIVOTDATA("Quantité",'fabrication 2018 semaine'!$A$5,"semaine",R23,"Référence",Tableau5[[#This Row],[Référence]]),0)</f>
        <v>0</v>
      </c>
      <c r="S25" s="10">
        <f>IFERROR(GETPIVOTDATA("Quantité",'fabrication 2018 semaine'!$A$5,"semaine",S23,"Référence",Tableau5[[#This Row],[Référence]]),0)</f>
        <v>0</v>
      </c>
      <c r="T25" s="10">
        <f>IFERROR(GETPIVOTDATA("Quantité",'fabrication 2018 semaine'!$A$5,"semaine",T23,"Référence",Tableau5[[#This Row],[Référence]]),0)</f>
        <v>0</v>
      </c>
      <c r="U25" s="10">
        <f>IFERROR(GETPIVOTDATA("Quantité",'fabrication 2018 semaine'!$A$5,"semaine",U23,"Référence",Tableau5[[#This Row],[Référence]]),0)</f>
        <v>0</v>
      </c>
      <c r="V25" s="10">
        <f>IFERROR(GETPIVOTDATA("Quantité",'fabrication 2018 semaine'!$A$5,"semaine",V23,"Référence",Tableau5[[#This Row],[Référence]]),0)</f>
        <v>0</v>
      </c>
      <c r="W25" s="10">
        <f>IFERROR(GETPIVOTDATA("Quantité",'fabrication 2018 semaine'!$A$5,"semaine",W23,"Référence",Tableau5[[#This Row],[Référence]]),0)</f>
        <v>0</v>
      </c>
      <c r="X25" s="10">
        <f>IFERROR(GETPIVOTDATA("Quantité",'fabrication 2018 semaine'!$A$5,"semaine",X23,"Référence",Tableau5[[#This Row],[Référence]]),0)</f>
        <v>0</v>
      </c>
      <c r="Y25" s="10">
        <f>IFERROR(GETPIVOTDATA("Quantité",'fabrication 2018 semaine'!$A$5,"semaine",Y23,"Référence",Tableau5[[#This Row],[Référence]]),0)</f>
        <v>0</v>
      </c>
      <c r="Z25" s="10">
        <f>IFERROR(GETPIVOTDATA("Quantité",'fabrication 2018 semaine'!$A$5,"semaine",Z23,"Référence",Tableau5[[#This Row],[Référence]]),0)</f>
        <v>0</v>
      </c>
      <c r="AA25" s="10">
        <f>IFERROR(GETPIVOTDATA("Quantité",'fabrication 2018 semaine'!$A$5,"semaine",AA23,"Référence",Tableau5[[#This Row],[Référence]]),0)</f>
        <v>0</v>
      </c>
      <c r="AB25" s="10">
        <f>IFERROR(GETPIVOTDATA("Quantité",'fabrication 2018 semaine'!$A$5,"semaine",AB23,"Référence",Tableau5[[#This Row],[Référence]]),0)</f>
        <v>0</v>
      </c>
      <c r="AC25" s="10">
        <f>IFERROR(GETPIVOTDATA("Quantité",'fabrication 2018 semaine'!$A$5,"semaine",AC23,"Référence",Tableau5[[#This Row],[Référence]]),0)</f>
        <v>0</v>
      </c>
      <c r="AD25" s="10">
        <f>IFERROR(GETPIVOTDATA("Quantité",'fabrication 2018 semaine'!$A$5,"semaine",AD23,"Référence",Tableau5[[#This Row],[Référence]]),0)</f>
        <v>0</v>
      </c>
      <c r="AE25" s="10">
        <f>IFERROR(GETPIVOTDATA("Quantité",'fabrication 2018 semaine'!$A$5,"semaine",AE23,"Référence",Tableau5[[#This Row],[Référence]]),0)</f>
        <v>0</v>
      </c>
      <c r="AF25" s="10">
        <f>IFERROR(GETPIVOTDATA("Quantité",'fabrication 2018 semaine'!$A$5,"semaine",AF23,"Référence",Tableau5[[#This Row],[Référence]]),0)</f>
        <v>0</v>
      </c>
      <c r="AG25" s="10">
        <f>IFERROR(GETPIVOTDATA("Quantité",'fabrication 2018 semaine'!$A$5,"semaine",AG23,"Référence",Tableau5[[#This Row],[Référence]]),0)</f>
        <v>0</v>
      </c>
      <c r="AH25" s="10">
        <f>IFERROR(GETPIVOTDATA("Quantité",'fabrication 2018 semaine'!$A$5,"semaine",AH23,"Référence",Tableau5[[#This Row],[Référence]]),0)</f>
        <v>0</v>
      </c>
      <c r="AI25" s="10">
        <f>IFERROR(GETPIVOTDATA("Quantité",'fabrication 2018 semaine'!$A$5,"semaine",AI23,"Référence",Tableau5[[#This Row],[Référence]]),0)</f>
        <v>0</v>
      </c>
      <c r="AJ25" s="10">
        <f>IFERROR(GETPIVOTDATA("Quantité",'fabrication 2018 semaine'!$A$5,"semaine",AJ23,"Référence",Tableau5[[#This Row],[Référence]]),0)</f>
        <v>0</v>
      </c>
      <c r="AK25" s="10">
        <f>IFERROR(GETPIVOTDATA("Quantité",'fabrication 2018 semaine'!$A$5,"semaine",AK23,"Référence",Tableau5[[#This Row],[Référence]]),0)</f>
        <v>0</v>
      </c>
      <c r="AL25" s="10">
        <f>IFERROR(GETPIVOTDATA("Quantité",'fabrication 2018 semaine'!$A$5,"semaine",AL23,"Référence",Tableau5[[#This Row],[Référence]]),0)</f>
        <v>0</v>
      </c>
      <c r="AM25" s="10">
        <f>IFERROR(GETPIVOTDATA("Quantité",'fabrication 2018 semaine'!$A$5,"semaine",AM23,"Référence",Tableau5[[#This Row],[Référence]]),0)</f>
        <v>0</v>
      </c>
      <c r="AN25" s="10">
        <f>IFERROR(GETPIVOTDATA("Quantité",'fabrication 2018 semaine'!$A$5,"semaine",AN23,"Référence",Tableau5[[#This Row],[Référence]]),0)</f>
        <v>0</v>
      </c>
      <c r="AO25" s="10">
        <f>IFERROR(GETPIVOTDATA("Quantité",'fabrication 2018 semaine'!$A$5,"semaine",AO23,"Référence",Tableau5[[#This Row],[Référence]]),0)</f>
        <v>0</v>
      </c>
      <c r="AP25" s="10">
        <f>IFERROR(GETPIVOTDATA("Quantité",'fabrication 2018 semaine'!$A$5,"semaine",AP23,"Référence",Tableau5[[#This Row],[Référence]]),0)</f>
        <v>0</v>
      </c>
      <c r="AQ25" s="10">
        <f>IFERROR(GETPIVOTDATA("Quantité",'fabrication 2018 semaine'!$A$5,"semaine",AQ23,"Référence",Tableau5[[#This Row],[Référence]]),0)</f>
        <v>0</v>
      </c>
      <c r="AR25" s="10">
        <f>IFERROR(GETPIVOTDATA("Quantité",'fabrication 2018 semaine'!$A$5,"semaine",AR23,"Référence",Tableau5[[#This Row],[Référence]]),0)</f>
        <v>0</v>
      </c>
      <c r="AS25" s="10">
        <f>IFERROR(GETPIVOTDATA("Quantité",'fabrication 2018 semaine'!$A$5,"semaine",AS23,"Référence",Tableau5[[#This Row],[Référence]]),0)</f>
        <v>0</v>
      </c>
      <c r="AT25" s="10">
        <f>IFERROR(GETPIVOTDATA("Quantité",'fabrication 2018 semaine'!$A$5,"semaine",AT23,"Référence",Tableau5[[#This Row],[Référence]]),0)</f>
        <v>0</v>
      </c>
      <c r="AU25" s="10">
        <f>IFERROR(GETPIVOTDATA("Quantité",'fabrication 2018 semaine'!$A$5,"semaine",AU23,"Référence",Tableau5[[#This Row],[Référence]]),0)</f>
        <v>0</v>
      </c>
      <c r="AV25" s="10">
        <f>IFERROR(GETPIVOTDATA("Quantité",'fabrication 2018 semaine'!$A$5,"semaine",AV23,"Référence",Tableau5[[#This Row],[Référence]]),0)</f>
        <v>0</v>
      </c>
      <c r="AW25" s="10">
        <f>IFERROR(GETPIVOTDATA("Quantité",'fabrication 2018 semaine'!$A$5,"semaine",AW23,"Référence",Tableau5[[#This Row],[Référence]]),0)</f>
        <v>0</v>
      </c>
      <c r="AX25" s="10">
        <f>IFERROR(GETPIVOTDATA("Quantité",'fabrication 2018 semaine'!$A$5,"semaine",AX23,"Référence",Tableau5[[#This Row],[Référence]]),0)</f>
        <v>0</v>
      </c>
      <c r="AY25" s="10">
        <f>IFERROR(GETPIVOTDATA("Quantité",'fabrication 2018 semaine'!$A$5,"semaine",AY23,"Référence",Tableau5[[#This Row],[Référence]]),0)</f>
        <v>0</v>
      </c>
      <c r="AZ25" s="10">
        <f>IFERROR(GETPIVOTDATA("Quantité",'fabrication 2018 semaine'!$A$5,"semaine",AZ23,"Référence",Tableau5[[#This Row],[Référence]]),0)</f>
        <v>0</v>
      </c>
      <c r="BA25" s="10">
        <f>IFERROR(GETPIVOTDATA("Quantité",'fabrication 2018 semaine'!$A$5,"semaine",BA23,"Référence",Tableau5[[#This Row],[Référence]]),0)</f>
        <v>0</v>
      </c>
      <c r="BB25" s="10">
        <f>IFERROR(GETPIVOTDATA("Quantité",'fabrication 2018 semaine'!$A$5,"semaine",BB23,"Référence",Tableau5[[#This Row],[Référence]]),0)</f>
        <v>0</v>
      </c>
      <c r="BC25" s="11">
        <f t="shared" si="1"/>
        <v>0</v>
      </c>
    </row>
    <row r="26" spans="1:55" ht="18" customHeight="1" x14ac:dyDescent="0.35">
      <c r="A26" s="9" t="s">
        <v>320</v>
      </c>
      <c r="B26" s="10" t="s">
        <v>321</v>
      </c>
      <c r="C26" s="10">
        <f>IFERROR(GETPIVOTDATA("Quantité",'fabrication 2018 semaine'!$A$5,"semaine",C24,"Référence",Tableau5[[#This Row],[Référence]]),0)</f>
        <v>0</v>
      </c>
      <c r="D26" s="10">
        <f>IFERROR(GETPIVOTDATA("Quantité",'fabrication 2018 semaine'!$A$5,"semaine",D24,"Référence",Tableau5[[#This Row],[Référence]]),0)</f>
        <v>0</v>
      </c>
      <c r="E26" s="10">
        <f>IFERROR(GETPIVOTDATA("Quantité",'fabrication 2018 semaine'!$A$5,"semaine",E24,"Référence",Tableau5[[#This Row],[Référence]]),0)</f>
        <v>0</v>
      </c>
      <c r="F26" s="10">
        <f>IFERROR(GETPIVOTDATA("Quantité",'fabrication 2018 semaine'!$A$5,"semaine",F24,"Référence",Tableau5[[#This Row],[Référence]]),0)</f>
        <v>0</v>
      </c>
      <c r="G26" s="10">
        <f>IFERROR(GETPIVOTDATA("Quantité",'fabrication 2018 semaine'!$A$5,"semaine",G24,"Référence",Tableau5[[#This Row],[Référence]]),0)</f>
        <v>0</v>
      </c>
      <c r="H26" s="10">
        <f>IFERROR(GETPIVOTDATA("Quantité",'fabrication 2018 semaine'!$A$5,"semaine",H24,"Référence",Tableau5[[#This Row],[Référence]]),0)</f>
        <v>0</v>
      </c>
      <c r="I26" s="10">
        <f>IFERROR(GETPIVOTDATA("Quantité",'fabrication 2018 semaine'!$A$5,"semaine",I24,"Référence",Tableau5[[#This Row],[Référence]]),0)</f>
        <v>0</v>
      </c>
      <c r="J26" s="10">
        <f>IFERROR(GETPIVOTDATA("Quantité",'fabrication 2018 semaine'!$A$5,"semaine",J24,"Référence",Tableau5[[#This Row],[Référence]]),0)</f>
        <v>0</v>
      </c>
      <c r="K26" s="10">
        <f>IFERROR(GETPIVOTDATA("Quantité",'fabrication 2018 semaine'!$A$5,"semaine",K24,"Référence",Tableau5[[#This Row],[Référence]]),0)</f>
        <v>0</v>
      </c>
      <c r="L26" s="10">
        <f>IFERROR(GETPIVOTDATA("Quantité",'fabrication 2018 semaine'!$A$5,"semaine",L24,"Référence",Tableau5[[#This Row],[Référence]]),0)</f>
        <v>0</v>
      </c>
      <c r="M26" s="10">
        <f>IFERROR(GETPIVOTDATA("Quantité",'fabrication 2018 semaine'!$A$5,"semaine",M24,"Référence",Tableau5[[#This Row],[Référence]]),0)</f>
        <v>0</v>
      </c>
      <c r="N26" s="10">
        <f>IFERROR(GETPIVOTDATA("Quantité",'fabrication 2018 semaine'!$A$5,"semaine",N24,"Référence",Tableau5[[#This Row],[Référence]]),0)</f>
        <v>0</v>
      </c>
      <c r="O26" s="10">
        <f>IFERROR(GETPIVOTDATA("Quantité",'fabrication 2018 semaine'!$A$5,"semaine",O24,"Référence",Tableau5[[#This Row],[Référence]]),0)</f>
        <v>0</v>
      </c>
      <c r="P26" s="10">
        <f>IFERROR(GETPIVOTDATA("Quantité",'fabrication 2018 semaine'!$A$5,"semaine",P24,"Référence",Tableau5[[#This Row],[Référence]]),0)</f>
        <v>0</v>
      </c>
      <c r="Q26" s="10">
        <f>IFERROR(GETPIVOTDATA("Quantité",'fabrication 2018 semaine'!$A$5,"semaine",Q24,"Référence",Tableau5[[#This Row],[Référence]]),0)</f>
        <v>0</v>
      </c>
      <c r="R26" s="10">
        <f>IFERROR(GETPIVOTDATA("Quantité",'fabrication 2018 semaine'!$A$5,"semaine",R24,"Référence",Tableau5[[#This Row],[Référence]]),0)</f>
        <v>0</v>
      </c>
      <c r="S26" s="10">
        <f>IFERROR(GETPIVOTDATA("Quantité",'fabrication 2018 semaine'!$A$5,"semaine",S24,"Référence",Tableau5[[#This Row],[Référence]]),0)</f>
        <v>0</v>
      </c>
      <c r="T26" s="10">
        <f>IFERROR(GETPIVOTDATA("Quantité",'fabrication 2018 semaine'!$A$5,"semaine",T24,"Référence",Tableau5[[#This Row],[Référence]]),0)</f>
        <v>0</v>
      </c>
      <c r="U26" s="10">
        <f>IFERROR(GETPIVOTDATA("Quantité",'fabrication 2018 semaine'!$A$5,"semaine",U24,"Référence",Tableau5[[#This Row],[Référence]]),0)</f>
        <v>0</v>
      </c>
      <c r="V26" s="10">
        <f>IFERROR(GETPIVOTDATA("Quantité",'fabrication 2018 semaine'!$A$5,"semaine",V24,"Référence",Tableau5[[#This Row],[Référence]]),0)</f>
        <v>0</v>
      </c>
      <c r="W26" s="10">
        <f>IFERROR(GETPIVOTDATA("Quantité",'fabrication 2018 semaine'!$A$5,"semaine",W24,"Référence",Tableau5[[#This Row],[Référence]]),0)</f>
        <v>0</v>
      </c>
      <c r="X26" s="10">
        <f>IFERROR(GETPIVOTDATA("Quantité",'fabrication 2018 semaine'!$A$5,"semaine",X24,"Référence",Tableau5[[#This Row],[Référence]]),0)</f>
        <v>0</v>
      </c>
      <c r="Y26" s="10">
        <f>IFERROR(GETPIVOTDATA("Quantité",'fabrication 2018 semaine'!$A$5,"semaine",Y24,"Référence",Tableau5[[#This Row],[Référence]]),0)</f>
        <v>0</v>
      </c>
      <c r="Z26" s="10">
        <f>IFERROR(GETPIVOTDATA("Quantité",'fabrication 2018 semaine'!$A$5,"semaine",Z24,"Référence",Tableau5[[#This Row],[Référence]]),0)</f>
        <v>0</v>
      </c>
      <c r="AA26" s="10">
        <f>IFERROR(GETPIVOTDATA("Quantité",'fabrication 2018 semaine'!$A$5,"semaine",AA24,"Référence",Tableau5[[#This Row],[Référence]]),0)</f>
        <v>0</v>
      </c>
      <c r="AB26" s="10">
        <f>IFERROR(GETPIVOTDATA("Quantité",'fabrication 2018 semaine'!$A$5,"semaine",AB24,"Référence",Tableau5[[#This Row],[Référence]]),0)</f>
        <v>0</v>
      </c>
      <c r="AC26" s="10">
        <f>IFERROR(GETPIVOTDATA("Quantité",'fabrication 2018 semaine'!$A$5,"semaine",AC24,"Référence",Tableau5[[#This Row],[Référence]]),0)</f>
        <v>0</v>
      </c>
      <c r="AD26" s="10">
        <f>IFERROR(GETPIVOTDATA("Quantité",'fabrication 2018 semaine'!$A$5,"semaine",AD24,"Référence",Tableau5[[#This Row],[Référence]]),0)</f>
        <v>0</v>
      </c>
      <c r="AE26" s="10">
        <f>IFERROR(GETPIVOTDATA("Quantité",'fabrication 2018 semaine'!$A$5,"semaine",AE24,"Référence",Tableau5[[#This Row],[Référence]]),0)</f>
        <v>0</v>
      </c>
      <c r="AF26" s="10">
        <f>IFERROR(GETPIVOTDATA("Quantité",'fabrication 2018 semaine'!$A$5,"semaine",AF24,"Référence",Tableau5[[#This Row],[Référence]]),0)</f>
        <v>0</v>
      </c>
      <c r="AG26" s="10">
        <f>IFERROR(GETPIVOTDATA("Quantité",'fabrication 2018 semaine'!$A$5,"semaine",AG24,"Référence",Tableau5[[#This Row],[Référence]]),0)</f>
        <v>0</v>
      </c>
      <c r="AH26" s="10">
        <f>IFERROR(GETPIVOTDATA("Quantité",'fabrication 2018 semaine'!$A$5,"semaine",AH24,"Référence",Tableau5[[#This Row],[Référence]]),0)</f>
        <v>0</v>
      </c>
      <c r="AI26" s="10">
        <f>IFERROR(GETPIVOTDATA("Quantité",'fabrication 2018 semaine'!$A$5,"semaine",AI24,"Référence",Tableau5[[#This Row],[Référence]]),0)</f>
        <v>0</v>
      </c>
      <c r="AJ26" s="10">
        <f>IFERROR(GETPIVOTDATA("Quantité",'fabrication 2018 semaine'!$A$5,"semaine",AJ24,"Référence",Tableau5[[#This Row],[Référence]]),0)</f>
        <v>0</v>
      </c>
      <c r="AK26" s="10">
        <f>IFERROR(GETPIVOTDATA("Quantité",'fabrication 2018 semaine'!$A$5,"semaine",AK24,"Référence",Tableau5[[#This Row],[Référence]]),0)</f>
        <v>0</v>
      </c>
      <c r="AL26" s="10">
        <f>IFERROR(GETPIVOTDATA("Quantité",'fabrication 2018 semaine'!$A$5,"semaine",AL24,"Référence",Tableau5[[#This Row],[Référence]]),0)</f>
        <v>0</v>
      </c>
      <c r="AM26" s="10">
        <f>IFERROR(GETPIVOTDATA("Quantité",'fabrication 2018 semaine'!$A$5,"semaine",AM24,"Référence",Tableau5[[#This Row],[Référence]]),0)</f>
        <v>0</v>
      </c>
      <c r="AN26" s="10">
        <f>IFERROR(GETPIVOTDATA("Quantité",'fabrication 2018 semaine'!$A$5,"semaine",AN24,"Référence",Tableau5[[#This Row],[Référence]]),0)</f>
        <v>0</v>
      </c>
      <c r="AO26" s="10">
        <f>IFERROR(GETPIVOTDATA("Quantité",'fabrication 2018 semaine'!$A$5,"semaine",AO24,"Référence",Tableau5[[#This Row],[Référence]]),0)</f>
        <v>0</v>
      </c>
      <c r="AP26" s="10">
        <f>IFERROR(GETPIVOTDATA("Quantité",'fabrication 2018 semaine'!$A$5,"semaine",AP24,"Référence",Tableau5[[#This Row],[Référence]]),0)</f>
        <v>0</v>
      </c>
      <c r="AQ26" s="10">
        <f>IFERROR(GETPIVOTDATA("Quantité",'fabrication 2018 semaine'!$A$5,"semaine",AQ24,"Référence",Tableau5[[#This Row],[Référence]]),0)</f>
        <v>0</v>
      </c>
      <c r="AR26" s="10">
        <f>IFERROR(GETPIVOTDATA("Quantité",'fabrication 2018 semaine'!$A$5,"semaine",AR24,"Référence",Tableau5[[#This Row],[Référence]]),0)</f>
        <v>0</v>
      </c>
      <c r="AS26" s="10">
        <f>IFERROR(GETPIVOTDATA("Quantité",'fabrication 2018 semaine'!$A$5,"semaine",AS24,"Référence",Tableau5[[#This Row],[Référence]]),0)</f>
        <v>0</v>
      </c>
      <c r="AT26" s="10">
        <f>IFERROR(GETPIVOTDATA("Quantité",'fabrication 2018 semaine'!$A$5,"semaine",AT24,"Référence",Tableau5[[#This Row],[Référence]]),0)</f>
        <v>0</v>
      </c>
      <c r="AU26" s="10">
        <f>IFERROR(GETPIVOTDATA("Quantité",'fabrication 2018 semaine'!$A$5,"semaine",AU24,"Référence",Tableau5[[#This Row],[Référence]]),0)</f>
        <v>0</v>
      </c>
      <c r="AV26" s="10">
        <f>IFERROR(GETPIVOTDATA("Quantité",'fabrication 2018 semaine'!$A$5,"semaine",AV24,"Référence",Tableau5[[#This Row],[Référence]]),0)</f>
        <v>0</v>
      </c>
      <c r="AW26" s="10">
        <f>IFERROR(GETPIVOTDATA("Quantité",'fabrication 2018 semaine'!$A$5,"semaine",AW24,"Référence",Tableau5[[#This Row],[Référence]]),0)</f>
        <v>0</v>
      </c>
      <c r="AX26" s="10">
        <f>IFERROR(GETPIVOTDATA("Quantité",'fabrication 2018 semaine'!$A$5,"semaine",AX24,"Référence",Tableau5[[#This Row],[Référence]]),0)</f>
        <v>0</v>
      </c>
      <c r="AY26" s="10">
        <f>IFERROR(GETPIVOTDATA("Quantité",'fabrication 2018 semaine'!$A$5,"semaine",AY24,"Référence",Tableau5[[#This Row],[Référence]]),0)</f>
        <v>0</v>
      </c>
      <c r="AZ26" s="10">
        <f>IFERROR(GETPIVOTDATA("Quantité",'fabrication 2018 semaine'!$A$5,"semaine",AZ24,"Référence",Tableau5[[#This Row],[Référence]]),0)</f>
        <v>0</v>
      </c>
      <c r="BA26" s="10">
        <f>IFERROR(GETPIVOTDATA("Quantité",'fabrication 2018 semaine'!$A$5,"semaine",BA24,"Référence",Tableau5[[#This Row],[Référence]]),0)</f>
        <v>0</v>
      </c>
      <c r="BB26" s="10">
        <f>IFERROR(GETPIVOTDATA("Quantité",'fabrication 2018 semaine'!$A$5,"semaine",BB24,"Référence",Tableau5[[#This Row],[Référence]]),0)</f>
        <v>0</v>
      </c>
      <c r="BC26" s="11">
        <f t="shared" si="1"/>
        <v>0</v>
      </c>
    </row>
    <row r="27" spans="1:55" ht="18" customHeight="1" x14ac:dyDescent="0.35">
      <c r="A27" s="9" t="s">
        <v>322</v>
      </c>
      <c r="B27" s="10" t="s">
        <v>323</v>
      </c>
      <c r="C27" s="10">
        <f>IFERROR(GETPIVOTDATA("Quantité",'fabrication 2018 semaine'!$A$5,"semaine",C25,"Référence",Tableau5[[#This Row],[Référence]]),0)</f>
        <v>0</v>
      </c>
      <c r="D27" s="10">
        <f>IFERROR(GETPIVOTDATA("Quantité",'fabrication 2018 semaine'!$A$5,"semaine",D25,"Référence",Tableau5[[#This Row],[Référence]]),0)</f>
        <v>0</v>
      </c>
      <c r="E27" s="10">
        <f>IFERROR(GETPIVOTDATA("Quantité",'fabrication 2018 semaine'!$A$5,"semaine",E25,"Référence",Tableau5[[#This Row],[Référence]]),0)</f>
        <v>0</v>
      </c>
      <c r="F27" s="10">
        <f>IFERROR(GETPIVOTDATA("Quantité",'fabrication 2018 semaine'!$A$5,"semaine",F25,"Référence",Tableau5[[#This Row],[Référence]]),0)</f>
        <v>0</v>
      </c>
      <c r="G27" s="10">
        <f>IFERROR(GETPIVOTDATA("Quantité",'fabrication 2018 semaine'!$A$5,"semaine",G25,"Référence",Tableau5[[#This Row],[Référence]]),0)</f>
        <v>0</v>
      </c>
      <c r="H27" s="10">
        <f>IFERROR(GETPIVOTDATA("Quantité",'fabrication 2018 semaine'!$A$5,"semaine",H25,"Référence",Tableau5[[#This Row],[Référence]]),0)</f>
        <v>0</v>
      </c>
      <c r="I27" s="10">
        <f>IFERROR(GETPIVOTDATA("Quantité",'fabrication 2018 semaine'!$A$5,"semaine",I25,"Référence",Tableau5[[#This Row],[Référence]]),0)</f>
        <v>0</v>
      </c>
      <c r="J27" s="10">
        <f>IFERROR(GETPIVOTDATA("Quantité",'fabrication 2018 semaine'!$A$5,"semaine",J25,"Référence",Tableau5[[#This Row],[Référence]]),0)</f>
        <v>0</v>
      </c>
      <c r="K27" s="10">
        <f>IFERROR(GETPIVOTDATA("Quantité",'fabrication 2018 semaine'!$A$5,"semaine",K25,"Référence",Tableau5[[#This Row],[Référence]]),0)</f>
        <v>0</v>
      </c>
      <c r="L27" s="10">
        <f>IFERROR(GETPIVOTDATA("Quantité",'fabrication 2018 semaine'!$A$5,"semaine",L25,"Référence",Tableau5[[#This Row],[Référence]]),0)</f>
        <v>0</v>
      </c>
      <c r="M27" s="10">
        <f>IFERROR(GETPIVOTDATA("Quantité",'fabrication 2018 semaine'!$A$5,"semaine",M25,"Référence",Tableau5[[#This Row],[Référence]]),0)</f>
        <v>0</v>
      </c>
      <c r="N27" s="10">
        <f>IFERROR(GETPIVOTDATA("Quantité",'fabrication 2018 semaine'!$A$5,"semaine",N25,"Référence",Tableau5[[#This Row],[Référence]]),0)</f>
        <v>0</v>
      </c>
      <c r="O27" s="10">
        <f>IFERROR(GETPIVOTDATA("Quantité",'fabrication 2018 semaine'!$A$5,"semaine",O25,"Référence",Tableau5[[#This Row],[Référence]]),0)</f>
        <v>0</v>
      </c>
      <c r="P27" s="10">
        <f>IFERROR(GETPIVOTDATA("Quantité",'fabrication 2018 semaine'!$A$5,"semaine",P25,"Référence",Tableau5[[#This Row],[Référence]]),0)</f>
        <v>0</v>
      </c>
      <c r="Q27" s="10">
        <f>IFERROR(GETPIVOTDATA("Quantité",'fabrication 2018 semaine'!$A$5,"semaine",Q25,"Référence",Tableau5[[#This Row],[Référence]]),0)</f>
        <v>0</v>
      </c>
      <c r="R27" s="10">
        <f>IFERROR(GETPIVOTDATA("Quantité",'fabrication 2018 semaine'!$A$5,"semaine",R25,"Référence",Tableau5[[#This Row],[Référence]]),0)</f>
        <v>0</v>
      </c>
      <c r="S27" s="10">
        <f>IFERROR(GETPIVOTDATA("Quantité",'fabrication 2018 semaine'!$A$5,"semaine",S25,"Référence",Tableau5[[#This Row],[Référence]]),0)</f>
        <v>0</v>
      </c>
      <c r="T27" s="10">
        <f>IFERROR(GETPIVOTDATA("Quantité",'fabrication 2018 semaine'!$A$5,"semaine",T25,"Référence",Tableau5[[#This Row],[Référence]]),0)</f>
        <v>0</v>
      </c>
      <c r="U27" s="10">
        <f>IFERROR(GETPIVOTDATA("Quantité",'fabrication 2018 semaine'!$A$5,"semaine",U25,"Référence",Tableau5[[#This Row],[Référence]]),0)</f>
        <v>0</v>
      </c>
      <c r="V27" s="10">
        <f>IFERROR(GETPIVOTDATA("Quantité",'fabrication 2018 semaine'!$A$5,"semaine",V25,"Référence",Tableau5[[#This Row],[Référence]]),0)</f>
        <v>0</v>
      </c>
      <c r="W27" s="10">
        <f>IFERROR(GETPIVOTDATA("Quantité",'fabrication 2018 semaine'!$A$5,"semaine",W25,"Référence",Tableau5[[#This Row],[Référence]]),0)</f>
        <v>0</v>
      </c>
      <c r="X27" s="10">
        <f>IFERROR(GETPIVOTDATA("Quantité",'fabrication 2018 semaine'!$A$5,"semaine",X25,"Référence",Tableau5[[#This Row],[Référence]]),0)</f>
        <v>0</v>
      </c>
      <c r="Y27" s="10">
        <f>IFERROR(GETPIVOTDATA("Quantité",'fabrication 2018 semaine'!$A$5,"semaine",Y25,"Référence",Tableau5[[#This Row],[Référence]]),0)</f>
        <v>0</v>
      </c>
      <c r="Z27" s="10">
        <f>IFERROR(GETPIVOTDATA("Quantité",'fabrication 2018 semaine'!$A$5,"semaine",Z25,"Référence",Tableau5[[#This Row],[Référence]]),0)</f>
        <v>0</v>
      </c>
      <c r="AA27" s="10">
        <f>IFERROR(GETPIVOTDATA("Quantité",'fabrication 2018 semaine'!$A$5,"semaine",AA25,"Référence",Tableau5[[#This Row],[Référence]]),0)</f>
        <v>0</v>
      </c>
      <c r="AB27" s="10">
        <f>IFERROR(GETPIVOTDATA("Quantité",'fabrication 2018 semaine'!$A$5,"semaine",AB25,"Référence",Tableau5[[#This Row],[Référence]]),0)</f>
        <v>0</v>
      </c>
      <c r="AC27" s="10">
        <f>IFERROR(GETPIVOTDATA("Quantité",'fabrication 2018 semaine'!$A$5,"semaine",AC25,"Référence",Tableau5[[#This Row],[Référence]]),0)</f>
        <v>0</v>
      </c>
      <c r="AD27" s="10">
        <f>IFERROR(GETPIVOTDATA("Quantité",'fabrication 2018 semaine'!$A$5,"semaine",AD25,"Référence",Tableau5[[#This Row],[Référence]]),0)</f>
        <v>0</v>
      </c>
      <c r="AE27" s="10">
        <f>IFERROR(GETPIVOTDATA("Quantité",'fabrication 2018 semaine'!$A$5,"semaine",AE25,"Référence",Tableau5[[#This Row],[Référence]]),0)</f>
        <v>0</v>
      </c>
      <c r="AF27" s="10">
        <f>IFERROR(GETPIVOTDATA("Quantité",'fabrication 2018 semaine'!$A$5,"semaine",AF25,"Référence",Tableau5[[#This Row],[Référence]]),0)</f>
        <v>0</v>
      </c>
      <c r="AG27" s="10">
        <f>IFERROR(GETPIVOTDATA("Quantité",'fabrication 2018 semaine'!$A$5,"semaine",AG25,"Référence",Tableau5[[#This Row],[Référence]]),0)</f>
        <v>0</v>
      </c>
      <c r="AH27" s="10">
        <f>IFERROR(GETPIVOTDATA("Quantité",'fabrication 2018 semaine'!$A$5,"semaine",AH25,"Référence",Tableau5[[#This Row],[Référence]]),0)</f>
        <v>0</v>
      </c>
      <c r="AI27" s="10">
        <f>IFERROR(GETPIVOTDATA("Quantité",'fabrication 2018 semaine'!$A$5,"semaine",AI25,"Référence",Tableau5[[#This Row],[Référence]]),0)</f>
        <v>0</v>
      </c>
      <c r="AJ27" s="10">
        <f>IFERROR(GETPIVOTDATA("Quantité",'fabrication 2018 semaine'!$A$5,"semaine",AJ25,"Référence",Tableau5[[#This Row],[Référence]]),0)</f>
        <v>0</v>
      </c>
      <c r="AK27" s="10">
        <f>IFERROR(GETPIVOTDATA("Quantité",'fabrication 2018 semaine'!$A$5,"semaine",AK25,"Référence",Tableau5[[#This Row],[Référence]]),0)</f>
        <v>0</v>
      </c>
      <c r="AL27" s="10">
        <f>IFERROR(GETPIVOTDATA("Quantité",'fabrication 2018 semaine'!$A$5,"semaine",AL25,"Référence",Tableau5[[#This Row],[Référence]]),0)</f>
        <v>0</v>
      </c>
      <c r="AM27" s="10">
        <f>IFERROR(GETPIVOTDATA("Quantité",'fabrication 2018 semaine'!$A$5,"semaine",AM25,"Référence",Tableau5[[#This Row],[Référence]]),0)</f>
        <v>0</v>
      </c>
      <c r="AN27" s="10">
        <f>IFERROR(GETPIVOTDATA("Quantité",'fabrication 2018 semaine'!$A$5,"semaine",AN25,"Référence",Tableau5[[#This Row],[Référence]]),0)</f>
        <v>0</v>
      </c>
      <c r="AO27" s="10">
        <f>IFERROR(GETPIVOTDATA("Quantité",'fabrication 2018 semaine'!$A$5,"semaine",AO25,"Référence",Tableau5[[#This Row],[Référence]]),0)</f>
        <v>0</v>
      </c>
      <c r="AP27" s="10">
        <f>IFERROR(GETPIVOTDATA("Quantité",'fabrication 2018 semaine'!$A$5,"semaine",AP25,"Référence",Tableau5[[#This Row],[Référence]]),0)</f>
        <v>0</v>
      </c>
      <c r="AQ27" s="10">
        <f>IFERROR(GETPIVOTDATA("Quantité",'fabrication 2018 semaine'!$A$5,"semaine",AQ25,"Référence",Tableau5[[#This Row],[Référence]]),0)</f>
        <v>0</v>
      </c>
      <c r="AR27" s="10">
        <f>IFERROR(GETPIVOTDATA("Quantité",'fabrication 2018 semaine'!$A$5,"semaine",AR25,"Référence",Tableau5[[#This Row],[Référence]]),0)</f>
        <v>0</v>
      </c>
      <c r="AS27" s="10">
        <f>IFERROR(GETPIVOTDATA("Quantité",'fabrication 2018 semaine'!$A$5,"semaine",AS25,"Référence",Tableau5[[#This Row],[Référence]]),0)</f>
        <v>0</v>
      </c>
      <c r="AT27" s="10">
        <f>IFERROR(GETPIVOTDATA("Quantité",'fabrication 2018 semaine'!$A$5,"semaine",AT25,"Référence",Tableau5[[#This Row],[Référence]]),0)</f>
        <v>0</v>
      </c>
      <c r="AU27" s="10">
        <f>IFERROR(GETPIVOTDATA("Quantité",'fabrication 2018 semaine'!$A$5,"semaine",AU25,"Référence",Tableau5[[#This Row],[Référence]]),0)</f>
        <v>0</v>
      </c>
      <c r="AV27" s="10">
        <f>IFERROR(GETPIVOTDATA("Quantité",'fabrication 2018 semaine'!$A$5,"semaine",AV25,"Référence",Tableau5[[#This Row],[Référence]]),0)</f>
        <v>0</v>
      </c>
      <c r="AW27" s="10">
        <f>IFERROR(GETPIVOTDATA("Quantité",'fabrication 2018 semaine'!$A$5,"semaine",AW25,"Référence",Tableau5[[#This Row],[Référence]]),0)</f>
        <v>0</v>
      </c>
      <c r="AX27" s="10">
        <f>IFERROR(GETPIVOTDATA("Quantité",'fabrication 2018 semaine'!$A$5,"semaine",AX25,"Référence",Tableau5[[#This Row],[Référence]]),0)</f>
        <v>0</v>
      </c>
      <c r="AY27" s="10">
        <f>IFERROR(GETPIVOTDATA("Quantité",'fabrication 2018 semaine'!$A$5,"semaine",AY25,"Référence",Tableau5[[#This Row],[Référence]]),0)</f>
        <v>0</v>
      </c>
      <c r="AZ27" s="10">
        <f>IFERROR(GETPIVOTDATA("Quantité",'fabrication 2018 semaine'!$A$5,"semaine",AZ25,"Référence",Tableau5[[#This Row],[Référence]]),0)</f>
        <v>0</v>
      </c>
      <c r="BA27" s="10">
        <f>IFERROR(GETPIVOTDATA("Quantité",'fabrication 2018 semaine'!$A$5,"semaine",BA25,"Référence",Tableau5[[#This Row],[Référence]]),0)</f>
        <v>0</v>
      </c>
      <c r="BB27" s="10">
        <f>IFERROR(GETPIVOTDATA("Quantité",'fabrication 2018 semaine'!$A$5,"semaine",BB25,"Référence",Tableau5[[#This Row],[Référence]]),0)</f>
        <v>0</v>
      </c>
      <c r="BC27" s="11">
        <f t="shared" si="1"/>
        <v>0</v>
      </c>
    </row>
    <row r="28" spans="1:55" ht="18" customHeight="1" x14ac:dyDescent="0.35">
      <c r="A28" s="9" t="s">
        <v>68</v>
      </c>
      <c r="B28" s="10" t="s">
        <v>69</v>
      </c>
      <c r="C28" s="10">
        <f>IFERROR(GETPIVOTDATA("Quantité",'fabrication 2018 semaine'!$A$5,"semaine",C26,"Référence",Tableau5[[#This Row],[Référence]]),0)</f>
        <v>0</v>
      </c>
      <c r="D28" s="10">
        <f>IFERROR(GETPIVOTDATA("Quantité",'fabrication 2018 semaine'!$A$5,"semaine",D26,"Référence",Tableau5[[#This Row],[Référence]]),0)</f>
        <v>0</v>
      </c>
      <c r="E28" s="10">
        <f>IFERROR(GETPIVOTDATA("Quantité",'fabrication 2018 semaine'!$A$5,"semaine",E26,"Référence",Tableau5[[#This Row],[Référence]]),0)</f>
        <v>0</v>
      </c>
      <c r="F28" s="10">
        <f>IFERROR(GETPIVOTDATA("Quantité",'fabrication 2018 semaine'!$A$5,"semaine",F26,"Référence",Tableau5[[#This Row],[Référence]]),0)</f>
        <v>0</v>
      </c>
      <c r="G28" s="10">
        <f>IFERROR(GETPIVOTDATA("Quantité",'fabrication 2018 semaine'!$A$5,"semaine",G26,"Référence",Tableau5[[#This Row],[Référence]]),0)</f>
        <v>0</v>
      </c>
      <c r="H28" s="10">
        <f>IFERROR(GETPIVOTDATA("Quantité",'fabrication 2018 semaine'!$A$5,"semaine",H26,"Référence",Tableau5[[#This Row],[Référence]]),0)</f>
        <v>0</v>
      </c>
      <c r="I28" s="10">
        <f>IFERROR(GETPIVOTDATA("Quantité",'fabrication 2018 semaine'!$A$5,"semaine",I26,"Référence",Tableau5[[#This Row],[Référence]]),0)</f>
        <v>0</v>
      </c>
      <c r="J28" s="10">
        <f>IFERROR(GETPIVOTDATA("Quantité",'fabrication 2018 semaine'!$A$5,"semaine",J26,"Référence",Tableau5[[#This Row],[Référence]]),0)</f>
        <v>0</v>
      </c>
      <c r="K28" s="10">
        <f>IFERROR(GETPIVOTDATA("Quantité",'fabrication 2018 semaine'!$A$5,"semaine",K26,"Référence",Tableau5[[#This Row],[Référence]]),0)</f>
        <v>0</v>
      </c>
      <c r="L28" s="10">
        <f>IFERROR(GETPIVOTDATA("Quantité",'fabrication 2018 semaine'!$A$5,"semaine",L26,"Référence",Tableau5[[#This Row],[Référence]]),0)</f>
        <v>0</v>
      </c>
      <c r="M28" s="10">
        <f>IFERROR(GETPIVOTDATA("Quantité",'fabrication 2018 semaine'!$A$5,"semaine",M26,"Référence",Tableau5[[#This Row],[Référence]]),0)</f>
        <v>0</v>
      </c>
      <c r="N28" s="10">
        <f>IFERROR(GETPIVOTDATA("Quantité",'fabrication 2018 semaine'!$A$5,"semaine",N26,"Référence",Tableau5[[#This Row],[Référence]]),0)</f>
        <v>0</v>
      </c>
      <c r="O28" s="10">
        <f>IFERROR(GETPIVOTDATA("Quantité",'fabrication 2018 semaine'!$A$5,"semaine",O26,"Référence",Tableau5[[#This Row],[Référence]]),0)</f>
        <v>0</v>
      </c>
      <c r="P28" s="10">
        <f>IFERROR(GETPIVOTDATA("Quantité",'fabrication 2018 semaine'!$A$5,"semaine",P26,"Référence",Tableau5[[#This Row],[Référence]]),0)</f>
        <v>0</v>
      </c>
      <c r="Q28" s="10">
        <f>IFERROR(GETPIVOTDATA("Quantité",'fabrication 2018 semaine'!$A$5,"semaine",Q26,"Référence",Tableau5[[#This Row],[Référence]]),0)</f>
        <v>0</v>
      </c>
      <c r="R28" s="10">
        <f>IFERROR(GETPIVOTDATA("Quantité",'fabrication 2018 semaine'!$A$5,"semaine",R26,"Référence",Tableau5[[#This Row],[Référence]]),0)</f>
        <v>0</v>
      </c>
      <c r="S28" s="10">
        <f>IFERROR(GETPIVOTDATA("Quantité",'fabrication 2018 semaine'!$A$5,"semaine",S26,"Référence",Tableau5[[#This Row],[Référence]]),0)</f>
        <v>0</v>
      </c>
      <c r="T28" s="10">
        <f>IFERROR(GETPIVOTDATA("Quantité",'fabrication 2018 semaine'!$A$5,"semaine",T26,"Référence",Tableau5[[#This Row],[Référence]]),0)</f>
        <v>0</v>
      </c>
      <c r="U28" s="10">
        <f>IFERROR(GETPIVOTDATA("Quantité",'fabrication 2018 semaine'!$A$5,"semaine",U26,"Référence",Tableau5[[#This Row],[Référence]]),0)</f>
        <v>0</v>
      </c>
      <c r="V28" s="10">
        <f>IFERROR(GETPIVOTDATA("Quantité",'fabrication 2018 semaine'!$A$5,"semaine",V26,"Référence",Tableau5[[#This Row],[Référence]]),0)</f>
        <v>0</v>
      </c>
      <c r="W28" s="10">
        <f>IFERROR(GETPIVOTDATA("Quantité",'fabrication 2018 semaine'!$A$5,"semaine",W26,"Référence",Tableau5[[#This Row],[Référence]]),0)</f>
        <v>0</v>
      </c>
      <c r="X28" s="10">
        <f>IFERROR(GETPIVOTDATA("Quantité",'fabrication 2018 semaine'!$A$5,"semaine",X26,"Référence",Tableau5[[#This Row],[Référence]]),0)</f>
        <v>0</v>
      </c>
      <c r="Y28" s="10">
        <f>IFERROR(GETPIVOTDATA("Quantité",'fabrication 2018 semaine'!$A$5,"semaine",Y26,"Référence",Tableau5[[#This Row],[Référence]]),0)</f>
        <v>0</v>
      </c>
      <c r="Z28" s="10">
        <f>IFERROR(GETPIVOTDATA("Quantité",'fabrication 2018 semaine'!$A$5,"semaine",Z26,"Référence",Tableau5[[#This Row],[Référence]]),0)</f>
        <v>0</v>
      </c>
      <c r="AA28" s="10">
        <f>IFERROR(GETPIVOTDATA("Quantité",'fabrication 2018 semaine'!$A$5,"semaine",AA26,"Référence",Tableau5[[#This Row],[Référence]]),0)</f>
        <v>0</v>
      </c>
      <c r="AB28" s="10">
        <f>IFERROR(GETPIVOTDATA("Quantité",'fabrication 2018 semaine'!$A$5,"semaine",AB26,"Référence",Tableau5[[#This Row],[Référence]]),0)</f>
        <v>0</v>
      </c>
      <c r="AC28" s="10">
        <f>IFERROR(GETPIVOTDATA("Quantité",'fabrication 2018 semaine'!$A$5,"semaine",AC26,"Référence",Tableau5[[#This Row],[Référence]]),0)</f>
        <v>0</v>
      </c>
      <c r="AD28" s="10">
        <f>IFERROR(GETPIVOTDATA("Quantité",'fabrication 2018 semaine'!$A$5,"semaine",AD26,"Référence",Tableau5[[#This Row],[Référence]]),0)</f>
        <v>0</v>
      </c>
      <c r="AE28" s="10">
        <f>IFERROR(GETPIVOTDATA("Quantité",'fabrication 2018 semaine'!$A$5,"semaine",AE26,"Référence",Tableau5[[#This Row],[Référence]]),0)</f>
        <v>0</v>
      </c>
      <c r="AF28" s="10">
        <f>IFERROR(GETPIVOTDATA("Quantité",'fabrication 2018 semaine'!$A$5,"semaine",AF26,"Référence",Tableau5[[#This Row],[Référence]]),0)</f>
        <v>0</v>
      </c>
      <c r="AG28" s="10">
        <f>IFERROR(GETPIVOTDATA("Quantité",'fabrication 2018 semaine'!$A$5,"semaine",AG26,"Référence",Tableau5[[#This Row],[Référence]]),0)</f>
        <v>0</v>
      </c>
      <c r="AH28" s="10">
        <f>IFERROR(GETPIVOTDATA("Quantité",'fabrication 2018 semaine'!$A$5,"semaine",AH26,"Référence",Tableau5[[#This Row],[Référence]]),0)</f>
        <v>0</v>
      </c>
      <c r="AI28" s="10">
        <f>IFERROR(GETPIVOTDATA("Quantité",'fabrication 2018 semaine'!$A$5,"semaine",AI26,"Référence",Tableau5[[#This Row],[Référence]]),0)</f>
        <v>0</v>
      </c>
      <c r="AJ28" s="10">
        <f>IFERROR(GETPIVOTDATA("Quantité",'fabrication 2018 semaine'!$A$5,"semaine",AJ26,"Référence",Tableau5[[#This Row],[Référence]]),0)</f>
        <v>0</v>
      </c>
      <c r="AK28" s="10">
        <f>IFERROR(GETPIVOTDATA("Quantité",'fabrication 2018 semaine'!$A$5,"semaine",AK26,"Référence",Tableau5[[#This Row],[Référence]]),0)</f>
        <v>0</v>
      </c>
      <c r="AL28" s="10">
        <f>IFERROR(GETPIVOTDATA("Quantité",'fabrication 2018 semaine'!$A$5,"semaine",AL26,"Référence",Tableau5[[#This Row],[Référence]]),0)</f>
        <v>0</v>
      </c>
      <c r="AM28" s="10">
        <f>IFERROR(GETPIVOTDATA("Quantité",'fabrication 2018 semaine'!$A$5,"semaine",AM26,"Référence",Tableau5[[#This Row],[Référence]]),0)</f>
        <v>0</v>
      </c>
      <c r="AN28" s="10">
        <f>IFERROR(GETPIVOTDATA("Quantité",'fabrication 2018 semaine'!$A$5,"semaine",AN26,"Référence",Tableau5[[#This Row],[Référence]]),0)</f>
        <v>0</v>
      </c>
      <c r="AO28" s="10">
        <f>IFERROR(GETPIVOTDATA("Quantité",'fabrication 2018 semaine'!$A$5,"semaine",AO26,"Référence",Tableau5[[#This Row],[Référence]]),0)</f>
        <v>0</v>
      </c>
      <c r="AP28" s="10">
        <f>IFERROR(GETPIVOTDATA("Quantité",'fabrication 2018 semaine'!$A$5,"semaine",AP26,"Référence",Tableau5[[#This Row],[Référence]]),0)</f>
        <v>0</v>
      </c>
      <c r="AQ28" s="10">
        <f>IFERROR(GETPIVOTDATA("Quantité",'fabrication 2018 semaine'!$A$5,"semaine",AQ26,"Référence",Tableau5[[#This Row],[Référence]]),0)</f>
        <v>0</v>
      </c>
      <c r="AR28" s="10">
        <f>IFERROR(GETPIVOTDATA("Quantité",'fabrication 2018 semaine'!$A$5,"semaine",AR26,"Référence",Tableau5[[#This Row],[Référence]]),0)</f>
        <v>0</v>
      </c>
      <c r="AS28" s="10">
        <f>IFERROR(GETPIVOTDATA("Quantité",'fabrication 2018 semaine'!$A$5,"semaine",AS26,"Référence",Tableau5[[#This Row],[Référence]]),0)</f>
        <v>0</v>
      </c>
      <c r="AT28" s="10">
        <f>IFERROR(GETPIVOTDATA("Quantité",'fabrication 2018 semaine'!$A$5,"semaine",AT26,"Référence",Tableau5[[#This Row],[Référence]]),0)</f>
        <v>0</v>
      </c>
      <c r="AU28" s="10">
        <f>IFERROR(GETPIVOTDATA("Quantité",'fabrication 2018 semaine'!$A$5,"semaine",AU26,"Référence",Tableau5[[#This Row],[Référence]]),0)</f>
        <v>0</v>
      </c>
      <c r="AV28" s="10">
        <f>IFERROR(GETPIVOTDATA("Quantité",'fabrication 2018 semaine'!$A$5,"semaine",AV26,"Référence",Tableau5[[#This Row],[Référence]]),0)</f>
        <v>0</v>
      </c>
      <c r="AW28" s="10">
        <f>IFERROR(GETPIVOTDATA("Quantité",'fabrication 2018 semaine'!$A$5,"semaine",AW26,"Référence",Tableau5[[#This Row],[Référence]]),0)</f>
        <v>0</v>
      </c>
      <c r="AX28" s="10">
        <f>IFERROR(GETPIVOTDATA("Quantité",'fabrication 2018 semaine'!$A$5,"semaine",AX26,"Référence",Tableau5[[#This Row],[Référence]]),0)</f>
        <v>0</v>
      </c>
      <c r="AY28" s="10">
        <f>IFERROR(GETPIVOTDATA("Quantité",'fabrication 2018 semaine'!$A$5,"semaine",AY26,"Référence",Tableau5[[#This Row],[Référence]]),0)</f>
        <v>0</v>
      </c>
      <c r="AZ28" s="10">
        <f>IFERROR(GETPIVOTDATA("Quantité",'fabrication 2018 semaine'!$A$5,"semaine",AZ26,"Référence",Tableau5[[#This Row],[Référence]]),0)</f>
        <v>0</v>
      </c>
      <c r="BA28" s="10">
        <f>IFERROR(GETPIVOTDATA("Quantité",'fabrication 2018 semaine'!$A$5,"semaine",BA26,"Référence",Tableau5[[#This Row],[Référence]]),0)</f>
        <v>0</v>
      </c>
      <c r="BB28" s="10">
        <f>IFERROR(GETPIVOTDATA("Quantité",'fabrication 2018 semaine'!$A$5,"semaine",BB26,"Référence",Tableau5[[#This Row],[Référence]]),0)</f>
        <v>0</v>
      </c>
      <c r="BC28" s="11">
        <f t="shared" si="1"/>
        <v>0</v>
      </c>
    </row>
    <row r="29" spans="1:55" ht="18" customHeight="1" x14ac:dyDescent="0.35">
      <c r="A29" s="9" t="s">
        <v>62</v>
      </c>
      <c r="B29" s="10" t="s">
        <v>63</v>
      </c>
      <c r="C29" s="10">
        <f>IFERROR(GETPIVOTDATA("Quantité",'fabrication 2018 semaine'!$A$5,"semaine",C27,"Référence",Tableau5[[#This Row],[Référence]]),0)</f>
        <v>0</v>
      </c>
      <c r="D29" s="10">
        <f>IFERROR(GETPIVOTDATA("Quantité",'fabrication 2018 semaine'!$A$5,"semaine",D27,"Référence",Tableau5[[#This Row],[Référence]]),0)</f>
        <v>0</v>
      </c>
      <c r="E29" s="10">
        <f>IFERROR(GETPIVOTDATA("Quantité",'fabrication 2018 semaine'!$A$5,"semaine",E27,"Référence",Tableau5[[#This Row],[Référence]]),0)</f>
        <v>0</v>
      </c>
      <c r="F29" s="10">
        <f>IFERROR(GETPIVOTDATA("Quantité",'fabrication 2018 semaine'!$A$5,"semaine",F27,"Référence",Tableau5[[#This Row],[Référence]]),0)</f>
        <v>0</v>
      </c>
      <c r="G29" s="10">
        <f>IFERROR(GETPIVOTDATA("Quantité",'fabrication 2018 semaine'!$A$5,"semaine",G27,"Référence",Tableau5[[#This Row],[Référence]]),0)</f>
        <v>0</v>
      </c>
      <c r="H29" s="10">
        <f>IFERROR(GETPIVOTDATA("Quantité",'fabrication 2018 semaine'!$A$5,"semaine",H27,"Référence",Tableau5[[#This Row],[Référence]]),0)</f>
        <v>0</v>
      </c>
      <c r="I29" s="10">
        <f>IFERROR(GETPIVOTDATA("Quantité",'fabrication 2018 semaine'!$A$5,"semaine",I27,"Référence",Tableau5[[#This Row],[Référence]]),0)</f>
        <v>0</v>
      </c>
      <c r="J29" s="10">
        <f>IFERROR(GETPIVOTDATA("Quantité",'fabrication 2018 semaine'!$A$5,"semaine",J27,"Référence",Tableau5[[#This Row],[Référence]]),0)</f>
        <v>0</v>
      </c>
      <c r="K29" s="10">
        <f>IFERROR(GETPIVOTDATA("Quantité",'fabrication 2018 semaine'!$A$5,"semaine",K27,"Référence",Tableau5[[#This Row],[Référence]]),0)</f>
        <v>0</v>
      </c>
      <c r="L29" s="10">
        <f>IFERROR(GETPIVOTDATA("Quantité",'fabrication 2018 semaine'!$A$5,"semaine",L27,"Référence",Tableau5[[#This Row],[Référence]]),0)</f>
        <v>0</v>
      </c>
      <c r="M29" s="10">
        <f>IFERROR(GETPIVOTDATA("Quantité",'fabrication 2018 semaine'!$A$5,"semaine",M27,"Référence",Tableau5[[#This Row],[Référence]]),0)</f>
        <v>0</v>
      </c>
      <c r="N29" s="10">
        <f>IFERROR(GETPIVOTDATA("Quantité",'fabrication 2018 semaine'!$A$5,"semaine",N27,"Référence",Tableau5[[#This Row],[Référence]]),0)</f>
        <v>0</v>
      </c>
      <c r="O29" s="10">
        <f>IFERROR(GETPIVOTDATA("Quantité",'fabrication 2018 semaine'!$A$5,"semaine",O27,"Référence",Tableau5[[#This Row],[Référence]]),0)</f>
        <v>0</v>
      </c>
      <c r="P29" s="10">
        <f>IFERROR(GETPIVOTDATA("Quantité",'fabrication 2018 semaine'!$A$5,"semaine",P27,"Référence",Tableau5[[#This Row],[Référence]]),0)</f>
        <v>0</v>
      </c>
      <c r="Q29" s="10">
        <f>IFERROR(GETPIVOTDATA("Quantité",'fabrication 2018 semaine'!$A$5,"semaine",Q27,"Référence",Tableau5[[#This Row],[Référence]]),0)</f>
        <v>0</v>
      </c>
      <c r="R29" s="10">
        <f>IFERROR(GETPIVOTDATA("Quantité",'fabrication 2018 semaine'!$A$5,"semaine",R27,"Référence",Tableau5[[#This Row],[Référence]]),0)</f>
        <v>0</v>
      </c>
      <c r="S29" s="10">
        <f>IFERROR(GETPIVOTDATA("Quantité",'fabrication 2018 semaine'!$A$5,"semaine",S27,"Référence",Tableau5[[#This Row],[Référence]]),0)</f>
        <v>0</v>
      </c>
      <c r="T29" s="10">
        <f>IFERROR(GETPIVOTDATA("Quantité",'fabrication 2018 semaine'!$A$5,"semaine",T27,"Référence",Tableau5[[#This Row],[Référence]]),0)</f>
        <v>0</v>
      </c>
      <c r="U29" s="10">
        <f>IFERROR(GETPIVOTDATA("Quantité",'fabrication 2018 semaine'!$A$5,"semaine",U27,"Référence",Tableau5[[#This Row],[Référence]]),0)</f>
        <v>0</v>
      </c>
      <c r="V29" s="10">
        <f>IFERROR(GETPIVOTDATA("Quantité",'fabrication 2018 semaine'!$A$5,"semaine",V27,"Référence",Tableau5[[#This Row],[Référence]]),0)</f>
        <v>0</v>
      </c>
      <c r="W29" s="10">
        <f>IFERROR(GETPIVOTDATA("Quantité",'fabrication 2018 semaine'!$A$5,"semaine",W27,"Référence",Tableau5[[#This Row],[Référence]]),0)</f>
        <v>0</v>
      </c>
      <c r="X29" s="10">
        <f>IFERROR(GETPIVOTDATA("Quantité",'fabrication 2018 semaine'!$A$5,"semaine",X27,"Référence",Tableau5[[#This Row],[Référence]]),0)</f>
        <v>0</v>
      </c>
      <c r="Y29" s="10">
        <f>IFERROR(GETPIVOTDATA("Quantité",'fabrication 2018 semaine'!$A$5,"semaine",Y27,"Référence",Tableau5[[#This Row],[Référence]]),0)</f>
        <v>0</v>
      </c>
      <c r="Z29" s="10">
        <f>IFERROR(GETPIVOTDATA("Quantité",'fabrication 2018 semaine'!$A$5,"semaine",Z27,"Référence",Tableau5[[#This Row],[Référence]]),0)</f>
        <v>0</v>
      </c>
      <c r="AA29" s="10">
        <f>IFERROR(GETPIVOTDATA("Quantité",'fabrication 2018 semaine'!$A$5,"semaine",AA27,"Référence",Tableau5[[#This Row],[Référence]]),0)</f>
        <v>0</v>
      </c>
      <c r="AB29" s="10">
        <f>IFERROR(GETPIVOTDATA("Quantité",'fabrication 2018 semaine'!$A$5,"semaine",AB27,"Référence",Tableau5[[#This Row],[Référence]]),0)</f>
        <v>0</v>
      </c>
      <c r="AC29" s="10">
        <f>IFERROR(GETPIVOTDATA("Quantité",'fabrication 2018 semaine'!$A$5,"semaine",AC27,"Référence",Tableau5[[#This Row],[Référence]]),0)</f>
        <v>0</v>
      </c>
      <c r="AD29" s="10">
        <f>IFERROR(GETPIVOTDATA("Quantité",'fabrication 2018 semaine'!$A$5,"semaine",AD27,"Référence",Tableau5[[#This Row],[Référence]]),0)</f>
        <v>0</v>
      </c>
      <c r="AE29" s="10">
        <f>IFERROR(GETPIVOTDATA("Quantité",'fabrication 2018 semaine'!$A$5,"semaine",AE27,"Référence",Tableau5[[#This Row],[Référence]]),0)</f>
        <v>0</v>
      </c>
      <c r="AF29" s="10">
        <f>IFERROR(GETPIVOTDATA("Quantité",'fabrication 2018 semaine'!$A$5,"semaine",AF27,"Référence",Tableau5[[#This Row],[Référence]]),0)</f>
        <v>0</v>
      </c>
      <c r="AG29" s="10">
        <f>IFERROR(GETPIVOTDATA("Quantité",'fabrication 2018 semaine'!$A$5,"semaine",AG27,"Référence",Tableau5[[#This Row],[Référence]]),0)</f>
        <v>0</v>
      </c>
      <c r="AH29" s="10">
        <f>IFERROR(GETPIVOTDATA("Quantité",'fabrication 2018 semaine'!$A$5,"semaine",AH27,"Référence",Tableau5[[#This Row],[Référence]]),0)</f>
        <v>0</v>
      </c>
      <c r="AI29" s="10">
        <f>IFERROR(GETPIVOTDATA("Quantité",'fabrication 2018 semaine'!$A$5,"semaine",AI27,"Référence",Tableau5[[#This Row],[Référence]]),0)</f>
        <v>0</v>
      </c>
      <c r="AJ29" s="10">
        <f>IFERROR(GETPIVOTDATA("Quantité",'fabrication 2018 semaine'!$A$5,"semaine",AJ27,"Référence",Tableau5[[#This Row],[Référence]]),0)</f>
        <v>0</v>
      </c>
      <c r="AK29" s="10">
        <f>IFERROR(GETPIVOTDATA("Quantité",'fabrication 2018 semaine'!$A$5,"semaine",AK27,"Référence",Tableau5[[#This Row],[Référence]]),0)</f>
        <v>0</v>
      </c>
      <c r="AL29" s="10">
        <f>IFERROR(GETPIVOTDATA("Quantité",'fabrication 2018 semaine'!$A$5,"semaine",AL27,"Référence",Tableau5[[#This Row],[Référence]]),0)</f>
        <v>0</v>
      </c>
      <c r="AM29" s="10">
        <f>IFERROR(GETPIVOTDATA("Quantité",'fabrication 2018 semaine'!$A$5,"semaine",AM27,"Référence",Tableau5[[#This Row],[Référence]]),0)</f>
        <v>0</v>
      </c>
      <c r="AN29" s="10">
        <f>IFERROR(GETPIVOTDATA("Quantité",'fabrication 2018 semaine'!$A$5,"semaine",AN27,"Référence",Tableau5[[#This Row],[Référence]]),0)</f>
        <v>0</v>
      </c>
      <c r="AO29" s="10">
        <f>IFERROR(GETPIVOTDATA("Quantité",'fabrication 2018 semaine'!$A$5,"semaine",AO27,"Référence",Tableau5[[#This Row],[Référence]]),0)</f>
        <v>0</v>
      </c>
      <c r="AP29" s="10">
        <f>IFERROR(GETPIVOTDATA("Quantité",'fabrication 2018 semaine'!$A$5,"semaine",AP27,"Référence",Tableau5[[#This Row],[Référence]]),0)</f>
        <v>0</v>
      </c>
      <c r="AQ29" s="10">
        <f>IFERROR(GETPIVOTDATA("Quantité",'fabrication 2018 semaine'!$A$5,"semaine",AQ27,"Référence",Tableau5[[#This Row],[Référence]]),0)</f>
        <v>0</v>
      </c>
      <c r="AR29" s="10">
        <f>IFERROR(GETPIVOTDATA("Quantité",'fabrication 2018 semaine'!$A$5,"semaine",AR27,"Référence",Tableau5[[#This Row],[Référence]]),0)</f>
        <v>0</v>
      </c>
      <c r="AS29" s="10">
        <f>IFERROR(GETPIVOTDATA("Quantité",'fabrication 2018 semaine'!$A$5,"semaine",AS27,"Référence",Tableau5[[#This Row],[Référence]]),0)</f>
        <v>0</v>
      </c>
      <c r="AT29" s="10">
        <f>IFERROR(GETPIVOTDATA("Quantité",'fabrication 2018 semaine'!$A$5,"semaine",AT27,"Référence",Tableau5[[#This Row],[Référence]]),0)</f>
        <v>0</v>
      </c>
      <c r="AU29" s="10">
        <f>IFERROR(GETPIVOTDATA("Quantité",'fabrication 2018 semaine'!$A$5,"semaine",AU27,"Référence",Tableau5[[#This Row],[Référence]]),0)</f>
        <v>0</v>
      </c>
      <c r="AV29" s="10">
        <f>IFERROR(GETPIVOTDATA("Quantité",'fabrication 2018 semaine'!$A$5,"semaine",AV27,"Référence",Tableau5[[#This Row],[Référence]]),0)</f>
        <v>0</v>
      </c>
      <c r="AW29" s="10">
        <f>IFERROR(GETPIVOTDATA("Quantité",'fabrication 2018 semaine'!$A$5,"semaine",AW27,"Référence",Tableau5[[#This Row],[Référence]]),0)</f>
        <v>0</v>
      </c>
      <c r="AX29" s="10">
        <f>IFERROR(GETPIVOTDATA("Quantité",'fabrication 2018 semaine'!$A$5,"semaine",AX27,"Référence",Tableau5[[#This Row],[Référence]]),0)</f>
        <v>0</v>
      </c>
      <c r="AY29" s="10">
        <f>IFERROR(GETPIVOTDATA("Quantité",'fabrication 2018 semaine'!$A$5,"semaine",AY27,"Référence",Tableau5[[#This Row],[Référence]]),0)</f>
        <v>0</v>
      </c>
      <c r="AZ29" s="10">
        <f>IFERROR(GETPIVOTDATA("Quantité",'fabrication 2018 semaine'!$A$5,"semaine",AZ27,"Référence",Tableau5[[#This Row],[Référence]]),0)</f>
        <v>0</v>
      </c>
      <c r="BA29" s="10">
        <f>IFERROR(GETPIVOTDATA("Quantité",'fabrication 2018 semaine'!$A$5,"semaine",BA27,"Référence",Tableau5[[#This Row],[Référence]]),0)</f>
        <v>0</v>
      </c>
      <c r="BB29" s="10">
        <f>IFERROR(GETPIVOTDATA("Quantité",'fabrication 2018 semaine'!$A$5,"semaine",BB27,"Référence",Tableau5[[#This Row],[Référence]]),0)</f>
        <v>0</v>
      </c>
      <c r="BC29" s="11">
        <f t="shared" si="1"/>
        <v>0</v>
      </c>
    </row>
    <row r="30" spans="1:55" ht="18" customHeight="1" x14ac:dyDescent="0.35">
      <c r="A30" s="9" t="s">
        <v>64</v>
      </c>
      <c r="B30" s="10" t="s">
        <v>65</v>
      </c>
      <c r="C30" s="10">
        <f>IFERROR(GETPIVOTDATA("Quantité",'fabrication 2018 semaine'!$A$5,"semaine",C28,"Référence",Tableau5[[#This Row],[Référence]]),0)</f>
        <v>0</v>
      </c>
      <c r="D30" s="10">
        <f>IFERROR(GETPIVOTDATA("Quantité",'fabrication 2018 semaine'!$A$5,"semaine",D28,"Référence",Tableau5[[#This Row],[Référence]]),0)</f>
        <v>0</v>
      </c>
      <c r="E30" s="10">
        <f>IFERROR(GETPIVOTDATA("Quantité",'fabrication 2018 semaine'!$A$5,"semaine",E28,"Référence",Tableau5[[#This Row],[Référence]]),0)</f>
        <v>0</v>
      </c>
      <c r="F30" s="10">
        <f>IFERROR(GETPIVOTDATA("Quantité",'fabrication 2018 semaine'!$A$5,"semaine",F28,"Référence",Tableau5[[#This Row],[Référence]]),0)</f>
        <v>0</v>
      </c>
      <c r="G30" s="10">
        <f>IFERROR(GETPIVOTDATA("Quantité",'fabrication 2018 semaine'!$A$5,"semaine",G28,"Référence",Tableau5[[#This Row],[Référence]]),0)</f>
        <v>0</v>
      </c>
      <c r="H30" s="10">
        <f>IFERROR(GETPIVOTDATA("Quantité",'fabrication 2018 semaine'!$A$5,"semaine",H28,"Référence",Tableau5[[#This Row],[Référence]]),0)</f>
        <v>0</v>
      </c>
      <c r="I30" s="10">
        <f>IFERROR(GETPIVOTDATA("Quantité",'fabrication 2018 semaine'!$A$5,"semaine",I28,"Référence",Tableau5[[#This Row],[Référence]]),0)</f>
        <v>0</v>
      </c>
      <c r="J30" s="10">
        <f>IFERROR(GETPIVOTDATA("Quantité",'fabrication 2018 semaine'!$A$5,"semaine",J28,"Référence",Tableau5[[#This Row],[Référence]]),0)</f>
        <v>0</v>
      </c>
      <c r="K30" s="10">
        <f>IFERROR(GETPIVOTDATA("Quantité",'fabrication 2018 semaine'!$A$5,"semaine",K28,"Référence",Tableau5[[#This Row],[Référence]]),0)</f>
        <v>0</v>
      </c>
      <c r="L30" s="10">
        <f>IFERROR(GETPIVOTDATA("Quantité",'fabrication 2018 semaine'!$A$5,"semaine",L28,"Référence",Tableau5[[#This Row],[Référence]]),0)</f>
        <v>0</v>
      </c>
      <c r="M30" s="10">
        <f>IFERROR(GETPIVOTDATA("Quantité",'fabrication 2018 semaine'!$A$5,"semaine",M28,"Référence",Tableau5[[#This Row],[Référence]]),0)</f>
        <v>0</v>
      </c>
      <c r="N30" s="10">
        <f>IFERROR(GETPIVOTDATA("Quantité",'fabrication 2018 semaine'!$A$5,"semaine",N28,"Référence",Tableau5[[#This Row],[Référence]]),0)</f>
        <v>0</v>
      </c>
      <c r="O30" s="10">
        <f>IFERROR(GETPIVOTDATA("Quantité",'fabrication 2018 semaine'!$A$5,"semaine",O28,"Référence",Tableau5[[#This Row],[Référence]]),0)</f>
        <v>0</v>
      </c>
      <c r="P30" s="10">
        <f>IFERROR(GETPIVOTDATA("Quantité",'fabrication 2018 semaine'!$A$5,"semaine",P28,"Référence",Tableau5[[#This Row],[Référence]]),0)</f>
        <v>0</v>
      </c>
      <c r="Q30" s="10">
        <f>IFERROR(GETPIVOTDATA("Quantité",'fabrication 2018 semaine'!$A$5,"semaine",Q28,"Référence",Tableau5[[#This Row],[Référence]]),0)</f>
        <v>0</v>
      </c>
      <c r="R30" s="10">
        <f>IFERROR(GETPIVOTDATA("Quantité",'fabrication 2018 semaine'!$A$5,"semaine",R28,"Référence",Tableau5[[#This Row],[Référence]]),0)</f>
        <v>0</v>
      </c>
      <c r="S30" s="10">
        <f>IFERROR(GETPIVOTDATA("Quantité",'fabrication 2018 semaine'!$A$5,"semaine",S28,"Référence",Tableau5[[#This Row],[Référence]]),0)</f>
        <v>0</v>
      </c>
      <c r="T30" s="10">
        <f>IFERROR(GETPIVOTDATA("Quantité",'fabrication 2018 semaine'!$A$5,"semaine",T28,"Référence",Tableau5[[#This Row],[Référence]]),0)</f>
        <v>0</v>
      </c>
      <c r="U30" s="10">
        <f>IFERROR(GETPIVOTDATA("Quantité",'fabrication 2018 semaine'!$A$5,"semaine",U28,"Référence",Tableau5[[#This Row],[Référence]]),0)</f>
        <v>0</v>
      </c>
      <c r="V30" s="10">
        <f>IFERROR(GETPIVOTDATA("Quantité",'fabrication 2018 semaine'!$A$5,"semaine",V28,"Référence",Tableau5[[#This Row],[Référence]]),0)</f>
        <v>0</v>
      </c>
      <c r="W30" s="10">
        <f>IFERROR(GETPIVOTDATA("Quantité",'fabrication 2018 semaine'!$A$5,"semaine",W28,"Référence",Tableau5[[#This Row],[Référence]]),0)</f>
        <v>0</v>
      </c>
      <c r="X30" s="10">
        <f>IFERROR(GETPIVOTDATA("Quantité",'fabrication 2018 semaine'!$A$5,"semaine",X28,"Référence",Tableau5[[#This Row],[Référence]]),0)</f>
        <v>0</v>
      </c>
      <c r="Y30" s="10">
        <f>IFERROR(GETPIVOTDATA("Quantité",'fabrication 2018 semaine'!$A$5,"semaine",Y28,"Référence",Tableau5[[#This Row],[Référence]]),0)</f>
        <v>0</v>
      </c>
      <c r="Z30" s="10">
        <f>IFERROR(GETPIVOTDATA("Quantité",'fabrication 2018 semaine'!$A$5,"semaine",Z28,"Référence",Tableau5[[#This Row],[Référence]]),0)</f>
        <v>0</v>
      </c>
      <c r="AA30" s="10">
        <f>IFERROR(GETPIVOTDATA("Quantité",'fabrication 2018 semaine'!$A$5,"semaine",AA28,"Référence",Tableau5[[#This Row],[Référence]]),0)</f>
        <v>0</v>
      </c>
      <c r="AB30" s="10">
        <f>IFERROR(GETPIVOTDATA("Quantité",'fabrication 2018 semaine'!$A$5,"semaine",AB28,"Référence",Tableau5[[#This Row],[Référence]]),0)</f>
        <v>0</v>
      </c>
      <c r="AC30" s="10">
        <f>IFERROR(GETPIVOTDATA("Quantité",'fabrication 2018 semaine'!$A$5,"semaine",AC28,"Référence",Tableau5[[#This Row],[Référence]]),0)</f>
        <v>0</v>
      </c>
      <c r="AD30" s="10">
        <f>IFERROR(GETPIVOTDATA("Quantité",'fabrication 2018 semaine'!$A$5,"semaine",AD28,"Référence",Tableau5[[#This Row],[Référence]]),0)</f>
        <v>0</v>
      </c>
      <c r="AE30" s="10">
        <f>IFERROR(GETPIVOTDATA("Quantité",'fabrication 2018 semaine'!$A$5,"semaine",AE28,"Référence",Tableau5[[#This Row],[Référence]]),0)</f>
        <v>0</v>
      </c>
      <c r="AF30" s="10">
        <f>IFERROR(GETPIVOTDATA("Quantité",'fabrication 2018 semaine'!$A$5,"semaine",AF28,"Référence",Tableau5[[#This Row],[Référence]]),0)</f>
        <v>0</v>
      </c>
      <c r="AG30" s="10">
        <f>IFERROR(GETPIVOTDATA("Quantité",'fabrication 2018 semaine'!$A$5,"semaine",AG28,"Référence",Tableau5[[#This Row],[Référence]]),0)</f>
        <v>0</v>
      </c>
      <c r="AH30" s="10">
        <f>IFERROR(GETPIVOTDATA("Quantité",'fabrication 2018 semaine'!$A$5,"semaine",AH28,"Référence",Tableau5[[#This Row],[Référence]]),0)</f>
        <v>0</v>
      </c>
      <c r="AI30" s="10">
        <f>IFERROR(GETPIVOTDATA("Quantité",'fabrication 2018 semaine'!$A$5,"semaine",AI28,"Référence",Tableau5[[#This Row],[Référence]]),0)</f>
        <v>0</v>
      </c>
      <c r="AJ30" s="10">
        <f>IFERROR(GETPIVOTDATA("Quantité",'fabrication 2018 semaine'!$A$5,"semaine",AJ28,"Référence",Tableau5[[#This Row],[Référence]]),0)</f>
        <v>0</v>
      </c>
      <c r="AK30" s="10">
        <f>IFERROR(GETPIVOTDATA("Quantité",'fabrication 2018 semaine'!$A$5,"semaine",AK28,"Référence",Tableau5[[#This Row],[Référence]]),0)</f>
        <v>0</v>
      </c>
      <c r="AL30" s="10">
        <f>IFERROR(GETPIVOTDATA("Quantité",'fabrication 2018 semaine'!$A$5,"semaine",AL28,"Référence",Tableau5[[#This Row],[Référence]]),0)</f>
        <v>0</v>
      </c>
      <c r="AM30" s="10">
        <f>IFERROR(GETPIVOTDATA("Quantité",'fabrication 2018 semaine'!$A$5,"semaine",AM28,"Référence",Tableau5[[#This Row],[Référence]]),0)</f>
        <v>0</v>
      </c>
      <c r="AN30" s="10">
        <f>IFERROR(GETPIVOTDATA("Quantité",'fabrication 2018 semaine'!$A$5,"semaine",AN28,"Référence",Tableau5[[#This Row],[Référence]]),0)</f>
        <v>0</v>
      </c>
      <c r="AO30" s="10">
        <f>IFERROR(GETPIVOTDATA("Quantité",'fabrication 2018 semaine'!$A$5,"semaine",AO28,"Référence",Tableau5[[#This Row],[Référence]]),0)</f>
        <v>0</v>
      </c>
      <c r="AP30" s="10">
        <f>IFERROR(GETPIVOTDATA("Quantité",'fabrication 2018 semaine'!$A$5,"semaine",AP28,"Référence",Tableau5[[#This Row],[Référence]]),0)</f>
        <v>0</v>
      </c>
      <c r="AQ30" s="10">
        <f>IFERROR(GETPIVOTDATA("Quantité",'fabrication 2018 semaine'!$A$5,"semaine",AQ28,"Référence",Tableau5[[#This Row],[Référence]]),0)</f>
        <v>0</v>
      </c>
      <c r="AR30" s="10">
        <f>IFERROR(GETPIVOTDATA("Quantité",'fabrication 2018 semaine'!$A$5,"semaine",AR28,"Référence",Tableau5[[#This Row],[Référence]]),0)</f>
        <v>0</v>
      </c>
      <c r="AS30" s="10">
        <f>IFERROR(GETPIVOTDATA("Quantité",'fabrication 2018 semaine'!$A$5,"semaine",AS28,"Référence",Tableau5[[#This Row],[Référence]]),0)</f>
        <v>0</v>
      </c>
      <c r="AT30" s="10">
        <f>IFERROR(GETPIVOTDATA("Quantité",'fabrication 2018 semaine'!$A$5,"semaine",AT28,"Référence",Tableau5[[#This Row],[Référence]]),0)</f>
        <v>0</v>
      </c>
      <c r="AU30" s="10">
        <f>IFERROR(GETPIVOTDATA("Quantité",'fabrication 2018 semaine'!$A$5,"semaine",AU28,"Référence",Tableau5[[#This Row],[Référence]]),0)</f>
        <v>0</v>
      </c>
      <c r="AV30" s="10">
        <f>IFERROR(GETPIVOTDATA("Quantité",'fabrication 2018 semaine'!$A$5,"semaine",AV28,"Référence",Tableau5[[#This Row],[Référence]]),0)</f>
        <v>0</v>
      </c>
      <c r="AW30" s="10">
        <f>IFERROR(GETPIVOTDATA("Quantité",'fabrication 2018 semaine'!$A$5,"semaine",AW28,"Référence",Tableau5[[#This Row],[Référence]]),0)</f>
        <v>0</v>
      </c>
      <c r="AX30" s="10">
        <f>IFERROR(GETPIVOTDATA("Quantité",'fabrication 2018 semaine'!$A$5,"semaine",AX28,"Référence",Tableau5[[#This Row],[Référence]]),0)</f>
        <v>0</v>
      </c>
      <c r="AY30" s="10">
        <f>IFERROR(GETPIVOTDATA("Quantité",'fabrication 2018 semaine'!$A$5,"semaine",AY28,"Référence",Tableau5[[#This Row],[Référence]]),0)</f>
        <v>0</v>
      </c>
      <c r="AZ30" s="10">
        <f>IFERROR(GETPIVOTDATA("Quantité",'fabrication 2018 semaine'!$A$5,"semaine",AZ28,"Référence",Tableau5[[#This Row],[Référence]]),0)</f>
        <v>0</v>
      </c>
      <c r="BA30" s="10">
        <f>IFERROR(GETPIVOTDATA("Quantité",'fabrication 2018 semaine'!$A$5,"semaine",BA28,"Référence",Tableau5[[#This Row],[Référence]]),0)</f>
        <v>0</v>
      </c>
      <c r="BB30" s="10">
        <f>IFERROR(GETPIVOTDATA("Quantité",'fabrication 2018 semaine'!$A$5,"semaine",BB28,"Référence",Tableau5[[#This Row],[Référence]]),0)</f>
        <v>0</v>
      </c>
      <c r="BC30" s="11">
        <f t="shared" si="1"/>
        <v>0</v>
      </c>
    </row>
    <row r="31" spans="1:55" ht="18" customHeight="1" x14ac:dyDescent="0.35">
      <c r="A31" s="9" t="s">
        <v>112</v>
      </c>
      <c r="B31" s="10" t="s">
        <v>113</v>
      </c>
      <c r="C31" s="10">
        <f>IFERROR(GETPIVOTDATA("Quantité",'fabrication 2018 semaine'!$A$5,"semaine",C29,"Référence",Tableau5[[#This Row],[Référence]]),0)</f>
        <v>0</v>
      </c>
      <c r="D31" s="10">
        <f>IFERROR(GETPIVOTDATA("Quantité",'fabrication 2018 semaine'!$A$5,"semaine",D29,"Référence",Tableau5[[#This Row],[Référence]]),0)</f>
        <v>0</v>
      </c>
      <c r="E31" s="10">
        <f>IFERROR(GETPIVOTDATA("Quantité",'fabrication 2018 semaine'!$A$5,"semaine",E29,"Référence",Tableau5[[#This Row],[Référence]]),0)</f>
        <v>0</v>
      </c>
      <c r="F31" s="10">
        <f>IFERROR(GETPIVOTDATA("Quantité",'fabrication 2018 semaine'!$A$5,"semaine",F29,"Référence",Tableau5[[#This Row],[Référence]]),0)</f>
        <v>0</v>
      </c>
      <c r="G31" s="10">
        <f>IFERROR(GETPIVOTDATA("Quantité",'fabrication 2018 semaine'!$A$5,"semaine",G29,"Référence",Tableau5[[#This Row],[Référence]]),0)</f>
        <v>0</v>
      </c>
      <c r="H31" s="10">
        <f>IFERROR(GETPIVOTDATA("Quantité",'fabrication 2018 semaine'!$A$5,"semaine",H29,"Référence",Tableau5[[#This Row],[Référence]]),0)</f>
        <v>0</v>
      </c>
      <c r="I31" s="10">
        <f>IFERROR(GETPIVOTDATA("Quantité",'fabrication 2018 semaine'!$A$5,"semaine",I29,"Référence",Tableau5[[#This Row],[Référence]]),0)</f>
        <v>0</v>
      </c>
      <c r="J31" s="10">
        <f>IFERROR(GETPIVOTDATA("Quantité",'fabrication 2018 semaine'!$A$5,"semaine",J29,"Référence",Tableau5[[#This Row],[Référence]]),0)</f>
        <v>0</v>
      </c>
      <c r="K31" s="10">
        <f>IFERROR(GETPIVOTDATA("Quantité",'fabrication 2018 semaine'!$A$5,"semaine",K29,"Référence",Tableau5[[#This Row],[Référence]]),0)</f>
        <v>0</v>
      </c>
      <c r="L31" s="10">
        <f>IFERROR(GETPIVOTDATA("Quantité",'fabrication 2018 semaine'!$A$5,"semaine",L29,"Référence",Tableau5[[#This Row],[Référence]]),0)</f>
        <v>0</v>
      </c>
      <c r="M31" s="10">
        <f>IFERROR(GETPIVOTDATA("Quantité",'fabrication 2018 semaine'!$A$5,"semaine",M29,"Référence",Tableau5[[#This Row],[Référence]]),0)</f>
        <v>0</v>
      </c>
      <c r="N31" s="10">
        <f>IFERROR(GETPIVOTDATA("Quantité",'fabrication 2018 semaine'!$A$5,"semaine",N29,"Référence",Tableau5[[#This Row],[Référence]]),0)</f>
        <v>0</v>
      </c>
      <c r="O31" s="10">
        <f>IFERROR(GETPIVOTDATA("Quantité",'fabrication 2018 semaine'!$A$5,"semaine",O29,"Référence",Tableau5[[#This Row],[Référence]]),0)</f>
        <v>0</v>
      </c>
      <c r="P31" s="10">
        <f>IFERROR(GETPIVOTDATA("Quantité",'fabrication 2018 semaine'!$A$5,"semaine",P29,"Référence",Tableau5[[#This Row],[Référence]]),0)</f>
        <v>0</v>
      </c>
      <c r="Q31" s="10">
        <f>IFERROR(GETPIVOTDATA("Quantité",'fabrication 2018 semaine'!$A$5,"semaine",Q29,"Référence",Tableau5[[#This Row],[Référence]]),0)</f>
        <v>0</v>
      </c>
      <c r="R31" s="10">
        <f>IFERROR(GETPIVOTDATA("Quantité",'fabrication 2018 semaine'!$A$5,"semaine",R29,"Référence",Tableau5[[#This Row],[Référence]]),0)</f>
        <v>0</v>
      </c>
      <c r="S31" s="10">
        <f>IFERROR(GETPIVOTDATA("Quantité",'fabrication 2018 semaine'!$A$5,"semaine",S29,"Référence",Tableau5[[#This Row],[Référence]]),0)</f>
        <v>0</v>
      </c>
      <c r="T31" s="10">
        <f>IFERROR(GETPIVOTDATA("Quantité",'fabrication 2018 semaine'!$A$5,"semaine",T29,"Référence",Tableau5[[#This Row],[Référence]]),0)</f>
        <v>0</v>
      </c>
      <c r="U31" s="10">
        <f>IFERROR(GETPIVOTDATA("Quantité",'fabrication 2018 semaine'!$A$5,"semaine",U29,"Référence",Tableau5[[#This Row],[Référence]]),0)</f>
        <v>0</v>
      </c>
      <c r="V31" s="10">
        <f>IFERROR(GETPIVOTDATA("Quantité",'fabrication 2018 semaine'!$A$5,"semaine",V29,"Référence",Tableau5[[#This Row],[Référence]]),0)</f>
        <v>0</v>
      </c>
      <c r="W31" s="10">
        <f>IFERROR(GETPIVOTDATA("Quantité",'fabrication 2018 semaine'!$A$5,"semaine",W29,"Référence",Tableau5[[#This Row],[Référence]]),0)</f>
        <v>0</v>
      </c>
      <c r="X31" s="10">
        <f>IFERROR(GETPIVOTDATA("Quantité",'fabrication 2018 semaine'!$A$5,"semaine",X29,"Référence",Tableau5[[#This Row],[Référence]]),0)</f>
        <v>0</v>
      </c>
      <c r="Y31" s="10">
        <f>IFERROR(GETPIVOTDATA("Quantité",'fabrication 2018 semaine'!$A$5,"semaine",Y29,"Référence",Tableau5[[#This Row],[Référence]]),0)</f>
        <v>0</v>
      </c>
      <c r="Z31" s="10">
        <f>IFERROR(GETPIVOTDATA("Quantité",'fabrication 2018 semaine'!$A$5,"semaine",Z29,"Référence",Tableau5[[#This Row],[Référence]]),0)</f>
        <v>0</v>
      </c>
      <c r="AA31" s="10">
        <f>IFERROR(GETPIVOTDATA("Quantité",'fabrication 2018 semaine'!$A$5,"semaine",AA29,"Référence",Tableau5[[#This Row],[Référence]]),0)</f>
        <v>0</v>
      </c>
      <c r="AB31" s="10">
        <f>IFERROR(GETPIVOTDATA("Quantité",'fabrication 2018 semaine'!$A$5,"semaine",AB29,"Référence",Tableau5[[#This Row],[Référence]]),0)</f>
        <v>0</v>
      </c>
      <c r="AC31" s="10">
        <f>IFERROR(GETPIVOTDATA("Quantité",'fabrication 2018 semaine'!$A$5,"semaine",AC29,"Référence",Tableau5[[#This Row],[Référence]]),0)</f>
        <v>0</v>
      </c>
      <c r="AD31" s="10">
        <f>IFERROR(GETPIVOTDATA("Quantité",'fabrication 2018 semaine'!$A$5,"semaine",AD29,"Référence",Tableau5[[#This Row],[Référence]]),0)</f>
        <v>0</v>
      </c>
      <c r="AE31" s="10">
        <f>IFERROR(GETPIVOTDATA("Quantité",'fabrication 2018 semaine'!$A$5,"semaine",AE29,"Référence",Tableau5[[#This Row],[Référence]]),0)</f>
        <v>0</v>
      </c>
      <c r="AF31" s="10">
        <f>IFERROR(GETPIVOTDATA("Quantité",'fabrication 2018 semaine'!$A$5,"semaine",AF29,"Référence",Tableau5[[#This Row],[Référence]]),0)</f>
        <v>0</v>
      </c>
      <c r="AG31" s="10">
        <f>IFERROR(GETPIVOTDATA("Quantité",'fabrication 2018 semaine'!$A$5,"semaine",AG29,"Référence",Tableau5[[#This Row],[Référence]]),0)</f>
        <v>0</v>
      </c>
      <c r="AH31" s="10">
        <f>IFERROR(GETPIVOTDATA("Quantité",'fabrication 2018 semaine'!$A$5,"semaine",AH29,"Référence",Tableau5[[#This Row],[Référence]]),0)</f>
        <v>0</v>
      </c>
      <c r="AI31" s="10">
        <f>IFERROR(GETPIVOTDATA("Quantité",'fabrication 2018 semaine'!$A$5,"semaine",AI29,"Référence",Tableau5[[#This Row],[Référence]]),0)</f>
        <v>0</v>
      </c>
      <c r="AJ31" s="10">
        <f>IFERROR(GETPIVOTDATA("Quantité",'fabrication 2018 semaine'!$A$5,"semaine",AJ29,"Référence",Tableau5[[#This Row],[Référence]]),0)</f>
        <v>0</v>
      </c>
      <c r="AK31" s="10">
        <f>IFERROR(GETPIVOTDATA("Quantité",'fabrication 2018 semaine'!$A$5,"semaine",AK29,"Référence",Tableau5[[#This Row],[Référence]]),0)</f>
        <v>0</v>
      </c>
      <c r="AL31" s="10">
        <f>IFERROR(GETPIVOTDATA("Quantité",'fabrication 2018 semaine'!$A$5,"semaine",AL29,"Référence",Tableau5[[#This Row],[Référence]]),0)</f>
        <v>0</v>
      </c>
      <c r="AM31" s="10">
        <f>IFERROR(GETPIVOTDATA("Quantité",'fabrication 2018 semaine'!$A$5,"semaine",AM29,"Référence",Tableau5[[#This Row],[Référence]]),0)</f>
        <v>0</v>
      </c>
      <c r="AN31" s="10">
        <f>IFERROR(GETPIVOTDATA("Quantité",'fabrication 2018 semaine'!$A$5,"semaine",AN29,"Référence",Tableau5[[#This Row],[Référence]]),0)</f>
        <v>0</v>
      </c>
      <c r="AO31" s="10">
        <f>IFERROR(GETPIVOTDATA("Quantité",'fabrication 2018 semaine'!$A$5,"semaine",AO29,"Référence",Tableau5[[#This Row],[Référence]]),0)</f>
        <v>0</v>
      </c>
      <c r="AP31" s="10">
        <f>IFERROR(GETPIVOTDATA("Quantité",'fabrication 2018 semaine'!$A$5,"semaine",AP29,"Référence",Tableau5[[#This Row],[Référence]]),0)</f>
        <v>0</v>
      </c>
      <c r="AQ31" s="10">
        <f>IFERROR(GETPIVOTDATA("Quantité",'fabrication 2018 semaine'!$A$5,"semaine",AQ29,"Référence",Tableau5[[#This Row],[Référence]]),0)</f>
        <v>0</v>
      </c>
      <c r="AR31" s="10">
        <f>IFERROR(GETPIVOTDATA("Quantité",'fabrication 2018 semaine'!$A$5,"semaine",AR29,"Référence",Tableau5[[#This Row],[Référence]]),0)</f>
        <v>0</v>
      </c>
      <c r="AS31" s="10">
        <f>IFERROR(GETPIVOTDATA("Quantité",'fabrication 2018 semaine'!$A$5,"semaine",AS29,"Référence",Tableau5[[#This Row],[Référence]]),0)</f>
        <v>0</v>
      </c>
      <c r="AT31" s="10">
        <f>IFERROR(GETPIVOTDATA("Quantité",'fabrication 2018 semaine'!$A$5,"semaine",AT29,"Référence",Tableau5[[#This Row],[Référence]]),0)</f>
        <v>0</v>
      </c>
      <c r="AU31" s="10">
        <f>IFERROR(GETPIVOTDATA("Quantité",'fabrication 2018 semaine'!$A$5,"semaine",AU29,"Référence",Tableau5[[#This Row],[Référence]]),0)</f>
        <v>0</v>
      </c>
      <c r="AV31" s="10">
        <f>IFERROR(GETPIVOTDATA("Quantité",'fabrication 2018 semaine'!$A$5,"semaine",AV29,"Référence",Tableau5[[#This Row],[Référence]]),0)</f>
        <v>0</v>
      </c>
      <c r="AW31" s="10">
        <f>IFERROR(GETPIVOTDATA("Quantité",'fabrication 2018 semaine'!$A$5,"semaine",AW29,"Référence",Tableau5[[#This Row],[Référence]]),0)</f>
        <v>0</v>
      </c>
      <c r="AX31" s="10">
        <f>IFERROR(GETPIVOTDATA("Quantité",'fabrication 2018 semaine'!$A$5,"semaine",AX29,"Référence",Tableau5[[#This Row],[Référence]]),0)</f>
        <v>0</v>
      </c>
      <c r="AY31" s="10">
        <f>IFERROR(GETPIVOTDATA("Quantité",'fabrication 2018 semaine'!$A$5,"semaine",AY29,"Référence",Tableau5[[#This Row],[Référence]]),0)</f>
        <v>0</v>
      </c>
      <c r="AZ31" s="10">
        <f>IFERROR(GETPIVOTDATA("Quantité",'fabrication 2018 semaine'!$A$5,"semaine",AZ29,"Référence",Tableau5[[#This Row],[Référence]]),0)</f>
        <v>0</v>
      </c>
      <c r="BA31" s="10">
        <f>IFERROR(GETPIVOTDATA("Quantité",'fabrication 2018 semaine'!$A$5,"semaine",BA29,"Référence",Tableau5[[#This Row],[Référence]]),0)</f>
        <v>0</v>
      </c>
      <c r="BB31" s="10">
        <f>IFERROR(GETPIVOTDATA("Quantité",'fabrication 2018 semaine'!$A$5,"semaine",BB29,"Référence",Tableau5[[#This Row],[Référence]]),0)</f>
        <v>0</v>
      </c>
      <c r="BC31" s="11">
        <f t="shared" si="1"/>
        <v>0</v>
      </c>
    </row>
    <row r="32" spans="1:55" ht="18" customHeight="1" x14ac:dyDescent="0.35">
      <c r="A32" s="9" t="s">
        <v>70</v>
      </c>
      <c r="B32" s="10" t="s">
        <v>71</v>
      </c>
      <c r="C32" s="10">
        <f>IFERROR(GETPIVOTDATA("Quantité",'fabrication 2018 semaine'!$A$5,"semaine",C30,"Référence",Tableau5[[#This Row],[Référence]]),0)</f>
        <v>0</v>
      </c>
      <c r="D32" s="10">
        <f>IFERROR(GETPIVOTDATA("Quantité",'fabrication 2018 semaine'!$A$5,"semaine",D30,"Référence",Tableau5[[#This Row],[Référence]]),0)</f>
        <v>0</v>
      </c>
      <c r="E32" s="10">
        <f>IFERROR(GETPIVOTDATA("Quantité",'fabrication 2018 semaine'!$A$5,"semaine",E30,"Référence",Tableau5[[#This Row],[Référence]]),0)</f>
        <v>0</v>
      </c>
      <c r="F32" s="10">
        <f>IFERROR(GETPIVOTDATA("Quantité",'fabrication 2018 semaine'!$A$5,"semaine",F30,"Référence",Tableau5[[#This Row],[Référence]]),0)</f>
        <v>0</v>
      </c>
      <c r="G32" s="10">
        <f>IFERROR(GETPIVOTDATA("Quantité",'fabrication 2018 semaine'!$A$5,"semaine",G30,"Référence",Tableau5[[#This Row],[Référence]]),0)</f>
        <v>0</v>
      </c>
      <c r="H32" s="10">
        <f>IFERROR(GETPIVOTDATA("Quantité",'fabrication 2018 semaine'!$A$5,"semaine",H30,"Référence",Tableau5[[#This Row],[Référence]]),0)</f>
        <v>0</v>
      </c>
      <c r="I32" s="10">
        <f>IFERROR(GETPIVOTDATA("Quantité",'fabrication 2018 semaine'!$A$5,"semaine",I30,"Référence",Tableau5[[#This Row],[Référence]]),0)</f>
        <v>0</v>
      </c>
      <c r="J32" s="10">
        <f>IFERROR(GETPIVOTDATA("Quantité",'fabrication 2018 semaine'!$A$5,"semaine",J30,"Référence",Tableau5[[#This Row],[Référence]]),0)</f>
        <v>0</v>
      </c>
      <c r="K32" s="10">
        <f>IFERROR(GETPIVOTDATA("Quantité",'fabrication 2018 semaine'!$A$5,"semaine",K30,"Référence",Tableau5[[#This Row],[Référence]]),0)</f>
        <v>0</v>
      </c>
      <c r="L32" s="10">
        <f>IFERROR(GETPIVOTDATA("Quantité",'fabrication 2018 semaine'!$A$5,"semaine",L30,"Référence",Tableau5[[#This Row],[Référence]]),0)</f>
        <v>0</v>
      </c>
      <c r="M32" s="10">
        <f>IFERROR(GETPIVOTDATA("Quantité",'fabrication 2018 semaine'!$A$5,"semaine",M30,"Référence",Tableau5[[#This Row],[Référence]]),0)</f>
        <v>0</v>
      </c>
      <c r="N32" s="10">
        <f>IFERROR(GETPIVOTDATA("Quantité",'fabrication 2018 semaine'!$A$5,"semaine",N30,"Référence",Tableau5[[#This Row],[Référence]]),0)</f>
        <v>0</v>
      </c>
      <c r="O32" s="10">
        <f>IFERROR(GETPIVOTDATA("Quantité",'fabrication 2018 semaine'!$A$5,"semaine",O30,"Référence",Tableau5[[#This Row],[Référence]]),0)</f>
        <v>0</v>
      </c>
      <c r="P32" s="10">
        <f>IFERROR(GETPIVOTDATA("Quantité",'fabrication 2018 semaine'!$A$5,"semaine",P30,"Référence",Tableau5[[#This Row],[Référence]]),0)</f>
        <v>0</v>
      </c>
      <c r="Q32" s="10">
        <f>IFERROR(GETPIVOTDATA("Quantité",'fabrication 2018 semaine'!$A$5,"semaine",Q30,"Référence",Tableau5[[#This Row],[Référence]]),0)</f>
        <v>0</v>
      </c>
      <c r="R32" s="10">
        <f>IFERROR(GETPIVOTDATA("Quantité",'fabrication 2018 semaine'!$A$5,"semaine",R30,"Référence",Tableau5[[#This Row],[Référence]]),0)</f>
        <v>0</v>
      </c>
      <c r="S32" s="10">
        <f>IFERROR(GETPIVOTDATA("Quantité",'fabrication 2018 semaine'!$A$5,"semaine",S30,"Référence",Tableau5[[#This Row],[Référence]]),0)</f>
        <v>0</v>
      </c>
      <c r="T32" s="10">
        <f>IFERROR(GETPIVOTDATA("Quantité",'fabrication 2018 semaine'!$A$5,"semaine",T30,"Référence",Tableau5[[#This Row],[Référence]]),0)</f>
        <v>0</v>
      </c>
      <c r="U32" s="10">
        <f>IFERROR(GETPIVOTDATA("Quantité",'fabrication 2018 semaine'!$A$5,"semaine",U30,"Référence",Tableau5[[#This Row],[Référence]]),0)</f>
        <v>0</v>
      </c>
      <c r="V32" s="10">
        <f>IFERROR(GETPIVOTDATA("Quantité",'fabrication 2018 semaine'!$A$5,"semaine",V30,"Référence",Tableau5[[#This Row],[Référence]]),0)</f>
        <v>0</v>
      </c>
      <c r="W32" s="10">
        <f>IFERROR(GETPIVOTDATA("Quantité",'fabrication 2018 semaine'!$A$5,"semaine",W30,"Référence",Tableau5[[#This Row],[Référence]]),0)</f>
        <v>0</v>
      </c>
      <c r="X32" s="10">
        <f>IFERROR(GETPIVOTDATA("Quantité",'fabrication 2018 semaine'!$A$5,"semaine",X30,"Référence",Tableau5[[#This Row],[Référence]]),0)</f>
        <v>0</v>
      </c>
      <c r="Y32" s="10">
        <f>IFERROR(GETPIVOTDATA("Quantité",'fabrication 2018 semaine'!$A$5,"semaine",Y30,"Référence",Tableau5[[#This Row],[Référence]]),0)</f>
        <v>0</v>
      </c>
      <c r="Z32" s="10">
        <f>IFERROR(GETPIVOTDATA("Quantité",'fabrication 2018 semaine'!$A$5,"semaine",Z30,"Référence",Tableau5[[#This Row],[Référence]]),0)</f>
        <v>0</v>
      </c>
      <c r="AA32" s="10">
        <f>IFERROR(GETPIVOTDATA("Quantité",'fabrication 2018 semaine'!$A$5,"semaine",AA30,"Référence",Tableau5[[#This Row],[Référence]]),0)</f>
        <v>0</v>
      </c>
      <c r="AB32" s="10">
        <f>IFERROR(GETPIVOTDATA("Quantité",'fabrication 2018 semaine'!$A$5,"semaine",AB30,"Référence",Tableau5[[#This Row],[Référence]]),0)</f>
        <v>0</v>
      </c>
      <c r="AC32" s="10">
        <f>IFERROR(GETPIVOTDATA("Quantité",'fabrication 2018 semaine'!$A$5,"semaine",AC30,"Référence",Tableau5[[#This Row],[Référence]]),0)</f>
        <v>0</v>
      </c>
      <c r="AD32" s="10">
        <f>IFERROR(GETPIVOTDATA("Quantité",'fabrication 2018 semaine'!$A$5,"semaine",AD30,"Référence",Tableau5[[#This Row],[Référence]]),0)</f>
        <v>0</v>
      </c>
      <c r="AE32" s="10">
        <f>IFERROR(GETPIVOTDATA("Quantité",'fabrication 2018 semaine'!$A$5,"semaine",AE30,"Référence",Tableau5[[#This Row],[Référence]]),0)</f>
        <v>0</v>
      </c>
      <c r="AF32" s="10">
        <f>IFERROR(GETPIVOTDATA("Quantité",'fabrication 2018 semaine'!$A$5,"semaine",AF30,"Référence",Tableau5[[#This Row],[Référence]]),0)</f>
        <v>0</v>
      </c>
      <c r="AG32" s="10">
        <f>IFERROR(GETPIVOTDATA("Quantité",'fabrication 2018 semaine'!$A$5,"semaine",AG30,"Référence",Tableau5[[#This Row],[Référence]]),0)</f>
        <v>0</v>
      </c>
      <c r="AH32" s="10">
        <f>IFERROR(GETPIVOTDATA("Quantité",'fabrication 2018 semaine'!$A$5,"semaine",AH30,"Référence",Tableau5[[#This Row],[Référence]]),0)</f>
        <v>0</v>
      </c>
      <c r="AI32" s="10">
        <f>IFERROR(GETPIVOTDATA("Quantité",'fabrication 2018 semaine'!$A$5,"semaine",AI30,"Référence",Tableau5[[#This Row],[Référence]]),0)</f>
        <v>0</v>
      </c>
      <c r="AJ32" s="10">
        <f>IFERROR(GETPIVOTDATA("Quantité",'fabrication 2018 semaine'!$A$5,"semaine",AJ30,"Référence",Tableau5[[#This Row],[Référence]]),0)</f>
        <v>0</v>
      </c>
      <c r="AK32" s="10">
        <f>IFERROR(GETPIVOTDATA("Quantité",'fabrication 2018 semaine'!$A$5,"semaine",AK30,"Référence",Tableau5[[#This Row],[Référence]]),0)</f>
        <v>0</v>
      </c>
      <c r="AL32" s="10">
        <f>IFERROR(GETPIVOTDATA("Quantité",'fabrication 2018 semaine'!$A$5,"semaine",AL30,"Référence",Tableau5[[#This Row],[Référence]]),0)</f>
        <v>0</v>
      </c>
      <c r="AM32" s="10">
        <f>IFERROR(GETPIVOTDATA("Quantité",'fabrication 2018 semaine'!$A$5,"semaine",AM30,"Référence",Tableau5[[#This Row],[Référence]]),0)</f>
        <v>0</v>
      </c>
      <c r="AN32" s="10">
        <f>IFERROR(GETPIVOTDATA("Quantité",'fabrication 2018 semaine'!$A$5,"semaine",AN30,"Référence",Tableau5[[#This Row],[Référence]]),0)</f>
        <v>0</v>
      </c>
      <c r="AO32" s="10">
        <f>IFERROR(GETPIVOTDATA("Quantité",'fabrication 2018 semaine'!$A$5,"semaine",AO30,"Référence",Tableau5[[#This Row],[Référence]]),0)</f>
        <v>0</v>
      </c>
      <c r="AP32" s="10">
        <f>IFERROR(GETPIVOTDATA("Quantité",'fabrication 2018 semaine'!$A$5,"semaine",AP30,"Référence",Tableau5[[#This Row],[Référence]]),0)</f>
        <v>0</v>
      </c>
      <c r="AQ32" s="10">
        <f>IFERROR(GETPIVOTDATA("Quantité",'fabrication 2018 semaine'!$A$5,"semaine",AQ30,"Référence",Tableau5[[#This Row],[Référence]]),0)</f>
        <v>0</v>
      </c>
      <c r="AR32" s="10">
        <f>IFERROR(GETPIVOTDATA("Quantité",'fabrication 2018 semaine'!$A$5,"semaine",AR30,"Référence",Tableau5[[#This Row],[Référence]]),0)</f>
        <v>0</v>
      </c>
      <c r="AS32" s="10">
        <f>IFERROR(GETPIVOTDATA("Quantité",'fabrication 2018 semaine'!$A$5,"semaine",AS30,"Référence",Tableau5[[#This Row],[Référence]]),0)</f>
        <v>0</v>
      </c>
      <c r="AT32" s="10">
        <f>IFERROR(GETPIVOTDATA("Quantité",'fabrication 2018 semaine'!$A$5,"semaine",AT30,"Référence",Tableau5[[#This Row],[Référence]]),0)</f>
        <v>0</v>
      </c>
      <c r="AU32" s="10">
        <f>IFERROR(GETPIVOTDATA("Quantité",'fabrication 2018 semaine'!$A$5,"semaine",AU30,"Référence",Tableau5[[#This Row],[Référence]]),0)</f>
        <v>0</v>
      </c>
      <c r="AV32" s="10">
        <f>IFERROR(GETPIVOTDATA("Quantité",'fabrication 2018 semaine'!$A$5,"semaine",AV30,"Référence",Tableau5[[#This Row],[Référence]]),0)</f>
        <v>0</v>
      </c>
      <c r="AW32" s="10">
        <f>IFERROR(GETPIVOTDATA("Quantité",'fabrication 2018 semaine'!$A$5,"semaine",AW30,"Référence",Tableau5[[#This Row],[Référence]]),0)</f>
        <v>0</v>
      </c>
      <c r="AX32" s="10">
        <f>IFERROR(GETPIVOTDATA("Quantité",'fabrication 2018 semaine'!$A$5,"semaine",AX30,"Référence",Tableau5[[#This Row],[Référence]]),0)</f>
        <v>0</v>
      </c>
      <c r="AY32" s="10">
        <f>IFERROR(GETPIVOTDATA("Quantité",'fabrication 2018 semaine'!$A$5,"semaine",AY30,"Référence",Tableau5[[#This Row],[Référence]]),0)</f>
        <v>0</v>
      </c>
      <c r="AZ32" s="10">
        <f>IFERROR(GETPIVOTDATA("Quantité",'fabrication 2018 semaine'!$A$5,"semaine",AZ30,"Référence",Tableau5[[#This Row],[Référence]]),0)</f>
        <v>0</v>
      </c>
      <c r="BA32" s="10">
        <f>IFERROR(GETPIVOTDATA("Quantité",'fabrication 2018 semaine'!$A$5,"semaine",BA30,"Référence",Tableau5[[#This Row],[Référence]]),0)</f>
        <v>0</v>
      </c>
      <c r="BB32" s="10">
        <f>IFERROR(GETPIVOTDATA("Quantité",'fabrication 2018 semaine'!$A$5,"semaine",BB30,"Référence",Tableau5[[#This Row],[Référence]]),0)</f>
        <v>0</v>
      </c>
      <c r="BC32" s="11">
        <f t="shared" si="1"/>
        <v>0</v>
      </c>
    </row>
    <row r="33" spans="1:55" ht="18" customHeight="1" x14ac:dyDescent="0.35">
      <c r="A33" s="9" t="s">
        <v>54</v>
      </c>
      <c r="B33" s="10" t="s">
        <v>55</v>
      </c>
      <c r="C33" s="10">
        <f>IFERROR(GETPIVOTDATA("Quantité",'fabrication 2018 semaine'!$A$5,"semaine",C31,"Référence",Tableau5[[#This Row],[Référence]]),0)</f>
        <v>0</v>
      </c>
      <c r="D33" s="10">
        <f>IFERROR(GETPIVOTDATA("Quantité",'fabrication 2018 semaine'!$A$5,"semaine",D31,"Référence",Tableau5[[#This Row],[Référence]]),0)</f>
        <v>0</v>
      </c>
      <c r="E33" s="10">
        <f>IFERROR(GETPIVOTDATA("Quantité",'fabrication 2018 semaine'!$A$5,"semaine",E31,"Référence",Tableau5[[#This Row],[Référence]]),0)</f>
        <v>0</v>
      </c>
      <c r="F33" s="10">
        <f>IFERROR(GETPIVOTDATA("Quantité",'fabrication 2018 semaine'!$A$5,"semaine",F31,"Référence",Tableau5[[#This Row],[Référence]]),0)</f>
        <v>0</v>
      </c>
      <c r="G33" s="10">
        <f>IFERROR(GETPIVOTDATA("Quantité",'fabrication 2018 semaine'!$A$5,"semaine",G31,"Référence",Tableau5[[#This Row],[Référence]]),0)</f>
        <v>0</v>
      </c>
      <c r="H33" s="10">
        <f>IFERROR(GETPIVOTDATA("Quantité",'fabrication 2018 semaine'!$A$5,"semaine",H31,"Référence",Tableau5[[#This Row],[Référence]]),0)</f>
        <v>0</v>
      </c>
      <c r="I33" s="10">
        <f>IFERROR(GETPIVOTDATA("Quantité",'fabrication 2018 semaine'!$A$5,"semaine",I31,"Référence",Tableau5[[#This Row],[Référence]]),0)</f>
        <v>0</v>
      </c>
      <c r="J33" s="10">
        <f>IFERROR(GETPIVOTDATA("Quantité",'fabrication 2018 semaine'!$A$5,"semaine",J31,"Référence",Tableau5[[#This Row],[Référence]]),0)</f>
        <v>0</v>
      </c>
      <c r="K33" s="10">
        <f>IFERROR(GETPIVOTDATA("Quantité",'fabrication 2018 semaine'!$A$5,"semaine",K31,"Référence",Tableau5[[#This Row],[Référence]]),0)</f>
        <v>0</v>
      </c>
      <c r="L33" s="10">
        <f>IFERROR(GETPIVOTDATA("Quantité",'fabrication 2018 semaine'!$A$5,"semaine",L31,"Référence",Tableau5[[#This Row],[Référence]]),0)</f>
        <v>0</v>
      </c>
      <c r="M33" s="10">
        <f>IFERROR(GETPIVOTDATA("Quantité",'fabrication 2018 semaine'!$A$5,"semaine",M31,"Référence",Tableau5[[#This Row],[Référence]]),0)</f>
        <v>0</v>
      </c>
      <c r="N33" s="10">
        <f>IFERROR(GETPIVOTDATA("Quantité",'fabrication 2018 semaine'!$A$5,"semaine",N31,"Référence",Tableau5[[#This Row],[Référence]]),0)</f>
        <v>0</v>
      </c>
      <c r="O33" s="10">
        <f>IFERROR(GETPIVOTDATA("Quantité",'fabrication 2018 semaine'!$A$5,"semaine",O31,"Référence",Tableau5[[#This Row],[Référence]]),0)</f>
        <v>0</v>
      </c>
      <c r="P33" s="10">
        <f>IFERROR(GETPIVOTDATA("Quantité",'fabrication 2018 semaine'!$A$5,"semaine",P31,"Référence",Tableau5[[#This Row],[Référence]]),0)</f>
        <v>0</v>
      </c>
      <c r="Q33" s="10">
        <f>IFERROR(GETPIVOTDATA("Quantité",'fabrication 2018 semaine'!$A$5,"semaine",Q31,"Référence",Tableau5[[#This Row],[Référence]]),0)</f>
        <v>0</v>
      </c>
      <c r="R33" s="10">
        <f>IFERROR(GETPIVOTDATA("Quantité",'fabrication 2018 semaine'!$A$5,"semaine",R31,"Référence",Tableau5[[#This Row],[Référence]]),0)</f>
        <v>0</v>
      </c>
      <c r="S33" s="10">
        <f>IFERROR(GETPIVOTDATA("Quantité",'fabrication 2018 semaine'!$A$5,"semaine",S31,"Référence",Tableau5[[#This Row],[Référence]]),0)</f>
        <v>0</v>
      </c>
      <c r="T33" s="10">
        <f>IFERROR(GETPIVOTDATA("Quantité",'fabrication 2018 semaine'!$A$5,"semaine",T31,"Référence",Tableau5[[#This Row],[Référence]]),0)</f>
        <v>0</v>
      </c>
      <c r="U33" s="10">
        <f>IFERROR(GETPIVOTDATA("Quantité",'fabrication 2018 semaine'!$A$5,"semaine",U31,"Référence",Tableau5[[#This Row],[Référence]]),0)</f>
        <v>0</v>
      </c>
      <c r="V33" s="10">
        <f>IFERROR(GETPIVOTDATA("Quantité",'fabrication 2018 semaine'!$A$5,"semaine",V31,"Référence",Tableau5[[#This Row],[Référence]]),0)</f>
        <v>0</v>
      </c>
      <c r="W33" s="10">
        <f>IFERROR(GETPIVOTDATA("Quantité",'fabrication 2018 semaine'!$A$5,"semaine",W31,"Référence",Tableau5[[#This Row],[Référence]]),0)</f>
        <v>0</v>
      </c>
      <c r="X33" s="10">
        <f>IFERROR(GETPIVOTDATA("Quantité",'fabrication 2018 semaine'!$A$5,"semaine",X31,"Référence",Tableau5[[#This Row],[Référence]]),0)</f>
        <v>0</v>
      </c>
      <c r="Y33" s="10">
        <f>IFERROR(GETPIVOTDATA("Quantité",'fabrication 2018 semaine'!$A$5,"semaine",Y31,"Référence",Tableau5[[#This Row],[Référence]]),0)</f>
        <v>0</v>
      </c>
      <c r="Z33" s="10">
        <f>IFERROR(GETPIVOTDATA("Quantité",'fabrication 2018 semaine'!$A$5,"semaine",Z31,"Référence",Tableau5[[#This Row],[Référence]]),0)</f>
        <v>0</v>
      </c>
      <c r="AA33" s="10">
        <f>IFERROR(GETPIVOTDATA("Quantité",'fabrication 2018 semaine'!$A$5,"semaine",AA31,"Référence",Tableau5[[#This Row],[Référence]]),0)</f>
        <v>0</v>
      </c>
      <c r="AB33" s="10">
        <f>IFERROR(GETPIVOTDATA("Quantité",'fabrication 2018 semaine'!$A$5,"semaine",AB31,"Référence",Tableau5[[#This Row],[Référence]]),0)</f>
        <v>0</v>
      </c>
      <c r="AC33" s="10">
        <f>IFERROR(GETPIVOTDATA("Quantité",'fabrication 2018 semaine'!$A$5,"semaine",AC31,"Référence",Tableau5[[#This Row],[Référence]]),0)</f>
        <v>0</v>
      </c>
      <c r="AD33" s="10">
        <f>IFERROR(GETPIVOTDATA("Quantité",'fabrication 2018 semaine'!$A$5,"semaine",AD31,"Référence",Tableau5[[#This Row],[Référence]]),0)</f>
        <v>0</v>
      </c>
      <c r="AE33" s="10">
        <f>IFERROR(GETPIVOTDATA("Quantité",'fabrication 2018 semaine'!$A$5,"semaine",AE31,"Référence",Tableau5[[#This Row],[Référence]]),0)</f>
        <v>0</v>
      </c>
      <c r="AF33" s="10">
        <f>IFERROR(GETPIVOTDATA("Quantité",'fabrication 2018 semaine'!$A$5,"semaine",AF31,"Référence",Tableau5[[#This Row],[Référence]]),0)</f>
        <v>0</v>
      </c>
      <c r="AG33" s="10">
        <f>IFERROR(GETPIVOTDATA("Quantité",'fabrication 2018 semaine'!$A$5,"semaine",AG31,"Référence",Tableau5[[#This Row],[Référence]]),0)</f>
        <v>0</v>
      </c>
      <c r="AH33" s="10">
        <f>IFERROR(GETPIVOTDATA("Quantité",'fabrication 2018 semaine'!$A$5,"semaine",AH31,"Référence",Tableau5[[#This Row],[Référence]]),0)</f>
        <v>0</v>
      </c>
      <c r="AI33" s="10">
        <f>IFERROR(GETPIVOTDATA("Quantité",'fabrication 2018 semaine'!$A$5,"semaine",AI31,"Référence",Tableau5[[#This Row],[Référence]]),0)</f>
        <v>0</v>
      </c>
      <c r="AJ33" s="10">
        <f>IFERROR(GETPIVOTDATA("Quantité",'fabrication 2018 semaine'!$A$5,"semaine",AJ31,"Référence",Tableau5[[#This Row],[Référence]]),0)</f>
        <v>0</v>
      </c>
      <c r="AK33" s="10">
        <f>IFERROR(GETPIVOTDATA("Quantité",'fabrication 2018 semaine'!$A$5,"semaine",AK31,"Référence",Tableau5[[#This Row],[Référence]]),0)</f>
        <v>0</v>
      </c>
      <c r="AL33" s="10">
        <f>IFERROR(GETPIVOTDATA("Quantité",'fabrication 2018 semaine'!$A$5,"semaine",AL31,"Référence",Tableau5[[#This Row],[Référence]]),0)</f>
        <v>0</v>
      </c>
      <c r="AM33" s="10">
        <f>IFERROR(GETPIVOTDATA("Quantité",'fabrication 2018 semaine'!$A$5,"semaine",AM31,"Référence",Tableau5[[#This Row],[Référence]]),0)</f>
        <v>0</v>
      </c>
      <c r="AN33" s="10">
        <f>IFERROR(GETPIVOTDATA("Quantité",'fabrication 2018 semaine'!$A$5,"semaine",AN31,"Référence",Tableau5[[#This Row],[Référence]]),0)</f>
        <v>0</v>
      </c>
      <c r="AO33" s="10">
        <f>IFERROR(GETPIVOTDATA("Quantité",'fabrication 2018 semaine'!$A$5,"semaine",AO31,"Référence",Tableau5[[#This Row],[Référence]]),0)</f>
        <v>0</v>
      </c>
      <c r="AP33" s="10">
        <f>IFERROR(GETPIVOTDATA("Quantité",'fabrication 2018 semaine'!$A$5,"semaine",AP31,"Référence",Tableau5[[#This Row],[Référence]]),0)</f>
        <v>0</v>
      </c>
      <c r="AQ33" s="10">
        <f>IFERROR(GETPIVOTDATA("Quantité",'fabrication 2018 semaine'!$A$5,"semaine",AQ31,"Référence",Tableau5[[#This Row],[Référence]]),0)</f>
        <v>0</v>
      </c>
      <c r="AR33" s="10">
        <f>IFERROR(GETPIVOTDATA("Quantité",'fabrication 2018 semaine'!$A$5,"semaine",AR31,"Référence",Tableau5[[#This Row],[Référence]]),0)</f>
        <v>0</v>
      </c>
      <c r="AS33" s="10">
        <f>IFERROR(GETPIVOTDATA("Quantité",'fabrication 2018 semaine'!$A$5,"semaine",AS31,"Référence",Tableau5[[#This Row],[Référence]]),0)</f>
        <v>0</v>
      </c>
      <c r="AT33" s="10">
        <f>IFERROR(GETPIVOTDATA("Quantité",'fabrication 2018 semaine'!$A$5,"semaine",AT31,"Référence",Tableau5[[#This Row],[Référence]]),0)</f>
        <v>0</v>
      </c>
      <c r="AU33" s="10">
        <f>IFERROR(GETPIVOTDATA("Quantité",'fabrication 2018 semaine'!$A$5,"semaine",AU31,"Référence",Tableau5[[#This Row],[Référence]]),0)</f>
        <v>0</v>
      </c>
      <c r="AV33" s="10">
        <f>IFERROR(GETPIVOTDATA("Quantité",'fabrication 2018 semaine'!$A$5,"semaine",AV31,"Référence",Tableau5[[#This Row],[Référence]]),0)</f>
        <v>0</v>
      </c>
      <c r="AW33" s="10">
        <f>IFERROR(GETPIVOTDATA("Quantité",'fabrication 2018 semaine'!$A$5,"semaine",AW31,"Référence",Tableau5[[#This Row],[Référence]]),0)</f>
        <v>0</v>
      </c>
      <c r="AX33" s="10">
        <f>IFERROR(GETPIVOTDATA("Quantité",'fabrication 2018 semaine'!$A$5,"semaine",AX31,"Référence",Tableau5[[#This Row],[Référence]]),0)</f>
        <v>0</v>
      </c>
      <c r="AY33" s="10">
        <f>IFERROR(GETPIVOTDATA("Quantité",'fabrication 2018 semaine'!$A$5,"semaine",AY31,"Référence",Tableau5[[#This Row],[Référence]]),0)</f>
        <v>0</v>
      </c>
      <c r="AZ33" s="10">
        <f>IFERROR(GETPIVOTDATA("Quantité",'fabrication 2018 semaine'!$A$5,"semaine",AZ31,"Référence",Tableau5[[#This Row],[Référence]]),0)</f>
        <v>0</v>
      </c>
      <c r="BA33" s="10">
        <f>IFERROR(GETPIVOTDATA("Quantité",'fabrication 2018 semaine'!$A$5,"semaine",BA31,"Référence",Tableau5[[#This Row],[Référence]]),0)</f>
        <v>0</v>
      </c>
      <c r="BB33" s="10">
        <f>IFERROR(GETPIVOTDATA("Quantité",'fabrication 2018 semaine'!$A$5,"semaine",BB31,"Référence",Tableau5[[#This Row],[Référence]]),0)</f>
        <v>0</v>
      </c>
      <c r="BC33" s="11">
        <f t="shared" si="1"/>
        <v>0</v>
      </c>
    </row>
    <row r="34" spans="1:55" ht="18" customHeight="1" x14ac:dyDescent="0.35">
      <c r="A34" s="9" t="s">
        <v>129</v>
      </c>
      <c r="B34" s="10" t="s">
        <v>130</v>
      </c>
      <c r="C34" s="10">
        <f>IFERROR(GETPIVOTDATA("Quantité",'fabrication 2018 semaine'!$A$5,"semaine",C32,"Référence",Tableau5[[#This Row],[Référence]]),0)</f>
        <v>0</v>
      </c>
      <c r="D34" s="10">
        <f>IFERROR(GETPIVOTDATA("Quantité",'fabrication 2018 semaine'!$A$5,"semaine",D32,"Référence",Tableau5[[#This Row],[Référence]]),0)</f>
        <v>0</v>
      </c>
      <c r="E34" s="10">
        <f>IFERROR(GETPIVOTDATA("Quantité",'fabrication 2018 semaine'!$A$5,"semaine",E32,"Référence",Tableau5[[#This Row],[Référence]]),0)</f>
        <v>0</v>
      </c>
      <c r="F34" s="10">
        <f>IFERROR(GETPIVOTDATA("Quantité",'fabrication 2018 semaine'!$A$5,"semaine",F32,"Référence",Tableau5[[#This Row],[Référence]]),0)</f>
        <v>0</v>
      </c>
      <c r="G34" s="10">
        <f>IFERROR(GETPIVOTDATA("Quantité",'fabrication 2018 semaine'!$A$5,"semaine",G32,"Référence",Tableau5[[#This Row],[Référence]]),0)</f>
        <v>0</v>
      </c>
      <c r="H34" s="10">
        <f>IFERROR(GETPIVOTDATA("Quantité",'fabrication 2018 semaine'!$A$5,"semaine",H32,"Référence",Tableau5[[#This Row],[Référence]]),0)</f>
        <v>0</v>
      </c>
      <c r="I34" s="10">
        <f>IFERROR(GETPIVOTDATA("Quantité",'fabrication 2018 semaine'!$A$5,"semaine",I32,"Référence",Tableau5[[#This Row],[Référence]]),0)</f>
        <v>0</v>
      </c>
      <c r="J34" s="10">
        <f>IFERROR(GETPIVOTDATA("Quantité",'fabrication 2018 semaine'!$A$5,"semaine",J32,"Référence",Tableau5[[#This Row],[Référence]]),0)</f>
        <v>0</v>
      </c>
      <c r="K34" s="10">
        <f>IFERROR(GETPIVOTDATA("Quantité",'fabrication 2018 semaine'!$A$5,"semaine",K32,"Référence",Tableau5[[#This Row],[Référence]]),0)</f>
        <v>0</v>
      </c>
      <c r="L34" s="10">
        <f>IFERROR(GETPIVOTDATA("Quantité",'fabrication 2018 semaine'!$A$5,"semaine",L32,"Référence",Tableau5[[#This Row],[Référence]]),0)</f>
        <v>0</v>
      </c>
      <c r="M34" s="10">
        <f>IFERROR(GETPIVOTDATA("Quantité",'fabrication 2018 semaine'!$A$5,"semaine",M32,"Référence",Tableau5[[#This Row],[Référence]]),0)</f>
        <v>0</v>
      </c>
      <c r="N34" s="10">
        <f>IFERROR(GETPIVOTDATA("Quantité",'fabrication 2018 semaine'!$A$5,"semaine",N32,"Référence",Tableau5[[#This Row],[Référence]]),0)</f>
        <v>0</v>
      </c>
      <c r="O34" s="10">
        <f>IFERROR(GETPIVOTDATA("Quantité",'fabrication 2018 semaine'!$A$5,"semaine",O32,"Référence",Tableau5[[#This Row],[Référence]]),0)</f>
        <v>0</v>
      </c>
      <c r="P34" s="10">
        <f>IFERROR(GETPIVOTDATA("Quantité",'fabrication 2018 semaine'!$A$5,"semaine",P32,"Référence",Tableau5[[#This Row],[Référence]]),0)</f>
        <v>0</v>
      </c>
      <c r="Q34" s="10">
        <f>IFERROR(GETPIVOTDATA("Quantité",'fabrication 2018 semaine'!$A$5,"semaine",Q32,"Référence",Tableau5[[#This Row],[Référence]]),0)</f>
        <v>0</v>
      </c>
      <c r="R34" s="10">
        <f>IFERROR(GETPIVOTDATA("Quantité",'fabrication 2018 semaine'!$A$5,"semaine",R32,"Référence",Tableau5[[#This Row],[Référence]]),0)</f>
        <v>0</v>
      </c>
      <c r="S34" s="10">
        <f>IFERROR(GETPIVOTDATA("Quantité",'fabrication 2018 semaine'!$A$5,"semaine",S32,"Référence",Tableau5[[#This Row],[Référence]]),0)</f>
        <v>0</v>
      </c>
      <c r="T34" s="10">
        <f>IFERROR(GETPIVOTDATA("Quantité",'fabrication 2018 semaine'!$A$5,"semaine",T32,"Référence",Tableau5[[#This Row],[Référence]]),0)</f>
        <v>0</v>
      </c>
      <c r="U34" s="10">
        <f>IFERROR(GETPIVOTDATA("Quantité",'fabrication 2018 semaine'!$A$5,"semaine",U32,"Référence",Tableau5[[#This Row],[Référence]]),0)</f>
        <v>0</v>
      </c>
      <c r="V34" s="10">
        <f>IFERROR(GETPIVOTDATA("Quantité",'fabrication 2018 semaine'!$A$5,"semaine",V32,"Référence",Tableau5[[#This Row],[Référence]]),0)</f>
        <v>0</v>
      </c>
      <c r="W34" s="10">
        <f>IFERROR(GETPIVOTDATA("Quantité",'fabrication 2018 semaine'!$A$5,"semaine",W32,"Référence",Tableau5[[#This Row],[Référence]]),0)</f>
        <v>0</v>
      </c>
      <c r="X34" s="10">
        <f>IFERROR(GETPIVOTDATA("Quantité",'fabrication 2018 semaine'!$A$5,"semaine",X32,"Référence",Tableau5[[#This Row],[Référence]]),0)</f>
        <v>0</v>
      </c>
      <c r="Y34" s="10">
        <f>IFERROR(GETPIVOTDATA("Quantité",'fabrication 2018 semaine'!$A$5,"semaine",Y32,"Référence",Tableau5[[#This Row],[Référence]]),0)</f>
        <v>0</v>
      </c>
      <c r="Z34" s="10">
        <f>IFERROR(GETPIVOTDATA("Quantité",'fabrication 2018 semaine'!$A$5,"semaine",Z32,"Référence",Tableau5[[#This Row],[Référence]]),0)</f>
        <v>0</v>
      </c>
      <c r="AA34" s="10">
        <f>IFERROR(GETPIVOTDATA("Quantité",'fabrication 2018 semaine'!$A$5,"semaine",AA32,"Référence",Tableau5[[#This Row],[Référence]]),0)</f>
        <v>0</v>
      </c>
      <c r="AB34" s="10">
        <f>IFERROR(GETPIVOTDATA("Quantité",'fabrication 2018 semaine'!$A$5,"semaine",AB32,"Référence",Tableau5[[#This Row],[Référence]]),0)</f>
        <v>0</v>
      </c>
      <c r="AC34" s="10">
        <f>IFERROR(GETPIVOTDATA("Quantité",'fabrication 2018 semaine'!$A$5,"semaine",AC32,"Référence",Tableau5[[#This Row],[Référence]]),0)</f>
        <v>0</v>
      </c>
      <c r="AD34" s="10">
        <f>IFERROR(GETPIVOTDATA("Quantité",'fabrication 2018 semaine'!$A$5,"semaine",AD32,"Référence",Tableau5[[#This Row],[Référence]]),0)</f>
        <v>0</v>
      </c>
      <c r="AE34" s="10">
        <f>IFERROR(GETPIVOTDATA("Quantité",'fabrication 2018 semaine'!$A$5,"semaine",AE32,"Référence",Tableau5[[#This Row],[Référence]]),0)</f>
        <v>0</v>
      </c>
      <c r="AF34" s="10">
        <f>IFERROR(GETPIVOTDATA("Quantité",'fabrication 2018 semaine'!$A$5,"semaine",AF32,"Référence",Tableau5[[#This Row],[Référence]]),0)</f>
        <v>0</v>
      </c>
      <c r="AG34" s="10">
        <f>IFERROR(GETPIVOTDATA("Quantité",'fabrication 2018 semaine'!$A$5,"semaine",AG32,"Référence",Tableau5[[#This Row],[Référence]]),0)</f>
        <v>0</v>
      </c>
      <c r="AH34" s="10">
        <f>IFERROR(GETPIVOTDATA("Quantité",'fabrication 2018 semaine'!$A$5,"semaine",AH32,"Référence",Tableau5[[#This Row],[Référence]]),0)</f>
        <v>0</v>
      </c>
      <c r="AI34" s="10">
        <f>IFERROR(GETPIVOTDATA("Quantité",'fabrication 2018 semaine'!$A$5,"semaine",AI32,"Référence",Tableau5[[#This Row],[Référence]]),0)</f>
        <v>0</v>
      </c>
      <c r="AJ34" s="10">
        <f>IFERROR(GETPIVOTDATA("Quantité",'fabrication 2018 semaine'!$A$5,"semaine",AJ32,"Référence",Tableau5[[#This Row],[Référence]]),0)</f>
        <v>0</v>
      </c>
      <c r="AK34" s="10">
        <f>IFERROR(GETPIVOTDATA("Quantité",'fabrication 2018 semaine'!$A$5,"semaine",AK32,"Référence",Tableau5[[#This Row],[Référence]]),0)</f>
        <v>0</v>
      </c>
      <c r="AL34" s="10">
        <f>IFERROR(GETPIVOTDATA("Quantité",'fabrication 2018 semaine'!$A$5,"semaine",AL32,"Référence",Tableau5[[#This Row],[Référence]]),0)</f>
        <v>0</v>
      </c>
      <c r="AM34" s="10">
        <f>IFERROR(GETPIVOTDATA("Quantité",'fabrication 2018 semaine'!$A$5,"semaine",AM32,"Référence",Tableau5[[#This Row],[Référence]]),0)</f>
        <v>0</v>
      </c>
      <c r="AN34" s="10">
        <f>IFERROR(GETPIVOTDATA("Quantité",'fabrication 2018 semaine'!$A$5,"semaine",AN32,"Référence",Tableau5[[#This Row],[Référence]]),0)</f>
        <v>0</v>
      </c>
      <c r="AO34" s="10">
        <f>IFERROR(GETPIVOTDATA("Quantité",'fabrication 2018 semaine'!$A$5,"semaine",AO32,"Référence",Tableau5[[#This Row],[Référence]]),0)</f>
        <v>0</v>
      </c>
      <c r="AP34" s="10">
        <f>IFERROR(GETPIVOTDATA("Quantité",'fabrication 2018 semaine'!$A$5,"semaine",AP32,"Référence",Tableau5[[#This Row],[Référence]]),0)</f>
        <v>0</v>
      </c>
      <c r="AQ34" s="10">
        <f>IFERROR(GETPIVOTDATA("Quantité",'fabrication 2018 semaine'!$A$5,"semaine",AQ32,"Référence",Tableau5[[#This Row],[Référence]]),0)</f>
        <v>0</v>
      </c>
      <c r="AR34" s="10">
        <f>IFERROR(GETPIVOTDATA("Quantité",'fabrication 2018 semaine'!$A$5,"semaine",AR32,"Référence",Tableau5[[#This Row],[Référence]]),0)</f>
        <v>0</v>
      </c>
      <c r="AS34" s="10">
        <f>IFERROR(GETPIVOTDATA("Quantité",'fabrication 2018 semaine'!$A$5,"semaine",AS32,"Référence",Tableau5[[#This Row],[Référence]]),0)</f>
        <v>0</v>
      </c>
      <c r="AT34" s="10">
        <f>IFERROR(GETPIVOTDATA("Quantité",'fabrication 2018 semaine'!$A$5,"semaine",AT32,"Référence",Tableau5[[#This Row],[Référence]]),0)</f>
        <v>0</v>
      </c>
      <c r="AU34" s="10">
        <f>IFERROR(GETPIVOTDATA("Quantité",'fabrication 2018 semaine'!$A$5,"semaine",AU32,"Référence",Tableau5[[#This Row],[Référence]]),0)</f>
        <v>0</v>
      </c>
      <c r="AV34" s="10">
        <f>IFERROR(GETPIVOTDATA("Quantité",'fabrication 2018 semaine'!$A$5,"semaine",AV32,"Référence",Tableau5[[#This Row],[Référence]]),0)</f>
        <v>0</v>
      </c>
      <c r="AW34" s="10">
        <f>IFERROR(GETPIVOTDATA("Quantité",'fabrication 2018 semaine'!$A$5,"semaine",AW32,"Référence",Tableau5[[#This Row],[Référence]]),0)</f>
        <v>0</v>
      </c>
      <c r="AX34" s="10">
        <f>IFERROR(GETPIVOTDATA("Quantité",'fabrication 2018 semaine'!$A$5,"semaine",AX32,"Référence",Tableau5[[#This Row],[Référence]]),0)</f>
        <v>0</v>
      </c>
      <c r="AY34" s="10">
        <f>IFERROR(GETPIVOTDATA("Quantité",'fabrication 2018 semaine'!$A$5,"semaine",AY32,"Référence",Tableau5[[#This Row],[Référence]]),0)</f>
        <v>0</v>
      </c>
      <c r="AZ34" s="10">
        <f>IFERROR(GETPIVOTDATA("Quantité",'fabrication 2018 semaine'!$A$5,"semaine",AZ32,"Référence",Tableau5[[#This Row],[Référence]]),0)</f>
        <v>0</v>
      </c>
      <c r="BA34" s="10">
        <f>IFERROR(GETPIVOTDATA("Quantité",'fabrication 2018 semaine'!$A$5,"semaine",BA32,"Référence",Tableau5[[#This Row],[Référence]]),0)</f>
        <v>0</v>
      </c>
      <c r="BB34" s="10">
        <f>IFERROR(GETPIVOTDATA("Quantité",'fabrication 2018 semaine'!$A$5,"semaine",BB32,"Référence",Tableau5[[#This Row],[Référence]]),0)</f>
        <v>0</v>
      </c>
      <c r="BC34" s="11">
        <f t="shared" si="1"/>
        <v>0</v>
      </c>
    </row>
    <row r="35" spans="1:55" ht="18" customHeight="1" x14ac:dyDescent="0.35">
      <c r="A35" s="9" t="s">
        <v>58</v>
      </c>
      <c r="B35" s="10" t="s">
        <v>59</v>
      </c>
      <c r="C35" s="10">
        <f>IFERROR(GETPIVOTDATA("Quantité",'fabrication 2018 semaine'!$A$5,"semaine",C33,"Référence",Tableau5[[#This Row],[Référence]]),0)</f>
        <v>0</v>
      </c>
      <c r="D35" s="10">
        <f>IFERROR(GETPIVOTDATA("Quantité",'fabrication 2018 semaine'!$A$5,"semaine",D33,"Référence",Tableau5[[#This Row],[Référence]]),0)</f>
        <v>0</v>
      </c>
      <c r="E35" s="10">
        <f>IFERROR(GETPIVOTDATA("Quantité",'fabrication 2018 semaine'!$A$5,"semaine",E33,"Référence",Tableau5[[#This Row],[Référence]]),0)</f>
        <v>0</v>
      </c>
      <c r="F35" s="10">
        <f>IFERROR(GETPIVOTDATA("Quantité",'fabrication 2018 semaine'!$A$5,"semaine",F33,"Référence",Tableau5[[#This Row],[Référence]]),0)</f>
        <v>0</v>
      </c>
      <c r="G35" s="10">
        <f>IFERROR(GETPIVOTDATA("Quantité",'fabrication 2018 semaine'!$A$5,"semaine",G33,"Référence",Tableau5[[#This Row],[Référence]]),0)</f>
        <v>0</v>
      </c>
      <c r="H35" s="10">
        <f>IFERROR(GETPIVOTDATA("Quantité",'fabrication 2018 semaine'!$A$5,"semaine",H33,"Référence",Tableau5[[#This Row],[Référence]]),0)</f>
        <v>0</v>
      </c>
      <c r="I35" s="10">
        <f>IFERROR(GETPIVOTDATA("Quantité",'fabrication 2018 semaine'!$A$5,"semaine",I33,"Référence",Tableau5[[#This Row],[Référence]]),0)</f>
        <v>0</v>
      </c>
      <c r="J35" s="10">
        <f>IFERROR(GETPIVOTDATA("Quantité",'fabrication 2018 semaine'!$A$5,"semaine",J33,"Référence",Tableau5[[#This Row],[Référence]]),0)</f>
        <v>0</v>
      </c>
      <c r="K35" s="10">
        <f>IFERROR(GETPIVOTDATA("Quantité",'fabrication 2018 semaine'!$A$5,"semaine",K33,"Référence",Tableau5[[#This Row],[Référence]]),0)</f>
        <v>0</v>
      </c>
      <c r="L35" s="10">
        <f>IFERROR(GETPIVOTDATA("Quantité",'fabrication 2018 semaine'!$A$5,"semaine",L33,"Référence",Tableau5[[#This Row],[Référence]]),0)</f>
        <v>0</v>
      </c>
      <c r="M35" s="10">
        <f>IFERROR(GETPIVOTDATA("Quantité",'fabrication 2018 semaine'!$A$5,"semaine",M33,"Référence",Tableau5[[#This Row],[Référence]]),0)</f>
        <v>0</v>
      </c>
      <c r="N35" s="10">
        <f>IFERROR(GETPIVOTDATA("Quantité",'fabrication 2018 semaine'!$A$5,"semaine",N33,"Référence",Tableau5[[#This Row],[Référence]]),0)</f>
        <v>0</v>
      </c>
      <c r="O35" s="10">
        <f>IFERROR(GETPIVOTDATA("Quantité",'fabrication 2018 semaine'!$A$5,"semaine",O33,"Référence",Tableau5[[#This Row],[Référence]]),0)</f>
        <v>0</v>
      </c>
      <c r="P35" s="10">
        <f>IFERROR(GETPIVOTDATA("Quantité",'fabrication 2018 semaine'!$A$5,"semaine",P33,"Référence",Tableau5[[#This Row],[Référence]]),0)</f>
        <v>0</v>
      </c>
      <c r="Q35" s="10">
        <f>IFERROR(GETPIVOTDATA("Quantité",'fabrication 2018 semaine'!$A$5,"semaine",Q33,"Référence",Tableau5[[#This Row],[Référence]]),0)</f>
        <v>0</v>
      </c>
      <c r="R35" s="10">
        <f>IFERROR(GETPIVOTDATA("Quantité",'fabrication 2018 semaine'!$A$5,"semaine",R33,"Référence",Tableau5[[#This Row],[Référence]]),0)</f>
        <v>0</v>
      </c>
      <c r="S35" s="10">
        <f>IFERROR(GETPIVOTDATA("Quantité",'fabrication 2018 semaine'!$A$5,"semaine",S33,"Référence",Tableau5[[#This Row],[Référence]]),0)</f>
        <v>0</v>
      </c>
      <c r="T35" s="10">
        <f>IFERROR(GETPIVOTDATA("Quantité",'fabrication 2018 semaine'!$A$5,"semaine",T33,"Référence",Tableau5[[#This Row],[Référence]]),0)</f>
        <v>0</v>
      </c>
      <c r="U35" s="10">
        <f>IFERROR(GETPIVOTDATA("Quantité",'fabrication 2018 semaine'!$A$5,"semaine",U33,"Référence",Tableau5[[#This Row],[Référence]]),0)</f>
        <v>0</v>
      </c>
      <c r="V35" s="10">
        <f>IFERROR(GETPIVOTDATA("Quantité",'fabrication 2018 semaine'!$A$5,"semaine",V33,"Référence",Tableau5[[#This Row],[Référence]]),0)</f>
        <v>0</v>
      </c>
      <c r="W35" s="10">
        <f>IFERROR(GETPIVOTDATA("Quantité",'fabrication 2018 semaine'!$A$5,"semaine",W33,"Référence",Tableau5[[#This Row],[Référence]]),0)</f>
        <v>0</v>
      </c>
      <c r="X35" s="10">
        <f>IFERROR(GETPIVOTDATA("Quantité",'fabrication 2018 semaine'!$A$5,"semaine",X33,"Référence",Tableau5[[#This Row],[Référence]]),0)</f>
        <v>0</v>
      </c>
      <c r="Y35" s="10">
        <f>IFERROR(GETPIVOTDATA("Quantité",'fabrication 2018 semaine'!$A$5,"semaine",Y33,"Référence",Tableau5[[#This Row],[Référence]]),0)</f>
        <v>0</v>
      </c>
      <c r="Z35" s="10">
        <f>IFERROR(GETPIVOTDATA("Quantité",'fabrication 2018 semaine'!$A$5,"semaine",Z33,"Référence",Tableau5[[#This Row],[Référence]]),0)</f>
        <v>0</v>
      </c>
      <c r="AA35" s="10">
        <f>IFERROR(GETPIVOTDATA("Quantité",'fabrication 2018 semaine'!$A$5,"semaine",AA33,"Référence",Tableau5[[#This Row],[Référence]]),0)</f>
        <v>0</v>
      </c>
      <c r="AB35" s="10">
        <f>IFERROR(GETPIVOTDATA("Quantité",'fabrication 2018 semaine'!$A$5,"semaine",AB33,"Référence",Tableau5[[#This Row],[Référence]]),0)</f>
        <v>0</v>
      </c>
      <c r="AC35" s="10">
        <f>IFERROR(GETPIVOTDATA("Quantité",'fabrication 2018 semaine'!$A$5,"semaine",AC33,"Référence",Tableau5[[#This Row],[Référence]]),0)</f>
        <v>0</v>
      </c>
      <c r="AD35" s="10">
        <f>IFERROR(GETPIVOTDATA("Quantité",'fabrication 2018 semaine'!$A$5,"semaine",AD33,"Référence",Tableau5[[#This Row],[Référence]]),0)</f>
        <v>0</v>
      </c>
      <c r="AE35" s="10">
        <f>IFERROR(GETPIVOTDATA("Quantité",'fabrication 2018 semaine'!$A$5,"semaine",AE33,"Référence",Tableau5[[#This Row],[Référence]]),0)</f>
        <v>0</v>
      </c>
      <c r="AF35" s="10">
        <f>IFERROR(GETPIVOTDATA("Quantité",'fabrication 2018 semaine'!$A$5,"semaine",AF33,"Référence",Tableau5[[#This Row],[Référence]]),0)</f>
        <v>0</v>
      </c>
      <c r="AG35" s="10">
        <f>IFERROR(GETPIVOTDATA("Quantité",'fabrication 2018 semaine'!$A$5,"semaine",AG33,"Référence",Tableau5[[#This Row],[Référence]]),0)</f>
        <v>0</v>
      </c>
      <c r="AH35" s="10">
        <f>IFERROR(GETPIVOTDATA("Quantité",'fabrication 2018 semaine'!$A$5,"semaine",AH33,"Référence",Tableau5[[#This Row],[Référence]]),0)</f>
        <v>0</v>
      </c>
      <c r="AI35" s="10">
        <f>IFERROR(GETPIVOTDATA("Quantité",'fabrication 2018 semaine'!$A$5,"semaine",AI33,"Référence",Tableau5[[#This Row],[Référence]]),0)</f>
        <v>0</v>
      </c>
      <c r="AJ35" s="10">
        <f>IFERROR(GETPIVOTDATA("Quantité",'fabrication 2018 semaine'!$A$5,"semaine",AJ33,"Référence",Tableau5[[#This Row],[Référence]]),0)</f>
        <v>0</v>
      </c>
      <c r="AK35" s="10">
        <f>IFERROR(GETPIVOTDATA("Quantité",'fabrication 2018 semaine'!$A$5,"semaine",AK33,"Référence",Tableau5[[#This Row],[Référence]]),0)</f>
        <v>0</v>
      </c>
      <c r="AL35" s="10">
        <f>IFERROR(GETPIVOTDATA("Quantité",'fabrication 2018 semaine'!$A$5,"semaine",AL33,"Référence",Tableau5[[#This Row],[Référence]]),0)</f>
        <v>0</v>
      </c>
      <c r="AM35" s="10">
        <f>IFERROR(GETPIVOTDATA("Quantité",'fabrication 2018 semaine'!$A$5,"semaine",AM33,"Référence",Tableau5[[#This Row],[Référence]]),0)</f>
        <v>0</v>
      </c>
      <c r="AN35" s="10">
        <f>IFERROR(GETPIVOTDATA("Quantité",'fabrication 2018 semaine'!$A$5,"semaine",AN33,"Référence",Tableau5[[#This Row],[Référence]]),0)</f>
        <v>0</v>
      </c>
      <c r="AO35" s="10">
        <f>IFERROR(GETPIVOTDATA("Quantité",'fabrication 2018 semaine'!$A$5,"semaine",AO33,"Référence",Tableau5[[#This Row],[Référence]]),0)</f>
        <v>0</v>
      </c>
      <c r="AP35" s="10">
        <f>IFERROR(GETPIVOTDATA("Quantité",'fabrication 2018 semaine'!$A$5,"semaine",AP33,"Référence",Tableau5[[#This Row],[Référence]]),0)</f>
        <v>0</v>
      </c>
      <c r="AQ35" s="10">
        <f>IFERROR(GETPIVOTDATA("Quantité",'fabrication 2018 semaine'!$A$5,"semaine",AQ33,"Référence",Tableau5[[#This Row],[Référence]]),0)</f>
        <v>0</v>
      </c>
      <c r="AR35" s="10">
        <f>IFERROR(GETPIVOTDATA("Quantité",'fabrication 2018 semaine'!$A$5,"semaine",AR33,"Référence",Tableau5[[#This Row],[Référence]]),0)</f>
        <v>0</v>
      </c>
      <c r="AS35" s="10">
        <f>IFERROR(GETPIVOTDATA("Quantité",'fabrication 2018 semaine'!$A$5,"semaine",AS33,"Référence",Tableau5[[#This Row],[Référence]]),0)</f>
        <v>0</v>
      </c>
      <c r="AT35" s="10">
        <f>IFERROR(GETPIVOTDATA("Quantité",'fabrication 2018 semaine'!$A$5,"semaine",AT33,"Référence",Tableau5[[#This Row],[Référence]]),0)</f>
        <v>0</v>
      </c>
      <c r="AU35" s="10">
        <f>IFERROR(GETPIVOTDATA("Quantité",'fabrication 2018 semaine'!$A$5,"semaine",AU33,"Référence",Tableau5[[#This Row],[Référence]]),0)</f>
        <v>0</v>
      </c>
      <c r="AV35" s="10">
        <f>IFERROR(GETPIVOTDATA("Quantité",'fabrication 2018 semaine'!$A$5,"semaine",AV33,"Référence",Tableau5[[#This Row],[Référence]]),0)</f>
        <v>0</v>
      </c>
      <c r="AW35" s="10">
        <f>IFERROR(GETPIVOTDATA("Quantité",'fabrication 2018 semaine'!$A$5,"semaine",AW33,"Référence",Tableau5[[#This Row],[Référence]]),0)</f>
        <v>0</v>
      </c>
      <c r="AX35" s="10">
        <f>IFERROR(GETPIVOTDATA("Quantité",'fabrication 2018 semaine'!$A$5,"semaine",AX33,"Référence",Tableau5[[#This Row],[Référence]]),0)</f>
        <v>0</v>
      </c>
      <c r="AY35" s="10">
        <f>IFERROR(GETPIVOTDATA("Quantité",'fabrication 2018 semaine'!$A$5,"semaine",AY33,"Référence",Tableau5[[#This Row],[Référence]]),0)</f>
        <v>0</v>
      </c>
      <c r="AZ35" s="10">
        <f>IFERROR(GETPIVOTDATA("Quantité",'fabrication 2018 semaine'!$A$5,"semaine",AZ33,"Référence",Tableau5[[#This Row],[Référence]]),0)</f>
        <v>0</v>
      </c>
      <c r="BA35" s="10">
        <f>IFERROR(GETPIVOTDATA("Quantité",'fabrication 2018 semaine'!$A$5,"semaine",BA33,"Référence",Tableau5[[#This Row],[Référence]]),0)</f>
        <v>0</v>
      </c>
      <c r="BB35" s="10">
        <f>IFERROR(GETPIVOTDATA("Quantité",'fabrication 2018 semaine'!$A$5,"semaine",BB33,"Référence",Tableau5[[#This Row],[Référence]]),0)</f>
        <v>0</v>
      </c>
      <c r="BC35" s="11">
        <f t="shared" si="1"/>
        <v>0</v>
      </c>
    </row>
    <row r="36" spans="1:55" ht="18" customHeight="1" x14ac:dyDescent="0.35">
      <c r="A36" s="9" t="s">
        <v>56</v>
      </c>
      <c r="B36" s="10" t="s">
        <v>57</v>
      </c>
      <c r="C36" s="10">
        <f>IFERROR(GETPIVOTDATA("Quantité",'fabrication 2018 semaine'!$A$5,"semaine",C34,"Référence",Tableau5[[#This Row],[Référence]]),0)</f>
        <v>0</v>
      </c>
      <c r="D36" s="10">
        <f>IFERROR(GETPIVOTDATA("Quantité",'fabrication 2018 semaine'!$A$5,"semaine",D34,"Référence",Tableau5[[#This Row],[Référence]]),0)</f>
        <v>0</v>
      </c>
      <c r="E36" s="10">
        <f>IFERROR(GETPIVOTDATA("Quantité",'fabrication 2018 semaine'!$A$5,"semaine",E34,"Référence",Tableau5[[#This Row],[Référence]]),0)</f>
        <v>0</v>
      </c>
      <c r="F36" s="10">
        <f>IFERROR(GETPIVOTDATA("Quantité",'fabrication 2018 semaine'!$A$5,"semaine",F34,"Référence",Tableau5[[#This Row],[Référence]]),0)</f>
        <v>0</v>
      </c>
      <c r="G36" s="10">
        <f>IFERROR(GETPIVOTDATA("Quantité",'fabrication 2018 semaine'!$A$5,"semaine",G34,"Référence",Tableau5[[#This Row],[Référence]]),0)</f>
        <v>0</v>
      </c>
      <c r="H36" s="10">
        <f>IFERROR(GETPIVOTDATA("Quantité",'fabrication 2018 semaine'!$A$5,"semaine",H34,"Référence",Tableau5[[#This Row],[Référence]]),0)</f>
        <v>0</v>
      </c>
      <c r="I36" s="10">
        <f>IFERROR(GETPIVOTDATA("Quantité",'fabrication 2018 semaine'!$A$5,"semaine",I34,"Référence",Tableau5[[#This Row],[Référence]]),0)</f>
        <v>0</v>
      </c>
      <c r="J36" s="10">
        <f>IFERROR(GETPIVOTDATA("Quantité",'fabrication 2018 semaine'!$A$5,"semaine",J34,"Référence",Tableau5[[#This Row],[Référence]]),0)</f>
        <v>0</v>
      </c>
      <c r="K36" s="10">
        <f>IFERROR(GETPIVOTDATA("Quantité",'fabrication 2018 semaine'!$A$5,"semaine",K34,"Référence",Tableau5[[#This Row],[Référence]]),0)</f>
        <v>0</v>
      </c>
      <c r="L36" s="10">
        <f>IFERROR(GETPIVOTDATA("Quantité",'fabrication 2018 semaine'!$A$5,"semaine",L34,"Référence",Tableau5[[#This Row],[Référence]]),0)</f>
        <v>0</v>
      </c>
      <c r="M36" s="10">
        <f>IFERROR(GETPIVOTDATA("Quantité",'fabrication 2018 semaine'!$A$5,"semaine",M34,"Référence",Tableau5[[#This Row],[Référence]]),0)</f>
        <v>0</v>
      </c>
      <c r="N36" s="10">
        <f>IFERROR(GETPIVOTDATA("Quantité",'fabrication 2018 semaine'!$A$5,"semaine",N34,"Référence",Tableau5[[#This Row],[Référence]]),0)</f>
        <v>0</v>
      </c>
      <c r="O36" s="10">
        <f>IFERROR(GETPIVOTDATA("Quantité",'fabrication 2018 semaine'!$A$5,"semaine",O34,"Référence",Tableau5[[#This Row],[Référence]]),0)</f>
        <v>0</v>
      </c>
      <c r="P36" s="10">
        <f>IFERROR(GETPIVOTDATA("Quantité",'fabrication 2018 semaine'!$A$5,"semaine",P34,"Référence",Tableau5[[#This Row],[Référence]]),0)</f>
        <v>0</v>
      </c>
      <c r="Q36" s="10">
        <f>IFERROR(GETPIVOTDATA("Quantité",'fabrication 2018 semaine'!$A$5,"semaine",Q34,"Référence",Tableau5[[#This Row],[Référence]]),0)</f>
        <v>0</v>
      </c>
      <c r="R36" s="10">
        <f>IFERROR(GETPIVOTDATA("Quantité",'fabrication 2018 semaine'!$A$5,"semaine",R34,"Référence",Tableau5[[#This Row],[Référence]]),0)</f>
        <v>0</v>
      </c>
      <c r="S36" s="10">
        <f>IFERROR(GETPIVOTDATA("Quantité",'fabrication 2018 semaine'!$A$5,"semaine",S34,"Référence",Tableau5[[#This Row],[Référence]]),0)</f>
        <v>0</v>
      </c>
      <c r="T36" s="10">
        <f>IFERROR(GETPIVOTDATA("Quantité",'fabrication 2018 semaine'!$A$5,"semaine",T34,"Référence",Tableau5[[#This Row],[Référence]]),0)</f>
        <v>0</v>
      </c>
      <c r="U36" s="10">
        <f>IFERROR(GETPIVOTDATA("Quantité",'fabrication 2018 semaine'!$A$5,"semaine",U34,"Référence",Tableau5[[#This Row],[Référence]]),0)</f>
        <v>0</v>
      </c>
      <c r="V36" s="10">
        <f>IFERROR(GETPIVOTDATA("Quantité",'fabrication 2018 semaine'!$A$5,"semaine",V34,"Référence",Tableau5[[#This Row],[Référence]]),0)</f>
        <v>0</v>
      </c>
      <c r="W36" s="10">
        <f>IFERROR(GETPIVOTDATA("Quantité",'fabrication 2018 semaine'!$A$5,"semaine",W34,"Référence",Tableau5[[#This Row],[Référence]]),0)</f>
        <v>0</v>
      </c>
      <c r="X36" s="10">
        <f>IFERROR(GETPIVOTDATA("Quantité",'fabrication 2018 semaine'!$A$5,"semaine",X34,"Référence",Tableau5[[#This Row],[Référence]]),0)</f>
        <v>0</v>
      </c>
      <c r="Y36" s="10">
        <f>IFERROR(GETPIVOTDATA("Quantité",'fabrication 2018 semaine'!$A$5,"semaine",Y34,"Référence",Tableau5[[#This Row],[Référence]]),0)</f>
        <v>0</v>
      </c>
      <c r="Z36" s="10">
        <f>IFERROR(GETPIVOTDATA("Quantité",'fabrication 2018 semaine'!$A$5,"semaine",Z34,"Référence",Tableau5[[#This Row],[Référence]]),0)</f>
        <v>0</v>
      </c>
      <c r="AA36" s="10">
        <f>IFERROR(GETPIVOTDATA("Quantité",'fabrication 2018 semaine'!$A$5,"semaine",AA34,"Référence",Tableau5[[#This Row],[Référence]]),0)</f>
        <v>0</v>
      </c>
      <c r="AB36" s="10">
        <f>IFERROR(GETPIVOTDATA("Quantité",'fabrication 2018 semaine'!$A$5,"semaine",AB34,"Référence",Tableau5[[#This Row],[Référence]]),0)</f>
        <v>0</v>
      </c>
      <c r="AC36" s="10">
        <f>IFERROR(GETPIVOTDATA("Quantité",'fabrication 2018 semaine'!$A$5,"semaine",AC34,"Référence",Tableau5[[#This Row],[Référence]]),0)</f>
        <v>0</v>
      </c>
      <c r="AD36" s="10">
        <f>IFERROR(GETPIVOTDATA("Quantité",'fabrication 2018 semaine'!$A$5,"semaine",AD34,"Référence",Tableau5[[#This Row],[Référence]]),0)</f>
        <v>0</v>
      </c>
      <c r="AE36" s="10">
        <f>IFERROR(GETPIVOTDATA("Quantité",'fabrication 2018 semaine'!$A$5,"semaine",AE34,"Référence",Tableau5[[#This Row],[Référence]]),0)</f>
        <v>0</v>
      </c>
      <c r="AF36" s="10">
        <f>IFERROR(GETPIVOTDATA("Quantité",'fabrication 2018 semaine'!$A$5,"semaine",AF34,"Référence",Tableau5[[#This Row],[Référence]]),0)</f>
        <v>0</v>
      </c>
      <c r="AG36" s="10">
        <f>IFERROR(GETPIVOTDATA("Quantité",'fabrication 2018 semaine'!$A$5,"semaine",AG34,"Référence",Tableau5[[#This Row],[Référence]]),0)</f>
        <v>0</v>
      </c>
      <c r="AH36" s="10">
        <f>IFERROR(GETPIVOTDATA("Quantité",'fabrication 2018 semaine'!$A$5,"semaine",AH34,"Référence",Tableau5[[#This Row],[Référence]]),0)</f>
        <v>0</v>
      </c>
      <c r="AI36" s="10">
        <f>IFERROR(GETPIVOTDATA("Quantité",'fabrication 2018 semaine'!$A$5,"semaine",AI34,"Référence",Tableau5[[#This Row],[Référence]]),0)</f>
        <v>0</v>
      </c>
      <c r="AJ36" s="10">
        <f>IFERROR(GETPIVOTDATA("Quantité",'fabrication 2018 semaine'!$A$5,"semaine",AJ34,"Référence",Tableau5[[#This Row],[Référence]]),0)</f>
        <v>0</v>
      </c>
      <c r="AK36" s="10">
        <f>IFERROR(GETPIVOTDATA("Quantité",'fabrication 2018 semaine'!$A$5,"semaine",AK34,"Référence",Tableau5[[#This Row],[Référence]]),0)</f>
        <v>0</v>
      </c>
      <c r="AL36" s="10">
        <f>IFERROR(GETPIVOTDATA("Quantité",'fabrication 2018 semaine'!$A$5,"semaine",AL34,"Référence",Tableau5[[#This Row],[Référence]]),0)</f>
        <v>0</v>
      </c>
      <c r="AM36" s="10">
        <f>IFERROR(GETPIVOTDATA("Quantité",'fabrication 2018 semaine'!$A$5,"semaine",AM34,"Référence",Tableau5[[#This Row],[Référence]]),0)</f>
        <v>0</v>
      </c>
      <c r="AN36" s="10">
        <f>IFERROR(GETPIVOTDATA("Quantité",'fabrication 2018 semaine'!$A$5,"semaine",AN34,"Référence",Tableau5[[#This Row],[Référence]]),0)</f>
        <v>0</v>
      </c>
      <c r="AO36" s="10">
        <f>IFERROR(GETPIVOTDATA("Quantité",'fabrication 2018 semaine'!$A$5,"semaine",AO34,"Référence",Tableau5[[#This Row],[Référence]]),0)</f>
        <v>0</v>
      </c>
      <c r="AP36" s="10">
        <f>IFERROR(GETPIVOTDATA("Quantité",'fabrication 2018 semaine'!$A$5,"semaine",AP34,"Référence",Tableau5[[#This Row],[Référence]]),0)</f>
        <v>0</v>
      </c>
      <c r="AQ36" s="10">
        <f>IFERROR(GETPIVOTDATA("Quantité",'fabrication 2018 semaine'!$A$5,"semaine",AQ34,"Référence",Tableau5[[#This Row],[Référence]]),0)</f>
        <v>0</v>
      </c>
      <c r="AR36" s="10">
        <f>IFERROR(GETPIVOTDATA("Quantité",'fabrication 2018 semaine'!$A$5,"semaine",AR34,"Référence",Tableau5[[#This Row],[Référence]]),0)</f>
        <v>0</v>
      </c>
      <c r="AS36" s="10">
        <f>IFERROR(GETPIVOTDATA("Quantité",'fabrication 2018 semaine'!$A$5,"semaine",AS34,"Référence",Tableau5[[#This Row],[Référence]]),0)</f>
        <v>0</v>
      </c>
      <c r="AT36" s="10">
        <f>IFERROR(GETPIVOTDATA("Quantité",'fabrication 2018 semaine'!$A$5,"semaine",AT34,"Référence",Tableau5[[#This Row],[Référence]]),0)</f>
        <v>0</v>
      </c>
      <c r="AU36" s="10">
        <f>IFERROR(GETPIVOTDATA("Quantité",'fabrication 2018 semaine'!$A$5,"semaine",AU34,"Référence",Tableau5[[#This Row],[Référence]]),0)</f>
        <v>0</v>
      </c>
      <c r="AV36" s="10">
        <f>IFERROR(GETPIVOTDATA("Quantité",'fabrication 2018 semaine'!$A$5,"semaine",AV34,"Référence",Tableau5[[#This Row],[Référence]]),0)</f>
        <v>0</v>
      </c>
      <c r="AW36" s="10">
        <f>IFERROR(GETPIVOTDATA("Quantité",'fabrication 2018 semaine'!$A$5,"semaine",AW34,"Référence",Tableau5[[#This Row],[Référence]]),0)</f>
        <v>0</v>
      </c>
      <c r="AX36" s="10">
        <f>IFERROR(GETPIVOTDATA("Quantité",'fabrication 2018 semaine'!$A$5,"semaine",AX34,"Référence",Tableau5[[#This Row],[Référence]]),0)</f>
        <v>0</v>
      </c>
      <c r="AY36" s="10">
        <f>IFERROR(GETPIVOTDATA("Quantité",'fabrication 2018 semaine'!$A$5,"semaine",AY34,"Référence",Tableau5[[#This Row],[Référence]]),0)</f>
        <v>0</v>
      </c>
      <c r="AZ36" s="10">
        <f>IFERROR(GETPIVOTDATA("Quantité",'fabrication 2018 semaine'!$A$5,"semaine",AZ34,"Référence",Tableau5[[#This Row],[Référence]]),0)</f>
        <v>0</v>
      </c>
      <c r="BA36" s="10">
        <f>IFERROR(GETPIVOTDATA("Quantité",'fabrication 2018 semaine'!$A$5,"semaine",BA34,"Référence",Tableau5[[#This Row],[Référence]]),0)</f>
        <v>0</v>
      </c>
      <c r="BB36" s="10">
        <f>IFERROR(GETPIVOTDATA("Quantité",'fabrication 2018 semaine'!$A$5,"semaine",BB34,"Référence",Tableau5[[#This Row],[Référence]]),0)</f>
        <v>0</v>
      </c>
      <c r="BC36" s="11">
        <f t="shared" si="1"/>
        <v>0</v>
      </c>
    </row>
    <row r="37" spans="1:55" ht="18" customHeight="1" x14ac:dyDescent="0.35">
      <c r="A37" s="9" t="s">
        <v>110</v>
      </c>
      <c r="B37" s="10" t="s">
        <v>111</v>
      </c>
      <c r="C37" s="10">
        <f>IFERROR(GETPIVOTDATA("Quantité",'fabrication 2018 semaine'!$A$5,"semaine",C35,"Référence",Tableau5[[#This Row],[Référence]]),0)</f>
        <v>0</v>
      </c>
      <c r="D37" s="10">
        <f>IFERROR(GETPIVOTDATA("Quantité",'fabrication 2018 semaine'!$A$5,"semaine",D35,"Référence",Tableau5[[#This Row],[Référence]]),0)</f>
        <v>0</v>
      </c>
      <c r="E37" s="10">
        <f>IFERROR(GETPIVOTDATA("Quantité",'fabrication 2018 semaine'!$A$5,"semaine",E35,"Référence",Tableau5[[#This Row],[Référence]]),0)</f>
        <v>0</v>
      </c>
      <c r="F37" s="10">
        <f>IFERROR(GETPIVOTDATA("Quantité",'fabrication 2018 semaine'!$A$5,"semaine",F35,"Référence",Tableau5[[#This Row],[Référence]]),0)</f>
        <v>0</v>
      </c>
      <c r="G37" s="10">
        <f>IFERROR(GETPIVOTDATA("Quantité",'fabrication 2018 semaine'!$A$5,"semaine",G35,"Référence",Tableau5[[#This Row],[Référence]]),0)</f>
        <v>0</v>
      </c>
      <c r="H37" s="10">
        <f>IFERROR(GETPIVOTDATA("Quantité",'fabrication 2018 semaine'!$A$5,"semaine",H35,"Référence",Tableau5[[#This Row],[Référence]]),0)</f>
        <v>0</v>
      </c>
      <c r="I37" s="10">
        <f>IFERROR(GETPIVOTDATA("Quantité",'fabrication 2018 semaine'!$A$5,"semaine",I35,"Référence",Tableau5[[#This Row],[Référence]]),0)</f>
        <v>0</v>
      </c>
      <c r="J37" s="10">
        <f>IFERROR(GETPIVOTDATA("Quantité",'fabrication 2018 semaine'!$A$5,"semaine",J35,"Référence",Tableau5[[#This Row],[Référence]]),0)</f>
        <v>0</v>
      </c>
      <c r="K37" s="10">
        <f>IFERROR(GETPIVOTDATA("Quantité",'fabrication 2018 semaine'!$A$5,"semaine",K35,"Référence",Tableau5[[#This Row],[Référence]]),0)</f>
        <v>0</v>
      </c>
      <c r="L37" s="10">
        <f>IFERROR(GETPIVOTDATA("Quantité",'fabrication 2018 semaine'!$A$5,"semaine",L35,"Référence",Tableau5[[#This Row],[Référence]]),0)</f>
        <v>0</v>
      </c>
      <c r="M37" s="10">
        <f>IFERROR(GETPIVOTDATA("Quantité",'fabrication 2018 semaine'!$A$5,"semaine",M35,"Référence",Tableau5[[#This Row],[Référence]]),0)</f>
        <v>0</v>
      </c>
      <c r="N37" s="10">
        <f>IFERROR(GETPIVOTDATA("Quantité",'fabrication 2018 semaine'!$A$5,"semaine",N35,"Référence",Tableau5[[#This Row],[Référence]]),0)</f>
        <v>0</v>
      </c>
      <c r="O37" s="10">
        <f>IFERROR(GETPIVOTDATA("Quantité",'fabrication 2018 semaine'!$A$5,"semaine",O35,"Référence",Tableau5[[#This Row],[Référence]]),0)</f>
        <v>0</v>
      </c>
      <c r="P37" s="10">
        <f>IFERROR(GETPIVOTDATA("Quantité",'fabrication 2018 semaine'!$A$5,"semaine",P35,"Référence",Tableau5[[#This Row],[Référence]]),0)</f>
        <v>0</v>
      </c>
      <c r="Q37" s="10">
        <f>IFERROR(GETPIVOTDATA("Quantité",'fabrication 2018 semaine'!$A$5,"semaine",Q35,"Référence",Tableau5[[#This Row],[Référence]]),0)</f>
        <v>0</v>
      </c>
      <c r="R37" s="10">
        <f>IFERROR(GETPIVOTDATA("Quantité",'fabrication 2018 semaine'!$A$5,"semaine",R35,"Référence",Tableau5[[#This Row],[Référence]]),0)</f>
        <v>0</v>
      </c>
      <c r="S37" s="10">
        <f>IFERROR(GETPIVOTDATA("Quantité",'fabrication 2018 semaine'!$A$5,"semaine",S35,"Référence",Tableau5[[#This Row],[Référence]]),0)</f>
        <v>0</v>
      </c>
      <c r="T37" s="10">
        <f>IFERROR(GETPIVOTDATA("Quantité",'fabrication 2018 semaine'!$A$5,"semaine",T35,"Référence",Tableau5[[#This Row],[Référence]]),0)</f>
        <v>0</v>
      </c>
      <c r="U37" s="10">
        <f>IFERROR(GETPIVOTDATA("Quantité",'fabrication 2018 semaine'!$A$5,"semaine",U35,"Référence",Tableau5[[#This Row],[Référence]]),0)</f>
        <v>0</v>
      </c>
      <c r="V37" s="10">
        <f>IFERROR(GETPIVOTDATA("Quantité",'fabrication 2018 semaine'!$A$5,"semaine",V35,"Référence",Tableau5[[#This Row],[Référence]]),0)</f>
        <v>0</v>
      </c>
      <c r="W37" s="10">
        <f>IFERROR(GETPIVOTDATA("Quantité",'fabrication 2018 semaine'!$A$5,"semaine",W35,"Référence",Tableau5[[#This Row],[Référence]]),0)</f>
        <v>0</v>
      </c>
      <c r="X37" s="10">
        <f>IFERROR(GETPIVOTDATA("Quantité",'fabrication 2018 semaine'!$A$5,"semaine",X35,"Référence",Tableau5[[#This Row],[Référence]]),0)</f>
        <v>0</v>
      </c>
      <c r="Y37" s="10">
        <f>IFERROR(GETPIVOTDATA("Quantité",'fabrication 2018 semaine'!$A$5,"semaine",Y35,"Référence",Tableau5[[#This Row],[Référence]]),0)</f>
        <v>0</v>
      </c>
      <c r="Z37" s="10">
        <f>IFERROR(GETPIVOTDATA("Quantité",'fabrication 2018 semaine'!$A$5,"semaine",Z35,"Référence",Tableau5[[#This Row],[Référence]]),0)</f>
        <v>0</v>
      </c>
      <c r="AA37" s="10">
        <f>IFERROR(GETPIVOTDATA("Quantité",'fabrication 2018 semaine'!$A$5,"semaine",AA35,"Référence",Tableau5[[#This Row],[Référence]]),0)</f>
        <v>0</v>
      </c>
      <c r="AB37" s="10">
        <f>IFERROR(GETPIVOTDATA("Quantité",'fabrication 2018 semaine'!$A$5,"semaine",AB35,"Référence",Tableau5[[#This Row],[Référence]]),0)</f>
        <v>0</v>
      </c>
      <c r="AC37" s="10">
        <f>IFERROR(GETPIVOTDATA("Quantité",'fabrication 2018 semaine'!$A$5,"semaine",AC35,"Référence",Tableau5[[#This Row],[Référence]]),0)</f>
        <v>0</v>
      </c>
      <c r="AD37" s="10">
        <f>IFERROR(GETPIVOTDATA("Quantité",'fabrication 2018 semaine'!$A$5,"semaine",AD35,"Référence",Tableau5[[#This Row],[Référence]]),0)</f>
        <v>0</v>
      </c>
      <c r="AE37" s="10">
        <f>IFERROR(GETPIVOTDATA("Quantité",'fabrication 2018 semaine'!$A$5,"semaine",AE35,"Référence",Tableau5[[#This Row],[Référence]]),0)</f>
        <v>0</v>
      </c>
      <c r="AF37" s="10">
        <f>IFERROR(GETPIVOTDATA("Quantité",'fabrication 2018 semaine'!$A$5,"semaine",AF35,"Référence",Tableau5[[#This Row],[Référence]]),0)</f>
        <v>0</v>
      </c>
      <c r="AG37" s="10">
        <f>IFERROR(GETPIVOTDATA("Quantité",'fabrication 2018 semaine'!$A$5,"semaine",AG35,"Référence",Tableau5[[#This Row],[Référence]]),0)</f>
        <v>0</v>
      </c>
      <c r="AH37" s="10">
        <f>IFERROR(GETPIVOTDATA("Quantité",'fabrication 2018 semaine'!$A$5,"semaine",AH35,"Référence",Tableau5[[#This Row],[Référence]]),0)</f>
        <v>0</v>
      </c>
      <c r="AI37" s="10">
        <f>IFERROR(GETPIVOTDATA("Quantité",'fabrication 2018 semaine'!$A$5,"semaine",AI35,"Référence",Tableau5[[#This Row],[Référence]]),0)</f>
        <v>0</v>
      </c>
      <c r="AJ37" s="10">
        <f>IFERROR(GETPIVOTDATA("Quantité",'fabrication 2018 semaine'!$A$5,"semaine",AJ35,"Référence",Tableau5[[#This Row],[Référence]]),0)</f>
        <v>0</v>
      </c>
      <c r="AK37" s="10">
        <f>IFERROR(GETPIVOTDATA("Quantité",'fabrication 2018 semaine'!$A$5,"semaine",AK35,"Référence",Tableau5[[#This Row],[Référence]]),0)</f>
        <v>0</v>
      </c>
      <c r="AL37" s="10">
        <f>IFERROR(GETPIVOTDATA("Quantité",'fabrication 2018 semaine'!$A$5,"semaine",AL35,"Référence",Tableau5[[#This Row],[Référence]]),0)</f>
        <v>0</v>
      </c>
      <c r="AM37" s="10">
        <f>IFERROR(GETPIVOTDATA("Quantité",'fabrication 2018 semaine'!$A$5,"semaine",AM35,"Référence",Tableau5[[#This Row],[Référence]]),0)</f>
        <v>0</v>
      </c>
      <c r="AN37" s="10">
        <f>IFERROR(GETPIVOTDATA("Quantité",'fabrication 2018 semaine'!$A$5,"semaine",AN35,"Référence",Tableau5[[#This Row],[Référence]]),0)</f>
        <v>0</v>
      </c>
      <c r="AO37" s="10">
        <f>IFERROR(GETPIVOTDATA("Quantité",'fabrication 2018 semaine'!$A$5,"semaine",AO35,"Référence",Tableau5[[#This Row],[Référence]]),0)</f>
        <v>0</v>
      </c>
      <c r="AP37" s="10">
        <f>IFERROR(GETPIVOTDATA("Quantité",'fabrication 2018 semaine'!$A$5,"semaine",AP35,"Référence",Tableau5[[#This Row],[Référence]]),0)</f>
        <v>0</v>
      </c>
      <c r="AQ37" s="10">
        <f>IFERROR(GETPIVOTDATA("Quantité",'fabrication 2018 semaine'!$A$5,"semaine",AQ35,"Référence",Tableau5[[#This Row],[Référence]]),0)</f>
        <v>0</v>
      </c>
      <c r="AR37" s="10">
        <f>IFERROR(GETPIVOTDATA("Quantité",'fabrication 2018 semaine'!$A$5,"semaine",AR35,"Référence",Tableau5[[#This Row],[Référence]]),0)</f>
        <v>0</v>
      </c>
      <c r="AS37" s="10">
        <f>IFERROR(GETPIVOTDATA("Quantité",'fabrication 2018 semaine'!$A$5,"semaine",AS35,"Référence",Tableau5[[#This Row],[Référence]]),0)</f>
        <v>0</v>
      </c>
      <c r="AT37" s="10">
        <f>IFERROR(GETPIVOTDATA("Quantité",'fabrication 2018 semaine'!$A$5,"semaine",AT35,"Référence",Tableau5[[#This Row],[Référence]]),0)</f>
        <v>0</v>
      </c>
      <c r="AU37" s="10">
        <f>IFERROR(GETPIVOTDATA("Quantité",'fabrication 2018 semaine'!$A$5,"semaine",AU35,"Référence",Tableau5[[#This Row],[Référence]]),0)</f>
        <v>0</v>
      </c>
      <c r="AV37" s="10">
        <f>IFERROR(GETPIVOTDATA("Quantité",'fabrication 2018 semaine'!$A$5,"semaine",AV35,"Référence",Tableau5[[#This Row],[Référence]]),0)</f>
        <v>0</v>
      </c>
      <c r="AW37" s="10">
        <f>IFERROR(GETPIVOTDATA("Quantité",'fabrication 2018 semaine'!$A$5,"semaine",AW35,"Référence",Tableau5[[#This Row],[Référence]]),0)</f>
        <v>0</v>
      </c>
      <c r="AX37" s="10">
        <f>IFERROR(GETPIVOTDATA("Quantité",'fabrication 2018 semaine'!$A$5,"semaine",AX35,"Référence",Tableau5[[#This Row],[Référence]]),0)</f>
        <v>0</v>
      </c>
      <c r="AY37" s="10">
        <f>IFERROR(GETPIVOTDATA("Quantité",'fabrication 2018 semaine'!$A$5,"semaine",AY35,"Référence",Tableau5[[#This Row],[Référence]]),0)</f>
        <v>0</v>
      </c>
      <c r="AZ37" s="10">
        <f>IFERROR(GETPIVOTDATA("Quantité",'fabrication 2018 semaine'!$A$5,"semaine",AZ35,"Référence",Tableau5[[#This Row],[Référence]]),0)</f>
        <v>0</v>
      </c>
      <c r="BA37" s="10">
        <f>IFERROR(GETPIVOTDATA("Quantité",'fabrication 2018 semaine'!$A$5,"semaine",BA35,"Référence",Tableau5[[#This Row],[Référence]]),0)</f>
        <v>0</v>
      </c>
      <c r="BB37" s="10">
        <f>IFERROR(GETPIVOTDATA("Quantité",'fabrication 2018 semaine'!$A$5,"semaine",BB35,"Référence",Tableau5[[#This Row],[Référence]]),0)</f>
        <v>0</v>
      </c>
      <c r="BC37" s="11">
        <f t="shared" si="1"/>
        <v>0</v>
      </c>
    </row>
    <row r="38" spans="1:55" ht="18" customHeight="1" x14ac:dyDescent="0.35">
      <c r="A38" s="9" t="s">
        <v>60</v>
      </c>
      <c r="B38" s="10" t="s">
        <v>61</v>
      </c>
      <c r="C38" s="10">
        <f>IFERROR(GETPIVOTDATA("Quantité",'fabrication 2018 semaine'!$A$5,"semaine",C36,"Référence",Tableau5[[#This Row],[Référence]]),0)</f>
        <v>0</v>
      </c>
      <c r="D38" s="10">
        <f>IFERROR(GETPIVOTDATA("Quantité",'fabrication 2018 semaine'!$A$5,"semaine",D36,"Référence",Tableau5[[#This Row],[Référence]]),0)</f>
        <v>0</v>
      </c>
      <c r="E38" s="10">
        <f>IFERROR(GETPIVOTDATA("Quantité",'fabrication 2018 semaine'!$A$5,"semaine",E36,"Référence",Tableau5[[#This Row],[Référence]]),0)</f>
        <v>0</v>
      </c>
      <c r="F38" s="10">
        <f>IFERROR(GETPIVOTDATA("Quantité",'fabrication 2018 semaine'!$A$5,"semaine",F36,"Référence",Tableau5[[#This Row],[Référence]]),0)</f>
        <v>0</v>
      </c>
      <c r="G38" s="10">
        <f>IFERROR(GETPIVOTDATA("Quantité",'fabrication 2018 semaine'!$A$5,"semaine",G36,"Référence",Tableau5[[#This Row],[Référence]]),0)</f>
        <v>0</v>
      </c>
      <c r="H38" s="10">
        <f>IFERROR(GETPIVOTDATA("Quantité",'fabrication 2018 semaine'!$A$5,"semaine",H36,"Référence",Tableau5[[#This Row],[Référence]]),0)</f>
        <v>0</v>
      </c>
      <c r="I38" s="10">
        <f>IFERROR(GETPIVOTDATA("Quantité",'fabrication 2018 semaine'!$A$5,"semaine",I36,"Référence",Tableau5[[#This Row],[Référence]]),0)</f>
        <v>0</v>
      </c>
      <c r="J38" s="10">
        <f>IFERROR(GETPIVOTDATA("Quantité",'fabrication 2018 semaine'!$A$5,"semaine",J36,"Référence",Tableau5[[#This Row],[Référence]]),0)</f>
        <v>0</v>
      </c>
      <c r="K38" s="10">
        <f>IFERROR(GETPIVOTDATA("Quantité",'fabrication 2018 semaine'!$A$5,"semaine",K36,"Référence",Tableau5[[#This Row],[Référence]]),0)</f>
        <v>0</v>
      </c>
      <c r="L38" s="10">
        <f>IFERROR(GETPIVOTDATA("Quantité",'fabrication 2018 semaine'!$A$5,"semaine",L36,"Référence",Tableau5[[#This Row],[Référence]]),0)</f>
        <v>0</v>
      </c>
      <c r="M38" s="10">
        <f>IFERROR(GETPIVOTDATA("Quantité",'fabrication 2018 semaine'!$A$5,"semaine",M36,"Référence",Tableau5[[#This Row],[Référence]]),0)</f>
        <v>0</v>
      </c>
      <c r="N38" s="10">
        <f>IFERROR(GETPIVOTDATA("Quantité",'fabrication 2018 semaine'!$A$5,"semaine",N36,"Référence",Tableau5[[#This Row],[Référence]]),0)</f>
        <v>0</v>
      </c>
      <c r="O38" s="10">
        <f>IFERROR(GETPIVOTDATA("Quantité",'fabrication 2018 semaine'!$A$5,"semaine",O36,"Référence",Tableau5[[#This Row],[Référence]]),0)</f>
        <v>0</v>
      </c>
      <c r="P38" s="10">
        <f>IFERROR(GETPIVOTDATA("Quantité",'fabrication 2018 semaine'!$A$5,"semaine",P36,"Référence",Tableau5[[#This Row],[Référence]]),0)</f>
        <v>0</v>
      </c>
      <c r="Q38" s="10">
        <f>IFERROR(GETPIVOTDATA("Quantité",'fabrication 2018 semaine'!$A$5,"semaine",Q36,"Référence",Tableau5[[#This Row],[Référence]]),0)</f>
        <v>0</v>
      </c>
      <c r="R38" s="10">
        <f>IFERROR(GETPIVOTDATA("Quantité",'fabrication 2018 semaine'!$A$5,"semaine",R36,"Référence",Tableau5[[#This Row],[Référence]]),0)</f>
        <v>0</v>
      </c>
      <c r="S38" s="10">
        <f>IFERROR(GETPIVOTDATA("Quantité",'fabrication 2018 semaine'!$A$5,"semaine",S36,"Référence",Tableau5[[#This Row],[Référence]]),0)</f>
        <v>0</v>
      </c>
      <c r="T38" s="10">
        <f>IFERROR(GETPIVOTDATA("Quantité",'fabrication 2018 semaine'!$A$5,"semaine",T36,"Référence",Tableau5[[#This Row],[Référence]]),0)</f>
        <v>0</v>
      </c>
      <c r="U38" s="10">
        <f>IFERROR(GETPIVOTDATA("Quantité",'fabrication 2018 semaine'!$A$5,"semaine",U36,"Référence",Tableau5[[#This Row],[Référence]]),0)</f>
        <v>0</v>
      </c>
      <c r="V38" s="10">
        <f>IFERROR(GETPIVOTDATA("Quantité",'fabrication 2018 semaine'!$A$5,"semaine",V36,"Référence",Tableau5[[#This Row],[Référence]]),0)</f>
        <v>0</v>
      </c>
      <c r="W38" s="10">
        <f>IFERROR(GETPIVOTDATA("Quantité",'fabrication 2018 semaine'!$A$5,"semaine",W36,"Référence",Tableau5[[#This Row],[Référence]]),0)</f>
        <v>0</v>
      </c>
      <c r="X38" s="10">
        <f>IFERROR(GETPIVOTDATA("Quantité",'fabrication 2018 semaine'!$A$5,"semaine",X36,"Référence",Tableau5[[#This Row],[Référence]]),0)</f>
        <v>0</v>
      </c>
      <c r="Y38" s="10">
        <f>IFERROR(GETPIVOTDATA("Quantité",'fabrication 2018 semaine'!$A$5,"semaine",Y36,"Référence",Tableau5[[#This Row],[Référence]]),0)</f>
        <v>0</v>
      </c>
      <c r="Z38" s="10">
        <f>IFERROR(GETPIVOTDATA("Quantité",'fabrication 2018 semaine'!$A$5,"semaine",Z36,"Référence",Tableau5[[#This Row],[Référence]]),0)</f>
        <v>0</v>
      </c>
      <c r="AA38" s="10">
        <f>IFERROR(GETPIVOTDATA("Quantité",'fabrication 2018 semaine'!$A$5,"semaine",AA36,"Référence",Tableau5[[#This Row],[Référence]]),0)</f>
        <v>0</v>
      </c>
      <c r="AB38" s="10">
        <f>IFERROR(GETPIVOTDATA("Quantité",'fabrication 2018 semaine'!$A$5,"semaine",AB36,"Référence",Tableau5[[#This Row],[Référence]]),0)</f>
        <v>0</v>
      </c>
      <c r="AC38" s="10">
        <f>IFERROR(GETPIVOTDATA("Quantité",'fabrication 2018 semaine'!$A$5,"semaine",AC36,"Référence",Tableau5[[#This Row],[Référence]]),0)</f>
        <v>0</v>
      </c>
      <c r="AD38" s="10">
        <f>IFERROR(GETPIVOTDATA("Quantité",'fabrication 2018 semaine'!$A$5,"semaine",AD36,"Référence",Tableau5[[#This Row],[Référence]]),0)</f>
        <v>0</v>
      </c>
      <c r="AE38" s="10">
        <f>IFERROR(GETPIVOTDATA("Quantité",'fabrication 2018 semaine'!$A$5,"semaine",AE36,"Référence",Tableau5[[#This Row],[Référence]]),0)</f>
        <v>0</v>
      </c>
      <c r="AF38" s="10">
        <f>IFERROR(GETPIVOTDATA("Quantité",'fabrication 2018 semaine'!$A$5,"semaine",AF36,"Référence",Tableau5[[#This Row],[Référence]]),0)</f>
        <v>0</v>
      </c>
      <c r="AG38" s="10">
        <f>IFERROR(GETPIVOTDATA("Quantité",'fabrication 2018 semaine'!$A$5,"semaine",AG36,"Référence",Tableau5[[#This Row],[Référence]]),0)</f>
        <v>0</v>
      </c>
      <c r="AH38" s="10">
        <f>IFERROR(GETPIVOTDATA("Quantité",'fabrication 2018 semaine'!$A$5,"semaine",AH36,"Référence",Tableau5[[#This Row],[Référence]]),0)</f>
        <v>0</v>
      </c>
      <c r="AI38" s="10">
        <f>IFERROR(GETPIVOTDATA("Quantité",'fabrication 2018 semaine'!$A$5,"semaine",AI36,"Référence",Tableau5[[#This Row],[Référence]]),0)</f>
        <v>0</v>
      </c>
      <c r="AJ38" s="10">
        <f>IFERROR(GETPIVOTDATA("Quantité",'fabrication 2018 semaine'!$A$5,"semaine",AJ36,"Référence",Tableau5[[#This Row],[Référence]]),0)</f>
        <v>0</v>
      </c>
      <c r="AK38" s="10">
        <f>IFERROR(GETPIVOTDATA("Quantité",'fabrication 2018 semaine'!$A$5,"semaine",AK36,"Référence",Tableau5[[#This Row],[Référence]]),0)</f>
        <v>0</v>
      </c>
      <c r="AL38" s="10">
        <f>IFERROR(GETPIVOTDATA("Quantité",'fabrication 2018 semaine'!$A$5,"semaine",AL36,"Référence",Tableau5[[#This Row],[Référence]]),0)</f>
        <v>0</v>
      </c>
      <c r="AM38" s="10">
        <f>IFERROR(GETPIVOTDATA("Quantité",'fabrication 2018 semaine'!$A$5,"semaine",AM36,"Référence",Tableau5[[#This Row],[Référence]]),0)</f>
        <v>0</v>
      </c>
      <c r="AN38" s="10">
        <f>IFERROR(GETPIVOTDATA("Quantité",'fabrication 2018 semaine'!$A$5,"semaine",AN36,"Référence",Tableau5[[#This Row],[Référence]]),0)</f>
        <v>0</v>
      </c>
      <c r="AO38" s="10">
        <f>IFERROR(GETPIVOTDATA("Quantité",'fabrication 2018 semaine'!$A$5,"semaine",AO36,"Référence",Tableau5[[#This Row],[Référence]]),0)</f>
        <v>0</v>
      </c>
      <c r="AP38" s="10">
        <f>IFERROR(GETPIVOTDATA("Quantité",'fabrication 2018 semaine'!$A$5,"semaine",AP36,"Référence",Tableau5[[#This Row],[Référence]]),0)</f>
        <v>0</v>
      </c>
      <c r="AQ38" s="10">
        <f>IFERROR(GETPIVOTDATA("Quantité",'fabrication 2018 semaine'!$A$5,"semaine",AQ36,"Référence",Tableau5[[#This Row],[Référence]]),0)</f>
        <v>0</v>
      </c>
      <c r="AR38" s="10">
        <f>IFERROR(GETPIVOTDATA("Quantité",'fabrication 2018 semaine'!$A$5,"semaine",AR36,"Référence",Tableau5[[#This Row],[Référence]]),0)</f>
        <v>0</v>
      </c>
      <c r="AS38" s="10">
        <f>IFERROR(GETPIVOTDATA("Quantité",'fabrication 2018 semaine'!$A$5,"semaine",AS36,"Référence",Tableau5[[#This Row],[Référence]]),0)</f>
        <v>0</v>
      </c>
      <c r="AT38" s="10">
        <f>IFERROR(GETPIVOTDATA("Quantité",'fabrication 2018 semaine'!$A$5,"semaine",AT36,"Référence",Tableau5[[#This Row],[Référence]]),0)</f>
        <v>0</v>
      </c>
      <c r="AU38" s="10">
        <f>IFERROR(GETPIVOTDATA("Quantité",'fabrication 2018 semaine'!$A$5,"semaine",AU36,"Référence",Tableau5[[#This Row],[Référence]]),0)</f>
        <v>0</v>
      </c>
      <c r="AV38" s="10">
        <f>IFERROR(GETPIVOTDATA("Quantité",'fabrication 2018 semaine'!$A$5,"semaine",AV36,"Référence",Tableau5[[#This Row],[Référence]]),0)</f>
        <v>0</v>
      </c>
      <c r="AW38" s="10">
        <f>IFERROR(GETPIVOTDATA("Quantité",'fabrication 2018 semaine'!$A$5,"semaine",AW36,"Référence",Tableau5[[#This Row],[Référence]]),0)</f>
        <v>0</v>
      </c>
      <c r="AX38" s="10">
        <f>IFERROR(GETPIVOTDATA("Quantité",'fabrication 2018 semaine'!$A$5,"semaine",AX36,"Référence",Tableau5[[#This Row],[Référence]]),0)</f>
        <v>0</v>
      </c>
      <c r="AY38" s="10">
        <f>IFERROR(GETPIVOTDATA("Quantité",'fabrication 2018 semaine'!$A$5,"semaine",AY36,"Référence",Tableau5[[#This Row],[Référence]]),0)</f>
        <v>0</v>
      </c>
      <c r="AZ38" s="10">
        <f>IFERROR(GETPIVOTDATA("Quantité",'fabrication 2018 semaine'!$A$5,"semaine",AZ36,"Référence",Tableau5[[#This Row],[Référence]]),0)</f>
        <v>0</v>
      </c>
      <c r="BA38" s="10">
        <f>IFERROR(GETPIVOTDATA("Quantité",'fabrication 2018 semaine'!$A$5,"semaine",BA36,"Référence",Tableau5[[#This Row],[Référence]]),0)</f>
        <v>0</v>
      </c>
      <c r="BB38" s="10">
        <f>IFERROR(GETPIVOTDATA("Quantité",'fabrication 2018 semaine'!$A$5,"semaine",BB36,"Référence",Tableau5[[#This Row],[Référence]]),0)</f>
        <v>0</v>
      </c>
      <c r="BC38" s="11">
        <f t="shared" si="1"/>
        <v>0</v>
      </c>
    </row>
    <row r="39" spans="1:55" ht="18" customHeight="1" x14ac:dyDescent="0.35">
      <c r="A39" s="9" t="s">
        <v>52</v>
      </c>
      <c r="B39" s="10" t="s">
        <v>53</v>
      </c>
      <c r="C39" s="10">
        <f>IFERROR(GETPIVOTDATA("Quantité",'fabrication 2018 semaine'!$A$5,"semaine",C37,"Référence",Tableau5[[#This Row],[Référence]]),0)</f>
        <v>0</v>
      </c>
      <c r="D39" s="10">
        <f>IFERROR(GETPIVOTDATA("Quantité",'fabrication 2018 semaine'!$A$5,"semaine",D37,"Référence",Tableau5[[#This Row],[Référence]]),0)</f>
        <v>0</v>
      </c>
      <c r="E39" s="10">
        <f>IFERROR(GETPIVOTDATA("Quantité",'fabrication 2018 semaine'!$A$5,"semaine",E37,"Référence",Tableau5[[#This Row],[Référence]]),0)</f>
        <v>0</v>
      </c>
      <c r="F39" s="10">
        <f>IFERROR(GETPIVOTDATA("Quantité",'fabrication 2018 semaine'!$A$5,"semaine",F37,"Référence",Tableau5[[#This Row],[Référence]]),0)</f>
        <v>0</v>
      </c>
      <c r="G39" s="10">
        <f>IFERROR(GETPIVOTDATA("Quantité",'fabrication 2018 semaine'!$A$5,"semaine",G37,"Référence",Tableau5[[#This Row],[Référence]]),0)</f>
        <v>0</v>
      </c>
      <c r="H39" s="10">
        <f>IFERROR(GETPIVOTDATA("Quantité",'fabrication 2018 semaine'!$A$5,"semaine",H37,"Référence",Tableau5[[#This Row],[Référence]]),0)</f>
        <v>0</v>
      </c>
      <c r="I39" s="10">
        <f>IFERROR(GETPIVOTDATA("Quantité",'fabrication 2018 semaine'!$A$5,"semaine",I37,"Référence",Tableau5[[#This Row],[Référence]]),0)</f>
        <v>0</v>
      </c>
      <c r="J39" s="10">
        <f>IFERROR(GETPIVOTDATA("Quantité",'fabrication 2018 semaine'!$A$5,"semaine",J37,"Référence",Tableau5[[#This Row],[Référence]]),0)</f>
        <v>0</v>
      </c>
      <c r="K39" s="10">
        <f>IFERROR(GETPIVOTDATA("Quantité",'fabrication 2018 semaine'!$A$5,"semaine",K37,"Référence",Tableau5[[#This Row],[Référence]]),0)</f>
        <v>0</v>
      </c>
      <c r="L39" s="10">
        <f>IFERROR(GETPIVOTDATA("Quantité",'fabrication 2018 semaine'!$A$5,"semaine",L37,"Référence",Tableau5[[#This Row],[Référence]]),0)</f>
        <v>0</v>
      </c>
      <c r="M39" s="10">
        <f>IFERROR(GETPIVOTDATA("Quantité",'fabrication 2018 semaine'!$A$5,"semaine",M37,"Référence",Tableau5[[#This Row],[Référence]]),0)</f>
        <v>0</v>
      </c>
      <c r="N39" s="10">
        <f>IFERROR(GETPIVOTDATA("Quantité",'fabrication 2018 semaine'!$A$5,"semaine",N37,"Référence",Tableau5[[#This Row],[Référence]]),0)</f>
        <v>0</v>
      </c>
      <c r="O39" s="10">
        <f>IFERROR(GETPIVOTDATA("Quantité",'fabrication 2018 semaine'!$A$5,"semaine",O37,"Référence",Tableau5[[#This Row],[Référence]]),0)</f>
        <v>0</v>
      </c>
      <c r="P39" s="10">
        <f>IFERROR(GETPIVOTDATA("Quantité",'fabrication 2018 semaine'!$A$5,"semaine",P37,"Référence",Tableau5[[#This Row],[Référence]]),0)</f>
        <v>0</v>
      </c>
      <c r="Q39" s="10">
        <f>IFERROR(GETPIVOTDATA("Quantité",'fabrication 2018 semaine'!$A$5,"semaine",Q37,"Référence",Tableau5[[#This Row],[Référence]]),0)</f>
        <v>0</v>
      </c>
      <c r="R39" s="10">
        <f>IFERROR(GETPIVOTDATA("Quantité",'fabrication 2018 semaine'!$A$5,"semaine",R37,"Référence",Tableau5[[#This Row],[Référence]]),0)</f>
        <v>0</v>
      </c>
      <c r="S39" s="10">
        <f>IFERROR(GETPIVOTDATA("Quantité",'fabrication 2018 semaine'!$A$5,"semaine",S37,"Référence",Tableau5[[#This Row],[Référence]]),0)</f>
        <v>0</v>
      </c>
      <c r="T39" s="10">
        <f>IFERROR(GETPIVOTDATA("Quantité",'fabrication 2018 semaine'!$A$5,"semaine",T37,"Référence",Tableau5[[#This Row],[Référence]]),0)</f>
        <v>0</v>
      </c>
      <c r="U39" s="10">
        <f>IFERROR(GETPIVOTDATA("Quantité",'fabrication 2018 semaine'!$A$5,"semaine",U37,"Référence",Tableau5[[#This Row],[Référence]]),0)</f>
        <v>0</v>
      </c>
      <c r="V39" s="10">
        <f>IFERROR(GETPIVOTDATA("Quantité",'fabrication 2018 semaine'!$A$5,"semaine",V37,"Référence",Tableau5[[#This Row],[Référence]]),0)</f>
        <v>0</v>
      </c>
      <c r="W39" s="10">
        <f>IFERROR(GETPIVOTDATA("Quantité",'fabrication 2018 semaine'!$A$5,"semaine",W37,"Référence",Tableau5[[#This Row],[Référence]]),0)</f>
        <v>0</v>
      </c>
      <c r="X39" s="10">
        <f>IFERROR(GETPIVOTDATA("Quantité",'fabrication 2018 semaine'!$A$5,"semaine",X37,"Référence",Tableau5[[#This Row],[Référence]]),0)</f>
        <v>0</v>
      </c>
      <c r="Y39" s="10">
        <f>IFERROR(GETPIVOTDATA("Quantité",'fabrication 2018 semaine'!$A$5,"semaine",Y37,"Référence",Tableau5[[#This Row],[Référence]]),0)</f>
        <v>0</v>
      </c>
      <c r="Z39" s="10">
        <f>IFERROR(GETPIVOTDATA("Quantité",'fabrication 2018 semaine'!$A$5,"semaine",Z37,"Référence",Tableau5[[#This Row],[Référence]]),0)</f>
        <v>0</v>
      </c>
      <c r="AA39" s="10">
        <f>IFERROR(GETPIVOTDATA("Quantité",'fabrication 2018 semaine'!$A$5,"semaine",AA37,"Référence",Tableau5[[#This Row],[Référence]]),0)</f>
        <v>0</v>
      </c>
      <c r="AB39" s="10">
        <f>IFERROR(GETPIVOTDATA("Quantité",'fabrication 2018 semaine'!$A$5,"semaine",AB37,"Référence",Tableau5[[#This Row],[Référence]]),0)</f>
        <v>0</v>
      </c>
      <c r="AC39" s="10">
        <f>IFERROR(GETPIVOTDATA("Quantité",'fabrication 2018 semaine'!$A$5,"semaine",AC37,"Référence",Tableau5[[#This Row],[Référence]]),0)</f>
        <v>0</v>
      </c>
      <c r="AD39" s="10">
        <f>IFERROR(GETPIVOTDATA("Quantité",'fabrication 2018 semaine'!$A$5,"semaine",AD37,"Référence",Tableau5[[#This Row],[Référence]]),0)</f>
        <v>0</v>
      </c>
      <c r="AE39" s="10">
        <f>IFERROR(GETPIVOTDATA("Quantité",'fabrication 2018 semaine'!$A$5,"semaine",AE37,"Référence",Tableau5[[#This Row],[Référence]]),0)</f>
        <v>0</v>
      </c>
      <c r="AF39" s="10">
        <f>IFERROR(GETPIVOTDATA("Quantité",'fabrication 2018 semaine'!$A$5,"semaine",AF37,"Référence",Tableau5[[#This Row],[Référence]]),0)</f>
        <v>0</v>
      </c>
      <c r="AG39" s="10">
        <f>IFERROR(GETPIVOTDATA("Quantité",'fabrication 2018 semaine'!$A$5,"semaine",AG37,"Référence",Tableau5[[#This Row],[Référence]]),0)</f>
        <v>0</v>
      </c>
      <c r="AH39" s="10">
        <f>IFERROR(GETPIVOTDATA("Quantité",'fabrication 2018 semaine'!$A$5,"semaine",AH37,"Référence",Tableau5[[#This Row],[Référence]]),0)</f>
        <v>0</v>
      </c>
      <c r="AI39" s="10">
        <f>IFERROR(GETPIVOTDATA("Quantité",'fabrication 2018 semaine'!$A$5,"semaine",AI37,"Référence",Tableau5[[#This Row],[Référence]]),0)</f>
        <v>0</v>
      </c>
      <c r="AJ39" s="10">
        <f>IFERROR(GETPIVOTDATA("Quantité",'fabrication 2018 semaine'!$A$5,"semaine",AJ37,"Référence",Tableau5[[#This Row],[Référence]]),0)</f>
        <v>0</v>
      </c>
      <c r="AK39" s="10">
        <f>IFERROR(GETPIVOTDATA("Quantité",'fabrication 2018 semaine'!$A$5,"semaine",AK37,"Référence",Tableau5[[#This Row],[Référence]]),0)</f>
        <v>0</v>
      </c>
      <c r="AL39" s="10">
        <f>IFERROR(GETPIVOTDATA("Quantité",'fabrication 2018 semaine'!$A$5,"semaine",AL37,"Référence",Tableau5[[#This Row],[Référence]]),0)</f>
        <v>0</v>
      </c>
      <c r="AM39" s="10">
        <f>IFERROR(GETPIVOTDATA("Quantité",'fabrication 2018 semaine'!$A$5,"semaine",AM37,"Référence",Tableau5[[#This Row],[Référence]]),0)</f>
        <v>0</v>
      </c>
      <c r="AN39" s="10">
        <f>IFERROR(GETPIVOTDATA("Quantité",'fabrication 2018 semaine'!$A$5,"semaine",AN37,"Référence",Tableau5[[#This Row],[Référence]]),0)</f>
        <v>0</v>
      </c>
      <c r="AO39" s="10">
        <f>IFERROR(GETPIVOTDATA("Quantité",'fabrication 2018 semaine'!$A$5,"semaine",AO37,"Référence",Tableau5[[#This Row],[Référence]]),0)</f>
        <v>0</v>
      </c>
      <c r="AP39" s="10">
        <f>IFERROR(GETPIVOTDATA("Quantité",'fabrication 2018 semaine'!$A$5,"semaine",AP37,"Référence",Tableau5[[#This Row],[Référence]]),0)</f>
        <v>0</v>
      </c>
      <c r="AQ39" s="10">
        <f>IFERROR(GETPIVOTDATA("Quantité",'fabrication 2018 semaine'!$A$5,"semaine",AQ37,"Référence",Tableau5[[#This Row],[Référence]]),0)</f>
        <v>0</v>
      </c>
      <c r="AR39" s="10">
        <f>IFERROR(GETPIVOTDATA("Quantité",'fabrication 2018 semaine'!$A$5,"semaine",AR37,"Référence",Tableau5[[#This Row],[Référence]]),0)</f>
        <v>0</v>
      </c>
      <c r="AS39" s="10">
        <f>IFERROR(GETPIVOTDATA("Quantité",'fabrication 2018 semaine'!$A$5,"semaine",AS37,"Référence",Tableau5[[#This Row],[Référence]]),0)</f>
        <v>0</v>
      </c>
      <c r="AT39" s="10">
        <f>IFERROR(GETPIVOTDATA("Quantité",'fabrication 2018 semaine'!$A$5,"semaine",AT37,"Référence",Tableau5[[#This Row],[Référence]]),0)</f>
        <v>0</v>
      </c>
      <c r="AU39" s="10">
        <f>IFERROR(GETPIVOTDATA("Quantité",'fabrication 2018 semaine'!$A$5,"semaine",AU37,"Référence",Tableau5[[#This Row],[Référence]]),0)</f>
        <v>0</v>
      </c>
      <c r="AV39" s="10">
        <f>IFERROR(GETPIVOTDATA("Quantité",'fabrication 2018 semaine'!$A$5,"semaine",AV37,"Référence",Tableau5[[#This Row],[Référence]]),0)</f>
        <v>0</v>
      </c>
      <c r="AW39" s="10">
        <f>IFERROR(GETPIVOTDATA("Quantité",'fabrication 2018 semaine'!$A$5,"semaine",AW37,"Référence",Tableau5[[#This Row],[Référence]]),0)</f>
        <v>0</v>
      </c>
      <c r="AX39" s="10">
        <f>IFERROR(GETPIVOTDATA("Quantité",'fabrication 2018 semaine'!$A$5,"semaine",AX37,"Référence",Tableau5[[#This Row],[Référence]]),0)</f>
        <v>0</v>
      </c>
      <c r="AY39" s="10">
        <f>IFERROR(GETPIVOTDATA("Quantité",'fabrication 2018 semaine'!$A$5,"semaine",AY37,"Référence",Tableau5[[#This Row],[Référence]]),0)</f>
        <v>0</v>
      </c>
      <c r="AZ39" s="10">
        <f>IFERROR(GETPIVOTDATA("Quantité",'fabrication 2018 semaine'!$A$5,"semaine",AZ37,"Référence",Tableau5[[#This Row],[Référence]]),0)</f>
        <v>0</v>
      </c>
      <c r="BA39" s="10">
        <f>IFERROR(GETPIVOTDATA("Quantité",'fabrication 2018 semaine'!$A$5,"semaine",BA37,"Référence",Tableau5[[#This Row],[Référence]]),0)</f>
        <v>0</v>
      </c>
      <c r="BB39" s="10">
        <f>IFERROR(GETPIVOTDATA("Quantité",'fabrication 2018 semaine'!$A$5,"semaine",BB37,"Référence",Tableau5[[#This Row],[Référence]]),0)</f>
        <v>0</v>
      </c>
      <c r="BC39" s="11">
        <f t="shared" si="1"/>
        <v>0</v>
      </c>
    </row>
    <row r="40" spans="1:55" ht="18" customHeight="1" x14ac:dyDescent="0.35">
      <c r="A40" s="9" t="s">
        <v>324</v>
      </c>
      <c r="B40" s="10" t="s">
        <v>325</v>
      </c>
      <c r="C40" s="10">
        <f>IFERROR(GETPIVOTDATA("Quantité",'fabrication 2018 semaine'!$A$5,"semaine",C38,"Référence",Tableau5[[#This Row],[Référence]]),0)</f>
        <v>0</v>
      </c>
      <c r="D40" s="10">
        <f>IFERROR(GETPIVOTDATA("Quantité",'fabrication 2018 semaine'!$A$5,"semaine",D38,"Référence",Tableau5[[#This Row],[Référence]]),0)</f>
        <v>0</v>
      </c>
      <c r="E40" s="10">
        <f>IFERROR(GETPIVOTDATA("Quantité",'fabrication 2018 semaine'!$A$5,"semaine",E38,"Référence",Tableau5[[#This Row],[Référence]]),0)</f>
        <v>0</v>
      </c>
      <c r="F40" s="10">
        <f>IFERROR(GETPIVOTDATA("Quantité",'fabrication 2018 semaine'!$A$5,"semaine",F38,"Référence",Tableau5[[#This Row],[Référence]]),0)</f>
        <v>0</v>
      </c>
      <c r="G40" s="10">
        <f>IFERROR(GETPIVOTDATA("Quantité",'fabrication 2018 semaine'!$A$5,"semaine",G38,"Référence",Tableau5[[#This Row],[Référence]]),0)</f>
        <v>0</v>
      </c>
      <c r="H40" s="10">
        <f>IFERROR(GETPIVOTDATA("Quantité",'fabrication 2018 semaine'!$A$5,"semaine",H38,"Référence",Tableau5[[#This Row],[Référence]]),0)</f>
        <v>0</v>
      </c>
      <c r="I40" s="10">
        <f>IFERROR(GETPIVOTDATA("Quantité",'fabrication 2018 semaine'!$A$5,"semaine",I38,"Référence",Tableau5[[#This Row],[Référence]]),0)</f>
        <v>0</v>
      </c>
      <c r="J40" s="10">
        <f>IFERROR(GETPIVOTDATA("Quantité",'fabrication 2018 semaine'!$A$5,"semaine",J38,"Référence",Tableau5[[#This Row],[Référence]]),0)</f>
        <v>0</v>
      </c>
      <c r="K40" s="10">
        <f>IFERROR(GETPIVOTDATA("Quantité",'fabrication 2018 semaine'!$A$5,"semaine",K38,"Référence",Tableau5[[#This Row],[Référence]]),0)</f>
        <v>0</v>
      </c>
      <c r="L40" s="10">
        <f>IFERROR(GETPIVOTDATA("Quantité",'fabrication 2018 semaine'!$A$5,"semaine",L38,"Référence",Tableau5[[#This Row],[Référence]]),0)</f>
        <v>0</v>
      </c>
      <c r="M40" s="10">
        <f>IFERROR(GETPIVOTDATA("Quantité",'fabrication 2018 semaine'!$A$5,"semaine",M38,"Référence",Tableau5[[#This Row],[Référence]]),0)</f>
        <v>0</v>
      </c>
      <c r="N40" s="10">
        <f>IFERROR(GETPIVOTDATA("Quantité",'fabrication 2018 semaine'!$A$5,"semaine",N38,"Référence",Tableau5[[#This Row],[Référence]]),0)</f>
        <v>0</v>
      </c>
      <c r="O40" s="10">
        <f>IFERROR(GETPIVOTDATA("Quantité",'fabrication 2018 semaine'!$A$5,"semaine",O38,"Référence",Tableau5[[#This Row],[Référence]]),0)</f>
        <v>0</v>
      </c>
      <c r="P40" s="10">
        <f>IFERROR(GETPIVOTDATA("Quantité",'fabrication 2018 semaine'!$A$5,"semaine",P38,"Référence",Tableau5[[#This Row],[Référence]]),0)</f>
        <v>0</v>
      </c>
      <c r="Q40" s="10">
        <f>IFERROR(GETPIVOTDATA("Quantité",'fabrication 2018 semaine'!$A$5,"semaine",Q38,"Référence",Tableau5[[#This Row],[Référence]]),0)</f>
        <v>0</v>
      </c>
      <c r="R40" s="10">
        <f>IFERROR(GETPIVOTDATA("Quantité",'fabrication 2018 semaine'!$A$5,"semaine",R38,"Référence",Tableau5[[#This Row],[Référence]]),0)</f>
        <v>0</v>
      </c>
      <c r="S40" s="10">
        <f>IFERROR(GETPIVOTDATA("Quantité",'fabrication 2018 semaine'!$A$5,"semaine",S38,"Référence",Tableau5[[#This Row],[Référence]]),0)</f>
        <v>0</v>
      </c>
      <c r="T40" s="10">
        <f>IFERROR(GETPIVOTDATA("Quantité",'fabrication 2018 semaine'!$A$5,"semaine",T38,"Référence",Tableau5[[#This Row],[Référence]]),0)</f>
        <v>0</v>
      </c>
      <c r="U40" s="10">
        <f>IFERROR(GETPIVOTDATA("Quantité",'fabrication 2018 semaine'!$A$5,"semaine",U38,"Référence",Tableau5[[#This Row],[Référence]]),0)</f>
        <v>0</v>
      </c>
      <c r="V40" s="10">
        <f>IFERROR(GETPIVOTDATA("Quantité",'fabrication 2018 semaine'!$A$5,"semaine",V38,"Référence",Tableau5[[#This Row],[Référence]]),0)</f>
        <v>0</v>
      </c>
      <c r="W40" s="10">
        <f>IFERROR(GETPIVOTDATA("Quantité",'fabrication 2018 semaine'!$A$5,"semaine",W38,"Référence",Tableau5[[#This Row],[Référence]]),0)</f>
        <v>0</v>
      </c>
      <c r="X40" s="10">
        <f>IFERROR(GETPIVOTDATA("Quantité",'fabrication 2018 semaine'!$A$5,"semaine",X38,"Référence",Tableau5[[#This Row],[Référence]]),0)</f>
        <v>0</v>
      </c>
      <c r="Y40" s="10">
        <f>IFERROR(GETPIVOTDATA("Quantité",'fabrication 2018 semaine'!$A$5,"semaine",Y38,"Référence",Tableau5[[#This Row],[Référence]]),0)</f>
        <v>0</v>
      </c>
      <c r="Z40" s="10">
        <f>IFERROR(GETPIVOTDATA("Quantité",'fabrication 2018 semaine'!$A$5,"semaine",Z38,"Référence",Tableau5[[#This Row],[Référence]]),0)</f>
        <v>0</v>
      </c>
      <c r="AA40" s="10">
        <f>IFERROR(GETPIVOTDATA("Quantité",'fabrication 2018 semaine'!$A$5,"semaine",AA38,"Référence",Tableau5[[#This Row],[Référence]]),0)</f>
        <v>0</v>
      </c>
      <c r="AB40" s="10">
        <f>IFERROR(GETPIVOTDATA("Quantité",'fabrication 2018 semaine'!$A$5,"semaine",AB38,"Référence",Tableau5[[#This Row],[Référence]]),0)</f>
        <v>0</v>
      </c>
      <c r="AC40" s="10">
        <f>IFERROR(GETPIVOTDATA("Quantité",'fabrication 2018 semaine'!$A$5,"semaine",AC38,"Référence",Tableau5[[#This Row],[Référence]]),0)</f>
        <v>0</v>
      </c>
      <c r="AD40" s="10">
        <f>IFERROR(GETPIVOTDATA("Quantité",'fabrication 2018 semaine'!$A$5,"semaine",AD38,"Référence",Tableau5[[#This Row],[Référence]]),0)</f>
        <v>0</v>
      </c>
      <c r="AE40" s="10">
        <f>IFERROR(GETPIVOTDATA("Quantité",'fabrication 2018 semaine'!$A$5,"semaine",AE38,"Référence",Tableau5[[#This Row],[Référence]]),0)</f>
        <v>0</v>
      </c>
      <c r="AF40" s="10">
        <f>IFERROR(GETPIVOTDATA("Quantité",'fabrication 2018 semaine'!$A$5,"semaine",AF38,"Référence",Tableau5[[#This Row],[Référence]]),0)</f>
        <v>0</v>
      </c>
      <c r="AG40" s="10">
        <f>IFERROR(GETPIVOTDATA("Quantité",'fabrication 2018 semaine'!$A$5,"semaine",AG38,"Référence",Tableau5[[#This Row],[Référence]]),0)</f>
        <v>0</v>
      </c>
      <c r="AH40" s="10">
        <f>IFERROR(GETPIVOTDATA("Quantité",'fabrication 2018 semaine'!$A$5,"semaine",AH38,"Référence",Tableau5[[#This Row],[Référence]]),0)</f>
        <v>0</v>
      </c>
      <c r="AI40" s="10">
        <f>IFERROR(GETPIVOTDATA("Quantité",'fabrication 2018 semaine'!$A$5,"semaine",AI38,"Référence",Tableau5[[#This Row],[Référence]]),0)</f>
        <v>0</v>
      </c>
      <c r="AJ40" s="10">
        <f>IFERROR(GETPIVOTDATA("Quantité",'fabrication 2018 semaine'!$A$5,"semaine",AJ38,"Référence",Tableau5[[#This Row],[Référence]]),0)</f>
        <v>0</v>
      </c>
      <c r="AK40" s="10">
        <f>IFERROR(GETPIVOTDATA("Quantité",'fabrication 2018 semaine'!$A$5,"semaine",AK38,"Référence",Tableau5[[#This Row],[Référence]]),0)</f>
        <v>0</v>
      </c>
      <c r="AL40" s="10">
        <f>IFERROR(GETPIVOTDATA("Quantité",'fabrication 2018 semaine'!$A$5,"semaine",AL38,"Référence",Tableau5[[#This Row],[Référence]]),0)</f>
        <v>0</v>
      </c>
      <c r="AM40" s="10">
        <f>IFERROR(GETPIVOTDATA("Quantité",'fabrication 2018 semaine'!$A$5,"semaine",AM38,"Référence",Tableau5[[#This Row],[Référence]]),0)</f>
        <v>0</v>
      </c>
      <c r="AN40" s="10">
        <f>IFERROR(GETPIVOTDATA("Quantité",'fabrication 2018 semaine'!$A$5,"semaine",AN38,"Référence",Tableau5[[#This Row],[Référence]]),0)</f>
        <v>0</v>
      </c>
      <c r="AO40" s="10">
        <f>IFERROR(GETPIVOTDATA("Quantité",'fabrication 2018 semaine'!$A$5,"semaine",AO38,"Référence",Tableau5[[#This Row],[Référence]]),0)</f>
        <v>0</v>
      </c>
      <c r="AP40" s="10">
        <f>IFERROR(GETPIVOTDATA("Quantité",'fabrication 2018 semaine'!$A$5,"semaine",AP38,"Référence",Tableau5[[#This Row],[Référence]]),0)</f>
        <v>0</v>
      </c>
      <c r="AQ40" s="10">
        <f>IFERROR(GETPIVOTDATA("Quantité",'fabrication 2018 semaine'!$A$5,"semaine",AQ38,"Référence",Tableau5[[#This Row],[Référence]]),0)</f>
        <v>0</v>
      </c>
      <c r="AR40" s="10">
        <f>IFERROR(GETPIVOTDATA("Quantité",'fabrication 2018 semaine'!$A$5,"semaine",AR38,"Référence",Tableau5[[#This Row],[Référence]]),0)</f>
        <v>0</v>
      </c>
      <c r="AS40" s="10">
        <f>IFERROR(GETPIVOTDATA("Quantité",'fabrication 2018 semaine'!$A$5,"semaine",AS38,"Référence",Tableau5[[#This Row],[Référence]]),0)</f>
        <v>0</v>
      </c>
      <c r="AT40" s="10">
        <f>IFERROR(GETPIVOTDATA("Quantité",'fabrication 2018 semaine'!$A$5,"semaine",AT38,"Référence",Tableau5[[#This Row],[Référence]]),0)</f>
        <v>0</v>
      </c>
      <c r="AU40" s="10">
        <f>IFERROR(GETPIVOTDATA("Quantité",'fabrication 2018 semaine'!$A$5,"semaine",AU38,"Référence",Tableau5[[#This Row],[Référence]]),0)</f>
        <v>0</v>
      </c>
      <c r="AV40" s="10">
        <f>IFERROR(GETPIVOTDATA("Quantité",'fabrication 2018 semaine'!$A$5,"semaine",AV38,"Référence",Tableau5[[#This Row],[Référence]]),0)</f>
        <v>0</v>
      </c>
      <c r="AW40" s="10">
        <f>IFERROR(GETPIVOTDATA("Quantité",'fabrication 2018 semaine'!$A$5,"semaine",AW38,"Référence",Tableau5[[#This Row],[Référence]]),0)</f>
        <v>0</v>
      </c>
      <c r="AX40" s="10">
        <f>IFERROR(GETPIVOTDATA("Quantité",'fabrication 2018 semaine'!$A$5,"semaine",AX38,"Référence",Tableau5[[#This Row],[Référence]]),0)</f>
        <v>0</v>
      </c>
      <c r="AY40" s="10">
        <f>IFERROR(GETPIVOTDATA("Quantité",'fabrication 2018 semaine'!$A$5,"semaine",AY38,"Référence",Tableau5[[#This Row],[Référence]]),0)</f>
        <v>0</v>
      </c>
      <c r="AZ40" s="10">
        <f>IFERROR(GETPIVOTDATA("Quantité",'fabrication 2018 semaine'!$A$5,"semaine",AZ38,"Référence",Tableau5[[#This Row],[Référence]]),0)</f>
        <v>0</v>
      </c>
      <c r="BA40" s="10">
        <f>IFERROR(GETPIVOTDATA("Quantité",'fabrication 2018 semaine'!$A$5,"semaine",BA38,"Référence",Tableau5[[#This Row],[Référence]]),0)</f>
        <v>0</v>
      </c>
      <c r="BB40" s="10">
        <f>IFERROR(GETPIVOTDATA("Quantité",'fabrication 2018 semaine'!$A$5,"semaine",BB38,"Référence",Tableau5[[#This Row],[Référence]]),0)</f>
        <v>0</v>
      </c>
      <c r="BC40" s="11">
        <f t="shared" si="1"/>
        <v>0</v>
      </c>
    </row>
    <row r="41" spans="1:55" ht="18" customHeight="1" x14ac:dyDescent="0.35">
      <c r="A41" s="9" t="s">
        <v>326</v>
      </c>
      <c r="B41" s="10" t="s">
        <v>327</v>
      </c>
      <c r="C41" s="10">
        <f>IFERROR(GETPIVOTDATA("Quantité",'fabrication 2018 semaine'!$A$5,"semaine",C39,"Référence",Tableau5[[#This Row],[Référence]]),0)</f>
        <v>0</v>
      </c>
      <c r="D41" s="10">
        <f>IFERROR(GETPIVOTDATA("Quantité",'fabrication 2018 semaine'!$A$5,"semaine",D39,"Référence",Tableau5[[#This Row],[Référence]]),0)</f>
        <v>0</v>
      </c>
      <c r="E41" s="10">
        <f>IFERROR(GETPIVOTDATA("Quantité",'fabrication 2018 semaine'!$A$5,"semaine",E39,"Référence",Tableau5[[#This Row],[Référence]]),0)</f>
        <v>0</v>
      </c>
      <c r="F41" s="10">
        <f>IFERROR(GETPIVOTDATA("Quantité",'fabrication 2018 semaine'!$A$5,"semaine",F39,"Référence",Tableau5[[#This Row],[Référence]]),0)</f>
        <v>0</v>
      </c>
      <c r="G41" s="10">
        <f>IFERROR(GETPIVOTDATA("Quantité",'fabrication 2018 semaine'!$A$5,"semaine",G39,"Référence",Tableau5[[#This Row],[Référence]]),0)</f>
        <v>0</v>
      </c>
      <c r="H41" s="10">
        <f>IFERROR(GETPIVOTDATA("Quantité",'fabrication 2018 semaine'!$A$5,"semaine",H39,"Référence",Tableau5[[#This Row],[Référence]]),0)</f>
        <v>0</v>
      </c>
      <c r="I41" s="10">
        <f>IFERROR(GETPIVOTDATA("Quantité",'fabrication 2018 semaine'!$A$5,"semaine",I39,"Référence",Tableau5[[#This Row],[Référence]]),0)</f>
        <v>0</v>
      </c>
      <c r="J41" s="10">
        <f>IFERROR(GETPIVOTDATA("Quantité",'fabrication 2018 semaine'!$A$5,"semaine",J39,"Référence",Tableau5[[#This Row],[Référence]]),0)</f>
        <v>0</v>
      </c>
      <c r="K41" s="10">
        <f>IFERROR(GETPIVOTDATA("Quantité",'fabrication 2018 semaine'!$A$5,"semaine",K39,"Référence",Tableau5[[#This Row],[Référence]]),0)</f>
        <v>0</v>
      </c>
      <c r="L41" s="10">
        <f>IFERROR(GETPIVOTDATA("Quantité",'fabrication 2018 semaine'!$A$5,"semaine",L39,"Référence",Tableau5[[#This Row],[Référence]]),0)</f>
        <v>0</v>
      </c>
      <c r="M41" s="10">
        <f>IFERROR(GETPIVOTDATA("Quantité",'fabrication 2018 semaine'!$A$5,"semaine",M39,"Référence",Tableau5[[#This Row],[Référence]]),0)</f>
        <v>0</v>
      </c>
      <c r="N41" s="10">
        <f>IFERROR(GETPIVOTDATA("Quantité",'fabrication 2018 semaine'!$A$5,"semaine",N39,"Référence",Tableau5[[#This Row],[Référence]]),0)</f>
        <v>0</v>
      </c>
      <c r="O41" s="10">
        <f>IFERROR(GETPIVOTDATA("Quantité",'fabrication 2018 semaine'!$A$5,"semaine",O39,"Référence",Tableau5[[#This Row],[Référence]]),0)</f>
        <v>0</v>
      </c>
      <c r="P41" s="10">
        <f>IFERROR(GETPIVOTDATA("Quantité",'fabrication 2018 semaine'!$A$5,"semaine",P39,"Référence",Tableau5[[#This Row],[Référence]]),0)</f>
        <v>0</v>
      </c>
      <c r="Q41" s="10">
        <f>IFERROR(GETPIVOTDATA("Quantité",'fabrication 2018 semaine'!$A$5,"semaine",Q39,"Référence",Tableau5[[#This Row],[Référence]]),0)</f>
        <v>0</v>
      </c>
      <c r="R41" s="10">
        <f>IFERROR(GETPIVOTDATA("Quantité",'fabrication 2018 semaine'!$A$5,"semaine",R39,"Référence",Tableau5[[#This Row],[Référence]]),0)</f>
        <v>0</v>
      </c>
      <c r="S41" s="10">
        <f>IFERROR(GETPIVOTDATA("Quantité",'fabrication 2018 semaine'!$A$5,"semaine",S39,"Référence",Tableau5[[#This Row],[Référence]]),0)</f>
        <v>0</v>
      </c>
      <c r="T41" s="10">
        <f>IFERROR(GETPIVOTDATA("Quantité",'fabrication 2018 semaine'!$A$5,"semaine",T39,"Référence",Tableau5[[#This Row],[Référence]]),0)</f>
        <v>0</v>
      </c>
      <c r="U41" s="10">
        <f>IFERROR(GETPIVOTDATA("Quantité",'fabrication 2018 semaine'!$A$5,"semaine",U39,"Référence",Tableau5[[#This Row],[Référence]]),0)</f>
        <v>0</v>
      </c>
      <c r="V41" s="10">
        <f>IFERROR(GETPIVOTDATA("Quantité",'fabrication 2018 semaine'!$A$5,"semaine",V39,"Référence",Tableau5[[#This Row],[Référence]]),0)</f>
        <v>0</v>
      </c>
      <c r="W41" s="10">
        <f>IFERROR(GETPIVOTDATA("Quantité",'fabrication 2018 semaine'!$A$5,"semaine",W39,"Référence",Tableau5[[#This Row],[Référence]]),0)</f>
        <v>0</v>
      </c>
      <c r="X41" s="10">
        <f>IFERROR(GETPIVOTDATA("Quantité",'fabrication 2018 semaine'!$A$5,"semaine",X39,"Référence",Tableau5[[#This Row],[Référence]]),0)</f>
        <v>0</v>
      </c>
      <c r="Y41" s="10">
        <f>IFERROR(GETPIVOTDATA("Quantité",'fabrication 2018 semaine'!$A$5,"semaine",Y39,"Référence",Tableau5[[#This Row],[Référence]]),0)</f>
        <v>0</v>
      </c>
      <c r="Z41" s="10">
        <f>IFERROR(GETPIVOTDATA("Quantité",'fabrication 2018 semaine'!$A$5,"semaine",Z39,"Référence",Tableau5[[#This Row],[Référence]]),0)</f>
        <v>0</v>
      </c>
      <c r="AA41" s="10">
        <f>IFERROR(GETPIVOTDATA("Quantité",'fabrication 2018 semaine'!$A$5,"semaine",AA39,"Référence",Tableau5[[#This Row],[Référence]]),0)</f>
        <v>0</v>
      </c>
      <c r="AB41" s="10">
        <f>IFERROR(GETPIVOTDATA("Quantité",'fabrication 2018 semaine'!$A$5,"semaine",AB39,"Référence",Tableau5[[#This Row],[Référence]]),0)</f>
        <v>0</v>
      </c>
      <c r="AC41" s="10">
        <f>IFERROR(GETPIVOTDATA("Quantité",'fabrication 2018 semaine'!$A$5,"semaine",AC39,"Référence",Tableau5[[#This Row],[Référence]]),0)</f>
        <v>0</v>
      </c>
      <c r="AD41" s="10">
        <f>IFERROR(GETPIVOTDATA("Quantité",'fabrication 2018 semaine'!$A$5,"semaine",AD39,"Référence",Tableau5[[#This Row],[Référence]]),0)</f>
        <v>0</v>
      </c>
      <c r="AE41" s="10">
        <f>IFERROR(GETPIVOTDATA("Quantité",'fabrication 2018 semaine'!$A$5,"semaine",AE39,"Référence",Tableau5[[#This Row],[Référence]]),0)</f>
        <v>0</v>
      </c>
      <c r="AF41" s="10">
        <f>IFERROR(GETPIVOTDATA("Quantité",'fabrication 2018 semaine'!$A$5,"semaine",AF39,"Référence",Tableau5[[#This Row],[Référence]]),0)</f>
        <v>0</v>
      </c>
      <c r="AG41" s="10">
        <f>IFERROR(GETPIVOTDATA("Quantité",'fabrication 2018 semaine'!$A$5,"semaine",AG39,"Référence",Tableau5[[#This Row],[Référence]]),0)</f>
        <v>0</v>
      </c>
      <c r="AH41" s="10">
        <f>IFERROR(GETPIVOTDATA("Quantité",'fabrication 2018 semaine'!$A$5,"semaine",AH39,"Référence",Tableau5[[#This Row],[Référence]]),0)</f>
        <v>0</v>
      </c>
      <c r="AI41" s="10">
        <f>IFERROR(GETPIVOTDATA("Quantité",'fabrication 2018 semaine'!$A$5,"semaine",AI39,"Référence",Tableau5[[#This Row],[Référence]]),0)</f>
        <v>0</v>
      </c>
      <c r="AJ41" s="10">
        <f>IFERROR(GETPIVOTDATA("Quantité",'fabrication 2018 semaine'!$A$5,"semaine",AJ39,"Référence",Tableau5[[#This Row],[Référence]]),0)</f>
        <v>0</v>
      </c>
      <c r="AK41" s="10">
        <f>IFERROR(GETPIVOTDATA("Quantité",'fabrication 2018 semaine'!$A$5,"semaine",AK39,"Référence",Tableau5[[#This Row],[Référence]]),0)</f>
        <v>0</v>
      </c>
      <c r="AL41" s="10">
        <f>IFERROR(GETPIVOTDATA("Quantité",'fabrication 2018 semaine'!$A$5,"semaine",AL39,"Référence",Tableau5[[#This Row],[Référence]]),0)</f>
        <v>0</v>
      </c>
      <c r="AM41" s="10">
        <f>IFERROR(GETPIVOTDATA("Quantité",'fabrication 2018 semaine'!$A$5,"semaine",AM39,"Référence",Tableau5[[#This Row],[Référence]]),0)</f>
        <v>0</v>
      </c>
      <c r="AN41" s="10">
        <f>IFERROR(GETPIVOTDATA("Quantité",'fabrication 2018 semaine'!$A$5,"semaine",AN39,"Référence",Tableau5[[#This Row],[Référence]]),0)</f>
        <v>0</v>
      </c>
      <c r="AO41" s="10">
        <f>IFERROR(GETPIVOTDATA("Quantité",'fabrication 2018 semaine'!$A$5,"semaine",AO39,"Référence",Tableau5[[#This Row],[Référence]]),0)</f>
        <v>0</v>
      </c>
      <c r="AP41" s="10">
        <f>IFERROR(GETPIVOTDATA("Quantité",'fabrication 2018 semaine'!$A$5,"semaine",AP39,"Référence",Tableau5[[#This Row],[Référence]]),0)</f>
        <v>0</v>
      </c>
      <c r="AQ41" s="10">
        <f>IFERROR(GETPIVOTDATA("Quantité",'fabrication 2018 semaine'!$A$5,"semaine",AQ39,"Référence",Tableau5[[#This Row],[Référence]]),0)</f>
        <v>0</v>
      </c>
      <c r="AR41" s="10">
        <f>IFERROR(GETPIVOTDATA("Quantité",'fabrication 2018 semaine'!$A$5,"semaine",AR39,"Référence",Tableau5[[#This Row],[Référence]]),0)</f>
        <v>0</v>
      </c>
      <c r="AS41" s="10">
        <f>IFERROR(GETPIVOTDATA("Quantité",'fabrication 2018 semaine'!$A$5,"semaine",AS39,"Référence",Tableau5[[#This Row],[Référence]]),0)</f>
        <v>0</v>
      </c>
      <c r="AT41" s="10">
        <f>IFERROR(GETPIVOTDATA("Quantité",'fabrication 2018 semaine'!$A$5,"semaine",AT39,"Référence",Tableau5[[#This Row],[Référence]]),0)</f>
        <v>0</v>
      </c>
      <c r="AU41" s="10">
        <f>IFERROR(GETPIVOTDATA("Quantité",'fabrication 2018 semaine'!$A$5,"semaine",AU39,"Référence",Tableau5[[#This Row],[Référence]]),0)</f>
        <v>0</v>
      </c>
      <c r="AV41" s="10">
        <f>IFERROR(GETPIVOTDATA("Quantité",'fabrication 2018 semaine'!$A$5,"semaine",AV39,"Référence",Tableau5[[#This Row],[Référence]]),0)</f>
        <v>0</v>
      </c>
      <c r="AW41" s="10">
        <f>IFERROR(GETPIVOTDATA("Quantité",'fabrication 2018 semaine'!$A$5,"semaine",AW39,"Référence",Tableau5[[#This Row],[Référence]]),0)</f>
        <v>0</v>
      </c>
      <c r="AX41" s="10">
        <f>IFERROR(GETPIVOTDATA("Quantité",'fabrication 2018 semaine'!$A$5,"semaine",AX39,"Référence",Tableau5[[#This Row],[Référence]]),0)</f>
        <v>0</v>
      </c>
      <c r="AY41" s="10">
        <f>IFERROR(GETPIVOTDATA("Quantité",'fabrication 2018 semaine'!$A$5,"semaine",AY39,"Référence",Tableau5[[#This Row],[Référence]]),0)</f>
        <v>0</v>
      </c>
      <c r="AZ41" s="10">
        <f>IFERROR(GETPIVOTDATA("Quantité",'fabrication 2018 semaine'!$A$5,"semaine",AZ39,"Référence",Tableau5[[#This Row],[Référence]]),0)</f>
        <v>0</v>
      </c>
      <c r="BA41" s="10">
        <f>IFERROR(GETPIVOTDATA("Quantité",'fabrication 2018 semaine'!$A$5,"semaine",BA39,"Référence",Tableau5[[#This Row],[Référence]]),0)</f>
        <v>0</v>
      </c>
      <c r="BB41" s="10">
        <f>IFERROR(GETPIVOTDATA("Quantité",'fabrication 2018 semaine'!$A$5,"semaine",BB39,"Référence",Tableau5[[#This Row],[Référence]]),0)</f>
        <v>0</v>
      </c>
      <c r="BC41" s="11">
        <f t="shared" si="1"/>
        <v>0</v>
      </c>
    </row>
    <row r="42" spans="1:55" ht="18" customHeight="1" x14ac:dyDescent="0.35">
      <c r="A42" s="9" t="s">
        <v>66</v>
      </c>
      <c r="B42" s="10" t="s">
        <v>67</v>
      </c>
      <c r="C42" s="10">
        <f>IFERROR(GETPIVOTDATA("Quantité",'fabrication 2018 semaine'!$A$5,"semaine",C40,"Référence",Tableau5[[#This Row],[Référence]]),0)</f>
        <v>0</v>
      </c>
      <c r="D42" s="10">
        <f>IFERROR(GETPIVOTDATA("Quantité",'fabrication 2018 semaine'!$A$5,"semaine",D40,"Référence",Tableau5[[#This Row],[Référence]]),0)</f>
        <v>0</v>
      </c>
      <c r="E42" s="10">
        <f>IFERROR(GETPIVOTDATA("Quantité",'fabrication 2018 semaine'!$A$5,"semaine",E40,"Référence",Tableau5[[#This Row],[Référence]]),0)</f>
        <v>0</v>
      </c>
      <c r="F42" s="10">
        <f>IFERROR(GETPIVOTDATA("Quantité",'fabrication 2018 semaine'!$A$5,"semaine",F40,"Référence",Tableau5[[#This Row],[Référence]]),0)</f>
        <v>0</v>
      </c>
      <c r="G42" s="10">
        <f>IFERROR(GETPIVOTDATA("Quantité",'fabrication 2018 semaine'!$A$5,"semaine",G40,"Référence",Tableau5[[#This Row],[Référence]]),0)</f>
        <v>0</v>
      </c>
      <c r="H42" s="10">
        <f>IFERROR(GETPIVOTDATA("Quantité",'fabrication 2018 semaine'!$A$5,"semaine",H40,"Référence",Tableau5[[#This Row],[Référence]]),0)</f>
        <v>0</v>
      </c>
      <c r="I42" s="10">
        <f>IFERROR(GETPIVOTDATA("Quantité",'fabrication 2018 semaine'!$A$5,"semaine",I40,"Référence",Tableau5[[#This Row],[Référence]]),0)</f>
        <v>0</v>
      </c>
      <c r="J42" s="10">
        <f>IFERROR(GETPIVOTDATA("Quantité",'fabrication 2018 semaine'!$A$5,"semaine",J40,"Référence",Tableau5[[#This Row],[Référence]]),0)</f>
        <v>0</v>
      </c>
      <c r="K42" s="10">
        <f>IFERROR(GETPIVOTDATA("Quantité",'fabrication 2018 semaine'!$A$5,"semaine",K40,"Référence",Tableau5[[#This Row],[Référence]]),0)</f>
        <v>0</v>
      </c>
      <c r="L42" s="10">
        <f>IFERROR(GETPIVOTDATA("Quantité",'fabrication 2018 semaine'!$A$5,"semaine",L40,"Référence",Tableau5[[#This Row],[Référence]]),0)</f>
        <v>0</v>
      </c>
      <c r="M42" s="10">
        <f>IFERROR(GETPIVOTDATA("Quantité",'fabrication 2018 semaine'!$A$5,"semaine",M40,"Référence",Tableau5[[#This Row],[Référence]]),0)</f>
        <v>0</v>
      </c>
      <c r="N42" s="10">
        <f>IFERROR(GETPIVOTDATA("Quantité",'fabrication 2018 semaine'!$A$5,"semaine",N40,"Référence",Tableau5[[#This Row],[Référence]]),0)</f>
        <v>0</v>
      </c>
      <c r="O42" s="10">
        <f>IFERROR(GETPIVOTDATA("Quantité",'fabrication 2018 semaine'!$A$5,"semaine",O40,"Référence",Tableau5[[#This Row],[Référence]]),0)</f>
        <v>0</v>
      </c>
      <c r="P42" s="10">
        <f>IFERROR(GETPIVOTDATA("Quantité",'fabrication 2018 semaine'!$A$5,"semaine",P40,"Référence",Tableau5[[#This Row],[Référence]]),0)</f>
        <v>0</v>
      </c>
      <c r="Q42" s="10">
        <f>IFERROR(GETPIVOTDATA("Quantité",'fabrication 2018 semaine'!$A$5,"semaine",Q40,"Référence",Tableau5[[#This Row],[Référence]]),0)</f>
        <v>0</v>
      </c>
      <c r="R42" s="10">
        <f>IFERROR(GETPIVOTDATA("Quantité",'fabrication 2018 semaine'!$A$5,"semaine",R40,"Référence",Tableau5[[#This Row],[Référence]]),0)</f>
        <v>0</v>
      </c>
      <c r="S42" s="10">
        <f>IFERROR(GETPIVOTDATA("Quantité",'fabrication 2018 semaine'!$A$5,"semaine",S40,"Référence",Tableau5[[#This Row],[Référence]]),0)</f>
        <v>0</v>
      </c>
      <c r="T42" s="10">
        <f>IFERROR(GETPIVOTDATA("Quantité",'fabrication 2018 semaine'!$A$5,"semaine",T40,"Référence",Tableau5[[#This Row],[Référence]]),0)</f>
        <v>0</v>
      </c>
      <c r="U42" s="10">
        <f>IFERROR(GETPIVOTDATA("Quantité",'fabrication 2018 semaine'!$A$5,"semaine",U40,"Référence",Tableau5[[#This Row],[Référence]]),0)</f>
        <v>0</v>
      </c>
      <c r="V42" s="10">
        <f>IFERROR(GETPIVOTDATA("Quantité",'fabrication 2018 semaine'!$A$5,"semaine",V40,"Référence",Tableau5[[#This Row],[Référence]]),0)</f>
        <v>0</v>
      </c>
      <c r="W42" s="10">
        <f>IFERROR(GETPIVOTDATA("Quantité",'fabrication 2018 semaine'!$A$5,"semaine",W40,"Référence",Tableau5[[#This Row],[Référence]]),0)</f>
        <v>0</v>
      </c>
      <c r="X42" s="10">
        <f>IFERROR(GETPIVOTDATA("Quantité",'fabrication 2018 semaine'!$A$5,"semaine",X40,"Référence",Tableau5[[#This Row],[Référence]]),0)</f>
        <v>0</v>
      </c>
      <c r="Y42" s="10">
        <f>IFERROR(GETPIVOTDATA("Quantité",'fabrication 2018 semaine'!$A$5,"semaine",Y40,"Référence",Tableau5[[#This Row],[Référence]]),0)</f>
        <v>0</v>
      </c>
      <c r="Z42" s="10">
        <f>IFERROR(GETPIVOTDATA("Quantité",'fabrication 2018 semaine'!$A$5,"semaine",Z40,"Référence",Tableau5[[#This Row],[Référence]]),0)</f>
        <v>0</v>
      </c>
      <c r="AA42" s="10">
        <f>IFERROR(GETPIVOTDATA("Quantité",'fabrication 2018 semaine'!$A$5,"semaine",AA40,"Référence",Tableau5[[#This Row],[Référence]]),0)</f>
        <v>0</v>
      </c>
      <c r="AB42" s="10">
        <f>IFERROR(GETPIVOTDATA("Quantité",'fabrication 2018 semaine'!$A$5,"semaine",AB40,"Référence",Tableau5[[#This Row],[Référence]]),0)</f>
        <v>0</v>
      </c>
      <c r="AC42" s="10">
        <f>IFERROR(GETPIVOTDATA("Quantité",'fabrication 2018 semaine'!$A$5,"semaine",AC40,"Référence",Tableau5[[#This Row],[Référence]]),0)</f>
        <v>0</v>
      </c>
      <c r="AD42" s="10">
        <f>IFERROR(GETPIVOTDATA("Quantité",'fabrication 2018 semaine'!$A$5,"semaine",AD40,"Référence",Tableau5[[#This Row],[Référence]]),0)</f>
        <v>0</v>
      </c>
      <c r="AE42" s="10">
        <f>IFERROR(GETPIVOTDATA("Quantité",'fabrication 2018 semaine'!$A$5,"semaine",AE40,"Référence",Tableau5[[#This Row],[Référence]]),0)</f>
        <v>0</v>
      </c>
      <c r="AF42" s="10">
        <f>IFERROR(GETPIVOTDATA("Quantité",'fabrication 2018 semaine'!$A$5,"semaine",AF40,"Référence",Tableau5[[#This Row],[Référence]]),0)</f>
        <v>0</v>
      </c>
      <c r="AG42" s="10">
        <f>IFERROR(GETPIVOTDATA("Quantité",'fabrication 2018 semaine'!$A$5,"semaine",AG40,"Référence",Tableau5[[#This Row],[Référence]]),0)</f>
        <v>0</v>
      </c>
      <c r="AH42" s="10">
        <f>IFERROR(GETPIVOTDATA("Quantité",'fabrication 2018 semaine'!$A$5,"semaine",AH40,"Référence",Tableau5[[#This Row],[Référence]]),0)</f>
        <v>0</v>
      </c>
      <c r="AI42" s="10">
        <f>IFERROR(GETPIVOTDATA("Quantité",'fabrication 2018 semaine'!$A$5,"semaine",AI40,"Référence",Tableau5[[#This Row],[Référence]]),0)</f>
        <v>0</v>
      </c>
      <c r="AJ42" s="10">
        <f>IFERROR(GETPIVOTDATA("Quantité",'fabrication 2018 semaine'!$A$5,"semaine",AJ40,"Référence",Tableau5[[#This Row],[Référence]]),0)</f>
        <v>0</v>
      </c>
      <c r="AK42" s="10">
        <f>IFERROR(GETPIVOTDATA("Quantité",'fabrication 2018 semaine'!$A$5,"semaine",AK40,"Référence",Tableau5[[#This Row],[Référence]]),0)</f>
        <v>0</v>
      </c>
      <c r="AL42" s="10">
        <f>IFERROR(GETPIVOTDATA("Quantité",'fabrication 2018 semaine'!$A$5,"semaine",AL40,"Référence",Tableau5[[#This Row],[Référence]]),0)</f>
        <v>0</v>
      </c>
      <c r="AM42" s="10">
        <f>IFERROR(GETPIVOTDATA("Quantité",'fabrication 2018 semaine'!$A$5,"semaine",AM40,"Référence",Tableau5[[#This Row],[Référence]]),0)</f>
        <v>0</v>
      </c>
      <c r="AN42" s="10">
        <f>IFERROR(GETPIVOTDATA("Quantité",'fabrication 2018 semaine'!$A$5,"semaine",AN40,"Référence",Tableau5[[#This Row],[Référence]]),0)</f>
        <v>0</v>
      </c>
      <c r="AO42" s="10">
        <f>IFERROR(GETPIVOTDATA("Quantité",'fabrication 2018 semaine'!$A$5,"semaine",AO40,"Référence",Tableau5[[#This Row],[Référence]]),0)</f>
        <v>0</v>
      </c>
      <c r="AP42" s="10">
        <f>IFERROR(GETPIVOTDATA("Quantité",'fabrication 2018 semaine'!$A$5,"semaine",AP40,"Référence",Tableau5[[#This Row],[Référence]]),0)</f>
        <v>0</v>
      </c>
      <c r="AQ42" s="10">
        <f>IFERROR(GETPIVOTDATA("Quantité",'fabrication 2018 semaine'!$A$5,"semaine",AQ40,"Référence",Tableau5[[#This Row],[Référence]]),0)</f>
        <v>0</v>
      </c>
      <c r="AR42" s="10">
        <f>IFERROR(GETPIVOTDATA("Quantité",'fabrication 2018 semaine'!$A$5,"semaine",AR40,"Référence",Tableau5[[#This Row],[Référence]]),0)</f>
        <v>0</v>
      </c>
      <c r="AS42" s="10">
        <f>IFERROR(GETPIVOTDATA("Quantité",'fabrication 2018 semaine'!$A$5,"semaine",AS40,"Référence",Tableau5[[#This Row],[Référence]]),0)</f>
        <v>0</v>
      </c>
      <c r="AT42" s="10">
        <f>IFERROR(GETPIVOTDATA("Quantité",'fabrication 2018 semaine'!$A$5,"semaine",AT40,"Référence",Tableau5[[#This Row],[Référence]]),0)</f>
        <v>0</v>
      </c>
      <c r="AU42" s="10">
        <f>IFERROR(GETPIVOTDATA("Quantité",'fabrication 2018 semaine'!$A$5,"semaine",AU40,"Référence",Tableau5[[#This Row],[Référence]]),0)</f>
        <v>0</v>
      </c>
      <c r="AV42" s="10">
        <f>IFERROR(GETPIVOTDATA("Quantité",'fabrication 2018 semaine'!$A$5,"semaine",AV40,"Référence",Tableau5[[#This Row],[Référence]]),0)</f>
        <v>0</v>
      </c>
      <c r="AW42" s="10">
        <f>IFERROR(GETPIVOTDATA("Quantité",'fabrication 2018 semaine'!$A$5,"semaine",AW40,"Référence",Tableau5[[#This Row],[Référence]]),0)</f>
        <v>0</v>
      </c>
      <c r="AX42" s="10">
        <f>IFERROR(GETPIVOTDATA("Quantité",'fabrication 2018 semaine'!$A$5,"semaine",AX40,"Référence",Tableau5[[#This Row],[Référence]]),0)</f>
        <v>0</v>
      </c>
      <c r="AY42" s="10">
        <f>IFERROR(GETPIVOTDATA("Quantité",'fabrication 2018 semaine'!$A$5,"semaine",AY40,"Référence",Tableau5[[#This Row],[Référence]]),0)</f>
        <v>0</v>
      </c>
      <c r="AZ42" s="10">
        <f>IFERROR(GETPIVOTDATA("Quantité",'fabrication 2018 semaine'!$A$5,"semaine",AZ40,"Référence",Tableau5[[#This Row],[Référence]]),0)</f>
        <v>0</v>
      </c>
      <c r="BA42" s="10">
        <f>IFERROR(GETPIVOTDATA("Quantité",'fabrication 2018 semaine'!$A$5,"semaine",BA40,"Référence",Tableau5[[#This Row],[Référence]]),0)</f>
        <v>0</v>
      </c>
      <c r="BB42" s="10">
        <f>IFERROR(GETPIVOTDATA("Quantité",'fabrication 2018 semaine'!$A$5,"semaine",BB40,"Référence",Tableau5[[#This Row],[Référence]]),0)</f>
        <v>0</v>
      </c>
      <c r="BC42" s="11">
        <f t="shared" si="1"/>
        <v>0</v>
      </c>
    </row>
    <row r="43" spans="1:55" ht="18" customHeight="1" x14ac:dyDescent="0.35">
      <c r="A43" s="9" t="s">
        <v>139</v>
      </c>
      <c r="B43" s="10" t="s">
        <v>328</v>
      </c>
      <c r="C43" s="10">
        <f>IFERROR(GETPIVOTDATA("Quantité",'fabrication 2018 semaine'!$A$5,"semaine",C41,"Référence",Tableau5[[#This Row],[Référence]]),0)</f>
        <v>0</v>
      </c>
      <c r="D43" s="10">
        <f>IFERROR(GETPIVOTDATA("Quantité",'fabrication 2018 semaine'!$A$5,"semaine",D41,"Référence",Tableau5[[#This Row],[Référence]]),0)</f>
        <v>0</v>
      </c>
      <c r="E43" s="10">
        <f>IFERROR(GETPIVOTDATA("Quantité",'fabrication 2018 semaine'!$A$5,"semaine",E41,"Référence",Tableau5[[#This Row],[Référence]]),0)</f>
        <v>0</v>
      </c>
      <c r="F43" s="10">
        <f>IFERROR(GETPIVOTDATA("Quantité",'fabrication 2018 semaine'!$A$5,"semaine",F41,"Référence",Tableau5[[#This Row],[Référence]]),0)</f>
        <v>0</v>
      </c>
      <c r="G43" s="10">
        <f>IFERROR(GETPIVOTDATA("Quantité",'fabrication 2018 semaine'!$A$5,"semaine",G41,"Référence",Tableau5[[#This Row],[Référence]]),0)</f>
        <v>0</v>
      </c>
      <c r="H43" s="10">
        <f>IFERROR(GETPIVOTDATA("Quantité",'fabrication 2018 semaine'!$A$5,"semaine",H41,"Référence",Tableau5[[#This Row],[Référence]]),0)</f>
        <v>0</v>
      </c>
      <c r="I43" s="10">
        <f>IFERROR(GETPIVOTDATA("Quantité",'fabrication 2018 semaine'!$A$5,"semaine",I41,"Référence",Tableau5[[#This Row],[Référence]]),0)</f>
        <v>0</v>
      </c>
      <c r="J43" s="10">
        <f>IFERROR(GETPIVOTDATA("Quantité",'fabrication 2018 semaine'!$A$5,"semaine",J41,"Référence",Tableau5[[#This Row],[Référence]]),0)</f>
        <v>0</v>
      </c>
      <c r="K43" s="10">
        <f>IFERROR(GETPIVOTDATA("Quantité",'fabrication 2018 semaine'!$A$5,"semaine",K41,"Référence",Tableau5[[#This Row],[Référence]]),0)</f>
        <v>0</v>
      </c>
      <c r="L43" s="10">
        <f>IFERROR(GETPIVOTDATA("Quantité",'fabrication 2018 semaine'!$A$5,"semaine",L41,"Référence",Tableau5[[#This Row],[Référence]]),0)</f>
        <v>0</v>
      </c>
      <c r="M43" s="10">
        <f>IFERROR(GETPIVOTDATA("Quantité",'fabrication 2018 semaine'!$A$5,"semaine",M41,"Référence",Tableau5[[#This Row],[Référence]]),0)</f>
        <v>0</v>
      </c>
      <c r="N43" s="10">
        <f>IFERROR(GETPIVOTDATA("Quantité",'fabrication 2018 semaine'!$A$5,"semaine",N41,"Référence",Tableau5[[#This Row],[Référence]]),0)</f>
        <v>0</v>
      </c>
      <c r="O43" s="10">
        <f>IFERROR(GETPIVOTDATA("Quantité",'fabrication 2018 semaine'!$A$5,"semaine",O41,"Référence",Tableau5[[#This Row],[Référence]]),0)</f>
        <v>0</v>
      </c>
      <c r="P43" s="10">
        <f>IFERROR(GETPIVOTDATA("Quantité",'fabrication 2018 semaine'!$A$5,"semaine",P41,"Référence",Tableau5[[#This Row],[Référence]]),0)</f>
        <v>0</v>
      </c>
      <c r="Q43" s="10">
        <f>IFERROR(GETPIVOTDATA("Quantité",'fabrication 2018 semaine'!$A$5,"semaine",Q41,"Référence",Tableau5[[#This Row],[Référence]]),0)</f>
        <v>0</v>
      </c>
      <c r="R43" s="10">
        <f>IFERROR(GETPIVOTDATA("Quantité",'fabrication 2018 semaine'!$A$5,"semaine",R41,"Référence",Tableau5[[#This Row],[Référence]]),0)</f>
        <v>0</v>
      </c>
      <c r="S43" s="10">
        <f>IFERROR(GETPIVOTDATA("Quantité",'fabrication 2018 semaine'!$A$5,"semaine",S41,"Référence",Tableau5[[#This Row],[Référence]]),0)</f>
        <v>0</v>
      </c>
      <c r="T43" s="10">
        <f>IFERROR(GETPIVOTDATA("Quantité",'fabrication 2018 semaine'!$A$5,"semaine",T41,"Référence",Tableau5[[#This Row],[Référence]]),0)</f>
        <v>0</v>
      </c>
      <c r="U43" s="10">
        <f>IFERROR(GETPIVOTDATA("Quantité",'fabrication 2018 semaine'!$A$5,"semaine",U41,"Référence",Tableau5[[#This Row],[Référence]]),0)</f>
        <v>0</v>
      </c>
      <c r="V43" s="10">
        <f>IFERROR(GETPIVOTDATA("Quantité",'fabrication 2018 semaine'!$A$5,"semaine",V41,"Référence",Tableau5[[#This Row],[Référence]]),0)</f>
        <v>0</v>
      </c>
      <c r="W43" s="10">
        <f>IFERROR(GETPIVOTDATA("Quantité",'fabrication 2018 semaine'!$A$5,"semaine",W41,"Référence",Tableau5[[#This Row],[Référence]]),0)</f>
        <v>0</v>
      </c>
      <c r="X43" s="10">
        <f>IFERROR(GETPIVOTDATA("Quantité",'fabrication 2018 semaine'!$A$5,"semaine",X41,"Référence",Tableau5[[#This Row],[Référence]]),0)</f>
        <v>0</v>
      </c>
      <c r="Y43" s="10">
        <f>IFERROR(GETPIVOTDATA("Quantité",'fabrication 2018 semaine'!$A$5,"semaine",Y41,"Référence",Tableau5[[#This Row],[Référence]]),0)</f>
        <v>0</v>
      </c>
      <c r="Z43" s="10">
        <f>IFERROR(GETPIVOTDATA("Quantité",'fabrication 2018 semaine'!$A$5,"semaine",Z41,"Référence",Tableau5[[#This Row],[Référence]]),0)</f>
        <v>0</v>
      </c>
      <c r="AA43" s="10">
        <f>IFERROR(GETPIVOTDATA("Quantité",'fabrication 2018 semaine'!$A$5,"semaine",AA41,"Référence",Tableau5[[#This Row],[Référence]]),0)</f>
        <v>0</v>
      </c>
      <c r="AB43" s="10">
        <f>IFERROR(GETPIVOTDATA("Quantité",'fabrication 2018 semaine'!$A$5,"semaine",AB41,"Référence",Tableau5[[#This Row],[Référence]]),0)</f>
        <v>0</v>
      </c>
      <c r="AC43" s="10">
        <f>IFERROR(GETPIVOTDATA("Quantité",'fabrication 2018 semaine'!$A$5,"semaine",AC41,"Référence",Tableau5[[#This Row],[Référence]]),0)</f>
        <v>0</v>
      </c>
      <c r="AD43" s="10">
        <f>IFERROR(GETPIVOTDATA("Quantité",'fabrication 2018 semaine'!$A$5,"semaine",AD41,"Référence",Tableau5[[#This Row],[Référence]]),0)</f>
        <v>0</v>
      </c>
      <c r="AE43" s="10">
        <f>IFERROR(GETPIVOTDATA("Quantité",'fabrication 2018 semaine'!$A$5,"semaine",AE41,"Référence",Tableau5[[#This Row],[Référence]]),0)</f>
        <v>0</v>
      </c>
      <c r="AF43" s="10">
        <f>IFERROR(GETPIVOTDATA("Quantité",'fabrication 2018 semaine'!$A$5,"semaine",AF41,"Référence",Tableau5[[#This Row],[Référence]]),0)</f>
        <v>0</v>
      </c>
      <c r="AG43" s="10">
        <f>IFERROR(GETPIVOTDATA("Quantité",'fabrication 2018 semaine'!$A$5,"semaine",AG41,"Référence",Tableau5[[#This Row],[Référence]]),0)</f>
        <v>0</v>
      </c>
      <c r="AH43" s="10">
        <f>IFERROR(GETPIVOTDATA("Quantité",'fabrication 2018 semaine'!$A$5,"semaine",AH41,"Référence",Tableau5[[#This Row],[Référence]]),0)</f>
        <v>0</v>
      </c>
      <c r="AI43" s="10">
        <f>IFERROR(GETPIVOTDATA("Quantité",'fabrication 2018 semaine'!$A$5,"semaine",AI41,"Référence",Tableau5[[#This Row],[Référence]]),0)</f>
        <v>0</v>
      </c>
      <c r="AJ43" s="10">
        <f>IFERROR(GETPIVOTDATA("Quantité",'fabrication 2018 semaine'!$A$5,"semaine",AJ41,"Référence",Tableau5[[#This Row],[Référence]]),0)</f>
        <v>0</v>
      </c>
      <c r="AK43" s="10">
        <f>IFERROR(GETPIVOTDATA("Quantité",'fabrication 2018 semaine'!$A$5,"semaine",AK41,"Référence",Tableau5[[#This Row],[Référence]]),0)</f>
        <v>0</v>
      </c>
      <c r="AL43" s="10">
        <f>IFERROR(GETPIVOTDATA("Quantité",'fabrication 2018 semaine'!$A$5,"semaine",AL41,"Référence",Tableau5[[#This Row],[Référence]]),0)</f>
        <v>0</v>
      </c>
      <c r="AM43" s="10">
        <f>IFERROR(GETPIVOTDATA("Quantité",'fabrication 2018 semaine'!$A$5,"semaine",AM41,"Référence",Tableau5[[#This Row],[Référence]]),0)</f>
        <v>0</v>
      </c>
      <c r="AN43" s="10">
        <f>IFERROR(GETPIVOTDATA("Quantité",'fabrication 2018 semaine'!$A$5,"semaine",AN41,"Référence",Tableau5[[#This Row],[Référence]]),0)</f>
        <v>0</v>
      </c>
      <c r="AO43" s="10">
        <f>IFERROR(GETPIVOTDATA("Quantité",'fabrication 2018 semaine'!$A$5,"semaine",AO41,"Référence",Tableau5[[#This Row],[Référence]]),0)</f>
        <v>0</v>
      </c>
      <c r="AP43" s="10">
        <f>IFERROR(GETPIVOTDATA("Quantité",'fabrication 2018 semaine'!$A$5,"semaine",AP41,"Référence",Tableau5[[#This Row],[Référence]]),0)</f>
        <v>0</v>
      </c>
      <c r="AQ43" s="10">
        <f>IFERROR(GETPIVOTDATA("Quantité",'fabrication 2018 semaine'!$A$5,"semaine",AQ41,"Référence",Tableau5[[#This Row],[Référence]]),0)</f>
        <v>0</v>
      </c>
      <c r="AR43" s="10">
        <f>IFERROR(GETPIVOTDATA("Quantité",'fabrication 2018 semaine'!$A$5,"semaine",AR41,"Référence",Tableau5[[#This Row],[Référence]]),0)</f>
        <v>0</v>
      </c>
      <c r="AS43" s="10">
        <f>IFERROR(GETPIVOTDATA("Quantité",'fabrication 2018 semaine'!$A$5,"semaine",AS41,"Référence",Tableau5[[#This Row],[Référence]]),0)</f>
        <v>0</v>
      </c>
      <c r="AT43" s="10">
        <f>IFERROR(GETPIVOTDATA("Quantité",'fabrication 2018 semaine'!$A$5,"semaine",AT41,"Référence",Tableau5[[#This Row],[Référence]]),0)</f>
        <v>0</v>
      </c>
      <c r="AU43" s="10">
        <f>IFERROR(GETPIVOTDATA("Quantité",'fabrication 2018 semaine'!$A$5,"semaine",AU41,"Référence",Tableau5[[#This Row],[Référence]]),0)</f>
        <v>0</v>
      </c>
      <c r="AV43" s="10">
        <f>IFERROR(GETPIVOTDATA("Quantité",'fabrication 2018 semaine'!$A$5,"semaine",AV41,"Référence",Tableau5[[#This Row],[Référence]]),0)</f>
        <v>0</v>
      </c>
      <c r="AW43" s="10">
        <f>IFERROR(GETPIVOTDATA("Quantité",'fabrication 2018 semaine'!$A$5,"semaine",AW41,"Référence",Tableau5[[#This Row],[Référence]]),0)</f>
        <v>0</v>
      </c>
      <c r="AX43" s="10">
        <f>IFERROR(GETPIVOTDATA("Quantité",'fabrication 2018 semaine'!$A$5,"semaine",AX41,"Référence",Tableau5[[#This Row],[Référence]]),0)</f>
        <v>0</v>
      </c>
      <c r="AY43" s="10">
        <f>IFERROR(GETPIVOTDATA("Quantité",'fabrication 2018 semaine'!$A$5,"semaine",AY41,"Référence",Tableau5[[#This Row],[Référence]]),0)</f>
        <v>0</v>
      </c>
      <c r="AZ43" s="10">
        <f>IFERROR(GETPIVOTDATA("Quantité",'fabrication 2018 semaine'!$A$5,"semaine",AZ41,"Référence",Tableau5[[#This Row],[Référence]]),0)</f>
        <v>0</v>
      </c>
      <c r="BA43" s="10">
        <f>IFERROR(GETPIVOTDATA("Quantité",'fabrication 2018 semaine'!$A$5,"semaine",BA41,"Référence",Tableau5[[#This Row],[Référence]]),0)</f>
        <v>0</v>
      </c>
      <c r="BB43" s="10">
        <f>IFERROR(GETPIVOTDATA("Quantité",'fabrication 2018 semaine'!$A$5,"semaine",BB41,"Référence",Tableau5[[#This Row],[Référence]]),0)</f>
        <v>0</v>
      </c>
      <c r="BC43" s="11">
        <f t="shared" si="1"/>
        <v>0</v>
      </c>
    </row>
    <row r="44" spans="1:55" ht="18" customHeight="1" x14ac:dyDescent="0.35">
      <c r="A44" s="9" t="s">
        <v>46</v>
      </c>
      <c r="B44" s="10" t="s">
        <v>47</v>
      </c>
      <c r="C44" s="10">
        <f>IFERROR(GETPIVOTDATA("Quantité",'fabrication 2018 semaine'!$A$5,"semaine",C42,"Référence",Tableau5[[#This Row],[Référence]]),0)</f>
        <v>0</v>
      </c>
      <c r="D44" s="10">
        <f>IFERROR(GETPIVOTDATA("Quantité",'fabrication 2018 semaine'!$A$5,"semaine",D42,"Référence",Tableau5[[#This Row],[Référence]]),0)</f>
        <v>0</v>
      </c>
      <c r="E44" s="10">
        <f>IFERROR(GETPIVOTDATA("Quantité",'fabrication 2018 semaine'!$A$5,"semaine",E42,"Référence",Tableau5[[#This Row],[Référence]]),0)</f>
        <v>0</v>
      </c>
      <c r="F44" s="10">
        <f>IFERROR(GETPIVOTDATA("Quantité",'fabrication 2018 semaine'!$A$5,"semaine",F42,"Référence",Tableau5[[#This Row],[Référence]]),0)</f>
        <v>0</v>
      </c>
      <c r="G44" s="10">
        <f>IFERROR(GETPIVOTDATA("Quantité",'fabrication 2018 semaine'!$A$5,"semaine",G42,"Référence",Tableau5[[#This Row],[Référence]]),0)</f>
        <v>0</v>
      </c>
      <c r="H44" s="10">
        <f>IFERROR(GETPIVOTDATA("Quantité",'fabrication 2018 semaine'!$A$5,"semaine",H42,"Référence",Tableau5[[#This Row],[Référence]]),0)</f>
        <v>0</v>
      </c>
      <c r="I44" s="10">
        <f>IFERROR(GETPIVOTDATA("Quantité",'fabrication 2018 semaine'!$A$5,"semaine",I42,"Référence",Tableau5[[#This Row],[Référence]]),0)</f>
        <v>0</v>
      </c>
      <c r="J44" s="10">
        <f>IFERROR(GETPIVOTDATA("Quantité",'fabrication 2018 semaine'!$A$5,"semaine",J42,"Référence",Tableau5[[#This Row],[Référence]]),0)</f>
        <v>0</v>
      </c>
      <c r="K44" s="10">
        <f>IFERROR(GETPIVOTDATA("Quantité",'fabrication 2018 semaine'!$A$5,"semaine",K42,"Référence",Tableau5[[#This Row],[Référence]]),0)</f>
        <v>0</v>
      </c>
      <c r="L44" s="10">
        <f>IFERROR(GETPIVOTDATA("Quantité",'fabrication 2018 semaine'!$A$5,"semaine",L42,"Référence",Tableau5[[#This Row],[Référence]]),0)</f>
        <v>0</v>
      </c>
      <c r="M44" s="10">
        <f>IFERROR(GETPIVOTDATA("Quantité",'fabrication 2018 semaine'!$A$5,"semaine",M42,"Référence",Tableau5[[#This Row],[Référence]]),0)</f>
        <v>0</v>
      </c>
      <c r="N44" s="10">
        <f>IFERROR(GETPIVOTDATA("Quantité",'fabrication 2018 semaine'!$A$5,"semaine",N42,"Référence",Tableau5[[#This Row],[Référence]]),0)</f>
        <v>0</v>
      </c>
      <c r="O44" s="10">
        <f>IFERROR(GETPIVOTDATA("Quantité",'fabrication 2018 semaine'!$A$5,"semaine",O42,"Référence",Tableau5[[#This Row],[Référence]]),0)</f>
        <v>0</v>
      </c>
      <c r="P44" s="10">
        <f>IFERROR(GETPIVOTDATA("Quantité",'fabrication 2018 semaine'!$A$5,"semaine",P42,"Référence",Tableau5[[#This Row],[Référence]]),0)</f>
        <v>0</v>
      </c>
      <c r="Q44" s="10">
        <f>IFERROR(GETPIVOTDATA("Quantité",'fabrication 2018 semaine'!$A$5,"semaine",Q42,"Référence",Tableau5[[#This Row],[Référence]]),0)</f>
        <v>0</v>
      </c>
      <c r="R44" s="10">
        <f>IFERROR(GETPIVOTDATA("Quantité",'fabrication 2018 semaine'!$A$5,"semaine",R42,"Référence",Tableau5[[#This Row],[Référence]]),0)</f>
        <v>0</v>
      </c>
      <c r="S44" s="10">
        <f>IFERROR(GETPIVOTDATA("Quantité",'fabrication 2018 semaine'!$A$5,"semaine",S42,"Référence",Tableau5[[#This Row],[Référence]]),0)</f>
        <v>0</v>
      </c>
      <c r="T44" s="10">
        <f>IFERROR(GETPIVOTDATA("Quantité",'fabrication 2018 semaine'!$A$5,"semaine",T42,"Référence",Tableau5[[#This Row],[Référence]]),0)</f>
        <v>0</v>
      </c>
      <c r="U44" s="10">
        <f>IFERROR(GETPIVOTDATA("Quantité",'fabrication 2018 semaine'!$A$5,"semaine",U42,"Référence",Tableau5[[#This Row],[Référence]]),0)</f>
        <v>0</v>
      </c>
      <c r="V44" s="10">
        <f>IFERROR(GETPIVOTDATA("Quantité",'fabrication 2018 semaine'!$A$5,"semaine",V42,"Référence",Tableau5[[#This Row],[Référence]]),0)</f>
        <v>0</v>
      </c>
      <c r="W44" s="10">
        <f>IFERROR(GETPIVOTDATA("Quantité",'fabrication 2018 semaine'!$A$5,"semaine",W42,"Référence",Tableau5[[#This Row],[Référence]]),0)</f>
        <v>0</v>
      </c>
      <c r="X44" s="10">
        <f>IFERROR(GETPIVOTDATA("Quantité",'fabrication 2018 semaine'!$A$5,"semaine",X42,"Référence",Tableau5[[#This Row],[Référence]]),0)</f>
        <v>0</v>
      </c>
      <c r="Y44" s="10">
        <f>IFERROR(GETPIVOTDATA("Quantité",'fabrication 2018 semaine'!$A$5,"semaine",Y42,"Référence",Tableau5[[#This Row],[Référence]]),0)</f>
        <v>0</v>
      </c>
      <c r="Z44" s="10">
        <f>IFERROR(GETPIVOTDATA("Quantité",'fabrication 2018 semaine'!$A$5,"semaine",Z42,"Référence",Tableau5[[#This Row],[Référence]]),0)</f>
        <v>0</v>
      </c>
      <c r="AA44" s="10">
        <f>IFERROR(GETPIVOTDATA("Quantité",'fabrication 2018 semaine'!$A$5,"semaine",AA42,"Référence",Tableau5[[#This Row],[Référence]]),0)</f>
        <v>0</v>
      </c>
      <c r="AB44" s="10">
        <f>IFERROR(GETPIVOTDATA("Quantité",'fabrication 2018 semaine'!$A$5,"semaine",AB42,"Référence",Tableau5[[#This Row],[Référence]]),0)</f>
        <v>0</v>
      </c>
      <c r="AC44" s="10">
        <f>IFERROR(GETPIVOTDATA("Quantité",'fabrication 2018 semaine'!$A$5,"semaine",AC42,"Référence",Tableau5[[#This Row],[Référence]]),0)</f>
        <v>0</v>
      </c>
      <c r="AD44" s="10">
        <f>IFERROR(GETPIVOTDATA("Quantité",'fabrication 2018 semaine'!$A$5,"semaine",AD42,"Référence",Tableau5[[#This Row],[Référence]]),0)</f>
        <v>0</v>
      </c>
      <c r="AE44" s="10">
        <f>IFERROR(GETPIVOTDATA("Quantité",'fabrication 2018 semaine'!$A$5,"semaine",AE42,"Référence",Tableau5[[#This Row],[Référence]]),0)</f>
        <v>0</v>
      </c>
      <c r="AF44" s="10">
        <f>IFERROR(GETPIVOTDATA("Quantité",'fabrication 2018 semaine'!$A$5,"semaine",AF42,"Référence",Tableau5[[#This Row],[Référence]]),0)</f>
        <v>0</v>
      </c>
      <c r="AG44" s="10">
        <f>IFERROR(GETPIVOTDATA("Quantité",'fabrication 2018 semaine'!$A$5,"semaine",AG42,"Référence",Tableau5[[#This Row],[Référence]]),0)</f>
        <v>0</v>
      </c>
      <c r="AH44" s="10">
        <f>IFERROR(GETPIVOTDATA("Quantité",'fabrication 2018 semaine'!$A$5,"semaine",AH42,"Référence",Tableau5[[#This Row],[Référence]]),0)</f>
        <v>0</v>
      </c>
      <c r="AI44" s="10">
        <f>IFERROR(GETPIVOTDATA("Quantité",'fabrication 2018 semaine'!$A$5,"semaine",AI42,"Référence",Tableau5[[#This Row],[Référence]]),0)</f>
        <v>0</v>
      </c>
      <c r="AJ44" s="10">
        <f>IFERROR(GETPIVOTDATA("Quantité",'fabrication 2018 semaine'!$A$5,"semaine",AJ42,"Référence",Tableau5[[#This Row],[Référence]]),0)</f>
        <v>0</v>
      </c>
      <c r="AK44" s="10">
        <f>IFERROR(GETPIVOTDATA("Quantité",'fabrication 2018 semaine'!$A$5,"semaine",AK42,"Référence",Tableau5[[#This Row],[Référence]]),0)</f>
        <v>0</v>
      </c>
      <c r="AL44" s="10">
        <f>IFERROR(GETPIVOTDATA("Quantité",'fabrication 2018 semaine'!$A$5,"semaine",AL42,"Référence",Tableau5[[#This Row],[Référence]]),0)</f>
        <v>0</v>
      </c>
      <c r="AM44" s="10">
        <f>IFERROR(GETPIVOTDATA("Quantité",'fabrication 2018 semaine'!$A$5,"semaine",AM42,"Référence",Tableau5[[#This Row],[Référence]]),0)</f>
        <v>0</v>
      </c>
      <c r="AN44" s="10">
        <f>IFERROR(GETPIVOTDATA("Quantité",'fabrication 2018 semaine'!$A$5,"semaine",AN42,"Référence",Tableau5[[#This Row],[Référence]]),0)</f>
        <v>0</v>
      </c>
      <c r="AO44" s="10">
        <f>IFERROR(GETPIVOTDATA("Quantité",'fabrication 2018 semaine'!$A$5,"semaine",AO42,"Référence",Tableau5[[#This Row],[Référence]]),0)</f>
        <v>0</v>
      </c>
      <c r="AP44" s="10">
        <f>IFERROR(GETPIVOTDATA("Quantité",'fabrication 2018 semaine'!$A$5,"semaine",AP42,"Référence",Tableau5[[#This Row],[Référence]]),0)</f>
        <v>0</v>
      </c>
      <c r="AQ44" s="10">
        <f>IFERROR(GETPIVOTDATA("Quantité",'fabrication 2018 semaine'!$A$5,"semaine",AQ42,"Référence",Tableau5[[#This Row],[Référence]]),0)</f>
        <v>0</v>
      </c>
      <c r="AR44" s="10">
        <f>IFERROR(GETPIVOTDATA("Quantité",'fabrication 2018 semaine'!$A$5,"semaine",AR42,"Référence",Tableau5[[#This Row],[Référence]]),0)</f>
        <v>0</v>
      </c>
      <c r="AS44" s="10">
        <f>IFERROR(GETPIVOTDATA("Quantité",'fabrication 2018 semaine'!$A$5,"semaine",AS42,"Référence",Tableau5[[#This Row],[Référence]]),0)</f>
        <v>0</v>
      </c>
      <c r="AT44" s="10">
        <f>IFERROR(GETPIVOTDATA("Quantité",'fabrication 2018 semaine'!$A$5,"semaine",AT42,"Référence",Tableau5[[#This Row],[Référence]]),0)</f>
        <v>0</v>
      </c>
      <c r="AU44" s="10">
        <f>IFERROR(GETPIVOTDATA("Quantité",'fabrication 2018 semaine'!$A$5,"semaine",AU42,"Référence",Tableau5[[#This Row],[Référence]]),0)</f>
        <v>0</v>
      </c>
      <c r="AV44" s="10">
        <f>IFERROR(GETPIVOTDATA("Quantité",'fabrication 2018 semaine'!$A$5,"semaine",AV42,"Référence",Tableau5[[#This Row],[Référence]]),0)</f>
        <v>0</v>
      </c>
      <c r="AW44" s="10">
        <f>IFERROR(GETPIVOTDATA("Quantité",'fabrication 2018 semaine'!$A$5,"semaine",AW42,"Référence",Tableau5[[#This Row],[Référence]]),0)</f>
        <v>0</v>
      </c>
      <c r="AX44" s="10">
        <f>IFERROR(GETPIVOTDATA("Quantité",'fabrication 2018 semaine'!$A$5,"semaine",AX42,"Référence",Tableau5[[#This Row],[Référence]]),0)</f>
        <v>0</v>
      </c>
      <c r="AY44" s="10">
        <f>IFERROR(GETPIVOTDATA("Quantité",'fabrication 2018 semaine'!$A$5,"semaine",AY42,"Référence",Tableau5[[#This Row],[Référence]]),0)</f>
        <v>0</v>
      </c>
      <c r="AZ44" s="10">
        <f>IFERROR(GETPIVOTDATA("Quantité",'fabrication 2018 semaine'!$A$5,"semaine",AZ42,"Référence",Tableau5[[#This Row],[Référence]]),0)</f>
        <v>0</v>
      </c>
      <c r="BA44" s="10">
        <f>IFERROR(GETPIVOTDATA("Quantité",'fabrication 2018 semaine'!$A$5,"semaine",BA42,"Référence",Tableau5[[#This Row],[Référence]]),0)</f>
        <v>0</v>
      </c>
      <c r="BB44" s="10">
        <f>IFERROR(GETPIVOTDATA("Quantité",'fabrication 2018 semaine'!$A$5,"semaine",BB42,"Référence",Tableau5[[#This Row],[Référence]]),0)</f>
        <v>0</v>
      </c>
      <c r="BC44" s="11">
        <f t="shared" si="1"/>
        <v>0</v>
      </c>
    </row>
    <row r="45" spans="1:55" ht="18" customHeight="1" x14ac:dyDescent="0.35">
      <c r="A45" s="9" t="s">
        <v>22</v>
      </c>
      <c r="B45" s="10" t="s">
        <v>23</v>
      </c>
      <c r="C45" s="10">
        <f>IFERROR(GETPIVOTDATA("Quantité",'fabrication 2018 semaine'!$A$5,"semaine",C43,"Référence",Tableau5[[#This Row],[Référence]]),0)</f>
        <v>0</v>
      </c>
      <c r="D45" s="10">
        <f>IFERROR(GETPIVOTDATA("Quantité",'fabrication 2018 semaine'!$A$5,"semaine",D43,"Référence",Tableau5[[#This Row],[Référence]]),0)</f>
        <v>0</v>
      </c>
      <c r="E45" s="10">
        <f>IFERROR(GETPIVOTDATA("Quantité",'fabrication 2018 semaine'!$A$5,"semaine",E43,"Référence",Tableau5[[#This Row],[Référence]]),0)</f>
        <v>0</v>
      </c>
      <c r="F45" s="10">
        <f>IFERROR(GETPIVOTDATA("Quantité",'fabrication 2018 semaine'!$A$5,"semaine",F43,"Référence",Tableau5[[#This Row],[Référence]]),0)</f>
        <v>0</v>
      </c>
      <c r="G45" s="10">
        <f>IFERROR(GETPIVOTDATA("Quantité",'fabrication 2018 semaine'!$A$5,"semaine",G43,"Référence",Tableau5[[#This Row],[Référence]]),0)</f>
        <v>0</v>
      </c>
      <c r="H45" s="10">
        <f>IFERROR(GETPIVOTDATA("Quantité",'fabrication 2018 semaine'!$A$5,"semaine",H43,"Référence",Tableau5[[#This Row],[Référence]]),0)</f>
        <v>0</v>
      </c>
      <c r="I45" s="10">
        <f>IFERROR(GETPIVOTDATA("Quantité",'fabrication 2018 semaine'!$A$5,"semaine",I43,"Référence",Tableau5[[#This Row],[Référence]]),0)</f>
        <v>0</v>
      </c>
      <c r="J45" s="10">
        <f>IFERROR(GETPIVOTDATA("Quantité",'fabrication 2018 semaine'!$A$5,"semaine",J43,"Référence",Tableau5[[#This Row],[Référence]]),0)</f>
        <v>0</v>
      </c>
      <c r="K45" s="10">
        <f>IFERROR(GETPIVOTDATA("Quantité",'fabrication 2018 semaine'!$A$5,"semaine",K43,"Référence",Tableau5[[#This Row],[Référence]]),0)</f>
        <v>0</v>
      </c>
      <c r="L45" s="10">
        <f>IFERROR(GETPIVOTDATA("Quantité",'fabrication 2018 semaine'!$A$5,"semaine",L43,"Référence",Tableau5[[#This Row],[Référence]]),0)</f>
        <v>0</v>
      </c>
      <c r="M45" s="10">
        <f>IFERROR(GETPIVOTDATA("Quantité",'fabrication 2018 semaine'!$A$5,"semaine",M43,"Référence",Tableau5[[#This Row],[Référence]]),0)</f>
        <v>0</v>
      </c>
      <c r="N45" s="10">
        <f>IFERROR(GETPIVOTDATA("Quantité",'fabrication 2018 semaine'!$A$5,"semaine",N43,"Référence",Tableau5[[#This Row],[Référence]]),0)</f>
        <v>0</v>
      </c>
      <c r="O45" s="10">
        <f>IFERROR(GETPIVOTDATA("Quantité",'fabrication 2018 semaine'!$A$5,"semaine",O43,"Référence",Tableau5[[#This Row],[Référence]]),0)</f>
        <v>0</v>
      </c>
      <c r="P45" s="10">
        <f>IFERROR(GETPIVOTDATA("Quantité",'fabrication 2018 semaine'!$A$5,"semaine",P43,"Référence",Tableau5[[#This Row],[Référence]]),0)</f>
        <v>0</v>
      </c>
      <c r="Q45" s="10">
        <f>IFERROR(GETPIVOTDATA("Quantité",'fabrication 2018 semaine'!$A$5,"semaine",Q43,"Référence",Tableau5[[#This Row],[Référence]]),0)</f>
        <v>0</v>
      </c>
      <c r="R45" s="10">
        <f>IFERROR(GETPIVOTDATA("Quantité",'fabrication 2018 semaine'!$A$5,"semaine",R43,"Référence",Tableau5[[#This Row],[Référence]]),0)</f>
        <v>0</v>
      </c>
      <c r="S45" s="10">
        <f>IFERROR(GETPIVOTDATA("Quantité",'fabrication 2018 semaine'!$A$5,"semaine",S43,"Référence",Tableau5[[#This Row],[Référence]]),0)</f>
        <v>0</v>
      </c>
      <c r="T45" s="10">
        <f>IFERROR(GETPIVOTDATA("Quantité",'fabrication 2018 semaine'!$A$5,"semaine",T43,"Référence",Tableau5[[#This Row],[Référence]]),0)</f>
        <v>0</v>
      </c>
      <c r="U45" s="10">
        <f>IFERROR(GETPIVOTDATA("Quantité",'fabrication 2018 semaine'!$A$5,"semaine",U43,"Référence",Tableau5[[#This Row],[Référence]]),0)</f>
        <v>0</v>
      </c>
      <c r="V45" s="10">
        <f>IFERROR(GETPIVOTDATA("Quantité",'fabrication 2018 semaine'!$A$5,"semaine",V43,"Référence",Tableau5[[#This Row],[Référence]]),0)</f>
        <v>0</v>
      </c>
      <c r="W45" s="10">
        <f>IFERROR(GETPIVOTDATA("Quantité",'fabrication 2018 semaine'!$A$5,"semaine",W43,"Référence",Tableau5[[#This Row],[Référence]]),0)</f>
        <v>0</v>
      </c>
      <c r="X45" s="10">
        <f>IFERROR(GETPIVOTDATA("Quantité",'fabrication 2018 semaine'!$A$5,"semaine",X43,"Référence",Tableau5[[#This Row],[Référence]]),0)</f>
        <v>0</v>
      </c>
      <c r="Y45" s="10">
        <f>IFERROR(GETPIVOTDATA("Quantité",'fabrication 2018 semaine'!$A$5,"semaine",Y43,"Référence",Tableau5[[#This Row],[Référence]]),0)</f>
        <v>0</v>
      </c>
      <c r="Z45" s="10">
        <f>IFERROR(GETPIVOTDATA("Quantité",'fabrication 2018 semaine'!$A$5,"semaine",Z43,"Référence",Tableau5[[#This Row],[Référence]]),0)</f>
        <v>0</v>
      </c>
      <c r="AA45" s="10">
        <f>IFERROR(GETPIVOTDATA("Quantité",'fabrication 2018 semaine'!$A$5,"semaine",AA43,"Référence",Tableau5[[#This Row],[Référence]]),0)</f>
        <v>0</v>
      </c>
      <c r="AB45" s="10">
        <f>IFERROR(GETPIVOTDATA("Quantité",'fabrication 2018 semaine'!$A$5,"semaine",AB43,"Référence",Tableau5[[#This Row],[Référence]]),0)</f>
        <v>0</v>
      </c>
      <c r="AC45" s="10">
        <f>IFERROR(GETPIVOTDATA("Quantité",'fabrication 2018 semaine'!$A$5,"semaine",AC43,"Référence",Tableau5[[#This Row],[Référence]]),0)</f>
        <v>0</v>
      </c>
      <c r="AD45" s="10">
        <f>IFERROR(GETPIVOTDATA("Quantité",'fabrication 2018 semaine'!$A$5,"semaine",AD43,"Référence",Tableau5[[#This Row],[Référence]]),0)</f>
        <v>0</v>
      </c>
      <c r="AE45" s="10">
        <f>IFERROR(GETPIVOTDATA("Quantité",'fabrication 2018 semaine'!$A$5,"semaine",AE43,"Référence",Tableau5[[#This Row],[Référence]]),0)</f>
        <v>0</v>
      </c>
      <c r="AF45" s="10">
        <f>IFERROR(GETPIVOTDATA("Quantité",'fabrication 2018 semaine'!$A$5,"semaine",AF43,"Référence",Tableau5[[#This Row],[Référence]]),0)</f>
        <v>0</v>
      </c>
      <c r="AG45" s="10">
        <f>IFERROR(GETPIVOTDATA("Quantité",'fabrication 2018 semaine'!$A$5,"semaine",AG43,"Référence",Tableau5[[#This Row],[Référence]]),0)</f>
        <v>0</v>
      </c>
      <c r="AH45" s="10">
        <f>IFERROR(GETPIVOTDATA("Quantité",'fabrication 2018 semaine'!$A$5,"semaine",AH43,"Référence",Tableau5[[#This Row],[Référence]]),0)</f>
        <v>0</v>
      </c>
      <c r="AI45" s="10">
        <f>IFERROR(GETPIVOTDATA("Quantité",'fabrication 2018 semaine'!$A$5,"semaine",AI43,"Référence",Tableau5[[#This Row],[Référence]]),0)</f>
        <v>0</v>
      </c>
      <c r="AJ45" s="10">
        <f>IFERROR(GETPIVOTDATA("Quantité",'fabrication 2018 semaine'!$A$5,"semaine",AJ43,"Référence",Tableau5[[#This Row],[Référence]]),0)</f>
        <v>0</v>
      </c>
      <c r="AK45" s="10">
        <f>IFERROR(GETPIVOTDATA("Quantité",'fabrication 2018 semaine'!$A$5,"semaine",AK43,"Référence",Tableau5[[#This Row],[Référence]]),0)</f>
        <v>0</v>
      </c>
      <c r="AL45" s="10">
        <f>IFERROR(GETPIVOTDATA("Quantité",'fabrication 2018 semaine'!$A$5,"semaine",AL43,"Référence",Tableau5[[#This Row],[Référence]]),0)</f>
        <v>0</v>
      </c>
      <c r="AM45" s="10">
        <f>IFERROR(GETPIVOTDATA("Quantité",'fabrication 2018 semaine'!$A$5,"semaine",AM43,"Référence",Tableau5[[#This Row],[Référence]]),0)</f>
        <v>0</v>
      </c>
      <c r="AN45" s="10">
        <f>IFERROR(GETPIVOTDATA("Quantité",'fabrication 2018 semaine'!$A$5,"semaine",AN43,"Référence",Tableau5[[#This Row],[Référence]]),0)</f>
        <v>0</v>
      </c>
      <c r="AO45" s="10">
        <f>IFERROR(GETPIVOTDATA("Quantité",'fabrication 2018 semaine'!$A$5,"semaine",AO43,"Référence",Tableau5[[#This Row],[Référence]]),0)</f>
        <v>0</v>
      </c>
      <c r="AP45" s="10">
        <f>IFERROR(GETPIVOTDATA("Quantité",'fabrication 2018 semaine'!$A$5,"semaine",AP43,"Référence",Tableau5[[#This Row],[Référence]]),0)</f>
        <v>0</v>
      </c>
      <c r="AQ45" s="10">
        <f>IFERROR(GETPIVOTDATA("Quantité",'fabrication 2018 semaine'!$A$5,"semaine",AQ43,"Référence",Tableau5[[#This Row],[Référence]]),0)</f>
        <v>0</v>
      </c>
      <c r="AR45" s="10">
        <f>IFERROR(GETPIVOTDATA("Quantité",'fabrication 2018 semaine'!$A$5,"semaine",AR43,"Référence",Tableau5[[#This Row],[Référence]]),0)</f>
        <v>0</v>
      </c>
      <c r="AS45" s="10">
        <f>IFERROR(GETPIVOTDATA("Quantité",'fabrication 2018 semaine'!$A$5,"semaine",AS43,"Référence",Tableau5[[#This Row],[Référence]]),0)</f>
        <v>0</v>
      </c>
      <c r="AT45" s="10">
        <f>IFERROR(GETPIVOTDATA("Quantité",'fabrication 2018 semaine'!$A$5,"semaine",AT43,"Référence",Tableau5[[#This Row],[Référence]]),0)</f>
        <v>0</v>
      </c>
      <c r="AU45" s="10">
        <f>IFERROR(GETPIVOTDATA("Quantité",'fabrication 2018 semaine'!$A$5,"semaine",AU43,"Référence",Tableau5[[#This Row],[Référence]]),0)</f>
        <v>0</v>
      </c>
      <c r="AV45" s="10">
        <f>IFERROR(GETPIVOTDATA("Quantité",'fabrication 2018 semaine'!$A$5,"semaine",AV43,"Référence",Tableau5[[#This Row],[Référence]]),0)</f>
        <v>0</v>
      </c>
      <c r="AW45" s="10">
        <f>IFERROR(GETPIVOTDATA("Quantité",'fabrication 2018 semaine'!$A$5,"semaine",AW43,"Référence",Tableau5[[#This Row],[Référence]]),0)</f>
        <v>0</v>
      </c>
      <c r="AX45" s="10">
        <f>IFERROR(GETPIVOTDATA("Quantité",'fabrication 2018 semaine'!$A$5,"semaine",AX43,"Référence",Tableau5[[#This Row],[Référence]]),0)</f>
        <v>0</v>
      </c>
      <c r="AY45" s="10">
        <f>IFERROR(GETPIVOTDATA("Quantité",'fabrication 2018 semaine'!$A$5,"semaine",AY43,"Référence",Tableau5[[#This Row],[Référence]]),0)</f>
        <v>0</v>
      </c>
      <c r="AZ45" s="10">
        <f>IFERROR(GETPIVOTDATA("Quantité",'fabrication 2018 semaine'!$A$5,"semaine",AZ43,"Référence",Tableau5[[#This Row],[Référence]]),0)</f>
        <v>0</v>
      </c>
      <c r="BA45" s="10">
        <f>IFERROR(GETPIVOTDATA("Quantité",'fabrication 2018 semaine'!$A$5,"semaine",BA43,"Référence",Tableau5[[#This Row],[Référence]]),0)</f>
        <v>0</v>
      </c>
      <c r="BB45" s="10">
        <f>IFERROR(GETPIVOTDATA("Quantité",'fabrication 2018 semaine'!$A$5,"semaine",BB43,"Référence",Tableau5[[#This Row],[Référence]]),0)</f>
        <v>0</v>
      </c>
      <c r="BC45" s="11">
        <f t="shared" si="1"/>
        <v>0</v>
      </c>
    </row>
    <row r="46" spans="1:55" ht="18" customHeight="1" x14ac:dyDescent="0.35">
      <c r="A46" s="9" t="s">
        <v>26</v>
      </c>
      <c r="B46" s="10" t="s">
        <v>27</v>
      </c>
      <c r="C46" s="10">
        <f>IFERROR(GETPIVOTDATA("Quantité",'fabrication 2018 semaine'!$A$5,"semaine",C44,"Référence",Tableau5[[#This Row],[Référence]]),0)</f>
        <v>0</v>
      </c>
      <c r="D46" s="10">
        <f>IFERROR(GETPIVOTDATA("Quantité",'fabrication 2018 semaine'!$A$5,"semaine",D44,"Référence",Tableau5[[#This Row],[Référence]]),0)</f>
        <v>0</v>
      </c>
      <c r="E46" s="10">
        <f>IFERROR(GETPIVOTDATA("Quantité",'fabrication 2018 semaine'!$A$5,"semaine",E44,"Référence",Tableau5[[#This Row],[Référence]]),0)</f>
        <v>0</v>
      </c>
      <c r="F46" s="10">
        <f>IFERROR(GETPIVOTDATA("Quantité",'fabrication 2018 semaine'!$A$5,"semaine",F44,"Référence",Tableau5[[#This Row],[Référence]]),0)</f>
        <v>0</v>
      </c>
      <c r="G46" s="10">
        <f>IFERROR(GETPIVOTDATA("Quantité",'fabrication 2018 semaine'!$A$5,"semaine",G44,"Référence",Tableau5[[#This Row],[Référence]]),0)</f>
        <v>0</v>
      </c>
      <c r="H46" s="10">
        <f>IFERROR(GETPIVOTDATA("Quantité",'fabrication 2018 semaine'!$A$5,"semaine",H44,"Référence",Tableau5[[#This Row],[Référence]]),0)</f>
        <v>0</v>
      </c>
      <c r="I46" s="10">
        <f>IFERROR(GETPIVOTDATA("Quantité",'fabrication 2018 semaine'!$A$5,"semaine",I44,"Référence",Tableau5[[#This Row],[Référence]]),0)</f>
        <v>0</v>
      </c>
      <c r="J46" s="10">
        <f>IFERROR(GETPIVOTDATA("Quantité",'fabrication 2018 semaine'!$A$5,"semaine",J44,"Référence",Tableau5[[#This Row],[Référence]]),0)</f>
        <v>0</v>
      </c>
      <c r="K46" s="10">
        <f>IFERROR(GETPIVOTDATA("Quantité",'fabrication 2018 semaine'!$A$5,"semaine",K44,"Référence",Tableau5[[#This Row],[Référence]]),0)</f>
        <v>0</v>
      </c>
      <c r="L46" s="10">
        <f>IFERROR(GETPIVOTDATA("Quantité",'fabrication 2018 semaine'!$A$5,"semaine",L44,"Référence",Tableau5[[#This Row],[Référence]]),0)</f>
        <v>0</v>
      </c>
      <c r="M46" s="10">
        <f>IFERROR(GETPIVOTDATA("Quantité",'fabrication 2018 semaine'!$A$5,"semaine",M44,"Référence",Tableau5[[#This Row],[Référence]]),0)</f>
        <v>0</v>
      </c>
      <c r="N46" s="10">
        <f>IFERROR(GETPIVOTDATA("Quantité",'fabrication 2018 semaine'!$A$5,"semaine",N44,"Référence",Tableau5[[#This Row],[Référence]]),0)</f>
        <v>0</v>
      </c>
      <c r="O46" s="10">
        <f>IFERROR(GETPIVOTDATA("Quantité",'fabrication 2018 semaine'!$A$5,"semaine",O44,"Référence",Tableau5[[#This Row],[Référence]]),0)</f>
        <v>0</v>
      </c>
      <c r="P46" s="10">
        <f>IFERROR(GETPIVOTDATA("Quantité",'fabrication 2018 semaine'!$A$5,"semaine",P44,"Référence",Tableau5[[#This Row],[Référence]]),0)</f>
        <v>0</v>
      </c>
      <c r="Q46" s="10">
        <f>IFERROR(GETPIVOTDATA("Quantité",'fabrication 2018 semaine'!$A$5,"semaine",Q44,"Référence",Tableau5[[#This Row],[Référence]]),0)</f>
        <v>0</v>
      </c>
      <c r="R46" s="10">
        <f>IFERROR(GETPIVOTDATA("Quantité",'fabrication 2018 semaine'!$A$5,"semaine",R44,"Référence",Tableau5[[#This Row],[Référence]]),0)</f>
        <v>0</v>
      </c>
      <c r="S46" s="10">
        <f>IFERROR(GETPIVOTDATA("Quantité",'fabrication 2018 semaine'!$A$5,"semaine",S44,"Référence",Tableau5[[#This Row],[Référence]]),0)</f>
        <v>0</v>
      </c>
      <c r="T46" s="10">
        <f>IFERROR(GETPIVOTDATA("Quantité",'fabrication 2018 semaine'!$A$5,"semaine",T44,"Référence",Tableau5[[#This Row],[Référence]]),0)</f>
        <v>0</v>
      </c>
      <c r="U46" s="10">
        <f>IFERROR(GETPIVOTDATA("Quantité",'fabrication 2018 semaine'!$A$5,"semaine",U44,"Référence",Tableau5[[#This Row],[Référence]]),0)</f>
        <v>0</v>
      </c>
      <c r="V46" s="10">
        <f>IFERROR(GETPIVOTDATA("Quantité",'fabrication 2018 semaine'!$A$5,"semaine",V44,"Référence",Tableau5[[#This Row],[Référence]]),0)</f>
        <v>0</v>
      </c>
      <c r="W46" s="10">
        <f>IFERROR(GETPIVOTDATA("Quantité",'fabrication 2018 semaine'!$A$5,"semaine",W44,"Référence",Tableau5[[#This Row],[Référence]]),0)</f>
        <v>0</v>
      </c>
      <c r="X46" s="10">
        <f>IFERROR(GETPIVOTDATA("Quantité",'fabrication 2018 semaine'!$A$5,"semaine",X44,"Référence",Tableau5[[#This Row],[Référence]]),0)</f>
        <v>0</v>
      </c>
      <c r="Y46" s="10">
        <f>IFERROR(GETPIVOTDATA("Quantité",'fabrication 2018 semaine'!$A$5,"semaine",Y44,"Référence",Tableau5[[#This Row],[Référence]]),0)</f>
        <v>0</v>
      </c>
      <c r="Z46" s="10">
        <f>IFERROR(GETPIVOTDATA("Quantité",'fabrication 2018 semaine'!$A$5,"semaine",Z44,"Référence",Tableau5[[#This Row],[Référence]]),0)</f>
        <v>0</v>
      </c>
      <c r="AA46" s="10">
        <f>IFERROR(GETPIVOTDATA("Quantité",'fabrication 2018 semaine'!$A$5,"semaine",AA44,"Référence",Tableau5[[#This Row],[Référence]]),0)</f>
        <v>0</v>
      </c>
      <c r="AB46" s="10">
        <f>IFERROR(GETPIVOTDATA("Quantité",'fabrication 2018 semaine'!$A$5,"semaine",AB44,"Référence",Tableau5[[#This Row],[Référence]]),0)</f>
        <v>0</v>
      </c>
      <c r="AC46" s="10">
        <f>IFERROR(GETPIVOTDATA("Quantité",'fabrication 2018 semaine'!$A$5,"semaine",AC44,"Référence",Tableau5[[#This Row],[Référence]]),0)</f>
        <v>0</v>
      </c>
      <c r="AD46" s="10">
        <f>IFERROR(GETPIVOTDATA("Quantité",'fabrication 2018 semaine'!$A$5,"semaine",AD44,"Référence",Tableau5[[#This Row],[Référence]]),0)</f>
        <v>0</v>
      </c>
      <c r="AE46" s="10">
        <f>IFERROR(GETPIVOTDATA("Quantité",'fabrication 2018 semaine'!$A$5,"semaine",AE44,"Référence",Tableau5[[#This Row],[Référence]]),0)</f>
        <v>0</v>
      </c>
      <c r="AF46" s="10">
        <f>IFERROR(GETPIVOTDATA("Quantité",'fabrication 2018 semaine'!$A$5,"semaine",AF44,"Référence",Tableau5[[#This Row],[Référence]]),0)</f>
        <v>0</v>
      </c>
      <c r="AG46" s="10">
        <f>IFERROR(GETPIVOTDATA("Quantité",'fabrication 2018 semaine'!$A$5,"semaine",AG44,"Référence",Tableau5[[#This Row],[Référence]]),0)</f>
        <v>0</v>
      </c>
      <c r="AH46" s="10">
        <f>IFERROR(GETPIVOTDATA("Quantité",'fabrication 2018 semaine'!$A$5,"semaine",AH44,"Référence",Tableau5[[#This Row],[Référence]]),0)</f>
        <v>0</v>
      </c>
      <c r="AI46" s="10">
        <f>IFERROR(GETPIVOTDATA("Quantité",'fabrication 2018 semaine'!$A$5,"semaine",AI44,"Référence",Tableau5[[#This Row],[Référence]]),0)</f>
        <v>0</v>
      </c>
      <c r="AJ46" s="10">
        <f>IFERROR(GETPIVOTDATA("Quantité",'fabrication 2018 semaine'!$A$5,"semaine",AJ44,"Référence",Tableau5[[#This Row],[Référence]]),0)</f>
        <v>0</v>
      </c>
      <c r="AK46" s="10">
        <f>IFERROR(GETPIVOTDATA("Quantité",'fabrication 2018 semaine'!$A$5,"semaine",AK44,"Référence",Tableau5[[#This Row],[Référence]]),0)</f>
        <v>0</v>
      </c>
      <c r="AL46" s="10">
        <f>IFERROR(GETPIVOTDATA("Quantité",'fabrication 2018 semaine'!$A$5,"semaine",AL44,"Référence",Tableau5[[#This Row],[Référence]]),0)</f>
        <v>0</v>
      </c>
      <c r="AM46" s="10">
        <f>IFERROR(GETPIVOTDATA("Quantité",'fabrication 2018 semaine'!$A$5,"semaine",AM44,"Référence",Tableau5[[#This Row],[Référence]]),0)</f>
        <v>0</v>
      </c>
      <c r="AN46" s="10">
        <f>IFERROR(GETPIVOTDATA("Quantité",'fabrication 2018 semaine'!$A$5,"semaine",AN44,"Référence",Tableau5[[#This Row],[Référence]]),0)</f>
        <v>0</v>
      </c>
      <c r="AO46" s="10">
        <f>IFERROR(GETPIVOTDATA("Quantité",'fabrication 2018 semaine'!$A$5,"semaine",AO44,"Référence",Tableau5[[#This Row],[Référence]]),0)</f>
        <v>0</v>
      </c>
      <c r="AP46" s="10">
        <f>IFERROR(GETPIVOTDATA("Quantité",'fabrication 2018 semaine'!$A$5,"semaine",AP44,"Référence",Tableau5[[#This Row],[Référence]]),0)</f>
        <v>0</v>
      </c>
      <c r="AQ46" s="10">
        <f>IFERROR(GETPIVOTDATA("Quantité",'fabrication 2018 semaine'!$A$5,"semaine",AQ44,"Référence",Tableau5[[#This Row],[Référence]]),0)</f>
        <v>0</v>
      </c>
      <c r="AR46" s="10">
        <f>IFERROR(GETPIVOTDATA("Quantité",'fabrication 2018 semaine'!$A$5,"semaine",AR44,"Référence",Tableau5[[#This Row],[Référence]]),0)</f>
        <v>0</v>
      </c>
      <c r="AS46" s="10">
        <f>IFERROR(GETPIVOTDATA("Quantité",'fabrication 2018 semaine'!$A$5,"semaine",AS44,"Référence",Tableau5[[#This Row],[Référence]]),0)</f>
        <v>0</v>
      </c>
      <c r="AT46" s="10">
        <f>IFERROR(GETPIVOTDATA("Quantité",'fabrication 2018 semaine'!$A$5,"semaine",AT44,"Référence",Tableau5[[#This Row],[Référence]]),0)</f>
        <v>0</v>
      </c>
      <c r="AU46" s="10">
        <f>IFERROR(GETPIVOTDATA("Quantité",'fabrication 2018 semaine'!$A$5,"semaine",AU44,"Référence",Tableau5[[#This Row],[Référence]]),0)</f>
        <v>0</v>
      </c>
      <c r="AV46" s="10">
        <f>IFERROR(GETPIVOTDATA("Quantité",'fabrication 2018 semaine'!$A$5,"semaine",AV44,"Référence",Tableau5[[#This Row],[Référence]]),0)</f>
        <v>0</v>
      </c>
      <c r="AW46" s="10">
        <f>IFERROR(GETPIVOTDATA("Quantité",'fabrication 2018 semaine'!$A$5,"semaine",AW44,"Référence",Tableau5[[#This Row],[Référence]]),0)</f>
        <v>0</v>
      </c>
      <c r="AX46" s="10">
        <f>IFERROR(GETPIVOTDATA("Quantité",'fabrication 2018 semaine'!$A$5,"semaine",AX44,"Référence",Tableau5[[#This Row],[Référence]]),0)</f>
        <v>0</v>
      </c>
      <c r="AY46" s="10">
        <f>IFERROR(GETPIVOTDATA("Quantité",'fabrication 2018 semaine'!$A$5,"semaine",AY44,"Référence",Tableau5[[#This Row],[Référence]]),0)</f>
        <v>0</v>
      </c>
      <c r="AZ46" s="10">
        <f>IFERROR(GETPIVOTDATA("Quantité",'fabrication 2018 semaine'!$A$5,"semaine",AZ44,"Référence",Tableau5[[#This Row],[Référence]]),0)</f>
        <v>0</v>
      </c>
      <c r="BA46" s="10">
        <f>IFERROR(GETPIVOTDATA("Quantité",'fabrication 2018 semaine'!$A$5,"semaine",BA44,"Référence",Tableau5[[#This Row],[Référence]]),0)</f>
        <v>0</v>
      </c>
      <c r="BB46" s="10">
        <f>IFERROR(GETPIVOTDATA("Quantité",'fabrication 2018 semaine'!$A$5,"semaine",BB44,"Référence",Tableau5[[#This Row],[Référence]]),0)</f>
        <v>0</v>
      </c>
      <c r="BC46" s="11">
        <f t="shared" si="1"/>
        <v>0</v>
      </c>
    </row>
    <row r="47" spans="1:55" ht="18" customHeight="1" x14ac:dyDescent="0.35">
      <c r="A47" s="9" t="s">
        <v>8</v>
      </c>
      <c r="B47" s="10" t="s">
        <v>9</v>
      </c>
      <c r="C47" s="10">
        <f>IFERROR(GETPIVOTDATA("Quantité",'fabrication 2018 semaine'!$A$5,"semaine",C45,"Référence",Tableau5[[#This Row],[Référence]]),0)</f>
        <v>0</v>
      </c>
      <c r="D47" s="10">
        <f>IFERROR(GETPIVOTDATA("Quantité",'fabrication 2018 semaine'!$A$5,"semaine",D45,"Référence",Tableau5[[#This Row],[Référence]]),0)</f>
        <v>0</v>
      </c>
      <c r="E47" s="10">
        <f>IFERROR(GETPIVOTDATA("Quantité",'fabrication 2018 semaine'!$A$5,"semaine",E45,"Référence",Tableau5[[#This Row],[Référence]]),0)</f>
        <v>0</v>
      </c>
      <c r="F47" s="10">
        <f>IFERROR(GETPIVOTDATA("Quantité",'fabrication 2018 semaine'!$A$5,"semaine",F45,"Référence",Tableau5[[#This Row],[Référence]]),0)</f>
        <v>0</v>
      </c>
      <c r="G47" s="10">
        <f>IFERROR(GETPIVOTDATA("Quantité",'fabrication 2018 semaine'!$A$5,"semaine",G45,"Référence",Tableau5[[#This Row],[Référence]]),0)</f>
        <v>0</v>
      </c>
      <c r="H47" s="10">
        <f>IFERROR(GETPIVOTDATA("Quantité",'fabrication 2018 semaine'!$A$5,"semaine",H45,"Référence",Tableau5[[#This Row],[Référence]]),0)</f>
        <v>0</v>
      </c>
      <c r="I47" s="10">
        <f>IFERROR(GETPIVOTDATA("Quantité",'fabrication 2018 semaine'!$A$5,"semaine",I45,"Référence",Tableau5[[#This Row],[Référence]]),0)</f>
        <v>0</v>
      </c>
      <c r="J47" s="10">
        <f>IFERROR(GETPIVOTDATA("Quantité",'fabrication 2018 semaine'!$A$5,"semaine",J45,"Référence",Tableau5[[#This Row],[Référence]]),0)</f>
        <v>0</v>
      </c>
      <c r="K47" s="10">
        <f>IFERROR(GETPIVOTDATA("Quantité",'fabrication 2018 semaine'!$A$5,"semaine",K45,"Référence",Tableau5[[#This Row],[Référence]]),0)</f>
        <v>0</v>
      </c>
      <c r="L47" s="10">
        <f>IFERROR(GETPIVOTDATA("Quantité",'fabrication 2018 semaine'!$A$5,"semaine",L45,"Référence",Tableau5[[#This Row],[Référence]]),0)</f>
        <v>0</v>
      </c>
      <c r="M47" s="10">
        <f>IFERROR(GETPIVOTDATA("Quantité",'fabrication 2018 semaine'!$A$5,"semaine",M45,"Référence",Tableau5[[#This Row],[Référence]]),0)</f>
        <v>0</v>
      </c>
      <c r="N47" s="10">
        <f>IFERROR(GETPIVOTDATA("Quantité",'fabrication 2018 semaine'!$A$5,"semaine",N45,"Référence",Tableau5[[#This Row],[Référence]]),0)</f>
        <v>0</v>
      </c>
      <c r="O47" s="10">
        <f>IFERROR(GETPIVOTDATA("Quantité",'fabrication 2018 semaine'!$A$5,"semaine",O45,"Référence",Tableau5[[#This Row],[Référence]]),0)</f>
        <v>0</v>
      </c>
      <c r="P47" s="10">
        <f>IFERROR(GETPIVOTDATA("Quantité",'fabrication 2018 semaine'!$A$5,"semaine",P45,"Référence",Tableau5[[#This Row],[Référence]]),0)</f>
        <v>0</v>
      </c>
      <c r="Q47" s="10">
        <f>IFERROR(GETPIVOTDATA("Quantité",'fabrication 2018 semaine'!$A$5,"semaine",Q45,"Référence",Tableau5[[#This Row],[Référence]]),0)</f>
        <v>0</v>
      </c>
      <c r="R47" s="10">
        <f>IFERROR(GETPIVOTDATA("Quantité",'fabrication 2018 semaine'!$A$5,"semaine",R45,"Référence",Tableau5[[#This Row],[Référence]]),0)</f>
        <v>0</v>
      </c>
      <c r="S47" s="10">
        <f>IFERROR(GETPIVOTDATA("Quantité",'fabrication 2018 semaine'!$A$5,"semaine",S45,"Référence",Tableau5[[#This Row],[Référence]]),0)</f>
        <v>0</v>
      </c>
      <c r="T47" s="10">
        <f>IFERROR(GETPIVOTDATA("Quantité",'fabrication 2018 semaine'!$A$5,"semaine",T45,"Référence",Tableau5[[#This Row],[Référence]]),0)</f>
        <v>0</v>
      </c>
      <c r="U47" s="10">
        <f>IFERROR(GETPIVOTDATA("Quantité",'fabrication 2018 semaine'!$A$5,"semaine",U45,"Référence",Tableau5[[#This Row],[Référence]]),0)</f>
        <v>0</v>
      </c>
      <c r="V47" s="10">
        <f>IFERROR(GETPIVOTDATA("Quantité",'fabrication 2018 semaine'!$A$5,"semaine",V45,"Référence",Tableau5[[#This Row],[Référence]]),0)</f>
        <v>0</v>
      </c>
      <c r="W47" s="10">
        <f>IFERROR(GETPIVOTDATA("Quantité",'fabrication 2018 semaine'!$A$5,"semaine",W45,"Référence",Tableau5[[#This Row],[Référence]]),0)</f>
        <v>0</v>
      </c>
      <c r="X47" s="10">
        <f>IFERROR(GETPIVOTDATA("Quantité",'fabrication 2018 semaine'!$A$5,"semaine",X45,"Référence",Tableau5[[#This Row],[Référence]]),0)</f>
        <v>0</v>
      </c>
      <c r="Y47" s="10">
        <f>IFERROR(GETPIVOTDATA("Quantité",'fabrication 2018 semaine'!$A$5,"semaine",Y45,"Référence",Tableau5[[#This Row],[Référence]]),0)</f>
        <v>0</v>
      </c>
      <c r="Z47" s="10">
        <f>IFERROR(GETPIVOTDATA("Quantité",'fabrication 2018 semaine'!$A$5,"semaine",Z45,"Référence",Tableau5[[#This Row],[Référence]]),0)</f>
        <v>0</v>
      </c>
      <c r="AA47" s="10">
        <f>IFERROR(GETPIVOTDATA("Quantité",'fabrication 2018 semaine'!$A$5,"semaine",AA45,"Référence",Tableau5[[#This Row],[Référence]]),0)</f>
        <v>0</v>
      </c>
      <c r="AB47" s="10">
        <f>IFERROR(GETPIVOTDATA("Quantité",'fabrication 2018 semaine'!$A$5,"semaine",AB45,"Référence",Tableau5[[#This Row],[Référence]]),0)</f>
        <v>0</v>
      </c>
      <c r="AC47" s="10">
        <f>IFERROR(GETPIVOTDATA("Quantité",'fabrication 2018 semaine'!$A$5,"semaine",AC45,"Référence",Tableau5[[#This Row],[Référence]]),0)</f>
        <v>0</v>
      </c>
      <c r="AD47" s="10">
        <f>IFERROR(GETPIVOTDATA("Quantité",'fabrication 2018 semaine'!$A$5,"semaine",AD45,"Référence",Tableau5[[#This Row],[Référence]]),0)</f>
        <v>0</v>
      </c>
      <c r="AE47" s="10">
        <f>IFERROR(GETPIVOTDATA("Quantité",'fabrication 2018 semaine'!$A$5,"semaine",AE45,"Référence",Tableau5[[#This Row],[Référence]]),0)</f>
        <v>0</v>
      </c>
      <c r="AF47" s="10">
        <f>IFERROR(GETPIVOTDATA("Quantité",'fabrication 2018 semaine'!$A$5,"semaine",AF45,"Référence",Tableau5[[#This Row],[Référence]]),0)</f>
        <v>0</v>
      </c>
      <c r="AG47" s="10">
        <f>IFERROR(GETPIVOTDATA("Quantité",'fabrication 2018 semaine'!$A$5,"semaine",AG45,"Référence",Tableau5[[#This Row],[Référence]]),0)</f>
        <v>0</v>
      </c>
      <c r="AH47" s="10">
        <f>IFERROR(GETPIVOTDATA("Quantité",'fabrication 2018 semaine'!$A$5,"semaine",AH45,"Référence",Tableau5[[#This Row],[Référence]]),0)</f>
        <v>0</v>
      </c>
      <c r="AI47" s="10">
        <f>IFERROR(GETPIVOTDATA("Quantité",'fabrication 2018 semaine'!$A$5,"semaine",AI45,"Référence",Tableau5[[#This Row],[Référence]]),0)</f>
        <v>0</v>
      </c>
      <c r="AJ47" s="10">
        <f>IFERROR(GETPIVOTDATA("Quantité",'fabrication 2018 semaine'!$A$5,"semaine",AJ45,"Référence",Tableau5[[#This Row],[Référence]]),0)</f>
        <v>0</v>
      </c>
      <c r="AK47" s="10">
        <f>IFERROR(GETPIVOTDATA("Quantité",'fabrication 2018 semaine'!$A$5,"semaine",AK45,"Référence",Tableau5[[#This Row],[Référence]]),0)</f>
        <v>0</v>
      </c>
      <c r="AL47" s="10">
        <f>IFERROR(GETPIVOTDATA("Quantité",'fabrication 2018 semaine'!$A$5,"semaine",AL45,"Référence",Tableau5[[#This Row],[Référence]]),0)</f>
        <v>0</v>
      </c>
      <c r="AM47" s="10">
        <f>IFERROR(GETPIVOTDATA("Quantité",'fabrication 2018 semaine'!$A$5,"semaine",AM45,"Référence",Tableau5[[#This Row],[Référence]]),0)</f>
        <v>0</v>
      </c>
      <c r="AN47" s="10">
        <f>IFERROR(GETPIVOTDATA("Quantité",'fabrication 2018 semaine'!$A$5,"semaine",AN45,"Référence",Tableau5[[#This Row],[Référence]]),0)</f>
        <v>0</v>
      </c>
      <c r="AO47" s="10">
        <f>IFERROR(GETPIVOTDATA("Quantité",'fabrication 2018 semaine'!$A$5,"semaine",AO45,"Référence",Tableau5[[#This Row],[Référence]]),0)</f>
        <v>0</v>
      </c>
      <c r="AP47" s="10">
        <f>IFERROR(GETPIVOTDATA("Quantité",'fabrication 2018 semaine'!$A$5,"semaine",AP45,"Référence",Tableau5[[#This Row],[Référence]]),0)</f>
        <v>0</v>
      </c>
      <c r="AQ47" s="10">
        <f>IFERROR(GETPIVOTDATA("Quantité",'fabrication 2018 semaine'!$A$5,"semaine",AQ45,"Référence",Tableau5[[#This Row],[Référence]]),0)</f>
        <v>0</v>
      </c>
      <c r="AR47" s="10">
        <f>IFERROR(GETPIVOTDATA("Quantité",'fabrication 2018 semaine'!$A$5,"semaine",AR45,"Référence",Tableau5[[#This Row],[Référence]]),0)</f>
        <v>0</v>
      </c>
      <c r="AS47" s="10">
        <f>IFERROR(GETPIVOTDATA("Quantité",'fabrication 2018 semaine'!$A$5,"semaine",AS45,"Référence",Tableau5[[#This Row],[Référence]]),0)</f>
        <v>0</v>
      </c>
      <c r="AT47" s="10">
        <f>IFERROR(GETPIVOTDATA("Quantité",'fabrication 2018 semaine'!$A$5,"semaine",AT45,"Référence",Tableau5[[#This Row],[Référence]]),0)</f>
        <v>0</v>
      </c>
      <c r="AU47" s="10">
        <f>IFERROR(GETPIVOTDATA("Quantité",'fabrication 2018 semaine'!$A$5,"semaine",AU45,"Référence",Tableau5[[#This Row],[Référence]]),0)</f>
        <v>0</v>
      </c>
      <c r="AV47" s="10">
        <f>IFERROR(GETPIVOTDATA("Quantité",'fabrication 2018 semaine'!$A$5,"semaine",AV45,"Référence",Tableau5[[#This Row],[Référence]]),0)</f>
        <v>0</v>
      </c>
      <c r="AW47" s="10">
        <f>IFERROR(GETPIVOTDATA("Quantité",'fabrication 2018 semaine'!$A$5,"semaine",AW45,"Référence",Tableau5[[#This Row],[Référence]]),0)</f>
        <v>0</v>
      </c>
      <c r="AX47" s="10">
        <f>IFERROR(GETPIVOTDATA("Quantité",'fabrication 2018 semaine'!$A$5,"semaine",AX45,"Référence",Tableau5[[#This Row],[Référence]]),0)</f>
        <v>0</v>
      </c>
      <c r="AY47" s="10">
        <f>IFERROR(GETPIVOTDATA("Quantité",'fabrication 2018 semaine'!$A$5,"semaine",AY45,"Référence",Tableau5[[#This Row],[Référence]]),0)</f>
        <v>0</v>
      </c>
      <c r="AZ47" s="10">
        <f>IFERROR(GETPIVOTDATA("Quantité",'fabrication 2018 semaine'!$A$5,"semaine",AZ45,"Référence",Tableau5[[#This Row],[Référence]]),0)</f>
        <v>0</v>
      </c>
      <c r="BA47" s="10">
        <f>IFERROR(GETPIVOTDATA("Quantité",'fabrication 2018 semaine'!$A$5,"semaine",BA45,"Référence",Tableau5[[#This Row],[Référence]]),0)</f>
        <v>0</v>
      </c>
      <c r="BB47" s="10">
        <f>IFERROR(GETPIVOTDATA("Quantité",'fabrication 2018 semaine'!$A$5,"semaine",BB45,"Référence",Tableau5[[#This Row],[Référence]]),0)</f>
        <v>0</v>
      </c>
      <c r="BC47" s="11">
        <f t="shared" si="1"/>
        <v>0</v>
      </c>
    </row>
    <row r="48" spans="1:55" ht="18" customHeight="1" x14ac:dyDescent="0.35">
      <c r="A48" s="9" t="s">
        <v>14</v>
      </c>
      <c r="B48" s="10" t="s">
        <v>15</v>
      </c>
      <c r="C48" s="10">
        <f>IFERROR(GETPIVOTDATA("Quantité",'fabrication 2018 semaine'!$A$5,"semaine",C46,"Référence",Tableau5[[#This Row],[Référence]]),0)</f>
        <v>0</v>
      </c>
      <c r="D48" s="10">
        <f>IFERROR(GETPIVOTDATA("Quantité",'fabrication 2018 semaine'!$A$5,"semaine",D46,"Référence",Tableau5[[#This Row],[Référence]]),0)</f>
        <v>0</v>
      </c>
      <c r="E48" s="10">
        <f>IFERROR(GETPIVOTDATA("Quantité",'fabrication 2018 semaine'!$A$5,"semaine",E46,"Référence",Tableau5[[#This Row],[Référence]]),0)</f>
        <v>0</v>
      </c>
      <c r="F48" s="10">
        <f>IFERROR(GETPIVOTDATA("Quantité",'fabrication 2018 semaine'!$A$5,"semaine",F46,"Référence",Tableau5[[#This Row],[Référence]]),0)</f>
        <v>0</v>
      </c>
      <c r="G48" s="10">
        <f>IFERROR(GETPIVOTDATA("Quantité",'fabrication 2018 semaine'!$A$5,"semaine",G46,"Référence",Tableau5[[#This Row],[Référence]]),0)</f>
        <v>0</v>
      </c>
      <c r="H48" s="10">
        <f>IFERROR(GETPIVOTDATA("Quantité",'fabrication 2018 semaine'!$A$5,"semaine",H46,"Référence",Tableau5[[#This Row],[Référence]]),0)</f>
        <v>0</v>
      </c>
      <c r="I48" s="10">
        <f>IFERROR(GETPIVOTDATA("Quantité",'fabrication 2018 semaine'!$A$5,"semaine",I46,"Référence",Tableau5[[#This Row],[Référence]]),0)</f>
        <v>0</v>
      </c>
      <c r="J48" s="10">
        <f>IFERROR(GETPIVOTDATA("Quantité",'fabrication 2018 semaine'!$A$5,"semaine",J46,"Référence",Tableau5[[#This Row],[Référence]]),0)</f>
        <v>0</v>
      </c>
      <c r="K48" s="10">
        <f>IFERROR(GETPIVOTDATA("Quantité",'fabrication 2018 semaine'!$A$5,"semaine",K46,"Référence",Tableau5[[#This Row],[Référence]]),0)</f>
        <v>0</v>
      </c>
      <c r="L48" s="10">
        <f>IFERROR(GETPIVOTDATA("Quantité",'fabrication 2018 semaine'!$A$5,"semaine",L46,"Référence",Tableau5[[#This Row],[Référence]]),0)</f>
        <v>0</v>
      </c>
      <c r="M48" s="10">
        <f>IFERROR(GETPIVOTDATA("Quantité",'fabrication 2018 semaine'!$A$5,"semaine",M46,"Référence",Tableau5[[#This Row],[Référence]]),0)</f>
        <v>0</v>
      </c>
      <c r="N48" s="10">
        <f>IFERROR(GETPIVOTDATA("Quantité",'fabrication 2018 semaine'!$A$5,"semaine",N46,"Référence",Tableau5[[#This Row],[Référence]]),0)</f>
        <v>0</v>
      </c>
      <c r="O48" s="10">
        <f>IFERROR(GETPIVOTDATA("Quantité",'fabrication 2018 semaine'!$A$5,"semaine",O46,"Référence",Tableau5[[#This Row],[Référence]]),0)</f>
        <v>0</v>
      </c>
      <c r="P48" s="10">
        <f>IFERROR(GETPIVOTDATA("Quantité",'fabrication 2018 semaine'!$A$5,"semaine",P46,"Référence",Tableau5[[#This Row],[Référence]]),0)</f>
        <v>0</v>
      </c>
      <c r="Q48" s="10">
        <f>IFERROR(GETPIVOTDATA("Quantité",'fabrication 2018 semaine'!$A$5,"semaine",Q46,"Référence",Tableau5[[#This Row],[Référence]]),0)</f>
        <v>0</v>
      </c>
      <c r="R48" s="10">
        <f>IFERROR(GETPIVOTDATA("Quantité",'fabrication 2018 semaine'!$A$5,"semaine",R46,"Référence",Tableau5[[#This Row],[Référence]]),0)</f>
        <v>0</v>
      </c>
      <c r="S48" s="10">
        <f>IFERROR(GETPIVOTDATA("Quantité",'fabrication 2018 semaine'!$A$5,"semaine",S46,"Référence",Tableau5[[#This Row],[Référence]]),0)</f>
        <v>0</v>
      </c>
      <c r="T48" s="10">
        <f>IFERROR(GETPIVOTDATA("Quantité",'fabrication 2018 semaine'!$A$5,"semaine",T46,"Référence",Tableau5[[#This Row],[Référence]]),0)</f>
        <v>0</v>
      </c>
      <c r="U48" s="10">
        <f>IFERROR(GETPIVOTDATA("Quantité",'fabrication 2018 semaine'!$A$5,"semaine",U46,"Référence",Tableau5[[#This Row],[Référence]]),0)</f>
        <v>0</v>
      </c>
      <c r="V48" s="10">
        <f>IFERROR(GETPIVOTDATA("Quantité",'fabrication 2018 semaine'!$A$5,"semaine",V46,"Référence",Tableau5[[#This Row],[Référence]]),0)</f>
        <v>0</v>
      </c>
      <c r="W48" s="10">
        <f>IFERROR(GETPIVOTDATA("Quantité",'fabrication 2018 semaine'!$A$5,"semaine",W46,"Référence",Tableau5[[#This Row],[Référence]]),0)</f>
        <v>0</v>
      </c>
      <c r="X48" s="10">
        <f>IFERROR(GETPIVOTDATA("Quantité",'fabrication 2018 semaine'!$A$5,"semaine",X46,"Référence",Tableau5[[#This Row],[Référence]]),0)</f>
        <v>0</v>
      </c>
      <c r="Y48" s="10">
        <f>IFERROR(GETPIVOTDATA("Quantité",'fabrication 2018 semaine'!$A$5,"semaine",Y46,"Référence",Tableau5[[#This Row],[Référence]]),0)</f>
        <v>0</v>
      </c>
      <c r="Z48" s="10">
        <f>IFERROR(GETPIVOTDATA("Quantité",'fabrication 2018 semaine'!$A$5,"semaine",Z46,"Référence",Tableau5[[#This Row],[Référence]]),0)</f>
        <v>0</v>
      </c>
      <c r="AA48" s="10">
        <f>IFERROR(GETPIVOTDATA("Quantité",'fabrication 2018 semaine'!$A$5,"semaine",AA46,"Référence",Tableau5[[#This Row],[Référence]]),0)</f>
        <v>0</v>
      </c>
      <c r="AB48" s="10">
        <f>IFERROR(GETPIVOTDATA("Quantité",'fabrication 2018 semaine'!$A$5,"semaine",AB46,"Référence",Tableau5[[#This Row],[Référence]]),0)</f>
        <v>0</v>
      </c>
      <c r="AC48" s="10">
        <f>IFERROR(GETPIVOTDATA("Quantité",'fabrication 2018 semaine'!$A$5,"semaine",AC46,"Référence",Tableau5[[#This Row],[Référence]]),0)</f>
        <v>0</v>
      </c>
      <c r="AD48" s="10">
        <f>IFERROR(GETPIVOTDATA("Quantité",'fabrication 2018 semaine'!$A$5,"semaine",AD46,"Référence",Tableau5[[#This Row],[Référence]]),0)</f>
        <v>0</v>
      </c>
      <c r="AE48" s="10">
        <f>IFERROR(GETPIVOTDATA("Quantité",'fabrication 2018 semaine'!$A$5,"semaine",AE46,"Référence",Tableau5[[#This Row],[Référence]]),0)</f>
        <v>0</v>
      </c>
      <c r="AF48" s="10">
        <f>IFERROR(GETPIVOTDATA("Quantité",'fabrication 2018 semaine'!$A$5,"semaine",AF46,"Référence",Tableau5[[#This Row],[Référence]]),0)</f>
        <v>0</v>
      </c>
      <c r="AG48" s="10">
        <f>IFERROR(GETPIVOTDATA("Quantité",'fabrication 2018 semaine'!$A$5,"semaine",AG46,"Référence",Tableau5[[#This Row],[Référence]]),0)</f>
        <v>0</v>
      </c>
      <c r="AH48" s="10">
        <f>IFERROR(GETPIVOTDATA("Quantité",'fabrication 2018 semaine'!$A$5,"semaine",AH46,"Référence",Tableau5[[#This Row],[Référence]]),0)</f>
        <v>0</v>
      </c>
      <c r="AI48" s="10">
        <f>IFERROR(GETPIVOTDATA("Quantité",'fabrication 2018 semaine'!$A$5,"semaine",AI46,"Référence",Tableau5[[#This Row],[Référence]]),0)</f>
        <v>0</v>
      </c>
      <c r="AJ48" s="10">
        <f>IFERROR(GETPIVOTDATA("Quantité",'fabrication 2018 semaine'!$A$5,"semaine",AJ46,"Référence",Tableau5[[#This Row],[Référence]]),0)</f>
        <v>0</v>
      </c>
      <c r="AK48" s="10">
        <f>IFERROR(GETPIVOTDATA("Quantité",'fabrication 2018 semaine'!$A$5,"semaine",AK46,"Référence",Tableau5[[#This Row],[Référence]]),0)</f>
        <v>0</v>
      </c>
      <c r="AL48" s="10">
        <f>IFERROR(GETPIVOTDATA("Quantité",'fabrication 2018 semaine'!$A$5,"semaine",AL46,"Référence",Tableau5[[#This Row],[Référence]]),0)</f>
        <v>0</v>
      </c>
      <c r="AM48" s="10">
        <f>IFERROR(GETPIVOTDATA("Quantité",'fabrication 2018 semaine'!$A$5,"semaine",AM46,"Référence",Tableau5[[#This Row],[Référence]]),0)</f>
        <v>0</v>
      </c>
      <c r="AN48" s="10">
        <f>IFERROR(GETPIVOTDATA("Quantité",'fabrication 2018 semaine'!$A$5,"semaine",AN46,"Référence",Tableau5[[#This Row],[Référence]]),0)</f>
        <v>0</v>
      </c>
      <c r="AO48" s="10">
        <f>IFERROR(GETPIVOTDATA("Quantité",'fabrication 2018 semaine'!$A$5,"semaine",AO46,"Référence",Tableau5[[#This Row],[Référence]]),0)</f>
        <v>0</v>
      </c>
      <c r="AP48" s="10">
        <f>IFERROR(GETPIVOTDATA("Quantité",'fabrication 2018 semaine'!$A$5,"semaine",AP46,"Référence",Tableau5[[#This Row],[Référence]]),0)</f>
        <v>0</v>
      </c>
      <c r="AQ48" s="10">
        <f>IFERROR(GETPIVOTDATA("Quantité",'fabrication 2018 semaine'!$A$5,"semaine",AQ46,"Référence",Tableau5[[#This Row],[Référence]]),0)</f>
        <v>0</v>
      </c>
      <c r="AR48" s="10">
        <f>IFERROR(GETPIVOTDATA("Quantité",'fabrication 2018 semaine'!$A$5,"semaine",AR46,"Référence",Tableau5[[#This Row],[Référence]]),0)</f>
        <v>0</v>
      </c>
      <c r="AS48" s="10">
        <f>IFERROR(GETPIVOTDATA("Quantité",'fabrication 2018 semaine'!$A$5,"semaine",AS46,"Référence",Tableau5[[#This Row],[Référence]]),0)</f>
        <v>0</v>
      </c>
      <c r="AT48" s="10">
        <f>IFERROR(GETPIVOTDATA("Quantité",'fabrication 2018 semaine'!$A$5,"semaine",AT46,"Référence",Tableau5[[#This Row],[Référence]]),0)</f>
        <v>0</v>
      </c>
      <c r="AU48" s="10">
        <f>IFERROR(GETPIVOTDATA("Quantité",'fabrication 2018 semaine'!$A$5,"semaine",AU46,"Référence",Tableau5[[#This Row],[Référence]]),0)</f>
        <v>0</v>
      </c>
      <c r="AV48" s="10">
        <f>IFERROR(GETPIVOTDATA("Quantité",'fabrication 2018 semaine'!$A$5,"semaine",AV46,"Référence",Tableau5[[#This Row],[Référence]]),0)</f>
        <v>0</v>
      </c>
      <c r="AW48" s="10">
        <f>IFERROR(GETPIVOTDATA("Quantité",'fabrication 2018 semaine'!$A$5,"semaine",AW46,"Référence",Tableau5[[#This Row],[Référence]]),0)</f>
        <v>0</v>
      </c>
      <c r="AX48" s="10">
        <f>IFERROR(GETPIVOTDATA("Quantité",'fabrication 2018 semaine'!$A$5,"semaine",AX46,"Référence",Tableau5[[#This Row],[Référence]]),0)</f>
        <v>0</v>
      </c>
      <c r="AY48" s="10">
        <f>IFERROR(GETPIVOTDATA("Quantité",'fabrication 2018 semaine'!$A$5,"semaine",AY46,"Référence",Tableau5[[#This Row],[Référence]]),0)</f>
        <v>0</v>
      </c>
      <c r="AZ48" s="10">
        <f>IFERROR(GETPIVOTDATA("Quantité",'fabrication 2018 semaine'!$A$5,"semaine",AZ46,"Référence",Tableau5[[#This Row],[Référence]]),0)</f>
        <v>0</v>
      </c>
      <c r="BA48" s="10">
        <f>IFERROR(GETPIVOTDATA("Quantité",'fabrication 2018 semaine'!$A$5,"semaine",BA46,"Référence",Tableau5[[#This Row],[Référence]]),0)</f>
        <v>0</v>
      </c>
      <c r="BB48" s="10">
        <f>IFERROR(GETPIVOTDATA("Quantité",'fabrication 2018 semaine'!$A$5,"semaine",BB46,"Référence",Tableau5[[#This Row],[Référence]]),0)</f>
        <v>0</v>
      </c>
      <c r="BC48" s="11">
        <f t="shared" si="1"/>
        <v>0</v>
      </c>
    </row>
    <row r="49" spans="1:55" ht="18" customHeight="1" x14ac:dyDescent="0.35">
      <c r="A49" s="9" t="s">
        <v>28</v>
      </c>
      <c r="B49" s="10" t="s">
        <v>29</v>
      </c>
      <c r="C49" s="10">
        <f>IFERROR(GETPIVOTDATA("Quantité",'fabrication 2018 semaine'!$A$5,"semaine",C47,"Référence",Tableau5[[#This Row],[Référence]]),0)</f>
        <v>0</v>
      </c>
      <c r="D49" s="10">
        <f>IFERROR(GETPIVOTDATA("Quantité",'fabrication 2018 semaine'!$A$5,"semaine",D47,"Référence",Tableau5[[#This Row],[Référence]]),0)</f>
        <v>0</v>
      </c>
      <c r="E49" s="10">
        <f>IFERROR(GETPIVOTDATA("Quantité",'fabrication 2018 semaine'!$A$5,"semaine",E47,"Référence",Tableau5[[#This Row],[Référence]]),0)</f>
        <v>0</v>
      </c>
      <c r="F49" s="10">
        <f>IFERROR(GETPIVOTDATA("Quantité",'fabrication 2018 semaine'!$A$5,"semaine",F47,"Référence",Tableau5[[#This Row],[Référence]]),0)</f>
        <v>0</v>
      </c>
      <c r="G49" s="10">
        <f>IFERROR(GETPIVOTDATA("Quantité",'fabrication 2018 semaine'!$A$5,"semaine",G47,"Référence",Tableau5[[#This Row],[Référence]]),0)</f>
        <v>0</v>
      </c>
      <c r="H49" s="10">
        <f>IFERROR(GETPIVOTDATA("Quantité",'fabrication 2018 semaine'!$A$5,"semaine",H47,"Référence",Tableau5[[#This Row],[Référence]]),0)</f>
        <v>0</v>
      </c>
      <c r="I49" s="10">
        <f>IFERROR(GETPIVOTDATA("Quantité",'fabrication 2018 semaine'!$A$5,"semaine",I47,"Référence",Tableau5[[#This Row],[Référence]]),0)</f>
        <v>0</v>
      </c>
      <c r="J49" s="10">
        <f>IFERROR(GETPIVOTDATA("Quantité",'fabrication 2018 semaine'!$A$5,"semaine",J47,"Référence",Tableau5[[#This Row],[Référence]]),0)</f>
        <v>0</v>
      </c>
      <c r="K49" s="10">
        <f>IFERROR(GETPIVOTDATA("Quantité",'fabrication 2018 semaine'!$A$5,"semaine",K47,"Référence",Tableau5[[#This Row],[Référence]]),0)</f>
        <v>0</v>
      </c>
      <c r="L49" s="10">
        <f>IFERROR(GETPIVOTDATA("Quantité",'fabrication 2018 semaine'!$A$5,"semaine",L47,"Référence",Tableau5[[#This Row],[Référence]]),0)</f>
        <v>0</v>
      </c>
      <c r="M49" s="10">
        <f>IFERROR(GETPIVOTDATA("Quantité",'fabrication 2018 semaine'!$A$5,"semaine",M47,"Référence",Tableau5[[#This Row],[Référence]]),0)</f>
        <v>0</v>
      </c>
      <c r="N49" s="10">
        <f>IFERROR(GETPIVOTDATA("Quantité",'fabrication 2018 semaine'!$A$5,"semaine",N47,"Référence",Tableau5[[#This Row],[Référence]]),0)</f>
        <v>0</v>
      </c>
      <c r="O49" s="10">
        <f>IFERROR(GETPIVOTDATA("Quantité",'fabrication 2018 semaine'!$A$5,"semaine",O47,"Référence",Tableau5[[#This Row],[Référence]]),0)</f>
        <v>0</v>
      </c>
      <c r="P49" s="10">
        <f>IFERROR(GETPIVOTDATA("Quantité",'fabrication 2018 semaine'!$A$5,"semaine",P47,"Référence",Tableau5[[#This Row],[Référence]]),0)</f>
        <v>0</v>
      </c>
      <c r="Q49" s="10">
        <f>IFERROR(GETPIVOTDATA("Quantité",'fabrication 2018 semaine'!$A$5,"semaine",Q47,"Référence",Tableau5[[#This Row],[Référence]]),0)</f>
        <v>0</v>
      </c>
      <c r="R49" s="10">
        <f>IFERROR(GETPIVOTDATA("Quantité",'fabrication 2018 semaine'!$A$5,"semaine",R47,"Référence",Tableau5[[#This Row],[Référence]]),0)</f>
        <v>0</v>
      </c>
      <c r="S49" s="10">
        <f>IFERROR(GETPIVOTDATA("Quantité",'fabrication 2018 semaine'!$A$5,"semaine",S47,"Référence",Tableau5[[#This Row],[Référence]]),0)</f>
        <v>0</v>
      </c>
      <c r="T49" s="10">
        <f>IFERROR(GETPIVOTDATA("Quantité",'fabrication 2018 semaine'!$A$5,"semaine",T47,"Référence",Tableau5[[#This Row],[Référence]]),0)</f>
        <v>0</v>
      </c>
      <c r="U49" s="10">
        <f>IFERROR(GETPIVOTDATA("Quantité",'fabrication 2018 semaine'!$A$5,"semaine",U47,"Référence",Tableau5[[#This Row],[Référence]]),0)</f>
        <v>0</v>
      </c>
      <c r="V49" s="10">
        <f>IFERROR(GETPIVOTDATA("Quantité",'fabrication 2018 semaine'!$A$5,"semaine",V47,"Référence",Tableau5[[#This Row],[Référence]]),0)</f>
        <v>0</v>
      </c>
      <c r="W49" s="10">
        <f>IFERROR(GETPIVOTDATA("Quantité",'fabrication 2018 semaine'!$A$5,"semaine",W47,"Référence",Tableau5[[#This Row],[Référence]]),0)</f>
        <v>0</v>
      </c>
      <c r="X49" s="10">
        <f>IFERROR(GETPIVOTDATA("Quantité",'fabrication 2018 semaine'!$A$5,"semaine",X47,"Référence",Tableau5[[#This Row],[Référence]]),0)</f>
        <v>0</v>
      </c>
      <c r="Y49" s="10">
        <f>IFERROR(GETPIVOTDATA("Quantité",'fabrication 2018 semaine'!$A$5,"semaine",Y47,"Référence",Tableau5[[#This Row],[Référence]]),0)</f>
        <v>0</v>
      </c>
      <c r="Z49" s="10">
        <f>IFERROR(GETPIVOTDATA("Quantité",'fabrication 2018 semaine'!$A$5,"semaine",Z47,"Référence",Tableau5[[#This Row],[Référence]]),0)</f>
        <v>0</v>
      </c>
      <c r="AA49" s="10">
        <f>IFERROR(GETPIVOTDATA("Quantité",'fabrication 2018 semaine'!$A$5,"semaine",AA47,"Référence",Tableau5[[#This Row],[Référence]]),0)</f>
        <v>0</v>
      </c>
      <c r="AB49" s="10">
        <f>IFERROR(GETPIVOTDATA("Quantité",'fabrication 2018 semaine'!$A$5,"semaine",AB47,"Référence",Tableau5[[#This Row],[Référence]]),0)</f>
        <v>0</v>
      </c>
      <c r="AC49" s="10">
        <f>IFERROR(GETPIVOTDATA("Quantité",'fabrication 2018 semaine'!$A$5,"semaine",AC47,"Référence",Tableau5[[#This Row],[Référence]]),0)</f>
        <v>0</v>
      </c>
      <c r="AD49" s="10">
        <f>IFERROR(GETPIVOTDATA("Quantité",'fabrication 2018 semaine'!$A$5,"semaine",AD47,"Référence",Tableau5[[#This Row],[Référence]]),0)</f>
        <v>0</v>
      </c>
      <c r="AE49" s="10">
        <f>IFERROR(GETPIVOTDATA("Quantité",'fabrication 2018 semaine'!$A$5,"semaine",AE47,"Référence",Tableau5[[#This Row],[Référence]]),0)</f>
        <v>0</v>
      </c>
      <c r="AF49" s="10">
        <f>IFERROR(GETPIVOTDATA("Quantité",'fabrication 2018 semaine'!$A$5,"semaine",AF47,"Référence",Tableau5[[#This Row],[Référence]]),0)</f>
        <v>0</v>
      </c>
      <c r="AG49" s="10">
        <f>IFERROR(GETPIVOTDATA("Quantité",'fabrication 2018 semaine'!$A$5,"semaine",AG47,"Référence",Tableau5[[#This Row],[Référence]]),0)</f>
        <v>0</v>
      </c>
      <c r="AH49" s="10">
        <f>IFERROR(GETPIVOTDATA("Quantité",'fabrication 2018 semaine'!$A$5,"semaine",AH47,"Référence",Tableau5[[#This Row],[Référence]]),0)</f>
        <v>0</v>
      </c>
      <c r="AI49" s="10">
        <f>IFERROR(GETPIVOTDATA("Quantité",'fabrication 2018 semaine'!$A$5,"semaine",AI47,"Référence",Tableau5[[#This Row],[Référence]]),0)</f>
        <v>0</v>
      </c>
      <c r="AJ49" s="10">
        <f>IFERROR(GETPIVOTDATA("Quantité",'fabrication 2018 semaine'!$A$5,"semaine",AJ47,"Référence",Tableau5[[#This Row],[Référence]]),0)</f>
        <v>0</v>
      </c>
      <c r="AK49" s="10">
        <f>IFERROR(GETPIVOTDATA("Quantité",'fabrication 2018 semaine'!$A$5,"semaine",AK47,"Référence",Tableau5[[#This Row],[Référence]]),0)</f>
        <v>0</v>
      </c>
      <c r="AL49" s="10">
        <f>IFERROR(GETPIVOTDATA("Quantité",'fabrication 2018 semaine'!$A$5,"semaine",AL47,"Référence",Tableau5[[#This Row],[Référence]]),0)</f>
        <v>0</v>
      </c>
      <c r="AM49" s="10">
        <f>IFERROR(GETPIVOTDATA("Quantité",'fabrication 2018 semaine'!$A$5,"semaine",AM47,"Référence",Tableau5[[#This Row],[Référence]]),0)</f>
        <v>0</v>
      </c>
      <c r="AN49" s="10">
        <f>IFERROR(GETPIVOTDATA("Quantité",'fabrication 2018 semaine'!$A$5,"semaine",AN47,"Référence",Tableau5[[#This Row],[Référence]]),0)</f>
        <v>0</v>
      </c>
      <c r="AO49" s="10">
        <f>IFERROR(GETPIVOTDATA("Quantité",'fabrication 2018 semaine'!$A$5,"semaine",AO47,"Référence",Tableau5[[#This Row],[Référence]]),0)</f>
        <v>0</v>
      </c>
      <c r="AP49" s="10">
        <f>IFERROR(GETPIVOTDATA("Quantité",'fabrication 2018 semaine'!$A$5,"semaine",AP47,"Référence",Tableau5[[#This Row],[Référence]]),0)</f>
        <v>0</v>
      </c>
      <c r="AQ49" s="10">
        <f>IFERROR(GETPIVOTDATA("Quantité",'fabrication 2018 semaine'!$A$5,"semaine",AQ47,"Référence",Tableau5[[#This Row],[Référence]]),0)</f>
        <v>0</v>
      </c>
      <c r="AR49" s="10">
        <f>IFERROR(GETPIVOTDATA("Quantité",'fabrication 2018 semaine'!$A$5,"semaine",AR47,"Référence",Tableau5[[#This Row],[Référence]]),0)</f>
        <v>0</v>
      </c>
      <c r="AS49" s="10">
        <f>IFERROR(GETPIVOTDATA("Quantité",'fabrication 2018 semaine'!$A$5,"semaine",AS47,"Référence",Tableau5[[#This Row],[Référence]]),0)</f>
        <v>0</v>
      </c>
      <c r="AT49" s="10">
        <f>IFERROR(GETPIVOTDATA("Quantité",'fabrication 2018 semaine'!$A$5,"semaine",AT47,"Référence",Tableau5[[#This Row],[Référence]]),0)</f>
        <v>0</v>
      </c>
      <c r="AU49" s="10">
        <f>IFERROR(GETPIVOTDATA("Quantité",'fabrication 2018 semaine'!$A$5,"semaine",AU47,"Référence",Tableau5[[#This Row],[Référence]]),0)</f>
        <v>0</v>
      </c>
      <c r="AV49" s="10">
        <f>IFERROR(GETPIVOTDATA("Quantité",'fabrication 2018 semaine'!$A$5,"semaine",AV47,"Référence",Tableau5[[#This Row],[Référence]]),0)</f>
        <v>0</v>
      </c>
      <c r="AW49" s="10">
        <f>IFERROR(GETPIVOTDATA("Quantité",'fabrication 2018 semaine'!$A$5,"semaine",AW47,"Référence",Tableau5[[#This Row],[Référence]]),0)</f>
        <v>0</v>
      </c>
      <c r="AX49" s="10">
        <f>IFERROR(GETPIVOTDATA("Quantité",'fabrication 2018 semaine'!$A$5,"semaine",AX47,"Référence",Tableau5[[#This Row],[Référence]]),0)</f>
        <v>0</v>
      </c>
      <c r="AY49" s="10">
        <f>IFERROR(GETPIVOTDATA("Quantité",'fabrication 2018 semaine'!$A$5,"semaine",AY47,"Référence",Tableau5[[#This Row],[Référence]]),0)</f>
        <v>0</v>
      </c>
      <c r="AZ49" s="10">
        <f>IFERROR(GETPIVOTDATA("Quantité",'fabrication 2018 semaine'!$A$5,"semaine",AZ47,"Référence",Tableau5[[#This Row],[Référence]]),0)</f>
        <v>0</v>
      </c>
      <c r="BA49" s="10">
        <f>IFERROR(GETPIVOTDATA("Quantité",'fabrication 2018 semaine'!$A$5,"semaine",BA47,"Référence",Tableau5[[#This Row],[Référence]]),0)</f>
        <v>0</v>
      </c>
      <c r="BB49" s="10">
        <f>IFERROR(GETPIVOTDATA("Quantité",'fabrication 2018 semaine'!$A$5,"semaine",BB47,"Référence",Tableau5[[#This Row],[Référence]]),0)</f>
        <v>0</v>
      </c>
      <c r="BC49" s="11">
        <f t="shared" si="1"/>
        <v>0</v>
      </c>
    </row>
    <row r="50" spans="1:55" ht="18" customHeight="1" x14ac:dyDescent="0.35">
      <c r="A50" s="9" t="s">
        <v>131</v>
      </c>
      <c r="B50" s="10" t="s">
        <v>132</v>
      </c>
      <c r="C50" s="10">
        <f>IFERROR(GETPIVOTDATA("Quantité",'fabrication 2018 semaine'!$A$5,"semaine",C48,"Référence",Tableau5[[#This Row],[Référence]]),0)</f>
        <v>0</v>
      </c>
      <c r="D50" s="10">
        <f>IFERROR(GETPIVOTDATA("Quantité",'fabrication 2018 semaine'!$A$5,"semaine",D48,"Référence",Tableau5[[#This Row],[Référence]]),0)</f>
        <v>0</v>
      </c>
      <c r="E50" s="10">
        <f>IFERROR(GETPIVOTDATA("Quantité",'fabrication 2018 semaine'!$A$5,"semaine",E48,"Référence",Tableau5[[#This Row],[Référence]]),0)</f>
        <v>0</v>
      </c>
      <c r="F50" s="10">
        <f>IFERROR(GETPIVOTDATA("Quantité",'fabrication 2018 semaine'!$A$5,"semaine",F48,"Référence",Tableau5[[#This Row],[Référence]]),0)</f>
        <v>0</v>
      </c>
      <c r="G50" s="10">
        <f>IFERROR(GETPIVOTDATA("Quantité",'fabrication 2018 semaine'!$A$5,"semaine",G48,"Référence",Tableau5[[#This Row],[Référence]]),0)</f>
        <v>0</v>
      </c>
      <c r="H50" s="10">
        <f>IFERROR(GETPIVOTDATA("Quantité",'fabrication 2018 semaine'!$A$5,"semaine",H48,"Référence",Tableau5[[#This Row],[Référence]]),0)</f>
        <v>0</v>
      </c>
      <c r="I50" s="10">
        <f>IFERROR(GETPIVOTDATA("Quantité",'fabrication 2018 semaine'!$A$5,"semaine",I48,"Référence",Tableau5[[#This Row],[Référence]]),0)</f>
        <v>0</v>
      </c>
      <c r="J50" s="10">
        <f>IFERROR(GETPIVOTDATA("Quantité",'fabrication 2018 semaine'!$A$5,"semaine",J48,"Référence",Tableau5[[#This Row],[Référence]]),0)</f>
        <v>0</v>
      </c>
      <c r="K50" s="10">
        <f>IFERROR(GETPIVOTDATA("Quantité",'fabrication 2018 semaine'!$A$5,"semaine",K48,"Référence",Tableau5[[#This Row],[Référence]]),0)</f>
        <v>0</v>
      </c>
      <c r="L50" s="10">
        <f>IFERROR(GETPIVOTDATA("Quantité",'fabrication 2018 semaine'!$A$5,"semaine",L48,"Référence",Tableau5[[#This Row],[Référence]]),0)</f>
        <v>0</v>
      </c>
      <c r="M50" s="10">
        <f>IFERROR(GETPIVOTDATA("Quantité",'fabrication 2018 semaine'!$A$5,"semaine",M48,"Référence",Tableau5[[#This Row],[Référence]]),0)</f>
        <v>0</v>
      </c>
      <c r="N50" s="10">
        <f>IFERROR(GETPIVOTDATA("Quantité",'fabrication 2018 semaine'!$A$5,"semaine",N48,"Référence",Tableau5[[#This Row],[Référence]]),0)</f>
        <v>0</v>
      </c>
      <c r="O50" s="10">
        <f>IFERROR(GETPIVOTDATA("Quantité",'fabrication 2018 semaine'!$A$5,"semaine",O48,"Référence",Tableau5[[#This Row],[Référence]]),0)</f>
        <v>0</v>
      </c>
      <c r="P50" s="10">
        <f>IFERROR(GETPIVOTDATA("Quantité",'fabrication 2018 semaine'!$A$5,"semaine",P48,"Référence",Tableau5[[#This Row],[Référence]]),0)</f>
        <v>0</v>
      </c>
      <c r="Q50" s="10">
        <f>IFERROR(GETPIVOTDATA("Quantité",'fabrication 2018 semaine'!$A$5,"semaine",Q48,"Référence",Tableau5[[#This Row],[Référence]]),0)</f>
        <v>0</v>
      </c>
      <c r="R50" s="10">
        <f>IFERROR(GETPIVOTDATA("Quantité",'fabrication 2018 semaine'!$A$5,"semaine",R48,"Référence",Tableau5[[#This Row],[Référence]]),0)</f>
        <v>0</v>
      </c>
      <c r="S50" s="10">
        <f>IFERROR(GETPIVOTDATA("Quantité",'fabrication 2018 semaine'!$A$5,"semaine",S48,"Référence",Tableau5[[#This Row],[Référence]]),0)</f>
        <v>0</v>
      </c>
      <c r="T50" s="10">
        <f>IFERROR(GETPIVOTDATA("Quantité",'fabrication 2018 semaine'!$A$5,"semaine",T48,"Référence",Tableau5[[#This Row],[Référence]]),0)</f>
        <v>0</v>
      </c>
      <c r="U50" s="10">
        <f>IFERROR(GETPIVOTDATA("Quantité",'fabrication 2018 semaine'!$A$5,"semaine",U48,"Référence",Tableau5[[#This Row],[Référence]]),0)</f>
        <v>0</v>
      </c>
      <c r="V50" s="10">
        <f>IFERROR(GETPIVOTDATA("Quantité",'fabrication 2018 semaine'!$A$5,"semaine",V48,"Référence",Tableau5[[#This Row],[Référence]]),0)</f>
        <v>0</v>
      </c>
      <c r="W50" s="10">
        <f>IFERROR(GETPIVOTDATA("Quantité",'fabrication 2018 semaine'!$A$5,"semaine",W48,"Référence",Tableau5[[#This Row],[Référence]]),0)</f>
        <v>0</v>
      </c>
      <c r="X50" s="10">
        <f>IFERROR(GETPIVOTDATA("Quantité",'fabrication 2018 semaine'!$A$5,"semaine",X48,"Référence",Tableau5[[#This Row],[Référence]]),0)</f>
        <v>0</v>
      </c>
      <c r="Y50" s="10">
        <f>IFERROR(GETPIVOTDATA("Quantité",'fabrication 2018 semaine'!$A$5,"semaine",Y48,"Référence",Tableau5[[#This Row],[Référence]]),0)</f>
        <v>0</v>
      </c>
      <c r="Z50" s="10">
        <f>IFERROR(GETPIVOTDATA("Quantité",'fabrication 2018 semaine'!$A$5,"semaine",Z48,"Référence",Tableau5[[#This Row],[Référence]]),0)</f>
        <v>0</v>
      </c>
      <c r="AA50" s="10">
        <f>IFERROR(GETPIVOTDATA("Quantité",'fabrication 2018 semaine'!$A$5,"semaine",AA48,"Référence",Tableau5[[#This Row],[Référence]]),0)</f>
        <v>0</v>
      </c>
      <c r="AB50" s="10">
        <f>IFERROR(GETPIVOTDATA("Quantité",'fabrication 2018 semaine'!$A$5,"semaine",AB48,"Référence",Tableau5[[#This Row],[Référence]]),0)</f>
        <v>0</v>
      </c>
      <c r="AC50" s="10">
        <f>IFERROR(GETPIVOTDATA("Quantité",'fabrication 2018 semaine'!$A$5,"semaine",AC48,"Référence",Tableau5[[#This Row],[Référence]]),0)</f>
        <v>0</v>
      </c>
      <c r="AD50" s="10">
        <f>IFERROR(GETPIVOTDATA("Quantité",'fabrication 2018 semaine'!$A$5,"semaine",AD48,"Référence",Tableau5[[#This Row],[Référence]]),0)</f>
        <v>0</v>
      </c>
      <c r="AE50" s="10">
        <f>IFERROR(GETPIVOTDATA("Quantité",'fabrication 2018 semaine'!$A$5,"semaine",AE48,"Référence",Tableau5[[#This Row],[Référence]]),0)</f>
        <v>0</v>
      </c>
      <c r="AF50" s="10">
        <f>IFERROR(GETPIVOTDATA("Quantité",'fabrication 2018 semaine'!$A$5,"semaine",AF48,"Référence",Tableau5[[#This Row],[Référence]]),0)</f>
        <v>0</v>
      </c>
      <c r="AG50" s="10">
        <f>IFERROR(GETPIVOTDATA("Quantité",'fabrication 2018 semaine'!$A$5,"semaine",AG48,"Référence",Tableau5[[#This Row],[Référence]]),0)</f>
        <v>0</v>
      </c>
      <c r="AH50" s="10">
        <f>IFERROR(GETPIVOTDATA("Quantité",'fabrication 2018 semaine'!$A$5,"semaine",AH48,"Référence",Tableau5[[#This Row],[Référence]]),0)</f>
        <v>0</v>
      </c>
      <c r="AI50" s="10">
        <f>IFERROR(GETPIVOTDATA("Quantité",'fabrication 2018 semaine'!$A$5,"semaine",AI48,"Référence",Tableau5[[#This Row],[Référence]]),0)</f>
        <v>0</v>
      </c>
      <c r="AJ50" s="10">
        <f>IFERROR(GETPIVOTDATA("Quantité",'fabrication 2018 semaine'!$A$5,"semaine",AJ48,"Référence",Tableau5[[#This Row],[Référence]]),0)</f>
        <v>0</v>
      </c>
      <c r="AK50" s="10">
        <f>IFERROR(GETPIVOTDATA("Quantité",'fabrication 2018 semaine'!$A$5,"semaine",AK48,"Référence",Tableau5[[#This Row],[Référence]]),0)</f>
        <v>0</v>
      </c>
      <c r="AL50" s="10">
        <f>IFERROR(GETPIVOTDATA("Quantité",'fabrication 2018 semaine'!$A$5,"semaine",AL48,"Référence",Tableau5[[#This Row],[Référence]]),0)</f>
        <v>0</v>
      </c>
      <c r="AM50" s="10">
        <f>IFERROR(GETPIVOTDATA("Quantité",'fabrication 2018 semaine'!$A$5,"semaine",AM48,"Référence",Tableau5[[#This Row],[Référence]]),0)</f>
        <v>0</v>
      </c>
      <c r="AN50" s="10">
        <f>IFERROR(GETPIVOTDATA("Quantité",'fabrication 2018 semaine'!$A$5,"semaine",AN48,"Référence",Tableau5[[#This Row],[Référence]]),0)</f>
        <v>0</v>
      </c>
      <c r="AO50" s="10">
        <f>IFERROR(GETPIVOTDATA("Quantité",'fabrication 2018 semaine'!$A$5,"semaine",AO48,"Référence",Tableau5[[#This Row],[Référence]]),0)</f>
        <v>0</v>
      </c>
      <c r="AP50" s="10">
        <f>IFERROR(GETPIVOTDATA("Quantité",'fabrication 2018 semaine'!$A$5,"semaine",AP48,"Référence",Tableau5[[#This Row],[Référence]]),0)</f>
        <v>0</v>
      </c>
      <c r="AQ50" s="10">
        <f>IFERROR(GETPIVOTDATA("Quantité",'fabrication 2018 semaine'!$A$5,"semaine",AQ48,"Référence",Tableau5[[#This Row],[Référence]]),0)</f>
        <v>0</v>
      </c>
      <c r="AR50" s="10">
        <f>IFERROR(GETPIVOTDATA("Quantité",'fabrication 2018 semaine'!$A$5,"semaine",AR48,"Référence",Tableau5[[#This Row],[Référence]]),0)</f>
        <v>0</v>
      </c>
      <c r="AS50" s="10">
        <f>IFERROR(GETPIVOTDATA("Quantité",'fabrication 2018 semaine'!$A$5,"semaine",AS48,"Référence",Tableau5[[#This Row],[Référence]]),0)</f>
        <v>0</v>
      </c>
      <c r="AT50" s="10">
        <f>IFERROR(GETPIVOTDATA("Quantité",'fabrication 2018 semaine'!$A$5,"semaine",AT48,"Référence",Tableau5[[#This Row],[Référence]]),0)</f>
        <v>0</v>
      </c>
      <c r="AU50" s="10">
        <f>IFERROR(GETPIVOTDATA("Quantité",'fabrication 2018 semaine'!$A$5,"semaine",AU48,"Référence",Tableau5[[#This Row],[Référence]]),0)</f>
        <v>0</v>
      </c>
      <c r="AV50" s="10">
        <f>IFERROR(GETPIVOTDATA("Quantité",'fabrication 2018 semaine'!$A$5,"semaine",AV48,"Référence",Tableau5[[#This Row],[Référence]]),0)</f>
        <v>0</v>
      </c>
      <c r="AW50" s="10">
        <f>IFERROR(GETPIVOTDATA("Quantité",'fabrication 2018 semaine'!$A$5,"semaine",AW48,"Référence",Tableau5[[#This Row],[Référence]]),0)</f>
        <v>0</v>
      </c>
      <c r="AX50" s="10">
        <f>IFERROR(GETPIVOTDATA("Quantité",'fabrication 2018 semaine'!$A$5,"semaine",AX48,"Référence",Tableau5[[#This Row],[Référence]]),0)</f>
        <v>0</v>
      </c>
      <c r="AY50" s="10">
        <f>IFERROR(GETPIVOTDATA("Quantité",'fabrication 2018 semaine'!$A$5,"semaine",AY48,"Référence",Tableau5[[#This Row],[Référence]]),0)</f>
        <v>0</v>
      </c>
      <c r="AZ50" s="10">
        <f>IFERROR(GETPIVOTDATA("Quantité",'fabrication 2018 semaine'!$A$5,"semaine",AZ48,"Référence",Tableau5[[#This Row],[Référence]]),0)</f>
        <v>0</v>
      </c>
      <c r="BA50" s="10">
        <f>IFERROR(GETPIVOTDATA("Quantité",'fabrication 2018 semaine'!$A$5,"semaine",BA48,"Référence",Tableau5[[#This Row],[Référence]]),0)</f>
        <v>0</v>
      </c>
      <c r="BB50" s="10">
        <f>IFERROR(GETPIVOTDATA("Quantité",'fabrication 2018 semaine'!$A$5,"semaine",BB48,"Référence",Tableau5[[#This Row],[Référence]]),0)</f>
        <v>0</v>
      </c>
      <c r="BC50" s="11">
        <f t="shared" si="1"/>
        <v>0</v>
      </c>
    </row>
    <row r="51" spans="1:55" ht="18" customHeight="1" x14ac:dyDescent="0.35">
      <c r="A51" s="9" t="s">
        <v>20</v>
      </c>
      <c r="B51" s="10" t="s">
        <v>21</v>
      </c>
      <c r="C51" s="10">
        <f>IFERROR(GETPIVOTDATA("Quantité",'fabrication 2018 semaine'!$A$5,"semaine",C49,"Référence",Tableau5[[#This Row],[Référence]]),0)</f>
        <v>0</v>
      </c>
      <c r="D51" s="10">
        <f>IFERROR(GETPIVOTDATA("Quantité",'fabrication 2018 semaine'!$A$5,"semaine",D49,"Référence",Tableau5[[#This Row],[Référence]]),0)</f>
        <v>0</v>
      </c>
      <c r="E51" s="10">
        <f>IFERROR(GETPIVOTDATA("Quantité",'fabrication 2018 semaine'!$A$5,"semaine",E49,"Référence",Tableau5[[#This Row],[Référence]]),0)</f>
        <v>0</v>
      </c>
      <c r="F51" s="10">
        <f>IFERROR(GETPIVOTDATA("Quantité",'fabrication 2018 semaine'!$A$5,"semaine",F49,"Référence",Tableau5[[#This Row],[Référence]]),0)</f>
        <v>0</v>
      </c>
      <c r="G51" s="10">
        <f>IFERROR(GETPIVOTDATA("Quantité",'fabrication 2018 semaine'!$A$5,"semaine",G49,"Référence",Tableau5[[#This Row],[Référence]]),0)</f>
        <v>0</v>
      </c>
      <c r="H51" s="10">
        <f>IFERROR(GETPIVOTDATA("Quantité",'fabrication 2018 semaine'!$A$5,"semaine",H49,"Référence",Tableau5[[#This Row],[Référence]]),0)</f>
        <v>0</v>
      </c>
      <c r="I51" s="10">
        <f>IFERROR(GETPIVOTDATA("Quantité",'fabrication 2018 semaine'!$A$5,"semaine",I49,"Référence",Tableau5[[#This Row],[Référence]]),0)</f>
        <v>0</v>
      </c>
      <c r="J51" s="10">
        <f>IFERROR(GETPIVOTDATA("Quantité",'fabrication 2018 semaine'!$A$5,"semaine",J49,"Référence",Tableau5[[#This Row],[Référence]]),0)</f>
        <v>0</v>
      </c>
      <c r="K51" s="10">
        <f>IFERROR(GETPIVOTDATA("Quantité",'fabrication 2018 semaine'!$A$5,"semaine",K49,"Référence",Tableau5[[#This Row],[Référence]]),0)</f>
        <v>0</v>
      </c>
      <c r="L51" s="10">
        <f>IFERROR(GETPIVOTDATA("Quantité",'fabrication 2018 semaine'!$A$5,"semaine",L49,"Référence",Tableau5[[#This Row],[Référence]]),0)</f>
        <v>0</v>
      </c>
      <c r="M51" s="10">
        <f>IFERROR(GETPIVOTDATA("Quantité",'fabrication 2018 semaine'!$A$5,"semaine",M49,"Référence",Tableau5[[#This Row],[Référence]]),0)</f>
        <v>0</v>
      </c>
      <c r="N51" s="10">
        <f>IFERROR(GETPIVOTDATA("Quantité",'fabrication 2018 semaine'!$A$5,"semaine",N49,"Référence",Tableau5[[#This Row],[Référence]]),0)</f>
        <v>0</v>
      </c>
      <c r="O51" s="10">
        <f>IFERROR(GETPIVOTDATA("Quantité",'fabrication 2018 semaine'!$A$5,"semaine",O49,"Référence",Tableau5[[#This Row],[Référence]]),0)</f>
        <v>0</v>
      </c>
      <c r="P51" s="10">
        <f>IFERROR(GETPIVOTDATA("Quantité",'fabrication 2018 semaine'!$A$5,"semaine",P49,"Référence",Tableau5[[#This Row],[Référence]]),0)</f>
        <v>0</v>
      </c>
      <c r="Q51" s="10">
        <f>IFERROR(GETPIVOTDATA("Quantité",'fabrication 2018 semaine'!$A$5,"semaine",Q49,"Référence",Tableau5[[#This Row],[Référence]]),0)</f>
        <v>0</v>
      </c>
      <c r="R51" s="10">
        <f>IFERROR(GETPIVOTDATA("Quantité",'fabrication 2018 semaine'!$A$5,"semaine",R49,"Référence",Tableau5[[#This Row],[Référence]]),0)</f>
        <v>0</v>
      </c>
      <c r="S51" s="10">
        <f>IFERROR(GETPIVOTDATA("Quantité",'fabrication 2018 semaine'!$A$5,"semaine",S49,"Référence",Tableau5[[#This Row],[Référence]]),0)</f>
        <v>0</v>
      </c>
      <c r="T51" s="10">
        <f>IFERROR(GETPIVOTDATA("Quantité",'fabrication 2018 semaine'!$A$5,"semaine",T49,"Référence",Tableau5[[#This Row],[Référence]]),0)</f>
        <v>0</v>
      </c>
      <c r="U51" s="10">
        <f>IFERROR(GETPIVOTDATA("Quantité",'fabrication 2018 semaine'!$A$5,"semaine",U49,"Référence",Tableau5[[#This Row],[Référence]]),0)</f>
        <v>0</v>
      </c>
      <c r="V51" s="10">
        <f>IFERROR(GETPIVOTDATA("Quantité",'fabrication 2018 semaine'!$A$5,"semaine",V49,"Référence",Tableau5[[#This Row],[Référence]]),0)</f>
        <v>0</v>
      </c>
      <c r="W51" s="10">
        <f>IFERROR(GETPIVOTDATA("Quantité",'fabrication 2018 semaine'!$A$5,"semaine",W49,"Référence",Tableau5[[#This Row],[Référence]]),0)</f>
        <v>0</v>
      </c>
      <c r="X51" s="10">
        <f>IFERROR(GETPIVOTDATA("Quantité",'fabrication 2018 semaine'!$A$5,"semaine",X49,"Référence",Tableau5[[#This Row],[Référence]]),0)</f>
        <v>0</v>
      </c>
      <c r="Y51" s="10">
        <f>IFERROR(GETPIVOTDATA("Quantité",'fabrication 2018 semaine'!$A$5,"semaine",Y49,"Référence",Tableau5[[#This Row],[Référence]]),0)</f>
        <v>0</v>
      </c>
      <c r="Z51" s="10">
        <f>IFERROR(GETPIVOTDATA("Quantité",'fabrication 2018 semaine'!$A$5,"semaine",Z49,"Référence",Tableau5[[#This Row],[Référence]]),0)</f>
        <v>0</v>
      </c>
      <c r="AA51" s="10">
        <f>IFERROR(GETPIVOTDATA("Quantité",'fabrication 2018 semaine'!$A$5,"semaine",AA49,"Référence",Tableau5[[#This Row],[Référence]]),0)</f>
        <v>0</v>
      </c>
      <c r="AB51" s="10">
        <f>IFERROR(GETPIVOTDATA("Quantité",'fabrication 2018 semaine'!$A$5,"semaine",AB49,"Référence",Tableau5[[#This Row],[Référence]]),0)</f>
        <v>0</v>
      </c>
      <c r="AC51" s="10">
        <f>IFERROR(GETPIVOTDATA("Quantité",'fabrication 2018 semaine'!$A$5,"semaine",AC49,"Référence",Tableau5[[#This Row],[Référence]]),0)</f>
        <v>0</v>
      </c>
      <c r="AD51" s="10">
        <f>IFERROR(GETPIVOTDATA("Quantité",'fabrication 2018 semaine'!$A$5,"semaine",AD49,"Référence",Tableau5[[#This Row],[Référence]]),0)</f>
        <v>0</v>
      </c>
      <c r="AE51" s="10">
        <f>IFERROR(GETPIVOTDATA("Quantité",'fabrication 2018 semaine'!$A$5,"semaine",AE49,"Référence",Tableau5[[#This Row],[Référence]]),0)</f>
        <v>0</v>
      </c>
      <c r="AF51" s="10">
        <f>IFERROR(GETPIVOTDATA("Quantité",'fabrication 2018 semaine'!$A$5,"semaine",AF49,"Référence",Tableau5[[#This Row],[Référence]]),0)</f>
        <v>0</v>
      </c>
      <c r="AG51" s="10">
        <f>IFERROR(GETPIVOTDATA("Quantité",'fabrication 2018 semaine'!$A$5,"semaine",AG49,"Référence",Tableau5[[#This Row],[Référence]]),0)</f>
        <v>0</v>
      </c>
      <c r="AH51" s="10">
        <f>IFERROR(GETPIVOTDATA("Quantité",'fabrication 2018 semaine'!$A$5,"semaine",AH49,"Référence",Tableau5[[#This Row],[Référence]]),0)</f>
        <v>0</v>
      </c>
      <c r="AI51" s="10">
        <f>IFERROR(GETPIVOTDATA("Quantité",'fabrication 2018 semaine'!$A$5,"semaine",AI49,"Référence",Tableau5[[#This Row],[Référence]]),0)</f>
        <v>0</v>
      </c>
      <c r="AJ51" s="10">
        <f>IFERROR(GETPIVOTDATA("Quantité",'fabrication 2018 semaine'!$A$5,"semaine",AJ49,"Référence",Tableau5[[#This Row],[Référence]]),0)</f>
        <v>0</v>
      </c>
      <c r="AK51" s="10">
        <f>IFERROR(GETPIVOTDATA("Quantité",'fabrication 2018 semaine'!$A$5,"semaine",AK49,"Référence",Tableau5[[#This Row],[Référence]]),0)</f>
        <v>0</v>
      </c>
      <c r="AL51" s="10">
        <f>IFERROR(GETPIVOTDATA("Quantité",'fabrication 2018 semaine'!$A$5,"semaine",AL49,"Référence",Tableau5[[#This Row],[Référence]]),0)</f>
        <v>0</v>
      </c>
      <c r="AM51" s="10">
        <f>IFERROR(GETPIVOTDATA("Quantité",'fabrication 2018 semaine'!$A$5,"semaine",AM49,"Référence",Tableau5[[#This Row],[Référence]]),0)</f>
        <v>0</v>
      </c>
      <c r="AN51" s="10">
        <f>IFERROR(GETPIVOTDATA("Quantité",'fabrication 2018 semaine'!$A$5,"semaine",AN49,"Référence",Tableau5[[#This Row],[Référence]]),0)</f>
        <v>0</v>
      </c>
      <c r="AO51" s="10">
        <f>IFERROR(GETPIVOTDATA("Quantité",'fabrication 2018 semaine'!$A$5,"semaine",AO49,"Référence",Tableau5[[#This Row],[Référence]]),0)</f>
        <v>0</v>
      </c>
      <c r="AP51" s="10">
        <f>IFERROR(GETPIVOTDATA("Quantité",'fabrication 2018 semaine'!$A$5,"semaine",AP49,"Référence",Tableau5[[#This Row],[Référence]]),0)</f>
        <v>0</v>
      </c>
      <c r="AQ51" s="10">
        <f>IFERROR(GETPIVOTDATA("Quantité",'fabrication 2018 semaine'!$A$5,"semaine",AQ49,"Référence",Tableau5[[#This Row],[Référence]]),0)</f>
        <v>0</v>
      </c>
      <c r="AR51" s="10">
        <f>IFERROR(GETPIVOTDATA("Quantité",'fabrication 2018 semaine'!$A$5,"semaine",AR49,"Référence",Tableau5[[#This Row],[Référence]]),0)</f>
        <v>0</v>
      </c>
      <c r="AS51" s="10">
        <f>IFERROR(GETPIVOTDATA("Quantité",'fabrication 2018 semaine'!$A$5,"semaine",AS49,"Référence",Tableau5[[#This Row],[Référence]]),0)</f>
        <v>0</v>
      </c>
      <c r="AT51" s="10">
        <f>IFERROR(GETPIVOTDATA("Quantité",'fabrication 2018 semaine'!$A$5,"semaine",AT49,"Référence",Tableau5[[#This Row],[Référence]]),0)</f>
        <v>0</v>
      </c>
      <c r="AU51" s="10">
        <f>IFERROR(GETPIVOTDATA("Quantité",'fabrication 2018 semaine'!$A$5,"semaine",AU49,"Référence",Tableau5[[#This Row],[Référence]]),0)</f>
        <v>0</v>
      </c>
      <c r="AV51" s="10">
        <f>IFERROR(GETPIVOTDATA("Quantité",'fabrication 2018 semaine'!$A$5,"semaine",AV49,"Référence",Tableau5[[#This Row],[Référence]]),0)</f>
        <v>0</v>
      </c>
      <c r="AW51" s="10">
        <f>IFERROR(GETPIVOTDATA("Quantité",'fabrication 2018 semaine'!$A$5,"semaine",AW49,"Référence",Tableau5[[#This Row],[Référence]]),0)</f>
        <v>0</v>
      </c>
      <c r="AX51" s="10">
        <f>IFERROR(GETPIVOTDATA("Quantité",'fabrication 2018 semaine'!$A$5,"semaine",AX49,"Référence",Tableau5[[#This Row],[Référence]]),0)</f>
        <v>0</v>
      </c>
      <c r="AY51" s="10">
        <f>IFERROR(GETPIVOTDATA("Quantité",'fabrication 2018 semaine'!$A$5,"semaine",AY49,"Référence",Tableau5[[#This Row],[Référence]]),0)</f>
        <v>0</v>
      </c>
      <c r="AZ51" s="10">
        <f>IFERROR(GETPIVOTDATA("Quantité",'fabrication 2018 semaine'!$A$5,"semaine",AZ49,"Référence",Tableau5[[#This Row],[Référence]]),0)</f>
        <v>0</v>
      </c>
      <c r="BA51" s="10">
        <f>IFERROR(GETPIVOTDATA("Quantité",'fabrication 2018 semaine'!$A$5,"semaine",BA49,"Référence",Tableau5[[#This Row],[Référence]]),0)</f>
        <v>0</v>
      </c>
      <c r="BB51" s="10">
        <f>IFERROR(GETPIVOTDATA("Quantité",'fabrication 2018 semaine'!$A$5,"semaine",BB49,"Référence",Tableau5[[#This Row],[Référence]]),0)</f>
        <v>0</v>
      </c>
      <c r="BC51" s="11">
        <f t="shared" si="1"/>
        <v>0</v>
      </c>
    </row>
    <row r="52" spans="1:55" ht="18" customHeight="1" x14ac:dyDescent="0.35">
      <c r="A52" s="9" t="s">
        <v>18</v>
      </c>
      <c r="B52" s="10" t="s">
        <v>19</v>
      </c>
      <c r="C52" s="10">
        <f>IFERROR(GETPIVOTDATA("Quantité",'fabrication 2018 semaine'!$A$5,"semaine",C50,"Référence",Tableau5[[#This Row],[Référence]]),0)</f>
        <v>0</v>
      </c>
      <c r="D52" s="10">
        <f>IFERROR(GETPIVOTDATA("Quantité",'fabrication 2018 semaine'!$A$5,"semaine",D50,"Référence",Tableau5[[#This Row],[Référence]]),0)</f>
        <v>0</v>
      </c>
      <c r="E52" s="10">
        <f>IFERROR(GETPIVOTDATA("Quantité",'fabrication 2018 semaine'!$A$5,"semaine",E50,"Référence",Tableau5[[#This Row],[Référence]]),0)</f>
        <v>0</v>
      </c>
      <c r="F52" s="10">
        <f>IFERROR(GETPIVOTDATA("Quantité",'fabrication 2018 semaine'!$A$5,"semaine",F50,"Référence",Tableau5[[#This Row],[Référence]]),0)</f>
        <v>0</v>
      </c>
      <c r="G52" s="10">
        <f>IFERROR(GETPIVOTDATA("Quantité",'fabrication 2018 semaine'!$A$5,"semaine",G50,"Référence",Tableau5[[#This Row],[Référence]]),0)</f>
        <v>0</v>
      </c>
      <c r="H52" s="10">
        <f>IFERROR(GETPIVOTDATA("Quantité",'fabrication 2018 semaine'!$A$5,"semaine",H50,"Référence",Tableau5[[#This Row],[Référence]]),0)</f>
        <v>0</v>
      </c>
      <c r="I52" s="10">
        <f>IFERROR(GETPIVOTDATA("Quantité",'fabrication 2018 semaine'!$A$5,"semaine",I50,"Référence",Tableau5[[#This Row],[Référence]]),0)</f>
        <v>0</v>
      </c>
      <c r="J52" s="10">
        <f>IFERROR(GETPIVOTDATA("Quantité",'fabrication 2018 semaine'!$A$5,"semaine",J50,"Référence",Tableau5[[#This Row],[Référence]]),0)</f>
        <v>0</v>
      </c>
      <c r="K52" s="10">
        <f>IFERROR(GETPIVOTDATA("Quantité",'fabrication 2018 semaine'!$A$5,"semaine",K50,"Référence",Tableau5[[#This Row],[Référence]]),0)</f>
        <v>0</v>
      </c>
      <c r="L52" s="10">
        <f>IFERROR(GETPIVOTDATA("Quantité",'fabrication 2018 semaine'!$A$5,"semaine",L50,"Référence",Tableau5[[#This Row],[Référence]]),0)</f>
        <v>0</v>
      </c>
      <c r="M52" s="10">
        <f>IFERROR(GETPIVOTDATA("Quantité",'fabrication 2018 semaine'!$A$5,"semaine",M50,"Référence",Tableau5[[#This Row],[Référence]]),0)</f>
        <v>0</v>
      </c>
      <c r="N52" s="10">
        <f>IFERROR(GETPIVOTDATA("Quantité",'fabrication 2018 semaine'!$A$5,"semaine",N50,"Référence",Tableau5[[#This Row],[Référence]]),0)</f>
        <v>0</v>
      </c>
      <c r="O52" s="10">
        <f>IFERROR(GETPIVOTDATA("Quantité",'fabrication 2018 semaine'!$A$5,"semaine",O50,"Référence",Tableau5[[#This Row],[Référence]]),0)</f>
        <v>0</v>
      </c>
      <c r="P52" s="10">
        <f>IFERROR(GETPIVOTDATA("Quantité",'fabrication 2018 semaine'!$A$5,"semaine",P50,"Référence",Tableau5[[#This Row],[Référence]]),0)</f>
        <v>0</v>
      </c>
      <c r="Q52" s="10">
        <f>IFERROR(GETPIVOTDATA("Quantité",'fabrication 2018 semaine'!$A$5,"semaine",Q50,"Référence",Tableau5[[#This Row],[Référence]]),0)</f>
        <v>0</v>
      </c>
      <c r="R52" s="10">
        <f>IFERROR(GETPIVOTDATA("Quantité",'fabrication 2018 semaine'!$A$5,"semaine",R50,"Référence",Tableau5[[#This Row],[Référence]]),0)</f>
        <v>0</v>
      </c>
      <c r="S52" s="10">
        <f>IFERROR(GETPIVOTDATA("Quantité",'fabrication 2018 semaine'!$A$5,"semaine",S50,"Référence",Tableau5[[#This Row],[Référence]]),0)</f>
        <v>0</v>
      </c>
      <c r="T52" s="10">
        <f>IFERROR(GETPIVOTDATA("Quantité",'fabrication 2018 semaine'!$A$5,"semaine",T50,"Référence",Tableau5[[#This Row],[Référence]]),0)</f>
        <v>0</v>
      </c>
      <c r="U52" s="10">
        <f>IFERROR(GETPIVOTDATA("Quantité",'fabrication 2018 semaine'!$A$5,"semaine",U50,"Référence",Tableau5[[#This Row],[Référence]]),0)</f>
        <v>0</v>
      </c>
      <c r="V52" s="10">
        <f>IFERROR(GETPIVOTDATA("Quantité",'fabrication 2018 semaine'!$A$5,"semaine",V50,"Référence",Tableau5[[#This Row],[Référence]]),0)</f>
        <v>0</v>
      </c>
      <c r="W52" s="10">
        <f>IFERROR(GETPIVOTDATA("Quantité",'fabrication 2018 semaine'!$A$5,"semaine",W50,"Référence",Tableau5[[#This Row],[Référence]]),0)</f>
        <v>0</v>
      </c>
      <c r="X52" s="10">
        <f>IFERROR(GETPIVOTDATA("Quantité",'fabrication 2018 semaine'!$A$5,"semaine",X50,"Référence",Tableau5[[#This Row],[Référence]]),0)</f>
        <v>0</v>
      </c>
      <c r="Y52" s="10">
        <f>IFERROR(GETPIVOTDATA("Quantité",'fabrication 2018 semaine'!$A$5,"semaine",Y50,"Référence",Tableau5[[#This Row],[Référence]]),0)</f>
        <v>0</v>
      </c>
      <c r="Z52" s="10">
        <f>IFERROR(GETPIVOTDATA("Quantité",'fabrication 2018 semaine'!$A$5,"semaine",Z50,"Référence",Tableau5[[#This Row],[Référence]]),0)</f>
        <v>0</v>
      </c>
      <c r="AA52" s="10">
        <f>IFERROR(GETPIVOTDATA("Quantité",'fabrication 2018 semaine'!$A$5,"semaine",AA50,"Référence",Tableau5[[#This Row],[Référence]]),0)</f>
        <v>0</v>
      </c>
      <c r="AB52" s="10">
        <f>IFERROR(GETPIVOTDATA("Quantité",'fabrication 2018 semaine'!$A$5,"semaine",AB50,"Référence",Tableau5[[#This Row],[Référence]]),0)</f>
        <v>0</v>
      </c>
      <c r="AC52" s="10">
        <f>IFERROR(GETPIVOTDATA("Quantité",'fabrication 2018 semaine'!$A$5,"semaine",AC50,"Référence",Tableau5[[#This Row],[Référence]]),0)</f>
        <v>0</v>
      </c>
      <c r="AD52" s="10">
        <f>IFERROR(GETPIVOTDATA("Quantité",'fabrication 2018 semaine'!$A$5,"semaine",AD50,"Référence",Tableau5[[#This Row],[Référence]]),0)</f>
        <v>0</v>
      </c>
      <c r="AE52" s="10">
        <f>IFERROR(GETPIVOTDATA("Quantité",'fabrication 2018 semaine'!$A$5,"semaine",AE50,"Référence",Tableau5[[#This Row],[Référence]]),0)</f>
        <v>0</v>
      </c>
      <c r="AF52" s="10">
        <f>IFERROR(GETPIVOTDATA("Quantité",'fabrication 2018 semaine'!$A$5,"semaine",AF50,"Référence",Tableau5[[#This Row],[Référence]]),0)</f>
        <v>0</v>
      </c>
      <c r="AG52" s="10">
        <f>IFERROR(GETPIVOTDATA("Quantité",'fabrication 2018 semaine'!$A$5,"semaine",AG50,"Référence",Tableau5[[#This Row],[Référence]]),0)</f>
        <v>0</v>
      </c>
      <c r="AH52" s="10">
        <f>IFERROR(GETPIVOTDATA("Quantité",'fabrication 2018 semaine'!$A$5,"semaine",AH50,"Référence",Tableau5[[#This Row],[Référence]]),0)</f>
        <v>0</v>
      </c>
      <c r="AI52" s="10">
        <f>IFERROR(GETPIVOTDATA("Quantité",'fabrication 2018 semaine'!$A$5,"semaine",AI50,"Référence",Tableau5[[#This Row],[Référence]]),0)</f>
        <v>0</v>
      </c>
      <c r="AJ52" s="10">
        <f>IFERROR(GETPIVOTDATA("Quantité",'fabrication 2018 semaine'!$A$5,"semaine",AJ50,"Référence",Tableau5[[#This Row],[Référence]]),0)</f>
        <v>0</v>
      </c>
      <c r="AK52" s="10">
        <f>IFERROR(GETPIVOTDATA("Quantité",'fabrication 2018 semaine'!$A$5,"semaine",AK50,"Référence",Tableau5[[#This Row],[Référence]]),0)</f>
        <v>0</v>
      </c>
      <c r="AL52" s="10">
        <f>IFERROR(GETPIVOTDATA("Quantité",'fabrication 2018 semaine'!$A$5,"semaine",AL50,"Référence",Tableau5[[#This Row],[Référence]]),0)</f>
        <v>0</v>
      </c>
      <c r="AM52" s="10">
        <f>IFERROR(GETPIVOTDATA("Quantité",'fabrication 2018 semaine'!$A$5,"semaine",AM50,"Référence",Tableau5[[#This Row],[Référence]]),0)</f>
        <v>0</v>
      </c>
      <c r="AN52" s="10">
        <f>IFERROR(GETPIVOTDATA("Quantité",'fabrication 2018 semaine'!$A$5,"semaine",AN50,"Référence",Tableau5[[#This Row],[Référence]]),0)</f>
        <v>0</v>
      </c>
      <c r="AO52" s="10">
        <f>IFERROR(GETPIVOTDATA("Quantité",'fabrication 2018 semaine'!$A$5,"semaine",AO50,"Référence",Tableau5[[#This Row],[Référence]]),0)</f>
        <v>0</v>
      </c>
      <c r="AP52" s="10">
        <f>IFERROR(GETPIVOTDATA("Quantité",'fabrication 2018 semaine'!$A$5,"semaine",AP50,"Référence",Tableau5[[#This Row],[Référence]]),0)</f>
        <v>0</v>
      </c>
      <c r="AQ52" s="10">
        <f>IFERROR(GETPIVOTDATA("Quantité",'fabrication 2018 semaine'!$A$5,"semaine",AQ50,"Référence",Tableau5[[#This Row],[Référence]]),0)</f>
        <v>0</v>
      </c>
      <c r="AR52" s="10">
        <f>IFERROR(GETPIVOTDATA("Quantité",'fabrication 2018 semaine'!$A$5,"semaine",AR50,"Référence",Tableau5[[#This Row],[Référence]]),0)</f>
        <v>0</v>
      </c>
      <c r="AS52" s="10">
        <f>IFERROR(GETPIVOTDATA("Quantité",'fabrication 2018 semaine'!$A$5,"semaine",AS50,"Référence",Tableau5[[#This Row],[Référence]]),0)</f>
        <v>0</v>
      </c>
      <c r="AT52" s="10">
        <f>IFERROR(GETPIVOTDATA("Quantité",'fabrication 2018 semaine'!$A$5,"semaine",AT50,"Référence",Tableau5[[#This Row],[Référence]]),0)</f>
        <v>0</v>
      </c>
      <c r="AU52" s="10">
        <f>IFERROR(GETPIVOTDATA("Quantité",'fabrication 2018 semaine'!$A$5,"semaine",AU50,"Référence",Tableau5[[#This Row],[Référence]]),0)</f>
        <v>0</v>
      </c>
      <c r="AV52" s="10">
        <f>IFERROR(GETPIVOTDATA("Quantité",'fabrication 2018 semaine'!$A$5,"semaine",AV50,"Référence",Tableau5[[#This Row],[Référence]]),0)</f>
        <v>0</v>
      </c>
      <c r="AW52" s="10">
        <f>IFERROR(GETPIVOTDATA("Quantité",'fabrication 2018 semaine'!$A$5,"semaine",AW50,"Référence",Tableau5[[#This Row],[Référence]]),0)</f>
        <v>0</v>
      </c>
      <c r="AX52" s="10">
        <f>IFERROR(GETPIVOTDATA("Quantité",'fabrication 2018 semaine'!$A$5,"semaine",AX50,"Référence",Tableau5[[#This Row],[Référence]]),0)</f>
        <v>0</v>
      </c>
      <c r="AY52" s="10">
        <f>IFERROR(GETPIVOTDATA("Quantité",'fabrication 2018 semaine'!$A$5,"semaine",AY50,"Référence",Tableau5[[#This Row],[Référence]]),0)</f>
        <v>0</v>
      </c>
      <c r="AZ52" s="10">
        <f>IFERROR(GETPIVOTDATA("Quantité",'fabrication 2018 semaine'!$A$5,"semaine",AZ50,"Référence",Tableau5[[#This Row],[Référence]]),0)</f>
        <v>0</v>
      </c>
      <c r="BA52" s="10">
        <f>IFERROR(GETPIVOTDATA("Quantité",'fabrication 2018 semaine'!$A$5,"semaine",BA50,"Référence",Tableau5[[#This Row],[Référence]]),0)</f>
        <v>0</v>
      </c>
      <c r="BB52" s="10">
        <f>IFERROR(GETPIVOTDATA("Quantité",'fabrication 2018 semaine'!$A$5,"semaine",BB50,"Référence",Tableau5[[#This Row],[Référence]]),0)</f>
        <v>0</v>
      </c>
      <c r="BC52" s="11">
        <f t="shared" si="1"/>
        <v>0</v>
      </c>
    </row>
    <row r="53" spans="1:55" ht="18" customHeight="1" x14ac:dyDescent="0.35">
      <c r="A53" s="9" t="s">
        <v>12</v>
      </c>
      <c r="B53" s="10" t="s">
        <v>13</v>
      </c>
      <c r="C53" s="10">
        <f>IFERROR(GETPIVOTDATA("Quantité",'fabrication 2018 semaine'!$A$5,"semaine",C51,"Référence",Tableau5[[#This Row],[Référence]]),0)</f>
        <v>0</v>
      </c>
      <c r="D53" s="10">
        <f>IFERROR(GETPIVOTDATA("Quantité",'fabrication 2018 semaine'!$A$5,"semaine",D51,"Référence",Tableau5[[#This Row],[Référence]]),0)</f>
        <v>0</v>
      </c>
      <c r="E53" s="10">
        <f>IFERROR(GETPIVOTDATA("Quantité",'fabrication 2018 semaine'!$A$5,"semaine",E51,"Référence",Tableau5[[#This Row],[Référence]]),0)</f>
        <v>0</v>
      </c>
      <c r="F53" s="10">
        <f>IFERROR(GETPIVOTDATA("Quantité",'fabrication 2018 semaine'!$A$5,"semaine",F51,"Référence",Tableau5[[#This Row],[Référence]]),0)</f>
        <v>0</v>
      </c>
      <c r="G53" s="10">
        <f>IFERROR(GETPIVOTDATA("Quantité",'fabrication 2018 semaine'!$A$5,"semaine",G51,"Référence",Tableau5[[#This Row],[Référence]]),0)</f>
        <v>0</v>
      </c>
      <c r="H53" s="10">
        <f>IFERROR(GETPIVOTDATA("Quantité",'fabrication 2018 semaine'!$A$5,"semaine",H51,"Référence",Tableau5[[#This Row],[Référence]]),0)</f>
        <v>0</v>
      </c>
      <c r="I53" s="10">
        <f>IFERROR(GETPIVOTDATA("Quantité",'fabrication 2018 semaine'!$A$5,"semaine",I51,"Référence",Tableau5[[#This Row],[Référence]]),0)</f>
        <v>0</v>
      </c>
      <c r="J53" s="10">
        <f>IFERROR(GETPIVOTDATA("Quantité",'fabrication 2018 semaine'!$A$5,"semaine",J51,"Référence",Tableau5[[#This Row],[Référence]]),0)</f>
        <v>0</v>
      </c>
      <c r="K53" s="10">
        <f>IFERROR(GETPIVOTDATA("Quantité",'fabrication 2018 semaine'!$A$5,"semaine",K51,"Référence",Tableau5[[#This Row],[Référence]]),0)</f>
        <v>0</v>
      </c>
      <c r="L53" s="10">
        <f>IFERROR(GETPIVOTDATA("Quantité",'fabrication 2018 semaine'!$A$5,"semaine",L51,"Référence",Tableau5[[#This Row],[Référence]]),0)</f>
        <v>0</v>
      </c>
      <c r="M53" s="10">
        <f>IFERROR(GETPIVOTDATA("Quantité",'fabrication 2018 semaine'!$A$5,"semaine",M51,"Référence",Tableau5[[#This Row],[Référence]]),0)</f>
        <v>0</v>
      </c>
      <c r="N53" s="10">
        <f>IFERROR(GETPIVOTDATA("Quantité",'fabrication 2018 semaine'!$A$5,"semaine",N51,"Référence",Tableau5[[#This Row],[Référence]]),0)</f>
        <v>0</v>
      </c>
      <c r="O53" s="10">
        <f>IFERROR(GETPIVOTDATA("Quantité",'fabrication 2018 semaine'!$A$5,"semaine",O51,"Référence",Tableau5[[#This Row],[Référence]]),0)</f>
        <v>0</v>
      </c>
      <c r="P53" s="10">
        <f>IFERROR(GETPIVOTDATA("Quantité",'fabrication 2018 semaine'!$A$5,"semaine",P51,"Référence",Tableau5[[#This Row],[Référence]]),0)</f>
        <v>0</v>
      </c>
      <c r="Q53" s="10">
        <f>IFERROR(GETPIVOTDATA("Quantité",'fabrication 2018 semaine'!$A$5,"semaine",Q51,"Référence",Tableau5[[#This Row],[Référence]]),0)</f>
        <v>0</v>
      </c>
      <c r="R53" s="10">
        <f>IFERROR(GETPIVOTDATA("Quantité",'fabrication 2018 semaine'!$A$5,"semaine",R51,"Référence",Tableau5[[#This Row],[Référence]]),0)</f>
        <v>0</v>
      </c>
      <c r="S53" s="10">
        <f>IFERROR(GETPIVOTDATA("Quantité",'fabrication 2018 semaine'!$A$5,"semaine",S51,"Référence",Tableau5[[#This Row],[Référence]]),0)</f>
        <v>0</v>
      </c>
      <c r="T53" s="10">
        <f>IFERROR(GETPIVOTDATA("Quantité",'fabrication 2018 semaine'!$A$5,"semaine",T51,"Référence",Tableau5[[#This Row],[Référence]]),0)</f>
        <v>0</v>
      </c>
      <c r="U53" s="10">
        <f>IFERROR(GETPIVOTDATA("Quantité",'fabrication 2018 semaine'!$A$5,"semaine",U51,"Référence",Tableau5[[#This Row],[Référence]]),0)</f>
        <v>0</v>
      </c>
      <c r="V53" s="10">
        <f>IFERROR(GETPIVOTDATA("Quantité",'fabrication 2018 semaine'!$A$5,"semaine",V51,"Référence",Tableau5[[#This Row],[Référence]]),0)</f>
        <v>0</v>
      </c>
      <c r="W53" s="10">
        <f>IFERROR(GETPIVOTDATA("Quantité",'fabrication 2018 semaine'!$A$5,"semaine",W51,"Référence",Tableau5[[#This Row],[Référence]]),0)</f>
        <v>0</v>
      </c>
      <c r="X53" s="10">
        <f>IFERROR(GETPIVOTDATA("Quantité",'fabrication 2018 semaine'!$A$5,"semaine",X51,"Référence",Tableau5[[#This Row],[Référence]]),0)</f>
        <v>0</v>
      </c>
      <c r="Y53" s="10">
        <f>IFERROR(GETPIVOTDATA("Quantité",'fabrication 2018 semaine'!$A$5,"semaine",Y51,"Référence",Tableau5[[#This Row],[Référence]]),0)</f>
        <v>0</v>
      </c>
      <c r="Z53" s="10">
        <f>IFERROR(GETPIVOTDATA("Quantité",'fabrication 2018 semaine'!$A$5,"semaine",Z51,"Référence",Tableau5[[#This Row],[Référence]]),0)</f>
        <v>0</v>
      </c>
      <c r="AA53" s="10">
        <f>IFERROR(GETPIVOTDATA("Quantité",'fabrication 2018 semaine'!$A$5,"semaine",AA51,"Référence",Tableau5[[#This Row],[Référence]]),0)</f>
        <v>0</v>
      </c>
      <c r="AB53" s="10">
        <f>IFERROR(GETPIVOTDATA("Quantité",'fabrication 2018 semaine'!$A$5,"semaine",AB51,"Référence",Tableau5[[#This Row],[Référence]]),0)</f>
        <v>0</v>
      </c>
      <c r="AC53" s="10">
        <f>IFERROR(GETPIVOTDATA("Quantité",'fabrication 2018 semaine'!$A$5,"semaine",AC51,"Référence",Tableau5[[#This Row],[Référence]]),0)</f>
        <v>0</v>
      </c>
      <c r="AD53" s="10">
        <f>IFERROR(GETPIVOTDATA("Quantité",'fabrication 2018 semaine'!$A$5,"semaine",AD51,"Référence",Tableau5[[#This Row],[Référence]]),0)</f>
        <v>0</v>
      </c>
      <c r="AE53" s="10">
        <f>IFERROR(GETPIVOTDATA("Quantité",'fabrication 2018 semaine'!$A$5,"semaine",AE51,"Référence",Tableau5[[#This Row],[Référence]]),0)</f>
        <v>0</v>
      </c>
      <c r="AF53" s="10">
        <f>IFERROR(GETPIVOTDATA("Quantité",'fabrication 2018 semaine'!$A$5,"semaine",AF51,"Référence",Tableau5[[#This Row],[Référence]]),0)</f>
        <v>0</v>
      </c>
      <c r="AG53" s="10">
        <f>IFERROR(GETPIVOTDATA("Quantité",'fabrication 2018 semaine'!$A$5,"semaine",AG51,"Référence",Tableau5[[#This Row],[Référence]]),0)</f>
        <v>0</v>
      </c>
      <c r="AH53" s="10">
        <f>IFERROR(GETPIVOTDATA("Quantité",'fabrication 2018 semaine'!$A$5,"semaine",AH51,"Référence",Tableau5[[#This Row],[Référence]]),0)</f>
        <v>0</v>
      </c>
      <c r="AI53" s="10">
        <f>IFERROR(GETPIVOTDATA("Quantité",'fabrication 2018 semaine'!$A$5,"semaine",AI51,"Référence",Tableau5[[#This Row],[Référence]]),0)</f>
        <v>0</v>
      </c>
      <c r="AJ53" s="10">
        <f>IFERROR(GETPIVOTDATA("Quantité",'fabrication 2018 semaine'!$A$5,"semaine",AJ51,"Référence",Tableau5[[#This Row],[Référence]]),0)</f>
        <v>0</v>
      </c>
      <c r="AK53" s="10">
        <f>IFERROR(GETPIVOTDATA("Quantité",'fabrication 2018 semaine'!$A$5,"semaine",AK51,"Référence",Tableau5[[#This Row],[Référence]]),0)</f>
        <v>0</v>
      </c>
      <c r="AL53" s="10">
        <f>IFERROR(GETPIVOTDATA("Quantité",'fabrication 2018 semaine'!$A$5,"semaine",AL51,"Référence",Tableau5[[#This Row],[Référence]]),0)</f>
        <v>0</v>
      </c>
      <c r="AM53" s="10">
        <f>IFERROR(GETPIVOTDATA("Quantité",'fabrication 2018 semaine'!$A$5,"semaine",AM51,"Référence",Tableau5[[#This Row],[Référence]]),0)</f>
        <v>0</v>
      </c>
      <c r="AN53" s="10">
        <f>IFERROR(GETPIVOTDATA("Quantité",'fabrication 2018 semaine'!$A$5,"semaine",AN51,"Référence",Tableau5[[#This Row],[Référence]]),0)</f>
        <v>0</v>
      </c>
      <c r="AO53" s="10">
        <f>IFERROR(GETPIVOTDATA("Quantité",'fabrication 2018 semaine'!$A$5,"semaine",AO51,"Référence",Tableau5[[#This Row],[Référence]]),0)</f>
        <v>0</v>
      </c>
      <c r="AP53" s="10">
        <f>IFERROR(GETPIVOTDATA("Quantité",'fabrication 2018 semaine'!$A$5,"semaine",AP51,"Référence",Tableau5[[#This Row],[Référence]]),0)</f>
        <v>0</v>
      </c>
      <c r="AQ53" s="10">
        <f>IFERROR(GETPIVOTDATA("Quantité",'fabrication 2018 semaine'!$A$5,"semaine",AQ51,"Référence",Tableau5[[#This Row],[Référence]]),0)</f>
        <v>0</v>
      </c>
      <c r="AR53" s="10">
        <f>IFERROR(GETPIVOTDATA("Quantité",'fabrication 2018 semaine'!$A$5,"semaine",AR51,"Référence",Tableau5[[#This Row],[Référence]]),0)</f>
        <v>0</v>
      </c>
      <c r="AS53" s="10">
        <f>IFERROR(GETPIVOTDATA("Quantité",'fabrication 2018 semaine'!$A$5,"semaine",AS51,"Référence",Tableau5[[#This Row],[Référence]]),0)</f>
        <v>0</v>
      </c>
      <c r="AT53" s="10">
        <f>IFERROR(GETPIVOTDATA("Quantité",'fabrication 2018 semaine'!$A$5,"semaine",AT51,"Référence",Tableau5[[#This Row],[Référence]]),0)</f>
        <v>0</v>
      </c>
      <c r="AU53" s="10">
        <f>IFERROR(GETPIVOTDATA("Quantité",'fabrication 2018 semaine'!$A$5,"semaine",AU51,"Référence",Tableau5[[#This Row],[Référence]]),0)</f>
        <v>0</v>
      </c>
      <c r="AV53" s="10">
        <f>IFERROR(GETPIVOTDATA("Quantité",'fabrication 2018 semaine'!$A$5,"semaine",AV51,"Référence",Tableau5[[#This Row],[Référence]]),0)</f>
        <v>0</v>
      </c>
      <c r="AW53" s="10">
        <f>IFERROR(GETPIVOTDATA("Quantité",'fabrication 2018 semaine'!$A$5,"semaine",AW51,"Référence",Tableau5[[#This Row],[Référence]]),0)</f>
        <v>0</v>
      </c>
      <c r="AX53" s="10">
        <f>IFERROR(GETPIVOTDATA("Quantité",'fabrication 2018 semaine'!$A$5,"semaine",AX51,"Référence",Tableau5[[#This Row],[Référence]]),0)</f>
        <v>0</v>
      </c>
      <c r="AY53" s="10">
        <f>IFERROR(GETPIVOTDATA("Quantité",'fabrication 2018 semaine'!$A$5,"semaine",AY51,"Référence",Tableau5[[#This Row],[Référence]]),0)</f>
        <v>0</v>
      </c>
      <c r="AZ53" s="10">
        <f>IFERROR(GETPIVOTDATA("Quantité",'fabrication 2018 semaine'!$A$5,"semaine",AZ51,"Référence",Tableau5[[#This Row],[Référence]]),0)</f>
        <v>0</v>
      </c>
      <c r="BA53" s="10">
        <f>IFERROR(GETPIVOTDATA("Quantité",'fabrication 2018 semaine'!$A$5,"semaine",BA51,"Référence",Tableau5[[#This Row],[Référence]]),0)</f>
        <v>0</v>
      </c>
      <c r="BB53" s="10">
        <f>IFERROR(GETPIVOTDATA("Quantité",'fabrication 2018 semaine'!$A$5,"semaine",BB51,"Référence",Tableau5[[#This Row],[Référence]]),0)</f>
        <v>0</v>
      </c>
      <c r="BC53" s="11">
        <f t="shared" si="1"/>
        <v>0</v>
      </c>
    </row>
    <row r="54" spans="1:55" ht="18" customHeight="1" x14ac:dyDescent="0.35">
      <c r="A54" s="9" t="s">
        <v>16</v>
      </c>
      <c r="B54" s="10" t="s">
        <v>17</v>
      </c>
      <c r="C54" s="10">
        <f>IFERROR(GETPIVOTDATA("Quantité",'fabrication 2018 semaine'!$A$5,"semaine",C52,"Référence",Tableau5[[#This Row],[Référence]]),0)</f>
        <v>0</v>
      </c>
      <c r="D54" s="10">
        <f>IFERROR(GETPIVOTDATA("Quantité",'fabrication 2018 semaine'!$A$5,"semaine",D52,"Référence",Tableau5[[#This Row],[Référence]]),0)</f>
        <v>0</v>
      </c>
      <c r="E54" s="10">
        <f>IFERROR(GETPIVOTDATA("Quantité",'fabrication 2018 semaine'!$A$5,"semaine",E52,"Référence",Tableau5[[#This Row],[Référence]]),0)</f>
        <v>0</v>
      </c>
      <c r="F54" s="10">
        <f>IFERROR(GETPIVOTDATA("Quantité",'fabrication 2018 semaine'!$A$5,"semaine",F52,"Référence",Tableau5[[#This Row],[Référence]]),0)</f>
        <v>0</v>
      </c>
      <c r="G54" s="10">
        <f>IFERROR(GETPIVOTDATA("Quantité",'fabrication 2018 semaine'!$A$5,"semaine",G52,"Référence",Tableau5[[#This Row],[Référence]]),0)</f>
        <v>0</v>
      </c>
      <c r="H54" s="10">
        <f>IFERROR(GETPIVOTDATA("Quantité",'fabrication 2018 semaine'!$A$5,"semaine",H52,"Référence",Tableau5[[#This Row],[Référence]]),0)</f>
        <v>0</v>
      </c>
      <c r="I54" s="10">
        <f>IFERROR(GETPIVOTDATA("Quantité",'fabrication 2018 semaine'!$A$5,"semaine",I52,"Référence",Tableau5[[#This Row],[Référence]]),0)</f>
        <v>0</v>
      </c>
      <c r="J54" s="10">
        <f>IFERROR(GETPIVOTDATA("Quantité",'fabrication 2018 semaine'!$A$5,"semaine",J52,"Référence",Tableau5[[#This Row],[Référence]]),0)</f>
        <v>0</v>
      </c>
      <c r="K54" s="10">
        <f>IFERROR(GETPIVOTDATA("Quantité",'fabrication 2018 semaine'!$A$5,"semaine",K52,"Référence",Tableau5[[#This Row],[Référence]]),0)</f>
        <v>0</v>
      </c>
      <c r="L54" s="10">
        <f>IFERROR(GETPIVOTDATA("Quantité",'fabrication 2018 semaine'!$A$5,"semaine",L52,"Référence",Tableau5[[#This Row],[Référence]]),0)</f>
        <v>0</v>
      </c>
      <c r="M54" s="10">
        <f>IFERROR(GETPIVOTDATA("Quantité",'fabrication 2018 semaine'!$A$5,"semaine",M52,"Référence",Tableau5[[#This Row],[Référence]]),0)</f>
        <v>0</v>
      </c>
      <c r="N54" s="10">
        <f>IFERROR(GETPIVOTDATA("Quantité",'fabrication 2018 semaine'!$A$5,"semaine",N52,"Référence",Tableau5[[#This Row],[Référence]]),0)</f>
        <v>0</v>
      </c>
      <c r="O54" s="10">
        <f>IFERROR(GETPIVOTDATA("Quantité",'fabrication 2018 semaine'!$A$5,"semaine",O52,"Référence",Tableau5[[#This Row],[Référence]]),0)</f>
        <v>0</v>
      </c>
      <c r="P54" s="10">
        <f>IFERROR(GETPIVOTDATA("Quantité",'fabrication 2018 semaine'!$A$5,"semaine",P52,"Référence",Tableau5[[#This Row],[Référence]]),0)</f>
        <v>0</v>
      </c>
      <c r="Q54" s="10">
        <f>IFERROR(GETPIVOTDATA("Quantité",'fabrication 2018 semaine'!$A$5,"semaine",Q52,"Référence",Tableau5[[#This Row],[Référence]]),0)</f>
        <v>0</v>
      </c>
      <c r="R54" s="10">
        <f>IFERROR(GETPIVOTDATA("Quantité",'fabrication 2018 semaine'!$A$5,"semaine",R52,"Référence",Tableau5[[#This Row],[Référence]]),0)</f>
        <v>0</v>
      </c>
      <c r="S54" s="10">
        <f>IFERROR(GETPIVOTDATA("Quantité",'fabrication 2018 semaine'!$A$5,"semaine",S52,"Référence",Tableau5[[#This Row],[Référence]]),0)</f>
        <v>0</v>
      </c>
      <c r="T54" s="10">
        <f>IFERROR(GETPIVOTDATA("Quantité",'fabrication 2018 semaine'!$A$5,"semaine",T52,"Référence",Tableau5[[#This Row],[Référence]]),0)</f>
        <v>0</v>
      </c>
      <c r="U54" s="10">
        <f>IFERROR(GETPIVOTDATA("Quantité",'fabrication 2018 semaine'!$A$5,"semaine",U52,"Référence",Tableau5[[#This Row],[Référence]]),0)</f>
        <v>0</v>
      </c>
      <c r="V54" s="10">
        <f>IFERROR(GETPIVOTDATA("Quantité",'fabrication 2018 semaine'!$A$5,"semaine",V52,"Référence",Tableau5[[#This Row],[Référence]]),0)</f>
        <v>0</v>
      </c>
      <c r="W54" s="10">
        <f>IFERROR(GETPIVOTDATA("Quantité",'fabrication 2018 semaine'!$A$5,"semaine",W52,"Référence",Tableau5[[#This Row],[Référence]]),0)</f>
        <v>0</v>
      </c>
      <c r="X54" s="10">
        <f>IFERROR(GETPIVOTDATA("Quantité",'fabrication 2018 semaine'!$A$5,"semaine",X52,"Référence",Tableau5[[#This Row],[Référence]]),0)</f>
        <v>0</v>
      </c>
      <c r="Y54" s="10">
        <f>IFERROR(GETPIVOTDATA("Quantité",'fabrication 2018 semaine'!$A$5,"semaine",Y52,"Référence",Tableau5[[#This Row],[Référence]]),0)</f>
        <v>0</v>
      </c>
      <c r="Z54" s="10">
        <f>IFERROR(GETPIVOTDATA("Quantité",'fabrication 2018 semaine'!$A$5,"semaine",Z52,"Référence",Tableau5[[#This Row],[Référence]]),0)</f>
        <v>0</v>
      </c>
      <c r="AA54" s="10">
        <f>IFERROR(GETPIVOTDATA("Quantité",'fabrication 2018 semaine'!$A$5,"semaine",AA52,"Référence",Tableau5[[#This Row],[Référence]]),0)</f>
        <v>0</v>
      </c>
      <c r="AB54" s="10">
        <f>IFERROR(GETPIVOTDATA("Quantité",'fabrication 2018 semaine'!$A$5,"semaine",AB52,"Référence",Tableau5[[#This Row],[Référence]]),0)</f>
        <v>0</v>
      </c>
      <c r="AC54" s="10">
        <f>IFERROR(GETPIVOTDATA("Quantité",'fabrication 2018 semaine'!$A$5,"semaine",AC52,"Référence",Tableau5[[#This Row],[Référence]]),0)</f>
        <v>0</v>
      </c>
      <c r="AD54" s="10">
        <f>IFERROR(GETPIVOTDATA("Quantité",'fabrication 2018 semaine'!$A$5,"semaine",AD52,"Référence",Tableau5[[#This Row],[Référence]]),0)</f>
        <v>0</v>
      </c>
      <c r="AE54" s="10">
        <f>IFERROR(GETPIVOTDATA("Quantité",'fabrication 2018 semaine'!$A$5,"semaine",AE52,"Référence",Tableau5[[#This Row],[Référence]]),0)</f>
        <v>0</v>
      </c>
      <c r="AF54" s="10">
        <f>IFERROR(GETPIVOTDATA("Quantité",'fabrication 2018 semaine'!$A$5,"semaine",AF52,"Référence",Tableau5[[#This Row],[Référence]]),0)</f>
        <v>0</v>
      </c>
      <c r="AG54" s="10">
        <f>IFERROR(GETPIVOTDATA("Quantité",'fabrication 2018 semaine'!$A$5,"semaine",AG52,"Référence",Tableau5[[#This Row],[Référence]]),0)</f>
        <v>0</v>
      </c>
      <c r="AH54" s="10">
        <f>IFERROR(GETPIVOTDATA("Quantité",'fabrication 2018 semaine'!$A$5,"semaine",AH52,"Référence",Tableau5[[#This Row],[Référence]]),0)</f>
        <v>0</v>
      </c>
      <c r="AI54" s="10">
        <f>IFERROR(GETPIVOTDATA("Quantité",'fabrication 2018 semaine'!$A$5,"semaine",AI52,"Référence",Tableau5[[#This Row],[Référence]]),0)</f>
        <v>0</v>
      </c>
      <c r="AJ54" s="10">
        <f>IFERROR(GETPIVOTDATA("Quantité",'fabrication 2018 semaine'!$A$5,"semaine",AJ52,"Référence",Tableau5[[#This Row],[Référence]]),0)</f>
        <v>0</v>
      </c>
      <c r="AK54" s="10">
        <f>IFERROR(GETPIVOTDATA("Quantité",'fabrication 2018 semaine'!$A$5,"semaine",AK52,"Référence",Tableau5[[#This Row],[Référence]]),0)</f>
        <v>0</v>
      </c>
      <c r="AL54" s="10">
        <f>IFERROR(GETPIVOTDATA("Quantité",'fabrication 2018 semaine'!$A$5,"semaine",AL52,"Référence",Tableau5[[#This Row],[Référence]]),0)</f>
        <v>0</v>
      </c>
      <c r="AM54" s="10">
        <f>IFERROR(GETPIVOTDATA("Quantité",'fabrication 2018 semaine'!$A$5,"semaine",AM52,"Référence",Tableau5[[#This Row],[Référence]]),0)</f>
        <v>0</v>
      </c>
      <c r="AN54" s="10">
        <f>IFERROR(GETPIVOTDATA("Quantité",'fabrication 2018 semaine'!$A$5,"semaine",AN52,"Référence",Tableau5[[#This Row],[Référence]]),0)</f>
        <v>0</v>
      </c>
      <c r="AO54" s="10">
        <f>IFERROR(GETPIVOTDATA("Quantité",'fabrication 2018 semaine'!$A$5,"semaine",AO52,"Référence",Tableau5[[#This Row],[Référence]]),0)</f>
        <v>0</v>
      </c>
      <c r="AP54" s="10">
        <f>IFERROR(GETPIVOTDATA("Quantité",'fabrication 2018 semaine'!$A$5,"semaine",AP52,"Référence",Tableau5[[#This Row],[Référence]]),0)</f>
        <v>0</v>
      </c>
      <c r="AQ54" s="10">
        <f>IFERROR(GETPIVOTDATA("Quantité",'fabrication 2018 semaine'!$A$5,"semaine",AQ52,"Référence",Tableau5[[#This Row],[Référence]]),0)</f>
        <v>0</v>
      </c>
      <c r="AR54" s="10">
        <f>IFERROR(GETPIVOTDATA("Quantité",'fabrication 2018 semaine'!$A$5,"semaine",AR52,"Référence",Tableau5[[#This Row],[Référence]]),0)</f>
        <v>0</v>
      </c>
      <c r="AS54" s="10">
        <f>IFERROR(GETPIVOTDATA("Quantité",'fabrication 2018 semaine'!$A$5,"semaine",AS52,"Référence",Tableau5[[#This Row],[Référence]]),0)</f>
        <v>0</v>
      </c>
      <c r="AT54" s="10">
        <f>IFERROR(GETPIVOTDATA("Quantité",'fabrication 2018 semaine'!$A$5,"semaine",AT52,"Référence",Tableau5[[#This Row],[Référence]]),0)</f>
        <v>0</v>
      </c>
      <c r="AU54" s="10">
        <f>IFERROR(GETPIVOTDATA("Quantité",'fabrication 2018 semaine'!$A$5,"semaine",AU52,"Référence",Tableau5[[#This Row],[Référence]]),0)</f>
        <v>0</v>
      </c>
      <c r="AV54" s="10">
        <f>IFERROR(GETPIVOTDATA("Quantité",'fabrication 2018 semaine'!$A$5,"semaine",AV52,"Référence",Tableau5[[#This Row],[Référence]]),0)</f>
        <v>0</v>
      </c>
      <c r="AW54" s="10">
        <f>IFERROR(GETPIVOTDATA("Quantité",'fabrication 2018 semaine'!$A$5,"semaine",AW52,"Référence",Tableau5[[#This Row],[Référence]]),0)</f>
        <v>0</v>
      </c>
      <c r="AX54" s="10">
        <f>IFERROR(GETPIVOTDATA("Quantité",'fabrication 2018 semaine'!$A$5,"semaine",AX52,"Référence",Tableau5[[#This Row],[Référence]]),0)</f>
        <v>0</v>
      </c>
      <c r="AY54" s="10">
        <f>IFERROR(GETPIVOTDATA("Quantité",'fabrication 2018 semaine'!$A$5,"semaine",AY52,"Référence",Tableau5[[#This Row],[Référence]]),0)</f>
        <v>0</v>
      </c>
      <c r="AZ54" s="10">
        <f>IFERROR(GETPIVOTDATA("Quantité",'fabrication 2018 semaine'!$A$5,"semaine",AZ52,"Référence",Tableau5[[#This Row],[Référence]]),0)</f>
        <v>0</v>
      </c>
      <c r="BA54" s="10">
        <f>IFERROR(GETPIVOTDATA("Quantité",'fabrication 2018 semaine'!$A$5,"semaine",BA52,"Référence",Tableau5[[#This Row],[Référence]]),0)</f>
        <v>0</v>
      </c>
      <c r="BB54" s="10">
        <f>IFERROR(GETPIVOTDATA("Quantité",'fabrication 2018 semaine'!$A$5,"semaine",BB52,"Référence",Tableau5[[#This Row],[Référence]]),0)</f>
        <v>0</v>
      </c>
      <c r="BC54" s="11">
        <f t="shared" si="1"/>
        <v>0</v>
      </c>
    </row>
    <row r="55" spans="1:55" ht="18" customHeight="1" x14ac:dyDescent="0.35">
      <c r="A55" s="9" t="s">
        <v>10</v>
      </c>
      <c r="B55" s="10" t="s">
        <v>11</v>
      </c>
      <c r="C55" s="10">
        <f>IFERROR(GETPIVOTDATA("Quantité",'fabrication 2018 semaine'!$A$5,"semaine",C53,"Référence",Tableau5[[#This Row],[Référence]]),0)</f>
        <v>0</v>
      </c>
      <c r="D55" s="10">
        <f>IFERROR(GETPIVOTDATA("Quantité",'fabrication 2018 semaine'!$A$5,"semaine",D53,"Référence",Tableau5[[#This Row],[Référence]]),0)</f>
        <v>0</v>
      </c>
      <c r="E55" s="10">
        <f>IFERROR(GETPIVOTDATA("Quantité",'fabrication 2018 semaine'!$A$5,"semaine",E53,"Référence",Tableau5[[#This Row],[Référence]]),0)</f>
        <v>0</v>
      </c>
      <c r="F55" s="10">
        <f>IFERROR(GETPIVOTDATA("Quantité",'fabrication 2018 semaine'!$A$5,"semaine",F53,"Référence",Tableau5[[#This Row],[Référence]]),0)</f>
        <v>0</v>
      </c>
      <c r="G55" s="10">
        <f>IFERROR(GETPIVOTDATA("Quantité",'fabrication 2018 semaine'!$A$5,"semaine",G53,"Référence",Tableau5[[#This Row],[Référence]]),0)</f>
        <v>0</v>
      </c>
      <c r="H55" s="10">
        <f>IFERROR(GETPIVOTDATA("Quantité",'fabrication 2018 semaine'!$A$5,"semaine",H53,"Référence",Tableau5[[#This Row],[Référence]]),0)</f>
        <v>0</v>
      </c>
      <c r="I55" s="10">
        <f>IFERROR(GETPIVOTDATA("Quantité",'fabrication 2018 semaine'!$A$5,"semaine",I53,"Référence",Tableau5[[#This Row],[Référence]]),0)</f>
        <v>0</v>
      </c>
      <c r="J55" s="10">
        <f>IFERROR(GETPIVOTDATA("Quantité",'fabrication 2018 semaine'!$A$5,"semaine",J53,"Référence",Tableau5[[#This Row],[Référence]]),0)</f>
        <v>0</v>
      </c>
      <c r="K55" s="10">
        <f>IFERROR(GETPIVOTDATA("Quantité",'fabrication 2018 semaine'!$A$5,"semaine",K53,"Référence",Tableau5[[#This Row],[Référence]]),0)</f>
        <v>0</v>
      </c>
      <c r="L55" s="10">
        <f>IFERROR(GETPIVOTDATA("Quantité",'fabrication 2018 semaine'!$A$5,"semaine",L53,"Référence",Tableau5[[#This Row],[Référence]]),0)</f>
        <v>0</v>
      </c>
      <c r="M55" s="10">
        <f>IFERROR(GETPIVOTDATA("Quantité",'fabrication 2018 semaine'!$A$5,"semaine",M53,"Référence",Tableau5[[#This Row],[Référence]]),0)</f>
        <v>0</v>
      </c>
      <c r="N55" s="10">
        <f>IFERROR(GETPIVOTDATA("Quantité",'fabrication 2018 semaine'!$A$5,"semaine",N53,"Référence",Tableau5[[#This Row],[Référence]]),0)</f>
        <v>0</v>
      </c>
      <c r="O55" s="10">
        <f>IFERROR(GETPIVOTDATA("Quantité",'fabrication 2018 semaine'!$A$5,"semaine",O53,"Référence",Tableau5[[#This Row],[Référence]]),0)</f>
        <v>0</v>
      </c>
      <c r="P55" s="10">
        <f>IFERROR(GETPIVOTDATA("Quantité",'fabrication 2018 semaine'!$A$5,"semaine",P53,"Référence",Tableau5[[#This Row],[Référence]]),0)</f>
        <v>0</v>
      </c>
      <c r="Q55" s="10">
        <f>IFERROR(GETPIVOTDATA("Quantité",'fabrication 2018 semaine'!$A$5,"semaine",Q53,"Référence",Tableau5[[#This Row],[Référence]]),0)</f>
        <v>0</v>
      </c>
      <c r="R55" s="10">
        <f>IFERROR(GETPIVOTDATA("Quantité",'fabrication 2018 semaine'!$A$5,"semaine",R53,"Référence",Tableau5[[#This Row],[Référence]]),0)</f>
        <v>0</v>
      </c>
      <c r="S55" s="10">
        <f>IFERROR(GETPIVOTDATA("Quantité",'fabrication 2018 semaine'!$A$5,"semaine",S53,"Référence",Tableau5[[#This Row],[Référence]]),0)</f>
        <v>0</v>
      </c>
      <c r="T55" s="10">
        <f>IFERROR(GETPIVOTDATA("Quantité",'fabrication 2018 semaine'!$A$5,"semaine",T53,"Référence",Tableau5[[#This Row],[Référence]]),0)</f>
        <v>0</v>
      </c>
      <c r="U55" s="10">
        <f>IFERROR(GETPIVOTDATA("Quantité",'fabrication 2018 semaine'!$A$5,"semaine",U53,"Référence",Tableau5[[#This Row],[Référence]]),0)</f>
        <v>0</v>
      </c>
      <c r="V55" s="10">
        <f>IFERROR(GETPIVOTDATA("Quantité",'fabrication 2018 semaine'!$A$5,"semaine",V53,"Référence",Tableau5[[#This Row],[Référence]]),0)</f>
        <v>0</v>
      </c>
      <c r="W55" s="10">
        <f>IFERROR(GETPIVOTDATA("Quantité",'fabrication 2018 semaine'!$A$5,"semaine",W53,"Référence",Tableau5[[#This Row],[Référence]]),0)</f>
        <v>0</v>
      </c>
      <c r="X55" s="10">
        <f>IFERROR(GETPIVOTDATA("Quantité",'fabrication 2018 semaine'!$A$5,"semaine",X53,"Référence",Tableau5[[#This Row],[Référence]]),0)</f>
        <v>0</v>
      </c>
      <c r="Y55" s="10">
        <f>IFERROR(GETPIVOTDATA("Quantité",'fabrication 2018 semaine'!$A$5,"semaine",Y53,"Référence",Tableau5[[#This Row],[Référence]]),0)</f>
        <v>0</v>
      </c>
      <c r="Z55" s="10">
        <f>IFERROR(GETPIVOTDATA("Quantité",'fabrication 2018 semaine'!$A$5,"semaine",Z53,"Référence",Tableau5[[#This Row],[Référence]]),0)</f>
        <v>0</v>
      </c>
      <c r="AA55" s="10">
        <f>IFERROR(GETPIVOTDATA("Quantité",'fabrication 2018 semaine'!$A$5,"semaine",AA53,"Référence",Tableau5[[#This Row],[Référence]]),0)</f>
        <v>0</v>
      </c>
      <c r="AB55" s="10">
        <f>IFERROR(GETPIVOTDATA("Quantité",'fabrication 2018 semaine'!$A$5,"semaine",AB53,"Référence",Tableau5[[#This Row],[Référence]]),0)</f>
        <v>0</v>
      </c>
      <c r="AC55" s="10">
        <f>IFERROR(GETPIVOTDATA("Quantité",'fabrication 2018 semaine'!$A$5,"semaine",AC53,"Référence",Tableau5[[#This Row],[Référence]]),0)</f>
        <v>0</v>
      </c>
      <c r="AD55" s="10">
        <f>IFERROR(GETPIVOTDATA("Quantité",'fabrication 2018 semaine'!$A$5,"semaine",AD53,"Référence",Tableau5[[#This Row],[Référence]]),0)</f>
        <v>0</v>
      </c>
      <c r="AE55" s="10">
        <f>IFERROR(GETPIVOTDATA("Quantité",'fabrication 2018 semaine'!$A$5,"semaine",AE53,"Référence",Tableau5[[#This Row],[Référence]]),0)</f>
        <v>0</v>
      </c>
      <c r="AF55" s="10">
        <f>IFERROR(GETPIVOTDATA("Quantité",'fabrication 2018 semaine'!$A$5,"semaine",AF53,"Référence",Tableau5[[#This Row],[Référence]]),0)</f>
        <v>0</v>
      </c>
      <c r="AG55" s="10">
        <f>IFERROR(GETPIVOTDATA("Quantité",'fabrication 2018 semaine'!$A$5,"semaine",AG53,"Référence",Tableau5[[#This Row],[Référence]]),0)</f>
        <v>0</v>
      </c>
      <c r="AH55" s="10">
        <f>IFERROR(GETPIVOTDATA("Quantité",'fabrication 2018 semaine'!$A$5,"semaine",AH53,"Référence",Tableau5[[#This Row],[Référence]]),0)</f>
        <v>0</v>
      </c>
      <c r="AI55" s="10">
        <f>IFERROR(GETPIVOTDATA("Quantité",'fabrication 2018 semaine'!$A$5,"semaine",AI53,"Référence",Tableau5[[#This Row],[Référence]]),0)</f>
        <v>0</v>
      </c>
      <c r="AJ55" s="10">
        <f>IFERROR(GETPIVOTDATA("Quantité",'fabrication 2018 semaine'!$A$5,"semaine",AJ53,"Référence",Tableau5[[#This Row],[Référence]]),0)</f>
        <v>0</v>
      </c>
      <c r="AK55" s="10">
        <f>IFERROR(GETPIVOTDATA("Quantité",'fabrication 2018 semaine'!$A$5,"semaine",AK53,"Référence",Tableau5[[#This Row],[Référence]]),0)</f>
        <v>0</v>
      </c>
      <c r="AL55" s="10">
        <f>IFERROR(GETPIVOTDATA("Quantité",'fabrication 2018 semaine'!$A$5,"semaine",AL53,"Référence",Tableau5[[#This Row],[Référence]]),0)</f>
        <v>0</v>
      </c>
      <c r="AM55" s="10">
        <f>IFERROR(GETPIVOTDATA("Quantité",'fabrication 2018 semaine'!$A$5,"semaine",AM53,"Référence",Tableau5[[#This Row],[Référence]]),0)</f>
        <v>0</v>
      </c>
      <c r="AN55" s="10">
        <f>IFERROR(GETPIVOTDATA("Quantité",'fabrication 2018 semaine'!$A$5,"semaine",AN53,"Référence",Tableau5[[#This Row],[Référence]]),0)</f>
        <v>0</v>
      </c>
      <c r="AO55" s="10">
        <f>IFERROR(GETPIVOTDATA("Quantité",'fabrication 2018 semaine'!$A$5,"semaine",AO53,"Référence",Tableau5[[#This Row],[Référence]]),0)</f>
        <v>0</v>
      </c>
      <c r="AP55" s="10">
        <f>IFERROR(GETPIVOTDATA("Quantité",'fabrication 2018 semaine'!$A$5,"semaine",AP53,"Référence",Tableau5[[#This Row],[Référence]]),0)</f>
        <v>0</v>
      </c>
      <c r="AQ55" s="10">
        <f>IFERROR(GETPIVOTDATA("Quantité",'fabrication 2018 semaine'!$A$5,"semaine",AQ53,"Référence",Tableau5[[#This Row],[Référence]]),0)</f>
        <v>0</v>
      </c>
      <c r="AR55" s="10">
        <f>IFERROR(GETPIVOTDATA("Quantité",'fabrication 2018 semaine'!$A$5,"semaine",AR53,"Référence",Tableau5[[#This Row],[Référence]]),0)</f>
        <v>0</v>
      </c>
      <c r="AS55" s="10">
        <f>IFERROR(GETPIVOTDATA("Quantité",'fabrication 2018 semaine'!$A$5,"semaine",AS53,"Référence",Tableau5[[#This Row],[Référence]]),0)</f>
        <v>0</v>
      </c>
      <c r="AT55" s="10">
        <f>IFERROR(GETPIVOTDATA("Quantité",'fabrication 2018 semaine'!$A$5,"semaine",AT53,"Référence",Tableau5[[#This Row],[Référence]]),0)</f>
        <v>0</v>
      </c>
      <c r="AU55" s="10">
        <f>IFERROR(GETPIVOTDATA("Quantité",'fabrication 2018 semaine'!$A$5,"semaine",AU53,"Référence",Tableau5[[#This Row],[Référence]]),0)</f>
        <v>0</v>
      </c>
      <c r="AV55" s="10">
        <f>IFERROR(GETPIVOTDATA("Quantité",'fabrication 2018 semaine'!$A$5,"semaine",AV53,"Référence",Tableau5[[#This Row],[Référence]]),0)</f>
        <v>0</v>
      </c>
      <c r="AW55" s="10">
        <f>IFERROR(GETPIVOTDATA("Quantité",'fabrication 2018 semaine'!$A$5,"semaine",AW53,"Référence",Tableau5[[#This Row],[Référence]]),0)</f>
        <v>0</v>
      </c>
      <c r="AX55" s="10">
        <f>IFERROR(GETPIVOTDATA("Quantité",'fabrication 2018 semaine'!$A$5,"semaine",AX53,"Référence",Tableau5[[#This Row],[Référence]]),0)</f>
        <v>0</v>
      </c>
      <c r="AY55" s="10">
        <f>IFERROR(GETPIVOTDATA("Quantité",'fabrication 2018 semaine'!$A$5,"semaine",AY53,"Référence",Tableau5[[#This Row],[Référence]]),0)</f>
        <v>0</v>
      </c>
      <c r="AZ55" s="10">
        <f>IFERROR(GETPIVOTDATA("Quantité",'fabrication 2018 semaine'!$A$5,"semaine",AZ53,"Référence",Tableau5[[#This Row],[Référence]]),0)</f>
        <v>0</v>
      </c>
      <c r="BA55" s="10">
        <f>IFERROR(GETPIVOTDATA("Quantité",'fabrication 2018 semaine'!$A$5,"semaine",BA53,"Référence",Tableau5[[#This Row],[Référence]]),0)</f>
        <v>0</v>
      </c>
      <c r="BB55" s="10">
        <f>IFERROR(GETPIVOTDATA("Quantité",'fabrication 2018 semaine'!$A$5,"semaine",BB53,"Référence",Tableau5[[#This Row],[Référence]]),0)</f>
        <v>0</v>
      </c>
      <c r="BC55" s="11">
        <f t="shared" si="1"/>
        <v>0</v>
      </c>
    </row>
    <row r="56" spans="1:55" ht="18" customHeight="1" x14ac:dyDescent="0.35">
      <c r="A56" s="9" t="s">
        <v>140</v>
      </c>
      <c r="B56" s="10" t="s">
        <v>141</v>
      </c>
      <c r="C56" s="10">
        <f>IFERROR(GETPIVOTDATA("Quantité",'fabrication 2018 semaine'!$A$5,"semaine",C54,"Référence",Tableau5[[#This Row],[Référence]]),0)</f>
        <v>0</v>
      </c>
      <c r="D56" s="10">
        <f>IFERROR(GETPIVOTDATA("Quantité",'fabrication 2018 semaine'!$A$5,"semaine",D54,"Référence",Tableau5[[#This Row],[Référence]]),0)</f>
        <v>0</v>
      </c>
      <c r="E56" s="10">
        <f>IFERROR(GETPIVOTDATA("Quantité",'fabrication 2018 semaine'!$A$5,"semaine",E54,"Référence",Tableau5[[#This Row],[Référence]]),0)</f>
        <v>0</v>
      </c>
      <c r="F56" s="10">
        <f>IFERROR(GETPIVOTDATA("Quantité",'fabrication 2018 semaine'!$A$5,"semaine",F54,"Référence",Tableau5[[#This Row],[Référence]]),0)</f>
        <v>0</v>
      </c>
      <c r="G56" s="10">
        <f>IFERROR(GETPIVOTDATA("Quantité",'fabrication 2018 semaine'!$A$5,"semaine",G54,"Référence",Tableau5[[#This Row],[Référence]]),0)</f>
        <v>0</v>
      </c>
      <c r="H56" s="10">
        <f>IFERROR(GETPIVOTDATA("Quantité",'fabrication 2018 semaine'!$A$5,"semaine",H54,"Référence",Tableau5[[#This Row],[Référence]]),0)</f>
        <v>0</v>
      </c>
      <c r="I56" s="10">
        <f>IFERROR(GETPIVOTDATA("Quantité",'fabrication 2018 semaine'!$A$5,"semaine",I54,"Référence",Tableau5[[#This Row],[Référence]]),0)</f>
        <v>0</v>
      </c>
      <c r="J56" s="10">
        <f>IFERROR(GETPIVOTDATA("Quantité",'fabrication 2018 semaine'!$A$5,"semaine",J54,"Référence",Tableau5[[#This Row],[Référence]]),0)</f>
        <v>0</v>
      </c>
      <c r="K56" s="10">
        <f>IFERROR(GETPIVOTDATA("Quantité",'fabrication 2018 semaine'!$A$5,"semaine",K54,"Référence",Tableau5[[#This Row],[Référence]]),0)</f>
        <v>0</v>
      </c>
      <c r="L56" s="10">
        <f>IFERROR(GETPIVOTDATA("Quantité",'fabrication 2018 semaine'!$A$5,"semaine",L54,"Référence",Tableau5[[#This Row],[Référence]]),0)</f>
        <v>0</v>
      </c>
      <c r="M56" s="10">
        <f>IFERROR(GETPIVOTDATA("Quantité",'fabrication 2018 semaine'!$A$5,"semaine",M54,"Référence",Tableau5[[#This Row],[Référence]]),0)</f>
        <v>0</v>
      </c>
      <c r="N56" s="10">
        <f>IFERROR(GETPIVOTDATA("Quantité",'fabrication 2018 semaine'!$A$5,"semaine",N54,"Référence",Tableau5[[#This Row],[Référence]]),0)</f>
        <v>0</v>
      </c>
      <c r="O56" s="10">
        <f>IFERROR(GETPIVOTDATA("Quantité",'fabrication 2018 semaine'!$A$5,"semaine",O54,"Référence",Tableau5[[#This Row],[Référence]]),0)</f>
        <v>0</v>
      </c>
      <c r="P56" s="10">
        <f>IFERROR(GETPIVOTDATA("Quantité",'fabrication 2018 semaine'!$A$5,"semaine",P54,"Référence",Tableau5[[#This Row],[Référence]]),0)</f>
        <v>0</v>
      </c>
      <c r="Q56" s="10">
        <f>IFERROR(GETPIVOTDATA("Quantité",'fabrication 2018 semaine'!$A$5,"semaine",Q54,"Référence",Tableau5[[#This Row],[Référence]]),0)</f>
        <v>0</v>
      </c>
      <c r="R56" s="10">
        <f>IFERROR(GETPIVOTDATA("Quantité",'fabrication 2018 semaine'!$A$5,"semaine",R54,"Référence",Tableau5[[#This Row],[Référence]]),0)</f>
        <v>0</v>
      </c>
      <c r="S56" s="10">
        <f>IFERROR(GETPIVOTDATA("Quantité",'fabrication 2018 semaine'!$A$5,"semaine",S54,"Référence",Tableau5[[#This Row],[Référence]]),0)</f>
        <v>0</v>
      </c>
      <c r="T56" s="10">
        <f>IFERROR(GETPIVOTDATA("Quantité",'fabrication 2018 semaine'!$A$5,"semaine",T54,"Référence",Tableau5[[#This Row],[Référence]]),0)</f>
        <v>0</v>
      </c>
      <c r="U56" s="10">
        <f>IFERROR(GETPIVOTDATA("Quantité",'fabrication 2018 semaine'!$A$5,"semaine",U54,"Référence",Tableau5[[#This Row],[Référence]]),0)</f>
        <v>0</v>
      </c>
      <c r="V56" s="10">
        <f>IFERROR(GETPIVOTDATA("Quantité",'fabrication 2018 semaine'!$A$5,"semaine",V54,"Référence",Tableau5[[#This Row],[Référence]]),0)</f>
        <v>0</v>
      </c>
      <c r="W56" s="10">
        <f>IFERROR(GETPIVOTDATA("Quantité",'fabrication 2018 semaine'!$A$5,"semaine",W54,"Référence",Tableau5[[#This Row],[Référence]]),0)</f>
        <v>0</v>
      </c>
      <c r="X56" s="10">
        <f>IFERROR(GETPIVOTDATA("Quantité",'fabrication 2018 semaine'!$A$5,"semaine",X54,"Référence",Tableau5[[#This Row],[Référence]]),0)</f>
        <v>0</v>
      </c>
      <c r="Y56" s="10">
        <f>IFERROR(GETPIVOTDATA("Quantité",'fabrication 2018 semaine'!$A$5,"semaine",Y54,"Référence",Tableau5[[#This Row],[Référence]]),0)</f>
        <v>0</v>
      </c>
      <c r="Z56" s="10">
        <f>IFERROR(GETPIVOTDATA("Quantité",'fabrication 2018 semaine'!$A$5,"semaine",Z54,"Référence",Tableau5[[#This Row],[Référence]]),0)</f>
        <v>0</v>
      </c>
      <c r="AA56" s="10">
        <f>IFERROR(GETPIVOTDATA("Quantité",'fabrication 2018 semaine'!$A$5,"semaine",AA54,"Référence",Tableau5[[#This Row],[Référence]]),0)</f>
        <v>0</v>
      </c>
      <c r="AB56" s="10">
        <f>IFERROR(GETPIVOTDATA("Quantité",'fabrication 2018 semaine'!$A$5,"semaine",AB54,"Référence",Tableau5[[#This Row],[Référence]]),0)</f>
        <v>0</v>
      </c>
      <c r="AC56" s="10">
        <f>IFERROR(GETPIVOTDATA("Quantité",'fabrication 2018 semaine'!$A$5,"semaine",AC54,"Référence",Tableau5[[#This Row],[Référence]]),0)</f>
        <v>0</v>
      </c>
      <c r="AD56" s="10">
        <f>IFERROR(GETPIVOTDATA("Quantité",'fabrication 2018 semaine'!$A$5,"semaine",AD54,"Référence",Tableau5[[#This Row],[Référence]]),0)</f>
        <v>0</v>
      </c>
      <c r="AE56" s="10">
        <f>IFERROR(GETPIVOTDATA("Quantité",'fabrication 2018 semaine'!$A$5,"semaine",AE54,"Référence",Tableau5[[#This Row],[Référence]]),0)</f>
        <v>0</v>
      </c>
      <c r="AF56" s="10">
        <f>IFERROR(GETPIVOTDATA("Quantité",'fabrication 2018 semaine'!$A$5,"semaine",AF54,"Référence",Tableau5[[#This Row],[Référence]]),0)</f>
        <v>0</v>
      </c>
      <c r="AG56" s="10">
        <f>IFERROR(GETPIVOTDATA("Quantité",'fabrication 2018 semaine'!$A$5,"semaine",AG54,"Référence",Tableau5[[#This Row],[Référence]]),0)</f>
        <v>0</v>
      </c>
      <c r="AH56" s="10">
        <f>IFERROR(GETPIVOTDATA("Quantité",'fabrication 2018 semaine'!$A$5,"semaine",AH54,"Référence",Tableau5[[#This Row],[Référence]]),0)</f>
        <v>0</v>
      </c>
      <c r="AI56" s="10">
        <f>IFERROR(GETPIVOTDATA("Quantité",'fabrication 2018 semaine'!$A$5,"semaine",AI54,"Référence",Tableau5[[#This Row],[Référence]]),0)</f>
        <v>0</v>
      </c>
      <c r="AJ56" s="10">
        <f>IFERROR(GETPIVOTDATA("Quantité",'fabrication 2018 semaine'!$A$5,"semaine",AJ54,"Référence",Tableau5[[#This Row],[Référence]]),0)</f>
        <v>0</v>
      </c>
      <c r="AK56" s="10">
        <f>IFERROR(GETPIVOTDATA("Quantité",'fabrication 2018 semaine'!$A$5,"semaine",AK54,"Référence",Tableau5[[#This Row],[Référence]]),0)</f>
        <v>0</v>
      </c>
      <c r="AL56" s="10">
        <f>IFERROR(GETPIVOTDATA("Quantité",'fabrication 2018 semaine'!$A$5,"semaine",AL54,"Référence",Tableau5[[#This Row],[Référence]]),0)</f>
        <v>0</v>
      </c>
      <c r="AM56" s="10">
        <f>IFERROR(GETPIVOTDATA("Quantité",'fabrication 2018 semaine'!$A$5,"semaine",AM54,"Référence",Tableau5[[#This Row],[Référence]]),0)</f>
        <v>0</v>
      </c>
      <c r="AN56" s="10">
        <f>IFERROR(GETPIVOTDATA("Quantité",'fabrication 2018 semaine'!$A$5,"semaine",AN54,"Référence",Tableau5[[#This Row],[Référence]]),0)</f>
        <v>0</v>
      </c>
      <c r="AO56" s="10">
        <f>IFERROR(GETPIVOTDATA("Quantité",'fabrication 2018 semaine'!$A$5,"semaine",AO54,"Référence",Tableau5[[#This Row],[Référence]]),0)</f>
        <v>0</v>
      </c>
      <c r="AP56" s="10">
        <f>IFERROR(GETPIVOTDATA("Quantité",'fabrication 2018 semaine'!$A$5,"semaine",AP54,"Référence",Tableau5[[#This Row],[Référence]]),0)</f>
        <v>0</v>
      </c>
      <c r="AQ56" s="10">
        <f>IFERROR(GETPIVOTDATA("Quantité",'fabrication 2018 semaine'!$A$5,"semaine",AQ54,"Référence",Tableau5[[#This Row],[Référence]]),0)</f>
        <v>0</v>
      </c>
      <c r="AR56" s="10">
        <f>IFERROR(GETPIVOTDATA("Quantité",'fabrication 2018 semaine'!$A$5,"semaine",AR54,"Référence",Tableau5[[#This Row],[Référence]]),0)</f>
        <v>0</v>
      </c>
      <c r="AS56" s="10">
        <f>IFERROR(GETPIVOTDATA("Quantité",'fabrication 2018 semaine'!$A$5,"semaine",AS54,"Référence",Tableau5[[#This Row],[Référence]]),0)</f>
        <v>0</v>
      </c>
      <c r="AT56" s="10">
        <f>IFERROR(GETPIVOTDATA("Quantité",'fabrication 2018 semaine'!$A$5,"semaine",AT54,"Référence",Tableau5[[#This Row],[Référence]]),0)</f>
        <v>0</v>
      </c>
      <c r="AU56" s="10">
        <f>IFERROR(GETPIVOTDATA("Quantité",'fabrication 2018 semaine'!$A$5,"semaine",AU54,"Référence",Tableau5[[#This Row],[Référence]]),0)</f>
        <v>0</v>
      </c>
      <c r="AV56" s="10">
        <f>IFERROR(GETPIVOTDATA("Quantité",'fabrication 2018 semaine'!$A$5,"semaine",AV54,"Référence",Tableau5[[#This Row],[Référence]]),0)</f>
        <v>0</v>
      </c>
      <c r="AW56" s="10">
        <f>IFERROR(GETPIVOTDATA("Quantité",'fabrication 2018 semaine'!$A$5,"semaine",AW54,"Référence",Tableau5[[#This Row],[Référence]]),0)</f>
        <v>0</v>
      </c>
      <c r="AX56" s="10">
        <f>IFERROR(GETPIVOTDATA("Quantité",'fabrication 2018 semaine'!$A$5,"semaine",AX54,"Référence",Tableau5[[#This Row],[Référence]]),0)</f>
        <v>0</v>
      </c>
      <c r="AY56" s="10">
        <f>IFERROR(GETPIVOTDATA("Quantité",'fabrication 2018 semaine'!$A$5,"semaine",AY54,"Référence",Tableau5[[#This Row],[Référence]]),0)</f>
        <v>0</v>
      </c>
      <c r="AZ56" s="10">
        <f>IFERROR(GETPIVOTDATA("Quantité",'fabrication 2018 semaine'!$A$5,"semaine",AZ54,"Référence",Tableau5[[#This Row],[Référence]]),0)</f>
        <v>0</v>
      </c>
      <c r="BA56" s="10">
        <f>IFERROR(GETPIVOTDATA("Quantité",'fabrication 2018 semaine'!$A$5,"semaine",BA54,"Référence",Tableau5[[#This Row],[Référence]]),0)</f>
        <v>0</v>
      </c>
      <c r="BB56" s="10">
        <f>IFERROR(GETPIVOTDATA("Quantité",'fabrication 2018 semaine'!$A$5,"semaine",BB54,"Référence",Tableau5[[#This Row],[Référence]]),0)</f>
        <v>0</v>
      </c>
      <c r="BC56" s="11">
        <f t="shared" si="1"/>
        <v>0</v>
      </c>
    </row>
    <row r="57" spans="1:55" ht="18" customHeight="1" x14ac:dyDescent="0.35">
      <c r="A57" s="9" t="s">
        <v>160</v>
      </c>
      <c r="B57" s="10" t="s">
        <v>161</v>
      </c>
      <c r="C57" s="10">
        <f>IFERROR(GETPIVOTDATA("Quantité",'fabrication 2018 semaine'!$A$5,"semaine",C55,"Référence",Tableau5[[#This Row],[Référence]]),0)</f>
        <v>0</v>
      </c>
      <c r="D57" s="10">
        <f>IFERROR(GETPIVOTDATA("Quantité",'fabrication 2018 semaine'!$A$5,"semaine",D55,"Référence",Tableau5[[#This Row],[Référence]]),0)</f>
        <v>0</v>
      </c>
      <c r="E57" s="10">
        <f>IFERROR(GETPIVOTDATA("Quantité",'fabrication 2018 semaine'!$A$5,"semaine",E55,"Référence",Tableau5[[#This Row],[Référence]]),0)</f>
        <v>0</v>
      </c>
      <c r="F57" s="10">
        <f>IFERROR(GETPIVOTDATA("Quantité",'fabrication 2018 semaine'!$A$5,"semaine",F55,"Référence",Tableau5[[#This Row],[Référence]]),0)</f>
        <v>0</v>
      </c>
      <c r="G57" s="10">
        <f>IFERROR(GETPIVOTDATA("Quantité",'fabrication 2018 semaine'!$A$5,"semaine",G55,"Référence",Tableau5[[#This Row],[Référence]]),0)</f>
        <v>0</v>
      </c>
      <c r="H57" s="10">
        <f>IFERROR(GETPIVOTDATA("Quantité",'fabrication 2018 semaine'!$A$5,"semaine",H55,"Référence",Tableau5[[#This Row],[Référence]]),0)</f>
        <v>0</v>
      </c>
      <c r="I57" s="10">
        <f>IFERROR(GETPIVOTDATA("Quantité",'fabrication 2018 semaine'!$A$5,"semaine",I55,"Référence",Tableau5[[#This Row],[Référence]]),0)</f>
        <v>0</v>
      </c>
      <c r="J57" s="10">
        <f>IFERROR(GETPIVOTDATA("Quantité",'fabrication 2018 semaine'!$A$5,"semaine",J55,"Référence",Tableau5[[#This Row],[Référence]]),0)</f>
        <v>0</v>
      </c>
      <c r="K57" s="10">
        <f>IFERROR(GETPIVOTDATA("Quantité",'fabrication 2018 semaine'!$A$5,"semaine",K55,"Référence",Tableau5[[#This Row],[Référence]]),0)</f>
        <v>0</v>
      </c>
      <c r="L57" s="10">
        <f>IFERROR(GETPIVOTDATA("Quantité",'fabrication 2018 semaine'!$A$5,"semaine",L55,"Référence",Tableau5[[#This Row],[Référence]]),0)</f>
        <v>0</v>
      </c>
      <c r="M57" s="10">
        <f>IFERROR(GETPIVOTDATA("Quantité",'fabrication 2018 semaine'!$A$5,"semaine",M55,"Référence",Tableau5[[#This Row],[Référence]]),0)</f>
        <v>0</v>
      </c>
      <c r="N57" s="10">
        <f>IFERROR(GETPIVOTDATA("Quantité",'fabrication 2018 semaine'!$A$5,"semaine",N55,"Référence",Tableau5[[#This Row],[Référence]]),0)</f>
        <v>0</v>
      </c>
      <c r="O57" s="10">
        <f>IFERROR(GETPIVOTDATA("Quantité",'fabrication 2018 semaine'!$A$5,"semaine",O55,"Référence",Tableau5[[#This Row],[Référence]]),0)</f>
        <v>0</v>
      </c>
      <c r="P57" s="10">
        <f>IFERROR(GETPIVOTDATA("Quantité",'fabrication 2018 semaine'!$A$5,"semaine",P55,"Référence",Tableau5[[#This Row],[Référence]]),0)</f>
        <v>0</v>
      </c>
      <c r="Q57" s="10">
        <f>IFERROR(GETPIVOTDATA("Quantité",'fabrication 2018 semaine'!$A$5,"semaine",Q55,"Référence",Tableau5[[#This Row],[Référence]]),0)</f>
        <v>0</v>
      </c>
      <c r="R57" s="10">
        <f>IFERROR(GETPIVOTDATA("Quantité",'fabrication 2018 semaine'!$A$5,"semaine",R55,"Référence",Tableau5[[#This Row],[Référence]]),0)</f>
        <v>0</v>
      </c>
      <c r="S57" s="10">
        <f>IFERROR(GETPIVOTDATA("Quantité",'fabrication 2018 semaine'!$A$5,"semaine",S55,"Référence",Tableau5[[#This Row],[Référence]]),0)</f>
        <v>0</v>
      </c>
      <c r="T57" s="10">
        <f>IFERROR(GETPIVOTDATA("Quantité",'fabrication 2018 semaine'!$A$5,"semaine",T55,"Référence",Tableau5[[#This Row],[Référence]]),0)</f>
        <v>0</v>
      </c>
      <c r="U57" s="10">
        <f>IFERROR(GETPIVOTDATA("Quantité",'fabrication 2018 semaine'!$A$5,"semaine",U55,"Référence",Tableau5[[#This Row],[Référence]]),0)</f>
        <v>0</v>
      </c>
      <c r="V57" s="10">
        <f>IFERROR(GETPIVOTDATA("Quantité",'fabrication 2018 semaine'!$A$5,"semaine",V55,"Référence",Tableau5[[#This Row],[Référence]]),0)</f>
        <v>0</v>
      </c>
      <c r="W57" s="10">
        <f>IFERROR(GETPIVOTDATA("Quantité",'fabrication 2018 semaine'!$A$5,"semaine",W55,"Référence",Tableau5[[#This Row],[Référence]]),0)</f>
        <v>0</v>
      </c>
      <c r="X57" s="10">
        <f>IFERROR(GETPIVOTDATA("Quantité",'fabrication 2018 semaine'!$A$5,"semaine",X55,"Référence",Tableau5[[#This Row],[Référence]]),0)</f>
        <v>0</v>
      </c>
      <c r="Y57" s="10">
        <f>IFERROR(GETPIVOTDATA("Quantité",'fabrication 2018 semaine'!$A$5,"semaine",Y55,"Référence",Tableau5[[#This Row],[Référence]]),0)</f>
        <v>0</v>
      </c>
      <c r="Z57" s="10">
        <f>IFERROR(GETPIVOTDATA("Quantité",'fabrication 2018 semaine'!$A$5,"semaine",Z55,"Référence",Tableau5[[#This Row],[Référence]]),0)</f>
        <v>0</v>
      </c>
      <c r="AA57" s="10">
        <f>IFERROR(GETPIVOTDATA("Quantité",'fabrication 2018 semaine'!$A$5,"semaine",AA55,"Référence",Tableau5[[#This Row],[Référence]]),0)</f>
        <v>0</v>
      </c>
      <c r="AB57" s="10">
        <f>IFERROR(GETPIVOTDATA("Quantité",'fabrication 2018 semaine'!$A$5,"semaine",AB55,"Référence",Tableau5[[#This Row],[Référence]]),0)</f>
        <v>0</v>
      </c>
      <c r="AC57" s="10">
        <f>IFERROR(GETPIVOTDATA("Quantité",'fabrication 2018 semaine'!$A$5,"semaine",AC55,"Référence",Tableau5[[#This Row],[Référence]]),0)</f>
        <v>0</v>
      </c>
      <c r="AD57" s="10">
        <f>IFERROR(GETPIVOTDATA("Quantité",'fabrication 2018 semaine'!$A$5,"semaine",AD55,"Référence",Tableau5[[#This Row],[Référence]]),0)</f>
        <v>0</v>
      </c>
      <c r="AE57" s="10">
        <f>IFERROR(GETPIVOTDATA("Quantité",'fabrication 2018 semaine'!$A$5,"semaine",AE55,"Référence",Tableau5[[#This Row],[Référence]]),0)</f>
        <v>0</v>
      </c>
      <c r="AF57" s="10">
        <f>IFERROR(GETPIVOTDATA("Quantité",'fabrication 2018 semaine'!$A$5,"semaine",AF55,"Référence",Tableau5[[#This Row],[Référence]]),0)</f>
        <v>0</v>
      </c>
      <c r="AG57" s="10">
        <f>IFERROR(GETPIVOTDATA("Quantité",'fabrication 2018 semaine'!$A$5,"semaine",AG55,"Référence",Tableau5[[#This Row],[Référence]]),0)</f>
        <v>0</v>
      </c>
      <c r="AH57" s="10">
        <f>IFERROR(GETPIVOTDATA("Quantité",'fabrication 2018 semaine'!$A$5,"semaine",AH55,"Référence",Tableau5[[#This Row],[Référence]]),0)</f>
        <v>0</v>
      </c>
      <c r="AI57" s="10">
        <f>IFERROR(GETPIVOTDATA("Quantité",'fabrication 2018 semaine'!$A$5,"semaine",AI55,"Référence",Tableau5[[#This Row],[Référence]]),0)</f>
        <v>0</v>
      </c>
      <c r="AJ57" s="10">
        <f>IFERROR(GETPIVOTDATA("Quantité",'fabrication 2018 semaine'!$A$5,"semaine",AJ55,"Référence",Tableau5[[#This Row],[Référence]]),0)</f>
        <v>0</v>
      </c>
      <c r="AK57" s="10">
        <f>IFERROR(GETPIVOTDATA("Quantité",'fabrication 2018 semaine'!$A$5,"semaine",AK55,"Référence",Tableau5[[#This Row],[Référence]]),0)</f>
        <v>0</v>
      </c>
      <c r="AL57" s="10">
        <f>IFERROR(GETPIVOTDATA("Quantité",'fabrication 2018 semaine'!$A$5,"semaine",AL55,"Référence",Tableau5[[#This Row],[Référence]]),0)</f>
        <v>0</v>
      </c>
      <c r="AM57" s="10">
        <f>IFERROR(GETPIVOTDATA("Quantité",'fabrication 2018 semaine'!$A$5,"semaine",AM55,"Référence",Tableau5[[#This Row],[Référence]]),0)</f>
        <v>0</v>
      </c>
      <c r="AN57" s="10">
        <f>IFERROR(GETPIVOTDATA("Quantité",'fabrication 2018 semaine'!$A$5,"semaine",AN55,"Référence",Tableau5[[#This Row],[Référence]]),0)</f>
        <v>0</v>
      </c>
      <c r="AO57" s="10">
        <f>IFERROR(GETPIVOTDATA("Quantité",'fabrication 2018 semaine'!$A$5,"semaine",AO55,"Référence",Tableau5[[#This Row],[Référence]]),0)</f>
        <v>0</v>
      </c>
      <c r="AP57" s="10">
        <f>IFERROR(GETPIVOTDATA("Quantité",'fabrication 2018 semaine'!$A$5,"semaine",AP55,"Référence",Tableau5[[#This Row],[Référence]]),0)</f>
        <v>0</v>
      </c>
      <c r="AQ57" s="10">
        <f>IFERROR(GETPIVOTDATA("Quantité",'fabrication 2018 semaine'!$A$5,"semaine",AQ55,"Référence",Tableau5[[#This Row],[Référence]]),0)</f>
        <v>0</v>
      </c>
      <c r="AR57" s="10">
        <f>IFERROR(GETPIVOTDATA("Quantité",'fabrication 2018 semaine'!$A$5,"semaine",AR55,"Référence",Tableau5[[#This Row],[Référence]]),0)</f>
        <v>0</v>
      </c>
      <c r="AS57" s="10">
        <f>IFERROR(GETPIVOTDATA("Quantité",'fabrication 2018 semaine'!$A$5,"semaine",AS55,"Référence",Tableau5[[#This Row],[Référence]]),0)</f>
        <v>0</v>
      </c>
      <c r="AT57" s="10">
        <f>IFERROR(GETPIVOTDATA("Quantité",'fabrication 2018 semaine'!$A$5,"semaine",AT55,"Référence",Tableau5[[#This Row],[Référence]]),0)</f>
        <v>0</v>
      </c>
      <c r="AU57" s="10">
        <f>IFERROR(GETPIVOTDATA("Quantité",'fabrication 2018 semaine'!$A$5,"semaine",AU55,"Référence",Tableau5[[#This Row],[Référence]]),0)</f>
        <v>0</v>
      </c>
      <c r="AV57" s="10">
        <f>IFERROR(GETPIVOTDATA("Quantité",'fabrication 2018 semaine'!$A$5,"semaine",AV55,"Référence",Tableau5[[#This Row],[Référence]]),0)</f>
        <v>0</v>
      </c>
      <c r="AW57" s="10">
        <f>IFERROR(GETPIVOTDATA("Quantité",'fabrication 2018 semaine'!$A$5,"semaine",AW55,"Référence",Tableau5[[#This Row],[Référence]]),0)</f>
        <v>0</v>
      </c>
      <c r="AX57" s="10">
        <f>IFERROR(GETPIVOTDATA("Quantité",'fabrication 2018 semaine'!$A$5,"semaine",AX55,"Référence",Tableau5[[#This Row],[Référence]]),0)</f>
        <v>0</v>
      </c>
      <c r="AY57" s="10">
        <f>IFERROR(GETPIVOTDATA("Quantité",'fabrication 2018 semaine'!$A$5,"semaine",AY55,"Référence",Tableau5[[#This Row],[Référence]]),0)</f>
        <v>0</v>
      </c>
      <c r="AZ57" s="10">
        <f>IFERROR(GETPIVOTDATA("Quantité",'fabrication 2018 semaine'!$A$5,"semaine",AZ55,"Référence",Tableau5[[#This Row],[Référence]]),0)</f>
        <v>0</v>
      </c>
      <c r="BA57" s="10">
        <f>IFERROR(GETPIVOTDATA("Quantité",'fabrication 2018 semaine'!$A$5,"semaine",BA55,"Référence",Tableau5[[#This Row],[Référence]]),0)</f>
        <v>0</v>
      </c>
      <c r="BB57" s="10">
        <f>IFERROR(GETPIVOTDATA("Quantité",'fabrication 2018 semaine'!$A$5,"semaine",BB55,"Référence",Tableau5[[#This Row],[Référence]]),0)</f>
        <v>0</v>
      </c>
      <c r="BC57" s="11">
        <f t="shared" si="1"/>
        <v>0</v>
      </c>
    </row>
    <row r="58" spans="1:55" ht="18" customHeight="1" x14ac:dyDescent="0.35">
      <c r="A58" s="9" t="s">
        <v>24</v>
      </c>
      <c r="B58" s="10" t="s">
        <v>25</v>
      </c>
      <c r="C58" s="10">
        <f>IFERROR(GETPIVOTDATA("Quantité",'fabrication 2018 semaine'!$A$5,"semaine",C56,"Référence",Tableau5[[#This Row],[Référence]]),0)</f>
        <v>0</v>
      </c>
      <c r="D58" s="10">
        <f>IFERROR(GETPIVOTDATA("Quantité",'fabrication 2018 semaine'!$A$5,"semaine",D56,"Référence",Tableau5[[#This Row],[Référence]]),0)</f>
        <v>0</v>
      </c>
      <c r="E58" s="10">
        <f>IFERROR(GETPIVOTDATA("Quantité",'fabrication 2018 semaine'!$A$5,"semaine",E56,"Référence",Tableau5[[#This Row],[Référence]]),0)</f>
        <v>0</v>
      </c>
      <c r="F58" s="10">
        <f>IFERROR(GETPIVOTDATA("Quantité",'fabrication 2018 semaine'!$A$5,"semaine",F56,"Référence",Tableau5[[#This Row],[Référence]]),0)</f>
        <v>0</v>
      </c>
      <c r="G58" s="10">
        <f>IFERROR(GETPIVOTDATA("Quantité",'fabrication 2018 semaine'!$A$5,"semaine",G56,"Référence",Tableau5[[#This Row],[Référence]]),0)</f>
        <v>0</v>
      </c>
      <c r="H58" s="10">
        <f>IFERROR(GETPIVOTDATA("Quantité",'fabrication 2018 semaine'!$A$5,"semaine",H56,"Référence",Tableau5[[#This Row],[Référence]]),0)</f>
        <v>0</v>
      </c>
      <c r="I58" s="10">
        <f>IFERROR(GETPIVOTDATA("Quantité",'fabrication 2018 semaine'!$A$5,"semaine",I56,"Référence",Tableau5[[#This Row],[Référence]]),0)</f>
        <v>0</v>
      </c>
      <c r="J58" s="10">
        <f>IFERROR(GETPIVOTDATA("Quantité",'fabrication 2018 semaine'!$A$5,"semaine",J56,"Référence",Tableau5[[#This Row],[Référence]]),0)</f>
        <v>0</v>
      </c>
      <c r="K58" s="10">
        <f>IFERROR(GETPIVOTDATA("Quantité",'fabrication 2018 semaine'!$A$5,"semaine",K56,"Référence",Tableau5[[#This Row],[Référence]]),0)</f>
        <v>0</v>
      </c>
      <c r="L58" s="10">
        <f>IFERROR(GETPIVOTDATA("Quantité",'fabrication 2018 semaine'!$A$5,"semaine",L56,"Référence",Tableau5[[#This Row],[Référence]]),0)</f>
        <v>0</v>
      </c>
      <c r="M58" s="10">
        <f>IFERROR(GETPIVOTDATA("Quantité",'fabrication 2018 semaine'!$A$5,"semaine",M56,"Référence",Tableau5[[#This Row],[Référence]]),0)</f>
        <v>0</v>
      </c>
      <c r="N58" s="10">
        <f>IFERROR(GETPIVOTDATA("Quantité",'fabrication 2018 semaine'!$A$5,"semaine",N56,"Référence",Tableau5[[#This Row],[Référence]]),0)</f>
        <v>0</v>
      </c>
      <c r="O58" s="10">
        <f>IFERROR(GETPIVOTDATA("Quantité",'fabrication 2018 semaine'!$A$5,"semaine",O56,"Référence",Tableau5[[#This Row],[Référence]]),0)</f>
        <v>0</v>
      </c>
      <c r="P58" s="10">
        <f>IFERROR(GETPIVOTDATA("Quantité",'fabrication 2018 semaine'!$A$5,"semaine",P56,"Référence",Tableau5[[#This Row],[Référence]]),0)</f>
        <v>0</v>
      </c>
      <c r="Q58" s="10">
        <f>IFERROR(GETPIVOTDATA("Quantité",'fabrication 2018 semaine'!$A$5,"semaine",Q56,"Référence",Tableau5[[#This Row],[Référence]]),0)</f>
        <v>0</v>
      </c>
      <c r="R58" s="10">
        <f>IFERROR(GETPIVOTDATA("Quantité",'fabrication 2018 semaine'!$A$5,"semaine",R56,"Référence",Tableau5[[#This Row],[Référence]]),0)</f>
        <v>0</v>
      </c>
      <c r="S58" s="10">
        <f>IFERROR(GETPIVOTDATA("Quantité",'fabrication 2018 semaine'!$A$5,"semaine",S56,"Référence",Tableau5[[#This Row],[Référence]]),0)</f>
        <v>0</v>
      </c>
      <c r="T58" s="10">
        <f>IFERROR(GETPIVOTDATA("Quantité",'fabrication 2018 semaine'!$A$5,"semaine",T56,"Référence",Tableau5[[#This Row],[Référence]]),0)</f>
        <v>0</v>
      </c>
      <c r="U58" s="10">
        <f>IFERROR(GETPIVOTDATA("Quantité",'fabrication 2018 semaine'!$A$5,"semaine",U56,"Référence",Tableau5[[#This Row],[Référence]]),0)</f>
        <v>0</v>
      </c>
      <c r="V58" s="10">
        <f>IFERROR(GETPIVOTDATA("Quantité",'fabrication 2018 semaine'!$A$5,"semaine",V56,"Référence",Tableau5[[#This Row],[Référence]]),0)</f>
        <v>0</v>
      </c>
      <c r="W58" s="10">
        <f>IFERROR(GETPIVOTDATA("Quantité",'fabrication 2018 semaine'!$A$5,"semaine",W56,"Référence",Tableau5[[#This Row],[Référence]]),0)</f>
        <v>0</v>
      </c>
      <c r="X58" s="10">
        <f>IFERROR(GETPIVOTDATA("Quantité",'fabrication 2018 semaine'!$A$5,"semaine",X56,"Référence",Tableau5[[#This Row],[Référence]]),0)</f>
        <v>0</v>
      </c>
      <c r="Y58" s="10">
        <f>IFERROR(GETPIVOTDATA("Quantité",'fabrication 2018 semaine'!$A$5,"semaine",Y56,"Référence",Tableau5[[#This Row],[Référence]]),0)</f>
        <v>0</v>
      </c>
      <c r="Z58" s="10">
        <f>IFERROR(GETPIVOTDATA("Quantité",'fabrication 2018 semaine'!$A$5,"semaine",Z56,"Référence",Tableau5[[#This Row],[Référence]]),0)</f>
        <v>0</v>
      </c>
      <c r="AA58" s="10">
        <f>IFERROR(GETPIVOTDATA("Quantité",'fabrication 2018 semaine'!$A$5,"semaine",AA56,"Référence",Tableau5[[#This Row],[Référence]]),0)</f>
        <v>0</v>
      </c>
      <c r="AB58" s="10">
        <f>IFERROR(GETPIVOTDATA("Quantité",'fabrication 2018 semaine'!$A$5,"semaine",AB56,"Référence",Tableau5[[#This Row],[Référence]]),0)</f>
        <v>0</v>
      </c>
      <c r="AC58" s="10">
        <f>IFERROR(GETPIVOTDATA("Quantité",'fabrication 2018 semaine'!$A$5,"semaine",AC56,"Référence",Tableau5[[#This Row],[Référence]]),0)</f>
        <v>0</v>
      </c>
      <c r="AD58" s="10">
        <f>IFERROR(GETPIVOTDATA("Quantité",'fabrication 2018 semaine'!$A$5,"semaine",AD56,"Référence",Tableau5[[#This Row],[Référence]]),0)</f>
        <v>0</v>
      </c>
      <c r="AE58" s="10">
        <f>IFERROR(GETPIVOTDATA("Quantité",'fabrication 2018 semaine'!$A$5,"semaine",AE56,"Référence",Tableau5[[#This Row],[Référence]]),0)</f>
        <v>0</v>
      </c>
      <c r="AF58" s="10">
        <f>IFERROR(GETPIVOTDATA("Quantité",'fabrication 2018 semaine'!$A$5,"semaine",AF56,"Référence",Tableau5[[#This Row],[Référence]]),0)</f>
        <v>0</v>
      </c>
      <c r="AG58" s="10">
        <f>IFERROR(GETPIVOTDATA("Quantité",'fabrication 2018 semaine'!$A$5,"semaine",AG56,"Référence",Tableau5[[#This Row],[Référence]]),0)</f>
        <v>0</v>
      </c>
      <c r="AH58" s="10">
        <f>IFERROR(GETPIVOTDATA("Quantité",'fabrication 2018 semaine'!$A$5,"semaine",AH56,"Référence",Tableau5[[#This Row],[Référence]]),0)</f>
        <v>0</v>
      </c>
      <c r="AI58" s="10">
        <f>IFERROR(GETPIVOTDATA("Quantité",'fabrication 2018 semaine'!$A$5,"semaine",AI56,"Référence",Tableau5[[#This Row],[Référence]]),0)</f>
        <v>0</v>
      </c>
      <c r="AJ58" s="10">
        <f>IFERROR(GETPIVOTDATA("Quantité",'fabrication 2018 semaine'!$A$5,"semaine",AJ56,"Référence",Tableau5[[#This Row],[Référence]]),0)</f>
        <v>0</v>
      </c>
      <c r="AK58" s="10">
        <f>IFERROR(GETPIVOTDATA("Quantité",'fabrication 2018 semaine'!$A$5,"semaine",AK56,"Référence",Tableau5[[#This Row],[Référence]]),0)</f>
        <v>0</v>
      </c>
      <c r="AL58" s="10">
        <f>IFERROR(GETPIVOTDATA("Quantité",'fabrication 2018 semaine'!$A$5,"semaine",AL56,"Référence",Tableau5[[#This Row],[Référence]]),0)</f>
        <v>0</v>
      </c>
      <c r="AM58" s="10">
        <f>IFERROR(GETPIVOTDATA("Quantité",'fabrication 2018 semaine'!$A$5,"semaine",AM56,"Référence",Tableau5[[#This Row],[Référence]]),0)</f>
        <v>0</v>
      </c>
      <c r="AN58" s="10">
        <f>IFERROR(GETPIVOTDATA("Quantité",'fabrication 2018 semaine'!$A$5,"semaine",AN56,"Référence",Tableau5[[#This Row],[Référence]]),0)</f>
        <v>0</v>
      </c>
      <c r="AO58" s="10">
        <f>IFERROR(GETPIVOTDATA("Quantité",'fabrication 2018 semaine'!$A$5,"semaine",AO56,"Référence",Tableau5[[#This Row],[Référence]]),0)</f>
        <v>0</v>
      </c>
      <c r="AP58" s="10">
        <f>IFERROR(GETPIVOTDATA("Quantité",'fabrication 2018 semaine'!$A$5,"semaine",AP56,"Référence",Tableau5[[#This Row],[Référence]]),0)</f>
        <v>0</v>
      </c>
      <c r="AQ58" s="10">
        <f>IFERROR(GETPIVOTDATA("Quantité",'fabrication 2018 semaine'!$A$5,"semaine",AQ56,"Référence",Tableau5[[#This Row],[Référence]]),0)</f>
        <v>0</v>
      </c>
      <c r="AR58" s="10">
        <f>IFERROR(GETPIVOTDATA("Quantité",'fabrication 2018 semaine'!$A$5,"semaine",AR56,"Référence",Tableau5[[#This Row],[Référence]]),0)</f>
        <v>0</v>
      </c>
      <c r="AS58" s="10">
        <f>IFERROR(GETPIVOTDATA("Quantité",'fabrication 2018 semaine'!$A$5,"semaine",AS56,"Référence",Tableau5[[#This Row],[Référence]]),0)</f>
        <v>0</v>
      </c>
      <c r="AT58" s="10">
        <f>IFERROR(GETPIVOTDATA("Quantité",'fabrication 2018 semaine'!$A$5,"semaine",AT56,"Référence",Tableau5[[#This Row],[Référence]]),0)</f>
        <v>0</v>
      </c>
      <c r="AU58" s="10">
        <f>IFERROR(GETPIVOTDATA("Quantité",'fabrication 2018 semaine'!$A$5,"semaine",AU56,"Référence",Tableau5[[#This Row],[Référence]]),0)</f>
        <v>0</v>
      </c>
      <c r="AV58" s="10">
        <f>IFERROR(GETPIVOTDATA("Quantité",'fabrication 2018 semaine'!$A$5,"semaine",AV56,"Référence",Tableau5[[#This Row],[Référence]]),0)</f>
        <v>0</v>
      </c>
      <c r="AW58" s="10">
        <f>IFERROR(GETPIVOTDATA("Quantité",'fabrication 2018 semaine'!$A$5,"semaine",AW56,"Référence",Tableau5[[#This Row],[Référence]]),0)</f>
        <v>0</v>
      </c>
      <c r="AX58" s="10">
        <f>IFERROR(GETPIVOTDATA("Quantité",'fabrication 2018 semaine'!$A$5,"semaine",AX56,"Référence",Tableau5[[#This Row],[Référence]]),0)</f>
        <v>0</v>
      </c>
      <c r="AY58" s="10">
        <f>IFERROR(GETPIVOTDATA("Quantité",'fabrication 2018 semaine'!$A$5,"semaine",AY56,"Référence",Tableau5[[#This Row],[Référence]]),0)</f>
        <v>0</v>
      </c>
      <c r="AZ58" s="10">
        <f>IFERROR(GETPIVOTDATA("Quantité",'fabrication 2018 semaine'!$A$5,"semaine",AZ56,"Référence",Tableau5[[#This Row],[Référence]]),0)</f>
        <v>0</v>
      </c>
      <c r="BA58" s="10">
        <f>IFERROR(GETPIVOTDATA("Quantité",'fabrication 2018 semaine'!$A$5,"semaine",BA56,"Référence",Tableau5[[#This Row],[Référence]]),0)</f>
        <v>0</v>
      </c>
      <c r="BB58" s="10">
        <f>IFERROR(GETPIVOTDATA("Quantité",'fabrication 2018 semaine'!$A$5,"semaine",BB56,"Référence",Tableau5[[#This Row],[Référence]]),0)</f>
        <v>0</v>
      </c>
      <c r="BC58" s="11">
        <f t="shared" si="1"/>
        <v>0</v>
      </c>
    </row>
    <row r="59" spans="1:55" ht="18" customHeight="1" x14ac:dyDescent="0.35">
      <c r="A59" s="9" t="s">
        <v>162</v>
      </c>
      <c r="B59" s="10" t="s">
        <v>163</v>
      </c>
      <c r="C59" s="10">
        <f>IFERROR(GETPIVOTDATA("Quantité",'fabrication 2018 semaine'!$A$5,"semaine",C57,"Référence",Tableau5[[#This Row],[Référence]]),0)</f>
        <v>0</v>
      </c>
      <c r="D59" s="10">
        <f>IFERROR(GETPIVOTDATA("Quantité",'fabrication 2018 semaine'!$A$5,"semaine",D57,"Référence",Tableau5[[#This Row],[Référence]]),0)</f>
        <v>0</v>
      </c>
      <c r="E59" s="10">
        <f>IFERROR(GETPIVOTDATA("Quantité",'fabrication 2018 semaine'!$A$5,"semaine",E57,"Référence",Tableau5[[#This Row],[Référence]]),0)</f>
        <v>0</v>
      </c>
      <c r="F59" s="10">
        <f>IFERROR(GETPIVOTDATA("Quantité",'fabrication 2018 semaine'!$A$5,"semaine",F57,"Référence",Tableau5[[#This Row],[Référence]]),0)</f>
        <v>0</v>
      </c>
      <c r="G59" s="10">
        <f>IFERROR(GETPIVOTDATA("Quantité",'fabrication 2018 semaine'!$A$5,"semaine",G57,"Référence",Tableau5[[#This Row],[Référence]]),0)</f>
        <v>0</v>
      </c>
      <c r="H59" s="10">
        <f>IFERROR(GETPIVOTDATA("Quantité",'fabrication 2018 semaine'!$A$5,"semaine",H57,"Référence",Tableau5[[#This Row],[Référence]]),0)</f>
        <v>0</v>
      </c>
      <c r="I59" s="10">
        <f>IFERROR(GETPIVOTDATA("Quantité",'fabrication 2018 semaine'!$A$5,"semaine",I57,"Référence",Tableau5[[#This Row],[Référence]]),0)</f>
        <v>0</v>
      </c>
      <c r="J59" s="10">
        <f>IFERROR(GETPIVOTDATA("Quantité",'fabrication 2018 semaine'!$A$5,"semaine",J57,"Référence",Tableau5[[#This Row],[Référence]]),0)</f>
        <v>0</v>
      </c>
      <c r="K59" s="10">
        <f>IFERROR(GETPIVOTDATA("Quantité",'fabrication 2018 semaine'!$A$5,"semaine",K57,"Référence",Tableau5[[#This Row],[Référence]]),0)</f>
        <v>0</v>
      </c>
      <c r="L59" s="10">
        <f>IFERROR(GETPIVOTDATA("Quantité",'fabrication 2018 semaine'!$A$5,"semaine",L57,"Référence",Tableau5[[#This Row],[Référence]]),0)</f>
        <v>0</v>
      </c>
      <c r="M59" s="10">
        <f>IFERROR(GETPIVOTDATA("Quantité",'fabrication 2018 semaine'!$A$5,"semaine",M57,"Référence",Tableau5[[#This Row],[Référence]]),0)</f>
        <v>0</v>
      </c>
      <c r="N59" s="10">
        <f>IFERROR(GETPIVOTDATA("Quantité",'fabrication 2018 semaine'!$A$5,"semaine",N57,"Référence",Tableau5[[#This Row],[Référence]]),0)</f>
        <v>0</v>
      </c>
      <c r="O59" s="10">
        <f>IFERROR(GETPIVOTDATA("Quantité",'fabrication 2018 semaine'!$A$5,"semaine",O57,"Référence",Tableau5[[#This Row],[Référence]]),0)</f>
        <v>0</v>
      </c>
      <c r="P59" s="10">
        <f>IFERROR(GETPIVOTDATA("Quantité",'fabrication 2018 semaine'!$A$5,"semaine",P57,"Référence",Tableau5[[#This Row],[Référence]]),0)</f>
        <v>0</v>
      </c>
      <c r="Q59" s="10">
        <f>IFERROR(GETPIVOTDATA("Quantité",'fabrication 2018 semaine'!$A$5,"semaine",Q57,"Référence",Tableau5[[#This Row],[Référence]]),0)</f>
        <v>0</v>
      </c>
      <c r="R59" s="10">
        <f>IFERROR(GETPIVOTDATA("Quantité",'fabrication 2018 semaine'!$A$5,"semaine",R57,"Référence",Tableau5[[#This Row],[Référence]]),0)</f>
        <v>0</v>
      </c>
      <c r="S59" s="10">
        <f>IFERROR(GETPIVOTDATA("Quantité",'fabrication 2018 semaine'!$A$5,"semaine",S57,"Référence",Tableau5[[#This Row],[Référence]]),0)</f>
        <v>0</v>
      </c>
      <c r="T59" s="10">
        <f>IFERROR(GETPIVOTDATA("Quantité",'fabrication 2018 semaine'!$A$5,"semaine",T57,"Référence",Tableau5[[#This Row],[Référence]]),0)</f>
        <v>0</v>
      </c>
      <c r="U59" s="10">
        <f>IFERROR(GETPIVOTDATA("Quantité",'fabrication 2018 semaine'!$A$5,"semaine",U57,"Référence",Tableau5[[#This Row],[Référence]]),0)</f>
        <v>0</v>
      </c>
      <c r="V59" s="10">
        <f>IFERROR(GETPIVOTDATA("Quantité",'fabrication 2018 semaine'!$A$5,"semaine",V57,"Référence",Tableau5[[#This Row],[Référence]]),0)</f>
        <v>0</v>
      </c>
      <c r="W59" s="10">
        <f>IFERROR(GETPIVOTDATA("Quantité",'fabrication 2018 semaine'!$A$5,"semaine",W57,"Référence",Tableau5[[#This Row],[Référence]]),0)</f>
        <v>0</v>
      </c>
      <c r="X59" s="10">
        <f>IFERROR(GETPIVOTDATA("Quantité",'fabrication 2018 semaine'!$A$5,"semaine",X57,"Référence",Tableau5[[#This Row],[Référence]]),0)</f>
        <v>0</v>
      </c>
      <c r="Y59" s="10">
        <f>IFERROR(GETPIVOTDATA("Quantité",'fabrication 2018 semaine'!$A$5,"semaine",Y57,"Référence",Tableau5[[#This Row],[Référence]]),0)</f>
        <v>0</v>
      </c>
      <c r="Z59" s="10">
        <f>IFERROR(GETPIVOTDATA("Quantité",'fabrication 2018 semaine'!$A$5,"semaine",Z57,"Référence",Tableau5[[#This Row],[Référence]]),0)</f>
        <v>0</v>
      </c>
      <c r="AA59" s="10">
        <f>IFERROR(GETPIVOTDATA("Quantité",'fabrication 2018 semaine'!$A$5,"semaine",AA57,"Référence",Tableau5[[#This Row],[Référence]]),0)</f>
        <v>0</v>
      </c>
      <c r="AB59" s="10">
        <f>IFERROR(GETPIVOTDATA("Quantité",'fabrication 2018 semaine'!$A$5,"semaine",AB57,"Référence",Tableau5[[#This Row],[Référence]]),0)</f>
        <v>0</v>
      </c>
      <c r="AC59" s="10">
        <f>IFERROR(GETPIVOTDATA("Quantité",'fabrication 2018 semaine'!$A$5,"semaine",AC57,"Référence",Tableau5[[#This Row],[Référence]]),0)</f>
        <v>0</v>
      </c>
      <c r="AD59" s="10">
        <f>IFERROR(GETPIVOTDATA("Quantité",'fabrication 2018 semaine'!$A$5,"semaine",AD57,"Référence",Tableau5[[#This Row],[Référence]]),0)</f>
        <v>0</v>
      </c>
      <c r="AE59" s="10">
        <f>IFERROR(GETPIVOTDATA("Quantité",'fabrication 2018 semaine'!$A$5,"semaine",AE57,"Référence",Tableau5[[#This Row],[Référence]]),0)</f>
        <v>0</v>
      </c>
      <c r="AF59" s="10">
        <f>IFERROR(GETPIVOTDATA("Quantité",'fabrication 2018 semaine'!$A$5,"semaine",AF57,"Référence",Tableau5[[#This Row],[Référence]]),0)</f>
        <v>0</v>
      </c>
      <c r="AG59" s="10">
        <f>IFERROR(GETPIVOTDATA("Quantité",'fabrication 2018 semaine'!$A$5,"semaine",AG57,"Référence",Tableau5[[#This Row],[Référence]]),0)</f>
        <v>0</v>
      </c>
      <c r="AH59" s="10">
        <f>IFERROR(GETPIVOTDATA("Quantité",'fabrication 2018 semaine'!$A$5,"semaine",AH57,"Référence",Tableau5[[#This Row],[Référence]]),0)</f>
        <v>0</v>
      </c>
      <c r="AI59" s="10">
        <f>IFERROR(GETPIVOTDATA("Quantité",'fabrication 2018 semaine'!$A$5,"semaine",AI57,"Référence",Tableau5[[#This Row],[Référence]]),0)</f>
        <v>0</v>
      </c>
      <c r="AJ59" s="10">
        <f>IFERROR(GETPIVOTDATA("Quantité",'fabrication 2018 semaine'!$A$5,"semaine",AJ57,"Référence",Tableau5[[#This Row],[Référence]]),0)</f>
        <v>0</v>
      </c>
      <c r="AK59" s="10">
        <f>IFERROR(GETPIVOTDATA("Quantité",'fabrication 2018 semaine'!$A$5,"semaine",AK57,"Référence",Tableau5[[#This Row],[Référence]]),0)</f>
        <v>0</v>
      </c>
      <c r="AL59" s="10">
        <f>IFERROR(GETPIVOTDATA("Quantité",'fabrication 2018 semaine'!$A$5,"semaine",AL57,"Référence",Tableau5[[#This Row],[Référence]]),0)</f>
        <v>0</v>
      </c>
      <c r="AM59" s="10">
        <f>IFERROR(GETPIVOTDATA("Quantité",'fabrication 2018 semaine'!$A$5,"semaine",AM57,"Référence",Tableau5[[#This Row],[Référence]]),0)</f>
        <v>0</v>
      </c>
      <c r="AN59" s="10">
        <f>IFERROR(GETPIVOTDATA("Quantité",'fabrication 2018 semaine'!$A$5,"semaine",AN57,"Référence",Tableau5[[#This Row],[Référence]]),0)</f>
        <v>0</v>
      </c>
      <c r="AO59" s="10">
        <f>IFERROR(GETPIVOTDATA("Quantité",'fabrication 2018 semaine'!$A$5,"semaine",AO57,"Référence",Tableau5[[#This Row],[Référence]]),0)</f>
        <v>0</v>
      </c>
      <c r="AP59" s="10">
        <f>IFERROR(GETPIVOTDATA("Quantité",'fabrication 2018 semaine'!$A$5,"semaine",AP57,"Référence",Tableau5[[#This Row],[Référence]]),0)</f>
        <v>0</v>
      </c>
      <c r="AQ59" s="10">
        <f>IFERROR(GETPIVOTDATA("Quantité",'fabrication 2018 semaine'!$A$5,"semaine",AQ57,"Référence",Tableau5[[#This Row],[Référence]]),0)</f>
        <v>0</v>
      </c>
      <c r="AR59" s="10">
        <f>IFERROR(GETPIVOTDATA("Quantité",'fabrication 2018 semaine'!$A$5,"semaine",AR57,"Référence",Tableau5[[#This Row],[Référence]]),0)</f>
        <v>0</v>
      </c>
      <c r="AS59" s="10">
        <f>IFERROR(GETPIVOTDATA("Quantité",'fabrication 2018 semaine'!$A$5,"semaine",AS57,"Référence",Tableau5[[#This Row],[Référence]]),0)</f>
        <v>0</v>
      </c>
      <c r="AT59" s="10">
        <f>IFERROR(GETPIVOTDATA("Quantité",'fabrication 2018 semaine'!$A$5,"semaine",AT57,"Référence",Tableau5[[#This Row],[Référence]]),0)</f>
        <v>0</v>
      </c>
      <c r="AU59" s="10">
        <f>IFERROR(GETPIVOTDATA("Quantité",'fabrication 2018 semaine'!$A$5,"semaine",AU57,"Référence",Tableau5[[#This Row],[Référence]]),0)</f>
        <v>0</v>
      </c>
      <c r="AV59" s="10">
        <f>IFERROR(GETPIVOTDATA("Quantité",'fabrication 2018 semaine'!$A$5,"semaine",AV57,"Référence",Tableau5[[#This Row],[Référence]]),0)</f>
        <v>0</v>
      </c>
      <c r="AW59" s="10">
        <f>IFERROR(GETPIVOTDATA("Quantité",'fabrication 2018 semaine'!$A$5,"semaine",AW57,"Référence",Tableau5[[#This Row],[Référence]]),0)</f>
        <v>0</v>
      </c>
      <c r="AX59" s="10">
        <f>IFERROR(GETPIVOTDATA("Quantité",'fabrication 2018 semaine'!$A$5,"semaine",AX57,"Référence",Tableau5[[#This Row],[Référence]]),0)</f>
        <v>0</v>
      </c>
      <c r="AY59" s="10">
        <f>IFERROR(GETPIVOTDATA("Quantité",'fabrication 2018 semaine'!$A$5,"semaine",AY57,"Référence",Tableau5[[#This Row],[Référence]]),0)</f>
        <v>0</v>
      </c>
      <c r="AZ59" s="10">
        <f>IFERROR(GETPIVOTDATA("Quantité",'fabrication 2018 semaine'!$A$5,"semaine",AZ57,"Référence",Tableau5[[#This Row],[Référence]]),0)</f>
        <v>0</v>
      </c>
      <c r="BA59" s="10">
        <f>IFERROR(GETPIVOTDATA("Quantité",'fabrication 2018 semaine'!$A$5,"semaine",BA57,"Référence",Tableau5[[#This Row],[Référence]]),0)</f>
        <v>0</v>
      </c>
      <c r="BB59" s="10">
        <f>IFERROR(GETPIVOTDATA("Quantité",'fabrication 2018 semaine'!$A$5,"semaine",BB57,"Référence",Tableau5[[#This Row],[Référence]]),0)</f>
        <v>0</v>
      </c>
      <c r="BC59" s="11">
        <f t="shared" si="1"/>
        <v>0</v>
      </c>
    </row>
    <row r="60" spans="1:55" ht="18" customHeight="1" x14ac:dyDescent="0.35">
      <c r="A60" s="9" t="s">
        <v>168</v>
      </c>
      <c r="B60" s="10" t="s">
        <v>169</v>
      </c>
      <c r="C60" s="10">
        <f>IFERROR(GETPIVOTDATA("Quantité",'fabrication 2018 semaine'!$A$5,"semaine",C58,"Référence",Tableau5[[#This Row],[Référence]]),0)</f>
        <v>0</v>
      </c>
      <c r="D60" s="10">
        <f>IFERROR(GETPIVOTDATA("Quantité",'fabrication 2018 semaine'!$A$5,"semaine",D58,"Référence",Tableau5[[#This Row],[Référence]]),0)</f>
        <v>0</v>
      </c>
      <c r="E60" s="10">
        <f>IFERROR(GETPIVOTDATA("Quantité",'fabrication 2018 semaine'!$A$5,"semaine",E58,"Référence",Tableau5[[#This Row],[Référence]]),0)</f>
        <v>0</v>
      </c>
      <c r="F60" s="10">
        <f>IFERROR(GETPIVOTDATA("Quantité",'fabrication 2018 semaine'!$A$5,"semaine",F58,"Référence",Tableau5[[#This Row],[Référence]]),0)</f>
        <v>0</v>
      </c>
      <c r="G60" s="10">
        <f>IFERROR(GETPIVOTDATA("Quantité",'fabrication 2018 semaine'!$A$5,"semaine",G58,"Référence",Tableau5[[#This Row],[Référence]]),0)</f>
        <v>0</v>
      </c>
      <c r="H60" s="10">
        <f>IFERROR(GETPIVOTDATA("Quantité",'fabrication 2018 semaine'!$A$5,"semaine",H58,"Référence",Tableau5[[#This Row],[Référence]]),0)</f>
        <v>0</v>
      </c>
      <c r="I60" s="10">
        <f>IFERROR(GETPIVOTDATA("Quantité",'fabrication 2018 semaine'!$A$5,"semaine",I58,"Référence",Tableau5[[#This Row],[Référence]]),0)</f>
        <v>0</v>
      </c>
      <c r="J60" s="10">
        <f>IFERROR(GETPIVOTDATA("Quantité",'fabrication 2018 semaine'!$A$5,"semaine",J58,"Référence",Tableau5[[#This Row],[Référence]]),0)</f>
        <v>0</v>
      </c>
      <c r="K60" s="10">
        <f>IFERROR(GETPIVOTDATA("Quantité",'fabrication 2018 semaine'!$A$5,"semaine",K58,"Référence",Tableau5[[#This Row],[Référence]]),0)</f>
        <v>0</v>
      </c>
      <c r="L60" s="10">
        <f>IFERROR(GETPIVOTDATA("Quantité",'fabrication 2018 semaine'!$A$5,"semaine",L58,"Référence",Tableau5[[#This Row],[Référence]]),0)</f>
        <v>0</v>
      </c>
      <c r="M60" s="10">
        <f>IFERROR(GETPIVOTDATA("Quantité",'fabrication 2018 semaine'!$A$5,"semaine",M58,"Référence",Tableau5[[#This Row],[Référence]]),0)</f>
        <v>0</v>
      </c>
      <c r="N60" s="10">
        <f>IFERROR(GETPIVOTDATA("Quantité",'fabrication 2018 semaine'!$A$5,"semaine",N58,"Référence",Tableau5[[#This Row],[Référence]]),0)</f>
        <v>0</v>
      </c>
      <c r="O60" s="10">
        <f>IFERROR(GETPIVOTDATA("Quantité",'fabrication 2018 semaine'!$A$5,"semaine",O58,"Référence",Tableau5[[#This Row],[Référence]]),0)</f>
        <v>0</v>
      </c>
      <c r="P60" s="10">
        <f>IFERROR(GETPIVOTDATA("Quantité",'fabrication 2018 semaine'!$A$5,"semaine",P58,"Référence",Tableau5[[#This Row],[Référence]]),0)</f>
        <v>0</v>
      </c>
      <c r="Q60" s="10">
        <f>IFERROR(GETPIVOTDATA("Quantité",'fabrication 2018 semaine'!$A$5,"semaine",Q58,"Référence",Tableau5[[#This Row],[Référence]]),0)</f>
        <v>0</v>
      </c>
      <c r="R60" s="10">
        <f>IFERROR(GETPIVOTDATA("Quantité",'fabrication 2018 semaine'!$A$5,"semaine",R58,"Référence",Tableau5[[#This Row],[Référence]]),0)</f>
        <v>0</v>
      </c>
      <c r="S60" s="10">
        <f>IFERROR(GETPIVOTDATA("Quantité",'fabrication 2018 semaine'!$A$5,"semaine",S58,"Référence",Tableau5[[#This Row],[Référence]]),0)</f>
        <v>0</v>
      </c>
      <c r="T60" s="10">
        <f>IFERROR(GETPIVOTDATA("Quantité",'fabrication 2018 semaine'!$A$5,"semaine",T58,"Référence",Tableau5[[#This Row],[Référence]]),0)</f>
        <v>0</v>
      </c>
      <c r="U60" s="10">
        <f>IFERROR(GETPIVOTDATA("Quantité",'fabrication 2018 semaine'!$A$5,"semaine",U58,"Référence",Tableau5[[#This Row],[Référence]]),0)</f>
        <v>0</v>
      </c>
      <c r="V60" s="10">
        <f>IFERROR(GETPIVOTDATA("Quantité",'fabrication 2018 semaine'!$A$5,"semaine",V58,"Référence",Tableau5[[#This Row],[Référence]]),0)</f>
        <v>0</v>
      </c>
      <c r="W60" s="10">
        <f>IFERROR(GETPIVOTDATA("Quantité",'fabrication 2018 semaine'!$A$5,"semaine",W58,"Référence",Tableau5[[#This Row],[Référence]]),0)</f>
        <v>0</v>
      </c>
      <c r="X60" s="10">
        <f>IFERROR(GETPIVOTDATA("Quantité",'fabrication 2018 semaine'!$A$5,"semaine",X58,"Référence",Tableau5[[#This Row],[Référence]]),0)</f>
        <v>0</v>
      </c>
      <c r="Y60" s="10">
        <f>IFERROR(GETPIVOTDATA("Quantité",'fabrication 2018 semaine'!$A$5,"semaine",Y58,"Référence",Tableau5[[#This Row],[Référence]]),0)</f>
        <v>0</v>
      </c>
      <c r="Z60" s="10">
        <f>IFERROR(GETPIVOTDATA("Quantité",'fabrication 2018 semaine'!$A$5,"semaine",Z58,"Référence",Tableau5[[#This Row],[Référence]]),0)</f>
        <v>0</v>
      </c>
      <c r="AA60" s="10">
        <f>IFERROR(GETPIVOTDATA("Quantité",'fabrication 2018 semaine'!$A$5,"semaine",AA58,"Référence",Tableau5[[#This Row],[Référence]]),0)</f>
        <v>0</v>
      </c>
      <c r="AB60" s="10">
        <f>IFERROR(GETPIVOTDATA("Quantité",'fabrication 2018 semaine'!$A$5,"semaine",AB58,"Référence",Tableau5[[#This Row],[Référence]]),0)</f>
        <v>0</v>
      </c>
      <c r="AC60" s="10">
        <f>IFERROR(GETPIVOTDATA("Quantité",'fabrication 2018 semaine'!$A$5,"semaine",AC58,"Référence",Tableau5[[#This Row],[Référence]]),0)</f>
        <v>0</v>
      </c>
      <c r="AD60" s="10">
        <f>IFERROR(GETPIVOTDATA("Quantité",'fabrication 2018 semaine'!$A$5,"semaine",AD58,"Référence",Tableau5[[#This Row],[Référence]]),0)</f>
        <v>0</v>
      </c>
      <c r="AE60" s="10">
        <f>IFERROR(GETPIVOTDATA("Quantité",'fabrication 2018 semaine'!$A$5,"semaine",AE58,"Référence",Tableau5[[#This Row],[Référence]]),0)</f>
        <v>0</v>
      </c>
      <c r="AF60" s="10">
        <f>IFERROR(GETPIVOTDATA("Quantité",'fabrication 2018 semaine'!$A$5,"semaine",AF58,"Référence",Tableau5[[#This Row],[Référence]]),0)</f>
        <v>0</v>
      </c>
      <c r="AG60" s="10">
        <f>IFERROR(GETPIVOTDATA("Quantité",'fabrication 2018 semaine'!$A$5,"semaine",AG58,"Référence",Tableau5[[#This Row],[Référence]]),0)</f>
        <v>0</v>
      </c>
      <c r="AH60" s="10">
        <f>IFERROR(GETPIVOTDATA("Quantité",'fabrication 2018 semaine'!$A$5,"semaine",AH58,"Référence",Tableau5[[#This Row],[Référence]]),0)</f>
        <v>0</v>
      </c>
      <c r="AI60" s="10">
        <f>IFERROR(GETPIVOTDATA("Quantité",'fabrication 2018 semaine'!$A$5,"semaine",AI58,"Référence",Tableau5[[#This Row],[Référence]]),0)</f>
        <v>0</v>
      </c>
      <c r="AJ60" s="10">
        <f>IFERROR(GETPIVOTDATA("Quantité",'fabrication 2018 semaine'!$A$5,"semaine",AJ58,"Référence",Tableau5[[#This Row],[Référence]]),0)</f>
        <v>0</v>
      </c>
      <c r="AK60" s="10">
        <f>IFERROR(GETPIVOTDATA("Quantité",'fabrication 2018 semaine'!$A$5,"semaine",AK58,"Référence",Tableau5[[#This Row],[Référence]]),0)</f>
        <v>0</v>
      </c>
      <c r="AL60" s="10">
        <f>IFERROR(GETPIVOTDATA("Quantité",'fabrication 2018 semaine'!$A$5,"semaine",AL58,"Référence",Tableau5[[#This Row],[Référence]]),0)</f>
        <v>0</v>
      </c>
      <c r="AM60" s="10">
        <f>IFERROR(GETPIVOTDATA("Quantité",'fabrication 2018 semaine'!$A$5,"semaine",AM58,"Référence",Tableau5[[#This Row],[Référence]]),0)</f>
        <v>0</v>
      </c>
      <c r="AN60" s="10">
        <f>IFERROR(GETPIVOTDATA("Quantité",'fabrication 2018 semaine'!$A$5,"semaine",AN58,"Référence",Tableau5[[#This Row],[Référence]]),0)</f>
        <v>0</v>
      </c>
      <c r="AO60" s="10">
        <f>IFERROR(GETPIVOTDATA("Quantité",'fabrication 2018 semaine'!$A$5,"semaine",AO58,"Référence",Tableau5[[#This Row],[Référence]]),0)</f>
        <v>0</v>
      </c>
      <c r="AP60" s="10">
        <f>IFERROR(GETPIVOTDATA("Quantité",'fabrication 2018 semaine'!$A$5,"semaine",AP58,"Référence",Tableau5[[#This Row],[Référence]]),0)</f>
        <v>0</v>
      </c>
      <c r="AQ60" s="10">
        <f>IFERROR(GETPIVOTDATA("Quantité",'fabrication 2018 semaine'!$A$5,"semaine",AQ58,"Référence",Tableau5[[#This Row],[Référence]]),0)</f>
        <v>0</v>
      </c>
      <c r="AR60" s="10">
        <f>IFERROR(GETPIVOTDATA("Quantité",'fabrication 2018 semaine'!$A$5,"semaine",AR58,"Référence",Tableau5[[#This Row],[Référence]]),0)</f>
        <v>0</v>
      </c>
      <c r="AS60" s="10">
        <f>IFERROR(GETPIVOTDATA("Quantité",'fabrication 2018 semaine'!$A$5,"semaine",AS58,"Référence",Tableau5[[#This Row],[Référence]]),0)</f>
        <v>0</v>
      </c>
      <c r="AT60" s="10">
        <f>IFERROR(GETPIVOTDATA("Quantité",'fabrication 2018 semaine'!$A$5,"semaine",AT58,"Référence",Tableau5[[#This Row],[Référence]]),0)</f>
        <v>0</v>
      </c>
      <c r="AU60" s="10">
        <f>IFERROR(GETPIVOTDATA("Quantité",'fabrication 2018 semaine'!$A$5,"semaine",AU58,"Référence",Tableau5[[#This Row],[Référence]]),0)</f>
        <v>0</v>
      </c>
      <c r="AV60" s="10">
        <f>IFERROR(GETPIVOTDATA("Quantité",'fabrication 2018 semaine'!$A$5,"semaine",AV58,"Référence",Tableau5[[#This Row],[Référence]]),0)</f>
        <v>0</v>
      </c>
      <c r="AW60" s="10">
        <f>IFERROR(GETPIVOTDATA("Quantité",'fabrication 2018 semaine'!$A$5,"semaine",AW58,"Référence",Tableau5[[#This Row],[Référence]]),0)</f>
        <v>0</v>
      </c>
      <c r="AX60" s="10">
        <f>IFERROR(GETPIVOTDATA("Quantité",'fabrication 2018 semaine'!$A$5,"semaine",AX58,"Référence",Tableau5[[#This Row],[Référence]]),0)</f>
        <v>0</v>
      </c>
      <c r="AY60" s="10">
        <f>IFERROR(GETPIVOTDATA("Quantité",'fabrication 2018 semaine'!$A$5,"semaine",AY58,"Référence",Tableau5[[#This Row],[Référence]]),0)</f>
        <v>0</v>
      </c>
      <c r="AZ60" s="10">
        <f>IFERROR(GETPIVOTDATA("Quantité",'fabrication 2018 semaine'!$A$5,"semaine",AZ58,"Référence",Tableau5[[#This Row],[Référence]]),0)</f>
        <v>0</v>
      </c>
      <c r="BA60" s="10">
        <f>IFERROR(GETPIVOTDATA("Quantité",'fabrication 2018 semaine'!$A$5,"semaine",BA58,"Référence",Tableau5[[#This Row],[Référence]]),0)</f>
        <v>0</v>
      </c>
      <c r="BB60" s="10">
        <f>IFERROR(GETPIVOTDATA("Quantité",'fabrication 2018 semaine'!$A$5,"semaine",BB58,"Référence",Tableau5[[#This Row],[Référence]]),0)</f>
        <v>0</v>
      </c>
      <c r="BC60" s="11">
        <f t="shared" si="1"/>
        <v>0</v>
      </c>
    </row>
    <row r="61" spans="1:55" ht="18" customHeight="1" x14ac:dyDescent="0.35">
      <c r="A61" s="9" t="s">
        <v>182</v>
      </c>
      <c r="B61" s="10" t="s">
        <v>183</v>
      </c>
      <c r="C61" s="10">
        <f>IFERROR(GETPIVOTDATA("Quantité",'fabrication 2018 semaine'!$A$5,"semaine",C59,"Référence",Tableau5[[#This Row],[Référence]]),0)</f>
        <v>0</v>
      </c>
      <c r="D61" s="10">
        <f>IFERROR(GETPIVOTDATA("Quantité",'fabrication 2018 semaine'!$A$5,"semaine",D59,"Référence",Tableau5[[#This Row],[Référence]]),0)</f>
        <v>0</v>
      </c>
      <c r="E61" s="10">
        <f>IFERROR(GETPIVOTDATA("Quantité",'fabrication 2018 semaine'!$A$5,"semaine",E59,"Référence",Tableau5[[#This Row],[Référence]]),0)</f>
        <v>0</v>
      </c>
      <c r="F61" s="10">
        <f>IFERROR(GETPIVOTDATA("Quantité",'fabrication 2018 semaine'!$A$5,"semaine",F59,"Référence",Tableau5[[#This Row],[Référence]]),0)</f>
        <v>0</v>
      </c>
      <c r="G61" s="10">
        <f>IFERROR(GETPIVOTDATA("Quantité",'fabrication 2018 semaine'!$A$5,"semaine",G59,"Référence",Tableau5[[#This Row],[Référence]]),0)</f>
        <v>0</v>
      </c>
      <c r="H61" s="10">
        <f>IFERROR(GETPIVOTDATA("Quantité",'fabrication 2018 semaine'!$A$5,"semaine",H59,"Référence",Tableau5[[#This Row],[Référence]]),0)</f>
        <v>0</v>
      </c>
      <c r="I61" s="10">
        <f>IFERROR(GETPIVOTDATA("Quantité",'fabrication 2018 semaine'!$A$5,"semaine",I59,"Référence",Tableau5[[#This Row],[Référence]]),0)</f>
        <v>0</v>
      </c>
      <c r="J61" s="10">
        <f>IFERROR(GETPIVOTDATA("Quantité",'fabrication 2018 semaine'!$A$5,"semaine",J59,"Référence",Tableau5[[#This Row],[Référence]]),0)</f>
        <v>0</v>
      </c>
      <c r="K61" s="10">
        <f>IFERROR(GETPIVOTDATA("Quantité",'fabrication 2018 semaine'!$A$5,"semaine",K59,"Référence",Tableau5[[#This Row],[Référence]]),0)</f>
        <v>0</v>
      </c>
      <c r="L61" s="10">
        <f>IFERROR(GETPIVOTDATA("Quantité",'fabrication 2018 semaine'!$A$5,"semaine",L59,"Référence",Tableau5[[#This Row],[Référence]]),0)</f>
        <v>0</v>
      </c>
      <c r="M61" s="10">
        <f>IFERROR(GETPIVOTDATA("Quantité",'fabrication 2018 semaine'!$A$5,"semaine",M59,"Référence",Tableau5[[#This Row],[Référence]]),0)</f>
        <v>0</v>
      </c>
      <c r="N61" s="10">
        <f>IFERROR(GETPIVOTDATA("Quantité",'fabrication 2018 semaine'!$A$5,"semaine",N59,"Référence",Tableau5[[#This Row],[Référence]]),0)</f>
        <v>0</v>
      </c>
      <c r="O61" s="10">
        <f>IFERROR(GETPIVOTDATA("Quantité",'fabrication 2018 semaine'!$A$5,"semaine",O59,"Référence",Tableau5[[#This Row],[Référence]]),0)</f>
        <v>0</v>
      </c>
      <c r="P61" s="10">
        <f>IFERROR(GETPIVOTDATA("Quantité",'fabrication 2018 semaine'!$A$5,"semaine",P59,"Référence",Tableau5[[#This Row],[Référence]]),0)</f>
        <v>0</v>
      </c>
      <c r="Q61" s="10">
        <f>IFERROR(GETPIVOTDATA("Quantité",'fabrication 2018 semaine'!$A$5,"semaine",Q59,"Référence",Tableau5[[#This Row],[Référence]]),0)</f>
        <v>0</v>
      </c>
      <c r="R61" s="10">
        <f>IFERROR(GETPIVOTDATA("Quantité",'fabrication 2018 semaine'!$A$5,"semaine",R59,"Référence",Tableau5[[#This Row],[Référence]]),0)</f>
        <v>0</v>
      </c>
      <c r="S61" s="10">
        <f>IFERROR(GETPIVOTDATA("Quantité",'fabrication 2018 semaine'!$A$5,"semaine",S59,"Référence",Tableau5[[#This Row],[Référence]]),0)</f>
        <v>0</v>
      </c>
      <c r="T61" s="10">
        <f>IFERROR(GETPIVOTDATA("Quantité",'fabrication 2018 semaine'!$A$5,"semaine",T59,"Référence",Tableau5[[#This Row],[Référence]]),0)</f>
        <v>0</v>
      </c>
      <c r="U61" s="10">
        <f>IFERROR(GETPIVOTDATA("Quantité",'fabrication 2018 semaine'!$A$5,"semaine",U59,"Référence",Tableau5[[#This Row],[Référence]]),0)</f>
        <v>0</v>
      </c>
      <c r="V61" s="10">
        <f>IFERROR(GETPIVOTDATA("Quantité",'fabrication 2018 semaine'!$A$5,"semaine",V59,"Référence",Tableau5[[#This Row],[Référence]]),0)</f>
        <v>0</v>
      </c>
      <c r="W61" s="10">
        <f>IFERROR(GETPIVOTDATA("Quantité",'fabrication 2018 semaine'!$A$5,"semaine",W59,"Référence",Tableau5[[#This Row],[Référence]]),0)</f>
        <v>0</v>
      </c>
      <c r="X61" s="10">
        <f>IFERROR(GETPIVOTDATA("Quantité",'fabrication 2018 semaine'!$A$5,"semaine",X59,"Référence",Tableau5[[#This Row],[Référence]]),0)</f>
        <v>0</v>
      </c>
      <c r="Y61" s="10">
        <f>IFERROR(GETPIVOTDATA("Quantité",'fabrication 2018 semaine'!$A$5,"semaine",Y59,"Référence",Tableau5[[#This Row],[Référence]]),0)</f>
        <v>0</v>
      </c>
      <c r="Z61" s="10">
        <f>IFERROR(GETPIVOTDATA("Quantité",'fabrication 2018 semaine'!$A$5,"semaine",Z59,"Référence",Tableau5[[#This Row],[Référence]]),0)</f>
        <v>0</v>
      </c>
      <c r="AA61" s="10">
        <f>IFERROR(GETPIVOTDATA("Quantité",'fabrication 2018 semaine'!$A$5,"semaine",AA59,"Référence",Tableau5[[#This Row],[Référence]]),0)</f>
        <v>0</v>
      </c>
      <c r="AB61" s="10">
        <f>IFERROR(GETPIVOTDATA("Quantité",'fabrication 2018 semaine'!$A$5,"semaine",AB59,"Référence",Tableau5[[#This Row],[Référence]]),0)</f>
        <v>0</v>
      </c>
      <c r="AC61" s="10">
        <f>IFERROR(GETPIVOTDATA("Quantité",'fabrication 2018 semaine'!$A$5,"semaine",AC59,"Référence",Tableau5[[#This Row],[Référence]]),0)</f>
        <v>0</v>
      </c>
      <c r="AD61" s="10">
        <f>IFERROR(GETPIVOTDATA("Quantité",'fabrication 2018 semaine'!$A$5,"semaine",AD59,"Référence",Tableau5[[#This Row],[Référence]]),0)</f>
        <v>0</v>
      </c>
      <c r="AE61" s="10">
        <f>IFERROR(GETPIVOTDATA("Quantité",'fabrication 2018 semaine'!$A$5,"semaine",AE59,"Référence",Tableau5[[#This Row],[Référence]]),0)</f>
        <v>0</v>
      </c>
      <c r="AF61" s="10">
        <f>IFERROR(GETPIVOTDATA("Quantité",'fabrication 2018 semaine'!$A$5,"semaine",AF59,"Référence",Tableau5[[#This Row],[Référence]]),0)</f>
        <v>0</v>
      </c>
      <c r="AG61" s="10">
        <f>IFERROR(GETPIVOTDATA("Quantité",'fabrication 2018 semaine'!$A$5,"semaine",AG59,"Référence",Tableau5[[#This Row],[Référence]]),0)</f>
        <v>0</v>
      </c>
      <c r="AH61" s="10">
        <f>IFERROR(GETPIVOTDATA("Quantité",'fabrication 2018 semaine'!$A$5,"semaine",AH59,"Référence",Tableau5[[#This Row],[Référence]]),0)</f>
        <v>0</v>
      </c>
      <c r="AI61" s="10">
        <f>IFERROR(GETPIVOTDATA("Quantité",'fabrication 2018 semaine'!$A$5,"semaine",AI59,"Référence",Tableau5[[#This Row],[Référence]]),0)</f>
        <v>0</v>
      </c>
      <c r="AJ61" s="10">
        <f>IFERROR(GETPIVOTDATA("Quantité",'fabrication 2018 semaine'!$A$5,"semaine",AJ59,"Référence",Tableau5[[#This Row],[Référence]]),0)</f>
        <v>0</v>
      </c>
      <c r="AK61" s="10">
        <f>IFERROR(GETPIVOTDATA("Quantité",'fabrication 2018 semaine'!$A$5,"semaine",AK59,"Référence",Tableau5[[#This Row],[Référence]]),0)</f>
        <v>0</v>
      </c>
      <c r="AL61" s="10">
        <f>IFERROR(GETPIVOTDATA("Quantité",'fabrication 2018 semaine'!$A$5,"semaine",AL59,"Référence",Tableau5[[#This Row],[Référence]]),0)</f>
        <v>0</v>
      </c>
      <c r="AM61" s="10">
        <f>IFERROR(GETPIVOTDATA("Quantité",'fabrication 2018 semaine'!$A$5,"semaine",AM59,"Référence",Tableau5[[#This Row],[Référence]]),0)</f>
        <v>0</v>
      </c>
      <c r="AN61" s="10">
        <f>IFERROR(GETPIVOTDATA("Quantité",'fabrication 2018 semaine'!$A$5,"semaine",AN59,"Référence",Tableau5[[#This Row],[Référence]]),0)</f>
        <v>0</v>
      </c>
      <c r="AO61" s="10">
        <f>IFERROR(GETPIVOTDATA("Quantité",'fabrication 2018 semaine'!$A$5,"semaine",AO59,"Référence",Tableau5[[#This Row],[Référence]]),0)</f>
        <v>0</v>
      </c>
      <c r="AP61" s="10">
        <f>IFERROR(GETPIVOTDATA("Quantité",'fabrication 2018 semaine'!$A$5,"semaine",AP59,"Référence",Tableau5[[#This Row],[Référence]]),0)</f>
        <v>0</v>
      </c>
      <c r="AQ61" s="10">
        <f>IFERROR(GETPIVOTDATA("Quantité",'fabrication 2018 semaine'!$A$5,"semaine",AQ59,"Référence",Tableau5[[#This Row],[Référence]]),0)</f>
        <v>0</v>
      </c>
      <c r="AR61" s="10">
        <f>IFERROR(GETPIVOTDATA("Quantité",'fabrication 2018 semaine'!$A$5,"semaine",AR59,"Référence",Tableau5[[#This Row],[Référence]]),0)</f>
        <v>0</v>
      </c>
      <c r="AS61" s="10">
        <f>IFERROR(GETPIVOTDATA("Quantité",'fabrication 2018 semaine'!$A$5,"semaine",AS59,"Référence",Tableau5[[#This Row],[Référence]]),0)</f>
        <v>0</v>
      </c>
      <c r="AT61" s="10">
        <f>IFERROR(GETPIVOTDATA("Quantité",'fabrication 2018 semaine'!$A$5,"semaine",AT59,"Référence",Tableau5[[#This Row],[Référence]]),0)</f>
        <v>0</v>
      </c>
      <c r="AU61" s="10">
        <f>IFERROR(GETPIVOTDATA("Quantité",'fabrication 2018 semaine'!$A$5,"semaine",AU59,"Référence",Tableau5[[#This Row],[Référence]]),0)</f>
        <v>0</v>
      </c>
      <c r="AV61" s="10">
        <f>IFERROR(GETPIVOTDATA("Quantité",'fabrication 2018 semaine'!$A$5,"semaine",AV59,"Référence",Tableau5[[#This Row],[Référence]]),0)</f>
        <v>0</v>
      </c>
      <c r="AW61" s="10">
        <f>IFERROR(GETPIVOTDATA("Quantité",'fabrication 2018 semaine'!$A$5,"semaine",AW59,"Référence",Tableau5[[#This Row],[Référence]]),0)</f>
        <v>0</v>
      </c>
      <c r="AX61" s="10">
        <f>IFERROR(GETPIVOTDATA("Quantité",'fabrication 2018 semaine'!$A$5,"semaine",AX59,"Référence",Tableau5[[#This Row],[Référence]]),0)</f>
        <v>0</v>
      </c>
      <c r="AY61" s="10">
        <f>IFERROR(GETPIVOTDATA("Quantité",'fabrication 2018 semaine'!$A$5,"semaine",AY59,"Référence",Tableau5[[#This Row],[Référence]]),0)</f>
        <v>0</v>
      </c>
      <c r="AZ61" s="10">
        <f>IFERROR(GETPIVOTDATA("Quantité",'fabrication 2018 semaine'!$A$5,"semaine",AZ59,"Référence",Tableau5[[#This Row],[Référence]]),0)</f>
        <v>0</v>
      </c>
      <c r="BA61" s="10">
        <f>IFERROR(GETPIVOTDATA("Quantité",'fabrication 2018 semaine'!$A$5,"semaine",BA59,"Référence",Tableau5[[#This Row],[Référence]]),0)</f>
        <v>0</v>
      </c>
      <c r="BB61" s="10">
        <f>IFERROR(GETPIVOTDATA("Quantité",'fabrication 2018 semaine'!$A$5,"semaine",BB59,"Référence",Tableau5[[#This Row],[Référence]]),0)</f>
        <v>0</v>
      </c>
      <c r="BC61" s="11">
        <f t="shared" si="1"/>
        <v>0</v>
      </c>
    </row>
    <row r="62" spans="1:55" ht="18" customHeight="1" x14ac:dyDescent="0.35">
      <c r="A62" s="9" t="s">
        <v>164</v>
      </c>
      <c r="B62" s="10" t="s">
        <v>165</v>
      </c>
      <c r="C62" s="10">
        <f>IFERROR(GETPIVOTDATA("Quantité",'fabrication 2018 semaine'!$A$5,"semaine",C60,"Référence",Tableau5[[#This Row],[Référence]]),0)</f>
        <v>0</v>
      </c>
      <c r="D62" s="10">
        <f>IFERROR(GETPIVOTDATA("Quantité",'fabrication 2018 semaine'!$A$5,"semaine",D60,"Référence",Tableau5[[#This Row],[Référence]]),0)</f>
        <v>0</v>
      </c>
      <c r="E62" s="10">
        <f>IFERROR(GETPIVOTDATA("Quantité",'fabrication 2018 semaine'!$A$5,"semaine",E60,"Référence",Tableau5[[#This Row],[Référence]]),0)</f>
        <v>0</v>
      </c>
      <c r="F62" s="10">
        <f>IFERROR(GETPIVOTDATA("Quantité",'fabrication 2018 semaine'!$A$5,"semaine",F60,"Référence",Tableau5[[#This Row],[Référence]]),0)</f>
        <v>0</v>
      </c>
      <c r="G62" s="10">
        <f>IFERROR(GETPIVOTDATA("Quantité",'fabrication 2018 semaine'!$A$5,"semaine",G60,"Référence",Tableau5[[#This Row],[Référence]]),0)</f>
        <v>0</v>
      </c>
      <c r="H62" s="10">
        <f>IFERROR(GETPIVOTDATA("Quantité",'fabrication 2018 semaine'!$A$5,"semaine",H60,"Référence",Tableau5[[#This Row],[Référence]]),0)</f>
        <v>0</v>
      </c>
      <c r="I62" s="10">
        <f>IFERROR(GETPIVOTDATA("Quantité",'fabrication 2018 semaine'!$A$5,"semaine",I60,"Référence",Tableau5[[#This Row],[Référence]]),0)</f>
        <v>0</v>
      </c>
      <c r="J62" s="10">
        <f>IFERROR(GETPIVOTDATA("Quantité",'fabrication 2018 semaine'!$A$5,"semaine",J60,"Référence",Tableau5[[#This Row],[Référence]]),0)</f>
        <v>0</v>
      </c>
      <c r="K62" s="10">
        <f>IFERROR(GETPIVOTDATA("Quantité",'fabrication 2018 semaine'!$A$5,"semaine",K60,"Référence",Tableau5[[#This Row],[Référence]]),0)</f>
        <v>0</v>
      </c>
      <c r="L62" s="10">
        <f>IFERROR(GETPIVOTDATA("Quantité",'fabrication 2018 semaine'!$A$5,"semaine",L60,"Référence",Tableau5[[#This Row],[Référence]]),0)</f>
        <v>0</v>
      </c>
      <c r="M62" s="10">
        <f>IFERROR(GETPIVOTDATA("Quantité",'fabrication 2018 semaine'!$A$5,"semaine",M60,"Référence",Tableau5[[#This Row],[Référence]]),0)</f>
        <v>0</v>
      </c>
      <c r="N62" s="10">
        <f>IFERROR(GETPIVOTDATA("Quantité",'fabrication 2018 semaine'!$A$5,"semaine",N60,"Référence",Tableau5[[#This Row],[Référence]]),0)</f>
        <v>0</v>
      </c>
      <c r="O62" s="10">
        <f>IFERROR(GETPIVOTDATA("Quantité",'fabrication 2018 semaine'!$A$5,"semaine",O60,"Référence",Tableau5[[#This Row],[Référence]]),0)</f>
        <v>0</v>
      </c>
      <c r="P62" s="10">
        <f>IFERROR(GETPIVOTDATA("Quantité",'fabrication 2018 semaine'!$A$5,"semaine",P60,"Référence",Tableau5[[#This Row],[Référence]]),0)</f>
        <v>0</v>
      </c>
      <c r="Q62" s="10">
        <f>IFERROR(GETPIVOTDATA("Quantité",'fabrication 2018 semaine'!$A$5,"semaine",Q60,"Référence",Tableau5[[#This Row],[Référence]]),0)</f>
        <v>0</v>
      </c>
      <c r="R62" s="10">
        <f>IFERROR(GETPIVOTDATA("Quantité",'fabrication 2018 semaine'!$A$5,"semaine",R60,"Référence",Tableau5[[#This Row],[Référence]]),0)</f>
        <v>0</v>
      </c>
      <c r="S62" s="10">
        <f>IFERROR(GETPIVOTDATA("Quantité",'fabrication 2018 semaine'!$A$5,"semaine",S60,"Référence",Tableau5[[#This Row],[Référence]]),0)</f>
        <v>0</v>
      </c>
      <c r="T62" s="10">
        <f>IFERROR(GETPIVOTDATA("Quantité",'fabrication 2018 semaine'!$A$5,"semaine",T60,"Référence",Tableau5[[#This Row],[Référence]]),0)</f>
        <v>0</v>
      </c>
      <c r="U62" s="10">
        <f>IFERROR(GETPIVOTDATA("Quantité",'fabrication 2018 semaine'!$A$5,"semaine",U60,"Référence",Tableau5[[#This Row],[Référence]]),0)</f>
        <v>0</v>
      </c>
      <c r="V62" s="10">
        <f>IFERROR(GETPIVOTDATA("Quantité",'fabrication 2018 semaine'!$A$5,"semaine",V60,"Référence",Tableau5[[#This Row],[Référence]]),0)</f>
        <v>0</v>
      </c>
      <c r="W62" s="10">
        <f>IFERROR(GETPIVOTDATA("Quantité",'fabrication 2018 semaine'!$A$5,"semaine",W60,"Référence",Tableau5[[#This Row],[Référence]]),0)</f>
        <v>0</v>
      </c>
      <c r="X62" s="10">
        <f>IFERROR(GETPIVOTDATA("Quantité",'fabrication 2018 semaine'!$A$5,"semaine",X60,"Référence",Tableau5[[#This Row],[Référence]]),0)</f>
        <v>0</v>
      </c>
      <c r="Y62" s="10">
        <f>IFERROR(GETPIVOTDATA("Quantité",'fabrication 2018 semaine'!$A$5,"semaine",Y60,"Référence",Tableau5[[#This Row],[Référence]]),0)</f>
        <v>0</v>
      </c>
      <c r="Z62" s="10">
        <f>IFERROR(GETPIVOTDATA("Quantité",'fabrication 2018 semaine'!$A$5,"semaine",Z60,"Référence",Tableau5[[#This Row],[Référence]]),0)</f>
        <v>0</v>
      </c>
      <c r="AA62" s="10">
        <f>IFERROR(GETPIVOTDATA("Quantité",'fabrication 2018 semaine'!$A$5,"semaine",AA60,"Référence",Tableau5[[#This Row],[Référence]]),0)</f>
        <v>0</v>
      </c>
      <c r="AB62" s="10">
        <f>IFERROR(GETPIVOTDATA("Quantité",'fabrication 2018 semaine'!$A$5,"semaine",AB60,"Référence",Tableau5[[#This Row],[Référence]]),0)</f>
        <v>0</v>
      </c>
      <c r="AC62" s="10">
        <f>IFERROR(GETPIVOTDATA("Quantité",'fabrication 2018 semaine'!$A$5,"semaine",AC60,"Référence",Tableau5[[#This Row],[Référence]]),0)</f>
        <v>0</v>
      </c>
      <c r="AD62" s="10">
        <f>IFERROR(GETPIVOTDATA("Quantité",'fabrication 2018 semaine'!$A$5,"semaine",AD60,"Référence",Tableau5[[#This Row],[Référence]]),0)</f>
        <v>0</v>
      </c>
      <c r="AE62" s="10">
        <f>IFERROR(GETPIVOTDATA("Quantité",'fabrication 2018 semaine'!$A$5,"semaine",AE60,"Référence",Tableau5[[#This Row],[Référence]]),0)</f>
        <v>0</v>
      </c>
      <c r="AF62" s="10">
        <f>IFERROR(GETPIVOTDATA("Quantité",'fabrication 2018 semaine'!$A$5,"semaine",AF60,"Référence",Tableau5[[#This Row],[Référence]]),0)</f>
        <v>0</v>
      </c>
      <c r="AG62" s="10">
        <f>IFERROR(GETPIVOTDATA("Quantité",'fabrication 2018 semaine'!$A$5,"semaine",AG60,"Référence",Tableau5[[#This Row],[Référence]]),0)</f>
        <v>0</v>
      </c>
      <c r="AH62" s="10">
        <f>IFERROR(GETPIVOTDATA("Quantité",'fabrication 2018 semaine'!$A$5,"semaine",AH60,"Référence",Tableau5[[#This Row],[Référence]]),0)</f>
        <v>0</v>
      </c>
      <c r="AI62" s="10">
        <f>IFERROR(GETPIVOTDATA("Quantité",'fabrication 2018 semaine'!$A$5,"semaine",AI60,"Référence",Tableau5[[#This Row],[Référence]]),0)</f>
        <v>0</v>
      </c>
      <c r="AJ62" s="10">
        <f>IFERROR(GETPIVOTDATA("Quantité",'fabrication 2018 semaine'!$A$5,"semaine",AJ60,"Référence",Tableau5[[#This Row],[Référence]]),0)</f>
        <v>0</v>
      </c>
      <c r="AK62" s="10">
        <f>IFERROR(GETPIVOTDATA("Quantité",'fabrication 2018 semaine'!$A$5,"semaine",AK60,"Référence",Tableau5[[#This Row],[Référence]]),0)</f>
        <v>0</v>
      </c>
      <c r="AL62" s="10">
        <f>IFERROR(GETPIVOTDATA("Quantité",'fabrication 2018 semaine'!$A$5,"semaine",AL60,"Référence",Tableau5[[#This Row],[Référence]]),0)</f>
        <v>0</v>
      </c>
      <c r="AM62" s="10">
        <f>IFERROR(GETPIVOTDATA("Quantité",'fabrication 2018 semaine'!$A$5,"semaine",AM60,"Référence",Tableau5[[#This Row],[Référence]]),0)</f>
        <v>0</v>
      </c>
      <c r="AN62" s="10">
        <f>IFERROR(GETPIVOTDATA("Quantité",'fabrication 2018 semaine'!$A$5,"semaine",AN60,"Référence",Tableau5[[#This Row],[Référence]]),0)</f>
        <v>0</v>
      </c>
      <c r="AO62" s="10">
        <f>IFERROR(GETPIVOTDATA("Quantité",'fabrication 2018 semaine'!$A$5,"semaine",AO60,"Référence",Tableau5[[#This Row],[Référence]]),0)</f>
        <v>0</v>
      </c>
      <c r="AP62" s="10">
        <f>IFERROR(GETPIVOTDATA("Quantité",'fabrication 2018 semaine'!$A$5,"semaine",AP60,"Référence",Tableau5[[#This Row],[Référence]]),0)</f>
        <v>0</v>
      </c>
      <c r="AQ62" s="10">
        <f>IFERROR(GETPIVOTDATA("Quantité",'fabrication 2018 semaine'!$A$5,"semaine",AQ60,"Référence",Tableau5[[#This Row],[Référence]]),0)</f>
        <v>0</v>
      </c>
      <c r="AR62" s="10">
        <f>IFERROR(GETPIVOTDATA("Quantité",'fabrication 2018 semaine'!$A$5,"semaine",AR60,"Référence",Tableau5[[#This Row],[Référence]]),0)</f>
        <v>0</v>
      </c>
      <c r="AS62" s="10">
        <f>IFERROR(GETPIVOTDATA("Quantité",'fabrication 2018 semaine'!$A$5,"semaine",AS60,"Référence",Tableau5[[#This Row],[Référence]]),0)</f>
        <v>0</v>
      </c>
      <c r="AT62" s="10">
        <f>IFERROR(GETPIVOTDATA("Quantité",'fabrication 2018 semaine'!$A$5,"semaine",AT60,"Référence",Tableau5[[#This Row],[Référence]]),0)</f>
        <v>0</v>
      </c>
      <c r="AU62" s="10">
        <f>IFERROR(GETPIVOTDATA("Quantité",'fabrication 2018 semaine'!$A$5,"semaine",AU60,"Référence",Tableau5[[#This Row],[Référence]]),0)</f>
        <v>0</v>
      </c>
      <c r="AV62" s="10">
        <f>IFERROR(GETPIVOTDATA("Quantité",'fabrication 2018 semaine'!$A$5,"semaine",AV60,"Référence",Tableau5[[#This Row],[Référence]]),0)</f>
        <v>0</v>
      </c>
      <c r="AW62" s="10">
        <f>IFERROR(GETPIVOTDATA("Quantité",'fabrication 2018 semaine'!$A$5,"semaine",AW60,"Référence",Tableau5[[#This Row],[Référence]]),0)</f>
        <v>0</v>
      </c>
      <c r="AX62" s="10">
        <f>IFERROR(GETPIVOTDATA("Quantité",'fabrication 2018 semaine'!$A$5,"semaine",AX60,"Référence",Tableau5[[#This Row],[Référence]]),0)</f>
        <v>0</v>
      </c>
      <c r="AY62" s="10">
        <f>IFERROR(GETPIVOTDATA("Quantité",'fabrication 2018 semaine'!$A$5,"semaine",AY60,"Référence",Tableau5[[#This Row],[Référence]]),0)</f>
        <v>0</v>
      </c>
      <c r="AZ62" s="10">
        <f>IFERROR(GETPIVOTDATA("Quantité",'fabrication 2018 semaine'!$A$5,"semaine",AZ60,"Référence",Tableau5[[#This Row],[Référence]]),0)</f>
        <v>0</v>
      </c>
      <c r="BA62" s="10">
        <f>IFERROR(GETPIVOTDATA("Quantité",'fabrication 2018 semaine'!$A$5,"semaine",BA60,"Référence",Tableau5[[#This Row],[Référence]]),0)</f>
        <v>0</v>
      </c>
      <c r="BB62" s="10">
        <f>IFERROR(GETPIVOTDATA("Quantité",'fabrication 2018 semaine'!$A$5,"semaine",BB60,"Référence",Tableau5[[#This Row],[Référence]]),0)</f>
        <v>0</v>
      </c>
      <c r="BC62" s="11">
        <f t="shared" si="1"/>
        <v>0</v>
      </c>
    </row>
    <row r="63" spans="1:55" ht="18" customHeight="1" x14ac:dyDescent="0.35">
      <c r="A63" s="9" t="s">
        <v>166</v>
      </c>
      <c r="B63" s="10" t="s">
        <v>167</v>
      </c>
      <c r="C63" s="10">
        <f>IFERROR(GETPIVOTDATA("Quantité",'fabrication 2018 semaine'!$A$5,"semaine",C61,"Référence",Tableau5[[#This Row],[Référence]]),0)</f>
        <v>0</v>
      </c>
      <c r="D63" s="10">
        <f>IFERROR(GETPIVOTDATA("Quantité",'fabrication 2018 semaine'!$A$5,"semaine",D61,"Référence",Tableau5[[#This Row],[Référence]]),0)</f>
        <v>0</v>
      </c>
      <c r="E63" s="10">
        <f>IFERROR(GETPIVOTDATA("Quantité",'fabrication 2018 semaine'!$A$5,"semaine",E61,"Référence",Tableau5[[#This Row],[Référence]]),0)</f>
        <v>0</v>
      </c>
      <c r="F63" s="10">
        <f>IFERROR(GETPIVOTDATA("Quantité",'fabrication 2018 semaine'!$A$5,"semaine",F61,"Référence",Tableau5[[#This Row],[Référence]]),0)</f>
        <v>0</v>
      </c>
      <c r="G63" s="10">
        <f>IFERROR(GETPIVOTDATA("Quantité",'fabrication 2018 semaine'!$A$5,"semaine",G61,"Référence",Tableau5[[#This Row],[Référence]]),0)</f>
        <v>0</v>
      </c>
      <c r="H63" s="10">
        <f>IFERROR(GETPIVOTDATA("Quantité",'fabrication 2018 semaine'!$A$5,"semaine",H61,"Référence",Tableau5[[#This Row],[Référence]]),0)</f>
        <v>0</v>
      </c>
      <c r="I63" s="10">
        <f>IFERROR(GETPIVOTDATA("Quantité",'fabrication 2018 semaine'!$A$5,"semaine",I61,"Référence",Tableau5[[#This Row],[Référence]]),0)</f>
        <v>0</v>
      </c>
      <c r="J63" s="10">
        <f>IFERROR(GETPIVOTDATA("Quantité",'fabrication 2018 semaine'!$A$5,"semaine",J61,"Référence",Tableau5[[#This Row],[Référence]]),0)</f>
        <v>0</v>
      </c>
      <c r="K63" s="10">
        <f>IFERROR(GETPIVOTDATA("Quantité",'fabrication 2018 semaine'!$A$5,"semaine",K61,"Référence",Tableau5[[#This Row],[Référence]]),0)</f>
        <v>0</v>
      </c>
      <c r="L63" s="10">
        <f>IFERROR(GETPIVOTDATA("Quantité",'fabrication 2018 semaine'!$A$5,"semaine",L61,"Référence",Tableau5[[#This Row],[Référence]]),0)</f>
        <v>0</v>
      </c>
      <c r="M63" s="10">
        <f>IFERROR(GETPIVOTDATA("Quantité",'fabrication 2018 semaine'!$A$5,"semaine",M61,"Référence",Tableau5[[#This Row],[Référence]]),0)</f>
        <v>0</v>
      </c>
      <c r="N63" s="10">
        <f>IFERROR(GETPIVOTDATA("Quantité",'fabrication 2018 semaine'!$A$5,"semaine",N61,"Référence",Tableau5[[#This Row],[Référence]]),0)</f>
        <v>0</v>
      </c>
      <c r="O63" s="10">
        <f>IFERROR(GETPIVOTDATA("Quantité",'fabrication 2018 semaine'!$A$5,"semaine",O61,"Référence",Tableau5[[#This Row],[Référence]]),0)</f>
        <v>0</v>
      </c>
      <c r="P63" s="10">
        <f>IFERROR(GETPIVOTDATA("Quantité",'fabrication 2018 semaine'!$A$5,"semaine",P61,"Référence",Tableau5[[#This Row],[Référence]]),0)</f>
        <v>0</v>
      </c>
      <c r="Q63" s="10">
        <f>IFERROR(GETPIVOTDATA("Quantité",'fabrication 2018 semaine'!$A$5,"semaine",Q61,"Référence",Tableau5[[#This Row],[Référence]]),0)</f>
        <v>0</v>
      </c>
      <c r="R63" s="10">
        <f>IFERROR(GETPIVOTDATA("Quantité",'fabrication 2018 semaine'!$A$5,"semaine",R61,"Référence",Tableau5[[#This Row],[Référence]]),0)</f>
        <v>0</v>
      </c>
      <c r="S63" s="10">
        <f>IFERROR(GETPIVOTDATA("Quantité",'fabrication 2018 semaine'!$A$5,"semaine",S61,"Référence",Tableau5[[#This Row],[Référence]]),0)</f>
        <v>0</v>
      </c>
      <c r="T63" s="10">
        <f>IFERROR(GETPIVOTDATA("Quantité",'fabrication 2018 semaine'!$A$5,"semaine",T61,"Référence",Tableau5[[#This Row],[Référence]]),0)</f>
        <v>0</v>
      </c>
      <c r="U63" s="10">
        <f>IFERROR(GETPIVOTDATA("Quantité",'fabrication 2018 semaine'!$A$5,"semaine",U61,"Référence",Tableau5[[#This Row],[Référence]]),0)</f>
        <v>0</v>
      </c>
      <c r="V63" s="10">
        <f>IFERROR(GETPIVOTDATA("Quantité",'fabrication 2018 semaine'!$A$5,"semaine",V61,"Référence",Tableau5[[#This Row],[Référence]]),0)</f>
        <v>0</v>
      </c>
      <c r="W63" s="10">
        <f>IFERROR(GETPIVOTDATA("Quantité",'fabrication 2018 semaine'!$A$5,"semaine",W61,"Référence",Tableau5[[#This Row],[Référence]]),0)</f>
        <v>0</v>
      </c>
      <c r="X63" s="10">
        <f>IFERROR(GETPIVOTDATA("Quantité",'fabrication 2018 semaine'!$A$5,"semaine",X61,"Référence",Tableau5[[#This Row],[Référence]]),0)</f>
        <v>0</v>
      </c>
      <c r="Y63" s="10">
        <f>IFERROR(GETPIVOTDATA("Quantité",'fabrication 2018 semaine'!$A$5,"semaine",Y61,"Référence",Tableau5[[#This Row],[Référence]]),0)</f>
        <v>0</v>
      </c>
      <c r="Z63" s="10">
        <f>IFERROR(GETPIVOTDATA("Quantité",'fabrication 2018 semaine'!$A$5,"semaine",Z61,"Référence",Tableau5[[#This Row],[Référence]]),0)</f>
        <v>0</v>
      </c>
      <c r="AA63" s="10">
        <f>IFERROR(GETPIVOTDATA("Quantité",'fabrication 2018 semaine'!$A$5,"semaine",AA61,"Référence",Tableau5[[#This Row],[Référence]]),0)</f>
        <v>0</v>
      </c>
      <c r="AB63" s="10">
        <f>IFERROR(GETPIVOTDATA("Quantité",'fabrication 2018 semaine'!$A$5,"semaine",AB61,"Référence",Tableau5[[#This Row],[Référence]]),0)</f>
        <v>0</v>
      </c>
      <c r="AC63" s="10">
        <f>IFERROR(GETPIVOTDATA("Quantité",'fabrication 2018 semaine'!$A$5,"semaine",AC61,"Référence",Tableau5[[#This Row],[Référence]]),0)</f>
        <v>0</v>
      </c>
      <c r="AD63" s="10">
        <f>IFERROR(GETPIVOTDATA("Quantité",'fabrication 2018 semaine'!$A$5,"semaine",AD61,"Référence",Tableau5[[#This Row],[Référence]]),0)</f>
        <v>0</v>
      </c>
      <c r="AE63" s="10">
        <f>IFERROR(GETPIVOTDATA("Quantité",'fabrication 2018 semaine'!$A$5,"semaine",AE61,"Référence",Tableau5[[#This Row],[Référence]]),0)</f>
        <v>0</v>
      </c>
      <c r="AF63" s="10">
        <f>IFERROR(GETPIVOTDATA("Quantité",'fabrication 2018 semaine'!$A$5,"semaine",AF61,"Référence",Tableau5[[#This Row],[Référence]]),0)</f>
        <v>0</v>
      </c>
      <c r="AG63" s="10">
        <f>IFERROR(GETPIVOTDATA("Quantité",'fabrication 2018 semaine'!$A$5,"semaine",AG61,"Référence",Tableau5[[#This Row],[Référence]]),0)</f>
        <v>0</v>
      </c>
      <c r="AH63" s="10">
        <f>IFERROR(GETPIVOTDATA("Quantité",'fabrication 2018 semaine'!$A$5,"semaine",AH61,"Référence",Tableau5[[#This Row],[Référence]]),0)</f>
        <v>0</v>
      </c>
      <c r="AI63" s="10">
        <f>IFERROR(GETPIVOTDATA("Quantité",'fabrication 2018 semaine'!$A$5,"semaine",AI61,"Référence",Tableau5[[#This Row],[Référence]]),0)</f>
        <v>0</v>
      </c>
      <c r="AJ63" s="10">
        <f>IFERROR(GETPIVOTDATA("Quantité",'fabrication 2018 semaine'!$A$5,"semaine",AJ61,"Référence",Tableau5[[#This Row],[Référence]]),0)</f>
        <v>0</v>
      </c>
      <c r="AK63" s="10">
        <f>IFERROR(GETPIVOTDATA("Quantité",'fabrication 2018 semaine'!$A$5,"semaine",AK61,"Référence",Tableau5[[#This Row],[Référence]]),0)</f>
        <v>0</v>
      </c>
      <c r="AL63" s="10">
        <f>IFERROR(GETPIVOTDATA("Quantité",'fabrication 2018 semaine'!$A$5,"semaine",AL61,"Référence",Tableau5[[#This Row],[Référence]]),0)</f>
        <v>0</v>
      </c>
      <c r="AM63" s="10">
        <f>IFERROR(GETPIVOTDATA("Quantité",'fabrication 2018 semaine'!$A$5,"semaine",AM61,"Référence",Tableau5[[#This Row],[Référence]]),0)</f>
        <v>0</v>
      </c>
      <c r="AN63" s="10">
        <f>IFERROR(GETPIVOTDATA("Quantité",'fabrication 2018 semaine'!$A$5,"semaine",AN61,"Référence",Tableau5[[#This Row],[Référence]]),0)</f>
        <v>0</v>
      </c>
      <c r="AO63" s="10">
        <f>IFERROR(GETPIVOTDATA("Quantité",'fabrication 2018 semaine'!$A$5,"semaine",AO61,"Référence",Tableau5[[#This Row],[Référence]]),0)</f>
        <v>0</v>
      </c>
      <c r="AP63" s="10">
        <f>IFERROR(GETPIVOTDATA("Quantité",'fabrication 2018 semaine'!$A$5,"semaine",AP61,"Référence",Tableau5[[#This Row],[Référence]]),0)</f>
        <v>0</v>
      </c>
      <c r="AQ63" s="10">
        <f>IFERROR(GETPIVOTDATA("Quantité",'fabrication 2018 semaine'!$A$5,"semaine",AQ61,"Référence",Tableau5[[#This Row],[Référence]]),0)</f>
        <v>0</v>
      </c>
      <c r="AR63" s="10">
        <f>IFERROR(GETPIVOTDATA("Quantité",'fabrication 2018 semaine'!$A$5,"semaine",AR61,"Référence",Tableau5[[#This Row],[Référence]]),0)</f>
        <v>0</v>
      </c>
      <c r="AS63" s="10">
        <f>IFERROR(GETPIVOTDATA("Quantité",'fabrication 2018 semaine'!$A$5,"semaine",AS61,"Référence",Tableau5[[#This Row],[Référence]]),0)</f>
        <v>0</v>
      </c>
      <c r="AT63" s="10">
        <f>IFERROR(GETPIVOTDATA("Quantité",'fabrication 2018 semaine'!$A$5,"semaine",AT61,"Référence",Tableau5[[#This Row],[Référence]]),0)</f>
        <v>0</v>
      </c>
      <c r="AU63" s="10">
        <f>IFERROR(GETPIVOTDATA("Quantité",'fabrication 2018 semaine'!$A$5,"semaine",AU61,"Référence",Tableau5[[#This Row],[Référence]]),0)</f>
        <v>0</v>
      </c>
      <c r="AV63" s="10">
        <f>IFERROR(GETPIVOTDATA("Quantité",'fabrication 2018 semaine'!$A$5,"semaine",AV61,"Référence",Tableau5[[#This Row],[Référence]]),0)</f>
        <v>0</v>
      </c>
      <c r="AW63" s="10">
        <f>IFERROR(GETPIVOTDATA("Quantité",'fabrication 2018 semaine'!$A$5,"semaine",AW61,"Référence",Tableau5[[#This Row],[Référence]]),0)</f>
        <v>0</v>
      </c>
      <c r="AX63" s="10">
        <f>IFERROR(GETPIVOTDATA("Quantité",'fabrication 2018 semaine'!$A$5,"semaine",AX61,"Référence",Tableau5[[#This Row],[Référence]]),0)</f>
        <v>0</v>
      </c>
      <c r="AY63" s="10">
        <f>IFERROR(GETPIVOTDATA("Quantité",'fabrication 2018 semaine'!$A$5,"semaine",AY61,"Référence",Tableau5[[#This Row],[Référence]]),0)</f>
        <v>0</v>
      </c>
      <c r="AZ63" s="10">
        <f>IFERROR(GETPIVOTDATA("Quantité",'fabrication 2018 semaine'!$A$5,"semaine",AZ61,"Référence",Tableau5[[#This Row],[Référence]]),0)</f>
        <v>0</v>
      </c>
      <c r="BA63" s="10">
        <f>IFERROR(GETPIVOTDATA("Quantité",'fabrication 2018 semaine'!$A$5,"semaine",BA61,"Référence",Tableau5[[#This Row],[Référence]]),0)</f>
        <v>0</v>
      </c>
      <c r="BB63" s="10">
        <f>IFERROR(GETPIVOTDATA("Quantité",'fabrication 2018 semaine'!$A$5,"semaine",BB61,"Référence",Tableau5[[#This Row],[Référence]]),0)</f>
        <v>0</v>
      </c>
      <c r="BC63" s="11">
        <f t="shared" si="1"/>
        <v>0</v>
      </c>
    </row>
    <row r="64" spans="1:55" ht="18" customHeight="1" x14ac:dyDescent="0.35">
      <c r="A64" s="9" t="s">
        <v>220</v>
      </c>
      <c r="B64" s="10" t="s">
        <v>221</v>
      </c>
      <c r="C64" s="10">
        <f>IFERROR(GETPIVOTDATA("Quantité",'fabrication 2018 semaine'!$A$5,"semaine",C62,"Référence",Tableau5[[#This Row],[Référence]]),0)</f>
        <v>0</v>
      </c>
      <c r="D64" s="10">
        <f>IFERROR(GETPIVOTDATA("Quantité",'fabrication 2018 semaine'!$A$5,"semaine",D62,"Référence",Tableau5[[#This Row],[Référence]]),0)</f>
        <v>0</v>
      </c>
      <c r="E64" s="10">
        <f>IFERROR(GETPIVOTDATA("Quantité",'fabrication 2018 semaine'!$A$5,"semaine",E62,"Référence",Tableau5[[#This Row],[Référence]]),0)</f>
        <v>0</v>
      </c>
      <c r="F64" s="10">
        <f>IFERROR(GETPIVOTDATA("Quantité",'fabrication 2018 semaine'!$A$5,"semaine",F62,"Référence",Tableau5[[#This Row],[Référence]]),0)</f>
        <v>0</v>
      </c>
      <c r="G64" s="10">
        <f>IFERROR(GETPIVOTDATA("Quantité",'fabrication 2018 semaine'!$A$5,"semaine",G62,"Référence",Tableau5[[#This Row],[Référence]]),0)</f>
        <v>0</v>
      </c>
      <c r="H64" s="10">
        <f>IFERROR(GETPIVOTDATA("Quantité",'fabrication 2018 semaine'!$A$5,"semaine",H62,"Référence",Tableau5[[#This Row],[Référence]]),0)</f>
        <v>0</v>
      </c>
      <c r="I64" s="10">
        <f>IFERROR(GETPIVOTDATA("Quantité",'fabrication 2018 semaine'!$A$5,"semaine",I62,"Référence",Tableau5[[#This Row],[Référence]]),0)</f>
        <v>0</v>
      </c>
      <c r="J64" s="10">
        <f>IFERROR(GETPIVOTDATA("Quantité",'fabrication 2018 semaine'!$A$5,"semaine",J62,"Référence",Tableau5[[#This Row],[Référence]]),0)</f>
        <v>0</v>
      </c>
      <c r="K64" s="10">
        <f>IFERROR(GETPIVOTDATA("Quantité",'fabrication 2018 semaine'!$A$5,"semaine",K62,"Référence",Tableau5[[#This Row],[Référence]]),0)</f>
        <v>0</v>
      </c>
      <c r="L64" s="10">
        <f>IFERROR(GETPIVOTDATA("Quantité",'fabrication 2018 semaine'!$A$5,"semaine",L62,"Référence",Tableau5[[#This Row],[Référence]]),0)</f>
        <v>0</v>
      </c>
      <c r="M64" s="10">
        <f>IFERROR(GETPIVOTDATA("Quantité",'fabrication 2018 semaine'!$A$5,"semaine",M62,"Référence",Tableau5[[#This Row],[Référence]]),0)</f>
        <v>0</v>
      </c>
      <c r="N64" s="10">
        <f>IFERROR(GETPIVOTDATA("Quantité",'fabrication 2018 semaine'!$A$5,"semaine",N62,"Référence",Tableau5[[#This Row],[Référence]]),0)</f>
        <v>0</v>
      </c>
      <c r="O64" s="10">
        <f>IFERROR(GETPIVOTDATA("Quantité",'fabrication 2018 semaine'!$A$5,"semaine",O62,"Référence",Tableau5[[#This Row],[Référence]]),0)</f>
        <v>0</v>
      </c>
      <c r="P64" s="10">
        <f>IFERROR(GETPIVOTDATA("Quantité",'fabrication 2018 semaine'!$A$5,"semaine",P62,"Référence",Tableau5[[#This Row],[Référence]]),0)</f>
        <v>0</v>
      </c>
      <c r="Q64" s="10">
        <f>IFERROR(GETPIVOTDATA("Quantité",'fabrication 2018 semaine'!$A$5,"semaine",Q62,"Référence",Tableau5[[#This Row],[Référence]]),0)</f>
        <v>0</v>
      </c>
      <c r="R64" s="10">
        <f>IFERROR(GETPIVOTDATA("Quantité",'fabrication 2018 semaine'!$A$5,"semaine",R62,"Référence",Tableau5[[#This Row],[Référence]]),0)</f>
        <v>0</v>
      </c>
      <c r="S64" s="10">
        <f>IFERROR(GETPIVOTDATA("Quantité",'fabrication 2018 semaine'!$A$5,"semaine",S62,"Référence",Tableau5[[#This Row],[Référence]]),0)</f>
        <v>0</v>
      </c>
      <c r="T64" s="10">
        <f>IFERROR(GETPIVOTDATA("Quantité",'fabrication 2018 semaine'!$A$5,"semaine",T62,"Référence",Tableau5[[#This Row],[Référence]]),0)</f>
        <v>0</v>
      </c>
      <c r="U64" s="10">
        <f>IFERROR(GETPIVOTDATA("Quantité",'fabrication 2018 semaine'!$A$5,"semaine",U62,"Référence",Tableau5[[#This Row],[Référence]]),0)</f>
        <v>0</v>
      </c>
      <c r="V64" s="10">
        <f>IFERROR(GETPIVOTDATA("Quantité",'fabrication 2018 semaine'!$A$5,"semaine",V62,"Référence",Tableau5[[#This Row],[Référence]]),0)</f>
        <v>0</v>
      </c>
      <c r="W64" s="10">
        <f>IFERROR(GETPIVOTDATA("Quantité",'fabrication 2018 semaine'!$A$5,"semaine",W62,"Référence",Tableau5[[#This Row],[Référence]]),0)</f>
        <v>0</v>
      </c>
      <c r="X64" s="10">
        <f>IFERROR(GETPIVOTDATA("Quantité",'fabrication 2018 semaine'!$A$5,"semaine",X62,"Référence",Tableau5[[#This Row],[Référence]]),0)</f>
        <v>0</v>
      </c>
      <c r="Y64" s="10">
        <f>IFERROR(GETPIVOTDATA("Quantité",'fabrication 2018 semaine'!$A$5,"semaine",Y62,"Référence",Tableau5[[#This Row],[Référence]]),0)</f>
        <v>0</v>
      </c>
      <c r="Z64" s="10">
        <f>IFERROR(GETPIVOTDATA("Quantité",'fabrication 2018 semaine'!$A$5,"semaine",Z62,"Référence",Tableau5[[#This Row],[Référence]]),0)</f>
        <v>0</v>
      </c>
      <c r="AA64" s="10">
        <f>IFERROR(GETPIVOTDATA("Quantité",'fabrication 2018 semaine'!$A$5,"semaine",AA62,"Référence",Tableau5[[#This Row],[Référence]]),0)</f>
        <v>0</v>
      </c>
      <c r="AB64" s="10">
        <f>IFERROR(GETPIVOTDATA("Quantité",'fabrication 2018 semaine'!$A$5,"semaine",AB62,"Référence",Tableau5[[#This Row],[Référence]]),0)</f>
        <v>0</v>
      </c>
      <c r="AC64" s="10">
        <f>IFERROR(GETPIVOTDATA("Quantité",'fabrication 2018 semaine'!$A$5,"semaine",AC62,"Référence",Tableau5[[#This Row],[Référence]]),0)</f>
        <v>0</v>
      </c>
      <c r="AD64" s="10">
        <f>IFERROR(GETPIVOTDATA("Quantité",'fabrication 2018 semaine'!$A$5,"semaine",AD62,"Référence",Tableau5[[#This Row],[Référence]]),0)</f>
        <v>0</v>
      </c>
      <c r="AE64" s="10">
        <f>IFERROR(GETPIVOTDATA("Quantité",'fabrication 2018 semaine'!$A$5,"semaine",AE62,"Référence",Tableau5[[#This Row],[Référence]]),0)</f>
        <v>0</v>
      </c>
      <c r="AF64" s="10">
        <f>IFERROR(GETPIVOTDATA("Quantité",'fabrication 2018 semaine'!$A$5,"semaine",AF62,"Référence",Tableau5[[#This Row],[Référence]]),0)</f>
        <v>0</v>
      </c>
      <c r="AG64" s="10">
        <f>IFERROR(GETPIVOTDATA("Quantité",'fabrication 2018 semaine'!$A$5,"semaine",AG62,"Référence",Tableau5[[#This Row],[Référence]]),0)</f>
        <v>0</v>
      </c>
      <c r="AH64" s="10">
        <f>IFERROR(GETPIVOTDATA("Quantité",'fabrication 2018 semaine'!$A$5,"semaine",AH62,"Référence",Tableau5[[#This Row],[Référence]]),0)</f>
        <v>0</v>
      </c>
      <c r="AI64" s="10">
        <f>IFERROR(GETPIVOTDATA("Quantité",'fabrication 2018 semaine'!$A$5,"semaine",AI62,"Référence",Tableau5[[#This Row],[Référence]]),0)</f>
        <v>0</v>
      </c>
      <c r="AJ64" s="10">
        <f>IFERROR(GETPIVOTDATA("Quantité",'fabrication 2018 semaine'!$A$5,"semaine",AJ62,"Référence",Tableau5[[#This Row],[Référence]]),0)</f>
        <v>0</v>
      </c>
      <c r="AK64" s="10">
        <f>IFERROR(GETPIVOTDATA("Quantité",'fabrication 2018 semaine'!$A$5,"semaine",AK62,"Référence",Tableau5[[#This Row],[Référence]]),0)</f>
        <v>0</v>
      </c>
      <c r="AL64" s="10">
        <f>IFERROR(GETPIVOTDATA("Quantité",'fabrication 2018 semaine'!$A$5,"semaine",AL62,"Référence",Tableau5[[#This Row],[Référence]]),0)</f>
        <v>0</v>
      </c>
      <c r="AM64" s="10">
        <f>IFERROR(GETPIVOTDATA("Quantité",'fabrication 2018 semaine'!$A$5,"semaine",AM62,"Référence",Tableau5[[#This Row],[Référence]]),0)</f>
        <v>0</v>
      </c>
      <c r="AN64" s="10">
        <f>IFERROR(GETPIVOTDATA("Quantité",'fabrication 2018 semaine'!$A$5,"semaine",AN62,"Référence",Tableau5[[#This Row],[Référence]]),0)</f>
        <v>0</v>
      </c>
      <c r="AO64" s="10">
        <f>IFERROR(GETPIVOTDATA("Quantité",'fabrication 2018 semaine'!$A$5,"semaine",AO62,"Référence",Tableau5[[#This Row],[Référence]]),0)</f>
        <v>0</v>
      </c>
      <c r="AP64" s="10">
        <f>IFERROR(GETPIVOTDATA("Quantité",'fabrication 2018 semaine'!$A$5,"semaine",AP62,"Référence",Tableau5[[#This Row],[Référence]]),0)</f>
        <v>0</v>
      </c>
      <c r="AQ64" s="10">
        <f>IFERROR(GETPIVOTDATA("Quantité",'fabrication 2018 semaine'!$A$5,"semaine",AQ62,"Référence",Tableau5[[#This Row],[Référence]]),0)</f>
        <v>0</v>
      </c>
      <c r="AR64" s="10">
        <f>IFERROR(GETPIVOTDATA("Quantité",'fabrication 2018 semaine'!$A$5,"semaine",AR62,"Référence",Tableau5[[#This Row],[Référence]]),0)</f>
        <v>0</v>
      </c>
      <c r="AS64" s="10">
        <f>IFERROR(GETPIVOTDATA("Quantité",'fabrication 2018 semaine'!$A$5,"semaine",AS62,"Référence",Tableau5[[#This Row],[Référence]]),0)</f>
        <v>0</v>
      </c>
      <c r="AT64" s="10">
        <f>IFERROR(GETPIVOTDATA("Quantité",'fabrication 2018 semaine'!$A$5,"semaine",AT62,"Référence",Tableau5[[#This Row],[Référence]]),0)</f>
        <v>0</v>
      </c>
      <c r="AU64" s="10">
        <f>IFERROR(GETPIVOTDATA("Quantité",'fabrication 2018 semaine'!$A$5,"semaine",AU62,"Référence",Tableau5[[#This Row],[Référence]]),0)</f>
        <v>0</v>
      </c>
      <c r="AV64" s="10">
        <f>IFERROR(GETPIVOTDATA("Quantité",'fabrication 2018 semaine'!$A$5,"semaine",AV62,"Référence",Tableau5[[#This Row],[Référence]]),0)</f>
        <v>0</v>
      </c>
      <c r="AW64" s="10">
        <f>IFERROR(GETPIVOTDATA("Quantité",'fabrication 2018 semaine'!$A$5,"semaine",AW62,"Référence",Tableau5[[#This Row],[Référence]]),0)</f>
        <v>0</v>
      </c>
      <c r="AX64" s="10">
        <f>IFERROR(GETPIVOTDATA("Quantité",'fabrication 2018 semaine'!$A$5,"semaine",AX62,"Référence",Tableau5[[#This Row],[Référence]]),0)</f>
        <v>0</v>
      </c>
      <c r="AY64" s="10">
        <f>IFERROR(GETPIVOTDATA("Quantité",'fabrication 2018 semaine'!$A$5,"semaine",AY62,"Référence",Tableau5[[#This Row],[Référence]]),0)</f>
        <v>0</v>
      </c>
      <c r="AZ64" s="10">
        <f>IFERROR(GETPIVOTDATA("Quantité",'fabrication 2018 semaine'!$A$5,"semaine",AZ62,"Référence",Tableau5[[#This Row],[Référence]]),0)</f>
        <v>0</v>
      </c>
      <c r="BA64" s="10">
        <f>IFERROR(GETPIVOTDATA("Quantité",'fabrication 2018 semaine'!$A$5,"semaine",BA62,"Référence",Tableau5[[#This Row],[Référence]]),0)</f>
        <v>0</v>
      </c>
      <c r="BB64" s="10">
        <f>IFERROR(GETPIVOTDATA("Quantité",'fabrication 2018 semaine'!$A$5,"semaine",BB62,"Référence",Tableau5[[#This Row],[Référence]]),0)</f>
        <v>0</v>
      </c>
      <c r="BC64" s="11">
        <f t="shared" si="1"/>
        <v>0</v>
      </c>
    </row>
    <row r="65" spans="1:55" ht="18" customHeight="1" x14ac:dyDescent="0.35">
      <c r="A65" s="9" t="s">
        <v>222</v>
      </c>
      <c r="B65" s="10" t="s">
        <v>223</v>
      </c>
      <c r="C65" s="10">
        <f>IFERROR(GETPIVOTDATA("Quantité",'fabrication 2018 semaine'!$A$5,"semaine",C63,"Référence",Tableau5[[#This Row],[Référence]]),0)</f>
        <v>0</v>
      </c>
      <c r="D65" s="10">
        <f>IFERROR(GETPIVOTDATA("Quantité",'fabrication 2018 semaine'!$A$5,"semaine",D63,"Référence",Tableau5[[#This Row],[Référence]]),0)</f>
        <v>0</v>
      </c>
      <c r="E65" s="10">
        <f>IFERROR(GETPIVOTDATA("Quantité",'fabrication 2018 semaine'!$A$5,"semaine",E63,"Référence",Tableau5[[#This Row],[Référence]]),0)</f>
        <v>0</v>
      </c>
      <c r="F65" s="10">
        <f>IFERROR(GETPIVOTDATA("Quantité",'fabrication 2018 semaine'!$A$5,"semaine",F63,"Référence",Tableau5[[#This Row],[Référence]]),0)</f>
        <v>0</v>
      </c>
      <c r="G65" s="10">
        <f>IFERROR(GETPIVOTDATA("Quantité",'fabrication 2018 semaine'!$A$5,"semaine",G63,"Référence",Tableau5[[#This Row],[Référence]]),0)</f>
        <v>0</v>
      </c>
      <c r="H65" s="10">
        <f>IFERROR(GETPIVOTDATA("Quantité",'fabrication 2018 semaine'!$A$5,"semaine",H63,"Référence",Tableau5[[#This Row],[Référence]]),0)</f>
        <v>0</v>
      </c>
      <c r="I65" s="10">
        <f>IFERROR(GETPIVOTDATA("Quantité",'fabrication 2018 semaine'!$A$5,"semaine",I63,"Référence",Tableau5[[#This Row],[Référence]]),0)</f>
        <v>0</v>
      </c>
      <c r="J65" s="10">
        <f>IFERROR(GETPIVOTDATA("Quantité",'fabrication 2018 semaine'!$A$5,"semaine",J63,"Référence",Tableau5[[#This Row],[Référence]]),0)</f>
        <v>0</v>
      </c>
      <c r="K65" s="10">
        <f>IFERROR(GETPIVOTDATA("Quantité",'fabrication 2018 semaine'!$A$5,"semaine",K63,"Référence",Tableau5[[#This Row],[Référence]]),0)</f>
        <v>0</v>
      </c>
      <c r="L65" s="10">
        <f>IFERROR(GETPIVOTDATA("Quantité",'fabrication 2018 semaine'!$A$5,"semaine",L63,"Référence",Tableau5[[#This Row],[Référence]]),0)</f>
        <v>0</v>
      </c>
      <c r="M65" s="10">
        <f>IFERROR(GETPIVOTDATA("Quantité",'fabrication 2018 semaine'!$A$5,"semaine",M63,"Référence",Tableau5[[#This Row],[Référence]]),0)</f>
        <v>0</v>
      </c>
      <c r="N65" s="10">
        <f>IFERROR(GETPIVOTDATA("Quantité",'fabrication 2018 semaine'!$A$5,"semaine",N63,"Référence",Tableau5[[#This Row],[Référence]]),0)</f>
        <v>0</v>
      </c>
      <c r="O65" s="10">
        <f>IFERROR(GETPIVOTDATA("Quantité",'fabrication 2018 semaine'!$A$5,"semaine",O63,"Référence",Tableau5[[#This Row],[Référence]]),0)</f>
        <v>0</v>
      </c>
      <c r="P65" s="10">
        <f>IFERROR(GETPIVOTDATA("Quantité",'fabrication 2018 semaine'!$A$5,"semaine",P63,"Référence",Tableau5[[#This Row],[Référence]]),0)</f>
        <v>0</v>
      </c>
      <c r="Q65" s="10">
        <f>IFERROR(GETPIVOTDATA("Quantité",'fabrication 2018 semaine'!$A$5,"semaine",Q63,"Référence",Tableau5[[#This Row],[Référence]]),0)</f>
        <v>0</v>
      </c>
      <c r="R65" s="10">
        <f>IFERROR(GETPIVOTDATA("Quantité",'fabrication 2018 semaine'!$A$5,"semaine",R63,"Référence",Tableau5[[#This Row],[Référence]]),0)</f>
        <v>0</v>
      </c>
      <c r="S65" s="10">
        <f>IFERROR(GETPIVOTDATA("Quantité",'fabrication 2018 semaine'!$A$5,"semaine",S63,"Référence",Tableau5[[#This Row],[Référence]]),0)</f>
        <v>0</v>
      </c>
      <c r="T65" s="10">
        <f>IFERROR(GETPIVOTDATA("Quantité",'fabrication 2018 semaine'!$A$5,"semaine",T63,"Référence",Tableau5[[#This Row],[Référence]]),0)</f>
        <v>0</v>
      </c>
      <c r="U65" s="10">
        <f>IFERROR(GETPIVOTDATA("Quantité",'fabrication 2018 semaine'!$A$5,"semaine",U63,"Référence",Tableau5[[#This Row],[Référence]]),0)</f>
        <v>0</v>
      </c>
      <c r="V65" s="10">
        <f>IFERROR(GETPIVOTDATA("Quantité",'fabrication 2018 semaine'!$A$5,"semaine",V63,"Référence",Tableau5[[#This Row],[Référence]]),0)</f>
        <v>0</v>
      </c>
      <c r="W65" s="10">
        <f>IFERROR(GETPIVOTDATA("Quantité",'fabrication 2018 semaine'!$A$5,"semaine",W63,"Référence",Tableau5[[#This Row],[Référence]]),0)</f>
        <v>0</v>
      </c>
      <c r="X65" s="10">
        <f>IFERROR(GETPIVOTDATA("Quantité",'fabrication 2018 semaine'!$A$5,"semaine",X63,"Référence",Tableau5[[#This Row],[Référence]]),0)</f>
        <v>0</v>
      </c>
      <c r="Y65" s="10">
        <f>IFERROR(GETPIVOTDATA("Quantité",'fabrication 2018 semaine'!$A$5,"semaine",Y63,"Référence",Tableau5[[#This Row],[Référence]]),0)</f>
        <v>0</v>
      </c>
      <c r="Z65" s="10">
        <f>IFERROR(GETPIVOTDATA("Quantité",'fabrication 2018 semaine'!$A$5,"semaine",Z63,"Référence",Tableau5[[#This Row],[Référence]]),0)</f>
        <v>0</v>
      </c>
      <c r="AA65" s="10">
        <f>IFERROR(GETPIVOTDATA("Quantité",'fabrication 2018 semaine'!$A$5,"semaine",AA63,"Référence",Tableau5[[#This Row],[Référence]]),0)</f>
        <v>0</v>
      </c>
      <c r="AB65" s="10">
        <f>IFERROR(GETPIVOTDATA("Quantité",'fabrication 2018 semaine'!$A$5,"semaine",AB63,"Référence",Tableau5[[#This Row],[Référence]]),0)</f>
        <v>0</v>
      </c>
      <c r="AC65" s="10">
        <f>IFERROR(GETPIVOTDATA("Quantité",'fabrication 2018 semaine'!$A$5,"semaine",AC63,"Référence",Tableau5[[#This Row],[Référence]]),0)</f>
        <v>0</v>
      </c>
      <c r="AD65" s="10">
        <f>IFERROR(GETPIVOTDATA("Quantité",'fabrication 2018 semaine'!$A$5,"semaine",AD63,"Référence",Tableau5[[#This Row],[Référence]]),0)</f>
        <v>0</v>
      </c>
      <c r="AE65" s="10">
        <f>IFERROR(GETPIVOTDATA("Quantité",'fabrication 2018 semaine'!$A$5,"semaine",AE63,"Référence",Tableau5[[#This Row],[Référence]]),0)</f>
        <v>0</v>
      </c>
      <c r="AF65" s="10">
        <f>IFERROR(GETPIVOTDATA("Quantité",'fabrication 2018 semaine'!$A$5,"semaine",AF63,"Référence",Tableau5[[#This Row],[Référence]]),0)</f>
        <v>0</v>
      </c>
      <c r="AG65" s="10">
        <f>IFERROR(GETPIVOTDATA("Quantité",'fabrication 2018 semaine'!$A$5,"semaine",AG63,"Référence",Tableau5[[#This Row],[Référence]]),0)</f>
        <v>0</v>
      </c>
      <c r="AH65" s="10">
        <f>IFERROR(GETPIVOTDATA("Quantité",'fabrication 2018 semaine'!$A$5,"semaine",AH63,"Référence",Tableau5[[#This Row],[Référence]]),0)</f>
        <v>0</v>
      </c>
      <c r="AI65" s="10">
        <f>IFERROR(GETPIVOTDATA("Quantité",'fabrication 2018 semaine'!$A$5,"semaine",AI63,"Référence",Tableau5[[#This Row],[Référence]]),0)</f>
        <v>0</v>
      </c>
      <c r="AJ65" s="10">
        <f>IFERROR(GETPIVOTDATA("Quantité",'fabrication 2018 semaine'!$A$5,"semaine",AJ63,"Référence",Tableau5[[#This Row],[Référence]]),0)</f>
        <v>0</v>
      </c>
      <c r="AK65" s="10">
        <f>IFERROR(GETPIVOTDATA("Quantité",'fabrication 2018 semaine'!$A$5,"semaine",AK63,"Référence",Tableau5[[#This Row],[Référence]]),0)</f>
        <v>0</v>
      </c>
      <c r="AL65" s="10">
        <f>IFERROR(GETPIVOTDATA("Quantité",'fabrication 2018 semaine'!$A$5,"semaine",AL63,"Référence",Tableau5[[#This Row],[Référence]]),0)</f>
        <v>0</v>
      </c>
      <c r="AM65" s="10">
        <f>IFERROR(GETPIVOTDATA("Quantité",'fabrication 2018 semaine'!$A$5,"semaine",AM63,"Référence",Tableau5[[#This Row],[Référence]]),0)</f>
        <v>0</v>
      </c>
      <c r="AN65" s="10">
        <f>IFERROR(GETPIVOTDATA("Quantité",'fabrication 2018 semaine'!$A$5,"semaine",AN63,"Référence",Tableau5[[#This Row],[Référence]]),0)</f>
        <v>0</v>
      </c>
      <c r="AO65" s="10">
        <f>IFERROR(GETPIVOTDATA("Quantité",'fabrication 2018 semaine'!$A$5,"semaine",AO63,"Référence",Tableau5[[#This Row],[Référence]]),0)</f>
        <v>0</v>
      </c>
      <c r="AP65" s="10">
        <f>IFERROR(GETPIVOTDATA("Quantité",'fabrication 2018 semaine'!$A$5,"semaine",AP63,"Référence",Tableau5[[#This Row],[Référence]]),0)</f>
        <v>0</v>
      </c>
      <c r="AQ65" s="10">
        <f>IFERROR(GETPIVOTDATA("Quantité",'fabrication 2018 semaine'!$A$5,"semaine",AQ63,"Référence",Tableau5[[#This Row],[Référence]]),0)</f>
        <v>0</v>
      </c>
      <c r="AR65" s="10">
        <f>IFERROR(GETPIVOTDATA("Quantité",'fabrication 2018 semaine'!$A$5,"semaine",AR63,"Référence",Tableau5[[#This Row],[Référence]]),0)</f>
        <v>0</v>
      </c>
      <c r="AS65" s="10">
        <f>IFERROR(GETPIVOTDATA("Quantité",'fabrication 2018 semaine'!$A$5,"semaine",AS63,"Référence",Tableau5[[#This Row],[Référence]]),0)</f>
        <v>0</v>
      </c>
      <c r="AT65" s="10">
        <f>IFERROR(GETPIVOTDATA("Quantité",'fabrication 2018 semaine'!$A$5,"semaine",AT63,"Référence",Tableau5[[#This Row],[Référence]]),0)</f>
        <v>0</v>
      </c>
      <c r="AU65" s="10">
        <f>IFERROR(GETPIVOTDATA("Quantité",'fabrication 2018 semaine'!$A$5,"semaine",AU63,"Référence",Tableau5[[#This Row],[Référence]]),0)</f>
        <v>0</v>
      </c>
      <c r="AV65" s="10">
        <f>IFERROR(GETPIVOTDATA("Quantité",'fabrication 2018 semaine'!$A$5,"semaine",AV63,"Référence",Tableau5[[#This Row],[Référence]]),0)</f>
        <v>0</v>
      </c>
      <c r="AW65" s="10">
        <f>IFERROR(GETPIVOTDATA("Quantité",'fabrication 2018 semaine'!$A$5,"semaine",AW63,"Référence",Tableau5[[#This Row],[Référence]]),0)</f>
        <v>0</v>
      </c>
      <c r="AX65" s="10">
        <f>IFERROR(GETPIVOTDATA("Quantité",'fabrication 2018 semaine'!$A$5,"semaine",AX63,"Référence",Tableau5[[#This Row],[Référence]]),0)</f>
        <v>0</v>
      </c>
      <c r="AY65" s="10">
        <f>IFERROR(GETPIVOTDATA("Quantité",'fabrication 2018 semaine'!$A$5,"semaine",AY63,"Référence",Tableau5[[#This Row],[Référence]]),0)</f>
        <v>0</v>
      </c>
      <c r="AZ65" s="10">
        <f>IFERROR(GETPIVOTDATA("Quantité",'fabrication 2018 semaine'!$A$5,"semaine",AZ63,"Référence",Tableau5[[#This Row],[Référence]]),0)</f>
        <v>0</v>
      </c>
      <c r="BA65" s="10">
        <f>IFERROR(GETPIVOTDATA("Quantité",'fabrication 2018 semaine'!$A$5,"semaine",BA63,"Référence",Tableau5[[#This Row],[Référence]]),0)</f>
        <v>0</v>
      </c>
      <c r="BB65" s="10">
        <f>IFERROR(GETPIVOTDATA("Quantité",'fabrication 2018 semaine'!$A$5,"semaine",BB63,"Référence",Tableau5[[#This Row],[Référence]]),0)</f>
        <v>0</v>
      </c>
      <c r="BC65" s="11">
        <f t="shared" si="1"/>
        <v>0</v>
      </c>
    </row>
    <row r="66" spans="1:55" ht="18" customHeight="1" x14ac:dyDescent="0.35">
      <c r="A66" s="9" t="s">
        <v>214</v>
      </c>
      <c r="B66" s="10" t="s">
        <v>215</v>
      </c>
      <c r="C66" s="10">
        <f>IFERROR(GETPIVOTDATA("Quantité",'fabrication 2018 semaine'!$A$5,"semaine",C64,"Référence",Tableau5[[#This Row],[Référence]]),0)</f>
        <v>0</v>
      </c>
      <c r="D66" s="10">
        <f>IFERROR(GETPIVOTDATA("Quantité",'fabrication 2018 semaine'!$A$5,"semaine",D64,"Référence",Tableau5[[#This Row],[Référence]]),0)</f>
        <v>0</v>
      </c>
      <c r="E66" s="10">
        <f>IFERROR(GETPIVOTDATA("Quantité",'fabrication 2018 semaine'!$A$5,"semaine",E64,"Référence",Tableau5[[#This Row],[Référence]]),0)</f>
        <v>0</v>
      </c>
      <c r="F66" s="10">
        <f>IFERROR(GETPIVOTDATA("Quantité",'fabrication 2018 semaine'!$A$5,"semaine",F64,"Référence",Tableau5[[#This Row],[Référence]]),0)</f>
        <v>0</v>
      </c>
      <c r="G66" s="10">
        <f>IFERROR(GETPIVOTDATA("Quantité",'fabrication 2018 semaine'!$A$5,"semaine",G64,"Référence",Tableau5[[#This Row],[Référence]]),0)</f>
        <v>0</v>
      </c>
      <c r="H66" s="10">
        <f>IFERROR(GETPIVOTDATA("Quantité",'fabrication 2018 semaine'!$A$5,"semaine",H64,"Référence",Tableau5[[#This Row],[Référence]]),0)</f>
        <v>0</v>
      </c>
      <c r="I66" s="10">
        <f>IFERROR(GETPIVOTDATA("Quantité",'fabrication 2018 semaine'!$A$5,"semaine",I64,"Référence",Tableau5[[#This Row],[Référence]]),0)</f>
        <v>0</v>
      </c>
      <c r="J66" s="10">
        <f>IFERROR(GETPIVOTDATA("Quantité",'fabrication 2018 semaine'!$A$5,"semaine",J64,"Référence",Tableau5[[#This Row],[Référence]]),0)</f>
        <v>0</v>
      </c>
      <c r="K66" s="10">
        <f>IFERROR(GETPIVOTDATA("Quantité",'fabrication 2018 semaine'!$A$5,"semaine",K64,"Référence",Tableau5[[#This Row],[Référence]]),0)</f>
        <v>0</v>
      </c>
      <c r="L66" s="10">
        <f>IFERROR(GETPIVOTDATA("Quantité",'fabrication 2018 semaine'!$A$5,"semaine",L64,"Référence",Tableau5[[#This Row],[Référence]]),0)</f>
        <v>0</v>
      </c>
      <c r="M66" s="10">
        <f>IFERROR(GETPIVOTDATA("Quantité",'fabrication 2018 semaine'!$A$5,"semaine",M64,"Référence",Tableau5[[#This Row],[Référence]]),0)</f>
        <v>0</v>
      </c>
      <c r="N66" s="10">
        <f>IFERROR(GETPIVOTDATA("Quantité",'fabrication 2018 semaine'!$A$5,"semaine",N64,"Référence",Tableau5[[#This Row],[Référence]]),0)</f>
        <v>0</v>
      </c>
      <c r="O66" s="10">
        <f>IFERROR(GETPIVOTDATA("Quantité",'fabrication 2018 semaine'!$A$5,"semaine",O64,"Référence",Tableau5[[#This Row],[Référence]]),0)</f>
        <v>0</v>
      </c>
      <c r="P66" s="10">
        <f>IFERROR(GETPIVOTDATA("Quantité",'fabrication 2018 semaine'!$A$5,"semaine",P64,"Référence",Tableau5[[#This Row],[Référence]]),0)</f>
        <v>0</v>
      </c>
      <c r="Q66" s="10">
        <f>IFERROR(GETPIVOTDATA("Quantité",'fabrication 2018 semaine'!$A$5,"semaine",Q64,"Référence",Tableau5[[#This Row],[Référence]]),0)</f>
        <v>0</v>
      </c>
      <c r="R66" s="10">
        <f>IFERROR(GETPIVOTDATA("Quantité",'fabrication 2018 semaine'!$A$5,"semaine",R64,"Référence",Tableau5[[#This Row],[Référence]]),0)</f>
        <v>0</v>
      </c>
      <c r="S66" s="10">
        <f>IFERROR(GETPIVOTDATA("Quantité",'fabrication 2018 semaine'!$A$5,"semaine",S64,"Référence",Tableau5[[#This Row],[Référence]]),0)</f>
        <v>0</v>
      </c>
      <c r="T66" s="10">
        <f>IFERROR(GETPIVOTDATA("Quantité",'fabrication 2018 semaine'!$A$5,"semaine",T64,"Référence",Tableau5[[#This Row],[Référence]]),0)</f>
        <v>0</v>
      </c>
      <c r="U66" s="10">
        <f>IFERROR(GETPIVOTDATA("Quantité",'fabrication 2018 semaine'!$A$5,"semaine",U64,"Référence",Tableau5[[#This Row],[Référence]]),0)</f>
        <v>0</v>
      </c>
      <c r="V66" s="10">
        <f>IFERROR(GETPIVOTDATA("Quantité",'fabrication 2018 semaine'!$A$5,"semaine",V64,"Référence",Tableau5[[#This Row],[Référence]]),0)</f>
        <v>0</v>
      </c>
      <c r="W66" s="10">
        <f>IFERROR(GETPIVOTDATA("Quantité",'fabrication 2018 semaine'!$A$5,"semaine",W64,"Référence",Tableau5[[#This Row],[Référence]]),0)</f>
        <v>0</v>
      </c>
      <c r="X66" s="10">
        <f>IFERROR(GETPIVOTDATA("Quantité",'fabrication 2018 semaine'!$A$5,"semaine",X64,"Référence",Tableau5[[#This Row],[Référence]]),0)</f>
        <v>0</v>
      </c>
      <c r="Y66" s="10">
        <f>IFERROR(GETPIVOTDATA("Quantité",'fabrication 2018 semaine'!$A$5,"semaine",Y64,"Référence",Tableau5[[#This Row],[Référence]]),0)</f>
        <v>0</v>
      </c>
      <c r="Z66" s="10">
        <f>IFERROR(GETPIVOTDATA("Quantité",'fabrication 2018 semaine'!$A$5,"semaine",Z64,"Référence",Tableau5[[#This Row],[Référence]]),0)</f>
        <v>0</v>
      </c>
      <c r="AA66" s="10">
        <f>IFERROR(GETPIVOTDATA("Quantité",'fabrication 2018 semaine'!$A$5,"semaine",AA64,"Référence",Tableau5[[#This Row],[Référence]]),0)</f>
        <v>0</v>
      </c>
      <c r="AB66" s="10">
        <f>IFERROR(GETPIVOTDATA("Quantité",'fabrication 2018 semaine'!$A$5,"semaine",AB64,"Référence",Tableau5[[#This Row],[Référence]]),0)</f>
        <v>0</v>
      </c>
      <c r="AC66" s="10">
        <f>IFERROR(GETPIVOTDATA("Quantité",'fabrication 2018 semaine'!$A$5,"semaine",AC64,"Référence",Tableau5[[#This Row],[Référence]]),0)</f>
        <v>0</v>
      </c>
      <c r="AD66" s="10">
        <f>IFERROR(GETPIVOTDATA("Quantité",'fabrication 2018 semaine'!$A$5,"semaine",AD64,"Référence",Tableau5[[#This Row],[Référence]]),0)</f>
        <v>0</v>
      </c>
      <c r="AE66" s="10">
        <f>IFERROR(GETPIVOTDATA("Quantité",'fabrication 2018 semaine'!$A$5,"semaine",AE64,"Référence",Tableau5[[#This Row],[Référence]]),0)</f>
        <v>0</v>
      </c>
      <c r="AF66" s="10">
        <f>IFERROR(GETPIVOTDATA("Quantité",'fabrication 2018 semaine'!$A$5,"semaine",AF64,"Référence",Tableau5[[#This Row],[Référence]]),0)</f>
        <v>0</v>
      </c>
      <c r="AG66" s="10">
        <f>IFERROR(GETPIVOTDATA("Quantité",'fabrication 2018 semaine'!$A$5,"semaine",AG64,"Référence",Tableau5[[#This Row],[Référence]]),0)</f>
        <v>0</v>
      </c>
      <c r="AH66" s="10">
        <f>IFERROR(GETPIVOTDATA("Quantité",'fabrication 2018 semaine'!$A$5,"semaine",AH64,"Référence",Tableau5[[#This Row],[Référence]]),0)</f>
        <v>0</v>
      </c>
      <c r="AI66" s="10">
        <f>IFERROR(GETPIVOTDATA("Quantité",'fabrication 2018 semaine'!$A$5,"semaine",AI64,"Référence",Tableau5[[#This Row],[Référence]]),0)</f>
        <v>0</v>
      </c>
      <c r="AJ66" s="10">
        <f>IFERROR(GETPIVOTDATA("Quantité",'fabrication 2018 semaine'!$A$5,"semaine",AJ64,"Référence",Tableau5[[#This Row],[Référence]]),0)</f>
        <v>0</v>
      </c>
      <c r="AK66" s="10">
        <f>IFERROR(GETPIVOTDATA("Quantité",'fabrication 2018 semaine'!$A$5,"semaine",AK64,"Référence",Tableau5[[#This Row],[Référence]]),0)</f>
        <v>0</v>
      </c>
      <c r="AL66" s="10">
        <f>IFERROR(GETPIVOTDATA("Quantité",'fabrication 2018 semaine'!$A$5,"semaine",AL64,"Référence",Tableau5[[#This Row],[Référence]]),0)</f>
        <v>0</v>
      </c>
      <c r="AM66" s="10">
        <f>IFERROR(GETPIVOTDATA("Quantité",'fabrication 2018 semaine'!$A$5,"semaine",AM64,"Référence",Tableau5[[#This Row],[Référence]]),0)</f>
        <v>0</v>
      </c>
      <c r="AN66" s="10">
        <f>IFERROR(GETPIVOTDATA("Quantité",'fabrication 2018 semaine'!$A$5,"semaine",AN64,"Référence",Tableau5[[#This Row],[Référence]]),0)</f>
        <v>0</v>
      </c>
      <c r="AO66" s="10">
        <f>IFERROR(GETPIVOTDATA("Quantité",'fabrication 2018 semaine'!$A$5,"semaine",AO64,"Référence",Tableau5[[#This Row],[Référence]]),0)</f>
        <v>0</v>
      </c>
      <c r="AP66" s="10">
        <f>IFERROR(GETPIVOTDATA("Quantité",'fabrication 2018 semaine'!$A$5,"semaine",AP64,"Référence",Tableau5[[#This Row],[Référence]]),0)</f>
        <v>0</v>
      </c>
      <c r="AQ66" s="10">
        <f>IFERROR(GETPIVOTDATA("Quantité",'fabrication 2018 semaine'!$A$5,"semaine",AQ64,"Référence",Tableau5[[#This Row],[Référence]]),0)</f>
        <v>0</v>
      </c>
      <c r="AR66" s="10">
        <f>IFERROR(GETPIVOTDATA("Quantité",'fabrication 2018 semaine'!$A$5,"semaine",AR64,"Référence",Tableau5[[#This Row],[Référence]]),0)</f>
        <v>0</v>
      </c>
      <c r="AS66" s="10">
        <f>IFERROR(GETPIVOTDATA("Quantité",'fabrication 2018 semaine'!$A$5,"semaine",AS64,"Référence",Tableau5[[#This Row],[Référence]]),0)</f>
        <v>0</v>
      </c>
      <c r="AT66" s="10">
        <f>IFERROR(GETPIVOTDATA("Quantité",'fabrication 2018 semaine'!$A$5,"semaine",AT64,"Référence",Tableau5[[#This Row],[Référence]]),0)</f>
        <v>0</v>
      </c>
      <c r="AU66" s="10">
        <f>IFERROR(GETPIVOTDATA("Quantité",'fabrication 2018 semaine'!$A$5,"semaine",AU64,"Référence",Tableau5[[#This Row],[Référence]]),0)</f>
        <v>0</v>
      </c>
      <c r="AV66" s="10">
        <f>IFERROR(GETPIVOTDATA("Quantité",'fabrication 2018 semaine'!$A$5,"semaine",AV64,"Référence",Tableau5[[#This Row],[Référence]]),0)</f>
        <v>0</v>
      </c>
      <c r="AW66" s="10">
        <f>IFERROR(GETPIVOTDATA("Quantité",'fabrication 2018 semaine'!$A$5,"semaine",AW64,"Référence",Tableau5[[#This Row],[Référence]]),0)</f>
        <v>0</v>
      </c>
      <c r="AX66" s="10">
        <f>IFERROR(GETPIVOTDATA("Quantité",'fabrication 2018 semaine'!$A$5,"semaine",AX64,"Référence",Tableau5[[#This Row],[Référence]]),0)</f>
        <v>0</v>
      </c>
      <c r="AY66" s="10">
        <f>IFERROR(GETPIVOTDATA("Quantité",'fabrication 2018 semaine'!$A$5,"semaine",AY64,"Référence",Tableau5[[#This Row],[Référence]]),0)</f>
        <v>0</v>
      </c>
      <c r="AZ66" s="10">
        <f>IFERROR(GETPIVOTDATA("Quantité",'fabrication 2018 semaine'!$A$5,"semaine",AZ64,"Référence",Tableau5[[#This Row],[Référence]]),0)</f>
        <v>0</v>
      </c>
      <c r="BA66" s="10">
        <f>IFERROR(GETPIVOTDATA("Quantité",'fabrication 2018 semaine'!$A$5,"semaine",BA64,"Référence",Tableau5[[#This Row],[Référence]]),0)</f>
        <v>0</v>
      </c>
      <c r="BB66" s="10">
        <f>IFERROR(GETPIVOTDATA("Quantité",'fabrication 2018 semaine'!$A$5,"semaine",BB64,"Référence",Tableau5[[#This Row],[Référence]]),0)</f>
        <v>0</v>
      </c>
      <c r="BC66" s="11">
        <f t="shared" si="1"/>
        <v>0</v>
      </c>
    </row>
    <row r="67" spans="1:55" ht="18" customHeight="1" x14ac:dyDescent="0.35">
      <c r="A67" s="9" t="s">
        <v>224</v>
      </c>
      <c r="B67" s="10" t="s">
        <v>225</v>
      </c>
      <c r="C67" s="10">
        <f>IFERROR(GETPIVOTDATA("Quantité",'fabrication 2018 semaine'!$A$5,"semaine",C65,"Référence",Tableau5[[#This Row],[Référence]]),0)</f>
        <v>0</v>
      </c>
      <c r="D67" s="10">
        <f>IFERROR(GETPIVOTDATA("Quantité",'fabrication 2018 semaine'!$A$5,"semaine",D65,"Référence",Tableau5[[#This Row],[Référence]]),0)</f>
        <v>0</v>
      </c>
      <c r="E67" s="10">
        <f>IFERROR(GETPIVOTDATA("Quantité",'fabrication 2018 semaine'!$A$5,"semaine",E65,"Référence",Tableau5[[#This Row],[Référence]]),0)</f>
        <v>0</v>
      </c>
      <c r="F67" s="10">
        <f>IFERROR(GETPIVOTDATA("Quantité",'fabrication 2018 semaine'!$A$5,"semaine",F65,"Référence",Tableau5[[#This Row],[Référence]]),0)</f>
        <v>0</v>
      </c>
      <c r="G67" s="10">
        <f>IFERROR(GETPIVOTDATA("Quantité",'fabrication 2018 semaine'!$A$5,"semaine",G65,"Référence",Tableau5[[#This Row],[Référence]]),0)</f>
        <v>0</v>
      </c>
      <c r="H67" s="10">
        <f>IFERROR(GETPIVOTDATA("Quantité",'fabrication 2018 semaine'!$A$5,"semaine",H65,"Référence",Tableau5[[#This Row],[Référence]]),0)</f>
        <v>0</v>
      </c>
      <c r="I67" s="10">
        <f>IFERROR(GETPIVOTDATA("Quantité",'fabrication 2018 semaine'!$A$5,"semaine",I65,"Référence",Tableau5[[#This Row],[Référence]]),0)</f>
        <v>0</v>
      </c>
      <c r="J67" s="10">
        <f>IFERROR(GETPIVOTDATA("Quantité",'fabrication 2018 semaine'!$A$5,"semaine",J65,"Référence",Tableau5[[#This Row],[Référence]]),0)</f>
        <v>0</v>
      </c>
      <c r="K67" s="10">
        <f>IFERROR(GETPIVOTDATA("Quantité",'fabrication 2018 semaine'!$A$5,"semaine",K65,"Référence",Tableau5[[#This Row],[Référence]]),0)</f>
        <v>0</v>
      </c>
      <c r="L67" s="10">
        <f>IFERROR(GETPIVOTDATA("Quantité",'fabrication 2018 semaine'!$A$5,"semaine",L65,"Référence",Tableau5[[#This Row],[Référence]]),0)</f>
        <v>0</v>
      </c>
      <c r="M67" s="10">
        <f>IFERROR(GETPIVOTDATA("Quantité",'fabrication 2018 semaine'!$A$5,"semaine",M65,"Référence",Tableau5[[#This Row],[Référence]]),0)</f>
        <v>0</v>
      </c>
      <c r="N67" s="10">
        <f>IFERROR(GETPIVOTDATA("Quantité",'fabrication 2018 semaine'!$A$5,"semaine",N65,"Référence",Tableau5[[#This Row],[Référence]]),0)</f>
        <v>0</v>
      </c>
      <c r="O67" s="10">
        <f>IFERROR(GETPIVOTDATA("Quantité",'fabrication 2018 semaine'!$A$5,"semaine",O65,"Référence",Tableau5[[#This Row],[Référence]]),0)</f>
        <v>0</v>
      </c>
      <c r="P67" s="10">
        <f>IFERROR(GETPIVOTDATA("Quantité",'fabrication 2018 semaine'!$A$5,"semaine",P65,"Référence",Tableau5[[#This Row],[Référence]]),0)</f>
        <v>0</v>
      </c>
      <c r="Q67" s="10">
        <f>IFERROR(GETPIVOTDATA("Quantité",'fabrication 2018 semaine'!$A$5,"semaine",Q65,"Référence",Tableau5[[#This Row],[Référence]]),0)</f>
        <v>0</v>
      </c>
      <c r="R67" s="10">
        <f>IFERROR(GETPIVOTDATA("Quantité",'fabrication 2018 semaine'!$A$5,"semaine",R65,"Référence",Tableau5[[#This Row],[Référence]]),0)</f>
        <v>0</v>
      </c>
      <c r="S67" s="10">
        <f>IFERROR(GETPIVOTDATA("Quantité",'fabrication 2018 semaine'!$A$5,"semaine",S65,"Référence",Tableau5[[#This Row],[Référence]]),0)</f>
        <v>0</v>
      </c>
      <c r="T67" s="10">
        <f>IFERROR(GETPIVOTDATA("Quantité",'fabrication 2018 semaine'!$A$5,"semaine",T65,"Référence",Tableau5[[#This Row],[Référence]]),0)</f>
        <v>0</v>
      </c>
      <c r="U67" s="10">
        <f>IFERROR(GETPIVOTDATA("Quantité",'fabrication 2018 semaine'!$A$5,"semaine",U65,"Référence",Tableau5[[#This Row],[Référence]]),0)</f>
        <v>0</v>
      </c>
      <c r="V67" s="10">
        <f>IFERROR(GETPIVOTDATA("Quantité",'fabrication 2018 semaine'!$A$5,"semaine",V65,"Référence",Tableau5[[#This Row],[Référence]]),0)</f>
        <v>0</v>
      </c>
      <c r="W67" s="10">
        <f>IFERROR(GETPIVOTDATA("Quantité",'fabrication 2018 semaine'!$A$5,"semaine",W65,"Référence",Tableau5[[#This Row],[Référence]]),0)</f>
        <v>0</v>
      </c>
      <c r="X67" s="10">
        <f>IFERROR(GETPIVOTDATA("Quantité",'fabrication 2018 semaine'!$A$5,"semaine",X65,"Référence",Tableau5[[#This Row],[Référence]]),0)</f>
        <v>0</v>
      </c>
      <c r="Y67" s="10">
        <f>IFERROR(GETPIVOTDATA("Quantité",'fabrication 2018 semaine'!$A$5,"semaine",Y65,"Référence",Tableau5[[#This Row],[Référence]]),0)</f>
        <v>0</v>
      </c>
      <c r="Z67" s="10">
        <f>IFERROR(GETPIVOTDATA("Quantité",'fabrication 2018 semaine'!$A$5,"semaine",Z65,"Référence",Tableau5[[#This Row],[Référence]]),0)</f>
        <v>0</v>
      </c>
      <c r="AA67" s="10">
        <f>IFERROR(GETPIVOTDATA("Quantité",'fabrication 2018 semaine'!$A$5,"semaine",AA65,"Référence",Tableau5[[#This Row],[Référence]]),0)</f>
        <v>0</v>
      </c>
      <c r="AB67" s="10">
        <f>IFERROR(GETPIVOTDATA("Quantité",'fabrication 2018 semaine'!$A$5,"semaine",AB65,"Référence",Tableau5[[#This Row],[Référence]]),0)</f>
        <v>0</v>
      </c>
      <c r="AC67" s="10">
        <f>IFERROR(GETPIVOTDATA("Quantité",'fabrication 2018 semaine'!$A$5,"semaine",AC65,"Référence",Tableau5[[#This Row],[Référence]]),0)</f>
        <v>0</v>
      </c>
      <c r="AD67" s="10">
        <f>IFERROR(GETPIVOTDATA("Quantité",'fabrication 2018 semaine'!$A$5,"semaine",AD65,"Référence",Tableau5[[#This Row],[Référence]]),0)</f>
        <v>0</v>
      </c>
      <c r="AE67" s="10">
        <f>IFERROR(GETPIVOTDATA("Quantité",'fabrication 2018 semaine'!$A$5,"semaine",AE65,"Référence",Tableau5[[#This Row],[Référence]]),0)</f>
        <v>0</v>
      </c>
      <c r="AF67" s="10">
        <f>IFERROR(GETPIVOTDATA("Quantité",'fabrication 2018 semaine'!$A$5,"semaine",AF65,"Référence",Tableau5[[#This Row],[Référence]]),0)</f>
        <v>0</v>
      </c>
      <c r="AG67" s="10">
        <f>IFERROR(GETPIVOTDATA("Quantité",'fabrication 2018 semaine'!$A$5,"semaine",AG65,"Référence",Tableau5[[#This Row],[Référence]]),0)</f>
        <v>0</v>
      </c>
      <c r="AH67" s="10">
        <f>IFERROR(GETPIVOTDATA("Quantité",'fabrication 2018 semaine'!$A$5,"semaine",AH65,"Référence",Tableau5[[#This Row],[Référence]]),0)</f>
        <v>0</v>
      </c>
      <c r="AI67" s="10">
        <f>IFERROR(GETPIVOTDATA("Quantité",'fabrication 2018 semaine'!$A$5,"semaine",AI65,"Référence",Tableau5[[#This Row],[Référence]]),0)</f>
        <v>0</v>
      </c>
      <c r="AJ67" s="10">
        <f>IFERROR(GETPIVOTDATA("Quantité",'fabrication 2018 semaine'!$A$5,"semaine",AJ65,"Référence",Tableau5[[#This Row],[Référence]]),0)</f>
        <v>0</v>
      </c>
      <c r="AK67" s="10">
        <f>IFERROR(GETPIVOTDATA("Quantité",'fabrication 2018 semaine'!$A$5,"semaine",AK65,"Référence",Tableau5[[#This Row],[Référence]]),0)</f>
        <v>0</v>
      </c>
      <c r="AL67" s="10">
        <f>IFERROR(GETPIVOTDATA("Quantité",'fabrication 2018 semaine'!$A$5,"semaine",AL65,"Référence",Tableau5[[#This Row],[Référence]]),0)</f>
        <v>0</v>
      </c>
      <c r="AM67" s="10">
        <f>IFERROR(GETPIVOTDATA("Quantité",'fabrication 2018 semaine'!$A$5,"semaine",AM65,"Référence",Tableau5[[#This Row],[Référence]]),0)</f>
        <v>0</v>
      </c>
      <c r="AN67" s="10">
        <f>IFERROR(GETPIVOTDATA("Quantité",'fabrication 2018 semaine'!$A$5,"semaine",AN65,"Référence",Tableau5[[#This Row],[Référence]]),0)</f>
        <v>0</v>
      </c>
      <c r="AO67" s="10">
        <f>IFERROR(GETPIVOTDATA("Quantité",'fabrication 2018 semaine'!$A$5,"semaine",AO65,"Référence",Tableau5[[#This Row],[Référence]]),0)</f>
        <v>0</v>
      </c>
      <c r="AP67" s="10">
        <f>IFERROR(GETPIVOTDATA("Quantité",'fabrication 2018 semaine'!$A$5,"semaine",AP65,"Référence",Tableau5[[#This Row],[Référence]]),0)</f>
        <v>0</v>
      </c>
      <c r="AQ67" s="10">
        <f>IFERROR(GETPIVOTDATA("Quantité",'fabrication 2018 semaine'!$A$5,"semaine",AQ65,"Référence",Tableau5[[#This Row],[Référence]]),0)</f>
        <v>0</v>
      </c>
      <c r="AR67" s="10">
        <f>IFERROR(GETPIVOTDATA("Quantité",'fabrication 2018 semaine'!$A$5,"semaine",AR65,"Référence",Tableau5[[#This Row],[Référence]]),0)</f>
        <v>0</v>
      </c>
      <c r="AS67" s="10">
        <f>IFERROR(GETPIVOTDATA("Quantité",'fabrication 2018 semaine'!$A$5,"semaine",AS65,"Référence",Tableau5[[#This Row],[Référence]]),0)</f>
        <v>0</v>
      </c>
      <c r="AT67" s="10">
        <f>IFERROR(GETPIVOTDATA("Quantité",'fabrication 2018 semaine'!$A$5,"semaine",AT65,"Référence",Tableau5[[#This Row],[Référence]]),0)</f>
        <v>0</v>
      </c>
      <c r="AU67" s="10">
        <f>IFERROR(GETPIVOTDATA("Quantité",'fabrication 2018 semaine'!$A$5,"semaine",AU65,"Référence",Tableau5[[#This Row],[Référence]]),0)</f>
        <v>0</v>
      </c>
      <c r="AV67" s="10">
        <f>IFERROR(GETPIVOTDATA("Quantité",'fabrication 2018 semaine'!$A$5,"semaine",AV65,"Référence",Tableau5[[#This Row],[Référence]]),0)</f>
        <v>0</v>
      </c>
      <c r="AW67" s="10">
        <f>IFERROR(GETPIVOTDATA("Quantité",'fabrication 2018 semaine'!$A$5,"semaine",AW65,"Référence",Tableau5[[#This Row],[Référence]]),0)</f>
        <v>0</v>
      </c>
      <c r="AX67" s="10">
        <f>IFERROR(GETPIVOTDATA("Quantité",'fabrication 2018 semaine'!$A$5,"semaine",AX65,"Référence",Tableau5[[#This Row],[Référence]]),0)</f>
        <v>0</v>
      </c>
      <c r="AY67" s="10">
        <f>IFERROR(GETPIVOTDATA("Quantité",'fabrication 2018 semaine'!$A$5,"semaine",AY65,"Référence",Tableau5[[#This Row],[Référence]]),0)</f>
        <v>0</v>
      </c>
      <c r="AZ67" s="10">
        <f>IFERROR(GETPIVOTDATA("Quantité",'fabrication 2018 semaine'!$A$5,"semaine",AZ65,"Référence",Tableau5[[#This Row],[Référence]]),0)</f>
        <v>0</v>
      </c>
      <c r="BA67" s="10">
        <f>IFERROR(GETPIVOTDATA("Quantité",'fabrication 2018 semaine'!$A$5,"semaine",BA65,"Référence",Tableau5[[#This Row],[Référence]]),0)</f>
        <v>0</v>
      </c>
      <c r="BB67" s="10">
        <f>IFERROR(GETPIVOTDATA("Quantité",'fabrication 2018 semaine'!$A$5,"semaine",BB65,"Référence",Tableau5[[#This Row],[Référence]]),0)</f>
        <v>0</v>
      </c>
      <c r="BC67" s="11">
        <f t="shared" si="1"/>
        <v>0</v>
      </c>
    </row>
    <row r="68" spans="1:55" ht="18" customHeight="1" x14ac:dyDescent="0.35">
      <c r="A68" s="9" t="s">
        <v>216</v>
      </c>
      <c r="B68" s="10" t="s">
        <v>217</v>
      </c>
      <c r="C68" s="10">
        <f>IFERROR(GETPIVOTDATA("Quantité",'fabrication 2018 semaine'!$A$5,"semaine",C66,"Référence",Tableau5[[#This Row],[Référence]]),0)</f>
        <v>0</v>
      </c>
      <c r="D68" s="10">
        <f>IFERROR(GETPIVOTDATA("Quantité",'fabrication 2018 semaine'!$A$5,"semaine",D66,"Référence",Tableau5[[#This Row],[Référence]]),0)</f>
        <v>0</v>
      </c>
      <c r="E68" s="10">
        <f>IFERROR(GETPIVOTDATA("Quantité",'fabrication 2018 semaine'!$A$5,"semaine",E66,"Référence",Tableau5[[#This Row],[Référence]]),0)</f>
        <v>0</v>
      </c>
      <c r="F68" s="10">
        <f>IFERROR(GETPIVOTDATA("Quantité",'fabrication 2018 semaine'!$A$5,"semaine",F66,"Référence",Tableau5[[#This Row],[Référence]]),0)</f>
        <v>0</v>
      </c>
      <c r="G68" s="10">
        <f>IFERROR(GETPIVOTDATA("Quantité",'fabrication 2018 semaine'!$A$5,"semaine",G66,"Référence",Tableau5[[#This Row],[Référence]]),0)</f>
        <v>0</v>
      </c>
      <c r="H68" s="10">
        <f>IFERROR(GETPIVOTDATA("Quantité",'fabrication 2018 semaine'!$A$5,"semaine",H66,"Référence",Tableau5[[#This Row],[Référence]]),0)</f>
        <v>0</v>
      </c>
      <c r="I68" s="10">
        <f>IFERROR(GETPIVOTDATA("Quantité",'fabrication 2018 semaine'!$A$5,"semaine",I66,"Référence",Tableau5[[#This Row],[Référence]]),0)</f>
        <v>0</v>
      </c>
      <c r="J68" s="10">
        <f>IFERROR(GETPIVOTDATA("Quantité",'fabrication 2018 semaine'!$A$5,"semaine",J66,"Référence",Tableau5[[#This Row],[Référence]]),0)</f>
        <v>0</v>
      </c>
      <c r="K68" s="10">
        <f>IFERROR(GETPIVOTDATA("Quantité",'fabrication 2018 semaine'!$A$5,"semaine",K66,"Référence",Tableau5[[#This Row],[Référence]]),0)</f>
        <v>0</v>
      </c>
      <c r="L68" s="10">
        <f>IFERROR(GETPIVOTDATA("Quantité",'fabrication 2018 semaine'!$A$5,"semaine",L66,"Référence",Tableau5[[#This Row],[Référence]]),0)</f>
        <v>0</v>
      </c>
      <c r="M68" s="10">
        <f>IFERROR(GETPIVOTDATA("Quantité",'fabrication 2018 semaine'!$A$5,"semaine",M66,"Référence",Tableau5[[#This Row],[Référence]]),0)</f>
        <v>0</v>
      </c>
      <c r="N68" s="10">
        <f>IFERROR(GETPIVOTDATA("Quantité",'fabrication 2018 semaine'!$A$5,"semaine",N66,"Référence",Tableau5[[#This Row],[Référence]]),0)</f>
        <v>0</v>
      </c>
      <c r="O68" s="10">
        <f>IFERROR(GETPIVOTDATA("Quantité",'fabrication 2018 semaine'!$A$5,"semaine",O66,"Référence",Tableau5[[#This Row],[Référence]]),0)</f>
        <v>0</v>
      </c>
      <c r="P68" s="10">
        <f>IFERROR(GETPIVOTDATA("Quantité",'fabrication 2018 semaine'!$A$5,"semaine",P66,"Référence",Tableau5[[#This Row],[Référence]]),0)</f>
        <v>0</v>
      </c>
      <c r="Q68" s="10">
        <f>IFERROR(GETPIVOTDATA("Quantité",'fabrication 2018 semaine'!$A$5,"semaine",Q66,"Référence",Tableau5[[#This Row],[Référence]]),0)</f>
        <v>0</v>
      </c>
      <c r="R68" s="10">
        <f>IFERROR(GETPIVOTDATA("Quantité",'fabrication 2018 semaine'!$A$5,"semaine",R66,"Référence",Tableau5[[#This Row],[Référence]]),0)</f>
        <v>0</v>
      </c>
      <c r="S68" s="10">
        <f>IFERROR(GETPIVOTDATA("Quantité",'fabrication 2018 semaine'!$A$5,"semaine",S66,"Référence",Tableau5[[#This Row],[Référence]]),0)</f>
        <v>0</v>
      </c>
      <c r="T68" s="10">
        <f>IFERROR(GETPIVOTDATA("Quantité",'fabrication 2018 semaine'!$A$5,"semaine",T66,"Référence",Tableau5[[#This Row],[Référence]]),0)</f>
        <v>0</v>
      </c>
      <c r="U68" s="10">
        <f>IFERROR(GETPIVOTDATA("Quantité",'fabrication 2018 semaine'!$A$5,"semaine",U66,"Référence",Tableau5[[#This Row],[Référence]]),0)</f>
        <v>0</v>
      </c>
      <c r="V68" s="10">
        <f>IFERROR(GETPIVOTDATA("Quantité",'fabrication 2018 semaine'!$A$5,"semaine",V66,"Référence",Tableau5[[#This Row],[Référence]]),0)</f>
        <v>0</v>
      </c>
      <c r="W68" s="10">
        <f>IFERROR(GETPIVOTDATA("Quantité",'fabrication 2018 semaine'!$A$5,"semaine",W66,"Référence",Tableau5[[#This Row],[Référence]]),0)</f>
        <v>0</v>
      </c>
      <c r="X68" s="10">
        <f>IFERROR(GETPIVOTDATA("Quantité",'fabrication 2018 semaine'!$A$5,"semaine",X66,"Référence",Tableau5[[#This Row],[Référence]]),0)</f>
        <v>0</v>
      </c>
      <c r="Y68" s="10">
        <f>IFERROR(GETPIVOTDATA("Quantité",'fabrication 2018 semaine'!$A$5,"semaine",Y66,"Référence",Tableau5[[#This Row],[Référence]]),0)</f>
        <v>0</v>
      </c>
      <c r="Z68" s="10">
        <f>IFERROR(GETPIVOTDATA("Quantité",'fabrication 2018 semaine'!$A$5,"semaine",Z66,"Référence",Tableau5[[#This Row],[Référence]]),0)</f>
        <v>0</v>
      </c>
      <c r="AA68" s="10">
        <f>IFERROR(GETPIVOTDATA("Quantité",'fabrication 2018 semaine'!$A$5,"semaine",AA66,"Référence",Tableau5[[#This Row],[Référence]]),0)</f>
        <v>0</v>
      </c>
      <c r="AB68" s="10">
        <f>IFERROR(GETPIVOTDATA("Quantité",'fabrication 2018 semaine'!$A$5,"semaine",AB66,"Référence",Tableau5[[#This Row],[Référence]]),0)</f>
        <v>0</v>
      </c>
      <c r="AC68" s="10">
        <f>IFERROR(GETPIVOTDATA("Quantité",'fabrication 2018 semaine'!$A$5,"semaine",AC66,"Référence",Tableau5[[#This Row],[Référence]]),0)</f>
        <v>0</v>
      </c>
      <c r="AD68" s="10">
        <f>IFERROR(GETPIVOTDATA("Quantité",'fabrication 2018 semaine'!$A$5,"semaine",AD66,"Référence",Tableau5[[#This Row],[Référence]]),0)</f>
        <v>0</v>
      </c>
      <c r="AE68" s="10">
        <f>IFERROR(GETPIVOTDATA("Quantité",'fabrication 2018 semaine'!$A$5,"semaine",AE66,"Référence",Tableau5[[#This Row],[Référence]]),0)</f>
        <v>0</v>
      </c>
      <c r="AF68" s="10">
        <f>IFERROR(GETPIVOTDATA("Quantité",'fabrication 2018 semaine'!$A$5,"semaine",AF66,"Référence",Tableau5[[#This Row],[Référence]]),0)</f>
        <v>0</v>
      </c>
      <c r="AG68" s="10">
        <f>IFERROR(GETPIVOTDATA("Quantité",'fabrication 2018 semaine'!$A$5,"semaine",AG66,"Référence",Tableau5[[#This Row],[Référence]]),0)</f>
        <v>0</v>
      </c>
      <c r="AH68" s="10">
        <f>IFERROR(GETPIVOTDATA("Quantité",'fabrication 2018 semaine'!$A$5,"semaine",AH66,"Référence",Tableau5[[#This Row],[Référence]]),0)</f>
        <v>0</v>
      </c>
      <c r="AI68" s="10">
        <f>IFERROR(GETPIVOTDATA("Quantité",'fabrication 2018 semaine'!$A$5,"semaine",AI66,"Référence",Tableau5[[#This Row],[Référence]]),0)</f>
        <v>0</v>
      </c>
      <c r="AJ68" s="10">
        <f>IFERROR(GETPIVOTDATA("Quantité",'fabrication 2018 semaine'!$A$5,"semaine",AJ66,"Référence",Tableau5[[#This Row],[Référence]]),0)</f>
        <v>0</v>
      </c>
      <c r="AK68" s="10">
        <f>IFERROR(GETPIVOTDATA("Quantité",'fabrication 2018 semaine'!$A$5,"semaine",AK66,"Référence",Tableau5[[#This Row],[Référence]]),0)</f>
        <v>0</v>
      </c>
      <c r="AL68" s="10">
        <f>IFERROR(GETPIVOTDATA("Quantité",'fabrication 2018 semaine'!$A$5,"semaine",AL66,"Référence",Tableau5[[#This Row],[Référence]]),0)</f>
        <v>0</v>
      </c>
      <c r="AM68" s="10">
        <f>IFERROR(GETPIVOTDATA("Quantité",'fabrication 2018 semaine'!$A$5,"semaine",AM66,"Référence",Tableau5[[#This Row],[Référence]]),0)</f>
        <v>0</v>
      </c>
      <c r="AN68" s="10">
        <f>IFERROR(GETPIVOTDATA("Quantité",'fabrication 2018 semaine'!$A$5,"semaine",AN66,"Référence",Tableau5[[#This Row],[Référence]]),0)</f>
        <v>0</v>
      </c>
      <c r="AO68" s="10">
        <f>IFERROR(GETPIVOTDATA("Quantité",'fabrication 2018 semaine'!$A$5,"semaine",AO66,"Référence",Tableau5[[#This Row],[Référence]]),0)</f>
        <v>0</v>
      </c>
      <c r="AP68" s="10">
        <f>IFERROR(GETPIVOTDATA("Quantité",'fabrication 2018 semaine'!$A$5,"semaine",AP66,"Référence",Tableau5[[#This Row],[Référence]]),0)</f>
        <v>0</v>
      </c>
      <c r="AQ68" s="10">
        <f>IFERROR(GETPIVOTDATA("Quantité",'fabrication 2018 semaine'!$A$5,"semaine",AQ66,"Référence",Tableau5[[#This Row],[Référence]]),0)</f>
        <v>0</v>
      </c>
      <c r="AR68" s="10">
        <f>IFERROR(GETPIVOTDATA("Quantité",'fabrication 2018 semaine'!$A$5,"semaine",AR66,"Référence",Tableau5[[#This Row],[Référence]]),0)</f>
        <v>0</v>
      </c>
      <c r="AS68" s="10">
        <f>IFERROR(GETPIVOTDATA("Quantité",'fabrication 2018 semaine'!$A$5,"semaine",AS66,"Référence",Tableau5[[#This Row],[Référence]]),0)</f>
        <v>0</v>
      </c>
      <c r="AT68" s="10">
        <f>IFERROR(GETPIVOTDATA("Quantité",'fabrication 2018 semaine'!$A$5,"semaine",AT66,"Référence",Tableau5[[#This Row],[Référence]]),0)</f>
        <v>0</v>
      </c>
      <c r="AU68" s="10">
        <f>IFERROR(GETPIVOTDATA("Quantité",'fabrication 2018 semaine'!$A$5,"semaine",AU66,"Référence",Tableau5[[#This Row],[Référence]]),0)</f>
        <v>0</v>
      </c>
      <c r="AV68" s="10">
        <f>IFERROR(GETPIVOTDATA("Quantité",'fabrication 2018 semaine'!$A$5,"semaine",AV66,"Référence",Tableau5[[#This Row],[Référence]]),0)</f>
        <v>0</v>
      </c>
      <c r="AW68" s="10">
        <f>IFERROR(GETPIVOTDATA("Quantité",'fabrication 2018 semaine'!$A$5,"semaine",AW66,"Référence",Tableau5[[#This Row],[Référence]]),0)</f>
        <v>0</v>
      </c>
      <c r="AX68" s="10">
        <f>IFERROR(GETPIVOTDATA("Quantité",'fabrication 2018 semaine'!$A$5,"semaine",AX66,"Référence",Tableau5[[#This Row],[Référence]]),0)</f>
        <v>0</v>
      </c>
      <c r="AY68" s="10">
        <f>IFERROR(GETPIVOTDATA("Quantité",'fabrication 2018 semaine'!$A$5,"semaine",AY66,"Référence",Tableau5[[#This Row],[Référence]]),0)</f>
        <v>0</v>
      </c>
      <c r="AZ68" s="10">
        <f>IFERROR(GETPIVOTDATA("Quantité",'fabrication 2018 semaine'!$A$5,"semaine",AZ66,"Référence",Tableau5[[#This Row],[Référence]]),0)</f>
        <v>0</v>
      </c>
      <c r="BA68" s="10">
        <f>IFERROR(GETPIVOTDATA("Quantité",'fabrication 2018 semaine'!$A$5,"semaine",BA66,"Référence",Tableau5[[#This Row],[Référence]]),0)</f>
        <v>0</v>
      </c>
      <c r="BB68" s="10">
        <f>IFERROR(GETPIVOTDATA("Quantité",'fabrication 2018 semaine'!$A$5,"semaine",BB66,"Référence",Tableau5[[#This Row],[Référence]]),0)</f>
        <v>0</v>
      </c>
      <c r="BC68" s="11">
        <f t="shared" ref="BC68:BC131" si="2">IF(A68="","",SUM(C68:BB68))</f>
        <v>0</v>
      </c>
    </row>
    <row r="69" spans="1:55" ht="18" customHeight="1" x14ac:dyDescent="0.35">
      <c r="A69" s="9" t="s">
        <v>218</v>
      </c>
      <c r="B69" s="10" t="s">
        <v>219</v>
      </c>
      <c r="C69" s="10">
        <f>IFERROR(GETPIVOTDATA("Quantité",'fabrication 2018 semaine'!$A$5,"semaine",C67,"Référence",Tableau5[[#This Row],[Référence]]),0)</f>
        <v>0</v>
      </c>
      <c r="D69" s="10">
        <f>IFERROR(GETPIVOTDATA("Quantité",'fabrication 2018 semaine'!$A$5,"semaine",D67,"Référence",Tableau5[[#This Row],[Référence]]),0)</f>
        <v>0</v>
      </c>
      <c r="E69" s="10">
        <f>IFERROR(GETPIVOTDATA("Quantité",'fabrication 2018 semaine'!$A$5,"semaine",E67,"Référence",Tableau5[[#This Row],[Référence]]),0)</f>
        <v>0</v>
      </c>
      <c r="F69" s="10">
        <f>IFERROR(GETPIVOTDATA("Quantité",'fabrication 2018 semaine'!$A$5,"semaine",F67,"Référence",Tableau5[[#This Row],[Référence]]),0)</f>
        <v>0</v>
      </c>
      <c r="G69" s="10">
        <f>IFERROR(GETPIVOTDATA("Quantité",'fabrication 2018 semaine'!$A$5,"semaine",G67,"Référence",Tableau5[[#This Row],[Référence]]),0)</f>
        <v>0</v>
      </c>
      <c r="H69" s="10">
        <f>IFERROR(GETPIVOTDATA("Quantité",'fabrication 2018 semaine'!$A$5,"semaine",H67,"Référence",Tableau5[[#This Row],[Référence]]),0)</f>
        <v>0</v>
      </c>
      <c r="I69" s="10">
        <f>IFERROR(GETPIVOTDATA("Quantité",'fabrication 2018 semaine'!$A$5,"semaine",I67,"Référence",Tableau5[[#This Row],[Référence]]),0)</f>
        <v>0</v>
      </c>
      <c r="J69" s="10">
        <f>IFERROR(GETPIVOTDATA("Quantité",'fabrication 2018 semaine'!$A$5,"semaine",J67,"Référence",Tableau5[[#This Row],[Référence]]),0)</f>
        <v>0</v>
      </c>
      <c r="K69" s="10">
        <f>IFERROR(GETPIVOTDATA("Quantité",'fabrication 2018 semaine'!$A$5,"semaine",K67,"Référence",Tableau5[[#This Row],[Référence]]),0)</f>
        <v>0</v>
      </c>
      <c r="L69" s="10">
        <f>IFERROR(GETPIVOTDATA("Quantité",'fabrication 2018 semaine'!$A$5,"semaine",L67,"Référence",Tableau5[[#This Row],[Référence]]),0)</f>
        <v>0</v>
      </c>
      <c r="M69" s="10">
        <f>IFERROR(GETPIVOTDATA("Quantité",'fabrication 2018 semaine'!$A$5,"semaine",M67,"Référence",Tableau5[[#This Row],[Référence]]),0)</f>
        <v>0</v>
      </c>
      <c r="N69" s="10">
        <f>IFERROR(GETPIVOTDATA("Quantité",'fabrication 2018 semaine'!$A$5,"semaine",N67,"Référence",Tableau5[[#This Row],[Référence]]),0)</f>
        <v>0</v>
      </c>
      <c r="O69" s="10">
        <f>IFERROR(GETPIVOTDATA("Quantité",'fabrication 2018 semaine'!$A$5,"semaine",O67,"Référence",Tableau5[[#This Row],[Référence]]),0)</f>
        <v>0</v>
      </c>
      <c r="P69" s="10">
        <f>IFERROR(GETPIVOTDATA("Quantité",'fabrication 2018 semaine'!$A$5,"semaine",P67,"Référence",Tableau5[[#This Row],[Référence]]),0)</f>
        <v>0</v>
      </c>
      <c r="Q69" s="10">
        <f>IFERROR(GETPIVOTDATA("Quantité",'fabrication 2018 semaine'!$A$5,"semaine",Q67,"Référence",Tableau5[[#This Row],[Référence]]),0)</f>
        <v>0</v>
      </c>
      <c r="R69" s="10">
        <f>IFERROR(GETPIVOTDATA("Quantité",'fabrication 2018 semaine'!$A$5,"semaine",R67,"Référence",Tableau5[[#This Row],[Référence]]),0)</f>
        <v>0</v>
      </c>
      <c r="S69" s="10">
        <f>IFERROR(GETPIVOTDATA("Quantité",'fabrication 2018 semaine'!$A$5,"semaine",S67,"Référence",Tableau5[[#This Row],[Référence]]),0)</f>
        <v>0</v>
      </c>
      <c r="T69" s="10">
        <f>IFERROR(GETPIVOTDATA("Quantité",'fabrication 2018 semaine'!$A$5,"semaine",T67,"Référence",Tableau5[[#This Row],[Référence]]),0)</f>
        <v>0</v>
      </c>
      <c r="U69" s="10">
        <f>IFERROR(GETPIVOTDATA("Quantité",'fabrication 2018 semaine'!$A$5,"semaine",U67,"Référence",Tableau5[[#This Row],[Référence]]),0)</f>
        <v>0</v>
      </c>
      <c r="V69" s="10">
        <f>IFERROR(GETPIVOTDATA("Quantité",'fabrication 2018 semaine'!$A$5,"semaine",V67,"Référence",Tableau5[[#This Row],[Référence]]),0)</f>
        <v>0</v>
      </c>
      <c r="W69" s="10">
        <f>IFERROR(GETPIVOTDATA("Quantité",'fabrication 2018 semaine'!$A$5,"semaine",W67,"Référence",Tableau5[[#This Row],[Référence]]),0)</f>
        <v>0</v>
      </c>
      <c r="X69" s="10">
        <f>IFERROR(GETPIVOTDATA("Quantité",'fabrication 2018 semaine'!$A$5,"semaine",X67,"Référence",Tableau5[[#This Row],[Référence]]),0)</f>
        <v>0</v>
      </c>
      <c r="Y69" s="10">
        <f>IFERROR(GETPIVOTDATA("Quantité",'fabrication 2018 semaine'!$A$5,"semaine",Y67,"Référence",Tableau5[[#This Row],[Référence]]),0)</f>
        <v>0</v>
      </c>
      <c r="Z69" s="10">
        <f>IFERROR(GETPIVOTDATA("Quantité",'fabrication 2018 semaine'!$A$5,"semaine",Z67,"Référence",Tableau5[[#This Row],[Référence]]),0)</f>
        <v>0</v>
      </c>
      <c r="AA69" s="10">
        <f>IFERROR(GETPIVOTDATA("Quantité",'fabrication 2018 semaine'!$A$5,"semaine",AA67,"Référence",Tableau5[[#This Row],[Référence]]),0)</f>
        <v>0</v>
      </c>
      <c r="AB69" s="10">
        <f>IFERROR(GETPIVOTDATA("Quantité",'fabrication 2018 semaine'!$A$5,"semaine",AB67,"Référence",Tableau5[[#This Row],[Référence]]),0)</f>
        <v>0</v>
      </c>
      <c r="AC69" s="10">
        <f>IFERROR(GETPIVOTDATA("Quantité",'fabrication 2018 semaine'!$A$5,"semaine",AC67,"Référence",Tableau5[[#This Row],[Référence]]),0)</f>
        <v>0</v>
      </c>
      <c r="AD69" s="10">
        <f>IFERROR(GETPIVOTDATA("Quantité",'fabrication 2018 semaine'!$A$5,"semaine",AD67,"Référence",Tableau5[[#This Row],[Référence]]),0)</f>
        <v>0</v>
      </c>
      <c r="AE69" s="10">
        <f>IFERROR(GETPIVOTDATA("Quantité",'fabrication 2018 semaine'!$A$5,"semaine",AE67,"Référence",Tableau5[[#This Row],[Référence]]),0)</f>
        <v>0</v>
      </c>
      <c r="AF69" s="10">
        <f>IFERROR(GETPIVOTDATA("Quantité",'fabrication 2018 semaine'!$A$5,"semaine",AF67,"Référence",Tableau5[[#This Row],[Référence]]),0)</f>
        <v>0</v>
      </c>
      <c r="AG69" s="10">
        <f>IFERROR(GETPIVOTDATA("Quantité",'fabrication 2018 semaine'!$A$5,"semaine",AG67,"Référence",Tableau5[[#This Row],[Référence]]),0)</f>
        <v>0</v>
      </c>
      <c r="AH69" s="10">
        <f>IFERROR(GETPIVOTDATA("Quantité",'fabrication 2018 semaine'!$A$5,"semaine",AH67,"Référence",Tableau5[[#This Row],[Référence]]),0)</f>
        <v>0</v>
      </c>
      <c r="AI69" s="10">
        <f>IFERROR(GETPIVOTDATA("Quantité",'fabrication 2018 semaine'!$A$5,"semaine",AI67,"Référence",Tableau5[[#This Row],[Référence]]),0)</f>
        <v>0</v>
      </c>
      <c r="AJ69" s="10">
        <f>IFERROR(GETPIVOTDATA("Quantité",'fabrication 2018 semaine'!$A$5,"semaine",AJ67,"Référence",Tableau5[[#This Row],[Référence]]),0)</f>
        <v>0</v>
      </c>
      <c r="AK69" s="10">
        <f>IFERROR(GETPIVOTDATA("Quantité",'fabrication 2018 semaine'!$A$5,"semaine",AK67,"Référence",Tableau5[[#This Row],[Référence]]),0)</f>
        <v>0</v>
      </c>
      <c r="AL69" s="10">
        <f>IFERROR(GETPIVOTDATA("Quantité",'fabrication 2018 semaine'!$A$5,"semaine",AL67,"Référence",Tableau5[[#This Row],[Référence]]),0)</f>
        <v>0</v>
      </c>
      <c r="AM69" s="10">
        <f>IFERROR(GETPIVOTDATA("Quantité",'fabrication 2018 semaine'!$A$5,"semaine",AM67,"Référence",Tableau5[[#This Row],[Référence]]),0)</f>
        <v>0</v>
      </c>
      <c r="AN69" s="10">
        <f>IFERROR(GETPIVOTDATA("Quantité",'fabrication 2018 semaine'!$A$5,"semaine",AN67,"Référence",Tableau5[[#This Row],[Référence]]),0)</f>
        <v>0</v>
      </c>
      <c r="AO69" s="10">
        <f>IFERROR(GETPIVOTDATA("Quantité",'fabrication 2018 semaine'!$A$5,"semaine",AO67,"Référence",Tableau5[[#This Row],[Référence]]),0)</f>
        <v>0</v>
      </c>
      <c r="AP69" s="10">
        <f>IFERROR(GETPIVOTDATA("Quantité",'fabrication 2018 semaine'!$A$5,"semaine",AP67,"Référence",Tableau5[[#This Row],[Référence]]),0)</f>
        <v>0</v>
      </c>
      <c r="AQ69" s="10">
        <f>IFERROR(GETPIVOTDATA("Quantité",'fabrication 2018 semaine'!$A$5,"semaine",AQ67,"Référence",Tableau5[[#This Row],[Référence]]),0)</f>
        <v>0</v>
      </c>
      <c r="AR69" s="10">
        <f>IFERROR(GETPIVOTDATA("Quantité",'fabrication 2018 semaine'!$A$5,"semaine",AR67,"Référence",Tableau5[[#This Row],[Référence]]),0)</f>
        <v>0</v>
      </c>
      <c r="AS69" s="10">
        <f>IFERROR(GETPIVOTDATA("Quantité",'fabrication 2018 semaine'!$A$5,"semaine",AS67,"Référence",Tableau5[[#This Row],[Référence]]),0)</f>
        <v>0</v>
      </c>
      <c r="AT69" s="10">
        <f>IFERROR(GETPIVOTDATA("Quantité",'fabrication 2018 semaine'!$A$5,"semaine",AT67,"Référence",Tableau5[[#This Row],[Référence]]),0)</f>
        <v>0</v>
      </c>
      <c r="AU69" s="10">
        <f>IFERROR(GETPIVOTDATA("Quantité",'fabrication 2018 semaine'!$A$5,"semaine",AU67,"Référence",Tableau5[[#This Row],[Référence]]),0)</f>
        <v>0</v>
      </c>
      <c r="AV69" s="10">
        <f>IFERROR(GETPIVOTDATA("Quantité",'fabrication 2018 semaine'!$A$5,"semaine",AV67,"Référence",Tableau5[[#This Row],[Référence]]),0)</f>
        <v>0</v>
      </c>
      <c r="AW69" s="10">
        <f>IFERROR(GETPIVOTDATA("Quantité",'fabrication 2018 semaine'!$A$5,"semaine",AW67,"Référence",Tableau5[[#This Row],[Référence]]),0)</f>
        <v>0</v>
      </c>
      <c r="AX69" s="10">
        <f>IFERROR(GETPIVOTDATA("Quantité",'fabrication 2018 semaine'!$A$5,"semaine",AX67,"Référence",Tableau5[[#This Row],[Référence]]),0)</f>
        <v>0</v>
      </c>
      <c r="AY69" s="10">
        <f>IFERROR(GETPIVOTDATA("Quantité",'fabrication 2018 semaine'!$A$5,"semaine",AY67,"Référence",Tableau5[[#This Row],[Référence]]),0)</f>
        <v>0</v>
      </c>
      <c r="AZ69" s="10">
        <f>IFERROR(GETPIVOTDATA("Quantité",'fabrication 2018 semaine'!$A$5,"semaine",AZ67,"Référence",Tableau5[[#This Row],[Référence]]),0)</f>
        <v>0</v>
      </c>
      <c r="BA69" s="10">
        <f>IFERROR(GETPIVOTDATA("Quantité",'fabrication 2018 semaine'!$A$5,"semaine",BA67,"Référence",Tableau5[[#This Row],[Référence]]),0)</f>
        <v>0</v>
      </c>
      <c r="BB69" s="10">
        <f>IFERROR(GETPIVOTDATA("Quantité",'fabrication 2018 semaine'!$A$5,"semaine",BB67,"Référence",Tableau5[[#This Row],[Référence]]),0)</f>
        <v>0</v>
      </c>
      <c r="BC69" s="11">
        <f t="shared" si="2"/>
        <v>0</v>
      </c>
    </row>
    <row r="70" spans="1:55" ht="18" customHeight="1" x14ac:dyDescent="0.35">
      <c r="A70" s="9" t="s">
        <v>150</v>
      </c>
      <c r="B70" s="10" t="s">
        <v>329</v>
      </c>
      <c r="C70" s="10">
        <f>IFERROR(GETPIVOTDATA("Quantité",'fabrication 2018 semaine'!$A$5,"semaine",C68,"Référence",Tableau5[[#This Row],[Référence]]),0)</f>
        <v>0</v>
      </c>
      <c r="D70" s="10">
        <f>IFERROR(GETPIVOTDATA("Quantité",'fabrication 2018 semaine'!$A$5,"semaine",D68,"Référence",Tableau5[[#This Row],[Référence]]),0)</f>
        <v>0</v>
      </c>
      <c r="E70" s="10">
        <f>IFERROR(GETPIVOTDATA("Quantité",'fabrication 2018 semaine'!$A$5,"semaine",E68,"Référence",Tableau5[[#This Row],[Référence]]),0)</f>
        <v>0</v>
      </c>
      <c r="F70" s="10">
        <f>IFERROR(GETPIVOTDATA("Quantité",'fabrication 2018 semaine'!$A$5,"semaine",F68,"Référence",Tableau5[[#This Row],[Référence]]),0)</f>
        <v>0</v>
      </c>
      <c r="G70" s="10">
        <f>IFERROR(GETPIVOTDATA("Quantité",'fabrication 2018 semaine'!$A$5,"semaine",G68,"Référence",Tableau5[[#This Row],[Référence]]),0)</f>
        <v>0</v>
      </c>
      <c r="H70" s="10">
        <f>IFERROR(GETPIVOTDATA("Quantité",'fabrication 2018 semaine'!$A$5,"semaine",H68,"Référence",Tableau5[[#This Row],[Référence]]),0)</f>
        <v>0</v>
      </c>
      <c r="I70" s="10">
        <f>IFERROR(GETPIVOTDATA("Quantité",'fabrication 2018 semaine'!$A$5,"semaine",I68,"Référence",Tableau5[[#This Row],[Référence]]),0)</f>
        <v>0</v>
      </c>
      <c r="J70" s="10">
        <f>IFERROR(GETPIVOTDATA("Quantité",'fabrication 2018 semaine'!$A$5,"semaine",J68,"Référence",Tableau5[[#This Row],[Référence]]),0)</f>
        <v>0</v>
      </c>
      <c r="K70" s="10">
        <f>IFERROR(GETPIVOTDATA("Quantité",'fabrication 2018 semaine'!$A$5,"semaine",K68,"Référence",Tableau5[[#This Row],[Référence]]),0)</f>
        <v>0</v>
      </c>
      <c r="L70" s="10">
        <f>IFERROR(GETPIVOTDATA("Quantité",'fabrication 2018 semaine'!$A$5,"semaine",L68,"Référence",Tableau5[[#This Row],[Référence]]),0)</f>
        <v>0</v>
      </c>
      <c r="M70" s="10">
        <f>IFERROR(GETPIVOTDATA("Quantité",'fabrication 2018 semaine'!$A$5,"semaine",M68,"Référence",Tableau5[[#This Row],[Référence]]),0)</f>
        <v>0</v>
      </c>
      <c r="N70" s="10">
        <f>IFERROR(GETPIVOTDATA("Quantité",'fabrication 2018 semaine'!$A$5,"semaine",N68,"Référence",Tableau5[[#This Row],[Référence]]),0)</f>
        <v>0</v>
      </c>
      <c r="O70" s="10">
        <f>IFERROR(GETPIVOTDATA("Quantité",'fabrication 2018 semaine'!$A$5,"semaine",O68,"Référence",Tableau5[[#This Row],[Référence]]),0)</f>
        <v>0</v>
      </c>
      <c r="P70" s="10">
        <f>IFERROR(GETPIVOTDATA("Quantité",'fabrication 2018 semaine'!$A$5,"semaine",P68,"Référence",Tableau5[[#This Row],[Référence]]),0)</f>
        <v>0</v>
      </c>
      <c r="Q70" s="10">
        <f>IFERROR(GETPIVOTDATA("Quantité",'fabrication 2018 semaine'!$A$5,"semaine",Q68,"Référence",Tableau5[[#This Row],[Référence]]),0)</f>
        <v>0</v>
      </c>
      <c r="R70" s="10">
        <f>IFERROR(GETPIVOTDATA("Quantité",'fabrication 2018 semaine'!$A$5,"semaine",R68,"Référence",Tableau5[[#This Row],[Référence]]),0)</f>
        <v>0</v>
      </c>
      <c r="S70" s="10">
        <f>IFERROR(GETPIVOTDATA("Quantité",'fabrication 2018 semaine'!$A$5,"semaine",S68,"Référence",Tableau5[[#This Row],[Référence]]),0)</f>
        <v>0</v>
      </c>
      <c r="T70" s="10">
        <f>IFERROR(GETPIVOTDATA("Quantité",'fabrication 2018 semaine'!$A$5,"semaine",T68,"Référence",Tableau5[[#This Row],[Référence]]),0)</f>
        <v>0</v>
      </c>
      <c r="U70" s="10">
        <f>IFERROR(GETPIVOTDATA("Quantité",'fabrication 2018 semaine'!$A$5,"semaine",U68,"Référence",Tableau5[[#This Row],[Référence]]),0)</f>
        <v>0</v>
      </c>
      <c r="V70" s="10">
        <f>IFERROR(GETPIVOTDATA("Quantité",'fabrication 2018 semaine'!$A$5,"semaine",V68,"Référence",Tableau5[[#This Row],[Référence]]),0)</f>
        <v>0</v>
      </c>
      <c r="W70" s="10">
        <f>IFERROR(GETPIVOTDATA("Quantité",'fabrication 2018 semaine'!$A$5,"semaine",W68,"Référence",Tableau5[[#This Row],[Référence]]),0)</f>
        <v>0</v>
      </c>
      <c r="X70" s="10">
        <f>IFERROR(GETPIVOTDATA("Quantité",'fabrication 2018 semaine'!$A$5,"semaine",X68,"Référence",Tableau5[[#This Row],[Référence]]),0)</f>
        <v>0</v>
      </c>
      <c r="Y70" s="10">
        <f>IFERROR(GETPIVOTDATA("Quantité",'fabrication 2018 semaine'!$A$5,"semaine",Y68,"Référence",Tableau5[[#This Row],[Référence]]),0)</f>
        <v>0</v>
      </c>
      <c r="Z70" s="10">
        <f>IFERROR(GETPIVOTDATA("Quantité",'fabrication 2018 semaine'!$A$5,"semaine",Z68,"Référence",Tableau5[[#This Row],[Référence]]),0)</f>
        <v>0</v>
      </c>
      <c r="AA70" s="10">
        <f>IFERROR(GETPIVOTDATA("Quantité",'fabrication 2018 semaine'!$A$5,"semaine",AA68,"Référence",Tableau5[[#This Row],[Référence]]),0)</f>
        <v>0</v>
      </c>
      <c r="AB70" s="10">
        <f>IFERROR(GETPIVOTDATA("Quantité",'fabrication 2018 semaine'!$A$5,"semaine",AB68,"Référence",Tableau5[[#This Row],[Référence]]),0)</f>
        <v>0</v>
      </c>
      <c r="AC70" s="10">
        <f>IFERROR(GETPIVOTDATA("Quantité",'fabrication 2018 semaine'!$A$5,"semaine",AC68,"Référence",Tableau5[[#This Row],[Référence]]),0)</f>
        <v>0</v>
      </c>
      <c r="AD70" s="10">
        <f>IFERROR(GETPIVOTDATA("Quantité",'fabrication 2018 semaine'!$A$5,"semaine",AD68,"Référence",Tableau5[[#This Row],[Référence]]),0)</f>
        <v>0</v>
      </c>
      <c r="AE70" s="10">
        <f>IFERROR(GETPIVOTDATA("Quantité",'fabrication 2018 semaine'!$A$5,"semaine",AE68,"Référence",Tableau5[[#This Row],[Référence]]),0)</f>
        <v>0</v>
      </c>
      <c r="AF70" s="10">
        <f>IFERROR(GETPIVOTDATA("Quantité",'fabrication 2018 semaine'!$A$5,"semaine",AF68,"Référence",Tableau5[[#This Row],[Référence]]),0)</f>
        <v>0</v>
      </c>
      <c r="AG70" s="10">
        <f>IFERROR(GETPIVOTDATA("Quantité",'fabrication 2018 semaine'!$A$5,"semaine",AG68,"Référence",Tableau5[[#This Row],[Référence]]),0)</f>
        <v>0</v>
      </c>
      <c r="AH70" s="10">
        <f>IFERROR(GETPIVOTDATA("Quantité",'fabrication 2018 semaine'!$A$5,"semaine",AH68,"Référence",Tableau5[[#This Row],[Référence]]),0)</f>
        <v>0</v>
      </c>
      <c r="AI70" s="10">
        <f>IFERROR(GETPIVOTDATA("Quantité",'fabrication 2018 semaine'!$A$5,"semaine",AI68,"Référence",Tableau5[[#This Row],[Référence]]),0)</f>
        <v>0</v>
      </c>
      <c r="AJ70" s="10">
        <f>IFERROR(GETPIVOTDATA("Quantité",'fabrication 2018 semaine'!$A$5,"semaine",AJ68,"Référence",Tableau5[[#This Row],[Référence]]),0)</f>
        <v>0</v>
      </c>
      <c r="AK70" s="10">
        <f>IFERROR(GETPIVOTDATA("Quantité",'fabrication 2018 semaine'!$A$5,"semaine",AK68,"Référence",Tableau5[[#This Row],[Référence]]),0)</f>
        <v>0</v>
      </c>
      <c r="AL70" s="10">
        <f>IFERROR(GETPIVOTDATA("Quantité",'fabrication 2018 semaine'!$A$5,"semaine",AL68,"Référence",Tableau5[[#This Row],[Référence]]),0)</f>
        <v>0</v>
      </c>
      <c r="AM70" s="10">
        <f>IFERROR(GETPIVOTDATA("Quantité",'fabrication 2018 semaine'!$A$5,"semaine",AM68,"Référence",Tableau5[[#This Row],[Référence]]),0)</f>
        <v>0</v>
      </c>
      <c r="AN70" s="10">
        <f>IFERROR(GETPIVOTDATA("Quantité",'fabrication 2018 semaine'!$A$5,"semaine",AN68,"Référence",Tableau5[[#This Row],[Référence]]),0)</f>
        <v>0</v>
      </c>
      <c r="AO70" s="10">
        <f>IFERROR(GETPIVOTDATA("Quantité",'fabrication 2018 semaine'!$A$5,"semaine",AO68,"Référence",Tableau5[[#This Row],[Référence]]),0)</f>
        <v>0</v>
      </c>
      <c r="AP70" s="10">
        <f>IFERROR(GETPIVOTDATA("Quantité",'fabrication 2018 semaine'!$A$5,"semaine",AP68,"Référence",Tableau5[[#This Row],[Référence]]),0)</f>
        <v>0</v>
      </c>
      <c r="AQ70" s="10">
        <f>IFERROR(GETPIVOTDATA("Quantité",'fabrication 2018 semaine'!$A$5,"semaine",AQ68,"Référence",Tableau5[[#This Row],[Référence]]),0)</f>
        <v>0</v>
      </c>
      <c r="AR70" s="10">
        <f>IFERROR(GETPIVOTDATA("Quantité",'fabrication 2018 semaine'!$A$5,"semaine",AR68,"Référence",Tableau5[[#This Row],[Référence]]),0)</f>
        <v>0</v>
      </c>
      <c r="AS70" s="10">
        <f>IFERROR(GETPIVOTDATA("Quantité",'fabrication 2018 semaine'!$A$5,"semaine",AS68,"Référence",Tableau5[[#This Row],[Référence]]),0)</f>
        <v>0</v>
      </c>
      <c r="AT70" s="10">
        <f>IFERROR(GETPIVOTDATA("Quantité",'fabrication 2018 semaine'!$A$5,"semaine",AT68,"Référence",Tableau5[[#This Row],[Référence]]),0)</f>
        <v>0</v>
      </c>
      <c r="AU70" s="10">
        <f>IFERROR(GETPIVOTDATA("Quantité",'fabrication 2018 semaine'!$A$5,"semaine",AU68,"Référence",Tableau5[[#This Row],[Référence]]),0)</f>
        <v>0</v>
      </c>
      <c r="AV70" s="10">
        <f>IFERROR(GETPIVOTDATA("Quantité",'fabrication 2018 semaine'!$A$5,"semaine",AV68,"Référence",Tableau5[[#This Row],[Référence]]),0)</f>
        <v>0</v>
      </c>
      <c r="AW70" s="10">
        <f>IFERROR(GETPIVOTDATA("Quantité",'fabrication 2018 semaine'!$A$5,"semaine",AW68,"Référence",Tableau5[[#This Row],[Référence]]),0)</f>
        <v>0</v>
      </c>
      <c r="AX70" s="10">
        <f>IFERROR(GETPIVOTDATA("Quantité",'fabrication 2018 semaine'!$A$5,"semaine",AX68,"Référence",Tableau5[[#This Row],[Référence]]),0)</f>
        <v>0</v>
      </c>
      <c r="AY70" s="10">
        <f>IFERROR(GETPIVOTDATA("Quantité",'fabrication 2018 semaine'!$A$5,"semaine",AY68,"Référence",Tableau5[[#This Row],[Référence]]),0)</f>
        <v>0</v>
      </c>
      <c r="AZ70" s="10">
        <f>IFERROR(GETPIVOTDATA("Quantité",'fabrication 2018 semaine'!$A$5,"semaine",AZ68,"Référence",Tableau5[[#This Row],[Référence]]),0)</f>
        <v>0</v>
      </c>
      <c r="BA70" s="10">
        <f>IFERROR(GETPIVOTDATA("Quantité",'fabrication 2018 semaine'!$A$5,"semaine",BA68,"Référence",Tableau5[[#This Row],[Référence]]),0)</f>
        <v>0</v>
      </c>
      <c r="BB70" s="10">
        <f>IFERROR(GETPIVOTDATA("Quantité",'fabrication 2018 semaine'!$A$5,"semaine",BB68,"Référence",Tableau5[[#This Row],[Référence]]),0)</f>
        <v>0</v>
      </c>
      <c r="BC70" s="11">
        <f t="shared" si="2"/>
        <v>0</v>
      </c>
    </row>
    <row r="71" spans="1:55" ht="18" customHeight="1" x14ac:dyDescent="0.35">
      <c r="A71" s="9" t="s">
        <v>6</v>
      </c>
      <c r="B71" s="10" t="s">
        <v>7</v>
      </c>
      <c r="C71" s="10">
        <f>IFERROR(GETPIVOTDATA("Quantité",'fabrication 2018 semaine'!$A$5,"semaine",C69,"Référence",Tableau5[[#This Row],[Référence]]),0)</f>
        <v>0</v>
      </c>
      <c r="D71" s="10">
        <f>IFERROR(GETPIVOTDATA("Quantité",'fabrication 2018 semaine'!$A$5,"semaine",D69,"Référence",Tableau5[[#This Row],[Référence]]),0)</f>
        <v>0</v>
      </c>
      <c r="E71" s="10">
        <f>IFERROR(GETPIVOTDATA("Quantité",'fabrication 2018 semaine'!$A$5,"semaine",E69,"Référence",Tableau5[[#This Row],[Référence]]),0)</f>
        <v>0</v>
      </c>
      <c r="F71" s="10">
        <f>IFERROR(GETPIVOTDATA("Quantité",'fabrication 2018 semaine'!$A$5,"semaine",F69,"Référence",Tableau5[[#This Row],[Référence]]),0)</f>
        <v>0</v>
      </c>
      <c r="G71" s="10">
        <f>IFERROR(GETPIVOTDATA("Quantité",'fabrication 2018 semaine'!$A$5,"semaine",G69,"Référence",Tableau5[[#This Row],[Référence]]),0)</f>
        <v>0</v>
      </c>
      <c r="H71" s="10">
        <f>IFERROR(GETPIVOTDATA("Quantité",'fabrication 2018 semaine'!$A$5,"semaine",H69,"Référence",Tableau5[[#This Row],[Référence]]),0)</f>
        <v>0</v>
      </c>
      <c r="I71" s="10">
        <f>IFERROR(GETPIVOTDATA("Quantité",'fabrication 2018 semaine'!$A$5,"semaine",I69,"Référence",Tableau5[[#This Row],[Référence]]),0)</f>
        <v>0</v>
      </c>
      <c r="J71" s="10">
        <f>IFERROR(GETPIVOTDATA("Quantité",'fabrication 2018 semaine'!$A$5,"semaine",J69,"Référence",Tableau5[[#This Row],[Référence]]),0)</f>
        <v>0</v>
      </c>
      <c r="K71" s="10">
        <f>IFERROR(GETPIVOTDATA("Quantité",'fabrication 2018 semaine'!$A$5,"semaine",K69,"Référence",Tableau5[[#This Row],[Référence]]),0)</f>
        <v>0</v>
      </c>
      <c r="L71" s="10">
        <f>IFERROR(GETPIVOTDATA("Quantité",'fabrication 2018 semaine'!$A$5,"semaine",L69,"Référence",Tableau5[[#This Row],[Référence]]),0)</f>
        <v>0</v>
      </c>
      <c r="M71" s="10">
        <f>IFERROR(GETPIVOTDATA("Quantité",'fabrication 2018 semaine'!$A$5,"semaine",M69,"Référence",Tableau5[[#This Row],[Référence]]),0)</f>
        <v>0</v>
      </c>
      <c r="N71" s="10">
        <f>IFERROR(GETPIVOTDATA("Quantité",'fabrication 2018 semaine'!$A$5,"semaine",N69,"Référence",Tableau5[[#This Row],[Référence]]),0)</f>
        <v>0</v>
      </c>
      <c r="O71" s="10">
        <f>IFERROR(GETPIVOTDATA("Quantité",'fabrication 2018 semaine'!$A$5,"semaine",O69,"Référence",Tableau5[[#This Row],[Référence]]),0)</f>
        <v>0</v>
      </c>
      <c r="P71" s="10">
        <f>IFERROR(GETPIVOTDATA("Quantité",'fabrication 2018 semaine'!$A$5,"semaine",P69,"Référence",Tableau5[[#This Row],[Référence]]),0)</f>
        <v>0</v>
      </c>
      <c r="Q71" s="10">
        <f>IFERROR(GETPIVOTDATA("Quantité",'fabrication 2018 semaine'!$A$5,"semaine",Q69,"Référence",Tableau5[[#This Row],[Référence]]),0)</f>
        <v>0</v>
      </c>
      <c r="R71" s="10">
        <f>IFERROR(GETPIVOTDATA("Quantité",'fabrication 2018 semaine'!$A$5,"semaine",R69,"Référence",Tableau5[[#This Row],[Référence]]),0)</f>
        <v>0</v>
      </c>
      <c r="S71" s="10">
        <f>IFERROR(GETPIVOTDATA("Quantité",'fabrication 2018 semaine'!$A$5,"semaine",S69,"Référence",Tableau5[[#This Row],[Référence]]),0)</f>
        <v>0</v>
      </c>
      <c r="T71" s="10">
        <f>IFERROR(GETPIVOTDATA("Quantité",'fabrication 2018 semaine'!$A$5,"semaine",T69,"Référence",Tableau5[[#This Row],[Référence]]),0)</f>
        <v>0</v>
      </c>
      <c r="U71" s="10">
        <f>IFERROR(GETPIVOTDATA("Quantité",'fabrication 2018 semaine'!$A$5,"semaine",U69,"Référence",Tableau5[[#This Row],[Référence]]),0)</f>
        <v>0</v>
      </c>
      <c r="V71" s="10">
        <f>IFERROR(GETPIVOTDATA("Quantité",'fabrication 2018 semaine'!$A$5,"semaine",V69,"Référence",Tableau5[[#This Row],[Référence]]),0)</f>
        <v>0</v>
      </c>
      <c r="W71" s="10">
        <f>IFERROR(GETPIVOTDATA("Quantité",'fabrication 2018 semaine'!$A$5,"semaine",W69,"Référence",Tableau5[[#This Row],[Référence]]),0)</f>
        <v>0</v>
      </c>
      <c r="X71" s="10">
        <f>IFERROR(GETPIVOTDATA("Quantité",'fabrication 2018 semaine'!$A$5,"semaine",X69,"Référence",Tableau5[[#This Row],[Référence]]),0)</f>
        <v>0</v>
      </c>
      <c r="Y71" s="10">
        <f>IFERROR(GETPIVOTDATA("Quantité",'fabrication 2018 semaine'!$A$5,"semaine",Y69,"Référence",Tableau5[[#This Row],[Référence]]),0)</f>
        <v>0</v>
      </c>
      <c r="Z71" s="10">
        <f>IFERROR(GETPIVOTDATA("Quantité",'fabrication 2018 semaine'!$A$5,"semaine",Z69,"Référence",Tableau5[[#This Row],[Référence]]),0)</f>
        <v>0</v>
      </c>
      <c r="AA71" s="10">
        <f>IFERROR(GETPIVOTDATA("Quantité",'fabrication 2018 semaine'!$A$5,"semaine",AA69,"Référence",Tableau5[[#This Row],[Référence]]),0)</f>
        <v>0</v>
      </c>
      <c r="AB71" s="10">
        <f>IFERROR(GETPIVOTDATA("Quantité",'fabrication 2018 semaine'!$A$5,"semaine",AB69,"Référence",Tableau5[[#This Row],[Référence]]),0)</f>
        <v>0</v>
      </c>
      <c r="AC71" s="10">
        <f>IFERROR(GETPIVOTDATA("Quantité",'fabrication 2018 semaine'!$A$5,"semaine",AC69,"Référence",Tableau5[[#This Row],[Référence]]),0)</f>
        <v>0</v>
      </c>
      <c r="AD71" s="10">
        <f>IFERROR(GETPIVOTDATA("Quantité",'fabrication 2018 semaine'!$A$5,"semaine",AD69,"Référence",Tableau5[[#This Row],[Référence]]),0)</f>
        <v>0</v>
      </c>
      <c r="AE71" s="10">
        <f>IFERROR(GETPIVOTDATA("Quantité",'fabrication 2018 semaine'!$A$5,"semaine",AE69,"Référence",Tableau5[[#This Row],[Référence]]),0)</f>
        <v>0</v>
      </c>
      <c r="AF71" s="10">
        <f>IFERROR(GETPIVOTDATA("Quantité",'fabrication 2018 semaine'!$A$5,"semaine",AF69,"Référence",Tableau5[[#This Row],[Référence]]),0)</f>
        <v>0</v>
      </c>
      <c r="AG71" s="10">
        <f>IFERROR(GETPIVOTDATA("Quantité",'fabrication 2018 semaine'!$A$5,"semaine",AG69,"Référence",Tableau5[[#This Row],[Référence]]),0)</f>
        <v>0</v>
      </c>
      <c r="AH71" s="10">
        <f>IFERROR(GETPIVOTDATA("Quantité",'fabrication 2018 semaine'!$A$5,"semaine",AH69,"Référence",Tableau5[[#This Row],[Référence]]),0)</f>
        <v>0</v>
      </c>
      <c r="AI71" s="10">
        <f>IFERROR(GETPIVOTDATA("Quantité",'fabrication 2018 semaine'!$A$5,"semaine",AI69,"Référence",Tableau5[[#This Row],[Référence]]),0)</f>
        <v>0</v>
      </c>
      <c r="AJ71" s="10">
        <f>IFERROR(GETPIVOTDATA("Quantité",'fabrication 2018 semaine'!$A$5,"semaine",AJ69,"Référence",Tableau5[[#This Row],[Référence]]),0)</f>
        <v>0</v>
      </c>
      <c r="AK71" s="10">
        <f>IFERROR(GETPIVOTDATA("Quantité",'fabrication 2018 semaine'!$A$5,"semaine",AK69,"Référence",Tableau5[[#This Row],[Référence]]),0)</f>
        <v>0</v>
      </c>
      <c r="AL71" s="10">
        <f>IFERROR(GETPIVOTDATA("Quantité",'fabrication 2018 semaine'!$A$5,"semaine",AL69,"Référence",Tableau5[[#This Row],[Référence]]),0)</f>
        <v>0</v>
      </c>
      <c r="AM71" s="10">
        <f>IFERROR(GETPIVOTDATA("Quantité",'fabrication 2018 semaine'!$A$5,"semaine",AM69,"Référence",Tableau5[[#This Row],[Référence]]),0)</f>
        <v>0</v>
      </c>
      <c r="AN71" s="10">
        <f>IFERROR(GETPIVOTDATA("Quantité",'fabrication 2018 semaine'!$A$5,"semaine",AN69,"Référence",Tableau5[[#This Row],[Référence]]),0)</f>
        <v>0</v>
      </c>
      <c r="AO71" s="10">
        <f>IFERROR(GETPIVOTDATA("Quantité",'fabrication 2018 semaine'!$A$5,"semaine",AO69,"Référence",Tableau5[[#This Row],[Référence]]),0)</f>
        <v>0</v>
      </c>
      <c r="AP71" s="10">
        <f>IFERROR(GETPIVOTDATA("Quantité",'fabrication 2018 semaine'!$A$5,"semaine",AP69,"Référence",Tableau5[[#This Row],[Référence]]),0)</f>
        <v>0</v>
      </c>
      <c r="AQ71" s="10">
        <f>IFERROR(GETPIVOTDATA("Quantité",'fabrication 2018 semaine'!$A$5,"semaine",AQ69,"Référence",Tableau5[[#This Row],[Référence]]),0)</f>
        <v>0</v>
      </c>
      <c r="AR71" s="10">
        <f>IFERROR(GETPIVOTDATA("Quantité",'fabrication 2018 semaine'!$A$5,"semaine",AR69,"Référence",Tableau5[[#This Row],[Référence]]),0)</f>
        <v>0</v>
      </c>
      <c r="AS71" s="10">
        <f>IFERROR(GETPIVOTDATA("Quantité",'fabrication 2018 semaine'!$A$5,"semaine",AS69,"Référence",Tableau5[[#This Row],[Référence]]),0)</f>
        <v>0</v>
      </c>
      <c r="AT71" s="10">
        <f>IFERROR(GETPIVOTDATA("Quantité",'fabrication 2018 semaine'!$A$5,"semaine",AT69,"Référence",Tableau5[[#This Row],[Référence]]),0)</f>
        <v>0</v>
      </c>
      <c r="AU71" s="10">
        <f>IFERROR(GETPIVOTDATA("Quantité",'fabrication 2018 semaine'!$A$5,"semaine",AU69,"Référence",Tableau5[[#This Row],[Référence]]),0)</f>
        <v>0</v>
      </c>
      <c r="AV71" s="10">
        <f>IFERROR(GETPIVOTDATA("Quantité",'fabrication 2018 semaine'!$A$5,"semaine",AV69,"Référence",Tableau5[[#This Row],[Référence]]),0)</f>
        <v>0</v>
      </c>
      <c r="AW71" s="10">
        <f>IFERROR(GETPIVOTDATA("Quantité",'fabrication 2018 semaine'!$A$5,"semaine",AW69,"Référence",Tableau5[[#This Row],[Référence]]),0)</f>
        <v>0</v>
      </c>
      <c r="AX71" s="10">
        <f>IFERROR(GETPIVOTDATA("Quantité",'fabrication 2018 semaine'!$A$5,"semaine",AX69,"Référence",Tableau5[[#This Row],[Référence]]),0)</f>
        <v>0</v>
      </c>
      <c r="AY71" s="10">
        <f>IFERROR(GETPIVOTDATA("Quantité",'fabrication 2018 semaine'!$A$5,"semaine",AY69,"Référence",Tableau5[[#This Row],[Référence]]),0)</f>
        <v>0</v>
      </c>
      <c r="AZ71" s="10">
        <f>IFERROR(GETPIVOTDATA("Quantité",'fabrication 2018 semaine'!$A$5,"semaine",AZ69,"Référence",Tableau5[[#This Row],[Référence]]),0)</f>
        <v>0</v>
      </c>
      <c r="BA71" s="10">
        <f>IFERROR(GETPIVOTDATA("Quantité",'fabrication 2018 semaine'!$A$5,"semaine",BA69,"Référence",Tableau5[[#This Row],[Référence]]),0)</f>
        <v>0</v>
      </c>
      <c r="BB71" s="10">
        <f>IFERROR(GETPIVOTDATA("Quantité",'fabrication 2018 semaine'!$A$5,"semaine",BB69,"Référence",Tableau5[[#This Row],[Référence]]),0)</f>
        <v>0</v>
      </c>
      <c r="BC71" s="11">
        <f t="shared" si="2"/>
        <v>0</v>
      </c>
    </row>
    <row r="72" spans="1:55" ht="18" customHeight="1" x14ac:dyDescent="0.35">
      <c r="A72" s="9" t="s">
        <v>4</v>
      </c>
      <c r="B72" s="10" t="s">
        <v>5</v>
      </c>
      <c r="C72" s="10">
        <f>IFERROR(GETPIVOTDATA("Quantité",'fabrication 2018 semaine'!$A$5,"semaine",C70,"Référence",Tableau5[[#This Row],[Référence]]),0)</f>
        <v>0</v>
      </c>
      <c r="D72" s="10">
        <f>IFERROR(GETPIVOTDATA("Quantité",'fabrication 2018 semaine'!$A$5,"semaine",D70,"Référence",Tableau5[[#This Row],[Référence]]),0)</f>
        <v>0</v>
      </c>
      <c r="E72" s="10">
        <f>IFERROR(GETPIVOTDATA("Quantité",'fabrication 2018 semaine'!$A$5,"semaine",E70,"Référence",Tableau5[[#This Row],[Référence]]),0)</f>
        <v>0</v>
      </c>
      <c r="F72" s="10">
        <f>IFERROR(GETPIVOTDATA("Quantité",'fabrication 2018 semaine'!$A$5,"semaine",F70,"Référence",Tableau5[[#This Row],[Référence]]),0)</f>
        <v>0</v>
      </c>
      <c r="G72" s="10">
        <f>IFERROR(GETPIVOTDATA("Quantité",'fabrication 2018 semaine'!$A$5,"semaine",G70,"Référence",Tableau5[[#This Row],[Référence]]),0)</f>
        <v>0</v>
      </c>
      <c r="H72" s="10">
        <f>IFERROR(GETPIVOTDATA("Quantité",'fabrication 2018 semaine'!$A$5,"semaine",H70,"Référence",Tableau5[[#This Row],[Référence]]),0)</f>
        <v>0</v>
      </c>
      <c r="I72" s="10">
        <f>IFERROR(GETPIVOTDATA("Quantité",'fabrication 2018 semaine'!$A$5,"semaine",I70,"Référence",Tableau5[[#This Row],[Référence]]),0)</f>
        <v>0</v>
      </c>
      <c r="J72" s="10">
        <f>IFERROR(GETPIVOTDATA("Quantité",'fabrication 2018 semaine'!$A$5,"semaine",J70,"Référence",Tableau5[[#This Row],[Référence]]),0)</f>
        <v>0</v>
      </c>
      <c r="K72" s="10">
        <f>IFERROR(GETPIVOTDATA("Quantité",'fabrication 2018 semaine'!$A$5,"semaine",K70,"Référence",Tableau5[[#This Row],[Référence]]),0)</f>
        <v>0</v>
      </c>
      <c r="L72" s="10">
        <f>IFERROR(GETPIVOTDATA("Quantité",'fabrication 2018 semaine'!$A$5,"semaine",L70,"Référence",Tableau5[[#This Row],[Référence]]),0)</f>
        <v>0</v>
      </c>
      <c r="M72" s="10">
        <f>IFERROR(GETPIVOTDATA("Quantité",'fabrication 2018 semaine'!$A$5,"semaine",M70,"Référence",Tableau5[[#This Row],[Référence]]),0)</f>
        <v>0</v>
      </c>
      <c r="N72" s="10">
        <f>IFERROR(GETPIVOTDATA("Quantité",'fabrication 2018 semaine'!$A$5,"semaine",N70,"Référence",Tableau5[[#This Row],[Référence]]),0)</f>
        <v>0</v>
      </c>
      <c r="O72" s="10">
        <f>IFERROR(GETPIVOTDATA("Quantité",'fabrication 2018 semaine'!$A$5,"semaine",O70,"Référence",Tableau5[[#This Row],[Référence]]),0)</f>
        <v>0</v>
      </c>
      <c r="P72" s="10">
        <f>IFERROR(GETPIVOTDATA("Quantité",'fabrication 2018 semaine'!$A$5,"semaine",P70,"Référence",Tableau5[[#This Row],[Référence]]),0)</f>
        <v>0</v>
      </c>
      <c r="Q72" s="10">
        <f>IFERROR(GETPIVOTDATA("Quantité",'fabrication 2018 semaine'!$A$5,"semaine",Q70,"Référence",Tableau5[[#This Row],[Référence]]),0)</f>
        <v>0</v>
      </c>
      <c r="R72" s="10">
        <f>IFERROR(GETPIVOTDATA("Quantité",'fabrication 2018 semaine'!$A$5,"semaine",R70,"Référence",Tableau5[[#This Row],[Référence]]),0)</f>
        <v>0</v>
      </c>
      <c r="S72" s="10">
        <f>IFERROR(GETPIVOTDATA("Quantité",'fabrication 2018 semaine'!$A$5,"semaine",S70,"Référence",Tableau5[[#This Row],[Référence]]),0)</f>
        <v>0</v>
      </c>
      <c r="T72" s="10">
        <f>IFERROR(GETPIVOTDATA("Quantité",'fabrication 2018 semaine'!$A$5,"semaine",T70,"Référence",Tableau5[[#This Row],[Référence]]),0)</f>
        <v>0</v>
      </c>
      <c r="U72" s="10">
        <f>IFERROR(GETPIVOTDATA("Quantité",'fabrication 2018 semaine'!$A$5,"semaine",U70,"Référence",Tableau5[[#This Row],[Référence]]),0)</f>
        <v>0</v>
      </c>
      <c r="V72" s="10">
        <f>IFERROR(GETPIVOTDATA("Quantité",'fabrication 2018 semaine'!$A$5,"semaine",V70,"Référence",Tableau5[[#This Row],[Référence]]),0)</f>
        <v>0</v>
      </c>
      <c r="W72" s="10">
        <f>IFERROR(GETPIVOTDATA("Quantité",'fabrication 2018 semaine'!$A$5,"semaine",W70,"Référence",Tableau5[[#This Row],[Référence]]),0)</f>
        <v>0</v>
      </c>
      <c r="X72" s="10">
        <f>IFERROR(GETPIVOTDATA("Quantité",'fabrication 2018 semaine'!$A$5,"semaine",X70,"Référence",Tableau5[[#This Row],[Référence]]),0)</f>
        <v>0</v>
      </c>
      <c r="Y72" s="10">
        <f>IFERROR(GETPIVOTDATA("Quantité",'fabrication 2018 semaine'!$A$5,"semaine",Y70,"Référence",Tableau5[[#This Row],[Référence]]),0)</f>
        <v>0</v>
      </c>
      <c r="Z72" s="10">
        <f>IFERROR(GETPIVOTDATA("Quantité",'fabrication 2018 semaine'!$A$5,"semaine",Z70,"Référence",Tableau5[[#This Row],[Référence]]),0)</f>
        <v>0</v>
      </c>
      <c r="AA72" s="10">
        <f>IFERROR(GETPIVOTDATA("Quantité",'fabrication 2018 semaine'!$A$5,"semaine",AA70,"Référence",Tableau5[[#This Row],[Référence]]),0)</f>
        <v>0</v>
      </c>
      <c r="AB72" s="10">
        <f>IFERROR(GETPIVOTDATA("Quantité",'fabrication 2018 semaine'!$A$5,"semaine",AB70,"Référence",Tableau5[[#This Row],[Référence]]),0)</f>
        <v>0</v>
      </c>
      <c r="AC72" s="10">
        <f>IFERROR(GETPIVOTDATA("Quantité",'fabrication 2018 semaine'!$A$5,"semaine",AC70,"Référence",Tableau5[[#This Row],[Référence]]),0)</f>
        <v>0</v>
      </c>
      <c r="AD72" s="10">
        <f>IFERROR(GETPIVOTDATA("Quantité",'fabrication 2018 semaine'!$A$5,"semaine",AD70,"Référence",Tableau5[[#This Row],[Référence]]),0)</f>
        <v>0</v>
      </c>
      <c r="AE72" s="10">
        <f>IFERROR(GETPIVOTDATA("Quantité",'fabrication 2018 semaine'!$A$5,"semaine",AE70,"Référence",Tableau5[[#This Row],[Référence]]),0)</f>
        <v>0</v>
      </c>
      <c r="AF72" s="10">
        <f>IFERROR(GETPIVOTDATA("Quantité",'fabrication 2018 semaine'!$A$5,"semaine",AF70,"Référence",Tableau5[[#This Row],[Référence]]),0)</f>
        <v>0</v>
      </c>
      <c r="AG72" s="10">
        <f>IFERROR(GETPIVOTDATA("Quantité",'fabrication 2018 semaine'!$A$5,"semaine",AG70,"Référence",Tableau5[[#This Row],[Référence]]),0)</f>
        <v>0</v>
      </c>
      <c r="AH72" s="10">
        <f>IFERROR(GETPIVOTDATA("Quantité",'fabrication 2018 semaine'!$A$5,"semaine",AH70,"Référence",Tableau5[[#This Row],[Référence]]),0)</f>
        <v>0</v>
      </c>
      <c r="AI72" s="10">
        <f>IFERROR(GETPIVOTDATA("Quantité",'fabrication 2018 semaine'!$A$5,"semaine",AI70,"Référence",Tableau5[[#This Row],[Référence]]),0)</f>
        <v>0</v>
      </c>
      <c r="AJ72" s="10">
        <f>IFERROR(GETPIVOTDATA("Quantité",'fabrication 2018 semaine'!$A$5,"semaine",AJ70,"Référence",Tableau5[[#This Row],[Référence]]),0)</f>
        <v>0</v>
      </c>
      <c r="AK72" s="10">
        <f>IFERROR(GETPIVOTDATA("Quantité",'fabrication 2018 semaine'!$A$5,"semaine",AK70,"Référence",Tableau5[[#This Row],[Référence]]),0)</f>
        <v>0</v>
      </c>
      <c r="AL72" s="10">
        <f>IFERROR(GETPIVOTDATA("Quantité",'fabrication 2018 semaine'!$A$5,"semaine",AL70,"Référence",Tableau5[[#This Row],[Référence]]),0)</f>
        <v>0</v>
      </c>
      <c r="AM72" s="10">
        <f>IFERROR(GETPIVOTDATA("Quantité",'fabrication 2018 semaine'!$A$5,"semaine",AM70,"Référence",Tableau5[[#This Row],[Référence]]),0)</f>
        <v>0</v>
      </c>
      <c r="AN72" s="10">
        <f>IFERROR(GETPIVOTDATA("Quantité",'fabrication 2018 semaine'!$A$5,"semaine",AN70,"Référence",Tableau5[[#This Row],[Référence]]),0)</f>
        <v>0</v>
      </c>
      <c r="AO72" s="10">
        <f>IFERROR(GETPIVOTDATA("Quantité",'fabrication 2018 semaine'!$A$5,"semaine",AO70,"Référence",Tableau5[[#This Row],[Référence]]),0)</f>
        <v>0</v>
      </c>
      <c r="AP72" s="10">
        <f>IFERROR(GETPIVOTDATA("Quantité",'fabrication 2018 semaine'!$A$5,"semaine",AP70,"Référence",Tableau5[[#This Row],[Référence]]),0)</f>
        <v>0</v>
      </c>
      <c r="AQ72" s="10">
        <f>IFERROR(GETPIVOTDATA("Quantité",'fabrication 2018 semaine'!$A$5,"semaine",AQ70,"Référence",Tableau5[[#This Row],[Référence]]),0)</f>
        <v>0</v>
      </c>
      <c r="AR72" s="10">
        <f>IFERROR(GETPIVOTDATA("Quantité",'fabrication 2018 semaine'!$A$5,"semaine",AR70,"Référence",Tableau5[[#This Row],[Référence]]),0)</f>
        <v>0</v>
      </c>
      <c r="AS72" s="10">
        <f>IFERROR(GETPIVOTDATA("Quantité",'fabrication 2018 semaine'!$A$5,"semaine",AS70,"Référence",Tableau5[[#This Row],[Référence]]),0)</f>
        <v>0</v>
      </c>
      <c r="AT72" s="10">
        <f>IFERROR(GETPIVOTDATA("Quantité",'fabrication 2018 semaine'!$A$5,"semaine",AT70,"Référence",Tableau5[[#This Row],[Référence]]),0)</f>
        <v>0</v>
      </c>
      <c r="AU72" s="10">
        <f>IFERROR(GETPIVOTDATA("Quantité",'fabrication 2018 semaine'!$A$5,"semaine",AU70,"Référence",Tableau5[[#This Row],[Référence]]),0)</f>
        <v>0</v>
      </c>
      <c r="AV72" s="10">
        <f>IFERROR(GETPIVOTDATA("Quantité",'fabrication 2018 semaine'!$A$5,"semaine",AV70,"Référence",Tableau5[[#This Row],[Référence]]),0)</f>
        <v>0</v>
      </c>
      <c r="AW72" s="10">
        <f>IFERROR(GETPIVOTDATA("Quantité",'fabrication 2018 semaine'!$A$5,"semaine",AW70,"Référence",Tableau5[[#This Row],[Référence]]),0)</f>
        <v>0</v>
      </c>
      <c r="AX72" s="10">
        <f>IFERROR(GETPIVOTDATA("Quantité",'fabrication 2018 semaine'!$A$5,"semaine",AX70,"Référence",Tableau5[[#This Row],[Référence]]),0)</f>
        <v>0</v>
      </c>
      <c r="AY72" s="10">
        <f>IFERROR(GETPIVOTDATA("Quantité",'fabrication 2018 semaine'!$A$5,"semaine",AY70,"Référence",Tableau5[[#This Row],[Référence]]),0)</f>
        <v>0</v>
      </c>
      <c r="AZ72" s="10">
        <f>IFERROR(GETPIVOTDATA("Quantité",'fabrication 2018 semaine'!$A$5,"semaine",AZ70,"Référence",Tableau5[[#This Row],[Référence]]),0)</f>
        <v>0</v>
      </c>
      <c r="BA72" s="10">
        <f>IFERROR(GETPIVOTDATA("Quantité",'fabrication 2018 semaine'!$A$5,"semaine",BA70,"Référence",Tableau5[[#This Row],[Référence]]),0)</f>
        <v>0</v>
      </c>
      <c r="BB72" s="10">
        <f>IFERROR(GETPIVOTDATA("Quantité",'fabrication 2018 semaine'!$A$5,"semaine",BB70,"Référence",Tableau5[[#This Row],[Référence]]),0)</f>
        <v>0</v>
      </c>
      <c r="BC72" s="11">
        <f t="shared" si="2"/>
        <v>0</v>
      </c>
    </row>
    <row r="73" spans="1:55" ht="18" customHeight="1" x14ac:dyDescent="0.35">
      <c r="A73" s="9" t="s">
        <v>50</v>
      </c>
      <c r="B73" s="10" t="s">
        <v>51</v>
      </c>
      <c r="C73" s="10">
        <f>IFERROR(GETPIVOTDATA("Quantité",'fabrication 2018 semaine'!$A$5,"semaine",C71,"Référence",Tableau5[[#This Row],[Référence]]),0)</f>
        <v>0</v>
      </c>
      <c r="D73" s="10">
        <f>IFERROR(GETPIVOTDATA("Quantité",'fabrication 2018 semaine'!$A$5,"semaine",D71,"Référence",Tableau5[[#This Row],[Référence]]),0)</f>
        <v>0</v>
      </c>
      <c r="E73" s="10">
        <f>IFERROR(GETPIVOTDATA("Quantité",'fabrication 2018 semaine'!$A$5,"semaine",E71,"Référence",Tableau5[[#This Row],[Référence]]),0)</f>
        <v>0</v>
      </c>
      <c r="F73" s="10">
        <f>IFERROR(GETPIVOTDATA("Quantité",'fabrication 2018 semaine'!$A$5,"semaine",F71,"Référence",Tableau5[[#This Row],[Référence]]),0)</f>
        <v>0</v>
      </c>
      <c r="G73" s="10">
        <f>IFERROR(GETPIVOTDATA("Quantité",'fabrication 2018 semaine'!$A$5,"semaine",G71,"Référence",Tableau5[[#This Row],[Référence]]),0)</f>
        <v>0</v>
      </c>
      <c r="H73" s="10">
        <f>IFERROR(GETPIVOTDATA("Quantité",'fabrication 2018 semaine'!$A$5,"semaine",H71,"Référence",Tableau5[[#This Row],[Référence]]),0)</f>
        <v>0</v>
      </c>
      <c r="I73" s="10">
        <f>IFERROR(GETPIVOTDATA("Quantité",'fabrication 2018 semaine'!$A$5,"semaine",I71,"Référence",Tableau5[[#This Row],[Référence]]),0)</f>
        <v>0</v>
      </c>
      <c r="J73" s="10">
        <f>IFERROR(GETPIVOTDATA("Quantité",'fabrication 2018 semaine'!$A$5,"semaine",J71,"Référence",Tableau5[[#This Row],[Référence]]),0)</f>
        <v>0</v>
      </c>
      <c r="K73" s="10">
        <f>IFERROR(GETPIVOTDATA("Quantité",'fabrication 2018 semaine'!$A$5,"semaine",K71,"Référence",Tableau5[[#This Row],[Référence]]),0)</f>
        <v>0</v>
      </c>
      <c r="L73" s="10">
        <f>IFERROR(GETPIVOTDATA("Quantité",'fabrication 2018 semaine'!$A$5,"semaine",L71,"Référence",Tableau5[[#This Row],[Référence]]),0)</f>
        <v>0</v>
      </c>
      <c r="M73" s="10">
        <f>IFERROR(GETPIVOTDATA("Quantité",'fabrication 2018 semaine'!$A$5,"semaine",M71,"Référence",Tableau5[[#This Row],[Référence]]),0)</f>
        <v>0</v>
      </c>
      <c r="N73" s="10">
        <f>IFERROR(GETPIVOTDATA("Quantité",'fabrication 2018 semaine'!$A$5,"semaine",N71,"Référence",Tableau5[[#This Row],[Référence]]),0)</f>
        <v>0</v>
      </c>
      <c r="O73" s="10">
        <f>IFERROR(GETPIVOTDATA("Quantité",'fabrication 2018 semaine'!$A$5,"semaine",O71,"Référence",Tableau5[[#This Row],[Référence]]),0)</f>
        <v>0</v>
      </c>
      <c r="P73" s="10">
        <f>IFERROR(GETPIVOTDATA("Quantité",'fabrication 2018 semaine'!$A$5,"semaine",P71,"Référence",Tableau5[[#This Row],[Référence]]),0)</f>
        <v>0</v>
      </c>
      <c r="Q73" s="10">
        <f>IFERROR(GETPIVOTDATA("Quantité",'fabrication 2018 semaine'!$A$5,"semaine",Q71,"Référence",Tableau5[[#This Row],[Référence]]),0)</f>
        <v>0</v>
      </c>
      <c r="R73" s="10">
        <f>IFERROR(GETPIVOTDATA("Quantité",'fabrication 2018 semaine'!$A$5,"semaine",R71,"Référence",Tableau5[[#This Row],[Référence]]),0)</f>
        <v>0</v>
      </c>
      <c r="S73" s="10">
        <f>IFERROR(GETPIVOTDATA("Quantité",'fabrication 2018 semaine'!$A$5,"semaine",S71,"Référence",Tableau5[[#This Row],[Référence]]),0)</f>
        <v>0</v>
      </c>
      <c r="T73" s="10">
        <f>IFERROR(GETPIVOTDATA("Quantité",'fabrication 2018 semaine'!$A$5,"semaine",T71,"Référence",Tableau5[[#This Row],[Référence]]),0)</f>
        <v>0</v>
      </c>
      <c r="U73" s="10">
        <f>IFERROR(GETPIVOTDATA("Quantité",'fabrication 2018 semaine'!$A$5,"semaine",U71,"Référence",Tableau5[[#This Row],[Référence]]),0)</f>
        <v>0</v>
      </c>
      <c r="V73" s="10">
        <f>IFERROR(GETPIVOTDATA("Quantité",'fabrication 2018 semaine'!$A$5,"semaine",V71,"Référence",Tableau5[[#This Row],[Référence]]),0)</f>
        <v>0</v>
      </c>
      <c r="W73" s="10">
        <f>IFERROR(GETPIVOTDATA("Quantité",'fabrication 2018 semaine'!$A$5,"semaine",W71,"Référence",Tableau5[[#This Row],[Référence]]),0)</f>
        <v>0</v>
      </c>
      <c r="X73" s="10">
        <f>IFERROR(GETPIVOTDATA("Quantité",'fabrication 2018 semaine'!$A$5,"semaine",X71,"Référence",Tableau5[[#This Row],[Référence]]),0)</f>
        <v>0</v>
      </c>
      <c r="Y73" s="10">
        <f>IFERROR(GETPIVOTDATA("Quantité",'fabrication 2018 semaine'!$A$5,"semaine",Y71,"Référence",Tableau5[[#This Row],[Référence]]),0)</f>
        <v>0</v>
      </c>
      <c r="Z73" s="10">
        <f>IFERROR(GETPIVOTDATA("Quantité",'fabrication 2018 semaine'!$A$5,"semaine",Z71,"Référence",Tableau5[[#This Row],[Référence]]),0)</f>
        <v>0</v>
      </c>
      <c r="AA73" s="10">
        <f>IFERROR(GETPIVOTDATA("Quantité",'fabrication 2018 semaine'!$A$5,"semaine",AA71,"Référence",Tableau5[[#This Row],[Référence]]),0)</f>
        <v>0</v>
      </c>
      <c r="AB73" s="10">
        <f>IFERROR(GETPIVOTDATA("Quantité",'fabrication 2018 semaine'!$A$5,"semaine",AB71,"Référence",Tableau5[[#This Row],[Référence]]),0)</f>
        <v>0</v>
      </c>
      <c r="AC73" s="10">
        <f>IFERROR(GETPIVOTDATA("Quantité",'fabrication 2018 semaine'!$A$5,"semaine",AC71,"Référence",Tableau5[[#This Row],[Référence]]),0)</f>
        <v>0</v>
      </c>
      <c r="AD73" s="10">
        <f>IFERROR(GETPIVOTDATA("Quantité",'fabrication 2018 semaine'!$A$5,"semaine",AD71,"Référence",Tableau5[[#This Row],[Référence]]),0)</f>
        <v>0</v>
      </c>
      <c r="AE73" s="10">
        <f>IFERROR(GETPIVOTDATA("Quantité",'fabrication 2018 semaine'!$A$5,"semaine",AE71,"Référence",Tableau5[[#This Row],[Référence]]),0)</f>
        <v>0</v>
      </c>
      <c r="AF73" s="10">
        <f>IFERROR(GETPIVOTDATA("Quantité",'fabrication 2018 semaine'!$A$5,"semaine",AF71,"Référence",Tableau5[[#This Row],[Référence]]),0)</f>
        <v>0</v>
      </c>
      <c r="AG73" s="10">
        <f>IFERROR(GETPIVOTDATA("Quantité",'fabrication 2018 semaine'!$A$5,"semaine",AG71,"Référence",Tableau5[[#This Row],[Référence]]),0)</f>
        <v>0</v>
      </c>
      <c r="AH73" s="10">
        <f>IFERROR(GETPIVOTDATA("Quantité",'fabrication 2018 semaine'!$A$5,"semaine",AH71,"Référence",Tableau5[[#This Row],[Référence]]),0)</f>
        <v>0</v>
      </c>
      <c r="AI73" s="10">
        <f>IFERROR(GETPIVOTDATA("Quantité",'fabrication 2018 semaine'!$A$5,"semaine",AI71,"Référence",Tableau5[[#This Row],[Référence]]),0)</f>
        <v>0</v>
      </c>
      <c r="AJ73" s="10">
        <f>IFERROR(GETPIVOTDATA("Quantité",'fabrication 2018 semaine'!$A$5,"semaine",AJ71,"Référence",Tableau5[[#This Row],[Référence]]),0)</f>
        <v>0</v>
      </c>
      <c r="AK73" s="10">
        <f>IFERROR(GETPIVOTDATA("Quantité",'fabrication 2018 semaine'!$A$5,"semaine",AK71,"Référence",Tableau5[[#This Row],[Référence]]),0)</f>
        <v>0</v>
      </c>
      <c r="AL73" s="10">
        <f>IFERROR(GETPIVOTDATA("Quantité",'fabrication 2018 semaine'!$A$5,"semaine",AL71,"Référence",Tableau5[[#This Row],[Référence]]),0)</f>
        <v>0</v>
      </c>
      <c r="AM73" s="10">
        <f>IFERROR(GETPIVOTDATA("Quantité",'fabrication 2018 semaine'!$A$5,"semaine",AM71,"Référence",Tableau5[[#This Row],[Référence]]),0)</f>
        <v>0</v>
      </c>
      <c r="AN73" s="10">
        <f>IFERROR(GETPIVOTDATA("Quantité",'fabrication 2018 semaine'!$A$5,"semaine",AN71,"Référence",Tableau5[[#This Row],[Référence]]),0)</f>
        <v>0</v>
      </c>
      <c r="AO73" s="10">
        <f>IFERROR(GETPIVOTDATA("Quantité",'fabrication 2018 semaine'!$A$5,"semaine",AO71,"Référence",Tableau5[[#This Row],[Référence]]),0)</f>
        <v>0</v>
      </c>
      <c r="AP73" s="10">
        <f>IFERROR(GETPIVOTDATA("Quantité",'fabrication 2018 semaine'!$A$5,"semaine",AP71,"Référence",Tableau5[[#This Row],[Référence]]),0)</f>
        <v>0</v>
      </c>
      <c r="AQ73" s="10">
        <f>IFERROR(GETPIVOTDATA("Quantité",'fabrication 2018 semaine'!$A$5,"semaine",AQ71,"Référence",Tableau5[[#This Row],[Référence]]),0)</f>
        <v>0</v>
      </c>
      <c r="AR73" s="10">
        <f>IFERROR(GETPIVOTDATA("Quantité",'fabrication 2018 semaine'!$A$5,"semaine",AR71,"Référence",Tableau5[[#This Row],[Référence]]),0)</f>
        <v>0</v>
      </c>
      <c r="AS73" s="10">
        <f>IFERROR(GETPIVOTDATA("Quantité",'fabrication 2018 semaine'!$A$5,"semaine",AS71,"Référence",Tableau5[[#This Row],[Référence]]),0)</f>
        <v>0</v>
      </c>
      <c r="AT73" s="10">
        <f>IFERROR(GETPIVOTDATA("Quantité",'fabrication 2018 semaine'!$A$5,"semaine",AT71,"Référence",Tableau5[[#This Row],[Référence]]),0)</f>
        <v>0</v>
      </c>
      <c r="AU73" s="10">
        <f>IFERROR(GETPIVOTDATA("Quantité",'fabrication 2018 semaine'!$A$5,"semaine",AU71,"Référence",Tableau5[[#This Row],[Référence]]),0)</f>
        <v>0</v>
      </c>
      <c r="AV73" s="10">
        <f>IFERROR(GETPIVOTDATA("Quantité",'fabrication 2018 semaine'!$A$5,"semaine",AV71,"Référence",Tableau5[[#This Row],[Référence]]),0)</f>
        <v>0</v>
      </c>
      <c r="AW73" s="10">
        <f>IFERROR(GETPIVOTDATA("Quantité",'fabrication 2018 semaine'!$A$5,"semaine",AW71,"Référence",Tableau5[[#This Row],[Référence]]),0)</f>
        <v>0</v>
      </c>
      <c r="AX73" s="10">
        <f>IFERROR(GETPIVOTDATA("Quantité",'fabrication 2018 semaine'!$A$5,"semaine",AX71,"Référence",Tableau5[[#This Row],[Référence]]),0)</f>
        <v>0</v>
      </c>
      <c r="AY73" s="10">
        <f>IFERROR(GETPIVOTDATA("Quantité",'fabrication 2018 semaine'!$A$5,"semaine",AY71,"Référence",Tableau5[[#This Row],[Référence]]),0)</f>
        <v>0</v>
      </c>
      <c r="AZ73" s="10">
        <f>IFERROR(GETPIVOTDATA("Quantité",'fabrication 2018 semaine'!$A$5,"semaine",AZ71,"Référence",Tableau5[[#This Row],[Référence]]),0)</f>
        <v>0</v>
      </c>
      <c r="BA73" s="10">
        <f>IFERROR(GETPIVOTDATA("Quantité",'fabrication 2018 semaine'!$A$5,"semaine",BA71,"Référence",Tableau5[[#This Row],[Référence]]),0)</f>
        <v>0</v>
      </c>
      <c r="BB73" s="10">
        <f>IFERROR(GETPIVOTDATA("Quantité",'fabrication 2018 semaine'!$A$5,"semaine",BB71,"Référence",Tableau5[[#This Row],[Référence]]),0)</f>
        <v>0</v>
      </c>
      <c r="BC73" s="11">
        <f t="shared" si="2"/>
        <v>0</v>
      </c>
    </row>
    <row r="74" spans="1:55" ht="18" customHeight="1" x14ac:dyDescent="0.35">
      <c r="A74" s="9" t="s">
        <v>30</v>
      </c>
      <c r="B74" s="10" t="s">
        <v>31</v>
      </c>
      <c r="C74" s="10">
        <f>IFERROR(GETPIVOTDATA("Quantité",'fabrication 2018 semaine'!$A$5,"semaine",C72,"Référence",Tableau5[[#This Row],[Référence]]),0)</f>
        <v>0</v>
      </c>
      <c r="D74" s="10">
        <f>IFERROR(GETPIVOTDATA("Quantité",'fabrication 2018 semaine'!$A$5,"semaine",D72,"Référence",Tableau5[[#This Row],[Référence]]),0)</f>
        <v>0</v>
      </c>
      <c r="E74" s="10">
        <f>IFERROR(GETPIVOTDATA("Quantité",'fabrication 2018 semaine'!$A$5,"semaine",E72,"Référence",Tableau5[[#This Row],[Référence]]),0)</f>
        <v>0</v>
      </c>
      <c r="F74" s="10">
        <f>IFERROR(GETPIVOTDATA("Quantité",'fabrication 2018 semaine'!$A$5,"semaine",F72,"Référence",Tableau5[[#This Row],[Référence]]),0)</f>
        <v>0</v>
      </c>
      <c r="G74" s="10">
        <f>IFERROR(GETPIVOTDATA("Quantité",'fabrication 2018 semaine'!$A$5,"semaine",G72,"Référence",Tableau5[[#This Row],[Référence]]),0)</f>
        <v>0</v>
      </c>
      <c r="H74" s="10">
        <f>IFERROR(GETPIVOTDATA("Quantité",'fabrication 2018 semaine'!$A$5,"semaine",H72,"Référence",Tableau5[[#This Row],[Référence]]),0)</f>
        <v>0</v>
      </c>
      <c r="I74" s="10">
        <f>IFERROR(GETPIVOTDATA("Quantité",'fabrication 2018 semaine'!$A$5,"semaine",I72,"Référence",Tableau5[[#This Row],[Référence]]),0)</f>
        <v>0</v>
      </c>
      <c r="J74" s="10">
        <f>IFERROR(GETPIVOTDATA("Quantité",'fabrication 2018 semaine'!$A$5,"semaine",J72,"Référence",Tableau5[[#This Row],[Référence]]),0)</f>
        <v>0</v>
      </c>
      <c r="K74" s="10">
        <f>IFERROR(GETPIVOTDATA("Quantité",'fabrication 2018 semaine'!$A$5,"semaine",K72,"Référence",Tableau5[[#This Row],[Référence]]),0)</f>
        <v>0</v>
      </c>
      <c r="L74" s="10">
        <f>IFERROR(GETPIVOTDATA("Quantité",'fabrication 2018 semaine'!$A$5,"semaine",L72,"Référence",Tableau5[[#This Row],[Référence]]),0)</f>
        <v>0</v>
      </c>
      <c r="M74" s="10">
        <f>IFERROR(GETPIVOTDATA("Quantité",'fabrication 2018 semaine'!$A$5,"semaine",M72,"Référence",Tableau5[[#This Row],[Référence]]),0)</f>
        <v>0</v>
      </c>
      <c r="N74" s="10">
        <f>IFERROR(GETPIVOTDATA("Quantité",'fabrication 2018 semaine'!$A$5,"semaine",N72,"Référence",Tableau5[[#This Row],[Référence]]),0)</f>
        <v>0</v>
      </c>
      <c r="O74" s="10">
        <f>IFERROR(GETPIVOTDATA("Quantité",'fabrication 2018 semaine'!$A$5,"semaine",O72,"Référence",Tableau5[[#This Row],[Référence]]),0)</f>
        <v>0</v>
      </c>
      <c r="P74" s="10">
        <f>IFERROR(GETPIVOTDATA("Quantité",'fabrication 2018 semaine'!$A$5,"semaine",P72,"Référence",Tableau5[[#This Row],[Référence]]),0)</f>
        <v>0</v>
      </c>
      <c r="Q74" s="10">
        <f>IFERROR(GETPIVOTDATA("Quantité",'fabrication 2018 semaine'!$A$5,"semaine",Q72,"Référence",Tableau5[[#This Row],[Référence]]),0)</f>
        <v>0</v>
      </c>
      <c r="R74" s="10">
        <f>IFERROR(GETPIVOTDATA("Quantité",'fabrication 2018 semaine'!$A$5,"semaine",R72,"Référence",Tableau5[[#This Row],[Référence]]),0)</f>
        <v>0</v>
      </c>
      <c r="S74" s="10">
        <f>IFERROR(GETPIVOTDATA("Quantité",'fabrication 2018 semaine'!$A$5,"semaine",S72,"Référence",Tableau5[[#This Row],[Référence]]),0)</f>
        <v>0</v>
      </c>
      <c r="T74" s="10">
        <f>IFERROR(GETPIVOTDATA("Quantité",'fabrication 2018 semaine'!$A$5,"semaine",T72,"Référence",Tableau5[[#This Row],[Référence]]),0)</f>
        <v>0</v>
      </c>
      <c r="U74" s="10">
        <f>IFERROR(GETPIVOTDATA("Quantité",'fabrication 2018 semaine'!$A$5,"semaine",U72,"Référence",Tableau5[[#This Row],[Référence]]),0)</f>
        <v>0</v>
      </c>
      <c r="V74" s="10">
        <f>IFERROR(GETPIVOTDATA("Quantité",'fabrication 2018 semaine'!$A$5,"semaine",V72,"Référence",Tableau5[[#This Row],[Référence]]),0)</f>
        <v>0</v>
      </c>
      <c r="W74" s="10">
        <f>IFERROR(GETPIVOTDATA("Quantité",'fabrication 2018 semaine'!$A$5,"semaine",W72,"Référence",Tableau5[[#This Row],[Référence]]),0)</f>
        <v>0</v>
      </c>
      <c r="X74" s="10">
        <f>IFERROR(GETPIVOTDATA("Quantité",'fabrication 2018 semaine'!$A$5,"semaine",X72,"Référence",Tableau5[[#This Row],[Référence]]),0)</f>
        <v>0</v>
      </c>
      <c r="Y74" s="10">
        <f>IFERROR(GETPIVOTDATA("Quantité",'fabrication 2018 semaine'!$A$5,"semaine",Y72,"Référence",Tableau5[[#This Row],[Référence]]),0)</f>
        <v>0</v>
      </c>
      <c r="Z74" s="10">
        <f>IFERROR(GETPIVOTDATA("Quantité",'fabrication 2018 semaine'!$A$5,"semaine",Z72,"Référence",Tableau5[[#This Row],[Référence]]),0)</f>
        <v>0</v>
      </c>
      <c r="AA74" s="10">
        <f>IFERROR(GETPIVOTDATA("Quantité",'fabrication 2018 semaine'!$A$5,"semaine",AA72,"Référence",Tableau5[[#This Row],[Référence]]),0)</f>
        <v>0</v>
      </c>
      <c r="AB74" s="10">
        <f>IFERROR(GETPIVOTDATA("Quantité",'fabrication 2018 semaine'!$A$5,"semaine",AB72,"Référence",Tableau5[[#This Row],[Référence]]),0)</f>
        <v>0</v>
      </c>
      <c r="AC74" s="10">
        <f>IFERROR(GETPIVOTDATA("Quantité",'fabrication 2018 semaine'!$A$5,"semaine",AC72,"Référence",Tableau5[[#This Row],[Référence]]),0)</f>
        <v>0</v>
      </c>
      <c r="AD74" s="10">
        <f>IFERROR(GETPIVOTDATA("Quantité",'fabrication 2018 semaine'!$A$5,"semaine",AD72,"Référence",Tableau5[[#This Row],[Référence]]),0)</f>
        <v>0</v>
      </c>
      <c r="AE74" s="10">
        <f>IFERROR(GETPIVOTDATA("Quantité",'fabrication 2018 semaine'!$A$5,"semaine",AE72,"Référence",Tableau5[[#This Row],[Référence]]),0)</f>
        <v>0</v>
      </c>
      <c r="AF74" s="10">
        <f>IFERROR(GETPIVOTDATA("Quantité",'fabrication 2018 semaine'!$A$5,"semaine",AF72,"Référence",Tableau5[[#This Row],[Référence]]),0)</f>
        <v>0</v>
      </c>
      <c r="AG74" s="10">
        <f>IFERROR(GETPIVOTDATA("Quantité",'fabrication 2018 semaine'!$A$5,"semaine",AG72,"Référence",Tableau5[[#This Row],[Référence]]),0)</f>
        <v>0</v>
      </c>
      <c r="AH74" s="10">
        <f>IFERROR(GETPIVOTDATA("Quantité",'fabrication 2018 semaine'!$A$5,"semaine",AH72,"Référence",Tableau5[[#This Row],[Référence]]),0)</f>
        <v>0</v>
      </c>
      <c r="AI74" s="10">
        <f>IFERROR(GETPIVOTDATA("Quantité",'fabrication 2018 semaine'!$A$5,"semaine",AI72,"Référence",Tableau5[[#This Row],[Référence]]),0)</f>
        <v>0</v>
      </c>
      <c r="AJ74" s="10">
        <f>IFERROR(GETPIVOTDATA("Quantité",'fabrication 2018 semaine'!$A$5,"semaine",AJ72,"Référence",Tableau5[[#This Row],[Référence]]),0)</f>
        <v>0</v>
      </c>
      <c r="AK74" s="10">
        <f>IFERROR(GETPIVOTDATA("Quantité",'fabrication 2018 semaine'!$A$5,"semaine",AK72,"Référence",Tableau5[[#This Row],[Référence]]),0)</f>
        <v>0</v>
      </c>
      <c r="AL74" s="10">
        <f>IFERROR(GETPIVOTDATA("Quantité",'fabrication 2018 semaine'!$A$5,"semaine",AL72,"Référence",Tableau5[[#This Row],[Référence]]),0)</f>
        <v>0</v>
      </c>
      <c r="AM74" s="10">
        <f>IFERROR(GETPIVOTDATA("Quantité",'fabrication 2018 semaine'!$A$5,"semaine",AM72,"Référence",Tableau5[[#This Row],[Référence]]),0)</f>
        <v>0</v>
      </c>
      <c r="AN74" s="10">
        <f>IFERROR(GETPIVOTDATA("Quantité",'fabrication 2018 semaine'!$A$5,"semaine",AN72,"Référence",Tableau5[[#This Row],[Référence]]),0)</f>
        <v>0</v>
      </c>
      <c r="AO74" s="10">
        <f>IFERROR(GETPIVOTDATA("Quantité",'fabrication 2018 semaine'!$A$5,"semaine",AO72,"Référence",Tableau5[[#This Row],[Référence]]),0)</f>
        <v>0</v>
      </c>
      <c r="AP74" s="10">
        <f>IFERROR(GETPIVOTDATA("Quantité",'fabrication 2018 semaine'!$A$5,"semaine",AP72,"Référence",Tableau5[[#This Row],[Référence]]),0)</f>
        <v>0</v>
      </c>
      <c r="AQ74" s="10">
        <f>IFERROR(GETPIVOTDATA("Quantité",'fabrication 2018 semaine'!$A$5,"semaine",AQ72,"Référence",Tableau5[[#This Row],[Référence]]),0)</f>
        <v>0</v>
      </c>
      <c r="AR74" s="10">
        <f>IFERROR(GETPIVOTDATA("Quantité",'fabrication 2018 semaine'!$A$5,"semaine",AR72,"Référence",Tableau5[[#This Row],[Référence]]),0)</f>
        <v>0</v>
      </c>
      <c r="AS74" s="10">
        <f>IFERROR(GETPIVOTDATA("Quantité",'fabrication 2018 semaine'!$A$5,"semaine",AS72,"Référence",Tableau5[[#This Row],[Référence]]),0)</f>
        <v>0</v>
      </c>
      <c r="AT74" s="10">
        <f>IFERROR(GETPIVOTDATA("Quantité",'fabrication 2018 semaine'!$A$5,"semaine",AT72,"Référence",Tableau5[[#This Row],[Référence]]),0)</f>
        <v>0</v>
      </c>
      <c r="AU74" s="10">
        <f>IFERROR(GETPIVOTDATA("Quantité",'fabrication 2018 semaine'!$A$5,"semaine",AU72,"Référence",Tableau5[[#This Row],[Référence]]),0)</f>
        <v>0</v>
      </c>
      <c r="AV74" s="10">
        <f>IFERROR(GETPIVOTDATA("Quantité",'fabrication 2018 semaine'!$A$5,"semaine",AV72,"Référence",Tableau5[[#This Row],[Référence]]),0)</f>
        <v>0</v>
      </c>
      <c r="AW74" s="10">
        <f>IFERROR(GETPIVOTDATA("Quantité",'fabrication 2018 semaine'!$A$5,"semaine",AW72,"Référence",Tableau5[[#This Row],[Référence]]),0)</f>
        <v>0</v>
      </c>
      <c r="AX74" s="10">
        <f>IFERROR(GETPIVOTDATA("Quantité",'fabrication 2018 semaine'!$A$5,"semaine",AX72,"Référence",Tableau5[[#This Row],[Référence]]),0)</f>
        <v>0</v>
      </c>
      <c r="AY74" s="10">
        <f>IFERROR(GETPIVOTDATA("Quantité",'fabrication 2018 semaine'!$A$5,"semaine",AY72,"Référence",Tableau5[[#This Row],[Référence]]),0)</f>
        <v>0</v>
      </c>
      <c r="AZ74" s="10">
        <f>IFERROR(GETPIVOTDATA("Quantité",'fabrication 2018 semaine'!$A$5,"semaine",AZ72,"Référence",Tableau5[[#This Row],[Référence]]),0)</f>
        <v>0</v>
      </c>
      <c r="BA74" s="10">
        <f>IFERROR(GETPIVOTDATA("Quantité",'fabrication 2018 semaine'!$A$5,"semaine",BA72,"Référence",Tableau5[[#This Row],[Référence]]),0)</f>
        <v>0</v>
      </c>
      <c r="BB74" s="10">
        <f>IFERROR(GETPIVOTDATA("Quantité",'fabrication 2018 semaine'!$A$5,"semaine",BB72,"Référence",Tableau5[[#This Row],[Référence]]),0)</f>
        <v>0</v>
      </c>
      <c r="BC74" s="11">
        <f t="shared" si="2"/>
        <v>0</v>
      </c>
    </row>
    <row r="75" spans="1:55" ht="18" customHeight="1" x14ac:dyDescent="0.35">
      <c r="A75" s="9" t="s">
        <v>36</v>
      </c>
      <c r="B75" s="10" t="s">
        <v>37</v>
      </c>
      <c r="C75" s="10">
        <f>IFERROR(GETPIVOTDATA("Quantité",'fabrication 2018 semaine'!$A$5,"semaine",C73,"Référence",Tableau5[[#This Row],[Référence]]),0)</f>
        <v>0</v>
      </c>
      <c r="D75" s="10">
        <f>IFERROR(GETPIVOTDATA("Quantité",'fabrication 2018 semaine'!$A$5,"semaine",D73,"Référence",Tableau5[[#This Row],[Référence]]),0)</f>
        <v>0</v>
      </c>
      <c r="E75" s="10">
        <f>IFERROR(GETPIVOTDATA("Quantité",'fabrication 2018 semaine'!$A$5,"semaine",E73,"Référence",Tableau5[[#This Row],[Référence]]),0)</f>
        <v>0</v>
      </c>
      <c r="F75" s="10">
        <f>IFERROR(GETPIVOTDATA("Quantité",'fabrication 2018 semaine'!$A$5,"semaine",F73,"Référence",Tableau5[[#This Row],[Référence]]),0)</f>
        <v>0</v>
      </c>
      <c r="G75" s="10">
        <f>IFERROR(GETPIVOTDATA("Quantité",'fabrication 2018 semaine'!$A$5,"semaine",G73,"Référence",Tableau5[[#This Row],[Référence]]),0)</f>
        <v>0</v>
      </c>
      <c r="H75" s="10">
        <f>IFERROR(GETPIVOTDATA("Quantité",'fabrication 2018 semaine'!$A$5,"semaine",H73,"Référence",Tableau5[[#This Row],[Référence]]),0)</f>
        <v>0</v>
      </c>
      <c r="I75" s="10">
        <f>IFERROR(GETPIVOTDATA("Quantité",'fabrication 2018 semaine'!$A$5,"semaine",I73,"Référence",Tableau5[[#This Row],[Référence]]),0)</f>
        <v>0</v>
      </c>
      <c r="J75" s="10">
        <f>IFERROR(GETPIVOTDATA("Quantité",'fabrication 2018 semaine'!$A$5,"semaine",J73,"Référence",Tableau5[[#This Row],[Référence]]),0)</f>
        <v>0</v>
      </c>
      <c r="K75" s="10">
        <f>IFERROR(GETPIVOTDATA("Quantité",'fabrication 2018 semaine'!$A$5,"semaine",K73,"Référence",Tableau5[[#This Row],[Référence]]),0)</f>
        <v>0</v>
      </c>
      <c r="L75" s="10">
        <f>IFERROR(GETPIVOTDATA("Quantité",'fabrication 2018 semaine'!$A$5,"semaine",L73,"Référence",Tableau5[[#This Row],[Référence]]),0)</f>
        <v>0</v>
      </c>
      <c r="M75" s="10">
        <f>IFERROR(GETPIVOTDATA("Quantité",'fabrication 2018 semaine'!$A$5,"semaine",M73,"Référence",Tableau5[[#This Row],[Référence]]),0)</f>
        <v>0</v>
      </c>
      <c r="N75" s="10">
        <f>IFERROR(GETPIVOTDATA("Quantité",'fabrication 2018 semaine'!$A$5,"semaine",N73,"Référence",Tableau5[[#This Row],[Référence]]),0)</f>
        <v>0</v>
      </c>
      <c r="O75" s="10">
        <f>IFERROR(GETPIVOTDATA("Quantité",'fabrication 2018 semaine'!$A$5,"semaine",O73,"Référence",Tableau5[[#This Row],[Référence]]),0)</f>
        <v>0</v>
      </c>
      <c r="P75" s="10">
        <f>IFERROR(GETPIVOTDATA("Quantité",'fabrication 2018 semaine'!$A$5,"semaine",P73,"Référence",Tableau5[[#This Row],[Référence]]),0)</f>
        <v>0</v>
      </c>
      <c r="Q75" s="10">
        <f>IFERROR(GETPIVOTDATA("Quantité",'fabrication 2018 semaine'!$A$5,"semaine",Q73,"Référence",Tableau5[[#This Row],[Référence]]),0)</f>
        <v>0</v>
      </c>
      <c r="R75" s="10">
        <f>IFERROR(GETPIVOTDATA("Quantité",'fabrication 2018 semaine'!$A$5,"semaine",R73,"Référence",Tableau5[[#This Row],[Référence]]),0)</f>
        <v>0</v>
      </c>
      <c r="S75" s="10">
        <f>IFERROR(GETPIVOTDATA("Quantité",'fabrication 2018 semaine'!$A$5,"semaine",S73,"Référence",Tableau5[[#This Row],[Référence]]),0)</f>
        <v>0</v>
      </c>
      <c r="T75" s="10">
        <f>IFERROR(GETPIVOTDATA("Quantité",'fabrication 2018 semaine'!$A$5,"semaine",T73,"Référence",Tableau5[[#This Row],[Référence]]),0)</f>
        <v>0</v>
      </c>
      <c r="U75" s="10">
        <f>IFERROR(GETPIVOTDATA("Quantité",'fabrication 2018 semaine'!$A$5,"semaine",U73,"Référence",Tableau5[[#This Row],[Référence]]),0)</f>
        <v>0</v>
      </c>
      <c r="V75" s="10">
        <f>IFERROR(GETPIVOTDATA("Quantité",'fabrication 2018 semaine'!$A$5,"semaine",V73,"Référence",Tableau5[[#This Row],[Référence]]),0)</f>
        <v>0</v>
      </c>
      <c r="W75" s="10">
        <f>IFERROR(GETPIVOTDATA("Quantité",'fabrication 2018 semaine'!$A$5,"semaine",W73,"Référence",Tableau5[[#This Row],[Référence]]),0)</f>
        <v>0</v>
      </c>
      <c r="X75" s="10">
        <f>IFERROR(GETPIVOTDATA("Quantité",'fabrication 2018 semaine'!$A$5,"semaine",X73,"Référence",Tableau5[[#This Row],[Référence]]),0)</f>
        <v>0</v>
      </c>
      <c r="Y75" s="10">
        <f>IFERROR(GETPIVOTDATA("Quantité",'fabrication 2018 semaine'!$A$5,"semaine",Y73,"Référence",Tableau5[[#This Row],[Référence]]),0)</f>
        <v>0</v>
      </c>
      <c r="Z75" s="10">
        <f>IFERROR(GETPIVOTDATA("Quantité",'fabrication 2018 semaine'!$A$5,"semaine",Z73,"Référence",Tableau5[[#This Row],[Référence]]),0)</f>
        <v>0</v>
      </c>
      <c r="AA75" s="10">
        <f>IFERROR(GETPIVOTDATA("Quantité",'fabrication 2018 semaine'!$A$5,"semaine",AA73,"Référence",Tableau5[[#This Row],[Référence]]),0)</f>
        <v>0</v>
      </c>
      <c r="AB75" s="10">
        <f>IFERROR(GETPIVOTDATA("Quantité",'fabrication 2018 semaine'!$A$5,"semaine",AB73,"Référence",Tableau5[[#This Row],[Référence]]),0)</f>
        <v>0</v>
      </c>
      <c r="AC75" s="10">
        <f>IFERROR(GETPIVOTDATA("Quantité",'fabrication 2018 semaine'!$A$5,"semaine",AC73,"Référence",Tableau5[[#This Row],[Référence]]),0)</f>
        <v>0</v>
      </c>
      <c r="AD75" s="10">
        <f>IFERROR(GETPIVOTDATA("Quantité",'fabrication 2018 semaine'!$A$5,"semaine",AD73,"Référence",Tableau5[[#This Row],[Référence]]),0)</f>
        <v>0</v>
      </c>
      <c r="AE75" s="10">
        <f>IFERROR(GETPIVOTDATA("Quantité",'fabrication 2018 semaine'!$A$5,"semaine",AE73,"Référence",Tableau5[[#This Row],[Référence]]),0)</f>
        <v>0</v>
      </c>
      <c r="AF75" s="10">
        <f>IFERROR(GETPIVOTDATA("Quantité",'fabrication 2018 semaine'!$A$5,"semaine",AF73,"Référence",Tableau5[[#This Row],[Référence]]),0)</f>
        <v>0</v>
      </c>
      <c r="AG75" s="10">
        <f>IFERROR(GETPIVOTDATA("Quantité",'fabrication 2018 semaine'!$A$5,"semaine",AG73,"Référence",Tableau5[[#This Row],[Référence]]),0)</f>
        <v>0</v>
      </c>
      <c r="AH75" s="10">
        <f>IFERROR(GETPIVOTDATA("Quantité",'fabrication 2018 semaine'!$A$5,"semaine",AH73,"Référence",Tableau5[[#This Row],[Référence]]),0)</f>
        <v>0</v>
      </c>
      <c r="AI75" s="10">
        <f>IFERROR(GETPIVOTDATA("Quantité",'fabrication 2018 semaine'!$A$5,"semaine",AI73,"Référence",Tableau5[[#This Row],[Référence]]),0)</f>
        <v>0</v>
      </c>
      <c r="AJ75" s="10">
        <f>IFERROR(GETPIVOTDATA("Quantité",'fabrication 2018 semaine'!$A$5,"semaine",AJ73,"Référence",Tableau5[[#This Row],[Référence]]),0)</f>
        <v>0</v>
      </c>
      <c r="AK75" s="10">
        <f>IFERROR(GETPIVOTDATA("Quantité",'fabrication 2018 semaine'!$A$5,"semaine",AK73,"Référence",Tableau5[[#This Row],[Référence]]),0)</f>
        <v>0</v>
      </c>
      <c r="AL75" s="10">
        <f>IFERROR(GETPIVOTDATA("Quantité",'fabrication 2018 semaine'!$A$5,"semaine",AL73,"Référence",Tableau5[[#This Row],[Référence]]),0)</f>
        <v>0</v>
      </c>
      <c r="AM75" s="10">
        <f>IFERROR(GETPIVOTDATA("Quantité",'fabrication 2018 semaine'!$A$5,"semaine",AM73,"Référence",Tableau5[[#This Row],[Référence]]),0)</f>
        <v>0</v>
      </c>
      <c r="AN75" s="10">
        <f>IFERROR(GETPIVOTDATA("Quantité",'fabrication 2018 semaine'!$A$5,"semaine",AN73,"Référence",Tableau5[[#This Row],[Référence]]),0)</f>
        <v>0</v>
      </c>
      <c r="AO75" s="10">
        <f>IFERROR(GETPIVOTDATA("Quantité",'fabrication 2018 semaine'!$A$5,"semaine",AO73,"Référence",Tableau5[[#This Row],[Référence]]),0)</f>
        <v>0</v>
      </c>
      <c r="AP75" s="10">
        <f>IFERROR(GETPIVOTDATA("Quantité",'fabrication 2018 semaine'!$A$5,"semaine",AP73,"Référence",Tableau5[[#This Row],[Référence]]),0)</f>
        <v>0</v>
      </c>
      <c r="AQ75" s="10">
        <f>IFERROR(GETPIVOTDATA("Quantité",'fabrication 2018 semaine'!$A$5,"semaine",AQ73,"Référence",Tableau5[[#This Row],[Référence]]),0)</f>
        <v>0</v>
      </c>
      <c r="AR75" s="10">
        <f>IFERROR(GETPIVOTDATA("Quantité",'fabrication 2018 semaine'!$A$5,"semaine",AR73,"Référence",Tableau5[[#This Row],[Référence]]),0)</f>
        <v>0</v>
      </c>
      <c r="AS75" s="10">
        <f>IFERROR(GETPIVOTDATA("Quantité",'fabrication 2018 semaine'!$A$5,"semaine",AS73,"Référence",Tableau5[[#This Row],[Référence]]),0)</f>
        <v>0</v>
      </c>
      <c r="AT75" s="10">
        <f>IFERROR(GETPIVOTDATA("Quantité",'fabrication 2018 semaine'!$A$5,"semaine",AT73,"Référence",Tableau5[[#This Row],[Référence]]),0)</f>
        <v>0</v>
      </c>
      <c r="AU75" s="10">
        <f>IFERROR(GETPIVOTDATA("Quantité",'fabrication 2018 semaine'!$A$5,"semaine",AU73,"Référence",Tableau5[[#This Row],[Référence]]),0)</f>
        <v>0</v>
      </c>
      <c r="AV75" s="10">
        <f>IFERROR(GETPIVOTDATA("Quantité",'fabrication 2018 semaine'!$A$5,"semaine",AV73,"Référence",Tableau5[[#This Row],[Référence]]),0)</f>
        <v>0</v>
      </c>
      <c r="AW75" s="10">
        <f>IFERROR(GETPIVOTDATA("Quantité",'fabrication 2018 semaine'!$A$5,"semaine",AW73,"Référence",Tableau5[[#This Row],[Référence]]),0)</f>
        <v>0</v>
      </c>
      <c r="AX75" s="10">
        <f>IFERROR(GETPIVOTDATA("Quantité",'fabrication 2018 semaine'!$A$5,"semaine",AX73,"Référence",Tableau5[[#This Row],[Référence]]),0)</f>
        <v>0</v>
      </c>
      <c r="AY75" s="10">
        <f>IFERROR(GETPIVOTDATA("Quantité",'fabrication 2018 semaine'!$A$5,"semaine",AY73,"Référence",Tableau5[[#This Row],[Référence]]),0)</f>
        <v>0</v>
      </c>
      <c r="AZ75" s="10">
        <f>IFERROR(GETPIVOTDATA("Quantité",'fabrication 2018 semaine'!$A$5,"semaine",AZ73,"Référence",Tableau5[[#This Row],[Référence]]),0)</f>
        <v>0</v>
      </c>
      <c r="BA75" s="10">
        <f>IFERROR(GETPIVOTDATA("Quantité",'fabrication 2018 semaine'!$A$5,"semaine",BA73,"Référence",Tableau5[[#This Row],[Référence]]),0)</f>
        <v>0</v>
      </c>
      <c r="BB75" s="10">
        <f>IFERROR(GETPIVOTDATA("Quantité",'fabrication 2018 semaine'!$A$5,"semaine",BB73,"Référence",Tableau5[[#This Row],[Référence]]),0)</f>
        <v>0</v>
      </c>
      <c r="BC75" s="11">
        <f t="shared" si="2"/>
        <v>0</v>
      </c>
    </row>
    <row r="76" spans="1:55" ht="18" customHeight="1" x14ac:dyDescent="0.35">
      <c r="A76" s="9" t="s">
        <v>248</v>
      </c>
      <c r="B76" s="10" t="s">
        <v>330</v>
      </c>
      <c r="C76" s="10">
        <f>IFERROR(GETPIVOTDATA("Quantité",'fabrication 2018 semaine'!$A$5,"semaine",C74,"Référence",Tableau5[[#This Row],[Référence]]),0)</f>
        <v>0</v>
      </c>
      <c r="D76" s="10">
        <f>IFERROR(GETPIVOTDATA("Quantité",'fabrication 2018 semaine'!$A$5,"semaine",D74,"Référence",Tableau5[[#This Row],[Référence]]),0)</f>
        <v>0</v>
      </c>
      <c r="E76" s="10">
        <f>IFERROR(GETPIVOTDATA("Quantité",'fabrication 2018 semaine'!$A$5,"semaine",E74,"Référence",Tableau5[[#This Row],[Référence]]),0)</f>
        <v>0</v>
      </c>
      <c r="F76" s="10">
        <f>IFERROR(GETPIVOTDATA("Quantité",'fabrication 2018 semaine'!$A$5,"semaine",F74,"Référence",Tableau5[[#This Row],[Référence]]),0)</f>
        <v>0</v>
      </c>
      <c r="G76" s="10">
        <f>IFERROR(GETPIVOTDATA("Quantité",'fabrication 2018 semaine'!$A$5,"semaine",G74,"Référence",Tableau5[[#This Row],[Référence]]),0)</f>
        <v>0</v>
      </c>
      <c r="H76" s="10">
        <f>IFERROR(GETPIVOTDATA("Quantité",'fabrication 2018 semaine'!$A$5,"semaine",H74,"Référence",Tableau5[[#This Row],[Référence]]),0)</f>
        <v>0</v>
      </c>
      <c r="I76" s="10">
        <f>IFERROR(GETPIVOTDATA("Quantité",'fabrication 2018 semaine'!$A$5,"semaine",I74,"Référence",Tableau5[[#This Row],[Référence]]),0)</f>
        <v>0</v>
      </c>
      <c r="J76" s="10">
        <f>IFERROR(GETPIVOTDATA("Quantité",'fabrication 2018 semaine'!$A$5,"semaine",J74,"Référence",Tableau5[[#This Row],[Référence]]),0)</f>
        <v>0</v>
      </c>
      <c r="K76" s="10">
        <f>IFERROR(GETPIVOTDATA("Quantité",'fabrication 2018 semaine'!$A$5,"semaine",K74,"Référence",Tableau5[[#This Row],[Référence]]),0)</f>
        <v>0</v>
      </c>
      <c r="L76" s="10">
        <f>IFERROR(GETPIVOTDATA("Quantité",'fabrication 2018 semaine'!$A$5,"semaine",L74,"Référence",Tableau5[[#This Row],[Référence]]),0)</f>
        <v>0</v>
      </c>
      <c r="M76" s="10">
        <f>IFERROR(GETPIVOTDATA("Quantité",'fabrication 2018 semaine'!$A$5,"semaine",M74,"Référence",Tableau5[[#This Row],[Référence]]),0)</f>
        <v>0</v>
      </c>
      <c r="N76" s="10">
        <f>IFERROR(GETPIVOTDATA("Quantité",'fabrication 2018 semaine'!$A$5,"semaine",N74,"Référence",Tableau5[[#This Row],[Référence]]),0)</f>
        <v>0</v>
      </c>
      <c r="O76" s="10">
        <f>IFERROR(GETPIVOTDATA("Quantité",'fabrication 2018 semaine'!$A$5,"semaine",O74,"Référence",Tableau5[[#This Row],[Référence]]),0)</f>
        <v>0</v>
      </c>
      <c r="P76" s="10">
        <f>IFERROR(GETPIVOTDATA("Quantité",'fabrication 2018 semaine'!$A$5,"semaine",P74,"Référence",Tableau5[[#This Row],[Référence]]),0)</f>
        <v>0</v>
      </c>
      <c r="Q76" s="10">
        <f>IFERROR(GETPIVOTDATA("Quantité",'fabrication 2018 semaine'!$A$5,"semaine",Q74,"Référence",Tableau5[[#This Row],[Référence]]),0)</f>
        <v>0</v>
      </c>
      <c r="R76" s="10">
        <f>IFERROR(GETPIVOTDATA("Quantité",'fabrication 2018 semaine'!$A$5,"semaine",R74,"Référence",Tableau5[[#This Row],[Référence]]),0)</f>
        <v>0</v>
      </c>
      <c r="S76" s="10">
        <f>IFERROR(GETPIVOTDATA("Quantité",'fabrication 2018 semaine'!$A$5,"semaine",S74,"Référence",Tableau5[[#This Row],[Référence]]),0)</f>
        <v>0</v>
      </c>
      <c r="T76" s="10">
        <f>IFERROR(GETPIVOTDATA("Quantité",'fabrication 2018 semaine'!$A$5,"semaine",T74,"Référence",Tableau5[[#This Row],[Référence]]),0)</f>
        <v>0</v>
      </c>
      <c r="U76" s="10">
        <f>IFERROR(GETPIVOTDATA("Quantité",'fabrication 2018 semaine'!$A$5,"semaine",U74,"Référence",Tableau5[[#This Row],[Référence]]),0)</f>
        <v>0</v>
      </c>
      <c r="V76" s="10">
        <f>IFERROR(GETPIVOTDATA("Quantité",'fabrication 2018 semaine'!$A$5,"semaine",V74,"Référence",Tableau5[[#This Row],[Référence]]),0)</f>
        <v>0</v>
      </c>
      <c r="W76" s="10">
        <f>IFERROR(GETPIVOTDATA("Quantité",'fabrication 2018 semaine'!$A$5,"semaine",W74,"Référence",Tableau5[[#This Row],[Référence]]),0)</f>
        <v>0</v>
      </c>
      <c r="X76" s="10">
        <f>IFERROR(GETPIVOTDATA("Quantité",'fabrication 2018 semaine'!$A$5,"semaine",X74,"Référence",Tableau5[[#This Row],[Référence]]),0)</f>
        <v>0</v>
      </c>
      <c r="Y76" s="10">
        <f>IFERROR(GETPIVOTDATA("Quantité",'fabrication 2018 semaine'!$A$5,"semaine",Y74,"Référence",Tableau5[[#This Row],[Référence]]),0)</f>
        <v>0</v>
      </c>
      <c r="Z76" s="10">
        <f>IFERROR(GETPIVOTDATA("Quantité",'fabrication 2018 semaine'!$A$5,"semaine",Z74,"Référence",Tableau5[[#This Row],[Référence]]),0)</f>
        <v>0</v>
      </c>
      <c r="AA76" s="10">
        <f>IFERROR(GETPIVOTDATA("Quantité",'fabrication 2018 semaine'!$A$5,"semaine",AA74,"Référence",Tableau5[[#This Row],[Référence]]),0)</f>
        <v>0</v>
      </c>
      <c r="AB76" s="10">
        <f>IFERROR(GETPIVOTDATA("Quantité",'fabrication 2018 semaine'!$A$5,"semaine",AB74,"Référence",Tableau5[[#This Row],[Référence]]),0)</f>
        <v>0</v>
      </c>
      <c r="AC76" s="10">
        <f>IFERROR(GETPIVOTDATA("Quantité",'fabrication 2018 semaine'!$A$5,"semaine",AC74,"Référence",Tableau5[[#This Row],[Référence]]),0)</f>
        <v>0</v>
      </c>
      <c r="AD76" s="10">
        <f>IFERROR(GETPIVOTDATA("Quantité",'fabrication 2018 semaine'!$A$5,"semaine",AD74,"Référence",Tableau5[[#This Row],[Référence]]),0)</f>
        <v>0</v>
      </c>
      <c r="AE76" s="10">
        <f>IFERROR(GETPIVOTDATA("Quantité",'fabrication 2018 semaine'!$A$5,"semaine",AE74,"Référence",Tableau5[[#This Row],[Référence]]),0)</f>
        <v>0</v>
      </c>
      <c r="AF76" s="10">
        <f>IFERROR(GETPIVOTDATA("Quantité",'fabrication 2018 semaine'!$A$5,"semaine",AF74,"Référence",Tableau5[[#This Row],[Référence]]),0)</f>
        <v>0</v>
      </c>
      <c r="AG76" s="10">
        <f>IFERROR(GETPIVOTDATA("Quantité",'fabrication 2018 semaine'!$A$5,"semaine",AG74,"Référence",Tableau5[[#This Row],[Référence]]),0)</f>
        <v>0</v>
      </c>
      <c r="AH76" s="10">
        <f>IFERROR(GETPIVOTDATA("Quantité",'fabrication 2018 semaine'!$A$5,"semaine",AH74,"Référence",Tableau5[[#This Row],[Référence]]),0)</f>
        <v>0</v>
      </c>
      <c r="AI76" s="10">
        <f>IFERROR(GETPIVOTDATA("Quantité",'fabrication 2018 semaine'!$A$5,"semaine",AI74,"Référence",Tableau5[[#This Row],[Référence]]),0)</f>
        <v>0</v>
      </c>
      <c r="AJ76" s="10">
        <f>IFERROR(GETPIVOTDATA("Quantité",'fabrication 2018 semaine'!$A$5,"semaine",AJ74,"Référence",Tableau5[[#This Row],[Référence]]),0)</f>
        <v>0</v>
      </c>
      <c r="AK76" s="10">
        <f>IFERROR(GETPIVOTDATA("Quantité",'fabrication 2018 semaine'!$A$5,"semaine",AK74,"Référence",Tableau5[[#This Row],[Référence]]),0)</f>
        <v>0</v>
      </c>
      <c r="AL76" s="10">
        <f>IFERROR(GETPIVOTDATA("Quantité",'fabrication 2018 semaine'!$A$5,"semaine",AL74,"Référence",Tableau5[[#This Row],[Référence]]),0)</f>
        <v>0</v>
      </c>
      <c r="AM76" s="10">
        <f>IFERROR(GETPIVOTDATA("Quantité",'fabrication 2018 semaine'!$A$5,"semaine",AM74,"Référence",Tableau5[[#This Row],[Référence]]),0)</f>
        <v>0</v>
      </c>
      <c r="AN76" s="10">
        <f>IFERROR(GETPIVOTDATA("Quantité",'fabrication 2018 semaine'!$A$5,"semaine",AN74,"Référence",Tableau5[[#This Row],[Référence]]),0)</f>
        <v>0</v>
      </c>
      <c r="AO76" s="10">
        <f>IFERROR(GETPIVOTDATA("Quantité",'fabrication 2018 semaine'!$A$5,"semaine",AO74,"Référence",Tableau5[[#This Row],[Référence]]),0)</f>
        <v>0</v>
      </c>
      <c r="AP76" s="10">
        <f>IFERROR(GETPIVOTDATA("Quantité",'fabrication 2018 semaine'!$A$5,"semaine",AP74,"Référence",Tableau5[[#This Row],[Référence]]),0)</f>
        <v>0</v>
      </c>
      <c r="AQ76" s="10">
        <f>IFERROR(GETPIVOTDATA("Quantité",'fabrication 2018 semaine'!$A$5,"semaine",AQ74,"Référence",Tableau5[[#This Row],[Référence]]),0)</f>
        <v>0</v>
      </c>
      <c r="AR76" s="10">
        <f>IFERROR(GETPIVOTDATA("Quantité",'fabrication 2018 semaine'!$A$5,"semaine",AR74,"Référence",Tableau5[[#This Row],[Référence]]),0)</f>
        <v>0</v>
      </c>
      <c r="AS76" s="10">
        <f>IFERROR(GETPIVOTDATA("Quantité",'fabrication 2018 semaine'!$A$5,"semaine",AS74,"Référence",Tableau5[[#This Row],[Référence]]),0)</f>
        <v>0</v>
      </c>
      <c r="AT76" s="10">
        <f>IFERROR(GETPIVOTDATA("Quantité",'fabrication 2018 semaine'!$A$5,"semaine",AT74,"Référence",Tableau5[[#This Row],[Référence]]),0)</f>
        <v>0</v>
      </c>
      <c r="AU76" s="10">
        <f>IFERROR(GETPIVOTDATA("Quantité",'fabrication 2018 semaine'!$A$5,"semaine",AU74,"Référence",Tableau5[[#This Row],[Référence]]),0)</f>
        <v>0</v>
      </c>
      <c r="AV76" s="10">
        <f>IFERROR(GETPIVOTDATA("Quantité",'fabrication 2018 semaine'!$A$5,"semaine",AV74,"Référence",Tableau5[[#This Row],[Référence]]),0)</f>
        <v>0</v>
      </c>
      <c r="AW76" s="10">
        <f>IFERROR(GETPIVOTDATA("Quantité",'fabrication 2018 semaine'!$A$5,"semaine",AW74,"Référence",Tableau5[[#This Row],[Référence]]),0)</f>
        <v>0</v>
      </c>
      <c r="AX76" s="10">
        <f>IFERROR(GETPIVOTDATA("Quantité",'fabrication 2018 semaine'!$A$5,"semaine",AX74,"Référence",Tableau5[[#This Row],[Référence]]),0)</f>
        <v>0</v>
      </c>
      <c r="AY76" s="10">
        <f>IFERROR(GETPIVOTDATA("Quantité",'fabrication 2018 semaine'!$A$5,"semaine",AY74,"Référence",Tableau5[[#This Row],[Référence]]),0)</f>
        <v>0</v>
      </c>
      <c r="AZ76" s="10">
        <f>IFERROR(GETPIVOTDATA("Quantité",'fabrication 2018 semaine'!$A$5,"semaine",AZ74,"Référence",Tableau5[[#This Row],[Référence]]),0)</f>
        <v>0</v>
      </c>
      <c r="BA76" s="10">
        <f>IFERROR(GETPIVOTDATA("Quantité",'fabrication 2018 semaine'!$A$5,"semaine",BA74,"Référence",Tableau5[[#This Row],[Référence]]),0)</f>
        <v>0</v>
      </c>
      <c r="BB76" s="10">
        <f>IFERROR(GETPIVOTDATA("Quantité",'fabrication 2018 semaine'!$A$5,"semaine",BB74,"Référence",Tableau5[[#This Row],[Référence]]),0)</f>
        <v>0</v>
      </c>
      <c r="BC76" s="11">
        <f t="shared" si="2"/>
        <v>0</v>
      </c>
    </row>
    <row r="77" spans="1:55" ht="18" customHeight="1" x14ac:dyDescent="0.35">
      <c r="A77" s="9" t="s">
        <v>38</v>
      </c>
      <c r="B77" s="10" t="s">
        <v>39</v>
      </c>
      <c r="C77" s="10">
        <f>IFERROR(GETPIVOTDATA("Quantité",'fabrication 2018 semaine'!$A$5,"semaine",C75,"Référence",Tableau5[[#This Row],[Référence]]),0)</f>
        <v>0</v>
      </c>
      <c r="D77" s="10">
        <f>IFERROR(GETPIVOTDATA("Quantité",'fabrication 2018 semaine'!$A$5,"semaine",D75,"Référence",Tableau5[[#This Row],[Référence]]),0)</f>
        <v>0</v>
      </c>
      <c r="E77" s="10">
        <f>IFERROR(GETPIVOTDATA("Quantité",'fabrication 2018 semaine'!$A$5,"semaine",E75,"Référence",Tableau5[[#This Row],[Référence]]),0)</f>
        <v>0</v>
      </c>
      <c r="F77" s="10">
        <f>IFERROR(GETPIVOTDATA("Quantité",'fabrication 2018 semaine'!$A$5,"semaine",F75,"Référence",Tableau5[[#This Row],[Référence]]),0)</f>
        <v>0</v>
      </c>
      <c r="G77" s="10">
        <f>IFERROR(GETPIVOTDATA("Quantité",'fabrication 2018 semaine'!$A$5,"semaine",G75,"Référence",Tableau5[[#This Row],[Référence]]),0)</f>
        <v>0</v>
      </c>
      <c r="H77" s="10">
        <f>IFERROR(GETPIVOTDATA("Quantité",'fabrication 2018 semaine'!$A$5,"semaine",H75,"Référence",Tableau5[[#This Row],[Référence]]),0)</f>
        <v>0</v>
      </c>
      <c r="I77" s="10">
        <f>IFERROR(GETPIVOTDATA("Quantité",'fabrication 2018 semaine'!$A$5,"semaine",I75,"Référence",Tableau5[[#This Row],[Référence]]),0)</f>
        <v>0</v>
      </c>
      <c r="J77" s="10">
        <f>IFERROR(GETPIVOTDATA("Quantité",'fabrication 2018 semaine'!$A$5,"semaine",J75,"Référence",Tableau5[[#This Row],[Référence]]),0)</f>
        <v>0</v>
      </c>
      <c r="K77" s="10">
        <f>IFERROR(GETPIVOTDATA("Quantité",'fabrication 2018 semaine'!$A$5,"semaine",K75,"Référence",Tableau5[[#This Row],[Référence]]),0)</f>
        <v>0</v>
      </c>
      <c r="L77" s="10">
        <f>IFERROR(GETPIVOTDATA("Quantité",'fabrication 2018 semaine'!$A$5,"semaine",L75,"Référence",Tableau5[[#This Row],[Référence]]),0)</f>
        <v>0</v>
      </c>
      <c r="M77" s="10">
        <f>IFERROR(GETPIVOTDATA("Quantité",'fabrication 2018 semaine'!$A$5,"semaine",M75,"Référence",Tableau5[[#This Row],[Référence]]),0)</f>
        <v>0</v>
      </c>
      <c r="N77" s="10">
        <f>IFERROR(GETPIVOTDATA("Quantité",'fabrication 2018 semaine'!$A$5,"semaine",N75,"Référence",Tableau5[[#This Row],[Référence]]),0)</f>
        <v>0</v>
      </c>
      <c r="O77" s="10">
        <f>IFERROR(GETPIVOTDATA("Quantité",'fabrication 2018 semaine'!$A$5,"semaine",O75,"Référence",Tableau5[[#This Row],[Référence]]),0)</f>
        <v>0</v>
      </c>
      <c r="P77" s="10">
        <f>IFERROR(GETPIVOTDATA("Quantité",'fabrication 2018 semaine'!$A$5,"semaine",P75,"Référence",Tableau5[[#This Row],[Référence]]),0)</f>
        <v>0</v>
      </c>
      <c r="Q77" s="10">
        <f>IFERROR(GETPIVOTDATA("Quantité",'fabrication 2018 semaine'!$A$5,"semaine",Q75,"Référence",Tableau5[[#This Row],[Référence]]),0)</f>
        <v>0</v>
      </c>
      <c r="R77" s="10">
        <f>IFERROR(GETPIVOTDATA("Quantité",'fabrication 2018 semaine'!$A$5,"semaine",R75,"Référence",Tableau5[[#This Row],[Référence]]),0)</f>
        <v>0</v>
      </c>
      <c r="S77" s="10">
        <f>IFERROR(GETPIVOTDATA("Quantité",'fabrication 2018 semaine'!$A$5,"semaine",S75,"Référence",Tableau5[[#This Row],[Référence]]),0)</f>
        <v>0</v>
      </c>
      <c r="T77" s="10">
        <f>IFERROR(GETPIVOTDATA("Quantité",'fabrication 2018 semaine'!$A$5,"semaine",T75,"Référence",Tableau5[[#This Row],[Référence]]),0)</f>
        <v>0</v>
      </c>
      <c r="U77" s="10">
        <f>IFERROR(GETPIVOTDATA("Quantité",'fabrication 2018 semaine'!$A$5,"semaine",U75,"Référence",Tableau5[[#This Row],[Référence]]),0)</f>
        <v>0</v>
      </c>
      <c r="V77" s="10">
        <f>IFERROR(GETPIVOTDATA("Quantité",'fabrication 2018 semaine'!$A$5,"semaine",V75,"Référence",Tableau5[[#This Row],[Référence]]),0)</f>
        <v>0</v>
      </c>
      <c r="W77" s="10">
        <f>IFERROR(GETPIVOTDATA("Quantité",'fabrication 2018 semaine'!$A$5,"semaine",W75,"Référence",Tableau5[[#This Row],[Référence]]),0)</f>
        <v>0</v>
      </c>
      <c r="X77" s="10">
        <f>IFERROR(GETPIVOTDATA("Quantité",'fabrication 2018 semaine'!$A$5,"semaine",X75,"Référence",Tableau5[[#This Row],[Référence]]),0)</f>
        <v>0</v>
      </c>
      <c r="Y77" s="10">
        <f>IFERROR(GETPIVOTDATA("Quantité",'fabrication 2018 semaine'!$A$5,"semaine",Y75,"Référence",Tableau5[[#This Row],[Référence]]),0)</f>
        <v>0</v>
      </c>
      <c r="Z77" s="10">
        <f>IFERROR(GETPIVOTDATA("Quantité",'fabrication 2018 semaine'!$A$5,"semaine",Z75,"Référence",Tableau5[[#This Row],[Référence]]),0)</f>
        <v>0</v>
      </c>
      <c r="AA77" s="10">
        <f>IFERROR(GETPIVOTDATA("Quantité",'fabrication 2018 semaine'!$A$5,"semaine",AA75,"Référence",Tableau5[[#This Row],[Référence]]),0)</f>
        <v>0</v>
      </c>
      <c r="AB77" s="10">
        <f>IFERROR(GETPIVOTDATA("Quantité",'fabrication 2018 semaine'!$A$5,"semaine",AB75,"Référence",Tableau5[[#This Row],[Référence]]),0)</f>
        <v>0</v>
      </c>
      <c r="AC77" s="10">
        <f>IFERROR(GETPIVOTDATA("Quantité",'fabrication 2018 semaine'!$A$5,"semaine",AC75,"Référence",Tableau5[[#This Row],[Référence]]),0)</f>
        <v>0</v>
      </c>
      <c r="AD77" s="10">
        <f>IFERROR(GETPIVOTDATA("Quantité",'fabrication 2018 semaine'!$A$5,"semaine",AD75,"Référence",Tableau5[[#This Row],[Référence]]),0)</f>
        <v>0</v>
      </c>
      <c r="AE77" s="10">
        <f>IFERROR(GETPIVOTDATA("Quantité",'fabrication 2018 semaine'!$A$5,"semaine",AE75,"Référence",Tableau5[[#This Row],[Référence]]),0)</f>
        <v>0</v>
      </c>
      <c r="AF77" s="10">
        <f>IFERROR(GETPIVOTDATA("Quantité",'fabrication 2018 semaine'!$A$5,"semaine",AF75,"Référence",Tableau5[[#This Row],[Référence]]),0)</f>
        <v>0</v>
      </c>
      <c r="AG77" s="10">
        <f>IFERROR(GETPIVOTDATA("Quantité",'fabrication 2018 semaine'!$A$5,"semaine",AG75,"Référence",Tableau5[[#This Row],[Référence]]),0)</f>
        <v>0</v>
      </c>
      <c r="AH77" s="10">
        <f>IFERROR(GETPIVOTDATA("Quantité",'fabrication 2018 semaine'!$A$5,"semaine",AH75,"Référence",Tableau5[[#This Row],[Référence]]),0)</f>
        <v>0</v>
      </c>
      <c r="AI77" s="10">
        <f>IFERROR(GETPIVOTDATA("Quantité",'fabrication 2018 semaine'!$A$5,"semaine",AI75,"Référence",Tableau5[[#This Row],[Référence]]),0)</f>
        <v>0</v>
      </c>
      <c r="AJ77" s="10">
        <f>IFERROR(GETPIVOTDATA("Quantité",'fabrication 2018 semaine'!$A$5,"semaine",AJ75,"Référence",Tableau5[[#This Row],[Référence]]),0)</f>
        <v>0</v>
      </c>
      <c r="AK77" s="10">
        <f>IFERROR(GETPIVOTDATA("Quantité",'fabrication 2018 semaine'!$A$5,"semaine",AK75,"Référence",Tableau5[[#This Row],[Référence]]),0)</f>
        <v>0</v>
      </c>
      <c r="AL77" s="10">
        <f>IFERROR(GETPIVOTDATA("Quantité",'fabrication 2018 semaine'!$A$5,"semaine",AL75,"Référence",Tableau5[[#This Row],[Référence]]),0)</f>
        <v>0</v>
      </c>
      <c r="AM77" s="10">
        <f>IFERROR(GETPIVOTDATA("Quantité",'fabrication 2018 semaine'!$A$5,"semaine",AM75,"Référence",Tableau5[[#This Row],[Référence]]),0)</f>
        <v>0</v>
      </c>
      <c r="AN77" s="10">
        <f>IFERROR(GETPIVOTDATA("Quantité",'fabrication 2018 semaine'!$A$5,"semaine",AN75,"Référence",Tableau5[[#This Row],[Référence]]),0)</f>
        <v>0</v>
      </c>
      <c r="AO77" s="10">
        <f>IFERROR(GETPIVOTDATA("Quantité",'fabrication 2018 semaine'!$A$5,"semaine",AO75,"Référence",Tableau5[[#This Row],[Référence]]),0)</f>
        <v>0</v>
      </c>
      <c r="AP77" s="10">
        <f>IFERROR(GETPIVOTDATA("Quantité",'fabrication 2018 semaine'!$A$5,"semaine",AP75,"Référence",Tableau5[[#This Row],[Référence]]),0)</f>
        <v>0</v>
      </c>
      <c r="AQ77" s="10">
        <f>IFERROR(GETPIVOTDATA("Quantité",'fabrication 2018 semaine'!$A$5,"semaine",AQ75,"Référence",Tableau5[[#This Row],[Référence]]),0)</f>
        <v>0</v>
      </c>
      <c r="AR77" s="10">
        <f>IFERROR(GETPIVOTDATA("Quantité",'fabrication 2018 semaine'!$A$5,"semaine",AR75,"Référence",Tableau5[[#This Row],[Référence]]),0)</f>
        <v>0</v>
      </c>
      <c r="AS77" s="10">
        <f>IFERROR(GETPIVOTDATA("Quantité",'fabrication 2018 semaine'!$A$5,"semaine",AS75,"Référence",Tableau5[[#This Row],[Référence]]),0)</f>
        <v>0</v>
      </c>
      <c r="AT77" s="10">
        <f>IFERROR(GETPIVOTDATA("Quantité",'fabrication 2018 semaine'!$A$5,"semaine",AT75,"Référence",Tableau5[[#This Row],[Référence]]),0)</f>
        <v>0</v>
      </c>
      <c r="AU77" s="10">
        <f>IFERROR(GETPIVOTDATA("Quantité",'fabrication 2018 semaine'!$A$5,"semaine",AU75,"Référence",Tableau5[[#This Row],[Référence]]),0)</f>
        <v>0</v>
      </c>
      <c r="AV77" s="10">
        <f>IFERROR(GETPIVOTDATA("Quantité",'fabrication 2018 semaine'!$A$5,"semaine",AV75,"Référence",Tableau5[[#This Row],[Référence]]),0)</f>
        <v>0</v>
      </c>
      <c r="AW77" s="10">
        <f>IFERROR(GETPIVOTDATA("Quantité",'fabrication 2018 semaine'!$A$5,"semaine",AW75,"Référence",Tableau5[[#This Row],[Référence]]),0)</f>
        <v>0</v>
      </c>
      <c r="AX77" s="10">
        <f>IFERROR(GETPIVOTDATA("Quantité",'fabrication 2018 semaine'!$A$5,"semaine",AX75,"Référence",Tableau5[[#This Row],[Référence]]),0)</f>
        <v>0</v>
      </c>
      <c r="AY77" s="10">
        <f>IFERROR(GETPIVOTDATA("Quantité",'fabrication 2018 semaine'!$A$5,"semaine",AY75,"Référence",Tableau5[[#This Row],[Référence]]),0)</f>
        <v>0</v>
      </c>
      <c r="AZ77" s="10">
        <f>IFERROR(GETPIVOTDATA("Quantité",'fabrication 2018 semaine'!$A$5,"semaine",AZ75,"Référence",Tableau5[[#This Row],[Référence]]),0)</f>
        <v>0</v>
      </c>
      <c r="BA77" s="10">
        <f>IFERROR(GETPIVOTDATA("Quantité",'fabrication 2018 semaine'!$A$5,"semaine",BA75,"Référence",Tableau5[[#This Row],[Référence]]),0)</f>
        <v>0</v>
      </c>
      <c r="BB77" s="10">
        <f>IFERROR(GETPIVOTDATA("Quantité",'fabrication 2018 semaine'!$A$5,"semaine",BB75,"Référence",Tableau5[[#This Row],[Référence]]),0)</f>
        <v>0</v>
      </c>
      <c r="BC77" s="11">
        <f t="shared" si="2"/>
        <v>0</v>
      </c>
    </row>
    <row r="78" spans="1:55" ht="18" customHeight="1" x14ac:dyDescent="0.35">
      <c r="A78" s="9" t="s">
        <v>125</v>
      </c>
      <c r="B78" s="10" t="s">
        <v>126</v>
      </c>
      <c r="C78" s="10">
        <f>IFERROR(GETPIVOTDATA("Quantité",'fabrication 2018 semaine'!$A$5,"semaine",C76,"Référence",Tableau5[[#This Row],[Référence]]),0)</f>
        <v>0</v>
      </c>
      <c r="D78" s="10">
        <f>IFERROR(GETPIVOTDATA("Quantité",'fabrication 2018 semaine'!$A$5,"semaine",D76,"Référence",Tableau5[[#This Row],[Référence]]),0)</f>
        <v>0</v>
      </c>
      <c r="E78" s="10">
        <f>IFERROR(GETPIVOTDATA("Quantité",'fabrication 2018 semaine'!$A$5,"semaine",E76,"Référence",Tableau5[[#This Row],[Référence]]),0)</f>
        <v>0</v>
      </c>
      <c r="F78" s="10">
        <f>IFERROR(GETPIVOTDATA("Quantité",'fabrication 2018 semaine'!$A$5,"semaine",F76,"Référence",Tableau5[[#This Row],[Référence]]),0)</f>
        <v>0</v>
      </c>
      <c r="G78" s="10">
        <f>IFERROR(GETPIVOTDATA("Quantité",'fabrication 2018 semaine'!$A$5,"semaine",G76,"Référence",Tableau5[[#This Row],[Référence]]),0)</f>
        <v>0</v>
      </c>
      <c r="H78" s="10">
        <f>IFERROR(GETPIVOTDATA("Quantité",'fabrication 2018 semaine'!$A$5,"semaine",H76,"Référence",Tableau5[[#This Row],[Référence]]),0)</f>
        <v>0</v>
      </c>
      <c r="I78" s="10">
        <f>IFERROR(GETPIVOTDATA("Quantité",'fabrication 2018 semaine'!$A$5,"semaine",I76,"Référence",Tableau5[[#This Row],[Référence]]),0)</f>
        <v>0</v>
      </c>
      <c r="J78" s="10">
        <f>IFERROR(GETPIVOTDATA("Quantité",'fabrication 2018 semaine'!$A$5,"semaine",J76,"Référence",Tableau5[[#This Row],[Référence]]),0)</f>
        <v>0</v>
      </c>
      <c r="K78" s="10">
        <f>IFERROR(GETPIVOTDATA("Quantité",'fabrication 2018 semaine'!$A$5,"semaine",K76,"Référence",Tableau5[[#This Row],[Référence]]),0)</f>
        <v>0</v>
      </c>
      <c r="L78" s="10">
        <f>IFERROR(GETPIVOTDATA("Quantité",'fabrication 2018 semaine'!$A$5,"semaine",L76,"Référence",Tableau5[[#This Row],[Référence]]),0)</f>
        <v>0</v>
      </c>
      <c r="M78" s="10">
        <f>IFERROR(GETPIVOTDATA("Quantité",'fabrication 2018 semaine'!$A$5,"semaine",M76,"Référence",Tableau5[[#This Row],[Référence]]),0)</f>
        <v>0</v>
      </c>
      <c r="N78" s="10">
        <f>IFERROR(GETPIVOTDATA("Quantité",'fabrication 2018 semaine'!$A$5,"semaine",N76,"Référence",Tableau5[[#This Row],[Référence]]),0)</f>
        <v>0</v>
      </c>
      <c r="O78" s="10">
        <f>IFERROR(GETPIVOTDATA("Quantité",'fabrication 2018 semaine'!$A$5,"semaine",O76,"Référence",Tableau5[[#This Row],[Référence]]),0)</f>
        <v>0</v>
      </c>
      <c r="P78" s="10">
        <f>IFERROR(GETPIVOTDATA("Quantité",'fabrication 2018 semaine'!$A$5,"semaine",P76,"Référence",Tableau5[[#This Row],[Référence]]),0)</f>
        <v>0</v>
      </c>
      <c r="Q78" s="10">
        <f>IFERROR(GETPIVOTDATA("Quantité",'fabrication 2018 semaine'!$A$5,"semaine",Q76,"Référence",Tableau5[[#This Row],[Référence]]),0)</f>
        <v>0</v>
      </c>
      <c r="R78" s="10">
        <f>IFERROR(GETPIVOTDATA("Quantité",'fabrication 2018 semaine'!$A$5,"semaine",R76,"Référence",Tableau5[[#This Row],[Référence]]),0)</f>
        <v>0</v>
      </c>
      <c r="S78" s="10">
        <f>IFERROR(GETPIVOTDATA("Quantité",'fabrication 2018 semaine'!$A$5,"semaine",S76,"Référence",Tableau5[[#This Row],[Référence]]),0)</f>
        <v>0</v>
      </c>
      <c r="T78" s="10">
        <f>IFERROR(GETPIVOTDATA("Quantité",'fabrication 2018 semaine'!$A$5,"semaine",T76,"Référence",Tableau5[[#This Row],[Référence]]),0)</f>
        <v>0</v>
      </c>
      <c r="U78" s="10">
        <f>IFERROR(GETPIVOTDATA("Quantité",'fabrication 2018 semaine'!$A$5,"semaine",U76,"Référence",Tableau5[[#This Row],[Référence]]),0)</f>
        <v>0</v>
      </c>
      <c r="V78" s="10">
        <f>IFERROR(GETPIVOTDATA("Quantité",'fabrication 2018 semaine'!$A$5,"semaine",V76,"Référence",Tableau5[[#This Row],[Référence]]),0)</f>
        <v>0</v>
      </c>
      <c r="W78" s="10">
        <f>IFERROR(GETPIVOTDATA("Quantité",'fabrication 2018 semaine'!$A$5,"semaine",W76,"Référence",Tableau5[[#This Row],[Référence]]),0)</f>
        <v>0</v>
      </c>
      <c r="X78" s="10">
        <f>IFERROR(GETPIVOTDATA("Quantité",'fabrication 2018 semaine'!$A$5,"semaine",X76,"Référence",Tableau5[[#This Row],[Référence]]),0)</f>
        <v>0</v>
      </c>
      <c r="Y78" s="10">
        <f>IFERROR(GETPIVOTDATA("Quantité",'fabrication 2018 semaine'!$A$5,"semaine",Y76,"Référence",Tableau5[[#This Row],[Référence]]),0)</f>
        <v>0</v>
      </c>
      <c r="Z78" s="10">
        <f>IFERROR(GETPIVOTDATA("Quantité",'fabrication 2018 semaine'!$A$5,"semaine",Z76,"Référence",Tableau5[[#This Row],[Référence]]),0)</f>
        <v>0</v>
      </c>
      <c r="AA78" s="10">
        <f>IFERROR(GETPIVOTDATA("Quantité",'fabrication 2018 semaine'!$A$5,"semaine",AA76,"Référence",Tableau5[[#This Row],[Référence]]),0)</f>
        <v>0</v>
      </c>
      <c r="AB78" s="10">
        <f>IFERROR(GETPIVOTDATA("Quantité",'fabrication 2018 semaine'!$A$5,"semaine",AB76,"Référence",Tableau5[[#This Row],[Référence]]),0)</f>
        <v>0</v>
      </c>
      <c r="AC78" s="10">
        <f>IFERROR(GETPIVOTDATA("Quantité",'fabrication 2018 semaine'!$A$5,"semaine",AC76,"Référence",Tableau5[[#This Row],[Référence]]),0)</f>
        <v>0</v>
      </c>
      <c r="AD78" s="10">
        <f>IFERROR(GETPIVOTDATA("Quantité",'fabrication 2018 semaine'!$A$5,"semaine",AD76,"Référence",Tableau5[[#This Row],[Référence]]),0)</f>
        <v>0</v>
      </c>
      <c r="AE78" s="10">
        <f>IFERROR(GETPIVOTDATA("Quantité",'fabrication 2018 semaine'!$A$5,"semaine",AE76,"Référence",Tableau5[[#This Row],[Référence]]),0)</f>
        <v>0</v>
      </c>
      <c r="AF78" s="10">
        <f>IFERROR(GETPIVOTDATA("Quantité",'fabrication 2018 semaine'!$A$5,"semaine",AF76,"Référence",Tableau5[[#This Row],[Référence]]),0)</f>
        <v>0</v>
      </c>
      <c r="AG78" s="10">
        <f>IFERROR(GETPIVOTDATA("Quantité",'fabrication 2018 semaine'!$A$5,"semaine",AG76,"Référence",Tableau5[[#This Row],[Référence]]),0)</f>
        <v>0</v>
      </c>
      <c r="AH78" s="10">
        <f>IFERROR(GETPIVOTDATA("Quantité",'fabrication 2018 semaine'!$A$5,"semaine",AH76,"Référence",Tableau5[[#This Row],[Référence]]),0)</f>
        <v>0</v>
      </c>
      <c r="AI78" s="10">
        <f>IFERROR(GETPIVOTDATA("Quantité",'fabrication 2018 semaine'!$A$5,"semaine",AI76,"Référence",Tableau5[[#This Row],[Référence]]),0)</f>
        <v>0</v>
      </c>
      <c r="AJ78" s="10">
        <f>IFERROR(GETPIVOTDATA("Quantité",'fabrication 2018 semaine'!$A$5,"semaine",AJ76,"Référence",Tableau5[[#This Row],[Référence]]),0)</f>
        <v>0</v>
      </c>
      <c r="AK78" s="10">
        <f>IFERROR(GETPIVOTDATA("Quantité",'fabrication 2018 semaine'!$A$5,"semaine",AK76,"Référence",Tableau5[[#This Row],[Référence]]),0)</f>
        <v>0</v>
      </c>
      <c r="AL78" s="10">
        <f>IFERROR(GETPIVOTDATA("Quantité",'fabrication 2018 semaine'!$A$5,"semaine",AL76,"Référence",Tableau5[[#This Row],[Référence]]),0)</f>
        <v>0</v>
      </c>
      <c r="AM78" s="10">
        <f>IFERROR(GETPIVOTDATA("Quantité",'fabrication 2018 semaine'!$A$5,"semaine",AM76,"Référence",Tableau5[[#This Row],[Référence]]),0)</f>
        <v>0</v>
      </c>
      <c r="AN78" s="10">
        <f>IFERROR(GETPIVOTDATA("Quantité",'fabrication 2018 semaine'!$A$5,"semaine",AN76,"Référence",Tableau5[[#This Row],[Référence]]),0)</f>
        <v>0</v>
      </c>
      <c r="AO78" s="10">
        <f>IFERROR(GETPIVOTDATA("Quantité",'fabrication 2018 semaine'!$A$5,"semaine",AO76,"Référence",Tableau5[[#This Row],[Référence]]),0)</f>
        <v>0</v>
      </c>
      <c r="AP78" s="10">
        <f>IFERROR(GETPIVOTDATA("Quantité",'fabrication 2018 semaine'!$A$5,"semaine",AP76,"Référence",Tableau5[[#This Row],[Référence]]),0)</f>
        <v>0</v>
      </c>
      <c r="AQ78" s="10">
        <f>IFERROR(GETPIVOTDATA("Quantité",'fabrication 2018 semaine'!$A$5,"semaine",AQ76,"Référence",Tableau5[[#This Row],[Référence]]),0)</f>
        <v>0</v>
      </c>
      <c r="AR78" s="10">
        <f>IFERROR(GETPIVOTDATA("Quantité",'fabrication 2018 semaine'!$A$5,"semaine",AR76,"Référence",Tableau5[[#This Row],[Référence]]),0)</f>
        <v>0</v>
      </c>
      <c r="AS78" s="10">
        <f>IFERROR(GETPIVOTDATA("Quantité",'fabrication 2018 semaine'!$A$5,"semaine",AS76,"Référence",Tableau5[[#This Row],[Référence]]),0)</f>
        <v>0</v>
      </c>
      <c r="AT78" s="10">
        <f>IFERROR(GETPIVOTDATA("Quantité",'fabrication 2018 semaine'!$A$5,"semaine",AT76,"Référence",Tableau5[[#This Row],[Référence]]),0)</f>
        <v>0</v>
      </c>
      <c r="AU78" s="10">
        <f>IFERROR(GETPIVOTDATA("Quantité",'fabrication 2018 semaine'!$A$5,"semaine",AU76,"Référence",Tableau5[[#This Row],[Référence]]),0)</f>
        <v>0</v>
      </c>
      <c r="AV78" s="10">
        <f>IFERROR(GETPIVOTDATA("Quantité",'fabrication 2018 semaine'!$A$5,"semaine",AV76,"Référence",Tableau5[[#This Row],[Référence]]),0)</f>
        <v>0</v>
      </c>
      <c r="AW78" s="10">
        <f>IFERROR(GETPIVOTDATA("Quantité",'fabrication 2018 semaine'!$A$5,"semaine",AW76,"Référence",Tableau5[[#This Row],[Référence]]),0)</f>
        <v>0</v>
      </c>
      <c r="AX78" s="10">
        <f>IFERROR(GETPIVOTDATA("Quantité",'fabrication 2018 semaine'!$A$5,"semaine",AX76,"Référence",Tableau5[[#This Row],[Référence]]),0)</f>
        <v>0</v>
      </c>
      <c r="AY78" s="10">
        <f>IFERROR(GETPIVOTDATA("Quantité",'fabrication 2018 semaine'!$A$5,"semaine",AY76,"Référence",Tableau5[[#This Row],[Référence]]),0)</f>
        <v>0</v>
      </c>
      <c r="AZ78" s="10">
        <f>IFERROR(GETPIVOTDATA("Quantité",'fabrication 2018 semaine'!$A$5,"semaine",AZ76,"Référence",Tableau5[[#This Row],[Référence]]),0)</f>
        <v>0</v>
      </c>
      <c r="BA78" s="10">
        <f>IFERROR(GETPIVOTDATA("Quantité",'fabrication 2018 semaine'!$A$5,"semaine",BA76,"Référence",Tableau5[[#This Row],[Référence]]),0)</f>
        <v>0</v>
      </c>
      <c r="BB78" s="10">
        <f>IFERROR(GETPIVOTDATA("Quantité",'fabrication 2018 semaine'!$A$5,"semaine",BB76,"Référence",Tableau5[[#This Row],[Référence]]),0)</f>
        <v>0</v>
      </c>
      <c r="BC78" s="11">
        <f t="shared" si="2"/>
        <v>0</v>
      </c>
    </row>
    <row r="79" spans="1:55" ht="18" customHeight="1" x14ac:dyDescent="0.35">
      <c r="A79" s="9" t="s">
        <v>44</v>
      </c>
      <c r="B79" s="10" t="s">
        <v>45</v>
      </c>
      <c r="C79" s="10">
        <f>IFERROR(GETPIVOTDATA("Quantité",'fabrication 2018 semaine'!$A$5,"semaine",C77,"Référence",Tableau5[[#This Row],[Référence]]),0)</f>
        <v>0</v>
      </c>
      <c r="D79" s="10">
        <f>IFERROR(GETPIVOTDATA("Quantité",'fabrication 2018 semaine'!$A$5,"semaine",D77,"Référence",Tableau5[[#This Row],[Référence]]),0)</f>
        <v>0</v>
      </c>
      <c r="E79" s="10">
        <f>IFERROR(GETPIVOTDATA("Quantité",'fabrication 2018 semaine'!$A$5,"semaine",E77,"Référence",Tableau5[[#This Row],[Référence]]),0)</f>
        <v>0</v>
      </c>
      <c r="F79" s="10">
        <f>IFERROR(GETPIVOTDATA("Quantité",'fabrication 2018 semaine'!$A$5,"semaine",F77,"Référence",Tableau5[[#This Row],[Référence]]),0)</f>
        <v>0</v>
      </c>
      <c r="G79" s="10">
        <f>IFERROR(GETPIVOTDATA("Quantité",'fabrication 2018 semaine'!$A$5,"semaine",G77,"Référence",Tableau5[[#This Row],[Référence]]),0)</f>
        <v>0</v>
      </c>
      <c r="H79" s="10">
        <f>IFERROR(GETPIVOTDATA("Quantité",'fabrication 2018 semaine'!$A$5,"semaine",H77,"Référence",Tableau5[[#This Row],[Référence]]),0)</f>
        <v>0</v>
      </c>
      <c r="I79" s="10">
        <f>IFERROR(GETPIVOTDATA("Quantité",'fabrication 2018 semaine'!$A$5,"semaine",I77,"Référence",Tableau5[[#This Row],[Référence]]),0)</f>
        <v>0</v>
      </c>
      <c r="J79" s="10">
        <f>IFERROR(GETPIVOTDATA("Quantité",'fabrication 2018 semaine'!$A$5,"semaine",J77,"Référence",Tableau5[[#This Row],[Référence]]),0)</f>
        <v>0</v>
      </c>
      <c r="K79" s="10">
        <f>IFERROR(GETPIVOTDATA("Quantité",'fabrication 2018 semaine'!$A$5,"semaine",K77,"Référence",Tableau5[[#This Row],[Référence]]),0)</f>
        <v>0</v>
      </c>
      <c r="L79" s="10">
        <f>IFERROR(GETPIVOTDATA("Quantité",'fabrication 2018 semaine'!$A$5,"semaine",L77,"Référence",Tableau5[[#This Row],[Référence]]),0)</f>
        <v>0</v>
      </c>
      <c r="M79" s="10">
        <f>IFERROR(GETPIVOTDATA("Quantité",'fabrication 2018 semaine'!$A$5,"semaine",M77,"Référence",Tableau5[[#This Row],[Référence]]),0)</f>
        <v>0</v>
      </c>
      <c r="N79" s="10">
        <f>IFERROR(GETPIVOTDATA("Quantité",'fabrication 2018 semaine'!$A$5,"semaine",N77,"Référence",Tableau5[[#This Row],[Référence]]),0)</f>
        <v>0</v>
      </c>
      <c r="O79" s="10">
        <f>IFERROR(GETPIVOTDATA("Quantité",'fabrication 2018 semaine'!$A$5,"semaine",O77,"Référence",Tableau5[[#This Row],[Référence]]),0)</f>
        <v>0</v>
      </c>
      <c r="P79" s="10">
        <f>IFERROR(GETPIVOTDATA("Quantité",'fabrication 2018 semaine'!$A$5,"semaine",P77,"Référence",Tableau5[[#This Row],[Référence]]),0)</f>
        <v>0</v>
      </c>
      <c r="Q79" s="10">
        <f>IFERROR(GETPIVOTDATA("Quantité",'fabrication 2018 semaine'!$A$5,"semaine",Q77,"Référence",Tableau5[[#This Row],[Référence]]),0)</f>
        <v>0</v>
      </c>
      <c r="R79" s="10">
        <f>IFERROR(GETPIVOTDATA("Quantité",'fabrication 2018 semaine'!$A$5,"semaine",R77,"Référence",Tableau5[[#This Row],[Référence]]),0)</f>
        <v>0</v>
      </c>
      <c r="S79" s="10">
        <f>IFERROR(GETPIVOTDATA("Quantité",'fabrication 2018 semaine'!$A$5,"semaine",S77,"Référence",Tableau5[[#This Row],[Référence]]),0)</f>
        <v>0</v>
      </c>
      <c r="T79" s="10">
        <f>IFERROR(GETPIVOTDATA("Quantité",'fabrication 2018 semaine'!$A$5,"semaine",T77,"Référence",Tableau5[[#This Row],[Référence]]),0)</f>
        <v>0</v>
      </c>
      <c r="U79" s="10">
        <f>IFERROR(GETPIVOTDATA("Quantité",'fabrication 2018 semaine'!$A$5,"semaine",U77,"Référence",Tableau5[[#This Row],[Référence]]),0)</f>
        <v>0</v>
      </c>
      <c r="V79" s="10">
        <f>IFERROR(GETPIVOTDATA("Quantité",'fabrication 2018 semaine'!$A$5,"semaine",V77,"Référence",Tableau5[[#This Row],[Référence]]),0)</f>
        <v>0</v>
      </c>
      <c r="W79" s="10">
        <f>IFERROR(GETPIVOTDATA("Quantité",'fabrication 2018 semaine'!$A$5,"semaine",W77,"Référence",Tableau5[[#This Row],[Référence]]),0)</f>
        <v>0</v>
      </c>
      <c r="X79" s="10">
        <f>IFERROR(GETPIVOTDATA("Quantité",'fabrication 2018 semaine'!$A$5,"semaine",X77,"Référence",Tableau5[[#This Row],[Référence]]),0)</f>
        <v>0</v>
      </c>
      <c r="Y79" s="10">
        <f>IFERROR(GETPIVOTDATA("Quantité",'fabrication 2018 semaine'!$A$5,"semaine",Y77,"Référence",Tableau5[[#This Row],[Référence]]),0)</f>
        <v>0</v>
      </c>
      <c r="Z79" s="10">
        <f>IFERROR(GETPIVOTDATA("Quantité",'fabrication 2018 semaine'!$A$5,"semaine",Z77,"Référence",Tableau5[[#This Row],[Référence]]),0)</f>
        <v>0</v>
      </c>
      <c r="AA79" s="10">
        <f>IFERROR(GETPIVOTDATA("Quantité",'fabrication 2018 semaine'!$A$5,"semaine",AA77,"Référence",Tableau5[[#This Row],[Référence]]),0)</f>
        <v>0</v>
      </c>
      <c r="AB79" s="10">
        <f>IFERROR(GETPIVOTDATA("Quantité",'fabrication 2018 semaine'!$A$5,"semaine",AB77,"Référence",Tableau5[[#This Row],[Référence]]),0)</f>
        <v>0</v>
      </c>
      <c r="AC79" s="10">
        <f>IFERROR(GETPIVOTDATA("Quantité",'fabrication 2018 semaine'!$A$5,"semaine",AC77,"Référence",Tableau5[[#This Row],[Référence]]),0)</f>
        <v>0</v>
      </c>
      <c r="AD79" s="10">
        <f>IFERROR(GETPIVOTDATA("Quantité",'fabrication 2018 semaine'!$A$5,"semaine",AD77,"Référence",Tableau5[[#This Row],[Référence]]),0)</f>
        <v>0</v>
      </c>
      <c r="AE79" s="10">
        <f>IFERROR(GETPIVOTDATA("Quantité",'fabrication 2018 semaine'!$A$5,"semaine",AE77,"Référence",Tableau5[[#This Row],[Référence]]),0)</f>
        <v>0</v>
      </c>
      <c r="AF79" s="10">
        <f>IFERROR(GETPIVOTDATA("Quantité",'fabrication 2018 semaine'!$A$5,"semaine",AF77,"Référence",Tableau5[[#This Row],[Référence]]),0)</f>
        <v>0</v>
      </c>
      <c r="AG79" s="10">
        <f>IFERROR(GETPIVOTDATA("Quantité",'fabrication 2018 semaine'!$A$5,"semaine",AG77,"Référence",Tableau5[[#This Row],[Référence]]),0)</f>
        <v>0</v>
      </c>
      <c r="AH79" s="10">
        <f>IFERROR(GETPIVOTDATA("Quantité",'fabrication 2018 semaine'!$A$5,"semaine",AH77,"Référence",Tableau5[[#This Row],[Référence]]),0)</f>
        <v>0</v>
      </c>
      <c r="AI79" s="10">
        <f>IFERROR(GETPIVOTDATA("Quantité",'fabrication 2018 semaine'!$A$5,"semaine",AI77,"Référence",Tableau5[[#This Row],[Référence]]),0)</f>
        <v>0</v>
      </c>
      <c r="AJ79" s="10">
        <f>IFERROR(GETPIVOTDATA("Quantité",'fabrication 2018 semaine'!$A$5,"semaine",AJ77,"Référence",Tableau5[[#This Row],[Référence]]),0)</f>
        <v>0</v>
      </c>
      <c r="AK79" s="10">
        <f>IFERROR(GETPIVOTDATA("Quantité",'fabrication 2018 semaine'!$A$5,"semaine",AK77,"Référence",Tableau5[[#This Row],[Référence]]),0)</f>
        <v>0</v>
      </c>
      <c r="AL79" s="10">
        <f>IFERROR(GETPIVOTDATA("Quantité",'fabrication 2018 semaine'!$A$5,"semaine",AL77,"Référence",Tableau5[[#This Row],[Référence]]),0)</f>
        <v>0</v>
      </c>
      <c r="AM79" s="10">
        <f>IFERROR(GETPIVOTDATA("Quantité",'fabrication 2018 semaine'!$A$5,"semaine",AM77,"Référence",Tableau5[[#This Row],[Référence]]),0)</f>
        <v>0</v>
      </c>
      <c r="AN79" s="10">
        <f>IFERROR(GETPIVOTDATA("Quantité",'fabrication 2018 semaine'!$A$5,"semaine",AN77,"Référence",Tableau5[[#This Row],[Référence]]),0)</f>
        <v>0</v>
      </c>
      <c r="AO79" s="10">
        <f>IFERROR(GETPIVOTDATA("Quantité",'fabrication 2018 semaine'!$A$5,"semaine",AO77,"Référence",Tableau5[[#This Row],[Référence]]),0)</f>
        <v>0</v>
      </c>
      <c r="AP79" s="10">
        <f>IFERROR(GETPIVOTDATA("Quantité",'fabrication 2018 semaine'!$A$5,"semaine",AP77,"Référence",Tableau5[[#This Row],[Référence]]),0)</f>
        <v>0</v>
      </c>
      <c r="AQ79" s="10">
        <f>IFERROR(GETPIVOTDATA("Quantité",'fabrication 2018 semaine'!$A$5,"semaine",AQ77,"Référence",Tableau5[[#This Row],[Référence]]),0)</f>
        <v>0</v>
      </c>
      <c r="AR79" s="10">
        <f>IFERROR(GETPIVOTDATA("Quantité",'fabrication 2018 semaine'!$A$5,"semaine",AR77,"Référence",Tableau5[[#This Row],[Référence]]),0)</f>
        <v>0</v>
      </c>
      <c r="AS79" s="10">
        <f>IFERROR(GETPIVOTDATA("Quantité",'fabrication 2018 semaine'!$A$5,"semaine",AS77,"Référence",Tableau5[[#This Row],[Référence]]),0)</f>
        <v>0</v>
      </c>
      <c r="AT79" s="10">
        <f>IFERROR(GETPIVOTDATA("Quantité",'fabrication 2018 semaine'!$A$5,"semaine",AT77,"Référence",Tableau5[[#This Row],[Référence]]),0)</f>
        <v>0</v>
      </c>
      <c r="AU79" s="10">
        <f>IFERROR(GETPIVOTDATA("Quantité",'fabrication 2018 semaine'!$A$5,"semaine",AU77,"Référence",Tableau5[[#This Row],[Référence]]),0)</f>
        <v>0</v>
      </c>
      <c r="AV79" s="10">
        <f>IFERROR(GETPIVOTDATA("Quantité",'fabrication 2018 semaine'!$A$5,"semaine",AV77,"Référence",Tableau5[[#This Row],[Référence]]),0)</f>
        <v>0</v>
      </c>
      <c r="AW79" s="10">
        <f>IFERROR(GETPIVOTDATA("Quantité",'fabrication 2018 semaine'!$A$5,"semaine",AW77,"Référence",Tableau5[[#This Row],[Référence]]),0)</f>
        <v>0</v>
      </c>
      <c r="AX79" s="10">
        <f>IFERROR(GETPIVOTDATA("Quantité",'fabrication 2018 semaine'!$A$5,"semaine",AX77,"Référence",Tableau5[[#This Row],[Référence]]),0)</f>
        <v>0</v>
      </c>
      <c r="AY79" s="10">
        <f>IFERROR(GETPIVOTDATA("Quantité",'fabrication 2018 semaine'!$A$5,"semaine",AY77,"Référence",Tableau5[[#This Row],[Référence]]),0)</f>
        <v>0</v>
      </c>
      <c r="AZ79" s="10">
        <f>IFERROR(GETPIVOTDATA("Quantité",'fabrication 2018 semaine'!$A$5,"semaine",AZ77,"Référence",Tableau5[[#This Row],[Référence]]),0)</f>
        <v>0</v>
      </c>
      <c r="BA79" s="10">
        <f>IFERROR(GETPIVOTDATA("Quantité",'fabrication 2018 semaine'!$A$5,"semaine",BA77,"Référence",Tableau5[[#This Row],[Référence]]),0)</f>
        <v>0</v>
      </c>
      <c r="BB79" s="10">
        <f>IFERROR(GETPIVOTDATA("Quantité",'fabrication 2018 semaine'!$A$5,"semaine",BB77,"Référence",Tableau5[[#This Row],[Référence]]),0)</f>
        <v>0</v>
      </c>
      <c r="BC79" s="11">
        <f t="shared" si="2"/>
        <v>0</v>
      </c>
    </row>
    <row r="80" spans="1:55" ht="18" customHeight="1" x14ac:dyDescent="0.35">
      <c r="A80" s="9" t="s">
        <v>181</v>
      </c>
      <c r="B80" s="10" t="s">
        <v>331</v>
      </c>
      <c r="C80" s="10">
        <f>IFERROR(GETPIVOTDATA("Quantité",'fabrication 2018 semaine'!$A$5,"semaine",C78,"Référence",Tableau5[[#This Row],[Référence]]),0)</f>
        <v>0</v>
      </c>
      <c r="D80" s="10">
        <f>IFERROR(GETPIVOTDATA("Quantité",'fabrication 2018 semaine'!$A$5,"semaine",D78,"Référence",Tableau5[[#This Row],[Référence]]),0)</f>
        <v>0</v>
      </c>
      <c r="E80" s="10">
        <f>IFERROR(GETPIVOTDATA("Quantité",'fabrication 2018 semaine'!$A$5,"semaine",E78,"Référence",Tableau5[[#This Row],[Référence]]),0)</f>
        <v>0</v>
      </c>
      <c r="F80" s="10">
        <f>IFERROR(GETPIVOTDATA("Quantité",'fabrication 2018 semaine'!$A$5,"semaine",F78,"Référence",Tableau5[[#This Row],[Référence]]),0)</f>
        <v>0</v>
      </c>
      <c r="G80" s="10">
        <f>IFERROR(GETPIVOTDATA("Quantité",'fabrication 2018 semaine'!$A$5,"semaine",G78,"Référence",Tableau5[[#This Row],[Référence]]),0)</f>
        <v>0</v>
      </c>
      <c r="H80" s="10">
        <f>IFERROR(GETPIVOTDATA("Quantité",'fabrication 2018 semaine'!$A$5,"semaine",H78,"Référence",Tableau5[[#This Row],[Référence]]),0)</f>
        <v>0</v>
      </c>
      <c r="I80" s="10">
        <f>IFERROR(GETPIVOTDATA("Quantité",'fabrication 2018 semaine'!$A$5,"semaine",I78,"Référence",Tableau5[[#This Row],[Référence]]),0)</f>
        <v>0</v>
      </c>
      <c r="J80" s="10">
        <f>IFERROR(GETPIVOTDATA("Quantité",'fabrication 2018 semaine'!$A$5,"semaine",J78,"Référence",Tableau5[[#This Row],[Référence]]),0)</f>
        <v>0</v>
      </c>
      <c r="K80" s="10">
        <f>IFERROR(GETPIVOTDATA("Quantité",'fabrication 2018 semaine'!$A$5,"semaine",K78,"Référence",Tableau5[[#This Row],[Référence]]),0)</f>
        <v>0</v>
      </c>
      <c r="L80" s="10">
        <f>IFERROR(GETPIVOTDATA("Quantité",'fabrication 2018 semaine'!$A$5,"semaine",L78,"Référence",Tableau5[[#This Row],[Référence]]),0)</f>
        <v>0</v>
      </c>
      <c r="M80" s="10">
        <f>IFERROR(GETPIVOTDATA("Quantité",'fabrication 2018 semaine'!$A$5,"semaine",M78,"Référence",Tableau5[[#This Row],[Référence]]),0)</f>
        <v>0</v>
      </c>
      <c r="N80" s="10">
        <f>IFERROR(GETPIVOTDATA("Quantité",'fabrication 2018 semaine'!$A$5,"semaine",N78,"Référence",Tableau5[[#This Row],[Référence]]),0)</f>
        <v>0</v>
      </c>
      <c r="O80" s="10">
        <f>IFERROR(GETPIVOTDATA("Quantité",'fabrication 2018 semaine'!$A$5,"semaine",O78,"Référence",Tableau5[[#This Row],[Référence]]),0)</f>
        <v>0</v>
      </c>
      <c r="P80" s="10">
        <f>IFERROR(GETPIVOTDATA("Quantité",'fabrication 2018 semaine'!$A$5,"semaine",P78,"Référence",Tableau5[[#This Row],[Référence]]),0)</f>
        <v>0</v>
      </c>
      <c r="Q80" s="10">
        <f>IFERROR(GETPIVOTDATA("Quantité",'fabrication 2018 semaine'!$A$5,"semaine",Q78,"Référence",Tableau5[[#This Row],[Référence]]),0)</f>
        <v>0</v>
      </c>
      <c r="R80" s="10">
        <f>IFERROR(GETPIVOTDATA("Quantité",'fabrication 2018 semaine'!$A$5,"semaine",R78,"Référence",Tableau5[[#This Row],[Référence]]),0)</f>
        <v>0</v>
      </c>
      <c r="S80" s="10">
        <f>IFERROR(GETPIVOTDATA("Quantité",'fabrication 2018 semaine'!$A$5,"semaine",S78,"Référence",Tableau5[[#This Row],[Référence]]),0)</f>
        <v>0</v>
      </c>
      <c r="T80" s="10">
        <f>IFERROR(GETPIVOTDATA("Quantité",'fabrication 2018 semaine'!$A$5,"semaine",T78,"Référence",Tableau5[[#This Row],[Référence]]),0)</f>
        <v>0</v>
      </c>
      <c r="U80" s="10">
        <f>IFERROR(GETPIVOTDATA("Quantité",'fabrication 2018 semaine'!$A$5,"semaine",U78,"Référence",Tableau5[[#This Row],[Référence]]),0)</f>
        <v>0</v>
      </c>
      <c r="V80" s="10">
        <f>IFERROR(GETPIVOTDATA("Quantité",'fabrication 2018 semaine'!$A$5,"semaine",V78,"Référence",Tableau5[[#This Row],[Référence]]),0)</f>
        <v>0</v>
      </c>
      <c r="W80" s="10">
        <f>IFERROR(GETPIVOTDATA("Quantité",'fabrication 2018 semaine'!$A$5,"semaine",W78,"Référence",Tableau5[[#This Row],[Référence]]),0)</f>
        <v>0</v>
      </c>
      <c r="X80" s="10">
        <f>IFERROR(GETPIVOTDATA("Quantité",'fabrication 2018 semaine'!$A$5,"semaine",X78,"Référence",Tableau5[[#This Row],[Référence]]),0)</f>
        <v>0</v>
      </c>
      <c r="Y80" s="10">
        <f>IFERROR(GETPIVOTDATA("Quantité",'fabrication 2018 semaine'!$A$5,"semaine",Y78,"Référence",Tableau5[[#This Row],[Référence]]),0)</f>
        <v>0</v>
      </c>
      <c r="Z80" s="10">
        <f>IFERROR(GETPIVOTDATA("Quantité",'fabrication 2018 semaine'!$A$5,"semaine",Z78,"Référence",Tableau5[[#This Row],[Référence]]),0)</f>
        <v>0</v>
      </c>
      <c r="AA80" s="10">
        <f>IFERROR(GETPIVOTDATA("Quantité",'fabrication 2018 semaine'!$A$5,"semaine",AA78,"Référence",Tableau5[[#This Row],[Référence]]),0)</f>
        <v>0</v>
      </c>
      <c r="AB80" s="10">
        <f>IFERROR(GETPIVOTDATA("Quantité",'fabrication 2018 semaine'!$A$5,"semaine",AB78,"Référence",Tableau5[[#This Row],[Référence]]),0)</f>
        <v>0</v>
      </c>
      <c r="AC80" s="10">
        <f>IFERROR(GETPIVOTDATA("Quantité",'fabrication 2018 semaine'!$A$5,"semaine",AC78,"Référence",Tableau5[[#This Row],[Référence]]),0)</f>
        <v>0</v>
      </c>
      <c r="AD80" s="10">
        <f>IFERROR(GETPIVOTDATA("Quantité",'fabrication 2018 semaine'!$A$5,"semaine",AD78,"Référence",Tableau5[[#This Row],[Référence]]),0)</f>
        <v>0</v>
      </c>
      <c r="AE80" s="10">
        <f>IFERROR(GETPIVOTDATA("Quantité",'fabrication 2018 semaine'!$A$5,"semaine",AE78,"Référence",Tableau5[[#This Row],[Référence]]),0)</f>
        <v>0</v>
      </c>
      <c r="AF80" s="10">
        <f>IFERROR(GETPIVOTDATA("Quantité",'fabrication 2018 semaine'!$A$5,"semaine",AF78,"Référence",Tableau5[[#This Row],[Référence]]),0)</f>
        <v>0</v>
      </c>
      <c r="AG80" s="10">
        <f>IFERROR(GETPIVOTDATA("Quantité",'fabrication 2018 semaine'!$A$5,"semaine",AG78,"Référence",Tableau5[[#This Row],[Référence]]),0)</f>
        <v>0</v>
      </c>
      <c r="AH80" s="10">
        <f>IFERROR(GETPIVOTDATA("Quantité",'fabrication 2018 semaine'!$A$5,"semaine",AH78,"Référence",Tableau5[[#This Row],[Référence]]),0)</f>
        <v>0</v>
      </c>
      <c r="AI80" s="10">
        <f>IFERROR(GETPIVOTDATA("Quantité",'fabrication 2018 semaine'!$A$5,"semaine",AI78,"Référence",Tableau5[[#This Row],[Référence]]),0)</f>
        <v>0</v>
      </c>
      <c r="AJ80" s="10">
        <f>IFERROR(GETPIVOTDATA("Quantité",'fabrication 2018 semaine'!$A$5,"semaine",AJ78,"Référence",Tableau5[[#This Row],[Référence]]),0)</f>
        <v>0</v>
      </c>
      <c r="AK80" s="10">
        <f>IFERROR(GETPIVOTDATA("Quantité",'fabrication 2018 semaine'!$A$5,"semaine",AK78,"Référence",Tableau5[[#This Row],[Référence]]),0)</f>
        <v>0</v>
      </c>
      <c r="AL80" s="10">
        <f>IFERROR(GETPIVOTDATA("Quantité",'fabrication 2018 semaine'!$A$5,"semaine",AL78,"Référence",Tableau5[[#This Row],[Référence]]),0)</f>
        <v>0</v>
      </c>
      <c r="AM80" s="10">
        <f>IFERROR(GETPIVOTDATA("Quantité",'fabrication 2018 semaine'!$A$5,"semaine",AM78,"Référence",Tableau5[[#This Row],[Référence]]),0)</f>
        <v>0</v>
      </c>
      <c r="AN80" s="10">
        <f>IFERROR(GETPIVOTDATA("Quantité",'fabrication 2018 semaine'!$A$5,"semaine",AN78,"Référence",Tableau5[[#This Row],[Référence]]),0)</f>
        <v>0</v>
      </c>
      <c r="AO80" s="10">
        <f>IFERROR(GETPIVOTDATA("Quantité",'fabrication 2018 semaine'!$A$5,"semaine",AO78,"Référence",Tableau5[[#This Row],[Référence]]),0)</f>
        <v>0</v>
      </c>
      <c r="AP80" s="10">
        <f>IFERROR(GETPIVOTDATA("Quantité",'fabrication 2018 semaine'!$A$5,"semaine",AP78,"Référence",Tableau5[[#This Row],[Référence]]),0)</f>
        <v>0</v>
      </c>
      <c r="AQ80" s="10">
        <f>IFERROR(GETPIVOTDATA("Quantité",'fabrication 2018 semaine'!$A$5,"semaine",AQ78,"Référence",Tableau5[[#This Row],[Référence]]),0)</f>
        <v>0</v>
      </c>
      <c r="AR80" s="10">
        <f>IFERROR(GETPIVOTDATA("Quantité",'fabrication 2018 semaine'!$A$5,"semaine",AR78,"Référence",Tableau5[[#This Row],[Référence]]),0)</f>
        <v>0</v>
      </c>
      <c r="AS80" s="10">
        <f>IFERROR(GETPIVOTDATA("Quantité",'fabrication 2018 semaine'!$A$5,"semaine",AS78,"Référence",Tableau5[[#This Row],[Référence]]),0)</f>
        <v>0</v>
      </c>
      <c r="AT80" s="10">
        <f>IFERROR(GETPIVOTDATA("Quantité",'fabrication 2018 semaine'!$A$5,"semaine",AT78,"Référence",Tableau5[[#This Row],[Référence]]),0)</f>
        <v>0</v>
      </c>
      <c r="AU80" s="10">
        <f>IFERROR(GETPIVOTDATA("Quantité",'fabrication 2018 semaine'!$A$5,"semaine",AU78,"Référence",Tableau5[[#This Row],[Référence]]),0)</f>
        <v>0</v>
      </c>
      <c r="AV80" s="10">
        <f>IFERROR(GETPIVOTDATA("Quantité",'fabrication 2018 semaine'!$A$5,"semaine",AV78,"Référence",Tableau5[[#This Row],[Référence]]),0)</f>
        <v>0</v>
      </c>
      <c r="AW80" s="10">
        <f>IFERROR(GETPIVOTDATA("Quantité",'fabrication 2018 semaine'!$A$5,"semaine",AW78,"Référence",Tableau5[[#This Row],[Référence]]),0)</f>
        <v>0</v>
      </c>
      <c r="AX80" s="10">
        <f>IFERROR(GETPIVOTDATA("Quantité",'fabrication 2018 semaine'!$A$5,"semaine",AX78,"Référence",Tableau5[[#This Row],[Référence]]),0)</f>
        <v>0</v>
      </c>
      <c r="AY80" s="10">
        <f>IFERROR(GETPIVOTDATA("Quantité",'fabrication 2018 semaine'!$A$5,"semaine",AY78,"Référence",Tableau5[[#This Row],[Référence]]),0)</f>
        <v>0</v>
      </c>
      <c r="AZ80" s="10">
        <f>IFERROR(GETPIVOTDATA("Quantité",'fabrication 2018 semaine'!$A$5,"semaine",AZ78,"Référence",Tableau5[[#This Row],[Référence]]),0)</f>
        <v>0</v>
      </c>
      <c r="BA80" s="10">
        <f>IFERROR(GETPIVOTDATA("Quantité",'fabrication 2018 semaine'!$A$5,"semaine",BA78,"Référence",Tableau5[[#This Row],[Référence]]),0)</f>
        <v>0</v>
      </c>
      <c r="BB80" s="10">
        <f>IFERROR(GETPIVOTDATA("Quantité",'fabrication 2018 semaine'!$A$5,"semaine",BB78,"Référence",Tableau5[[#This Row],[Référence]]),0)</f>
        <v>0</v>
      </c>
      <c r="BC80" s="11">
        <f t="shared" si="2"/>
        <v>0</v>
      </c>
    </row>
    <row r="81" spans="1:55" ht="18" customHeight="1" x14ac:dyDescent="0.35">
      <c r="A81" s="9" t="s">
        <v>175</v>
      </c>
      <c r="B81" s="10" t="s">
        <v>332</v>
      </c>
      <c r="C81" s="10">
        <f>IFERROR(GETPIVOTDATA("Quantité",'fabrication 2018 semaine'!$A$5,"semaine",C79,"Référence",Tableau5[[#This Row],[Référence]]),0)</f>
        <v>0</v>
      </c>
      <c r="D81" s="10">
        <f>IFERROR(GETPIVOTDATA("Quantité",'fabrication 2018 semaine'!$A$5,"semaine",D79,"Référence",Tableau5[[#This Row],[Référence]]),0)</f>
        <v>0</v>
      </c>
      <c r="E81" s="10">
        <f>IFERROR(GETPIVOTDATA("Quantité",'fabrication 2018 semaine'!$A$5,"semaine",E79,"Référence",Tableau5[[#This Row],[Référence]]),0)</f>
        <v>0</v>
      </c>
      <c r="F81" s="10">
        <f>IFERROR(GETPIVOTDATA("Quantité",'fabrication 2018 semaine'!$A$5,"semaine",F79,"Référence",Tableau5[[#This Row],[Référence]]),0)</f>
        <v>0</v>
      </c>
      <c r="G81" s="10">
        <f>IFERROR(GETPIVOTDATA("Quantité",'fabrication 2018 semaine'!$A$5,"semaine",G79,"Référence",Tableau5[[#This Row],[Référence]]),0)</f>
        <v>0</v>
      </c>
      <c r="H81" s="10">
        <f>IFERROR(GETPIVOTDATA("Quantité",'fabrication 2018 semaine'!$A$5,"semaine",H79,"Référence",Tableau5[[#This Row],[Référence]]),0)</f>
        <v>0</v>
      </c>
      <c r="I81" s="10">
        <f>IFERROR(GETPIVOTDATA("Quantité",'fabrication 2018 semaine'!$A$5,"semaine",I79,"Référence",Tableau5[[#This Row],[Référence]]),0)</f>
        <v>0</v>
      </c>
      <c r="J81" s="10">
        <f>IFERROR(GETPIVOTDATA("Quantité",'fabrication 2018 semaine'!$A$5,"semaine",J79,"Référence",Tableau5[[#This Row],[Référence]]),0)</f>
        <v>0</v>
      </c>
      <c r="K81" s="10">
        <f>IFERROR(GETPIVOTDATA("Quantité",'fabrication 2018 semaine'!$A$5,"semaine",K79,"Référence",Tableau5[[#This Row],[Référence]]),0)</f>
        <v>0</v>
      </c>
      <c r="L81" s="10">
        <f>IFERROR(GETPIVOTDATA("Quantité",'fabrication 2018 semaine'!$A$5,"semaine",L79,"Référence",Tableau5[[#This Row],[Référence]]),0)</f>
        <v>0</v>
      </c>
      <c r="M81" s="10">
        <f>IFERROR(GETPIVOTDATA("Quantité",'fabrication 2018 semaine'!$A$5,"semaine",M79,"Référence",Tableau5[[#This Row],[Référence]]),0)</f>
        <v>0</v>
      </c>
      <c r="N81" s="10">
        <f>IFERROR(GETPIVOTDATA("Quantité",'fabrication 2018 semaine'!$A$5,"semaine",N79,"Référence",Tableau5[[#This Row],[Référence]]),0)</f>
        <v>0</v>
      </c>
      <c r="O81" s="10">
        <f>IFERROR(GETPIVOTDATA("Quantité",'fabrication 2018 semaine'!$A$5,"semaine",O79,"Référence",Tableau5[[#This Row],[Référence]]),0)</f>
        <v>0</v>
      </c>
      <c r="P81" s="10">
        <f>IFERROR(GETPIVOTDATA("Quantité",'fabrication 2018 semaine'!$A$5,"semaine",P79,"Référence",Tableau5[[#This Row],[Référence]]),0)</f>
        <v>0</v>
      </c>
      <c r="Q81" s="10">
        <f>IFERROR(GETPIVOTDATA("Quantité",'fabrication 2018 semaine'!$A$5,"semaine",Q79,"Référence",Tableau5[[#This Row],[Référence]]),0)</f>
        <v>0</v>
      </c>
      <c r="R81" s="10">
        <f>IFERROR(GETPIVOTDATA("Quantité",'fabrication 2018 semaine'!$A$5,"semaine",R79,"Référence",Tableau5[[#This Row],[Référence]]),0)</f>
        <v>0</v>
      </c>
      <c r="S81" s="10">
        <f>IFERROR(GETPIVOTDATA("Quantité",'fabrication 2018 semaine'!$A$5,"semaine",S79,"Référence",Tableau5[[#This Row],[Référence]]),0)</f>
        <v>0</v>
      </c>
      <c r="T81" s="10">
        <f>IFERROR(GETPIVOTDATA("Quantité",'fabrication 2018 semaine'!$A$5,"semaine",T79,"Référence",Tableau5[[#This Row],[Référence]]),0)</f>
        <v>0</v>
      </c>
      <c r="U81" s="10">
        <f>IFERROR(GETPIVOTDATA("Quantité",'fabrication 2018 semaine'!$A$5,"semaine",U79,"Référence",Tableau5[[#This Row],[Référence]]),0)</f>
        <v>0</v>
      </c>
      <c r="V81" s="10">
        <f>IFERROR(GETPIVOTDATA("Quantité",'fabrication 2018 semaine'!$A$5,"semaine",V79,"Référence",Tableau5[[#This Row],[Référence]]),0)</f>
        <v>0</v>
      </c>
      <c r="W81" s="10">
        <f>IFERROR(GETPIVOTDATA("Quantité",'fabrication 2018 semaine'!$A$5,"semaine",W79,"Référence",Tableau5[[#This Row],[Référence]]),0)</f>
        <v>0</v>
      </c>
      <c r="X81" s="10">
        <f>IFERROR(GETPIVOTDATA("Quantité",'fabrication 2018 semaine'!$A$5,"semaine",X79,"Référence",Tableau5[[#This Row],[Référence]]),0)</f>
        <v>0</v>
      </c>
      <c r="Y81" s="10">
        <f>IFERROR(GETPIVOTDATA("Quantité",'fabrication 2018 semaine'!$A$5,"semaine",Y79,"Référence",Tableau5[[#This Row],[Référence]]),0)</f>
        <v>0</v>
      </c>
      <c r="Z81" s="10">
        <f>IFERROR(GETPIVOTDATA("Quantité",'fabrication 2018 semaine'!$A$5,"semaine",Z79,"Référence",Tableau5[[#This Row],[Référence]]),0)</f>
        <v>0</v>
      </c>
      <c r="AA81" s="10">
        <f>IFERROR(GETPIVOTDATA("Quantité",'fabrication 2018 semaine'!$A$5,"semaine",AA79,"Référence",Tableau5[[#This Row],[Référence]]),0)</f>
        <v>0</v>
      </c>
      <c r="AB81" s="10">
        <f>IFERROR(GETPIVOTDATA("Quantité",'fabrication 2018 semaine'!$A$5,"semaine",AB79,"Référence",Tableau5[[#This Row],[Référence]]),0)</f>
        <v>0</v>
      </c>
      <c r="AC81" s="10">
        <f>IFERROR(GETPIVOTDATA("Quantité",'fabrication 2018 semaine'!$A$5,"semaine",AC79,"Référence",Tableau5[[#This Row],[Référence]]),0)</f>
        <v>0</v>
      </c>
      <c r="AD81" s="10">
        <f>IFERROR(GETPIVOTDATA("Quantité",'fabrication 2018 semaine'!$A$5,"semaine",AD79,"Référence",Tableau5[[#This Row],[Référence]]),0)</f>
        <v>0</v>
      </c>
      <c r="AE81" s="10">
        <f>IFERROR(GETPIVOTDATA("Quantité",'fabrication 2018 semaine'!$A$5,"semaine",AE79,"Référence",Tableau5[[#This Row],[Référence]]),0)</f>
        <v>0</v>
      </c>
      <c r="AF81" s="10">
        <f>IFERROR(GETPIVOTDATA("Quantité",'fabrication 2018 semaine'!$A$5,"semaine",AF79,"Référence",Tableau5[[#This Row],[Référence]]),0)</f>
        <v>0</v>
      </c>
      <c r="AG81" s="10">
        <f>IFERROR(GETPIVOTDATA("Quantité",'fabrication 2018 semaine'!$A$5,"semaine",AG79,"Référence",Tableau5[[#This Row],[Référence]]),0)</f>
        <v>0</v>
      </c>
      <c r="AH81" s="10">
        <f>IFERROR(GETPIVOTDATA("Quantité",'fabrication 2018 semaine'!$A$5,"semaine",AH79,"Référence",Tableau5[[#This Row],[Référence]]),0)</f>
        <v>0</v>
      </c>
      <c r="AI81" s="10">
        <f>IFERROR(GETPIVOTDATA("Quantité",'fabrication 2018 semaine'!$A$5,"semaine",AI79,"Référence",Tableau5[[#This Row],[Référence]]),0)</f>
        <v>0</v>
      </c>
      <c r="AJ81" s="10">
        <f>IFERROR(GETPIVOTDATA("Quantité",'fabrication 2018 semaine'!$A$5,"semaine",AJ79,"Référence",Tableau5[[#This Row],[Référence]]),0)</f>
        <v>0</v>
      </c>
      <c r="AK81" s="10">
        <f>IFERROR(GETPIVOTDATA("Quantité",'fabrication 2018 semaine'!$A$5,"semaine",AK79,"Référence",Tableau5[[#This Row],[Référence]]),0)</f>
        <v>0</v>
      </c>
      <c r="AL81" s="10">
        <f>IFERROR(GETPIVOTDATA("Quantité",'fabrication 2018 semaine'!$A$5,"semaine",AL79,"Référence",Tableau5[[#This Row],[Référence]]),0)</f>
        <v>0</v>
      </c>
      <c r="AM81" s="10">
        <f>IFERROR(GETPIVOTDATA("Quantité",'fabrication 2018 semaine'!$A$5,"semaine",AM79,"Référence",Tableau5[[#This Row],[Référence]]),0)</f>
        <v>0</v>
      </c>
      <c r="AN81" s="10">
        <f>IFERROR(GETPIVOTDATA("Quantité",'fabrication 2018 semaine'!$A$5,"semaine",AN79,"Référence",Tableau5[[#This Row],[Référence]]),0)</f>
        <v>0</v>
      </c>
      <c r="AO81" s="10">
        <f>IFERROR(GETPIVOTDATA("Quantité",'fabrication 2018 semaine'!$A$5,"semaine",AO79,"Référence",Tableau5[[#This Row],[Référence]]),0)</f>
        <v>0</v>
      </c>
      <c r="AP81" s="10">
        <f>IFERROR(GETPIVOTDATA("Quantité",'fabrication 2018 semaine'!$A$5,"semaine",AP79,"Référence",Tableau5[[#This Row],[Référence]]),0)</f>
        <v>0</v>
      </c>
      <c r="AQ81" s="10">
        <f>IFERROR(GETPIVOTDATA("Quantité",'fabrication 2018 semaine'!$A$5,"semaine",AQ79,"Référence",Tableau5[[#This Row],[Référence]]),0)</f>
        <v>0</v>
      </c>
      <c r="AR81" s="10">
        <f>IFERROR(GETPIVOTDATA("Quantité",'fabrication 2018 semaine'!$A$5,"semaine",AR79,"Référence",Tableau5[[#This Row],[Référence]]),0)</f>
        <v>0</v>
      </c>
      <c r="AS81" s="10">
        <f>IFERROR(GETPIVOTDATA("Quantité",'fabrication 2018 semaine'!$A$5,"semaine",AS79,"Référence",Tableau5[[#This Row],[Référence]]),0)</f>
        <v>0</v>
      </c>
      <c r="AT81" s="10">
        <f>IFERROR(GETPIVOTDATA("Quantité",'fabrication 2018 semaine'!$A$5,"semaine",AT79,"Référence",Tableau5[[#This Row],[Référence]]),0)</f>
        <v>0</v>
      </c>
      <c r="AU81" s="10">
        <f>IFERROR(GETPIVOTDATA("Quantité",'fabrication 2018 semaine'!$A$5,"semaine",AU79,"Référence",Tableau5[[#This Row],[Référence]]),0)</f>
        <v>0</v>
      </c>
      <c r="AV81" s="10">
        <f>IFERROR(GETPIVOTDATA("Quantité",'fabrication 2018 semaine'!$A$5,"semaine",AV79,"Référence",Tableau5[[#This Row],[Référence]]),0)</f>
        <v>0</v>
      </c>
      <c r="AW81" s="10">
        <f>IFERROR(GETPIVOTDATA("Quantité",'fabrication 2018 semaine'!$A$5,"semaine",AW79,"Référence",Tableau5[[#This Row],[Référence]]),0)</f>
        <v>0</v>
      </c>
      <c r="AX81" s="10">
        <f>IFERROR(GETPIVOTDATA("Quantité",'fabrication 2018 semaine'!$A$5,"semaine",AX79,"Référence",Tableau5[[#This Row],[Référence]]),0)</f>
        <v>0</v>
      </c>
      <c r="AY81" s="10">
        <f>IFERROR(GETPIVOTDATA("Quantité",'fabrication 2018 semaine'!$A$5,"semaine",AY79,"Référence",Tableau5[[#This Row],[Référence]]),0)</f>
        <v>0</v>
      </c>
      <c r="AZ81" s="10">
        <f>IFERROR(GETPIVOTDATA("Quantité",'fabrication 2018 semaine'!$A$5,"semaine",AZ79,"Référence",Tableau5[[#This Row],[Référence]]),0)</f>
        <v>0</v>
      </c>
      <c r="BA81" s="10">
        <f>IFERROR(GETPIVOTDATA("Quantité",'fabrication 2018 semaine'!$A$5,"semaine",BA79,"Référence",Tableau5[[#This Row],[Référence]]),0)</f>
        <v>0</v>
      </c>
      <c r="BB81" s="10">
        <f>IFERROR(GETPIVOTDATA("Quantité",'fabrication 2018 semaine'!$A$5,"semaine",BB79,"Référence",Tableau5[[#This Row],[Référence]]),0)</f>
        <v>0</v>
      </c>
      <c r="BC81" s="11">
        <f t="shared" si="2"/>
        <v>0</v>
      </c>
    </row>
    <row r="82" spans="1:55" ht="18" customHeight="1" x14ac:dyDescent="0.35">
      <c r="A82" s="9" t="s">
        <v>194</v>
      </c>
      <c r="B82" s="10" t="s">
        <v>195</v>
      </c>
      <c r="C82" s="10">
        <f>IFERROR(GETPIVOTDATA("Quantité",'fabrication 2018 semaine'!$A$5,"semaine",C80,"Référence",Tableau5[[#This Row],[Référence]]),0)</f>
        <v>0</v>
      </c>
      <c r="D82" s="10">
        <f>IFERROR(GETPIVOTDATA("Quantité",'fabrication 2018 semaine'!$A$5,"semaine",D80,"Référence",Tableau5[[#This Row],[Référence]]),0)</f>
        <v>0</v>
      </c>
      <c r="E82" s="10">
        <f>IFERROR(GETPIVOTDATA("Quantité",'fabrication 2018 semaine'!$A$5,"semaine",E80,"Référence",Tableau5[[#This Row],[Référence]]),0)</f>
        <v>0</v>
      </c>
      <c r="F82" s="10">
        <f>IFERROR(GETPIVOTDATA("Quantité",'fabrication 2018 semaine'!$A$5,"semaine",F80,"Référence",Tableau5[[#This Row],[Référence]]),0)</f>
        <v>0</v>
      </c>
      <c r="G82" s="10">
        <f>IFERROR(GETPIVOTDATA("Quantité",'fabrication 2018 semaine'!$A$5,"semaine",G80,"Référence",Tableau5[[#This Row],[Référence]]),0)</f>
        <v>0</v>
      </c>
      <c r="H82" s="10">
        <f>IFERROR(GETPIVOTDATA("Quantité",'fabrication 2018 semaine'!$A$5,"semaine",H80,"Référence",Tableau5[[#This Row],[Référence]]),0)</f>
        <v>0</v>
      </c>
      <c r="I82" s="10">
        <f>IFERROR(GETPIVOTDATA("Quantité",'fabrication 2018 semaine'!$A$5,"semaine",I80,"Référence",Tableau5[[#This Row],[Référence]]),0)</f>
        <v>0</v>
      </c>
      <c r="J82" s="10">
        <f>IFERROR(GETPIVOTDATA("Quantité",'fabrication 2018 semaine'!$A$5,"semaine",J80,"Référence",Tableau5[[#This Row],[Référence]]),0)</f>
        <v>0</v>
      </c>
      <c r="K82" s="10">
        <f>IFERROR(GETPIVOTDATA("Quantité",'fabrication 2018 semaine'!$A$5,"semaine",K80,"Référence",Tableau5[[#This Row],[Référence]]),0)</f>
        <v>0</v>
      </c>
      <c r="L82" s="10">
        <f>IFERROR(GETPIVOTDATA("Quantité",'fabrication 2018 semaine'!$A$5,"semaine",L80,"Référence",Tableau5[[#This Row],[Référence]]),0)</f>
        <v>0</v>
      </c>
      <c r="M82" s="10">
        <f>IFERROR(GETPIVOTDATA("Quantité",'fabrication 2018 semaine'!$A$5,"semaine",M80,"Référence",Tableau5[[#This Row],[Référence]]),0)</f>
        <v>0</v>
      </c>
      <c r="N82" s="10">
        <f>IFERROR(GETPIVOTDATA("Quantité",'fabrication 2018 semaine'!$A$5,"semaine",N80,"Référence",Tableau5[[#This Row],[Référence]]),0)</f>
        <v>0</v>
      </c>
      <c r="O82" s="10">
        <f>IFERROR(GETPIVOTDATA("Quantité",'fabrication 2018 semaine'!$A$5,"semaine",O80,"Référence",Tableau5[[#This Row],[Référence]]),0)</f>
        <v>0</v>
      </c>
      <c r="P82" s="10">
        <f>IFERROR(GETPIVOTDATA("Quantité",'fabrication 2018 semaine'!$A$5,"semaine",P80,"Référence",Tableau5[[#This Row],[Référence]]),0)</f>
        <v>0</v>
      </c>
      <c r="Q82" s="10">
        <f>IFERROR(GETPIVOTDATA("Quantité",'fabrication 2018 semaine'!$A$5,"semaine",Q80,"Référence",Tableau5[[#This Row],[Référence]]),0)</f>
        <v>0</v>
      </c>
      <c r="R82" s="10">
        <f>IFERROR(GETPIVOTDATA("Quantité",'fabrication 2018 semaine'!$A$5,"semaine",R80,"Référence",Tableau5[[#This Row],[Référence]]),0)</f>
        <v>0</v>
      </c>
      <c r="S82" s="10">
        <f>IFERROR(GETPIVOTDATA("Quantité",'fabrication 2018 semaine'!$A$5,"semaine",S80,"Référence",Tableau5[[#This Row],[Référence]]),0)</f>
        <v>0</v>
      </c>
      <c r="T82" s="10">
        <f>IFERROR(GETPIVOTDATA("Quantité",'fabrication 2018 semaine'!$A$5,"semaine",T80,"Référence",Tableau5[[#This Row],[Référence]]),0)</f>
        <v>0</v>
      </c>
      <c r="U82" s="10">
        <f>IFERROR(GETPIVOTDATA("Quantité",'fabrication 2018 semaine'!$A$5,"semaine",U80,"Référence",Tableau5[[#This Row],[Référence]]),0)</f>
        <v>0</v>
      </c>
      <c r="V82" s="10">
        <f>IFERROR(GETPIVOTDATA("Quantité",'fabrication 2018 semaine'!$A$5,"semaine",V80,"Référence",Tableau5[[#This Row],[Référence]]),0)</f>
        <v>0</v>
      </c>
      <c r="W82" s="10">
        <f>IFERROR(GETPIVOTDATA("Quantité",'fabrication 2018 semaine'!$A$5,"semaine",W80,"Référence",Tableau5[[#This Row],[Référence]]),0)</f>
        <v>0</v>
      </c>
      <c r="X82" s="10">
        <f>IFERROR(GETPIVOTDATA("Quantité",'fabrication 2018 semaine'!$A$5,"semaine",X80,"Référence",Tableau5[[#This Row],[Référence]]),0)</f>
        <v>0</v>
      </c>
      <c r="Y82" s="10">
        <f>IFERROR(GETPIVOTDATA("Quantité",'fabrication 2018 semaine'!$A$5,"semaine",Y80,"Référence",Tableau5[[#This Row],[Référence]]),0)</f>
        <v>0</v>
      </c>
      <c r="Z82" s="10">
        <f>IFERROR(GETPIVOTDATA("Quantité",'fabrication 2018 semaine'!$A$5,"semaine",Z80,"Référence",Tableau5[[#This Row],[Référence]]),0)</f>
        <v>0</v>
      </c>
      <c r="AA82" s="10">
        <f>IFERROR(GETPIVOTDATA("Quantité",'fabrication 2018 semaine'!$A$5,"semaine",AA80,"Référence",Tableau5[[#This Row],[Référence]]),0)</f>
        <v>0</v>
      </c>
      <c r="AB82" s="10">
        <f>IFERROR(GETPIVOTDATA("Quantité",'fabrication 2018 semaine'!$A$5,"semaine",AB80,"Référence",Tableau5[[#This Row],[Référence]]),0)</f>
        <v>0</v>
      </c>
      <c r="AC82" s="10">
        <f>IFERROR(GETPIVOTDATA("Quantité",'fabrication 2018 semaine'!$A$5,"semaine",AC80,"Référence",Tableau5[[#This Row],[Référence]]),0)</f>
        <v>0</v>
      </c>
      <c r="AD82" s="10">
        <f>IFERROR(GETPIVOTDATA("Quantité",'fabrication 2018 semaine'!$A$5,"semaine",AD80,"Référence",Tableau5[[#This Row],[Référence]]),0)</f>
        <v>0</v>
      </c>
      <c r="AE82" s="10">
        <f>IFERROR(GETPIVOTDATA("Quantité",'fabrication 2018 semaine'!$A$5,"semaine",AE80,"Référence",Tableau5[[#This Row],[Référence]]),0)</f>
        <v>0</v>
      </c>
      <c r="AF82" s="10">
        <f>IFERROR(GETPIVOTDATA("Quantité",'fabrication 2018 semaine'!$A$5,"semaine",AF80,"Référence",Tableau5[[#This Row],[Référence]]),0)</f>
        <v>0</v>
      </c>
      <c r="AG82" s="10">
        <f>IFERROR(GETPIVOTDATA("Quantité",'fabrication 2018 semaine'!$A$5,"semaine",AG80,"Référence",Tableau5[[#This Row],[Référence]]),0)</f>
        <v>0</v>
      </c>
      <c r="AH82" s="10">
        <f>IFERROR(GETPIVOTDATA("Quantité",'fabrication 2018 semaine'!$A$5,"semaine",AH80,"Référence",Tableau5[[#This Row],[Référence]]),0)</f>
        <v>0</v>
      </c>
      <c r="AI82" s="10">
        <f>IFERROR(GETPIVOTDATA("Quantité",'fabrication 2018 semaine'!$A$5,"semaine",AI80,"Référence",Tableau5[[#This Row],[Référence]]),0)</f>
        <v>0</v>
      </c>
      <c r="AJ82" s="10">
        <f>IFERROR(GETPIVOTDATA("Quantité",'fabrication 2018 semaine'!$A$5,"semaine",AJ80,"Référence",Tableau5[[#This Row],[Référence]]),0)</f>
        <v>0</v>
      </c>
      <c r="AK82" s="10">
        <f>IFERROR(GETPIVOTDATA("Quantité",'fabrication 2018 semaine'!$A$5,"semaine",AK80,"Référence",Tableau5[[#This Row],[Référence]]),0)</f>
        <v>0</v>
      </c>
      <c r="AL82" s="10">
        <f>IFERROR(GETPIVOTDATA("Quantité",'fabrication 2018 semaine'!$A$5,"semaine",AL80,"Référence",Tableau5[[#This Row],[Référence]]),0)</f>
        <v>0</v>
      </c>
      <c r="AM82" s="10">
        <f>IFERROR(GETPIVOTDATA("Quantité",'fabrication 2018 semaine'!$A$5,"semaine",AM80,"Référence",Tableau5[[#This Row],[Référence]]),0)</f>
        <v>0</v>
      </c>
      <c r="AN82" s="10">
        <f>IFERROR(GETPIVOTDATA("Quantité",'fabrication 2018 semaine'!$A$5,"semaine",AN80,"Référence",Tableau5[[#This Row],[Référence]]),0)</f>
        <v>0</v>
      </c>
      <c r="AO82" s="10">
        <f>IFERROR(GETPIVOTDATA("Quantité",'fabrication 2018 semaine'!$A$5,"semaine",AO80,"Référence",Tableau5[[#This Row],[Référence]]),0)</f>
        <v>0</v>
      </c>
      <c r="AP82" s="10">
        <f>IFERROR(GETPIVOTDATA("Quantité",'fabrication 2018 semaine'!$A$5,"semaine",AP80,"Référence",Tableau5[[#This Row],[Référence]]),0)</f>
        <v>0</v>
      </c>
      <c r="AQ82" s="10">
        <f>IFERROR(GETPIVOTDATA("Quantité",'fabrication 2018 semaine'!$A$5,"semaine",AQ80,"Référence",Tableau5[[#This Row],[Référence]]),0)</f>
        <v>0</v>
      </c>
      <c r="AR82" s="10">
        <f>IFERROR(GETPIVOTDATA("Quantité",'fabrication 2018 semaine'!$A$5,"semaine",AR80,"Référence",Tableau5[[#This Row],[Référence]]),0)</f>
        <v>0</v>
      </c>
      <c r="AS82" s="10">
        <f>IFERROR(GETPIVOTDATA("Quantité",'fabrication 2018 semaine'!$A$5,"semaine",AS80,"Référence",Tableau5[[#This Row],[Référence]]),0)</f>
        <v>0</v>
      </c>
      <c r="AT82" s="10">
        <f>IFERROR(GETPIVOTDATA("Quantité",'fabrication 2018 semaine'!$A$5,"semaine",AT80,"Référence",Tableau5[[#This Row],[Référence]]),0)</f>
        <v>0</v>
      </c>
      <c r="AU82" s="10">
        <f>IFERROR(GETPIVOTDATA("Quantité",'fabrication 2018 semaine'!$A$5,"semaine",AU80,"Référence",Tableau5[[#This Row],[Référence]]),0)</f>
        <v>0</v>
      </c>
      <c r="AV82" s="10">
        <f>IFERROR(GETPIVOTDATA("Quantité",'fabrication 2018 semaine'!$A$5,"semaine",AV80,"Référence",Tableau5[[#This Row],[Référence]]),0)</f>
        <v>0</v>
      </c>
      <c r="AW82" s="10">
        <f>IFERROR(GETPIVOTDATA("Quantité",'fabrication 2018 semaine'!$A$5,"semaine",AW80,"Référence",Tableau5[[#This Row],[Référence]]),0)</f>
        <v>0</v>
      </c>
      <c r="AX82" s="10">
        <f>IFERROR(GETPIVOTDATA("Quantité",'fabrication 2018 semaine'!$A$5,"semaine",AX80,"Référence",Tableau5[[#This Row],[Référence]]),0)</f>
        <v>0</v>
      </c>
      <c r="AY82" s="10">
        <f>IFERROR(GETPIVOTDATA("Quantité",'fabrication 2018 semaine'!$A$5,"semaine",AY80,"Référence",Tableau5[[#This Row],[Référence]]),0)</f>
        <v>0</v>
      </c>
      <c r="AZ82" s="10">
        <f>IFERROR(GETPIVOTDATA("Quantité",'fabrication 2018 semaine'!$A$5,"semaine",AZ80,"Référence",Tableau5[[#This Row],[Référence]]),0)</f>
        <v>0</v>
      </c>
      <c r="BA82" s="10">
        <f>IFERROR(GETPIVOTDATA("Quantité",'fabrication 2018 semaine'!$A$5,"semaine",BA80,"Référence",Tableau5[[#This Row],[Référence]]),0)</f>
        <v>0</v>
      </c>
      <c r="BB82" s="10">
        <f>IFERROR(GETPIVOTDATA("Quantité",'fabrication 2018 semaine'!$A$5,"semaine",BB80,"Référence",Tableau5[[#This Row],[Référence]]),0)</f>
        <v>0</v>
      </c>
      <c r="BC82" s="11">
        <f t="shared" si="2"/>
        <v>0</v>
      </c>
    </row>
    <row r="83" spans="1:55" ht="18" customHeight="1" x14ac:dyDescent="0.35">
      <c r="A83" s="9" t="s">
        <v>42</v>
      </c>
      <c r="B83" s="10" t="s">
        <v>43</v>
      </c>
      <c r="C83" s="10">
        <f>IFERROR(GETPIVOTDATA("Quantité",'fabrication 2018 semaine'!$A$5,"semaine",C81,"Référence",Tableau5[[#This Row],[Référence]]),0)</f>
        <v>0</v>
      </c>
      <c r="D83" s="10">
        <f>IFERROR(GETPIVOTDATA("Quantité",'fabrication 2018 semaine'!$A$5,"semaine",D81,"Référence",Tableau5[[#This Row],[Référence]]),0)</f>
        <v>0</v>
      </c>
      <c r="E83" s="10">
        <f>IFERROR(GETPIVOTDATA("Quantité",'fabrication 2018 semaine'!$A$5,"semaine",E81,"Référence",Tableau5[[#This Row],[Référence]]),0)</f>
        <v>0</v>
      </c>
      <c r="F83" s="10">
        <f>IFERROR(GETPIVOTDATA("Quantité",'fabrication 2018 semaine'!$A$5,"semaine",F81,"Référence",Tableau5[[#This Row],[Référence]]),0)</f>
        <v>0</v>
      </c>
      <c r="G83" s="10">
        <f>IFERROR(GETPIVOTDATA("Quantité",'fabrication 2018 semaine'!$A$5,"semaine",G81,"Référence",Tableau5[[#This Row],[Référence]]),0)</f>
        <v>0</v>
      </c>
      <c r="H83" s="10">
        <f>IFERROR(GETPIVOTDATA("Quantité",'fabrication 2018 semaine'!$A$5,"semaine",H81,"Référence",Tableau5[[#This Row],[Référence]]),0)</f>
        <v>0</v>
      </c>
      <c r="I83" s="10">
        <f>IFERROR(GETPIVOTDATA("Quantité",'fabrication 2018 semaine'!$A$5,"semaine",I81,"Référence",Tableau5[[#This Row],[Référence]]),0)</f>
        <v>0</v>
      </c>
      <c r="J83" s="10">
        <f>IFERROR(GETPIVOTDATA("Quantité",'fabrication 2018 semaine'!$A$5,"semaine",J81,"Référence",Tableau5[[#This Row],[Référence]]),0)</f>
        <v>0</v>
      </c>
      <c r="K83" s="10">
        <f>IFERROR(GETPIVOTDATA("Quantité",'fabrication 2018 semaine'!$A$5,"semaine",K81,"Référence",Tableau5[[#This Row],[Référence]]),0)</f>
        <v>0</v>
      </c>
      <c r="L83" s="10">
        <f>IFERROR(GETPIVOTDATA("Quantité",'fabrication 2018 semaine'!$A$5,"semaine",L81,"Référence",Tableau5[[#This Row],[Référence]]),0)</f>
        <v>0</v>
      </c>
      <c r="M83" s="10">
        <f>IFERROR(GETPIVOTDATA("Quantité",'fabrication 2018 semaine'!$A$5,"semaine",M81,"Référence",Tableau5[[#This Row],[Référence]]),0)</f>
        <v>0</v>
      </c>
      <c r="N83" s="10">
        <f>IFERROR(GETPIVOTDATA("Quantité",'fabrication 2018 semaine'!$A$5,"semaine",N81,"Référence",Tableau5[[#This Row],[Référence]]),0)</f>
        <v>0</v>
      </c>
      <c r="O83" s="10">
        <f>IFERROR(GETPIVOTDATA("Quantité",'fabrication 2018 semaine'!$A$5,"semaine",O81,"Référence",Tableau5[[#This Row],[Référence]]),0)</f>
        <v>0</v>
      </c>
      <c r="P83" s="10">
        <f>IFERROR(GETPIVOTDATA("Quantité",'fabrication 2018 semaine'!$A$5,"semaine",P81,"Référence",Tableau5[[#This Row],[Référence]]),0)</f>
        <v>0</v>
      </c>
      <c r="Q83" s="10">
        <f>IFERROR(GETPIVOTDATA("Quantité",'fabrication 2018 semaine'!$A$5,"semaine",Q81,"Référence",Tableau5[[#This Row],[Référence]]),0)</f>
        <v>0</v>
      </c>
      <c r="R83" s="10">
        <f>IFERROR(GETPIVOTDATA("Quantité",'fabrication 2018 semaine'!$A$5,"semaine",R81,"Référence",Tableau5[[#This Row],[Référence]]),0)</f>
        <v>0</v>
      </c>
      <c r="S83" s="10">
        <f>IFERROR(GETPIVOTDATA("Quantité",'fabrication 2018 semaine'!$A$5,"semaine",S81,"Référence",Tableau5[[#This Row],[Référence]]),0)</f>
        <v>0</v>
      </c>
      <c r="T83" s="10">
        <f>IFERROR(GETPIVOTDATA("Quantité",'fabrication 2018 semaine'!$A$5,"semaine",T81,"Référence",Tableau5[[#This Row],[Référence]]),0)</f>
        <v>0</v>
      </c>
      <c r="U83" s="10">
        <f>IFERROR(GETPIVOTDATA("Quantité",'fabrication 2018 semaine'!$A$5,"semaine",U81,"Référence",Tableau5[[#This Row],[Référence]]),0)</f>
        <v>0</v>
      </c>
      <c r="V83" s="10">
        <f>IFERROR(GETPIVOTDATA("Quantité",'fabrication 2018 semaine'!$A$5,"semaine",V81,"Référence",Tableau5[[#This Row],[Référence]]),0)</f>
        <v>0</v>
      </c>
      <c r="W83" s="10">
        <f>IFERROR(GETPIVOTDATA("Quantité",'fabrication 2018 semaine'!$A$5,"semaine",W81,"Référence",Tableau5[[#This Row],[Référence]]),0)</f>
        <v>0</v>
      </c>
      <c r="X83" s="10">
        <f>IFERROR(GETPIVOTDATA("Quantité",'fabrication 2018 semaine'!$A$5,"semaine",X81,"Référence",Tableau5[[#This Row],[Référence]]),0)</f>
        <v>0</v>
      </c>
      <c r="Y83" s="10">
        <f>IFERROR(GETPIVOTDATA("Quantité",'fabrication 2018 semaine'!$A$5,"semaine",Y81,"Référence",Tableau5[[#This Row],[Référence]]),0)</f>
        <v>0</v>
      </c>
      <c r="Z83" s="10">
        <f>IFERROR(GETPIVOTDATA("Quantité",'fabrication 2018 semaine'!$A$5,"semaine",Z81,"Référence",Tableau5[[#This Row],[Référence]]),0)</f>
        <v>0</v>
      </c>
      <c r="AA83" s="10">
        <f>IFERROR(GETPIVOTDATA("Quantité",'fabrication 2018 semaine'!$A$5,"semaine",AA81,"Référence",Tableau5[[#This Row],[Référence]]),0)</f>
        <v>0</v>
      </c>
      <c r="AB83" s="10">
        <f>IFERROR(GETPIVOTDATA("Quantité",'fabrication 2018 semaine'!$A$5,"semaine",AB81,"Référence",Tableau5[[#This Row],[Référence]]),0)</f>
        <v>0</v>
      </c>
      <c r="AC83" s="10">
        <f>IFERROR(GETPIVOTDATA("Quantité",'fabrication 2018 semaine'!$A$5,"semaine",AC81,"Référence",Tableau5[[#This Row],[Référence]]),0)</f>
        <v>0</v>
      </c>
      <c r="AD83" s="10">
        <f>IFERROR(GETPIVOTDATA("Quantité",'fabrication 2018 semaine'!$A$5,"semaine",AD81,"Référence",Tableau5[[#This Row],[Référence]]),0)</f>
        <v>0</v>
      </c>
      <c r="AE83" s="10">
        <f>IFERROR(GETPIVOTDATA("Quantité",'fabrication 2018 semaine'!$A$5,"semaine",AE81,"Référence",Tableau5[[#This Row],[Référence]]),0)</f>
        <v>0</v>
      </c>
      <c r="AF83" s="10">
        <f>IFERROR(GETPIVOTDATA("Quantité",'fabrication 2018 semaine'!$A$5,"semaine",AF81,"Référence",Tableau5[[#This Row],[Référence]]),0)</f>
        <v>0</v>
      </c>
      <c r="AG83" s="10">
        <f>IFERROR(GETPIVOTDATA("Quantité",'fabrication 2018 semaine'!$A$5,"semaine",AG81,"Référence",Tableau5[[#This Row],[Référence]]),0)</f>
        <v>0</v>
      </c>
      <c r="AH83" s="10">
        <f>IFERROR(GETPIVOTDATA("Quantité",'fabrication 2018 semaine'!$A$5,"semaine",AH81,"Référence",Tableau5[[#This Row],[Référence]]),0)</f>
        <v>0</v>
      </c>
      <c r="AI83" s="10">
        <f>IFERROR(GETPIVOTDATA("Quantité",'fabrication 2018 semaine'!$A$5,"semaine",AI81,"Référence",Tableau5[[#This Row],[Référence]]),0)</f>
        <v>0</v>
      </c>
      <c r="AJ83" s="10">
        <f>IFERROR(GETPIVOTDATA("Quantité",'fabrication 2018 semaine'!$A$5,"semaine",AJ81,"Référence",Tableau5[[#This Row],[Référence]]),0)</f>
        <v>0</v>
      </c>
      <c r="AK83" s="10">
        <f>IFERROR(GETPIVOTDATA("Quantité",'fabrication 2018 semaine'!$A$5,"semaine",AK81,"Référence",Tableau5[[#This Row],[Référence]]),0)</f>
        <v>0</v>
      </c>
      <c r="AL83" s="10">
        <f>IFERROR(GETPIVOTDATA("Quantité",'fabrication 2018 semaine'!$A$5,"semaine",AL81,"Référence",Tableau5[[#This Row],[Référence]]),0)</f>
        <v>0</v>
      </c>
      <c r="AM83" s="10">
        <f>IFERROR(GETPIVOTDATA("Quantité",'fabrication 2018 semaine'!$A$5,"semaine",AM81,"Référence",Tableau5[[#This Row],[Référence]]),0)</f>
        <v>0</v>
      </c>
      <c r="AN83" s="10">
        <f>IFERROR(GETPIVOTDATA("Quantité",'fabrication 2018 semaine'!$A$5,"semaine",AN81,"Référence",Tableau5[[#This Row],[Référence]]),0)</f>
        <v>0</v>
      </c>
      <c r="AO83" s="10">
        <f>IFERROR(GETPIVOTDATA("Quantité",'fabrication 2018 semaine'!$A$5,"semaine",AO81,"Référence",Tableau5[[#This Row],[Référence]]),0)</f>
        <v>0</v>
      </c>
      <c r="AP83" s="10">
        <f>IFERROR(GETPIVOTDATA("Quantité",'fabrication 2018 semaine'!$A$5,"semaine",AP81,"Référence",Tableau5[[#This Row],[Référence]]),0)</f>
        <v>0</v>
      </c>
      <c r="AQ83" s="10">
        <f>IFERROR(GETPIVOTDATA("Quantité",'fabrication 2018 semaine'!$A$5,"semaine",AQ81,"Référence",Tableau5[[#This Row],[Référence]]),0)</f>
        <v>0</v>
      </c>
      <c r="AR83" s="10">
        <f>IFERROR(GETPIVOTDATA("Quantité",'fabrication 2018 semaine'!$A$5,"semaine",AR81,"Référence",Tableau5[[#This Row],[Référence]]),0)</f>
        <v>0</v>
      </c>
      <c r="AS83" s="10">
        <f>IFERROR(GETPIVOTDATA("Quantité",'fabrication 2018 semaine'!$A$5,"semaine",AS81,"Référence",Tableau5[[#This Row],[Référence]]),0)</f>
        <v>0</v>
      </c>
      <c r="AT83" s="10">
        <f>IFERROR(GETPIVOTDATA("Quantité",'fabrication 2018 semaine'!$A$5,"semaine",AT81,"Référence",Tableau5[[#This Row],[Référence]]),0)</f>
        <v>0</v>
      </c>
      <c r="AU83" s="10">
        <f>IFERROR(GETPIVOTDATA("Quantité",'fabrication 2018 semaine'!$A$5,"semaine",AU81,"Référence",Tableau5[[#This Row],[Référence]]),0)</f>
        <v>0</v>
      </c>
      <c r="AV83" s="10">
        <f>IFERROR(GETPIVOTDATA("Quantité",'fabrication 2018 semaine'!$A$5,"semaine",AV81,"Référence",Tableau5[[#This Row],[Référence]]),0)</f>
        <v>0</v>
      </c>
      <c r="AW83" s="10">
        <f>IFERROR(GETPIVOTDATA("Quantité",'fabrication 2018 semaine'!$A$5,"semaine",AW81,"Référence",Tableau5[[#This Row],[Référence]]),0)</f>
        <v>0</v>
      </c>
      <c r="AX83" s="10">
        <f>IFERROR(GETPIVOTDATA("Quantité",'fabrication 2018 semaine'!$A$5,"semaine",AX81,"Référence",Tableau5[[#This Row],[Référence]]),0)</f>
        <v>0</v>
      </c>
      <c r="AY83" s="10">
        <f>IFERROR(GETPIVOTDATA("Quantité",'fabrication 2018 semaine'!$A$5,"semaine",AY81,"Référence",Tableau5[[#This Row],[Référence]]),0)</f>
        <v>0</v>
      </c>
      <c r="AZ83" s="10">
        <f>IFERROR(GETPIVOTDATA("Quantité",'fabrication 2018 semaine'!$A$5,"semaine",AZ81,"Référence",Tableau5[[#This Row],[Référence]]),0)</f>
        <v>0</v>
      </c>
      <c r="BA83" s="10">
        <f>IFERROR(GETPIVOTDATA("Quantité",'fabrication 2018 semaine'!$A$5,"semaine",BA81,"Référence",Tableau5[[#This Row],[Référence]]),0)</f>
        <v>0</v>
      </c>
      <c r="BB83" s="10">
        <f>IFERROR(GETPIVOTDATA("Quantité",'fabrication 2018 semaine'!$A$5,"semaine",BB81,"Référence",Tableau5[[#This Row],[Référence]]),0)</f>
        <v>0</v>
      </c>
      <c r="BC83" s="11">
        <f t="shared" si="2"/>
        <v>0</v>
      </c>
    </row>
    <row r="84" spans="1:55" ht="18" customHeight="1" x14ac:dyDescent="0.35">
      <c r="A84" s="9" t="s">
        <v>196</v>
      </c>
      <c r="B84" s="10" t="s">
        <v>197</v>
      </c>
      <c r="C84" s="10">
        <f>IFERROR(GETPIVOTDATA("Quantité",'fabrication 2018 semaine'!$A$5,"semaine",C82,"Référence",Tableau5[[#This Row],[Référence]]),0)</f>
        <v>0</v>
      </c>
      <c r="D84" s="10">
        <f>IFERROR(GETPIVOTDATA("Quantité",'fabrication 2018 semaine'!$A$5,"semaine",D82,"Référence",Tableau5[[#This Row],[Référence]]),0)</f>
        <v>0</v>
      </c>
      <c r="E84" s="10">
        <f>IFERROR(GETPIVOTDATA("Quantité",'fabrication 2018 semaine'!$A$5,"semaine",E82,"Référence",Tableau5[[#This Row],[Référence]]),0)</f>
        <v>0</v>
      </c>
      <c r="F84" s="10">
        <f>IFERROR(GETPIVOTDATA("Quantité",'fabrication 2018 semaine'!$A$5,"semaine",F82,"Référence",Tableau5[[#This Row],[Référence]]),0)</f>
        <v>0</v>
      </c>
      <c r="G84" s="10">
        <f>IFERROR(GETPIVOTDATA("Quantité",'fabrication 2018 semaine'!$A$5,"semaine",G82,"Référence",Tableau5[[#This Row],[Référence]]),0)</f>
        <v>0</v>
      </c>
      <c r="H84" s="10">
        <f>IFERROR(GETPIVOTDATA("Quantité",'fabrication 2018 semaine'!$A$5,"semaine",H82,"Référence",Tableau5[[#This Row],[Référence]]),0)</f>
        <v>0</v>
      </c>
      <c r="I84" s="10">
        <f>IFERROR(GETPIVOTDATA("Quantité",'fabrication 2018 semaine'!$A$5,"semaine",I82,"Référence",Tableau5[[#This Row],[Référence]]),0)</f>
        <v>0</v>
      </c>
      <c r="J84" s="10">
        <f>IFERROR(GETPIVOTDATA("Quantité",'fabrication 2018 semaine'!$A$5,"semaine",J82,"Référence",Tableau5[[#This Row],[Référence]]),0)</f>
        <v>0</v>
      </c>
      <c r="K84" s="10">
        <f>IFERROR(GETPIVOTDATA("Quantité",'fabrication 2018 semaine'!$A$5,"semaine",K82,"Référence",Tableau5[[#This Row],[Référence]]),0)</f>
        <v>0</v>
      </c>
      <c r="L84" s="10">
        <f>IFERROR(GETPIVOTDATA("Quantité",'fabrication 2018 semaine'!$A$5,"semaine",L82,"Référence",Tableau5[[#This Row],[Référence]]),0)</f>
        <v>0</v>
      </c>
      <c r="M84" s="10">
        <f>IFERROR(GETPIVOTDATA("Quantité",'fabrication 2018 semaine'!$A$5,"semaine",M82,"Référence",Tableau5[[#This Row],[Référence]]),0)</f>
        <v>0</v>
      </c>
      <c r="N84" s="10">
        <f>IFERROR(GETPIVOTDATA("Quantité",'fabrication 2018 semaine'!$A$5,"semaine",N82,"Référence",Tableau5[[#This Row],[Référence]]),0)</f>
        <v>0</v>
      </c>
      <c r="O84" s="10">
        <f>IFERROR(GETPIVOTDATA("Quantité",'fabrication 2018 semaine'!$A$5,"semaine",O82,"Référence",Tableau5[[#This Row],[Référence]]),0)</f>
        <v>0</v>
      </c>
      <c r="P84" s="10">
        <f>IFERROR(GETPIVOTDATA("Quantité",'fabrication 2018 semaine'!$A$5,"semaine",P82,"Référence",Tableau5[[#This Row],[Référence]]),0)</f>
        <v>0</v>
      </c>
      <c r="Q84" s="10">
        <f>IFERROR(GETPIVOTDATA("Quantité",'fabrication 2018 semaine'!$A$5,"semaine",Q82,"Référence",Tableau5[[#This Row],[Référence]]),0)</f>
        <v>0</v>
      </c>
      <c r="R84" s="10">
        <f>IFERROR(GETPIVOTDATA("Quantité",'fabrication 2018 semaine'!$A$5,"semaine",R82,"Référence",Tableau5[[#This Row],[Référence]]),0)</f>
        <v>0</v>
      </c>
      <c r="S84" s="10">
        <f>IFERROR(GETPIVOTDATA("Quantité",'fabrication 2018 semaine'!$A$5,"semaine",S82,"Référence",Tableau5[[#This Row],[Référence]]),0)</f>
        <v>0</v>
      </c>
      <c r="T84" s="10">
        <f>IFERROR(GETPIVOTDATA("Quantité",'fabrication 2018 semaine'!$A$5,"semaine",T82,"Référence",Tableau5[[#This Row],[Référence]]),0)</f>
        <v>0</v>
      </c>
      <c r="U84" s="10">
        <f>IFERROR(GETPIVOTDATA("Quantité",'fabrication 2018 semaine'!$A$5,"semaine",U82,"Référence",Tableau5[[#This Row],[Référence]]),0)</f>
        <v>0</v>
      </c>
      <c r="V84" s="10">
        <f>IFERROR(GETPIVOTDATA("Quantité",'fabrication 2018 semaine'!$A$5,"semaine",V82,"Référence",Tableau5[[#This Row],[Référence]]),0)</f>
        <v>0</v>
      </c>
      <c r="W84" s="10">
        <f>IFERROR(GETPIVOTDATA("Quantité",'fabrication 2018 semaine'!$A$5,"semaine",W82,"Référence",Tableau5[[#This Row],[Référence]]),0)</f>
        <v>0</v>
      </c>
      <c r="X84" s="10">
        <f>IFERROR(GETPIVOTDATA("Quantité",'fabrication 2018 semaine'!$A$5,"semaine",X82,"Référence",Tableau5[[#This Row],[Référence]]),0)</f>
        <v>0</v>
      </c>
      <c r="Y84" s="10">
        <f>IFERROR(GETPIVOTDATA("Quantité",'fabrication 2018 semaine'!$A$5,"semaine",Y82,"Référence",Tableau5[[#This Row],[Référence]]),0)</f>
        <v>0</v>
      </c>
      <c r="Z84" s="10">
        <f>IFERROR(GETPIVOTDATA("Quantité",'fabrication 2018 semaine'!$A$5,"semaine",Z82,"Référence",Tableau5[[#This Row],[Référence]]),0)</f>
        <v>0</v>
      </c>
      <c r="AA84" s="10">
        <f>IFERROR(GETPIVOTDATA("Quantité",'fabrication 2018 semaine'!$A$5,"semaine",AA82,"Référence",Tableau5[[#This Row],[Référence]]),0)</f>
        <v>0</v>
      </c>
      <c r="AB84" s="10">
        <f>IFERROR(GETPIVOTDATA("Quantité",'fabrication 2018 semaine'!$A$5,"semaine",AB82,"Référence",Tableau5[[#This Row],[Référence]]),0)</f>
        <v>0</v>
      </c>
      <c r="AC84" s="10">
        <f>IFERROR(GETPIVOTDATA("Quantité",'fabrication 2018 semaine'!$A$5,"semaine",AC82,"Référence",Tableau5[[#This Row],[Référence]]),0)</f>
        <v>0</v>
      </c>
      <c r="AD84" s="10">
        <f>IFERROR(GETPIVOTDATA("Quantité",'fabrication 2018 semaine'!$A$5,"semaine",AD82,"Référence",Tableau5[[#This Row],[Référence]]),0)</f>
        <v>0</v>
      </c>
      <c r="AE84" s="10">
        <f>IFERROR(GETPIVOTDATA("Quantité",'fabrication 2018 semaine'!$A$5,"semaine",AE82,"Référence",Tableau5[[#This Row],[Référence]]),0)</f>
        <v>0</v>
      </c>
      <c r="AF84" s="10">
        <f>IFERROR(GETPIVOTDATA("Quantité",'fabrication 2018 semaine'!$A$5,"semaine",AF82,"Référence",Tableau5[[#This Row],[Référence]]),0)</f>
        <v>0</v>
      </c>
      <c r="AG84" s="10">
        <f>IFERROR(GETPIVOTDATA("Quantité",'fabrication 2018 semaine'!$A$5,"semaine",AG82,"Référence",Tableau5[[#This Row],[Référence]]),0)</f>
        <v>0</v>
      </c>
      <c r="AH84" s="10">
        <f>IFERROR(GETPIVOTDATA("Quantité",'fabrication 2018 semaine'!$A$5,"semaine",AH82,"Référence",Tableau5[[#This Row],[Référence]]),0)</f>
        <v>0</v>
      </c>
      <c r="AI84" s="10">
        <f>IFERROR(GETPIVOTDATA("Quantité",'fabrication 2018 semaine'!$A$5,"semaine",AI82,"Référence",Tableau5[[#This Row],[Référence]]),0)</f>
        <v>0</v>
      </c>
      <c r="AJ84" s="10">
        <f>IFERROR(GETPIVOTDATA("Quantité",'fabrication 2018 semaine'!$A$5,"semaine",AJ82,"Référence",Tableau5[[#This Row],[Référence]]),0)</f>
        <v>0</v>
      </c>
      <c r="AK84" s="10">
        <f>IFERROR(GETPIVOTDATA("Quantité",'fabrication 2018 semaine'!$A$5,"semaine",AK82,"Référence",Tableau5[[#This Row],[Référence]]),0)</f>
        <v>0</v>
      </c>
      <c r="AL84" s="10">
        <f>IFERROR(GETPIVOTDATA("Quantité",'fabrication 2018 semaine'!$A$5,"semaine",AL82,"Référence",Tableau5[[#This Row],[Référence]]),0)</f>
        <v>0</v>
      </c>
      <c r="AM84" s="10">
        <f>IFERROR(GETPIVOTDATA("Quantité",'fabrication 2018 semaine'!$A$5,"semaine",AM82,"Référence",Tableau5[[#This Row],[Référence]]),0)</f>
        <v>0</v>
      </c>
      <c r="AN84" s="10">
        <f>IFERROR(GETPIVOTDATA("Quantité",'fabrication 2018 semaine'!$A$5,"semaine",AN82,"Référence",Tableau5[[#This Row],[Référence]]),0)</f>
        <v>0</v>
      </c>
      <c r="AO84" s="10">
        <f>IFERROR(GETPIVOTDATA("Quantité",'fabrication 2018 semaine'!$A$5,"semaine",AO82,"Référence",Tableau5[[#This Row],[Référence]]),0)</f>
        <v>0</v>
      </c>
      <c r="AP84" s="10">
        <f>IFERROR(GETPIVOTDATA("Quantité",'fabrication 2018 semaine'!$A$5,"semaine",AP82,"Référence",Tableau5[[#This Row],[Référence]]),0)</f>
        <v>0</v>
      </c>
      <c r="AQ84" s="10">
        <f>IFERROR(GETPIVOTDATA("Quantité",'fabrication 2018 semaine'!$A$5,"semaine",AQ82,"Référence",Tableau5[[#This Row],[Référence]]),0)</f>
        <v>0</v>
      </c>
      <c r="AR84" s="10">
        <f>IFERROR(GETPIVOTDATA("Quantité",'fabrication 2018 semaine'!$A$5,"semaine",AR82,"Référence",Tableau5[[#This Row],[Référence]]),0)</f>
        <v>0</v>
      </c>
      <c r="AS84" s="10">
        <f>IFERROR(GETPIVOTDATA("Quantité",'fabrication 2018 semaine'!$A$5,"semaine",AS82,"Référence",Tableau5[[#This Row],[Référence]]),0)</f>
        <v>0</v>
      </c>
      <c r="AT84" s="10">
        <f>IFERROR(GETPIVOTDATA("Quantité",'fabrication 2018 semaine'!$A$5,"semaine",AT82,"Référence",Tableau5[[#This Row],[Référence]]),0)</f>
        <v>0</v>
      </c>
      <c r="AU84" s="10">
        <f>IFERROR(GETPIVOTDATA("Quantité",'fabrication 2018 semaine'!$A$5,"semaine",AU82,"Référence",Tableau5[[#This Row],[Référence]]),0)</f>
        <v>0</v>
      </c>
      <c r="AV84" s="10">
        <f>IFERROR(GETPIVOTDATA("Quantité",'fabrication 2018 semaine'!$A$5,"semaine",AV82,"Référence",Tableau5[[#This Row],[Référence]]),0)</f>
        <v>0</v>
      </c>
      <c r="AW84" s="10">
        <f>IFERROR(GETPIVOTDATA("Quantité",'fabrication 2018 semaine'!$A$5,"semaine",AW82,"Référence",Tableau5[[#This Row],[Référence]]),0)</f>
        <v>0</v>
      </c>
      <c r="AX84" s="10">
        <f>IFERROR(GETPIVOTDATA("Quantité",'fabrication 2018 semaine'!$A$5,"semaine",AX82,"Référence",Tableau5[[#This Row],[Référence]]),0)</f>
        <v>0</v>
      </c>
      <c r="AY84" s="10">
        <f>IFERROR(GETPIVOTDATA("Quantité",'fabrication 2018 semaine'!$A$5,"semaine",AY82,"Référence",Tableau5[[#This Row],[Référence]]),0)</f>
        <v>0</v>
      </c>
      <c r="AZ84" s="10">
        <f>IFERROR(GETPIVOTDATA("Quantité",'fabrication 2018 semaine'!$A$5,"semaine",AZ82,"Référence",Tableau5[[#This Row],[Référence]]),0)</f>
        <v>0</v>
      </c>
      <c r="BA84" s="10">
        <f>IFERROR(GETPIVOTDATA("Quantité",'fabrication 2018 semaine'!$A$5,"semaine",BA82,"Référence",Tableau5[[#This Row],[Référence]]),0)</f>
        <v>0</v>
      </c>
      <c r="BB84" s="10">
        <f>IFERROR(GETPIVOTDATA("Quantité",'fabrication 2018 semaine'!$A$5,"semaine",BB82,"Référence",Tableau5[[#This Row],[Référence]]),0)</f>
        <v>0</v>
      </c>
      <c r="BC84" s="11">
        <f t="shared" si="2"/>
        <v>0</v>
      </c>
    </row>
    <row r="85" spans="1:55" ht="18" customHeight="1" x14ac:dyDescent="0.35">
      <c r="A85" s="9" t="s">
        <v>34</v>
      </c>
      <c r="B85" s="10" t="s">
        <v>35</v>
      </c>
      <c r="C85" s="10">
        <f>IFERROR(GETPIVOTDATA("Quantité",'fabrication 2018 semaine'!$A$5,"semaine",C83,"Référence",Tableau5[[#This Row],[Référence]]),0)</f>
        <v>0</v>
      </c>
      <c r="D85" s="10">
        <f>IFERROR(GETPIVOTDATA("Quantité",'fabrication 2018 semaine'!$A$5,"semaine",D83,"Référence",Tableau5[[#This Row],[Référence]]),0)</f>
        <v>0</v>
      </c>
      <c r="E85" s="10">
        <f>IFERROR(GETPIVOTDATA("Quantité",'fabrication 2018 semaine'!$A$5,"semaine",E83,"Référence",Tableau5[[#This Row],[Référence]]),0)</f>
        <v>0</v>
      </c>
      <c r="F85" s="10">
        <f>IFERROR(GETPIVOTDATA("Quantité",'fabrication 2018 semaine'!$A$5,"semaine",F83,"Référence",Tableau5[[#This Row],[Référence]]),0)</f>
        <v>0</v>
      </c>
      <c r="G85" s="10">
        <f>IFERROR(GETPIVOTDATA("Quantité",'fabrication 2018 semaine'!$A$5,"semaine",G83,"Référence",Tableau5[[#This Row],[Référence]]),0)</f>
        <v>0</v>
      </c>
      <c r="H85" s="10">
        <f>IFERROR(GETPIVOTDATA("Quantité",'fabrication 2018 semaine'!$A$5,"semaine",H83,"Référence",Tableau5[[#This Row],[Référence]]),0)</f>
        <v>0</v>
      </c>
      <c r="I85" s="10">
        <f>IFERROR(GETPIVOTDATA("Quantité",'fabrication 2018 semaine'!$A$5,"semaine",I83,"Référence",Tableau5[[#This Row],[Référence]]),0)</f>
        <v>0</v>
      </c>
      <c r="J85" s="10">
        <f>IFERROR(GETPIVOTDATA("Quantité",'fabrication 2018 semaine'!$A$5,"semaine",J83,"Référence",Tableau5[[#This Row],[Référence]]),0)</f>
        <v>0</v>
      </c>
      <c r="K85" s="10">
        <f>IFERROR(GETPIVOTDATA("Quantité",'fabrication 2018 semaine'!$A$5,"semaine",K83,"Référence",Tableau5[[#This Row],[Référence]]),0)</f>
        <v>0</v>
      </c>
      <c r="L85" s="10">
        <f>IFERROR(GETPIVOTDATA("Quantité",'fabrication 2018 semaine'!$A$5,"semaine",L83,"Référence",Tableau5[[#This Row],[Référence]]),0)</f>
        <v>0</v>
      </c>
      <c r="M85" s="10">
        <f>IFERROR(GETPIVOTDATA("Quantité",'fabrication 2018 semaine'!$A$5,"semaine",M83,"Référence",Tableau5[[#This Row],[Référence]]),0)</f>
        <v>0</v>
      </c>
      <c r="N85" s="10">
        <f>IFERROR(GETPIVOTDATA("Quantité",'fabrication 2018 semaine'!$A$5,"semaine",N83,"Référence",Tableau5[[#This Row],[Référence]]),0)</f>
        <v>0</v>
      </c>
      <c r="O85" s="10">
        <f>IFERROR(GETPIVOTDATA("Quantité",'fabrication 2018 semaine'!$A$5,"semaine",O83,"Référence",Tableau5[[#This Row],[Référence]]),0)</f>
        <v>0</v>
      </c>
      <c r="P85" s="10">
        <f>IFERROR(GETPIVOTDATA("Quantité",'fabrication 2018 semaine'!$A$5,"semaine",P83,"Référence",Tableau5[[#This Row],[Référence]]),0)</f>
        <v>0</v>
      </c>
      <c r="Q85" s="10">
        <f>IFERROR(GETPIVOTDATA("Quantité",'fabrication 2018 semaine'!$A$5,"semaine",Q83,"Référence",Tableau5[[#This Row],[Référence]]),0)</f>
        <v>0</v>
      </c>
      <c r="R85" s="10">
        <f>IFERROR(GETPIVOTDATA("Quantité",'fabrication 2018 semaine'!$A$5,"semaine",R83,"Référence",Tableau5[[#This Row],[Référence]]),0)</f>
        <v>0</v>
      </c>
      <c r="S85" s="10">
        <f>IFERROR(GETPIVOTDATA("Quantité",'fabrication 2018 semaine'!$A$5,"semaine",S83,"Référence",Tableau5[[#This Row],[Référence]]),0)</f>
        <v>0</v>
      </c>
      <c r="T85" s="10">
        <f>IFERROR(GETPIVOTDATA("Quantité",'fabrication 2018 semaine'!$A$5,"semaine",T83,"Référence",Tableau5[[#This Row],[Référence]]),0)</f>
        <v>0</v>
      </c>
      <c r="U85" s="10">
        <f>IFERROR(GETPIVOTDATA("Quantité",'fabrication 2018 semaine'!$A$5,"semaine",U83,"Référence",Tableau5[[#This Row],[Référence]]),0)</f>
        <v>0</v>
      </c>
      <c r="V85" s="10">
        <f>IFERROR(GETPIVOTDATA("Quantité",'fabrication 2018 semaine'!$A$5,"semaine",V83,"Référence",Tableau5[[#This Row],[Référence]]),0)</f>
        <v>0</v>
      </c>
      <c r="W85" s="10">
        <f>IFERROR(GETPIVOTDATA("Quantité",'fabrication 2018 semaine'!$A$5,"semaine",W83,"Référence",Tableau5[[#This Row],[Référence]]),0)</f>
        <v>0</v>
      </c>
      <c r="X85" s="10">
        <f>IFERROR(GETPIVOTDATA("Quantité",'fabrication 2018 semaine'!$A$5,"semaine",X83,"Référence",Tableau5[[#This Row],[Référence]]),0)</f>
        <v>0</v>
      </c>
      <c r="Y85" s="10">
        <f>IFERROR(GETPIVOTDATA("Quantité",'fabrication 2018 semaine'!$A$5,"semaine",Y83,"Référence",Tableau5[[#This Row],[Référence]]),0)</f>
        <v>0</v>
      </c>
      <c r="Z85" s="10">
        <f>IFERROR(GETPIVOTDATA("Quantité",'fabrication 2018 semaine'!$A$5,"semaine",Z83,"Référence",Tableau5[[#This Row],[Référence]]),0)</f>
        <v>0</v>
      </c>
      <c r="AA85" s="10">
        <f>IFERROR(GETPIVOTDATA("Quantité",'fabrication 2018 semaine'!$A$5,"semaine",AA83,"Référence",Tableau5[[#This Row],[Référence]]),0)</f>
        <v>0</v>
      </c>
      <c r="AB85" s="10">
        <f>IFERROR(GETPIVOTDATA("Quantité",'fabrication 2018 semaine'!$A$5,"semaine",AB83,"Référence",Tableau5[[#This Row],[Référence]]),0)</f>
        <v>0</v>
      </c>
      <c r="AC85" s="10">
        <f>IFERROR(GETPIVOTDATA("Quantité",'fabrication 2018 semaine'!$A$5,"semaine",AC83,"Référence",Tableau5[[#This Row],[Référence]]),0)</f>
        <v>0</v>
      </c>
      <c r="AD85" s="10">
        <f>IFERROR(GETPIVOTDATA("Quantité",'fabrication 2018 semaine'!$A$5,"semaine",AD83,"Référence",Tableau5[[#This Row],[Référence]]),0)</f>
        <v>0</v>
      </c>
      <c r="AE85" s="10">
        <f>IFERROR(GETPIVOTDATA("Quantité",'fabrication 2018 semaine'!$A$5,"semaine",AE83,"Référence",Tableau5[[#This Row],[Référence]]),0)</f>
        <v>0</v>
      </c>
      <c r="AF85" s="10">
        <f>IFERROR(GETPIVOTDATA("Quantité",'fabrication 2018 semaine'!$A$5,"semaine",AF83,"Référence",Tableau5[[#This Row],[Référence]]),0)</f>
        <v>0</v>
      </c>
      <c r="AG85" s="10">
        <f>IFERROR(GETPIVOTDATA("Quantité",'fabrication 2018 semaine'!$A$5,"semaine",AG83,"Référence",Tableau5[[#This Row],[Référence]]),0)</f>
        <v>0</v>
      </c>
      <c r="AH85" s="10">
        <f>IFERROR(GETPIVOTDATA("Quantité",'fabrication 2018 semaine'!$A$5,"semaine",AH83,"Référence",Tableau5[[#This Row],[Référence]]),0)</f>
        <v>0</v>
      </c>
      <c r="AI85" s="10">
        <f>IFERROR(GETPIVOTDATA("Quantité",'fabrication 2018 semaine'!$A$5,"semaine",AI83,"Référence",Tableau5[[#This Row],[Référence]]),0)</f>
        <v>0</v>
      </c>
      <c r="AJ85" s="10">
        <f>IFERROR(GETPIVOTDATA("Quantité",'fabrication 2018 semaine'!$A$5,"semaine",AJ83,"Référence",Tableau5[[#This Row],[Référence]]),0)</f>
        <v>0</v>
      </c>
      <c r="AK85" s="10">
        <f>IFERROR(GETPIVOTDATA("Quantité",'fabrication 2018 semaine'!$A$5,"semaine",AK83,"Référence",Tableau5[[#This Row],[Référence]]),0)</f>
        <v>0</v>
      </c>
      <c r="AL85" s="10">
        <f>IFERROR(GETPIVOTDATA("Quantité",'fabrication 2018 semaine'!$A$5,"semaine",AL83,"Référence",Tableau5[[#This Row],[Référence]]),0)</f>
        <v>0</v>
      </c>
      <c r="AM85" s="10">
        <f>IFERROR(GETPIVOTDATA("Quantité",'fabrication 2018 semaine'!$A$5,"semaine",AM83,"Référence",Tableau5[[#This Row],[Référence]]),0)</f>
        <v>0</v>
      </c>
      <c r="AN85" s="10">
        <f>IFERROR(GETPIVOTDATA("Quantité",'fabrication 2018 semaine'!$A$5,"semaine",AN83,"Référence",Tableau5[[#This Row],[Référence]]),0)</f>
        <v>0</v>
      </c>
      <c r="AO85" s="10">
        <f>IFERROR(GETPIVOTDATA("Quantité",'fabrication 2018 semaine'!$A$5,"semaine",AO83,"Référence",Tableau5[[#This Row],[Référence]]),0)</f>
        <v>0</v>
      </c>
      <c r="AP85" s="10">
        <f>IFERROR(GETPIVOTDATA("Quantité",'fabrication 2018 semaine'!$A$5,"semaine",AP83,"Référence",Tableau5[[#This Row],[Référence]]),0)</f>
        <v>0</v>
      </c>
      <c r="AQ85" s="10">
        <f>IFERROR(GETPIVOTDATA("Quantité",'fabrication 2018 semaine'!$A$5,"semaine",AQ83,"Référence",Tableau5[[#This Row],[Référence]]),0)</f>
        <v>0</v>
      </c>
      <c r="AR85" s="10">
        <f>IFERROR(GETPIVOTDATA("Quantité",'fabrication 2018 semaine'!$A$5,"semaine",AR83,"Référence",Tableau5[[#This Row],[Référence]]),0)</f>
        <v>0</v>
      </c>
      <c r="AS85" s="10">
        <f>IFERROR(GETPIVOTDATA("Quantité",'fabrication 2018 semaine'!$A$5,"semaine",AS83,"Référence",Tableau5[[#This Row],[Référence]]),0)</f>
        <v>0</v>
      </c>
      <c r="AT85" s="10">
        <f>IFERROR(GETPIVOTDATA("Quantité",'fabrication 2018 semaine'!$A$5,"semaine",AT83,"Référence",Tableau5[[#This Row],[Référence]]),0)</f>
        <v>0</v>
      </c>
      <c r="AU85" s="10">
        <f>IFERROR(GETPIVOTDATA("Quantité",'fabrication 2018 semaine'!$A$5,"semaine",AU83,"Référence",Tableau5[[#This Row],[Référence]]),0)</f>
        <v>0</v>
      </c>
      <c r="AV85" s="10">
        <f>IFERROR(GETPIVOTDATA("Quantité",'fabrication 2018 semaine'!$A$5,"semaine",AV83,"Référence",Tableau5[[#This Row],[Référence]]),0)</f>
        <v>0</v>
      </c>
      <c r="AW85" s="10">
        <f>IFERROR(GETPIVOTDATA("Quantité",'fabrication 2018 semaine'!$A$5,"semaine",AW83,"Référence",Tableau5[[#This Row],[Référence]]),0)</f>
        <v>0</v>
      </c>
      <c r="AX85" s="10">
        <f>IFERROR(GETPIVOTDATA("Quantité",'fabrication 2018 semaine'!$A$5,"semaine",AX83,"Référence",Tableau5[[#This Row],[Référence]]),0)</f>
        <v>0</v>
      </c>
      <c r="AY85" s="10">
        <f>IFERROR(GETPIVOTDATA("Quantité",'fabrication 2018 semaine'!$A$5,"semaine",AY83,"Référence",Tableau5[[#This Row],[Référence]]),0)</f>
        <v>0</v>
      </c>
      <c r="AZ85" s="10">
        <f>IFERROR(GETPIVOTDATA("Quantité",'fabrication 2018 semaine'!$A$5,"semaine",AZ83,"Référence",Tableau5[[#This Row],[Référence]]),0)</f>
        <v>0</v>
      </c>
      <c r="BA85" s="10">
        <f>IFERROR(GETPIVOTDATA("Quantité",'fabrication 2018 semaine'!$A$5,"semaine",BA83,"Référence",Tableau5[[#This Row],[Référence]]),0)</f>
        <v>0</v>
      </c>
      <c r="BB85" s="10">
        <f>IFERROR(GETPIVOTDATA("Quantité",'fabrication 2018 semaine'!$A$5,"semaine",BB83,"Référence",Tableau5[[#This Row],[Référence]]),0)</f>
        <v>0</v>
      </c>
      <c r="BC85" s="11">
        <f t="shared" si="2"/>
        <v>0</v>
      </c>
    </row>
    <row r="86" spans="1:55" ht="18" customHeight="1" x14ac:dyDescent="0.35">
      <c r="A86" s="9" t="s">
        <v>40</v>
      </c>
      <c r="B86" s="10" t="s">
        <v>41</v>
      </c>
      <c r="C86" s="10">
        <f>IFERROR(GETPIVOTDATA("Quantité",'fabrication 2018 semaine'!$A$5,"semaine",C84,"Référence",Tableau5[[#This Row],[Référence]]),0)</f>
        <v>0</v>
      </c>
      <c r="D86" s="10">
        <f>IFERROR(GETPIVOTDATA("Quantité",'fabrication 2018 semaine'!$A$5,"semaine",D84,"Référence",Tableau5[[#This Row],[Référence]]),0)</f>
        <v>0</v>
      </c>
      <c r="E86" s="10">
        <f>IFERROR(GETPIVOTDATA("Quantité",'fabrication 2018 semaine'!$A$5,"semaine",E84,"Référence",Tableau5[[#This Row],[Référence]]),0)</f>
        <v>0</v>
      </c>
      <c r="F86" s="10">
        <f>IFERROR(GETPIVOTDATA("Quantité",'fabrication 2018 semaine'!$A$5,"semaine",F84,"Référence",Tableau5[[#This Row],[Référence]]),0)</f>
        <v>0</v>
      </c>
      <c r="G86" s="10">
        <f>IFERROR(GETPIVOTDATA("Quantité",'fabrication 2018 semaine'!$A$5,"semaine",G84,"Référence",Tableau5[[#This Row],[Référence]]),0)</f>
        <v>0</v>
      </c>
      <c r="H86" s="10">
        <f>IFERROR(GETPIVOTDATA("Quantité",'fabrication 2018 semaine'!$A$5,"semaine",H84,"Référence",Tableau5[[#This Row],[Référence]]),0)</f>
        <v>0</v>
      </c>
      <c r="I86" s="10">
        <f>IFERROR(GETPIVOTDATA("Quantité",'fabrication 2018 semaine'!$A$5,"semaine",I84,"Référence",Tableau5[[#This Row],[Référence]]),0)</f>
        <v>0</v>
      </c>
      <c r="J86" s="10">
        <f>IFERROR(GETPIVOTDATA("Quantité",'fabrication 2018 semaine'!$A$5,"semaine",J84,"Référence",Tableau5[[#This Row],[Référence]]),0)</f>
        <v>0</v>
      </c>
      <c r="K86" s="10">
        <f>IFERROR(GETPIVOTDATA("Quantité",'fabrication 2018 semaine'!$A$5,"semaine",K84,"Référence",Tableau5[[#This Row],[Référence]]),0)</f>
        <v>0</v>
      </c>
      <c r="L86" s="10">
        <f>IFERROR(GETPIVOTDATA("Quantité",'fabrication 2018 semaine'!$A$5,"semaine",L84,"Référence",Tableau5[[#This Row],[Référence]]),0)</f>
        <v>0</v>
      </c>
      <c r="M86" s="10">
        <f>IFERROR(GETPIVOTDATA("Quantité",'fabrication 2018 semaine'!$A$5,"semaine",M84,"Référence",Tableau5[[#This Row],[Référence]]),0)</f>
        <v>0</v>
      </c>
      <c r="N86" s="10">
        <f>IFERROR(GETPIVOTDATA("Quantité",'fabrication 2018 semaine'!$A$5,"semaine",N84,"Référence",Tableau5[[#This Row],[Référence]]),0)</f>
        <v>0</v>
      </c>
      <c r="O86" s="10">
        <f>IFERROR(GETPIVOTDATA("Quantité",'fabrication 2018 semaine'!$A$5,"semaine",O84,"Référence",Tableau5[[#This Row],[Référence]]),0)</f>
        <v>0</v>
      </c>
      <c r="P86" s="10">
        <f>IFERROR(GETPIVOTDATA("Quantité",'fabrication 2018 semaine'!$A$5,"semaine",P84,"Référence",Tableau5[[#This Row],[Référence]]),0)</f>
        <v>0</v>
      </c>
      <c r="Q86" s="10">
        <f>IFERROR(GETPIVOTDATA("Quantité",'fabrication 2018 semaine'!$A$5,"semaine",Q84,"Référence",Tableau5[[#This Row],[Référence]]),0)</f>
        <v>0</v>
      </c>
      <c r="R86" s="10">
        <f>IFERROR(GETPIVOTDATA("Quantité",'fabrication 2018 semaine'!$A$5,"semaine",R84,"Référence",Tableau5[[#This Row],[Référence]]),0)</f>
        <v>0</v>
      </c>
      <c r="S86" s="10">
        <f>IFERROR(GETPIVOTDATA("Quantité",'fabrication 2018 semaine'!$A$5,"semaine",S84,"Référence",Tableau5[[#This Row],[Référence]]),0)</f>
        <v>0</v>
      </c>
      <c r="T86" s="10">
        <f>IFERROR(GETPIVOTDATA("Quantité",'fabrication 2018 semaine'!$A$5,"semaine",T84,"Référence",Tableau5[[#This Row],[Référence]]),0)</f>
        <v>0</v>
      </c>
      <c r="U86" s="10">
        <f>IFERROR(GETPIVOTDATA("Quantité",'fabrication 2018 semaine'!$A$5,"semaine",U84,"Référence",Tableau5[[#This Row],[Référence]]),0)</f>
        <v>0</v>
      </c>
      <c r="V86" s="10">
        <f>IFERROR(GETPIVOTDATA("Quantité",'fabrication 2018 semaine'!$A$5,"semaine",V84,"Référence",Tableau5[[#This Row],[Référence]]),0)</f>
        <v>0</v>
      </c>
      <c r="W86" s="10">
        <f>IFERROR(GETPIVOTDATA("Quantité",'fabrication 2018 semaine'!$A$5,"semaine",W84,"Référence",Tableau5[[#This Row],[Référence]]),0)</f>
        <v>0</v>
      </c>
      <c r="X86" s="10">
        <f>IFERROR(GETPIVOTDATA("Quantité",'fabrication 2018 semaine'!$A$5,"semaine",X84,"Référence",Tableau5[[#This Row],[Référence]]),0)</f>
        <v>0</v>
      </c>
      <c r="Y86" s="10">
        <f>IFERROR(GETPIVOTDATA("Quantité",'fabrication 2018 semaine'!$A$5,"semaine",Y84,"Référence",Tableau5[[#This Row],[Référence]]),0)</f>
        <v>0</v>
      </c>
      <c r="Z86" s="10">
        <f>IFERROR(GETPIVOTDATA("Quantité",'fabrication 2018 semaine'!$A$5,"semaine",Z84,"Référence",Tableau5[[#This Row],[Référence]]),0)</f>
        <v>0</v>
      </c>
      <c r="AA86" s="10">
        <f>IFERROR(GETPIVOTDATA("Quantité",'fabrication 2018 semaine'!$A$5,"semaine",AA84,"Référence",Tableau5[[#This Row],[Référence]]),0)</f>
        <v>0</v>
      </c>
      <c r="AB86" s="10">
        <f>IFERROR(GETPIVOTDATA("Quantité",'fabrication 2018 semaine'!$A$5,"semaine",AB84,"Référence",Tableau5[[#This Row],[Référence]]),0)</f>
        <v>0</v>
      </c>
      <c r="AC86" s="10">
        <f>IFERROR(GETPIVOTDATA("Quantité",'fabrication 2018 semaine'!$A$5,"semaine",AC84,"Référence",Tableau5[[#This Row],[Référence]]),0)</f>
        <v>0</v>
      </c>
      <c r="AD86" s="10">
        <f>IFERROR(GETPIVOTDATA("Quantité",'fabrication 2018 semaine'!$A$5,"semaine",AD84,"Référence",Tableau5[[#This Row],[Référence]]),0)</f>
        <v>0</v>
      </c>
      <c r="AE86" s="10">
        <f>IFERROR(GETPIVOTDATA("Quantité",'fabrication 2018 semaine'!$A$5,"semaine",AE84,"Référence",Tableau5[[#This Row],[Référence]]),0)</f>
        <v>0</v>
      </c>
      <c r="AF86" s="10">
        <f>IFERROR(GETPIVOTDATA("Quantité",'fabrication 2018 semaine'!$A$5,"semaine",AF84,"Référence",Tableau5[[#This Row],[Référence]]),0)</f>
        <v>0</v>
      </c>
      <c r="AG86" s="10">
        <f>IFERROR(GETPIVOTDATA("Quantité",'fabrication 2018 semaine'!$A$5,"semaine",AG84,"Référence",Tableau5[[#This Row],[Référence]]),0)</f>
        <v>0</v>
      </c>
      <c r="AH86" s="10">
        <f>IFERROR(GETPIVOTDATA("Quantité",'fabrication 2018 semaine'!$A$5,"semaine",AH84,"Référence",Tableau5[[#This Row],[Référence]]),0)</f>
        <v>0</v>
      </c>
      <c r="AI86" s="10">
        <f>IFERROR(GETPIVOTDATA("Quantité",'fabrication 2018 semaine'!$A$5,"semaine",AI84,"Référence",Tableau5[[#This Row],[Référence]]),0)</f>
        <v>0</v>
      </c>
      <c r="AJ86" s="10">
        <f>IFERROR(GETPIVOTDATA("Quantité",'fabrication 2018 semaine'!$A$5,"semaine",AJ84,"Référence",Tableau5[[#This Row],[Référence]]),0)</f>
        <v>0</v>
      </c>
      <c r="AK86" s="10">
        <f>IFERROR(GETPIVOTDATA("Quantité",'fabrication 2018 semaine'!$A$5,"semaine",AK84,"Référence",Tableau5[[#This Row],[Référence]]),0)</f>
        <v>0</v>
      </c>
      <c r="AL86" s="10">
        <f>IFERROR(GETPIVOTDATA("Quantité",'fabrication 2018 semaine'!$A$5,"semaine",AL84,"Référence",Tableau5[[#This Row],[Référence]]),0)</f>
        <v>0</v>
      </c>
      <c r="AM86" s="10">
        <f>IFERROR(GETPIVOTDATA("Quantité",'fabrication 2018 semaine'!$A$5,"semaine",AM84,"Référence",Tableau5[[#This Row],[Référence]]),0)</f>
        <v>0</v>
      </c>
      <c r="AN86" s="10">
        <f>IFERROR(GETPIVOTDATA("Quantité",'fabrication 2018 semaine'!$A$5,"semaine",AN84,"Référence",Tableau5[[#This Row],[Référence]]),0)</f>
        <v>0</v>
      </c>
      <c r="AO86" s="10">
        <f>IFERROR(GETPIVOTDATA("Quantité",'fabrication 2018 semaine'!$A$5,"semaine",AO84,"Référence",Tableau5[[#This Row],[Référence]]),0)</f>
        <v>0</v>
      </c>
      <c r="AP86" s="10">
        <f>IFERROR(GETPIVOTDATA("Quantité",'fabrication 2018 semaine'!$A$5,"semaine",AP84,"Référence",Tableau5[[#This Row],[Référence]]),0)</f>
        <v>0</v>
      </c>
      <c r="AQ86" s="10">
        <f>IFERROR(GETPIVOTDATA("Quantité",'fabrication 2018 semaine'!$A$5,"semaine",AQ84,"Référence",Tableau5[[#This Row],[Référence]]),0)</f>
        <v>0</v>
      </c>
      <c r="AR86" s="10">
        <f>IFERROR(GETPIVOTDATA("Quantité",'fabrication 2018 semaine'!$A$5,"semaine",AR84,"Référence",Tableau5[[#This Row],[Référence]]),0)</f>
        <v>0</v>
      </c>
      <c r="AS86" s="10">
        <f>IFERROR(GETPIVOTDATA("Quantité",'fabrication 2018 semaine'!$A$5,"semaine",AS84,"Référence",Tableau5[[#This Row],[Référence]]),0)</f>
        <v>0</v>
      </c>
      <c r="AT86" s="10">
        <f>IFERROR(GETPIVOTDATA("Quantité",'fabrication 2018 semaine'!$A$5,"semaine",AT84,"Référence",Tableau5[[#This Row],[Référence]]),0)</f>
        <v>0</v>
      </c>
      <c r="AU86" s="10">
        <f>IFERROR(GETPIVOTDATA("Quantité",'fabrication 2018 semaine'!$A$5,"semaine",AU84,"Référence",Tableau5[[#This Row],[Référence]]),0)</f>
        <v>0</v>
      </c>
      <c r="AV86" s="10">
        <f>IFERROR(GETPIVOTDATA("Quantité",'fabrication 2018 semaine'!$A$5,"semaine",AV84,"Référence",Tableau5[[#This Row],[Référence]]),0)</f>
        <v>0</v>
      </c>
      <c r="AW86" s="10">
        <f>IFERROR(GETPIVOTDATA("Quantité",'fabrication 2018 semaine'!$A$5,"semaine",AW84,"Référence",Tableau5[[#This Row],[Référence]]),0)</f>
        <v>0</v>
      </c>
      <c r="AX86" s="10">
        <f>IFERROR(GETPIVOTDATA("Quantité",'fabrication 2018 semaine'!$A$5,"semaine",AX84,"Référence",Tableau5[[#This Row],[Référence]]),0)</f>
        <v>0</v>
      </c>
      <c r="AY86" s="10">
        <f>IFERROR(GETPIVOTDATA("Quantité",'fabrication 2018 semaine'!$A$5,"semaine",AY84,"Référence",Tableau5[[#This Row],[Référence]]),0)</f>
        <v>0</v>
      </c>
      <c r="AZ86" s="10">
        <f>IFERROR(GETPIVOTDATA("Quantité",'fabrication 2018 semaine'!$A$5,"semaine",AZ84,"Référence",Tableau5[[#This Row],[Référence]]),0)</f>
        <v>0</v>
      </c>
      <c r="BA86" s="10">
        <f>IFERROR(GETPIVOTDATA("Quantité",'fabrication 2018 semaine'!$A$5,"semaine",BA84,"Référence",Tableau5[[#This Row],[Référence]]),0)</f>
        <v>0</v>
      </c>
      <c r="BB86" s="10">
        <f>IFERROR(GETPIVOTDATA("Quantité",'fabrication 2018 semaine'!$A$5,"semaine",BB84,"Référence",Tableau5[[#This Row],[Référence]]),0)</f>
        <v>0</v>
      </c>
      <c r="BC86" s="11">
        <f>IF(A86="","",SUM(C86:BB86))</f>
        <v>0</v>
      </c>
    </row>
    <row r="87" spans="1:55" ht="18" customHeight="1" x14ac:dyDescent="0.35">
      <c r="A87" s="9" t="s">
        <v>32</v>
      </c>
      <c r="B87" s="10" t="s">
        <v>33</v>
      </c>
      <c r="C87" s="10">
        <f>IFERROR(GETPIVOTDATA("Quantité",'fabrication 2018 semaine'!$A$5,"semaine",C85,"Référence",Tableau5[[#This Row],[Référence]]),0)</f>
        <v>0</v>
      </c>
      <c r="D87" s="10">
        <f>IFERROR(GETPIVOTDATA("Quantité",'fabrication 2018 semaine'!$A$5,"semaine",D85,"Référence",Tableau5[[#This Row],[Référence]]),0)</f>
        <v>0</v>
      </c>
      <c r="E87" s="10">
        <f>IFERROR(GETPIVOTDATA("Quantité",'fabrication 2018 semaine'!$A$5,"semaine",E85,"Référence",Tableau5[[#This Row],[Référence]]),0)</f>
        <v>0</v>
      </c>
      <c r="F87" s="10">
        <f>IFERROR(GETPIVOTDATA("Quantité",'fabrication 2018 semaine'!$A$5,"semaine",F85,"Référence",Tableau5[[#This Row],[Référence]]),0)</f>
        <v>0</v>
      </c>
      <c r="G87" s="10">
        <f>IFERROR(GETPIVOTDATA("Quantité",'fabrication 2018 semaine'!$A$5,"semaine",G85,"Référence",Tableau5[[#This Row],[Référence]]),0)</f>
        <v>0</v>
      </c>
      <c r="H87" s="10">
        <f>IFERROR(GETPIVOTDATA("Quantité",'fabrication 2018 semaine'!$A$5,"semaine",H85,"Référence",Tableau5[[#This Row],[Référence]]),0)</f>
        <v>0</v>
      </c>
      <c r="I87" s="10">
        <f>IFERROR(GETPIVOTDATA("Quantité",'fabrication 2018 semaine'!$A$5,"semaine",I85,"Référence",Tableau5[[#This Row],[Référence]]),0)</f>
        <v>0</v>
      </c>
      <c r="J87" s="10">
        <f>IFERROR(GETPIVOTDATA("Quantité",'fabrication 2018 semaine'!$A$5,"semaine",J85,"Référence",Tableau5[[#This Row],[Référence]]),0)</f>
        <v>0</v>
      </c>
      <c r="K87" s="10">
        <f>IFERROR(GETPIVOTDATA("Quantité",'fabrication 2018 semaine'!$A$5,"semaine",K85,"Référence",Tableau5[[#This Row],[Référence]]),0)</f>
        <v>0</v>
      </c>
      <c r="L87" s="10">
        <f>IFERROR(GETPIVOTDATA("Quantité",'fabrication 2018 semaine'!$A$5,"semaine",L85,"Référence",Tableau5[[#This Row],[Référence]]),0)</f>
        <v>0</v>
      </c>
      <c r="M87" s="10">
        <f>IFERROR(GETPIVOTDATA("Quantité",'fabrication 2018 semaine'!$A$5,"semaine",M85,"Référence",Tableau5[[#This Row],[Référence]]),0)</f>
        <v>0</v>
      </c>
      <c r="N87" s="10">
        <f>IFERROR(GETPIVOTDATA("Quantité",'fabrication 2018 semaine'!$A$5,"semaine",N85,"Référence",Tableau5[[#This Row],[Référence]]),0)</f>
        <v>0</v>
      </c>
      <c r="O87" s="10">
        <f>IFERROR(GETPIVOTDATA("Quantité",'fabrication 2018 semaine'!$A$5,"semaine",O85,"Référence",Tableau5[[#This Row],[Référence]]),0)</f>
        <v>0</v>
      </c>
      <c r="P87" s="10">
        <f>IFERROR(GETPIVOTDATA("Quantité",'fabrication 2018 semaine'!$A$5,"semaine",P85,"Référence",Tableau5[[#This Row],[Référence]]),0)</f>
        <v>0</v>
      </c>
      <c r="Q87" s="10">
        <f>IFERROR(GETPIVOTDATA("Quantité",'fabrication 2018 semaine'!$A$5,"semaine",Q85,"Référence",Tableau5[[#This Row],[Référence]]),0)</f>
        <v>0</v>
      </c>
      <c r="R87" s="10">
        <f>IFERROR(GETPIVOTDATA("Quantité",'fabrication 2018 semaine'!$A$5,"semaine",R85,"Référence",Tableau5[[#This Row],[Référence]]),0)</f>
        <v>0</v>
      </c>
      <c r="S87" s="10">
        <f>IFERROR(GETPIVOTDATA("Quantité",'fabrication 2018 semaine'!$A$5,"semaine",S85,"Référence",Tableau5[[#This Row],[Référence]]),0)</f>
        <v>0</v>
      </c>
      <c r="T87" s="10">
        <f>IFERROR(GETPIVOTDATA("Quantité",'fabrication 2018 semaine'!$A$5,"semaine",T85,"Référence",Tableau5[[#This Row],[Référence]]),0)</f>
        <v>0</v>
      </c>
      <c r="U87" s="10">
        <f>IFERROR(GETPIVOTDATA("Quantité",'fabrication 2018 semaine'!$A$5,"semaine",U85,"Référence",Tableau5[[#This Row],[Référence]]),0)</f>
        <v>0</v>
      </c>
      <c r="V87" s="10">
        <f>IFERROR(GETPIVOTDATA("Quantité",'fabrication 2018 semaine'!$A$5,"semaine",V85,"Référence",Tableau5[[#This Row],[Référence]]),0)</f>
        <v>0</v>
      </c>
      <c r="W87" s="10">
        <f>IFERROR(GETPIVOTDATA("Quantité",'fabrication 2018 semaine'!$A$5,"semaine",W85,"Référence",Tableau5[[#This Row],[Référence]]),0)</f>
        <v>0</v>
      </c>
      <c r="X87" s="10">
        <f>IFERROR(GETPIVOTDATA("Quantité",'fabrication 2018 semaine'!$A$5,"semaine",X85,"Référence",Tableau5[[#This Row],[Référence]]),0)</f>
        <v>0</v>
      </c>
      <c r="Y87" s="10">
        <f>IFERROR(GETPIVOTDATA("Quantité",'fabrication 2018 semaine'!$A$5,"semaine",Y85,"Référence",Tableau5[[#This Row],[Référence]]),0)</f>
        <v>0</v>
      </c>
      <c r="Z87" s="10">
        <f>IFERROR(GETPIVOTDATA("Quantité",'fabrication 2018 semaine'!$A$5,"semaine",Z85,"Référence",Tableau5[[#This Row],[Référence]]),0)</f>
        <v>0</v>
      </c>
      <c r="AA87" s="10">
        <f>IFERROR(GETPIVOTDATA("Quantité",'fabrication 2018 semaine'!$A$5,"semaine",AA85,"Référence",Tableau5[[#This Row],[Référence]]),0)</f>
        <v>0</v>
      </c>
      <c r="AB87" s="10">
        <f>IFERROR(GETPIVOTDATA("Quantité",'fabrication 2018 semaine'!$A$5,"semaine",AB85,"Référence",Tableau5[[#This Row],[Référence]]),0)</f>
        <v>0</v>
      </c>
      <c r="AC87" s="10">
        <f>IFERROR(GETPIVOTDATA("Quantité",'fabrication 2018 semaine'!$A$5,"semaine",AC85,"Référence",Tableau5[[#This Row],[Référence]]),0)</f>
        <v>0</v>
      </c>
      <c r="AD87" s="10">
        <f>IFERROR(GETPIVOTDATA("Quantité",'fabrication 2018 semaine'!$A$5,"semaine",AD85,"Référence",Tableau5[[#This Row],[Référence]]),0)</f>
        <v>0</v>
      </c>
      <c r="AE87" s="10">
        <f>IFERROR(GETPIVOTDATA("Quantité",'fabrication 2018 semaine'!$A$5,"semaine",AE85,"Référence",Tableau5[[#This Row],[Référence]]),0)</f>
        <v>0</v>
      </c>
      <c r="AF87" s="10">
        <f>IFERROR(GETPIVOTDATA("Quantité",'fabrication 2018 semaine'!$A$5,"semaine",AF85,"Référence",Tableau5[[#This Row],[Référence]]),0)</f>
        <v>0</v>
      </c>
      <c r="AG87" s="10">
        <f>IFERROR(GETPIVOTDATA("Quantité",'fabrication 2018 semaine'!$A$5,"semaine",AG85,"Référence",Tableau5[[#This Row],[Référence]]),0)</f>
        <v>0</v>
      </c>
      <c r="AH87" s="10">
        <f>IFERROR(GETPIVOTDATA("Quantité",'fabrication 2018 semaine'!$A$5,"semaine",AH85,"Référence",Tableau5[[#This Row],[Référence]]),0)</f>
        <v>0</v>
      </c>
      <c r="AI87" s="10">
        <f>IFERROR(GETPIVOTDATA("Quantité",'fabrication 2018 semaine'!$A$5,"semaine",AI85,"Référence",Tableau5[[#This Row],[Référence]]),0)</f>
        <v>0</v>
      </c>
      <c r="AJ87" s="10">
        <f>IFERROR(GETPIVOTDATA("Quantité",'fabrication 2018 semaine'!$A$5,"semaine",AJ85,"Référence",Tableau5[[#This Row],[Référence]]),0)</f>
        <v>0</v>
      </c>
      <c r="AK87" s="10">
        <f>IFERROR(GETPIVOTDATA("Quantité",'fabrication 2018 semaine'!$A$5,"semaine",AK85,"Référence",Tableau5[[#This Row],[Référence]]),0)</f>
        <v>0</v>
      </c>
      <c r="AL87" s="10">
        <f>IFERROR(GETPIVOTDATA("Quantité",'fabrication 2018 semaine'!$A$5,"semaine",AL85,"Référence",Tableau5[[#This Row],[Référence]]),0)</f>
        <v>0</v>
      </c>
      <c r="AM87" s="10">
        <f>IFERROR(GETPIVOTDATA("Quantité",'fabrication 2018 semaine'!$A$5,"semaine",AM85,"Référence",Tableau5[[#This Row],[Référence]]),0)</f>
        <v>0</v>
      </c>
      <c r="AN87" s="10">
        <f>IFERROR(GETPIVOTDATA("Quantité",'fabrication 2018 semaine'!$A$5,"semaine",AN85,"Référence",Tableau5[[#This Row],[Référence]]),0)</f>
        <v>0</v>
      </c>
      <c r="AO87" s="10">
        <f>IFERROR(GETPIVOTDATA("Quantité",'fabrication 2018 semaine'!$A$5,"semaine",AO85,"Référence",Tableau5[[#This Row],[Référence]]),0)</f>
        <v>0</v>
      </c>
      <c r="AP87" s="10">
        <f>IFERROR(GETPIVOTDATA("Quantité",'fabrication 2018 semaine'!$A$5,"semaine",AP85,"Référence",Tableau5[[#This Row],[Référence]]),0)</f>
        <v>0</v>
      </c>
      <c r="AQ87" s="10">
        <f>IFERROR(GETPIVOTDATA("Quantité",'fabrication 2018 semaine'!$A$5,"semaine",AQ85,"Référence",Tableau5[[#This Row],[Référence]]),0)</f>
        <v>0</v>
      </c>
      <c r="AR87" s="10">
        <f>IFERROR(GETPIVOTDATA("Quantité",'fabrication 2018 semaine'!$A$5,"semaine",AR85,"Référence",Tableau5[[#This Row],[Référence]]),0)</f>
        <v>0</v>
      </c>
      <c r="AS87" s="10">
        <f>IFERROR(GETPIVOTDATA("Quantité",'fabrication 2018 semaine'!$A$5,"semaine",AS85,"Référence",Tableau5[[#This Row],[Référence]]),0)</f>
        <v>0</v>
      </c>
      <c r="AT87" s="10">
        <f>IFERROR(GETPIVOTDATA("Quantité",'fabrication 2018 semaine'!$A$5,"semaine",AT85,"Référence",Tableau5[[#This Row],[Référence]]),0)</f>
        <v>0</v>
      </c>
      <c r="AU87" s="10">
        <f>IFERROR(GETPIVOTDATA("Quantité",'fabrication 2018 semaine'!$A$5,"semaine",AU85,"Référence",Tableau5[[#This Row],[Référence]]),0)</f>
        <v>0</v>
      </c>
      <c r="AV87" s="10">
        <f>IFERROR(GETPIVOTDATA("Quantité",'fabrication 2018 semaine'!$A$5,"semaine",AV85,"Référence",Tableau5[[#This Row],[Référence]]),0)</f>
        <v>0</v>
      </c>
      <c r="AW87" s="10">
        <f>IFERROR(GETPIVOTDATA("Quantité",'fabrication 2018 semaine'!$A$5,"semaine",AW85,"Référence",Tableau5[[#This Row],[Référence]]),0)</f>
        <v>0</v>
      </c>
      <c r="AX87" s="10">
        <f>IFERROR(GETPIVOTDATA("Quantité",'fabrication 2018 semaine'!$A$5,"semaine",AX85,"Référence",Tableau5[[#This Row],[Référence]]),0)</f>
        <v>0</v>
      </c>
      <c r="AY87" s="10">
        <f>IFERROR(GETPIVOTDATA("Quantité",'fabrication 2018 semaine'!$A$5,"semaine",AY85,"Référence",Tableau5[[#This Row],[Référence]]),0)</f>
        <v>0</v>
      </c>
      <c r="AZ87" s="10">
        <f>IFERROR(GETPIVOTDATA("Quantité",'fabrication 2018 semaine'!$A$5,"semaine",AZ85,"Référence",Tableau5[[#This Row],[Référence]]),0)</f>
        <v>0</v>
      </c>
      <c r="BA87" s="10">
        <f>IFERROR(GETPIVOTDATA("Quantité",'fabrication 2018 semaine'!$A$5,"semaine",BA85,"Référence",Tableau5[[#This Row],[Référence]]),0)</f>
        <v>0</v>
      </c>
      <c r="BB87" s="10">
        <f>IFERROR(GETPIVOTDATA("Quantité",'fabrication 2018 semaine'!$A$5,"semaine",BB85,"Référence",Tableau5[[#This Row],[Référence]]),0)</f>
        <v>0</v>
      </c>
      <c r="BC87" s="11">
        <f>IF(A87="","",SUM(C87:BB87))</f>
        <v>0</v>
      </c>
    </row>
    <row r="88" spans="1:55" ht="18" customHeight="1" x14ac:dyDescent="0.35">
      <c r="A88" s="9" t="s">
        <v>192</v>
      </c>
      <c r="B88" s="10" t="s">
        <v>333</v>
      </c>
      <c r="C88" s="10">
        <f>IFERROR(GETPIVOTDATA("Quantité",'fabrication 2018 semaine'!$A$5,"semaine",C86,"Référence",Tableau5[[#This Row],[Référence]]),0)</f>
        <v>0</v>
      </c>
      <c r="D88" s="10">
        <f>IFERROR(GETPIVOTDATA("Quantité",'fabrication 2018 semaine'!$A$5,"semaine",D86,"Référence",Tableau5[[#This Row],[Référence]]),0)</f>
        <v>0</v>
      </c>
      <c r="E88" s="10">
        <f>IFERROR(GETPIVOTDATA("Quantité",'fabrication 2018 semaine'!$A$5,"semaine",E86,"Référence",Tableau5[[#This Row],[Référence]]),0)</f>
        <v>0</v>
      </c>
      <c r="F88" s="10">
        <f>IFERROR(GETPIVOTDATA("Quantité",'fabrication 2018 semaine'!$A$5,"semaine",F86,"Référence",Tableau5[[#This Row],[Référence]]),0)</f>
        <v>0</v>
      </c>
      <c r="G88" s="10">
        <f>IFERROR(GETPIVOTDATA("Quantité",'fabrication 2018 semaine'!$A$5,"semaine",G86,"Référence",Tableau5[[#This Row],[Référence]]),0)</f>
        <v>0</v>
      </c>
      <c r="H88" s="10">
        <f>IFERROR(GETPIVOTDATA("Quantité",'fabrication 2018 semaine'!$A$5,"semaine",H86,"Référence",Tableau5[[#This Row],[Référence]]),0)</f>
        <v>0</v>
      </c>
      <c r="I88" s="10">
        <f>IFERROR(GETPIVOTDATA("Quantité",'fabrication 2018 semaine'!$A$5,"semaine",I86,"Référence",Tableau5[[#This Row],[Référence]]),0)</f>
        <v>0</v>
      </c>
      <c r="J88" s="10">
        <f>IFERROR(GETPIVOTDATA("Quantité",'fabrication 2018 semaine'!$A$5,"semaine",J86,"Référence",Tableau5[[#This Row],[Référence]]),0)</f>
        <v>0</v>
      </c>
      <c r="K88" s="10">
        <f>IFERROR(GETPIVOTDATA("Quantité",'fabrication 2018 semaine'!$A$5,"semaine",K86,"Référence",Tableau5[[#This Row],[Référence]]),0)</f>
        <v>0</v>
      </c>
      <c r="L88" s="10">
        <f>IFERROR(GETPIVOTDATA("Quantité",'fabrication 2018 semaine'!$A$5,"semaine",L86,"Référence",Tableau5[[#This Row],[Référence]]),0)</f>
        <v>0</v>
      </c>
      <c r="M88" s="10">
        <f>IFERROR(GETPIVOTDATA("Quantité",'fabrication 2018 semaine'!$A$5,"semaine",M86,"Référence",Tableau5[[#This Row],[Référence]]),0)</f>
        <v>0</v>
      </c>
      <c r="N88" s="10">
        <f>IFERROR(GETPIVOTDATA("Quantité",'fabrication 2018 semaine'!$A$5,"semaine",N86,"Référence",Tableau5[[#This Row],[Référence]]),0)</f>
        <v>0</v>
      </c>
      <c r="O88" s="10">
        <f>IFERROR(GETPIVOTDATA("Quantité",'fabrication 2018 semaine'!$A$5,"semaine",O86,"Référence",Tableau5[[#This Row],[Référence]]),0)</f>
        <v>0</v>
      </c>
      <c r="P88" s="10">
        <f>IFERROR(GETPIVOTDATA("Quantité",'fabrication 2018 semaine'!$A$5,"semaine",P86,"Référence",Tableau5[[#This Row],[Référence]]),0)</f>
        <v>0</v>
      </c>
      <c r="Q88" s="10">
        <f>IFERROR(GETPIVOTDATA("Quantité",'fabrication 2018 semaine'!$A$5,"semaine",Q86,"Référence",Tableau5[[#This Row],[Référence]]),0)</f>
        <v>0</v>
      </c>
      <c r="R88" s="10">
        <f>IFERROR(GETPIVOTDATA("Quantité",'fabrication 2018 semaine'!$A$5,"semaine",R86,"Référence",Tableau5[[#This Row],[Référence]]),0)</f>
        <v>0</v>
      </c>
      <c r="S88" s="10">
        <f>IFERROR(GETPIVOTDATA("Quantité",'fabrication 2018 semaine'!$A$5,"semaine",S86,"Référence",Tableau5[[#This Row],[Référence]]),0)</f>
        <v>0</v>
      </c>
      <c r="T88" s="10">
        <f>IFERROR(GETPIVOTDATA("Quantité",'fabrication 2018 semaine'!$A$5,"semaine",T86,"Référence",Tableau5[[#This Row],[Référence]]),0)</f>
        <v>0</v>
      </c>
      <c r="U88" s="10">
        <f>IFERROR(GETPIVOTDATA("Quantité",'fabrication 2018 semaine'!$A$5,"semaine",U86,"Référence",Tableau5[[#This Row],[Référence]]),0)</f>
        <v>0</v>
      </c>
      <c r="V88" s="10">
        <f>IFERROR(GETPIVOTDATA("Quantité",'fabrication 2018 semaine'!$A$5,"semaine",V86,"Référence",Tableau5[[#This Row],[Référence]]),0)</f>
        <v>0</v>
      </c>
      <c r="W88" s="10">
        <f>IFERROR(GETPIVOTDATA("Quantité",'fabrication 2018 semaine'!$A$5,"semaine",W86,"Référence",Tableau5[[#This Row],[Référence]]),0)</f>
        <v>0</v>
      </c>
      <c r="X88" s="10">
        <f>IFERROR(GETPIVOTDATA("Quantité",'fabrication 2018 semaine'!$A$5,"semaine",X86,"Référence",Tableau5[[#This Row],[Référence]]),0)</f>
        <v>0</v>
      </c>
      <c r="Y88" s="10">
        <f>IFERROR(GETPIVOTDATA("Quantité",'fabrication 2018 semaine'!$A$5,"semaine",Y86,"Référence",Tableau5[[#This Row],[Référence]]),0)</f>
        <v>0</v>
      </c>
      <c r="Z88" s="10">
        <f>IFERROR(GETPIVOTDATA("Quantité",'fabrication 2018 semaine'!$A$5,"semaine",Z86,"Référence",Tableau5[[#This Row],[Référence]]),0)</f>
        <v>0</v>
      </c>
      <c r="AA88" s="10">
        <f>IFERROR(GETPIVOTDATA("Quantité",'fabrication 2018 semaine'!$A$5,"semaine",AA86,"Référence",Tableau5[[#This Row],[Référence]]),0)</f>
        <v>0</v>
      </c>
      <c r="AB88" s="10">
        <f>IFERROR(GETPIVOTDATA("Quantité",'fabrication 2018 semaine'!$A$5,"semaine",AB86,"Référence",Tableau5[[#This Row],[Référence]]),0)</f>
        <v>0</v>
      </c>
      <c r="AC88" s="10">
        <f>IFERROR(GETPIVOTDATA("Quantité",'fabrication 2018 semaine'!$A$5,"semaine",AC86,"Référence",Tableau5[[#This Row],[Référence]]),0)</f>
        <v>0</v>
      </c>
      <c r="AD88" s="10">
        <f>IFERROR(GETPIVOTDATA("Quantité",'fabrication 2018 semaine'!$A$5,"semaine",AD86,"Référence",Tableau5[[#This Row],[Référence]]),0)</f>
        <v>0</v>
      </c>
      <c r="AE88" s="10">
        <f>IFERROR(GETPIVOTDATA("Quantité",'fabrication 2018 semaine'!$A$5,"semaine",AE86,"Référence",Tableau5[[#This Row],[Référence]]),0)</f>
        <v>0</v>
      </c>
      <c r="AF88" s="10">
        <f>IFERROR(GETPIVOTDATA("Quantité",'fabrication 2018 semaine'!$A$5,"semaine",AF86,"Référence",Tableau5[[#This Row],[Référence]]),0)</f>
        <v>0</v>
      </c>
      <c r="AG88" s="10">
        <f>IFERROR(GETPIVOTDATA("Quantité",'fabrication 2018 semaine'!$A$5,"semaine",AG86,"Référence",Tableau5[[#This Row],[Référence]]),0)</f>
        <v>0</v>
      </c>
      <c r="AH88" s="10">
        <f>IFERROR(GETPIVOTDATA("Quantité",'fabrication 2018 semaine'!$A$5,"semaine",AH86,"Référence",Tableau5[[#This Row],[Référence]]),0)</f>
        <v>0</v>
      </c>
      <c r="AI88" s="10">
        <f>IFERROR(GETPIVOTDATA("Quantité",'fabrication 2018 semaine'!$A$5,"semaine",AI86,"Référence",Tableau5[[#This Row],[Référence]]),0)</f>
        <v>0</v>
      </c>
      <c r="AJ88" s="10">
        <f>IFERROR(GETPIVOTDATA("Quantité",'fabrication 2018 semaine'!$A$5,"semaine",AJ86,"Référence",Tableau5[[#This Row],[Référence]]),0)</f>
        <v>0</v>
      </c>
      <c r="AK88" s="10">
        <f>IFERROR(GETPIVOTDATA("Quantité",'fabrication 2018 semaine'!$A$5,"semaine",AK86,"Référence",Tableau5[[#This Row],[Référence]]),0)</f>
        <v>0</v>
      </c>
      <c r="AL88" s="10">
        <f>IFERROR(GETPIVOTDATA("Quantité",'fabrication 2018 semaine'!$A$5,"semaine",AL86,"Référence",Tableau5[[#This Row],[Référence]]),0)</f>
        <v>0</v>
      </c>
      <c r="AM88" s="10">
        <f>IFERROR(GETPIVOTDATA("Quantité",'fabrication 2018 semaine'!$A$5,"semaine",AM86,"Référence",Tableau5[[#This Row],[Référence]]),0)</f>
        <v>0</v>
      </c>
      <c r="AN88" s="10">
        <f>IFERROR(GETPIVOTDATA("Quantité",'fabrication 2018 semaine'!$A$5,"semaine",AN86,"Référence",Tableau5[[#This Row],[Référence]]),0)</f>
        <v>0</v>
      </c>
      <c r="AO88" s="10">
        <f>IFERROR(GETPIVOTDATA("Quantité",'fabrication 2018 semaine'!$A$5,"semaine",AO86,"Référence",Tableau5[[#This Row],[Référence]]),0)</f>
        <v>0</v>
      </c>
      <c r="AP88" s="10">
        <f>IFERROR(GETPIVOTDATA("Quantité",'fabrication 2018 semaine'!$A$5,"semaine",AP86,"Référence",Tableau5[[#This Row],[Référence]]),0)</f>
        <v>0</v>
      </c>
      <c r="AQ88" s="10">
        <f>IFERROR(GETPIVOTDATA("Quantité",'fabrication 2018 semaine'!$A$5,"semaine",AQ86,"Référence",Tableau5[[#This Row],[Référence]]),0)</f>
        <v>0</v>
      </c>
      <c r="AR88" s="10">
        <f>IFERROR(GETPIVOTDATA("Quantité",'fabrication 2018 semaine'!$A$5,"semaine",AR86,"Référence",Tableau5[[#This Row],[Référence]]),0)</f>
        <v>0</v>
      </c>
      <c r="AS88" s="10">
        <f>IFERROR(GETPIVOTDATA("Quantité",'fabrication 2018 semaine'!$A$5,"semaine",AS86,"Référence",Tableau5[[#This Row],[Référence]]),0)</f>
        <v>0</v>
      </c>
      <c r="AT88" s="10">
        <f>IFERROR(GETPIVOTDATA("Quantité",'fabrication 2018 semaine'!$A$5,"semaine",AT86,"Référence",Tableau5[[#This Row],[Référence]]),0)</f>
        <v>0</v>
      </c>
      <c r="AU88" s="10">
        <f>IFERROR(GETPIVOTDATA("Quantité",'fabrication 2018 semaine'!$A$5,"semaine",AU86,"Référence",Tableau5[[#This Row],[Référence]]),0)</f>
        <v>0</v>
      </c>
      <c r="AV88" s="10">
        <f>IFERROR(GETPIVOTDATA("Quantité",'fabrication 2018 semaine'!$A$5,"semaine",AV86,"Référence",Tableau5[[#This Row],[Référence]]),0)</f>
        <v>0</v>
      </c>
      <c r="AW88" s="10">
        <f>IFERROR(GETPIVOTDATA("Quantité",'fabrication 2018 semaine'!$A$5,"semaine",AW86,"Référence",Tableau5[[#This Row],[Référence]]),0)</f>
        <v>0</v>
      </c>
      <c r="AX88" s="10">
        <f>IFERROR(GETPIVOTDATA("Quantité",'fabrication 2018 semaine'!$A$5,"semaine",AX86,"Référence",Tableau5[[#This Row],[Référence]]),0)</f>
        <v>0</v>
      </c>
      <c r="AY88" s="10">
        <f>IFERROR(GETPIVOTDATA("Quantité",'fabrication 2018 semaine'!$A$5,"semaine",AY86,"Référence",Tableau5[[#This Row],[Référence]]),0)</f>
        <v>0</v>
      </c>
      <c r="AZ88" s="10">
        <f>IFERROR(GETPIVOTDATA("Quantité",'fabrication 2018 semaine'!$A$5,"semaine",AZ86,"Référence",Tableau5[[#This Row],[Référence]]),0)</f>
        <v>0</v>
      </c>
      <c r="BA88" s="10">
        <f>IFERROR(GETPIVOTDATA("Quantité",'fabrication 2018 semaine'!$A$5,"semaine",BA86,"Référence",Tableau5[[#This Row],[Référence]]),0)</f>
        <v>0</v>
      </c>
      <c r="BB88" s="10">
        <f>IFERROR(GETPIVOTDATA("Quantité",'fabrication 2018 semaine'!$A$5,"semaine",BB86,"Référence",Tableau5[[#This Row],[Référence]]),0)</f>
        <v>0</v>
      </c>
      <c r="BC88" s="11">
        <f>IF(A88="","",SUM(C88:BB88))</f>
        <v>0</v>
      </c>
    </row>
    <row r="89" spans="1:55" ht="18" customHeight="1" x14ac:dyDescent="0.35">
      <c r="A89" s="9" t="s">
        <v>137</v>
      </c>
      <c r="B89" s="10" t="s">
        <v>138</v>
      </c>
      <c r="C89" s="10">
        <f>IFERROR(GETPIVOTDATA("Quantité",'fabrication 2018 semaine'!$A$5,"semaine",C87,"Référence",Tableau5[[#This Row],[Référence]]),0)</f>
        <v>0</v>
      </c>
      <c r="D89" s="10">
        <f>IFERROR(GETPIVOTDATA("Quantité",'fabrication 2018 semaine'!$A$5,"semaine",D87,"Référence",Tableau5[[#This Row],[Référence]]),0)</f>
        <v>0</v>
      </c>
      <c r="E89" s="10">
        <f>IFERROR(GETPIVOTDATA("Quantité",'fabrication 2018 semaine'!$A$5,"semaine",E87,"Référence",Tableau5[[#This Row],[Référence]]),0)</f>
        <v>0</v>
      </c>
      <c r="F89" s="10">
        <f>IFERROR(GETPIVOTDATA("Quantité",'fabrication 2018 semaine'!$A$5,"semaine",F87,"Référence",Tableau5[[#This Row],[Référence]]),0)</f>
        <v>0</v>
      </c>
      <c r="G89" s="10">
        <f>IFERROR(GETPIVOTDATA("Quantité",'fabrication 2018 semaine'!$A$5,"semaine",G87,"Référence",Tableau5[[#This Row],[Référence]]),0)</f>
        <v>0</v>
      </c>
      <c r="H89" s="10">
        <f>IFERROR(GETPIVOTDATA("Quantité",'fabrication 2018 semaine'!$A$5,"semaine",H87,"Référence",Tableau5[[#This Row],[Référence]]),0)</f>
        <v>0</v>
      </c>
      <c r="I89" s="10">
        <f>IFERROR(GETPIVOTDATA("Quantité",'fabrication 2018 semaine'!$A$5,"semaine",I87,"Référence",Tableau5[[#This Row],[Référence]]),0)</f>
        <v>0</v>
      </c>
      <c r="J89" s="10">
        <f>IFERROR(GETPIVOTDATA("Quantité",'fabrication 2018 semaine'!$A$5,"semaine",J87,"Référence",Tableau5[[#This Row],[Référence]]),0)</f>
        <v>0</v>
      </c>
      <c r="K89" s="10">
        <f>IFERROR(GETPIVOTDATA("Quantité",'fabrication 2018 semaine'!$A$5,"semaine",K87,"Référence",Tableau5[[#This Row],[Référence]]),0)</f>
        <v>0</v>
      </c>
      <c r="L89" s="10">
        <f>IFERROR(GETPIVOTDATA("Quantité",'fabrication 2018 semaine'!$A$5,"semaine",L87,"Référence",Tableau5[[#This Row],[Référence]]),0)</f>
        <v>0</v>
      </c>
      <c r="M89" s="10">
        <f>IFERROR(GETPIVOTDATA("Quantité",'fabrication 2018 semaine'!$A$5,"semaine",M87,"Référence",Tableau5[[#This Row],[Référence]]),0)</f>
        <v>0</v>
      </c>
      <c r="N89" s="10">
        <f>IFERROR(GETPIVOTDATA("Quantité",'fabrication 2018 semaine'!$A$5,"semaine",N87,"Référence",Tableau5[[#This Row],[Référence]]),0)</f>
        <v>0</v>
      </c>
      <c r="O89" s="10">
        <f>IFERROR(GETPIVOTDATA("Quantité",'fabrication 2018 semaine'!$A$5,"semaine",O87,"Référence",Tableau5[[#This Row],[Référence]]),0)</f>
        <v>0</v>
      </c>
      <c r="P89" s="10">
        <f>IFERROR(GETPIVOTDATA("Quantité",'fabrication 2018 semaine'!$A$5,"semaine",P87,"Référence",Tableau5[[#This Row],[Référence]]),0)</f>
        <v>0</v>
      </c>
      <c r="Q89" s="10">
        <f>IFERROR(GETPIVOTDATA("Quantité",'fabrication 2018 semaine'!$A$5,"semaine",Q87,"Référence",Tableau5[[#This Row],[Référence]]),0)</f>
        <v>0</v>
      </c>
      <c r="R89" s="10">
        <f>IFERROR(GETPIVOTDATA("Quantité",'fabrication 2018 semaine'!$A$5,"semaine",R87,"Référence",Tableau5[[#This Row],[Référence]]),0)</f>
        <v>0</v>
      </c>
      <c r="S89" s="10">
        <f>IFERROR(GETPIVOTDATA("Quantité",'fabrication 2018 semaine'!$A$5,"semaine",S87,"Référence",Tableau5[[#This Row],[Référence]]),0)</f>
        <v>0</v>
      </c>
      <c r="T89" s="10">
        <f>IFERROR(GETPIVOTDATA("Quantité",'fabrication 2018 semaine'!$A$5,"semaine",T87,"Référence",Tableau5[[#This Row],[Référence]]),0)</f>
        <v>0</v>
      </c>
      <c r="U89" s="10">
        <f>IFERROR(GETPIVOTDATA("Quantité",'fabrication 2018 semaine'!$A$5,"semaine",U87,"Référence",Tableau5[[#This Row],[Référence]]),0)</f>
        <v>0</v>
      </c>
      <c r="V89" s="10">
        <f>IFERROR(GETPIVOTDATA("Quantité",'fabrication 2018 semaine'!$A$5,"semaine",V87,"Référence",Tableau5[[#This Row],[Référence]]),0)</f>
        <v>0</v>
      </c>
      <c r="W89" s="10">
        <f>IFERROR(GETPIVOTDATA("Quantité",'fabrication 2018 semaine'!$A$5,"semaine",W87,"Référence",Tableau5[[#This Row],[Référence]]),0)</f>
        <v>0</v>
      </c>
      <c r="X89" s="10">
        <f>IFERROR(GETPIVOTDATA("Quantité",'fabrication 2018 semaine'!$A$5,"semaine",X87,"Référence",Tableau5[[#This Row],[Référence]]),0)</f>
        <v>0</v>
      </c>
      <c r="Y89" s="10">
        <f>IFERROR(GETPIVOTDATA("Quantité",'fabrication 2018 semaine'!$A$5,"semaine",Y87,"Référence",Tableau5[[#This Row],[Référence]]),0)</f>
        <v>0</v>
      </c>
      <c r="Z89" s="10">
        <f>IFERROR(GETPIVOTDATA("Quantité",'fabrication 2018 semaine'!$A$5,"semaine",Z87,"Référence",Tableau5[[#This Row],[Référence]]),0)</f>
        <v>0</v>
      </c>
      <c r="AA89" s="10">
        <f>IFERROR(GETPIVOTDATA("Quantité",'fabrication 2018 semaine'!$A$5,"semaine",AA87,"Référence",Tableau5[[#This Row],[Référence]]),0)</f>
        <v>0</v>
      </c>
      <c r="AB89" s="10">
        <f>IFERROR(GETPIVOTDATA("Quantité",'fabrication 2018 semaine'!$A$5,"semaine",AB87,"Référence",Tableau5[[#This Row],[Référence]]),0)</f>
        <v>0</v>
      </c>
      <c r="AC89" s="10">
        <f>IFERROR(GETPIVOTDATA("Quantité",'fabrication 2018 semaine'!$A$5,"semaine",AC87,"Référence",Tableau5[[#This Row],[Référence]]),0)</f>
        <v>0</v>
      </c>
      <c r="AD89" s="10">
        <f>IFERROR(GETPIVOTDATA("Quantité",'fabrication 2018 semaine'!$A$5,"semaine",AD87,"Référence",Tableau5[[#This Row],[Référence]]),0)</f>
        <v>0</v>
      </c>
      <c r="AE89" s="10">
        <f>IFERROR(GETPIVOTDATA("Quantité",'fabrication 2018 semaine'!$A$5,"semaine",AE87,"Référence",Tableau5[[#This Row],[Référence]]),0)</f>
        <v>0</v>
      </c>
      <c r="AF89" s="10">
        <f>IFERROR(GETPIVOTDATA("Quantité",'fabrication 2018 semaine'!$A$5,"semaine",AF87,"Référence",Tableau5[[#This Row],[Référence]]),0)</f>
        <v>0</v>
      </c>
      <c r="AG89" s="10">
        <f>IFERROR(GETPIVOTDATA("Quantité",'fabrication 2018 semaine'!$A$5,"semaine",AG87,"Référence",Tableau5[[#This Row],[Référence]]),0)</f>
        <v>0</v>
      </c>
      <c r="AH89" s="10">
        <f>IFERROR(GETPIVOTDATA("Quantité",'fabrication 2018 semaine'!$A$5,"semaine",AH87,"Référence",Tableau5[[#This Row],[Référence]]),0)</f>
        <v>0</v>
      </c>
      <c r="AI89" s="10">
        <f>IFERROR(GETPIVOTDATA("Quantité",'fabrication 2018 semaine'!$A$5,"semaine",AI87,"Référence",Tableau5[[#This Row],[Référence]]),0)</f>
        <v>0</v>
      </c>
      <c r="AJ89" s="10">
        <f>IFERROR(GETPIVOTDATA("Quantité",'fabrication 2018 semaine'!$A$5,"semaine",AJ87,"Référence",Tableau5[[#This Row],[Référence]]),0)</f>
        <v>0</v>
      </c>
      <c r="AK89" s="10">
        <f>IFERROR(GETPIVOTDATA("Quantité",'fabrication 2018 semaine'!$A$5,"semaine",AK87,"Référence",Tableau5[[#This Row],[Référence]]),0)</f>
        <v>0</v>
      </c>
      <c r="AL89" s="10">
        <f>IFERROR(GETPIVOTDATA("Quantité",'fabrication 2018 semaine'!$A$5,"semaine",AL87,"Référence",Tableau5[[#This Row],[Référence]]),0)</f>
        <v>0</v>
      </c>
      <c r="AM89" s="10">
        <f>IFERROR(GETPIVOTDATA("Quantité",'fabrication 2018 semaine'!$A$5,"semaine",AM87,"Référence",Tableau5[[#This Row],[Référence]]),0)</f>
        <v>0</v>
      </c>
      <c r="AN89" s="10">
        <f>IFERROR(GETPIVOTDATA("Quantité",'fabrication 2018 semaine'!$A$5,"semaine",AN87,"Référence",Tableau5[[#This Row],[Référence]]),0)</f>
        <v>0</v>
      </c>
      <c r="AO89" s="10">
        <f>IFERROR(GETPIVOTDATA("Quantité",'fabrication 2018 semaine'!$A$5,"semaine",AO87,"Référence",Tableau5[[#This Row],[Référence]]),0)</f>
        <v>0</v>
      </c>
      <c r="AP89" s="10">
        <f>IFERROR(GETPIVOTDATA("Quantité",'fabrication 2018 semaine'!$A$5,"semaine",AP87,"Référence",Tableau5[[#This Row],[Référence]]),0)</f>
        <v>0</v>
      </c>
      <c r="AQ89" s="10">
        <f>IFERROR(GETPIVOTDATA("Quantité",'fabrication 2018 semaine'!$A$5,"semaine",AQ87,"Référence",Tableau5[[#This Row],[Référence]]),0)</f>
        <v>0</v>
      </c>
      <c r="AR89" s="10">
        <f>IFERROR(GETPIVOTDATA("Quantité",'fabrication 2018 semaine'!$A$5,"semaine",AR87,"Référence",Tableau5[[#This Row],[Référence]]),0)</f>
        <v>0</v>
      </c>
      <c r="AS89" s="10">
        <f>IFERROR(GETPIVOTDATA("Quantité",'fabrication 2018 semaine'!$A$5,"semaine",AS87,"Référence",Tableau5[[#This Row],[Référence]]),0)</f>
        <v>0</v>
      </c>
      <c r="AT89" s="10">
        <f>IFERROR(GETPIVOTDATA("Quantité",'fabrication 2018 semaine'!$A$5,"semaine",AT87,"Référence",Tableau5[[#This Row],[Référence]]),0)</f>
        <v>0</v>
      </c>
      <c r="AU89" s="10">
        <f>IFERROR(GETPIVOTDATA("Quantité",'fabrication 2018 semaine'!$A$5,"semaine",AU87,"Référence",Tableau5[[#This Row],[Référence]]),0)</f>
        <v>0</v>
      </c>
      <c r="AV89" s="10">
        <f>IFERROR(GETPIVOTDATA("Quantité",'fabrication 2018 semaine'!$A$5,"semaine",AV87,"Référence",Tableau5[[#This Row],[Référence]]),0)</f>
        <v>0</v>
      </c>
      <c r="AW89" s="10">
        <f>IFERROR(GETPIVOTDATA("Quantité",'fabrication 2018 semaine'!$A$5,"semaine",AW87,"Référence",Tableau5[[#This Row],[Référence]]),0)</f>
        <v>0</v>
      </c>
      <c r="AX89" s="10">
        <f>IFERROR(GETPIVOTDATA("Quantité",'fabrication 2018 semaine'!$A$5,"semaine",AX87,"Référence",Tableau5[[#This Row],[Référence]]),0)</f>
        <v>0</v>
      </c>
      <c r="AY89" s="10">
        <f>IFERROR(GETPIVOTDATA("Quantité",'fabrication 2018 semaine'!$A$5,"semaine",AY87,"Référence",Tableau5[[#This Row],[Référence]]),0)</f>
        <v>0</v>
      </c>
      <c r="AZ89" s="10">
        <f>IFERROR(GETPIVOTDATA("Quantité",'fabrication 2018 semaine'!$A$5,"semaine",AZ87,"Référence",Tableau5[[#This Row],[Référence]]),0)</f>
        <v>0</v>
      </c>
      <c r="BA89" s="10">
        <f>IFERROR(GETPIVOTDATA("Quantité",'fabrication 2018 semaine'!$A$5,"semaine",BA87,"Référence",Tableau5[[#This Row],[Référence]]),0)</f>
        <v>0</v>
      </c>
      <c r="BB89" s="10">
        <f>IFERROR(GETPIVOTDATA("Quantité",'fabrication 2018 semaine'!$A$5,"semaine",BB87,"Référence",Tableau5[[#This Row],[Référence]]),0)</f>
        <v>0</v>
      </c>
      <c r="BC89" s="11">
        <f>IF(A89="","",SUM(C89:BB89))</f>
        <v>0</v>
      </c>
    </row>
    <row r="90" spans="1:55" ht="18" customHeight="1" x14ac:dyDescent="0.35">
      <c r="A90" s="9" t="s">
        <v>152</v>
      </c>
      <c r="B90" s="10" t="s">
        <v>153</v>
      </c>
      <c r="C90" s="10">
        <f>IFERROR(GETPIVOTDATA("Quantité",'fabrication 2018 semaine'!$A$5,"semaine",C88,"Référence",Tableau5[[#This Row],[Référence]]),0)</f>
        <v>0</v>
      </c>
      <c r="D90" s="10">
        <f>IFERROR(GETPIVOTDATA("Quantité",'fabrication 2018 semaine'!$A$5,"semaine",D88,"Référence",Tableau5[[#This Row],[Référence]]),0)</f>
        <v>0</v>
      </c>
      <c r="E90" s="10">
        <f>IFERROR(GETPIVOTDATA("Quantité",'fabrication 2018 semaine'!$A$5,"semaine",E88,"Référence",Tableau5[[#This Row],[Référence]]),0)</f>
        <v>0</v>
      </c>
      <c r="F90" s="10">
        <f>IFERROR(GETPIVOTDATA("Quantité",'fabrication 2018 semaine'!$A$5,"semaine",F88,"Référence",Tableau5[[#This Row],[Référence]]),0)</f>
        <v>0</v>
      </c>
      <c r="G90" s="10">
        <f>IFERROR(GETPIVOTDATA("Quantité",'fabrication 2018 semaine'!$A$5,"semaine",G88,"Référence",Tableau5[[#This Row],[Référence]]),0)</f>
        <v>0</v>
      </c>
      <c r="H90" s="10">
        <f>IFERROR(GETPIVOTDATA("Quantité",'fabrication 2018 semaine'!$A$5,"semaine",H88,"Référence",Tableau5[[#This Row],[Référence]]),0)</f>
        <v>0</v>
      </c>
      <c r="I90" s="10">
        <f>IFERROR(GETPIVOTDATA("Quantité",'fabrication 2018 semaine'!$A$5,"semaine",I88,"Référence",Tableau5[[#This Row],[Référence]]),0)</f>
        <v>0</v>
      </c>
      <c r="J90" s="10">
        <f>IFERROR(GETPIVOTDATA("Quantité",'fabrication 2018 semaine'!$A$5,"semaine",J88,"Référence",Tableau5[[#This Row],[Référence]]),0)</f>
        <v>0</v>
      </c>
      <c r="K90" s="10">
        <f>IFERROR(GETPIVOTDATA("Quantité",'fabrication 2018 semaine'!$A$5,"semaine",K88,"Référence",Tableau5[[#This Row],[Référence]]),0)</f>
        <v>0</v>
      </c>
      <c r="L90" s="10">
        <f>IFERROR(GETPIVOTDATA("Quantité",'fabrication 2018 semaine'!$A$5,"semaine",L88,"Référence",Tableau5[[#This Row],[Référence]]),0)</f>
        <v>0</v>
      </c>
      <c r="M90" s="10">
        <f>IFERROR(GETPIVOTDATA("Quantité",'fabrication 2018 semaine'!$A$5,"semaine",M88,"Référence",Tableau5[[#This Row],[Référence]]),0)</f>
        <v>0</v>
      </c>
      <c r="N90" s="10">
        <f>IFERROR(GETPIVOTDATA("Quantité",'fabrication 2018 semaine'!$A$5,"semaine",N88,"Référence",Tableau5[[#This Row],[Référence]]),0)</f>
        <v>0</v>
      </c>
      <c r="O90" s="10">
        <f>IFERROR(GETPIVOTDATA("Quantité",'fabrication 2018 semaine'!$A$5,"semaine",O88,"Référence",Tableau5[[#This Row],[Référence]]),0)</f>
        <v>0</v>
      </c>
      <c r="P90" s="10">
        <f>IFERROR(GETPIVOTDATA("Quantité",'fabrication 2018 semaine'!$A$5,"semaine",P88,"Référence",Tableau5[[#This Row],[Référence]]),0)</f>
        <v>0</v>
      </c>
      <c r="Q90" s="10">
        <f>IFERROR(GETPIVOTDATA("Quantité",'fabrication 2018 semaine'!$A$5,"semaine",Q88,"Référence",Tableau5[[#This Row],[Référence]]),0)</f>
        <v>0</v>
      </c>
      <c r="R90" s="10">
        <f>IFERROR(GETPIVOTDATA("Quantité",'fabrication 2018 semaine'!$A$5,"semaine",R88,"Référence",Tableau5[[#This Row],[Référence]]),0)</f>
        <v>0</v>
      </c>
      <c r="S90" s="10">
        <f>IFERROR(GETPIVOTDATA("Quantité",'fabrication 2018 semaine'!$A$5,"semaine",S88,"Référence",Tableau5[[#This Row],[Référence]]),0)</f>
        <v>0</v>
      </c>
      <c r="T90" s="10">
        <f>IFERROR(GETPIVOTDATA("Quantité",'fabrication 2018 semaine'!$A$5,"semaine",T88,"Référence",Tableau5[[#This Row],[Référence]]),0)</f>
        <v>0</v>
      </c>
      <c r="U90" s="10">
        <f>IFERROR(GETPIVOTDATA("Quantité",'fabrication 2018 semaine'!$A$5,"semaine",U88,"Référence",Tableau5[[#This Row],[Référence]]),0)</f>
        <v>0</v>
      </c>
      <c r="V90" s="10">
        <f>IFERROR(GETPIVOTDATA("Quantité",'fabrication 2018 semaine'!$A$5,"semaine",V88,"Référence",Tableau5[[#This Row],[Référence]]),0)</f>
        <v>0</v>
      </c>
      <c r="W90" s="10">
        <f>IFERROR(GETPIVOTDATA("Quantité",'fabrication 2018 semaine'!$A$5,"semaine",W88,"Référence",Tableau5[[#This Row],[Référence]]),0)</f>
        <v>0</v>
      </c>
      <c r="X90" s="10">
        <f>IFERROR(GETPIVOTDATA("Quantité",'fabrication 2018 semaine'!$A$5,"semaine",X88,"Référence",Tableau5[[#This Row],[Référence]]),0)</f>
        <v>0</v>
      </c>
      <c r="Y90" s="10">
        <f>IFERROR(GETPIVOTDATA("Quantité",'fabrication 2018 semaine'!$A$5,"semaine",Y88,"Référence",Tableau5[[#This Row],[Référence]]),0)</f>
        <v>0</v>
      </c>
      <c r="Z90" s="10">
        <f>IFERROR(GETPIVOTDATA("Quantité",'fabrication 2018 semaine'!$A$5,"semaine",Z88,"Référence",Tableau5[[#This Row],[Référence]]),0)</f>
        <v>0</v>
      </c>
      <c r="AA90" s="10">
        <f>IFERROR(GETPIVOTDATA("Quantité",'fabrication 2018 semaine'!$A$5,"semaine",AA88,"Référence",Tableau5[[#This Row],[Référence]]),0)</f>
        <v>0</v>
      </c>
      <c r="AB90" s="10">
        <f>IFERROR(GETPIVOTDATA("Quantité",'fabrication 2018 semaine'!$A$5,"semaine",AB88,"Référence",Tableau5[[#This Row],[Référence]]),0)</f>
        <v>0</v>
      </c>
      <c r="AC90" s="10">
        <f>IFERROR(GETPIVOTDATA("Quantité",'fabrication 2018 semaine'!$A$5,"semaine",AC88,"Référence",Tableau5[[#This Row],[Référence]]),0)</f>
        <v>0</v>
      </c>
      <c r="AD90" s="10">
        <f>IFERROR(GETPIVOTDATA("Quantité",'fabrication 2018 semaine'!$A$5,"semaine",AD88,"Référence",Tableau5[[#This Row],[Référence]]),0)</f>
        <v>0</v>
      </c>
      <c r="AE90" s="10">
        <f>IFERROR(GETPIVOTDATA("Quantité",'fabrication 2018 semaine'!$A$5,"semaine",AE88,"Référence",Tableau5[[#This Row],[Référence]]),0)</f>
        <v>0</v>
      </c>
      <c r="AF90" s="10">
        <f>IFERROR(GETPIVOTDATA("Quantité",'fabrication 2018 semaine'!$A$5,"semaine",AF88,"Référence",Tableau5[[#This Row],[Référence]]),0)</f>
        <v>0</v>
      </c>
      <c r="AG90" s="10">
        <f>IFERROR(GETPIVOTDATA("Quantité",'fabrication 2018 semaine'!$A$5,"semaine",AG88,"Référence",Tableau5[[#This Row],[Référence]]),0)</f>
        <v>0</v>
      </c>
      <c r="AH90" s="10">
        <f>IFERROR(GETPIVOTDATA("Quantité",'fabrication 2018 semaine'!$A$5,"semaine",AH88,"Référence",Tableau5[[#This Row],[Référence]]),0)</f>
        <v>0</v>
      </c>
      <c r="AI90" s="10">
        <f>IFERROR(GETPIVOTDATA("Quantité",'fabrication 2018 semaine'!$A$5,"semaine",AI88,"Référence",Tableau5[[#This Row],[Référence]]),0)</f>
        <v>0</v>
      </c>
      <c r="AJ90" s="10">
        <f>IFERROR(GETPIVOTDATA("Quantité",'fabrication 2018 semaine'!$A$5,"semaine",AJ88,"Référence",Tableau5[[#This Row],[Référence]]),0)</f>
        <v>0</v>
      </c>
      <c r="AK90" s="10">
        <f>IFERROR(GETPIVOTDATA("Quantité",'fabrication 2018 semaine'!$A$5,"semaine",AK88,"Référence",Tableau5[[#This Row],[Référence]]),0)</f>
        <v>0</v>
      </c>
      <c r="AL90" s="10">
        <f>IFERROR(GETPIVOTDATA("Quantité",'fabrication 2018 semaine'!$A$5,"semaine",AL88,"Référence",Tableau5[[#This Row],[Référence]]),0)</f>
        <v>0</v>
      </c>
      <c r="AM90" s="10">
        <f>IFERROR(GETPIVOTDATA("Quantité",'fabrication 2018 semaine'!$A$5,"semaine",AM88,"Référence",Tableau5[[#This Row],[Référence]]),0)</f>
        <v>0</v>
      </c>
      <c r="AN90" s="10">
        <f>IFERROR(GETPIVOTDATA("Quantité",'fabrication 2018 semaine'!$A$5,"semaine",AN88,"Référence",Tableau5[[#This Row],[Référence]]),0)</f>
        <v>0</v>
      </c>
      <c r="AO90" s="10">
        <f>IFERROR(GETPIVOTDATA("Quantité",'fabrication 2018 semaine'!$A$5,"semaine",AO88,"Référence",Tableau5[[#This Row],[Référence]]),0)</f>
        <v>0</v>
      </c>
      <c r="AP90" s="10">
        <f>IFERROR(GETPIVOTDATA("Quantité",'fabrication 2018 semaine'!$A$5,"semaine",AP88,"Référence",Tableau5[[#This Row],[Référence]]),0)</f>
        <v>0</v>
      </c>
      <c r="AQ90" s="10">
        <f>IFERROR(GETPIVOTDATA("Quantité",'fabrication 2018 semaine'!$A$5,"semaine",AQ88,"Référence",Tableau5[[#This Row],[Référence]]),0)</f>
        <v>0</v>
      </c>
      <c r="AR90" s="10">
        <f>IFERROR(GETPIVOTDATA("Quantité",'fabrication 2018 semaine'!$A$5,"semaine",AR88,"Référence",Tableau5[[#This Row],[Référence]]),0)</f>
        <v>0</v>
      </c>
      <c r="AS90" s="10">
        <f>IFERROR(GETPIVOTDATA("Quantité",'fabrication 2018 semaine'!$A$5,"semaine",AS88,"Référence",Tableau5[[#This Row],[Référence]]),0)</f>
        <v>0</v>
      </c>
      <c r="AT90" s="10">
        <f>IFERROR(GETPIVOTDATA("Quantité",'fabrication 2018 semaine'!$A$5,"semaine",AT88,"Référence",Tableau5[[#This Row],[Référence]]),0)</f>
        <v>0</v>
      </c>
      <c r="AU90" s="10">
        <f>IFERROR(GETPIVOTDATA("Quantité",'fabrication 2018 semaine'!$A$5,"semaine",AU88,"Référence",Tableau5[[#This Row],[Référence]]),0)</f>
        <v>0</v>
      </c>
      <c r="AV90" s="10">
        <f>IFERROR(GETPIVOTDATA("Quantité",'fabrication 2018 semaine'!$A$5,"semaine",AV88,"Référence",Tableau5[[#This Row],[Référence]]),0)</f>
        <v>0</v>
      </c>
      <c r="AW90" s="10">
        <f>IFERROR(GETPIVOTDATA("Quantité",'fabrication 2018 semaine'!$A$5,"semaine",AW88,"Référence",Tableau5[[#This Row],[Référence]]),0)</f>
        <v>0</v>
      </c>
      <c r="AX90" s="10">
        <f>IFERROR(GETPIVOTDATA("Quantité",'fabrication 2018 semaine'!$A$5,"semaine",AX88,"Référence",Tableau5[[#This Row],[Référence]]),0)</f>
        <v>0</v>
      </c>
      <c r="AY90" s="10">
        <f>IFERROR(GETPIVOTDATA("Quantité",'fabrication 2018 semaine'!$A$5,"semaine",AY88,"Référence",Tableau5[[#This Row],[Référence]]),0)</f>
        <v>0</v>
      </c>
      <c r="AZ90" s="10">
        <f>IFERROR(GETPIVOTDATA("Quantité",'fabrication 2018 semaine'!$A$5,"semaine",AZ88,"Référence",Tableau5[[#This Row],[Référence]]),0)</f>
        <v>0</v>
      </c>
      <c r="BA90" s="10">
        <f>IFERROR(GETPIVOTDATA("Quantité",'fabrication 2018 semaine'!$A$5,"semaine",BA88,"Référence",Tableau5[[#This Row],[Référence]]),0)</f>
        <v>0</v>
      </c>
      <c r="BB90" s="10">
        <f>IFERROR(GETPIVOTDATA("Quantité",'fabrication 2018 semaine'!$A$5,"semaine",BB88,"Référence",Tableau5[[#This Row],[Référence]]),0)</f>
        <v>0</v>
      </c>
      <c r="BC90" s="11">
        <f t="shared" si="2"/>
        <v>0</v>
      </c>
    </row>
    <row r="91" spans="1:55" ht="18" customHeight="1" x14ac:dyDescent="0.35">
      <c r="A91" s="9" t="s">
        <v>48</v>
      </c>
      <c r="B91" s="10" t="s">
        <v>334</v>
      </c>
      <c r="C91" s="10">
        <f>IFERROR(GETPIVOTDATA("Quantité",'fabrication 2018 semaine'!$A$5,"semaine",C89,"Référence",Tableau5[[#This Row],[Référence]]),0)</f>
        <v>0</v>
      </c>
      <c r="D91" s="10">
        <f>IFERROR(GETPIVOTDATA("Quantité",'fabrication 2018 semaine'!$A$5,"semaine",D89,"Référence",Tableau5[[#This Row],[Référence]]),0)</f>
        <v>0</v>
      </c>
      <c r="E91" s="10">
        <f>IFERROR(GETPIVOTDATA("Quantité",'fabrication 2018 semaine'!$A$5,"semaine",E89,"Référence",Tableau5[[#This Row],[Référence]]),0)</f>
        <v>0</v>
      </c>
      <c r="F91" s="10">
        <f>IFERROR(GETPIVOTDATA("Quantité",'fabrication 2018 semaine'!$A$5,"semaine",F89,"Référence",Tableau5[[#This Row],[Référence]]),0)</f>
        <v>0</v>
      </c>
      <c r="G91" s="10">
        <f>IFERROR(GETPIVOTDATA("Quantité",'fabrication 2018 semaine'!$A$5,"semaine",G89,"Référence",Tableau5[[#This Row],[Référence]]),0)</f>
        <v>0</v>
      </c>
      <c r="H91" s="10">
        <f>IFERROR(GETPIVOTDATA("Quantité",'fabrication 2018 semaine'!$A$5,"semaine",H89,"Référence",Tableau5[[#This Row],[Référence]]),0)</f>
        <v>0</v>
      </c>
      <c r="I91" s="10">
        <f>IFERROR(GETPIVOTDATA("Quantité",'fabrication 2018 semaine'!$A$5,"semaine",I89,"Référence",Tableau5[[#This Row],[Référence]]),0)</f>
        <v>0</v>
      </c>
      <c r="J91" s="10">
        <f>IFERROR(GETPIVOTDATA("Quantité",'fabrication 2018 semaine'!$A$5,"semaine",J89,"Référence",Tableau5[[#This Row],[Référence]]),0)</f>
        <v>0</v>
      </c>
      <c r="K91" s="10">
        <f>IFERROR(GETPIVOTDATA("Quantité",'fabrication 2018 semaine'!$A$5,"semaine",K89,"Référence",Tableau5[[#This Row],[Référence]]),0)</f>
        <v>0</v>
      </c>
      <c r="L91" s="10">
        <f>IFERROR(GETPIVOTDATA("Quantité",'fabrication 2018 semaine'!$A$5,"semaine",L89,"Référence",Tableau5[[#This Row],[Référence]]),0)</f>
        <v>0</v>
      </c>
      <c r="M91" s="10">
        <f>IFERROR(GETPIVOTDATA("Quantité",'fabrication 2018 semaine'!$A$5,"semaine",M89,"Référence",Tableau5[[#This Row],[Référence]]),0)</f>
        <v>0</v>
      </c>
      <c r="N91" s="10">
        <f>IFERROR(GETPIVOTDATA("Quantité",'fabrication 2018 semaine'!$A$5,"semaine",N89,"Référence",Tableau5[[#This Row],[Référence]]),0)</f>
        <v>0</v>
      </c>
      <c r="O91" s="10">
        <f>IFERROR(GETPIVOTDATA("Quantité",'fabrication 2018 semaine'!$A$5,"semaine",O89,"Référence",Tableau5[[#This Row],[Référence]]),0)</f>
        <v>0</v>
      </c>
      <c r="P91" s="10">
        <f>IFERROR(GETPIVOTDATA("Quantité",'fabrication 2018 semaine'!$A$5,"semaine",P89,"Référence",Tableau5[[#This Row],[Référence]]),0)</f>
        <v>0</v>
      </c>
      <c r="Q91" s="10">
        <f>IFERROR(GETPIVOTDATA("Quantité",'fabrication 2018 semaine'!$A$5,"semaine",Q89,"Référence",Tableau5[[#This Row],[Référence]]),0)</f>
        <v>0</v>
      </c>
      <c r="R91" s="10">
        <f>IFERROR(GETPIVOTDATA("Quantité",'fabrication 2018 semaine'!$A$5,"semaine",R89,"Référence",Tableau5[[#This Row],[Référence]]),0)</f>
        <v>0</v>
      </c>
      <c r="S91" s="10">
        <f>IFERROR(GETPIVOTDATA("Quantité",'fabrication 2018 semaine'!$A$5,"semaine",S89,"Référence",Tableau5[[#This Row],[Référence]]),0)</f>
        <v>0</v>
      </c>
      <c r="T91" s="10">
        <f>IFERROR(GETPIVOTDATA("Quantité",'fabrication 2018 semaine'!$A$5,"semaine",T89,"Référence",Tableau5[[#This Row],[Référence]]),0)</f>
        <v>0</v>
      </c>
      <c r="U91" s="10">
        <f>IFERROR(GETPIVOTDATA("Quantité",'fabrication 2018 semaine'!$A$5,"semaine",U89,"Référence",Tableau5[[#This Row],[Référence]]),0)</f>
        <v>0</v>
      </c>
      <c r="V91" s="10">
        <f>IFERROR(GETPIVOTDATA("Quantité",'fabrication 2018 semaine'!$A$5,"semaine",V89,"Référence",Tableau5[[#This Row],[Référence]]),0)</f>
        <v>0</v>
      </c>
      <c r="W91" s="10">
        <f>IFERROR(GETPIVOTDATA("Quantité",'fabrication 2018 semaine'!$A$5,"semaine",W89,"Référence",Tableau5[[#This Row],[Référence]]),0)</f>
        <v>0</v>
      </c>
      <c r="X91" s="10">
        <f>IFERROR(GETPIVOTDATA("Quantité",'fabrication 2018 semaine'!$A$5,"semaine",X89,"Référence",Tableau5[[#This Row],[Référence]]),0)</f>
        <v>0</v>
      </c>
      <c r="Y91" s="10">
        <f>IFERROR(GETPIVOTDATA("Quantité",'fabrication 2018 semaine'!$A$5,"semaine",Y89,"Référence",Tableau5[[#This Row],[Référence]]),0)</f>
        <v>0</v>
      </c>
      <c r="Z91" s="10">
        <f>IFERROR(GETPIVOTDATA("Quantité",'fabrication 2018 semaine'!$A$5,"semaine",Z89,"Référence",Tableau5[[#This Row],[Référence]]),0)</f>
        <v>0</v>
      </c>
      <c r="AA91" s="10">
        <f>IFERROR(GETPIVOTDATA("Quantité",'fabrication 2018 semaine'!$A$5,"semaine",AA89,"Référence",Tableau5[[#This Row],[Référence]]),0)</f>
        <v>0</v>
      </c>
      <c r="AB91" s="10">
        <f>IFERROR(GETPIVOTDATA("Quantité",'fabrication 2018 semaine'!$A$5,"semaine",AB89,"Référence",Tableau5[[#This Row],[Référence]]),0)</f>
        <v>0</v>
      </c>
      <c r="AC91" s="10">
        <f>IFERROR(GETPIVOTDATA("Quantité",'fabrication 2018 semaine'!$A$5,"semaine",AC89,"Référence",Tableau5[[#This Row],[Référence]]),0)</f>
        <v>0</v>
      </c>
      <c r="AD91" s="10">
        <f>IFERROR(GETPIVOTDATA("Quantité",'fabrication 2018 semaine'!$A$5,"semaine",AD89,"Référence",Tableau5[[#This Row],[Référence]]),0)</f>
        <v>0</v>
      </c>
      <c r="AE91" s="10">
        <f>IFERROR(GETPIVOTDATA("Quantité",'fabrication 2018 semaine'!$A$5,"semaine",AE89,"Référence",Tableau5[[#This Row],[Référence]]),0)</f>
        <v>0</v>
      </c>
      <c r="AF91" s="10">
        <f>IFERROR(GETPIVOTDATA("Quantité",'fabrication 2018 semaine'!$A$5,"semaine",AF89,"Référence",Tableau5[[#This Row],[Référence]]),0)</f>
        <v>0</v>
      </c>
      <c r="AG91" s="10">
        <f>IFERROR(GETPIVOTDATA("Quantité",'fabrication 2018 semaine'!$A$5,"semaine",AG89,"Référence",Tableau5[[#This Row],[Référence]]),0)</f>
        <v>0</v>
      </c>
      <c r="AH91" s="10">
        <f>IFERROR(GETPIVOTDATA("Quantité",'fabrication 2018 semaine'!$A$5,"semaine",AH89,"Référence",Tableau5[[#This Row],[Référence]]),0)</f>
        <v>0</v>
      </c>
      <c r="AI91" s="10">
        <f>IFERROR(GETPIVOTDATA("Quantité",'fabrication 2018 semaine'!$A$5,"semaine",AI89,"Référence",Tableau5[[#This Row],[Référence]]),0)</f>
        <v>0</v>
      </c>
      <c r="AJ91" s="10">
        <f>IFERROR(GETPIVOTDATA("Quantité",'fabrication 2018 semaine'!$A$5,"semaine",AJ89,"Référence",Tableau5[[#This Row],[Référence]]),0)</f>
        <v>0</v>
      </c>
      <c r="AK91" s="10">
        <f>IFERROR(GETPIVOTDATA("Quantité",'fabrication 2018 semaine'!$A$5,"semaine",AK89,"Référence",Tableau5[[#This Row],[Référence]]),0)</f>
        <v>0</v>
      </c>
      <c r="AL91" s="10">
        <f>IFERROR(GETPIVOTDATA("Quantité",'fabrication 2018 semaine'!$A$5,"semaine",AL89,"Référence",Tableau5[[#This Row],[Référence]]),0)</f>
        <v>0</v>
      </c>
      <c r="AM91" s="10">
        <f>IFERROR(GETPIVOTDATA("Quantité",'fabrication 2018 semaine'!$A$5,"semaine",AM89,"Référence",Tableau5[[#This Row],[Référence]]),0)</f>
        <v>0</v>
      </c>
      <c r="AN91" s="10">
        <f>IFERROR(GETPIVOTDATA("Quantité",'fabrication 2018 semaine'!$A$5,"semaine",AN89,"Référence",Tableau5[[#This Row],[Référence]]),0)</f>
        <v>0</v>
      </c>
      <c r="AO91" s="10">
        <f>IFERROR(GETPIVOTDATA("Quantité",'fabrication 2018 semaine'!$A$5,"semaine",AO89,"Référence",Tableau5[[#This Row],[Référence]]),0)</f>
        <v>0</v>
      </c>
      <c r="AP91" s="10">
        <f>IFERROR(GETPIVOTDATA("Quantité",'fabrication 2018 semaine'!$A$5,"semaine",AP89,"Référence",Tableau5[[#This Row],[Référence]]),0)</f>
        <v>0</v>
      </c>
      <c r="AQ91" s="10">
        <f>IFERROR(GETPIVOTDATA("Quantité",'fabrication 2018 semaine'!$A$5,"semaine",AQ89,"Référence",Tableau5[[#This Row],[Référence]]),0)</f>
        <v>0</v>
      </c>
      <c r="AR91" s="10">
        <f>IFERROR(GETPIVOTDATA("Quantité",'fabrication 2018 semaine'!$A$5,"semaine",AR89,"Référence",Tableau5[[#This Row],[Référence]]),0)</f>
        <v>0</v>
      </c>
      <c r="AS91" s="10">
        <f>IFERROR(GETPIVOTDATA("Quantité",'fabrication 2018 semaine'!$A$5,"semaine",AS89,"Référence",Tableau5[[#This Row],[Référence]]),0)</f>
        <v>0</v>
      </c>
      <c r="AT91" s="10">
        <f>IFERROR(GETPIVOTDATA("Quantité",'fabrication 2018 semaine'!$A$5,"semaine",AT89,"Référence",Tableau5[[#This Row],[Référence]]),0)</f>
        <v>0</v>
      </c>
      <c r="AU91" s="10">
        <f>IFERROR(GETPIVOTDATA("Quantité",'fabrication 2018 semaine'!$A$5,"semaine",AU89,"Référence",Tableau5[[#This Row],[Référence]]),0)</f>
        <v>0</v>
      </c>
      <c r="AV91" s="10">
        <f>IFERROR(GETPIVOTDATA("Quantité",'fabrication 2018 semaine'!$A$5,"semaine",AV89,"Référence",Tableau5[[#This Row],[Référence]]),0)</f>
        <v>0</v>
      </c>
      <c r="AW91" s="10">
        <f>IFERROR(GETPIVOTDATA("Quantité",'fabrication 2018 semaine'!$A$5,"semaine",AW89,"Référence",Tableau5[[#This Row],[Référence]]),0)</f>
        <v>0</v>
      </c>
      <c r="AX91" s="10">
        <f>IFERROR(GETPIVOTDATA("Quantité",'fabrication 2018 semaine'!$A$5,"semaine",AX89,"Référence",Tableau5[[#This Row],[Référence]]),0)</f>
        <v>0</v>
      </c>
      <c r="AY91" s="10">
        <f>IFERROR(GETPIVOTDATA("Quantité",'fabrication 2018 semaine'!$A$5,"semaine",AY89,"Référence",Tableau5[[#This Row],[Référence]]),0)</f>
        <v>0</v>
      </c>
      <c r="AZ91" s="10">
        <f>IFERROR(GETPIVOTDATA("Quantité",'fabrication 2018 semaine'!$A$5,"semaine",AZ89,"Référence",Tableau5[[#This Row],[Référence]]),0)</f>
        <v>0</v>
      </c>
      <c r="BA91" s="10">
        <f>IFERROR(GETPIVOTDATA("Quantité",'fabrication 2018 semaine'!$A$5,"semaine",BA89,"Référence",Tableau5[[#This Row],[Référence]]),0)</f>
        <v>0</v>
      </c>
      <c r="BB91" s="10">
        <f>IFERROR(GETPIVOTDATA("Quantité",'fabrication 2018 semaine'!$A$5,"semaine",BB89,"Référence",Tableau5[[#This Row],[Référence]]),0)</f>
        <v>0</v>
      </c>
      <c r="BC91" s="11">
        <f t="shared" si="2"/>
        <v>0</v>
      </c>
    </row>
    <row r="92" spans="1:55" ht="18" customHeight="1" x14ac:dyDescent="0.35">
      <c r="A92" s="9" t="s">
        <v>335</v>
      </c>
      <c r="B92" s="10" t="s">
        <v>336</v>
      </c>
      <c r="C92" s="10">
        <f>IFERROR(GETPIVOTDATA("Quantité",'fabrication 2018 semaine'!$A$5,"semaine",C90,"Référence",Tableau5[[#This Row],[Référence]]),0)</f>
        <v>0</v>
      </c>
      <c r="D92" s="10">
        <f>IFERROR(GETPIVOTDATA("Quantité",'fabrication 2018 semaine'!$A$5,"semaine",D90,"Référence",Tableau5[[#This Row],[Référence]]),0)</f>
        <v>0</v>
      </c>
      <c r="E92" s="10">
        <f>IFERROR(GETPIVOTDATA("Quantité",'fabrication 2018 semaine'!$A$5,"semaine",E90,"Référence",Tableau5[[#This Row],[Référence]]),0)</f>
        <v>0</v>
      </c>
      <c r="F92" s="10">
        <f>IFERROR(GETPIVOTDATA("Quantité",'fabrication 2018 semaine'!$A$5,"semaine",F90,"Référence",Tableau5[[#This Row],[Référence]]),0)</f>
        <v>0</v>
      </c>
      <c r="G92" s="10">
        <f>IFERROR(GETPIVOTDATA("Quantité",'fabrication 2018 semaine'!$A$5,"semaine",G90,"Référence",Tableau5[[#This Row],[Référence]]),0)</f>
        <v>0</v>
      </c>
      <c r="H92" s="10">
        <f>IFERROR(GETPIVOTDATA("Quantité",'fabrication 2018 semaine'!$A$5,"semaine",H90,"Référence",Tableau5[[#This Row],[Référence]]),0)</f>
        <v>0</v>
      </c>
      <c r="I92" s="10">
        <f>IFERROR(GETPIVOTDATA("Quantité",'fabrication 2018 semaine'!$A$5,"semaine",I90,"Référence",Tableau5[[#This Row],[Référence]]),0)</f>
        <v>0</v>
      </c>
      <c r="J92" s="10">
        <f>IFERROR(GETPIVOTDATA("Quantité",'fabrication 2018 semaine'!$A$5,"semaine",J90,"Référence",Tableau5[[#This Row],[Référence]]),0)</f>
        <v>0</v>
      </c>
      <c r="K92" s="10">
        <f>IFERROR(GETPIVOTDATA("Quantité",'fabrication 2018 semaine'!$A$5,"semaine",K90,"Référence",Tableau5[[#This Row],[Référence]]),0)</f>
        <v>0</v>
      </c>
      <c r="L92" s="10">
        <f>IFERROR(GETPIVOTDATA("Quantité",'fabrication 2018 semaine'!$A$5,"semaine",L90,"Référence",Tableau5[[#This Row],[Référence]]),0)</f>
        <v>0</v>
      </c>
      <c r="M92" s="10">
        <f>IFERROR(GETPIVOTDATA("Quantité",'fabrication 2018 semaine'!$A$5,"semaine",M90,"Référence",Tableau5[[#This Row],[Référence]]),0)</f>
        <v>0</v>
      </c>
      <c r="N92" s="10">
        <f>IFERROR(GETPIVOTDATA("Quantité",'fabrication 2018 semaine'!$A$5,"semaine",N90,"Référence",Tableau5[[#This Row],[Référence]]),0)</f>
        <v>0</v>
      </c>
      <c r="O92" s="10">
        <f>IFERROR(GETPIVOTDATA("Quantité",'fabrication 2018 semaine'!$A$5,"semaine",O90,"Référence",Tableau5[[#This Row],[Référence]]),0)</f>
        <v>0</v>
      </c>
      <c r="P92" s="10">
        <f>IFERROR(GETPIVOTDATA("Quantité",'fabrication 2018 semaine'!$A$5,"semaine",P90,"Référence",Tableau5[[#This Row],[Référence]]),0)</f>
        <v>0</v>
      </c>
      <c r="Q92" s="10">
        <f>IFERROR(GETPIVOTDATA("Quantité",'fabrication 2018 semaine'!$A$5,"semaine",Q90,"Référence",Tableau5[[#This Row],[Référence]]),0)</f>
        <v>0</v>
      </c>
      <c r="R92" s="10">
        <f>IFERROR(GETPIVOTDATA("Quantité",'fabrication 2018 semaine'!$A$5,"semaine",R90,"Référence",Tableau5[[#This Row],[Référence]]),0)</f>
        <v>0</v>
      </c>
      <c r="S92" s="10">
        <f>IFERROR(GETPIVOTDATA("Quantité",'fabrication 2018 semaine'!$A$5,"semaine",S90,"Référence",Tableau5[[#This Row],[Référence]]),0)</f>
        <v>0</v>
      </c>
      <c r="T92" s="10">
        <f>IFERROR(GETPIVOTDATA("Quantité",'fabrication 2018 semaine'!$A$5,"semaine",T90,"Référence",Tableau5[[#This Row],[Référence]]),0)</f>
        <v>0</v>
      </c>
      <c r="U92" s="10">
        <f>IFERROR(GETPIVOTDATA("Quantité",'fabrication 2018 semaine'!$A$5,"semaine",U90,"Référence",Tableau5[[#This Row],[Référence]]),0)</f>
        <v>0</v>
      </c>
      <c r="V92" s="10">
        <f>IFERROR(GETPIVOTDATA("Quantité",'fabrication 2018 semaine'!$A$5,"semaine",V90,"Référence",Tableau5[[#This Row],[Référence]]),0)</f>
        <v>0</v>
      </c>
      <c r="W92" s="10">
        <f>IFERROR(GETPIVOTDATA("Quantité",'fabrication 2018 semaine'!$A$5,"semaine",W90,"Référence",Tableau5[[#This Row],[Référence]]),0)</f>
        <v>0</v>
      </c>
      <c r="X92" s="10">
        <f>IFERROR(GETPIVOTDATA("Quantité",'fabrication 2018 semaine'!$A$5,"semaine",X90,"Référence",Tableau5[[#This Row],[Référence]]),0)</f>
        <v>0</v>
      </c>
      <c r="Y92" s="10">
        <f>IFERROR(GETPIVOTDATA("Quantité",'fabrication 2018 semaine'!$A$5,"semaine",Y90,"Référence",Tableau5[[#This Row],[Référence]]),0)</f>
        <v>0</v>
      </c>
      <c r="Z92" s="10">
        <f>IFERROR(GETPIVOTDATA("Quantité",'fabrication 2018 semaine'!$A$5,"semaine",Z90,"Référence",Tableau5[[#This Row],[Référence]]),0)</f>
        <v>0</v>
      </c>
      <c r="AA92" s="10">
        <f>IFERROR(GETPIVOTDATA("Quantité",'fabrication 2018 semaine'!$A$5,"semaine",AA90,"Référence",Tableau5[[#This Row],[Référence]]),0)</f>
        <v>0</v>
      </c>
      <c r="AB92" s="10">
        <f>IFERROR(GETPIVOTDATA("Quantité",'fabrication 2018 semaine'!$A$5,"semaine",AB90,"Référence",Tableau5[[#This Row],[Référence]]),0)</f>
        <v>0</v>
      </c>
      <c r="AC92" s="10">
        <f>IFERROR(GETPIVOTDATA("Quantité",'fabrication 2018 semaine'!$A$5,"semaine",AC90,"Référence",Tableau5[[#This Row],[Référence]]),0)</f>
        <v>0</v>
      </c>
      <c r="AD92" s="10">
        <f>IFERROR(GETPIVOTDATA("Quantité",'fabrication 2018 semaine'!$A$5,"semaine",AD90,"Référence",Tableau5[[#This Row],[Référence]]),0)</f>
        <v>0</v>
      </c>
      <c r="AE92" s="10">
        <f>IFERROR(GETPIVOTDATA("Quantité",'fabrication 2018 semaine'!$A$5,"semaine",AE90,"Référence",Tableau5[[#This Row],[Référence]]),0)</f>
        <v>0</v>
      </c>
      <c r="AF92" s="10">
        <f>IFERROR(GETPIVOTDATA("Quantité",'fabrication 2018 semaine'!$A$5,"semaine",AF90,"Référence",Tableau5[[#This Row],[Référence]]),0)</f>
        <v>0</v>
      </c>
      <c r="AG92" s="10">
        <f>IFERROR(GETPIVOTDATA("Quantité",'fabrication 2018 semaine'!$A$5,"semaine",AG90,"Référence",Tableau5[[#This Row],[Référence]]),0)</f>
        <v>0</v>
      </c>
      <c r="AH92" s="10">
        <f>IFERROR(GETPIVOTDATA("Quantité",'fabrication 2018 semaine'!$A$5,"semaine",AH90,"Référence",Tableau5[[#This Row],[Référence]]),0)</f>
        <v>0</v>
      </c>
      <c r="AI92" s="10">
        <f>IFERROR(GETPIVOTDATA("Quantité",'fabrication 2018 semaine'!$A$5,"semaine",AI90,"Référence",Tableau5[[#This Row],[Référence]]),0)</f>
        <v>0</v>
      </c>
      <c r="AJ92" s="10">
        <f>IFERROR(GETPIVOTDATA("Quantité",'fabrication 2018 semaine'!$A$5,"semaine",AJ90,"Référence",Tableau5[[#This Row],[Référence]]),0)</f>
        <v>0</v>
      </c>
      <c r="AK92" s="10">
        <f>IFERROR(GETPIVOTDATA("Quantité",'fabrication 2018 semaine'!$A$5,"semaine",AK90,"Référence",Tableau5[[#This Row],[Référence]]),0)</f>
        <v>0</v>
      </c>
      <c r="AL92" s="10">
        <f>IFERROR(GETPIVOTDATA("Quantité",'fabrication 2018 semaine'!$A$5,"semaine",AL90,"Référence",Tableau5[[#This Row],[Référence]]),0)</f>
        <v>0</v>
      </c>
      <c r="AM92" s="10">
        <f>IFERROR(GETPIVOTDATA("Quantité",'fabrication 2018 semaine'!$A$5,"semaine",AM90,"Référence",Tableau5[[#This Row],[Référence]]),0)</f>
        <v>0</v>
      </c>
      <c r="AN92" s="10">
        <f>IFERROR(GETPIVOTDATA("Quantité",'fabrication 2018 semaine'!$A$5,"semaine",AN90,"Référence",Tableau5[[#This Row],[Référence]]),0)</f>
        <v>0</v>
      </c>
      <c r="AO92" s="10">
        <f>IFERROR(GETPIVOTDATA("Quantité",'fabrication 2018 semaine'!$A$5,"semaine",AO90,"Référence",Tableau5[[#This Row],[Référence]]),0)</f>
        <v>0</v>
      </c>
      <c r="AP92" s="10">
        <f>IFERROR(GETPIVOTDATA("Quantité",'fabrication 2018 semaine'!$A$5,"semaine",AP90,"Référence",Tableau5[[#This Row],[Référence]]),0)</f>
        <v>0</v>
      </c>
      <c r="AQ92" s="10">
        <f>IFERROR(GETPIVOTDATA("Quantité",'fabrication 2018 semaine'!$A$5,"semaine",AQ90,"Référence",Tableau5[[#This Row],[Référence]]),0)</f>
        <v>0</v>
      </c>
      <c r="AR92" s="10">
        <f>IFERROR(GETPIVOTDATA("Quantité",'fabrication 2018 semaine'!$A$5,"semaine",AR90,"Référence",Tableau5[[#This Row],[Référence]]),0)</f>
        <v>0</v>
      </c>
      <c r="AS92" s="10">
        <f>IFERROR(GETPIVOTDATA("Quantité",'fabrication 2018 semaine'!$A$5,"semaine",AS90,"Référence",Tableau5[[#This Row],[Référence]]),0)</f>
        <v>0</v>
      </c>
      <c r="AT92" s="10">
        <f>IFERROR(GETPIVOTDATA("Quantité",'fabrication 2018 semaine'!$A$5,"semaine",AT90,"Référence",Tableau5[[#This Row],[Référence]]),0)</f>
        <v>0</v>
      </c>
      <c r="AU92" s="10">
        <f>IFERROR(GETPIVOTDATA("Quantité",'fabrication 2018 semaine'!$A$5,"semaine",AU90,"Référence",Tableau5[[#This Row],[Référence]]),0)</f>
        <v>0</v>
      </c>
      <c r="AV92" s="10">
        <f>IFERROR(GETPIVOTDATA("Quantité",'fabrication 2018 semaine'!$A$5,"semaine",AV90,"Référence",Tableau5[[#This Row],[Référence]]),0)</f>
        <v>0</v>
      </c>
      <c r="AW92" s="10">
        <f>IFERROR(GETPIVOTDATA("Quantité",'fabrication 2018 semaine'!$A$5,"semaine",AW90,"Référence",Tableau5[[#This Row],[Référence]]),0)</f>
        <v>0</v>
      </c>
      <c r="AX92" s="10">
        <f>IFERROR(GETPIVOTDATA("Quantité",'fabrication 2018 semaine'!$A$5,"semaine",AX90,"Référence",Tableau5[[#This Row],[Référence]]),0)</f>
        <v>0</v>
      </c>
      <c r="AY92" s="10">
        <f>IFERROR(GETPIVOTDATA("Quantité",'fabrication 2018 semaine'!$A$5,"semaine",AY90,"Référence",Tableau5[[#This Row],[Référence]]),0)</f>
        <v>0</v>
      </c>
      <c r="AZ92" s="10">
        <f>IFERROR(GETPIVOTDATA("Quantité",'fabrication 2018 semaine'!$A$5,"semaine",AZ90,"Référence",Tableau5[[#This Row],[Référence]]),0)</f>
        <v>0</v>
      </c>
      <c r="BA92" s="10">
        <f>IFERROR(GETPIVOTDATA("Quantité",'fabrication 2018 semaine'!$A$5,"semaine",BA90,"Référence",Tableau5[[#This Row],[Référence]]),0)</f>
        <v>0</v>
      </c>
      <c r="BB92" s="10">
        <f>IFERROR(GETPIVOTDATA("Quantité",'fabrication 2018 semaine'!$A$5,"semaine",BB90,"Référence",Tableau5[[#This Row],[Référence]]),0)</f>
        <v>0</v>
      </c>
      <c r="BC92" s="11">
        <f t="shared" si="2"/>
        <v>0</v>
      </c>
    </row>
    <row r="93" spans="1:55" ht="18" customHeight="1" x14ac:dyDescent="0.35">
      <c r="A93" s="9" t="s">
        <v>200</v>
      </c>
      <c r="B93" s="10" t="s">
        <v>201</v>
      </c>
      <c r="C93" s="10">
        <f>IFERROR(GETPIVOTDATA("Quantité",'fabrication 2018 semaine'!$A$5,"semaine",C91,"Référence",Tableau5[[#This Row],[Référence]]),0)</f>
        <v>0</v>
      </c>
      <c r="D93" s="10">
        <f>IFERROR(GETPIVOTDATA("Quantité",'fabrication 2018 semaine'!$A$5,"semaine",D91,"Référence",Tableau5[[#This Row],[Référence]]),0)</f>
        <v>0</v>
      </c>
      <c r="E93" s="10">
        <f>IFERROR(GETPIVOTDATA("Quantité",'fabrication 2018 semaine'!$A$5,"semaine",E91,"Référence",Tableau5[[#This Row],[Référence]]),0)</f>
        <v>0</v>
      </c>
      <c r="F93" s="10">
        <f>IFERROR(GETPIVOTDATA("Quantité",'fabrication 2018 semaine'!$A$5,"semaine",F91,"Référence",Tableau5[[#This Row],[Référence]]),0)</f>
        <v>0</v>
      </c>
      <c r="G93" s="10">
        <f>IFERROR(GETPIVOTDATA("Quantité",'fabrication 2018 semaine'!$A$5,"semaine",G91,"Référence",Tableau5[[#This Row],[Référence]]),0)</f>
        <v>0</v>
      </c>
      <c r="H93" s="10">
        <f>IFERROR(GETPIVOTDATA("Quantité",'fabrication 2018 semaine'!$A$5,"semaine",H91,"Référence",Tableau5[[#This Row],[Référence]]),0)</f>
        <v>0</v>
      </c>
      <c r="I93" s="10">
        <f>IFERROR(GETPIVOTDATA("Quantité",'fabrication 2018 semaine'!$A$5,"semaine",I91,"Référence",Tableau5[[#This Row],[Référence]]),0)</f>
        <v>0</v>
      </c>
      <c r="J93" s="10">
        <f>IFERROR(GETPIVOTDATA("Quantité",'fabrication 2018 semaine'!$A$5,"semaine",J91,"Référence",Tableau5[[#This Row],[Référence]]),0)</f>
        <v>0</v>
      </c>
      <c r="K93" s="10">
        <f>IFERROR(GETPIVOTDATA("Quantité",'fabrication 2018 semaine'!$A$5,"semaine",K91,"Référence",Tableau5[[#This Row],[Référence]]),0)</f>
        <v>0</v>
      </c>
      <c r="L93" s="10">
        <f>IFERROR(GETPIVOTDATA("Quantité",'fabrication 2018 semaine'!$A$5,"semaine",L91,"Référence",Tableau5[[#This Row],[Référence]]),0)</f>
        <v>0</v>
      </c>
      <c r="M93" s="10">
        <f>IFERROR(GETPIVOTDATA("Quantité",'fabrication 2018 semaine'!$A$5,"semaine",M91,"Référence",Tableau5[[#This Row],[Référence]]),0)</f>
        <v>0</v>
      </c>
      <c r="N93" s="10">
        <f>IFERROR(GETPIVOTDATA("Quantité",'fabrication 2018 semaine'!$A$5,"semaine",N91,"Référence",Tableau5[[#This Row],[Référence]]),0)</f>
        <v>0</v>
      </c>
      <c r="O93" s="10">
        <f>IFERROR(GETPIVOTDATA("Quantité",'fabrication 2018 semaine'!$A$5,"semaine",O91,"Référence",Tableau5[[#This Row],[Référence]]),0)</f>
        <v>0</v>
      </c>
      <c r="P93" s="10">
        <f>IFERROR(GETPIVOTDATA("Quantité",'fabrication 2018 semaine'!$A$5,"semaine",P91,"Référence",Tableau5[[#This Row],[Référence]]),0)</f>
        <v>0</v>
      </c>
      <c r="Q93" s="10">
        <f>IFERROR(GETPIVOTDATA("Quantité",'fabrication 2018 semaine'!$A$5,"semaine",Q91,"Référence",Tableau5[[#This Row],[Référence]]),0)</f>
        <v>0</v>
      </c>
      <c r="R93" s="10">
        <f>IFERROR(GETPIVOTDATA("Quantité",'fabrication 2018 semaine'!$A$5,"semaine",R91,"Référence",Tableau5[[#This Row],[Référence]]),0)</f>
        <v>0</v>
      </c>
      <c r="S93" s="10">
        <f>IFERROR(GETPIVOTDATA("Quantité",'fabrication 2018 semaine'!$A$5,"semaine",S91,"Référence",Tableau5[[#This Row],[Référence]]),0)</f>
        <v>0</v>
      </c>
      <c r="T93" s="10">
        <f>IFERROR(GETPIVOTDATA("Quantité",'fabrication 2018 semaine'!$A$5,"semaine",T91,"Référence",Tableau5[[#This Row],[Référence]]),0)</f>
        <v>0</v>
      </c>
      <c r="U93" s="10">
        <f>IFERROR(GETPIVOTDATA("Quantité",'fabrication 2018 semaine'!$A$5,"semaine",U91,"Référence",Tableau5[[#This Row],[Référence]]),0)</f>
        <v>0</v>
      </c>
      <c r="V93" s="10">
        <f>IFERROR(GETPIVOTDATA("Quantité",'fabrication 2018 semaine'!$A$5,"semaine",V91,"Référence",Tableau5[[#This Row],[Référence]]),0)</f>
        <v>0</v>
      </c>
      <c r="W93" s="10">
        <f>IFERROR(GETPIVOTDATA("Quantité",'fabrication 2018 semaine'!$A$5,"semaine",W91,"Référence",Tableau5[[#This Row],[Référence]]),0)</f>
        <v>0</v>
      </c>
      <c r="X93" s="10">
        <f>IFERROR(GETPIVOTDATA("Quantité",'fabrication 2018 semaine'!$A$5,"semaine",X91,"Référence",Tableau5[[#This Row],[Référence]]),0)</f>
        <v>0</v>
      </c>
      <c r="Y93" s="10">
        <f>IFERROR(GETPIVOTDATA("Quantité",'fabrication 2018 semaine'!$A$5,"semaine",Y91,"Référence",Tableau5[[#This Row],[Référence]]),0)</f>
        <v>0</v>
      </c>
      <c r="Z93" s="10">
        <f>IFERROR(GETPIVOTDATA("Quantité",'fabrication 2018 semaine'!$A$5,"semaine",Z91,"Référence",Tableau5[[#This Row],[Référence]]),0)</f>
        <v>0</v>
      </c>
      <c r="AA93" s="10">
        <f>IFERROR(GETPIVOTDATA("Quantité",'fabrication 2018 semaine'!$A$5,"semaine",AA91,"Référence",Tableau5[[#This Row],[Référence]]),0)</f>
        <v>0</v>
      </c>
      <c r="AB93" s="10">
        <f>IFERROR(GETPIVOTDATA("Quantité",'fabrication 2018 semaine'!$A$5,"semaine",AB91,"Référence",Tableau5[[#This Row],[Référence]]),0)</f>
        <v>0</v>
      </c>
      <c r="AC93" s="10">
        <f>IFERROR(GETPIVOTDATA("Quantité",'fabrication 2018 semaine'!$A$5,"semaine",AC91,"Référence",Tableau5[[#This Row],[Référence]]),0)</f>
        <v>0</v>
      </c>
      <c r="AD93" s="10">
        <f>IFERROR(GETPIVOTDATA("Quantité",'fabrication 2018 semaine'!$A$5,"semaine",AD91,"Référence",Tableau5[[#This Row],[Référence]]),0)</f>
        <v>0</v>
      </c>
      <c r="AE93" s="10">
        <f>IFERROR(GETPIVOTDATA("Quantité",'fabrication 2018 semaine'!$A$5,"semaine",AE91,"Référence",Tableau5[[#This Row],[Référence]]),0)</f>
        <v>0</v>
      </c>
      <c r="AF93" s="10">
        <f>IFERROR(GETPIVOTDATA("Quantité",'fabrication 2018 semaine'!$A$5,"semaine",AF91,"Référence",Tableau5[[#This Row],[Référence]]),0)</f>
        <v>0</v>
      </c>
      <c r="AG93" s="10">
        <f>IFERROR(GETPIVOTDATA("Quantité",'fabrication 2018 semaine'!$A$5,"semaine",AG91,"Référence",Tableau5[[#This Row],[Référence]]),0)</f>
        <v>0</v>
      </c>
      <c r="AH93" s="10">
        <f>IFERROR(GETPIVOTDATA("Quantité",'fabrication 2018 semaine'!$A$5,"semaine",AH91,"Référence",Tableau5[[#This Row],[Référence]]),0)</f>
        <v>0</v>
      </c>
      <c r="AI93" s="10">
        <f>IFERROR(GETPIVOTDATA("Quantité",'fabrication 2018 semaine'!$A$5,"semaine",AI91,"Référence",Tableau5[[#This Row],[Référence]]),0)</f>
        <v>0</v>
      </c>
      <c r="AJ93" s="10">
        <f>IFERROR(GETPIVOTDATA("Quantité",'fabrication 2018 semaine'!$A$5,"semaine",AJ91,"Référence",Tableau5[[#This Row],[Référence]]),0)</f>
        <v>0</v>
      </c>
      <c r="AK93" s="10">
        <f>IFERROR(GETPIVOTDATA("Quantité",'fabrication 2018 semaine'!$A$5,"semaine",AK91,"Référence",Tableau5[[#This Row],[Référence]]),0)</f>
        <v>0</v>
      </c>
      <c r="AL93" s="10">
        <f>IFERROR(GETPIVOTDATA("Quantité",'fabrication 2018 semaine'!$A$5,"semaine",AL91,"Référence",Tableau5[[#This Row],[Référence]]),0)</f>
        <v>0</v>
      </c>
      <c r="AM93" s="10">
        <f>IFERROR(GETPIVOTDATA("Quantité",'fabrication 2018 semaine'!$A$5,"semaine",AM91,"Référence",Tableau5[[#This Row],[Référence]]),0)</f>
        <v>0</v>
      </c>
      <c r="AN93" s="10">
        <f>IFERROR(GETPIVOTDATA("Quantité",'fabrication 2018 semaine'!$A$5,"semaine",AN91,"Référence",Tableau5[[#This Row],[Référence]]),0)</f>
        <v>0</v>
      </c>
      <c r="AO93" s="10">
        <f>IFERROR(GETPIVOTDATA("Quantité",'fabrication 2018 semaine'!$A$5,"semaine",AO91,"Référence",Tableau5[[#This Row],[Référence]]),0)</f>
        <v>0</v>
      </c>
      <c r="AP93" s="10">
        <f>IFERROR(GETPIVOTDATA("Quantité",'fabrication 2018 semaine'!$A$5,"semaine",AP91,"Référence",Tableau5[[#This Row],[Référence]]),0)</f>
        <v>0</v>
      </c>
      <c r="AQ93" s="10">
        <f>IFERROR(GETPIVOTDATA("Quantité",'fabrication 2018 semaine'!$A$5,"semaine",AQ91,"Référence",Tableau5[[#This Row],[Référence]]),0)</f>
        <v>0</v>
      </c>
      <c r="AR93" s="10">
        <f>IFERROR(GETPIVOTDATA("Quantité",'fabrication 2018 semaine'!$A$5,"semaine",AR91,"Référence",Tableau5[[#This Row],[Référence]]),0)</f>
        <v>0</v>
      </c>
      <c r="AS93" s="10">
        <f>IFERROR(GETPIVOTDATA("Quantité",'fabrication 2018 semaine'!$A$5,"semaine",AS91,"Référence",Tableau5[[#This Row],[Référence]]),0)</f>
        <v>0</v>
      </c>
      <c r="AT93" s="10">
        <f>IFERROR(GETPIVOTDATA("Quantité",'fabrication 2018 semaine'!$A$5,"semaine",AT91,"Référence",Tableau5[[#This Row],[Référence]]),0)</f>
        <v>0</v>
      </c>
      <c r="AU93" s="10">
        <f>IFERROR(GETPIVOTDATA("Quantité",'fabrication 2018 semaine'!$A$5,"semaine",AU91,"Référence",Tableau5[[#This Row],[Référence]]),0)</f>
        <v>0</v>
      </c>
      <c r="AV93" s="10">
        <f>IFERROR(GETPIVOTDATA("Quantité",'fabrication 2018 semaine'!$A$5,"semaine",AV91,"Référence",Tableau5[[#This Row],[Référence]]),0)</f>
        <v>0</v>
      </c>
      <c r="AW93" s="10">
        <f>IFERROR(GETPIVOTDATA("Quantité",'fabrication 2018 semaine'!$A$5,"semaine",AW91,"Référence",Tableau5[[#This Row],[Référence]]),0)</f>
        <v>0</v>
      </c>
      <c r="AX93" s="10">
        <f>IFERROR(GETPIVOTDATA("Quantité",'fabrication 2018 semaine'!$A$5,"semaine",AX91,"Référence",Tableau5[[#This Row],[Référence]]),0)</f>
        <v>0</v>
      </c>
      <c r="AY93" s="10">
        <f>IFERROR(GETPIVOTDATA("Quantité",'fabrication 2018 semaine'!$A$5,"semaine",AY91,"Référence",Tableau5[[#This Row],[Référence]]),0)</f>
        <v>0</v>
      </c>
      <c r="AZ93" s="10">
        <f>IFERROR(GETPIVOTDATA("Quantité",'fabrication 2018 semaine'!$A$5,"semaine",AZ91,"Référence",Tableau5[[#This Row],[Référence]]),0)</f>
        <v>0</v>
      </c>
      <c r="BA93" s="10">
        <f>IFERROR(GETPIVOTDATA("Quantité",'fabrication 2018 semaine'!$A$5,"semaine",BA91,"Référence",Tableau5[[#This Row],[Référence]]),0)</f>
        <v>0</v>
      </c>
      <c r="BB93" s="10">
        <f>IFERROR(GETPIVOTDATA("Quantité",'fabrication 2018 semaine'!$A$5,"semaine",BB91,"Référence",Tableau5[[#This Row],[Référence]]),0)</f>
        <v>0</v>
      </c>
      <c r="BC93" s="11">
        <f>IF(A93="","",SUM(C93:BB93))</f>
        <v>0</v>
      </c>
    </row>
    <row r="94" spans="1:55" ht="18" customHeight="1" x14ac:dyDescent="0.35">
      <c r="A94" s="9" t="s">
        <v>202</v>
      </c>
      <c r="B94" s="10" t="s">
        <v>203</v>
      </c>
      <c r="C94" s="10">
        <f>IFERROR(GETPIVOTDATA("Quantité",'fabrication 2018 semaine'!$A$5,"semaine",C92,"Référence",Tableau5[[#This Row],[Référence]]),0)</f>
        <v>0</v>
      </c>
      <c r="D94" s="10">
        <f>IFERROR(GETPIVOTDATA("Quantité",'fabrication 2018 semaine'!$A$5,"semaine",D92,"Référence",Tableau5[[#This Row],[Référence]]),0)</f>
        <v>0</v>
      </c>
      <c r="E94" s="10">
        <f>IFERROR(GETPIVOTDATA("Quantité",'fabrication 2018 semaine'!$A$5,"semaine",E92,"Référence",Tableau5[[#This Row],[Référence]]),0)</f>
        <v>0</v>
      </c>
      <c r="F94" s="10">
        <f>IFERROR(GETPIVOTDATA("Quantité",'fabrication 2018 semaine'!$A$5,"semaine",F92,"Référence",Tableau5[[#This Row],[Référence]]),0)</f>
        <v>0</v>
      </c>
      <c r="G94" s="10">
        <f>IFERROR(GETPIVOTDATA("Quantité",'fabrication 2018 semaine'!$A$5,"semaine",G92,"Référence",Tableau5[[#This Row],[Référence]]),0)</f>
        <v>0</v>
      </c>
      <c r="H94" s="10">
        <f>IFERROR(GETPIVOTDATA("Quantité",'fabrication 2018 semaine'!$A$5,"semaine",H92,"Référence",Tableau5[[#This Row],[Référence]]),0)</f>
        <v>0</v>
      </c>
      <c r="I94" s="10">
        <f>IFERROR(GETPIVOTDATA("Quantité",'fabrication 2018 semaine'!$A$5,"semaine",I92,"Référence",Tableau5[[#This Row],[Référence]]),0)</f>
        <v>0</v>
      </c>
      <c r="J94" s="10">
        <f>IFERROR(GETPIVOTDATA("Quantité",'fabrication 2018 semaine'!$A$5,"semaine",J92,"Référence",Tableau5[[#This Row],[Référence]]),0)</f>
        <v>0</v>
      </c>
      <c r="K94" s="10">
        <f>IFERROR(GETPIVOTDATA("Quantité",'fabrication 2018 semaine'!$A$5,"semaine",K92,"Référence",Tableau5[[#This Row],[Référence]]),0)</f>
        <v>0</v>
      </c>
      <c r="L94" s="10">
        <f>IFERROR(GETPIVOTDATA("Quantité",'fabrication 2018 semaine'!$A$5,"semaine",L92,"Référence",Tableau5[[#This Row],[Référence]]),0)</f>
        <v>0</v>
      </c>
      <c r="M94" s="10">
        <f>IFERROR(GETPIVOTDATA("Quantité",'fabrication 2018 semaine'!$A$5,"semaine",M92,"Référence",Tableau5[[#This Row],[Référence]]),0)</f>
        <v>0</v>
      </c>
      <c r="N94" s="10">
        <f>IFERROR(GETPIVOTDATA("Quantité",'fabrication 2018 semaine'!$A$5,"semaine",N92,"Référence",Tableau5[[#This Row],[Référence]]),0)</f>
        <v>0</v>
      </c>
      <c r="O94" s="10">
        <f>IFERROR(GETPIVOTDATA("Quantité",'fabrication 2018 semaine'!$A$5,"semaine",O92,"Référence",Tableau5[[#This Row],[Référence]]),0)</f>
        <v>0</v>
      </c>
      <c r="P94" s="10">
        <f>IFERROR(GETPIVOTDATA("Quantité",'fabrication 2018 semaine'!$A$5,"semaine",P92,"Référence",Tableau5[[#This Row],[Référence]]),0)</f>
        <v>0</v>
      </c>
      <c r="Q94" s="10">
        <f>IFERROR(GETPIVOTDATA("Quantité",'fabrication 2018 semaine'!$A$5,"semaine",Q92,"Référence",Tableau5[[#This Row],[Référence]]),0)</f>
        <v>0</v>
      </c>
      <c r="R94" s="10">
        <f>IFERROR(GETPIVOTDATA("Quantité",'fabrication 2018 semaine'!$A$5,"semaine",R92,"Référence",Tableau5[[#This Row],[Référence]]),0)</f>
        <v>0</v>
      </c>
      <c r="S94" s="10">
        <f>IFERROR(GETPIVOTDATA("Quantité",'fabrication 2018 semaine'!$A$5,"semaine",S92,"Référence",Tableau5[[#This Row],[Référence]]),0)</f>
        <v>0</v>
      </c>
      <c r="T94" s="10">
        <f>IFERROR(GETPIVOTDATA("Quantité",'fabrication 2018 semaine'!$A$5,"semaine",T92,"Référence",Tableau5[[#This Row],[Référence]]),0)</f>
        <v>0</v>
      </c>
      <c r="U94" s="10">
        <f>IFERROR(GETPIVOTDATA("Quantité",'fabrication 2018 semaine'!$A$5,"semaine",U92,"Référence",Tableau5[[#This Row],[Référence]]),0)</f>
        <v>0</v>
      </c>
      <c r="V94" s="10">
        <f>IFERROR(GETPIVOTDATA("Quantité",'fabrication 2018 semaine'!$A$5,"semaine",V92,"Référence",Tableau5[[#This Row],[Référence]]),0)</f>
        <v>0</v>
      </c>
      <c r="W94" s="10">
        <f>IFERROR(GETPIVOTDATA("Quantité",'fabrication 2018 semaine'!$A$5,"semaine",W92,"Référence",Tableau5[[#This Row],[Référence]]),0)</f>
        <v>0</v>
      </c>
      <c r="X94" s="10">
        <f>IFERROR(GETPIVOTDATA("Quantité",'fabrication 2018 semaine'!$A$5,"semaine",X92,"Référence",Tableau5[[#This Row],[Référence]]),0)</f>
        <v>0</v>
      </c>
      <c r="Y94" s="10">
        <f>IFERROR(GETPIVOTDATA("Quantité",'fabrication 2018 semaine'!$A$5,"semaine",Y92,"Référence",Tableau5[[#This Row],[Référence]]),0)</f>
        <v>0</v>
      </c>
      <c r="Z94" s="10">
        <f>IFERROR(GETPIVOTDATA("Quantité",'fabrication 2018 semaine'!$A$5,"semaine",Z92,"Référence",Tableau5[[#This Row],[Référence]]),0)</f>
        <v>0</v>
      </c>
      <c r="AA94" s="10">
        <f>IFERROR(GETPIVOTDATA("Quantité",'fabrication 2018 semaine'!$A$5,"semaine",AA92,"Référence",Tableau5[[#This Row],[Référence]]),0)</f>
        <v>0</v>
      </c>
      <c r="AB94" s="10">
        <f>IFERROR(GETPIVOTDATA("Quantité",'fabrication 2018 semaine'!$A$5,"semaine",AB92,"Référence",Tableau5[[#This Row],[Référence]]),0)</f>
        <v>0</v>
      </c>
      <c r="AC94" s="10">
        <f>IFERROR(GETPIVOTDATA("Quantité",'fabrication 2018 semaine'!$A$5,"semaine",AC92,"Référence",Tableau5[[#This Row],[Référence]]),0)</f>
        <v>0</v>
      </c>
      <c r="AD94" s="10">
        <f>IFERROR(GETPIVOTDATA("Quantité",'fabrication 2018 semaine'!$A$5,"semaine",AD92,"Référence",Tableau5[[#This Row],[Référence]]),0)</f>
        <v>0</v>
      </c>
      <c r="AE94" s="10">
        <f>IFERROR(GETPIVOTDATA("Quantité",'fabrication 2018 semaine'!$A$5,"semaine",AE92,"Référence",Tableau5[[#This Row],[Référence]]),0)</f>
        <v>0</v>
      </c>
      <c r="AF94" s="10">
        <f>IFERROR(GETPIVOTDATA("Quantité",'fabrication 2018 semaine'!$A$5,"semaine",AF92,"Référence",Tableau5[[#This Row],[Référence]]),0)</f>
        <v>0</v>
      </c>
      <c r="AG94" s="10">
        <f>IFERROR(GETPIVOTDATA("Quantité",'fabrication 2018 semaine'!$A$5,"semaine",AG92,"Référence",Tableau5[[#This Row],[Référence]]),0)</f>
        <v>0</v>
      </c>
      <c r="AH94" s="10">
        <f>IFERROR(GETPIVOTDATA("Quantité",'fabrication 2018 semaine'!$A$5,"semaine",AH92,"Référence",Tableau5[[#This Row],[Référence]]),0)</f>
        <v>0</v>
      </c>
      <c r="AI94" s="10">
        <f>IFERROR(GETPIVOTDATA("Quantité",'fabrication 2018 semaine'!$A$5,"semaine",AI92,"Référence",Tableau5[[#This Row],[Référence]]),0)</f>
        <v>0</v>
      </c>
      <c r="AJ94" s="10">
        <f>IFERROR(GETPIVOTDATA("Quantité",'fabrication 2018 semaine'!$A$5,"semaine",AJ92,"Référence",Tableau5[[#This Row],[Référence]]),0)</f>
        <v>0</v>
      </c>
      <c r="AK94" s="10">
        <f>IFERROR(GETPIVOTDATA("Quantité",'fabrication 2018 semaine'!$A$5,"semaine",AK92,"Référence",Tableau5[[#This Row],[Référence]]),0)</f>
        <v>0</v>
      </c>
      <c r="AL94" s="10">
        <f>IFERROR(GETPIVOTDATA("Quantité",'fabrication 2018 semaine'!$A$5,"semaine",AL92,"Référence",Tableau5[[#This Row],[Référence]]),0)</f>
        <v>0</v>
      </c>
      <c r="AM94" s="10">
        <f>IFERROR(GETPIVOTDATA("Quantité",'fabrication 2018 semaine'!$A$5,"semaine",AM92,"Référence",Tableau5[[#This Row],[Référence]]),0)</f>
        <v>0</v>
      </c>
      <c r="AN94" s="10">
        <f>IFERROR(GETPIVOTDATA("Quantité",'fabrication 2018 semaine'!$A$5,"semaine",AN92,"Référence",Tableau5[[#This Row],[Référence]]),0)</f>
        <v>0</v>
      </c>
      <c r="AO94" s="10">
        <f>IFERROR(GETPIVOTDATA("Quantité",'fabrication 2018 semaine'!$A$5,"semaine",AO92,"Référence",Tableau5[[#This Row],[Référence]]),0)</f>
        <v>0</v>
      </c>
      <c r="AP94" s="10">
        <f>IFERROR(GETPIVOTDATA("Quantité",'fabrication 2018 semaine'!$A$5,"semaine",AP92,"Référence",Tableau5[[#This Row],[Référence]]),0)</f>
        <v>0</v>
      </c>
      <c r="AQ94" s="10">
        <f>IFERROR(GETPIVOTDATA("Quantité",'fabrication 2018 semaine'!$A$5,"semaine",AQ92,"Référence",Tableau5[[#This Row],[Référence]]),0)</f>
        <v>0</v>
      </c>
      <c r="AR94" s="10">
        <f>IFERROR(GETPIVOTDATA("Quantité",'fabrication 2018 semaine'!$A$5,"semaine",AR92,"Référence",Tableau5[[#This Row],[Référence]]),0)</f>
        <v>0</v>
      </c>
      <c r="AS94" s="10">
        <f>IFERROR(GETPIVOTDATA("Quantité",'fabrication 2018 semaine'!$A$5,"semaine",AS92,"Référence",Tableau5[[#This Row],[Référence]]),0)</f>
        <v>0</v>
      </c>
      <c r="AT94" s="10">
        <f>IFERROR(GETPIVOTDATA("Quantité",'fabrication 2018 semaine'!$A$5,"semaine",AT92,"Référence",Tableau5[[#This Row],[Référence]]),0)</f>
        <v>0</v>
      </c>
      <c r="AU94" s="10">
        <f>IFERROR(GETPIVOTDATA("Quantité",'fabrication 2018 semaine'!$A$5,"semaine",AU92,"Référence",Tableau5[[#This Row],[Référence]]),0)</f>
        <v>0</v>
      </c>
      <c r="AV94" s="10">
        <f>IFERROR(GETPIVOTDATA("Quantité",'fabrication 2018 semaine'!$A$5,"semaine",AV92,"Référence",Tableau5[[#This Row],[Référence]]),0)</f>
        <v>0</v>
      </c>
      <c r="AW94" s="10">
        <f>IFERROR(GETPIVOTDATA("Quantité",'fabrication 2018 semaine'!$A$5,"semaine",AW92,"Référence",Tableau5[[#This Row],[Référence]]),0)</f>
        <v>0</v>
      </c>
      <c r="AX94" s="10">
        <f>IFERROR(GETPIVOTDATA("Quantité",'fabrication 2018 semaine'!$A$5,"semaine",AX92,"Référence",Tableau5[[#This Row],[Référence]]),0)</f>
        <v>0</v>
      </c>
      <c r="AY94" s="10">
        <f>IFERROR(GETPIVOTDATA("Quantité",'fabrication 2018 semaine'!$A$5,"semaine",AY92,"Référence",Tableau5[[#This Row],[Référence]]),0)</f>
        <v>0</v>
      </c>
      <c r="AZ94" s="10">
        <f>IFERROR(GETPIVOTDATA("Quantité",'fabrication 2018 semaine'!$A$5,"semaine",AZ92,"Référence",Tableau5[[#This Row],[Référence]]),0)</f>
        <v>0</v>
      </c>
      <c r="BA94" s="10">
        <f>IFERROR(GETPIVOTDATA("Quantité",'fabrication 2018 semaine'!$A$5,"semaine",BA92,"Référence",Tableau5[[#This Row],[Référence]]),0)</f>
        <v>0</v>
      </c>
      <c r="BB94" s="10">
        <f>IFERROR(GETPIVOTDATA("Quantité",'fabrication 2018 semaine'!$A$5,"semaine",BB92,"Référence",Tableau5[[#This Row],[Référence]]),0)</f>
        <v>0</v>
      </c>
      <c r="BC94" s="11">
        <f t="shared" si="2"/>
        <v>0</v>
      </c>
    </row>
    <row r="95" spans="1:55" ht="18" customHeight="1" x14ac:dyDescent="0.35">
      <c r="A95" s="9" t="s">
        <v>204</v>
      </c>
      <c r="B95" s="10" t="s">
        <v>205</v>
      </c>
      <c r="C95" s="10">
        <f>IFERROR(GETPIVOTDATA("Quantité",'fabrication 2018 semaine'!$A$5,"semaine",C93,"Référence",Tableau5[[#This Row],[Référence]]),0)</f>
        <v>0</v>
      </c>
      <c r="D95" s="10">
        <f>IFERROR(GETPIVOTDATA("Quantité",'fabrication 2018 semaine'!$A$5,"semaine",D93,"Référence",Tableau5[[#This Row],[Référence]]),0)</f>
        <v>0</v>
      </c>
      <c r="E95" s="10">
        <f>IFERROR(GETPIVOTDATA("Quantité",'fabrication 2018 semaine'!$A$5,"semaine",E93,"Référence",Tableau5[[#This Row],[Référence]]),0)</f>
        <v>0</v>
      </c>
      <c r="F95" s="10">
        <f>IFERROR(GETPIVOTDATA("Quantité",'fabrication 2018 semaine'!$A$5,"semaine",F93,"Référence",Tableau5[[#This Row],[Référence]]),0)</f>
        <v>0</v>
      </c>
      <c r="G95" s="10">
        <f>IFERROR(GETPIVOTDATA("Quantité",'fabrication 2018 semaine'!$A$5,"semaine",G93,"Référence",Tableau5[[#This Row],[Référence]]),0)</f>
        <v>0</v>
      </c>
      <c r="H95" s="10">
        <f>IFERROR(GETPIVOTDATA("Quantité",'fabrication 2018 semaine'!$A$5,"semaine",H93,"Référence",Tableau5[[#This Row],[Référence]]),0)</f>
        <v>0</v>
      </c>
      <c r="I95" s="10">
        <f>IFERROR(GETPIVOTDATA("Quantité",'fabrication 2018 semaine'!$A$5,"semaine",I93,"Référence",Tableau5[[#This Row],[Référence]]),0)</f>
        <v>0</v>
      </c>
      <c r="J95" s="10">
        <f>IFERROR(GETPIVOTDATA("Quantité",'fabrication 2018 semaine'!$A$5,"semaine",J93,"Référence",Tableau5[[#This Row],[Référence]]),0)</f>
        <v>0</v>
      </c>
      <c r="K95" s="10">
        <f>IFERROR(GETPIVOTDATA("Quantité",'fabrication 2018 semaine'!$A$5,"semaine",K93,"Référence",Tableau5[[#This Row],[Référence]]),0)</f>
        <v>0</v>
      </c>
      <c r="L95" s="10">
        <f>IFERROR(GETPIVOTDATA("Quantité",'fabrication 2018 semaine'!$A$5,"semaine",L93,"Référence",Tableau5[[#This Row],[Référence]]),0)</f>
        <v>0</v>
      </c>
      <c r="M95" s="10">
        <f>IFERROR(GETPIVOTDATA("Quantité",'fabrication 2018 semaine'!$A$5,"semaine",M93,"Référence",Tableau5[[#This Row],[Référence]]),0)</f>
        <v>0</v>
      </c>
      <c r="N95" s="10">
        <f>IFERROR(GETPIVOTDATA("Quantité",'fabrication 2018 semaine'!$A$5,"semaine",N93,"Référence",Tableau5[[#This Row],[Référence]]),0)</f>
        <v>0</v>
      </c>
      <c r="O95" s="10">
        <f>IFERROR(GETPIVOTDATA("Quantité",'fabrication 2018 semaine'!$A$5,"semaine",O93,"Référence",Tableau5[[#This Row],[Référence]]),0)</f>
        <v>0</v>
      </c>
      <c r="P95" s="10">
        <f>IFERROR(GETPIVOTDATA("Quantité",'fabrication 2018 semaine'!$A$5,"semaine",P93,"Référence",Tableau5[[#This Row],[Référence]]),0)</f>
        <v>0</v>
      </c>
      <c r="Q95" s="10">
        <f>IFERROR(GETPIVOTDATA("Quantité",'fabrication 2018 semaine'!$A$5,"semaine",Q93,"Référence",Tableau5[[#This Row],[Référence]]),0)</f>
        <v>0</v>
      </c>
      <c r="R95" s="10">
        <f>IFERROR(GETPIVOTDATA("Quantité",'fabrication 2018 semaine'!$A$5,"semaine",R93,"Référence",Tableau5[[#This Row],[Référence]]),0)</f>
        <v>0</v>
      </c>
      <c r="S95" s="10">
        <f>IFERROR(GETPIVOTDATA("Quantité",'fabrication 2018 semaine'!$A$5,"semaine",S93,"Référence",Tableau5[[#This Row],[Référence]]),0)</f>
        <v>0</v>
      </c>
      <c r="T95" s="10">
        <f>IFERROR(GETPIVOTDATA("Quantité",'fabrication 2018 semaine'!$A$5,"semaine",T93,"Référence",Tableau5[[#This Row],[Référence]]),0)</f>
        <v>0</v>
      </c>
      <c r="U95" s="10">
        <f>IFERROR(GETPIVOTDATA("Quantité",'fabrication 2018 semaine'!$A$5,"semaine",U93,"Référence",Tableau5[[#This Row],[Référence]]),0)</f>
        <v>0</v>
      </c>
      <c r="V95" s="10">
        <f>IFERROR(GETPIVOTDATA("Quantité",'fabrication 2018 semaine'!$A$5,"semaine",V93,"Référence",Tableau5[[#This Row],[Référence]]),0)</f>
        <v>0</v>
      </c>
      <c r="W95" s="10">
        <f>IFERROR(GETPIVOTDATA("Quantité",'fabrication 2018 semaine'!$A$5,"semaine",W93,"Référence",Tableau5[[#This Row],[Référence]]),0)</f>
        <v>0</v>
      </c>
      <c r="X95" s="10">
        <f>IFERROR(GETPIVOTDATA("Quantité",'fabrication 2018 semaine'!$A$5,"semaine",X93,"Référence",Tableau5[[#This Row],[Référence]]),0)</f>
        <v>0</v>
      </c>
      <c r="Y95" s="10">
        <f>IFERROR(GETPIVOTDATA("Quantité",'fabrication 2018 semaine'!$A$5,"semaine",Y93,"Référence",Tableau5[[#This Row],[Référence]]),0)</f>
        <v>0</v>
      </c>
      <c r="Z95" s="10">
        <f>IFERROR(GETPIVOTDATA("Quantité",'fabrication 2018 semaine'!$A$5,"semaine",Z93,"Référence",Tableau5[[#This Row],[Référence]]),0)</f>
        <v>0</v>
      </c>
      <c r="AA95" s="10">
        <f>IFERROR(GETPIVOTDATA("Quantité",'fabrication 2018 semaine'!$A$5,"semaine",AA93,"Référence",Tableau5[[#This Row],[Référence]]),0)</f>
        <v>0</v>
      </c>
      <c r="AB95" s="10">
        <f>IFERROR(GETPIVOTDATA("Quantité",'fabrication 2018 semaine'!$A$5,"semaine",AB93,"Référence",Tableau5[[#This Row],[Référence]]),0)</f>
        <v>0</v>
      </c>
      <c r="AC95" s="10">
        <f>IFERROR(GETPIVOTDATA("Quantité",'fabrication 2018 semaine'!$A$5,"semaine",AC93,"Référence",Tableau5[[#This Row],[Référence]]),0)</f>
        <v>0</v>
      </c>
      <c r="AD95" s="10">
        <f>IFERROR(GETPIVOTDATA("Quantité",'fabrication 2018 semaine'!$A$5,"semaine",AD93,"Référence",Tableau5[[#This Row],[Référence]]),0)</f>
        <v>0</v>
      </c>
      <c r="AE95" s="10">
        <f>IFERROR(GETPIVOTDATA("Quantité",'fabrication 2018 semaine'!$A$5,"semaine",AE93,"Référence",Tableau5[[#This Row],[Référence]]),0)</f>
        <v>0</v>
      </c>
      <c r="AF95" s="10">
        <f>IFERROR(GETPIVOTDATA("Quantité",'fabrication 2018 semaine'!$A$5,"semaine",AF93,"Référence",Tableau5[[#This Row],[Référence]]),0)</f>
        <v>0</v>
      </c>
      <c r="AG95" s="10">
        <f>IFERROR(GETPIVOTDATA("Quantité",'fabrication 2018 semaine'!$A$5,"semaine",AG93,"Référence",Tableau5[[#This Row],[Référence]]),0)</f>
        <v>0</v>
      </c>
      <c r="AH95" s="10">
        <f>IFERROR(GETPIVOTDATA("Quantité",'fabrication 2018 semaine'!$A$5,"semaine",AH93,"Référence",Tableau5[[#This Row],[Référence]]),0)</f>
        <v>0</v>
      </c>
      <c r="AI95" s="10">
        <f>IFERROR(GETPIVOTDATA("Quantité",'fabrication 2018 semaine'!$A$5,"semaine",AI93,"Référence",Tableau5[[#This Row],[Référence]]),0)</f>
        <v>0</v>
      </c>
      <c r="AJ95" s="10">
        <f>IFERROR(GETPIVOTDATA("Quantité",'fabrication 2018 semaine'!$A$5,"semaine",AJ93,"Référence",Tableau5[[#This Row],[Référence]]),0)</f>
        <v>0</v>
      </c>
      <c r="AK95" s="10">
        <f>IFERROR(GETPIVOTDATA("Quantité",'fabrication 2018 semaine'!$A$5,"semaine",AK93,"Référence",Tableau5[[#This Row],[Référence]]),0)</f>
        <v>0</v>
      </c>
      <c r="AL95" s="10">
        <f>IFERROR(GETPIVOTDATA("Quantité",'fabrication 2018 semaine'!$A$5,"semaine",AL93,"Référence",Tableau5[[#This Row],[Référence]]),0)</f>
        <v>0</v>
      </c>
      <c r="AM95" s="10">
        <f>IFERROR(GETPIVOTDATA("Quantité",'fabrication 2018 semaine'!$A$5,"semaine",AM93,"Référence",Tableau5[[#This Row],[Référence]]),0)</f>
        <v>0</v>
      </c>
      <c r="AN95" s="10">
        <f>IFERROR(GETPIVOTDATA("Quantité",'fabrication 2018 semaine'!$A$5,"semaine",AN93,"Référence",Tableau5[[#This Row],[Référence]]),0)</f>
        <v>0</v>
      </c>
      <c r="AO95" s="10">
        <f>IFERROR(GETPIVOTDATA("Quantité",'fabrication 2018 semaine'!$A$5,"semaine",AO93,"Référence",Tableau5[[#This Row],[Référence]]),0)</f>
        <v>0</v>
      </c>
      <c r="AP95" s="10">
        <f>IFERROR(GETPIVOTDATA("Quantité",'fabrication 2018 semaine'!$A$5,"semaine",AP93,"Référence",Tableau5[[#This Row],[Référence]]),0)</f>
        <v>0</v>
      </c>
      <c r="AQ95" s="10">
        <f>IFERROR(GETPIVOTDATA("Quantité",'fabrication 2018 semaine'!$A$5,"semaine",AQ93,"Référence",Tableau5[[#This Row],[Référence]]),0)</f>
        <v>0</v>
      </c>
      <c r="AR95" s="10">
        <f>IFERROR(GETPIVOTDATA("Quantité",'fabrication 2018 semaine'!$A$5,"semaine",AR93,"Référence",Tableau5[[#This Row],[Référence]]),0)</f>
        <v>0</v>
      </c>
      <c r="AS95" s="10">
        <f>IFERROR(GETPIVOTDATA("Quantité",'fabrication 2018 semaine'!$A$5,"semaine",AS93,"Référence",Tableau5[[#This Row],[Référence]]),0)</f>
        <v>0</v>
      </c>
      <c r="AT95" s="10">
        <f>IFERROR(GETPIVOTDATA("Quantité",'fabrication 2018 semaine'!$A$5,"semaine",AT93,"Référence",Tableau5[[#This Row],[Référence]]),0)</f>
        <v>0</v>
      </c>
      <c r="AU95" s="10">
        <f>IFERROR(GETPIVOTDATA("Quantité",'fabrication 2018 semaine'!$A$5,"semaine",AU93,"Référence",Tableau5[[#This Row],[Référence]]),0)</f>
        <v>0</v>
      </c>
      <c r="AV95" s="10">
        <f>IFERROR(GETPIVOTDATA("Quantité",'fabrication 2018 semaine'!$A$5,"semaine",AV93,"Référence",Tableau5[[#This Row],[Référence]]),0)</f>
        <v>0</v>
      </c>
      <c r="AW95" s="10">
        <f>IFERROR(GETPIVOTDATA("Quantité",'fabrication 2018 semaine'!$A$5,"semaine",AW93,"Référence",Tableau5[[#This Row],[Référence]]),0)</f>
        <v>0</v>
      </c>
      <c r="AX95" s="10">
        <f>IFERROR(GETPIVOTDATA("Quantité",'fabrication 2018 semaine'!$A$5,"semaine",AX93,"Référence",Tableau5[[#This Row],[Référence]]),0)</f>
        <v>0</v>
      </c>
      <c r="AY95" s="10">
        <f>IFERROR(GETPIVOTDATA("Quantité",'fabrication 2018 semaine'!$A$5,"semaine",AY93,"Référence",Tableau5[[#This Row],[Référence]]),0)</f>
        <v>0</v>
      </c>
      <c r="AZ95" s="10">
        <f>IFERROR(GETPIVOTDATA("Quantité",'fabrication 2018 semaine'!$A$5,"semaine",AZ93,"Référence",Tableau5[[#This Row],[Référence]]),0)</f>
        <v>0</v>
      </c>
      <c r="BA95" s="10">
        <f>IFERROR(GETPIVOTDATA("Quantité",'fabrication 2018 semaine'!$A$5,"semaine",BA93,"Référence",Tableau5[[#This Row],[Référence]]),0)</f>
        <v>0</v>
      </c>
      <c r="BB95" s="10">
        <f>IFERROR(GETPIVOTDATA("Quantité",'fabrication 2018 semaine'!$A$5,"semaine",BB93,"Référence",Tableau5[[#This Row],[Référence]]),0)</f>
        <v>0</v>
      </c>
      <c r="BC95" s="11">
        <f t="shared" si="2"/>
        <v>0</v>
      </c>
    </row>
    <row r="96" spans="1:55" ht="18" customHeight="1" x14ac:dyDescent="0.35">
      <c r="A96" s="9" t="s">
        <v>198</v>
      </c>
      <c r="B96" s="10" t="s">
        <v>199</v>
      </c>
      <c r="C96" s="10">
        <f>IFERROR(GETPIVOTDATA("Quantité",'fabrication 2018 semaine'!$A$5,"semaine",C94,"Référence",Tableau5[[#This Row],[Référence]]),0)</f>
        <v>0</v>
      </c>
      <c r="D96" s="10">
        <f>IFERROR(GETPIVOTDATA("Quantité",'fabrication 2018 semaine'!$A$5,"semaine",D94,"Référence",Tableau5[[#This Row],[Référence]]),0)</f>
        <v>0</v>
      </c>
      <c r="E96" s="10">
        <f>IFERROR(GETPIVOTDATA("Quantité",'fabrication 2018 semaine'!$A$5,"semaine",E94,"Référence",Tableau5[[#This Row],[Référence]]),0)</f>
        <v>0</v>
      </c>
      <c r="F96" s="10">
        <f>IFERROR(GETPIVOTDATA("Quantité",'fabrication 2018 semaine'!$A$5,"semaine",F94,"Référence",Tableau5[[#This Row],[Référence]]),0)</f>
        <v>0</v>
      </c>
      <c r="G96" s="10">
        <f>IFERROR(GETPIVOTDATA("Quantité",'fabrication 2018 semaine'!$A$5,"semaine",G94,"Référence",Tableau5[[#This Row],[Référence]]),0)</f>
        <v>0</v>
      </c>
      <c r="H96" s="10">
        <f>IFERROR(GETPIVOTDATA("Quantité",'fabrication 2018 semaine'!$A$5,"semaine",H94,"Référence",Tableau5[[#This Row],[Référence]]),0)</f>
        <v>0</v>
      </c>
      <c r="I96" s="10">
        <f>IFERROR(GETPIVOTDATA("Quantité",'fabrication 2018 semaine'!$A$5,"semaine",I94,"Référence",Tableau5[[#This Row],[Référence]]),0)</f>
        <v>0</v>
      </c>
      <c r="J96" s="10">
        <f>IFERROR(GETPIVOTDATA("Quantité",'fabrication 2018 semaine'!$A$5,"semaine",J94,"Référence",Tableau5[[#This Row],[Référence]]),0)</f>
        <v>0</v>
      </c>
      <c r="K96" s="10">
        <f>IFERROR(GETPIVOTDATA("Quantité",'fabrication 2018 semaine'!$A$5,"semaine",K94,"Référence",Tableau5[[#This Row],[Référence]]),0)</f>
        <v>0</v>
      </c>
      <c r="L96" s="10">
        <f>IFERROR(GETPIVOTDATA("Quantité",'fabrication 2018 semaine'!$A$5,"semaine",L94,"Référence",Tableau5[[#This Row],[Référence]]),0)</f>
        <v>0</v>
      </c>
      <c r="M96" s="10">
        <f>IFERROR(GETPIVOTDATA("Quantité",'fabrication 2018 semaine'!$A$5,"semaine",M94,"Référence",Tableau5[[#This Row],[Référence]]),0)</f>
        <v>0</v>
      </c>
      <c r="N96" s="10">
        <f>IFERROR(GETPIVOTDATA("Quantité",'fabrication 2018 semaine'!$A$5,"semaine",N94,"Référence",Tableau5[[#This Row],[Référence]]),0)</f>
        <v>0</v>
      </c>
      <c r="O96" s="10">
        <f>IFERROR(GETPIVOTDATA("Quantité",'fabrication 2018 semaine'!$A$5,"semaine",O94,"Référence",Tableau5[[#This Row],[Référence]]),0)</f>
        <v>0</v>
      </c>
      <c r="P96" s="10">
        <f>IFERROR(GETPIVOTDATA("Quantité",'fabrication 2018 semaine'!$A$5,"semaine",P94,"Référence",Tableau5[[#This Row],[Référence]]),0)</f>
        <v>0</v>
      </c>
      <c r="Q96" s="10">
        <f>IFERROR(GETPIVOTDATA("Quantité",'fabrication 2018 semaine'!$A$5,"semaine",Q94,"Référence",Tableau5[[#This Row],[Référence]]),0)</f>
        <v>0</v>
      </c>
      <c r="R96" s="10">
        <f>IFERROR(GETPIVOTDATA("Quantité",'fabrication 2018 semaine'!$A$5,"semaine",R94,"Référence",Tableau5[[#This Row],[Référence]]),0)</f>
        <v>0</v>
      </c>
      <c r="S96" s="10">
        <f>IFERROR(GETPIVOTDATA("Quantité",'fabrication 2018 semaine'!$A$5,"semaine",S94,"Référence",Tableau5[[#This Row],[Référence]]),0)</f>
        <v>0</v>
      </c>
      <c r="T96" s="10">
        <f>IFERROR(GETPIVOTDATA("Quantité",'fabrication 2018 semaine'!$A$5,"semaine",T94,"Référence",Tableau5[[#This Row],[Référence]]),0)</f>
        <v>0</v>
      </c>
      <c r="U96" s="10">
        <f>IFERROR(GETPIVOTDATA("Quantité",'fabrication 2018 semaine'!$A$5,"semaine",U94,"Référence",Tableau5[[#This Row],[Référence]]),0)</f>
        <v>0</v>
      </c>
      <c r="V96" s="10">
        <f>IFERROR(GETPIVOTDATA("Quantité",'fabrication 2018 semaine'!$A$5,"semaine",V94,"Référence",Tableau5[[#This Row],[Référence]]),0)</f>
        <v>0</v>
      </c>
      <c r="W96" s="10">
        <f>IFERROR(GETPIVOTDATA("Quantité",'fabrication 2018 semaine'!$A$5,"semaine",W94,"Référence",Tableau5[[#This Row],[Référence]]),0)</f>
        <v>0</v>
      </c>
      <c r="X96" s="10">
        <f>IFERROR(GETPIVOTDATA("Quantité",'fabrication 2018 semaine'!$A$5,"semaine",X94,"Référence",Tableau5[[#This Row],[Référence]]),0)</f>
        <v>0</v>
      </c>
      <c r="Y96" s="10">
        <f>IFERROR(GETPIVOTDATA("Quantité",'fabrication 2018 semaine'!$A$5,"semaine",Y94,"Référence",Tableau5[[#This Row],[Référence]]),0)</f>
        <v>0</v>
      </c>
      <c r="Z96" s="10">
        <f>IFERROR(GETPIVOTDATA("Quantité",'fabrication 2018 semaine'!$A$5,"semaine",Z94,"Référence",Tableau5[[#This Row],[Référence]]),0)</f>
        <v>0</v>
      </c>
      <c r="AA96" s="10">
        <f>IFERROR(GETPIVOTDATA("Quantité",'fabrication 2018 semaine'!$A$5,"semaine",AA94,"Référence",Tableau5[[#This Row],[Référence]]),0)</f>
        <v>0</v>
      </c>
      <c r="AB96" s="10">
        <f>IFERROR(GETPIVOTDATA("Quantité",'fabrication 2018 semaine'!$A$5,"semaine",AB94,"Référence",Tableau5[[#This Row],[Référence]]),0)</f>
        <v>0</v>
      </c>
      <c r="AC96" s="10">
        <f>IFERROR(GETPIVOTDATA("Quantité",'fabrication 2018 semaine'!$A$5,"semaine",AC94,"Référence",Tableau5[[#This Row],[Référence]]),0)</f>
        <v>0</v>
      </c>
      <c r="AD96" s="10">
        <f>IFERROR(GETPIVOTDATA("Quantité",'fabrication 2018 semaine'!$A$5,"semaine",AD94,"Référence",Tableau5[[#This Row],[Référence]]),0)</f>
        <v>0</v>
      </c>
      <c r="AE96" s="10">
        <f>IFERROR(GETPIVOTDATA("Quantité",'fabrication 2018 semaine'!$A$5,"semaine",AE94,"Référence",Tableau5[[#This Row],[Référence]]),0)</f>
        <v>0</v>
      </c>
      <c r="AF96" s="10">
        <f>IFERROR(GETPIVOTDATA("Quantité",'fabrication 2018 semaine'!$A$5,"semaine",AF94,"Référence",Tableau5[[#This Row],[Référence]]),0)</f>
        <v>0</v>
      </c>
      <c r="AG96" s="10">
        <f>IFERROR(GETPIVOTDATA("Quantité",'fabrication 2018 semaine'!$A$5,"semaine",AG94,"Référence",Tableau5[[#This Row],[Référence]]),0)</f>
        <v>0</v>
      </c>
      <c r="AH96" s="10">
        <f>IFERROR(GETPIVOTDATA("Quantité",'fabrication 2018 semaine'!$A$5,"semaine",AH94,"Référence",Tableau5[[#This Row],[Référence]]),0)</f>
        <v>0</v>
      </c>
      <c r="AI96" s="10">
        <f>IFERROR(GETPIVOTDATA("Quantité",'fabrication 2018 semaine'!$A$5,"semaine",AI94,"Référence",Tableau5[[#This Row],[Référence]]),0)</f>
        <v>0</v>
      </c>
      <c r="AJ96" s="10">
        <f>IFERROR(GETPIVOTDATA("Quantité",'fabrication 2018 semaine'!$A$5,"semaine",AJ94,"Référence",Tableau5[[#This Row],[Référence]]),0)</f>
        <v>0</v>
      </c>
      <c r="AK96" s="10">
        <f>IFERROR(GETPIVOTDATA("Quantité",'fabrication 2018 semaine'!$A$5,"semaine",AK94,"Référence",Tableau5[[#This Row],[Référence]]),0)</f>
        <v>0</v>
      </c>
      <c r="AL96" s="10">
        <f>IFERROR(GETPIVOTDATA("Quantité",'fabrication 2018 semaine'!$A$5,"semaine",AL94,"Référence",Tableau5[[#This Row],[Référence]]),0)</f>
        <v>0</v>
      </c>
      <c r="AM96" s="10">
        <f>IFERROR(GETPIVOTDATA("Quantité",'fabrication 2018 semaine'!$A$5,"semaine",AM94,"Référence",Tableau5[[#This Row],[Référence]]),0)</f>
        <v>0</v>
      </c>
      <c r="AN96" s="10">
        <f>IFERROR(GETPIVOTDATA("Quantité",'fabrication 2018 semaine'!$A$5,"semaine",AN94,"Référence",Tableau5[[#This Row],[Référence]]),0)</f>
        <v>0</v>
      </c>
      <c r="AO96" s="10">
        <f>IFERROR(GETPIVOTDATA("Quantité",'fabrication 2018 semaine'!$A$5,"semaine",AO94,"Référence",Tableau5[[#This Row],[Référence]]),0)</f>
        <v>0</v>
      </c>
      <c r="AP96" s="10">
        <f>IFERROR(GETPIVOTDATA("Quantité",'fabrication 2018 semaine'!$A$5,"semaine",AP94,"Référence",Tableau5[[#This Row],[Référence]]),0)</f>
        <v>0</v>
      </c>
      <c r="AQ96" s="10">
        <f>IFERROR(GETPIVOTDATA("Quantité",'fabrication 2018 semaine'!$A$5,"semaine",AQ94,"Référence",Tableau5[[#This Row],[Référence]]),0)</f>
        <v>0</v>
      </c>
      <c r="AR96" s="10">
        <f>IFERROR(GETPIVOTDATA("Quantité",'fabrication 2018 semaine'!$A$5,"semaine",AR94,"Référence",Tableau5[[#This Row],[Référence]]),0)</f>
        <v>0</v>
      </c>
      <c r="AS96" s="10">
        <f>IFERROR(GETPIVOTDATA("Quantité",'fabrication 2018 semaine'!$A$5,"semaine",AS94,"Référence",Tableau5[[#This Row],[Référence]]),0)</f>
        <v>0</v>
      </c>
      <c r="AT96" s="10">
        <f>IFERROR(GETPIVOTDATA("Quantité",'fabrication 2018 semaine'!$A$5,"semaine",AT94,"Référence",Tableau5[[#This Row],[Référence]]),0)</f>
        <v>0</v>
      </c>
      <c r="AU96" s="10">
        <f>IFERROR(GETPIVOTDATA("Quantité",'fabrication 2018 semaine'!$A$5,"semaine",AU94,"Référence",Tableau5[[#This Row],[Référence]]),0)</f>
        <v>0</v>
      </c>
      <c r="AV96" s="10">
        <f>IFERROR(GETPIVOTDATA("Quantité",'fabrication 2018 semaine'!$A$5,"semaine",AV94,"Référence",Tableau5[[#This Row],[Référence]]),0)</f>
        <v>0</v>
      </c>
      <c r="AW96" s="10">
        <f>IFERROR(GETPIVOTDATA("Quantité",'fabrication 2018 semaine'!$A$5,"semaine",AW94,"Référence",Tableau5[[#This Row],[Référence]]),0)</f>
        <v>0</v>
      </c>
      <c r="AX96" s="10">
        <f>IFERROR(GETPIVOTDATA("Quantité",'fabrication 2018 semaine'!$A$5,"semaine",AX94,"Référence",Tableau5[[#This Row],[Référence]]),0)</f>
        <v>0</v>
      </c>
      <c r="AY96" s="10">
        <f>IFERROR(GETPIVOTDATA("Quantité",'fabrication 2018 semaine'!$A$5,"semaine",AY94,"Référence",Tableau5[[#This Row],[Référence]]),0)</f>
        <v>0</v>
      </c>
      <c r="AZ96" s="10">
        <f>IFERROR(GETPIVOTDATA("Quantité",'fabrication 2018 semaine'!$A$5,"semaine",AZ94,"Référence",Tableau5[[#This Row],[Référence]]),0)</f>
        <v>0</v>
      </c>
      <c r="BA96" s="10">
        <f>IFERROR(GETPIVOTDATA("Quantité",'fabrication 2018 semaine'!$A$5,"semaine",BA94,"Référence",Tableau5[[#This Row],[Référence]]),0)</f>
        <v>0</v>
      </c>
      <c r="BB96" s="10">
        <f>IFERROR(GETPIVOTDATA("Quantité",'fabrication 2018 semaine'!$A$5,"semaine",BB94,"Référence",Tableau5[[#This Row],[Référence]]),0)</f>
        <v>0</v>
      </c>
      <c r="BC96" s="11">
        <f t="shared" si="2"/>
        <v>0</v>
      </c>
    </row>
    <row r="97" spans="1:55" ht="18" customHeight="1" x14ac:dyDescent="0.35">
      <c r="A97" s="9" t="s">
        <v>135</v>
      </c>
      <c r="B97" s="10" t="s">
        <v>337</v>
      </c>
      <c r="C97" s="10">
        <f>IFERROR(GETPIVOTDATA("Quantité",'fabrication 2018 semaine'!$A$5,"semaine",C95,"Référence",Tableau5[[#This Row],[Référence]]),0)</f>
        <v>0</v>
      </c>
      <c r="D97" s="10">
        <f>IFERROR(GETPIVOTDATA("Quantité",'fabrication 2018 semaine'!$A$5,"semaine",D95,"Référence",Tableau5[[#This Row],[Référence]]),0)</f>
        <v>0</v>
      </c>
      <c r="E97" s="10">
        <f>IFERROR(GETPIVOTDATA("Quantité",'fabrication 2018 semaine'!$A$5,"semaine",E95,"Référence",Tableau5[[#This Row],[Référence]]),0)</f>
        <v>0</v>
      </c>
      <c r="F97" s="10">
        <f>IFERROR(GETPIVOTDATA("Quantité",'fabrication 2018 semaine'!$A$5,"semaine",F95,"Référence",Tableau5[[#This Row],[Référence]]),0)</f>
        <v>0</v>
      </c>
      <c r="G97" s="10">
        <f>IFERROR(GETPIVOTDATA("Quantité",'fabrication 2018 semaine'!$A$5,"semaine",G95,"Référence",Tableau5[[#This Row],[Référence]]),0)</f>
        <v>0</v>
      </c>
      <c r="H97" s="10">
        <f>IFERROR(GETPIVOTDATA("Quantité",'fabrication 2018 semaine'!$A$5,"semaine",H95,"Référence",Tableau5[[#This Row],[Référence]]),0)</f>
        <v>0</v>
      </c>
      <c r="I97" s="10">
        <f>IFERROR(GETPIVOTDATA("Quantité",'fabrication 2018 semaine'!$A$5,"semaine",I95,"Référence",Tableau5[[#This Row],[Référence]]),0)</f>
        <v>0</v>
      </c>
      <c r="J97" s="10">
        <f>IFERROR(GETPIVOTDATA("Quantité",'fabrication 2018 semaine'!$A$5,"semaine",J95,"Référence",Tableau5[[#This Row],[Référence]]),0)</f>
        <v>0</v>
      </c>
      <c r="K97" s="10">
        <f>IFERROR(GETPIVOTDATA("Quantité",'fabrication 2018 semaine'!$A$5,"semaine",K95,"Référence",Tableau5[[#This Row],[Référence]]),0)</f>
        <v>0</v>
      </c>
      <c r="L97" s="10">
        <f>IFERROR(GETPIVOTDATA("Quantité",'fabrication 2018 semaine'!$A$5,"semaine",L95,"Référence",Tableau5[[#This Row],[Référence]]),0)</f>
        <v>0</v>
      </c>
      <c r="M97" s="10">
        <f>IFERROR(GETPIVOTDATA("Quantité",'fabrication 2018 semaine'!$A$5,"semaine",M95,"Référence",Tableau5[[#This Row],[Référence]]),0)</f>
        <v>0</v>
      </c>
      <c r="N97" s="10">
        <f>IFERROR(GETPIVOTDATA("Quantité",'fabrication 2018 semaine'!$A$5,"semaine",N95,"Référence",Tableau5[[#This Row],[Référence]]),0)</f>
        <v>0</v>
      </c>
      <c r="O97" s="10">
        <f>IFERROR(GETPIVOTDATA("Quantité",'fabrication 2018 semaine'!$A$5,"semaine",O95,"Référence",Tableau5[[#This Row],[Référence]]),0)</f>
        <v>0</v>
      </c>
      <c r="P97" s="10">
        <f>IFERROR(GETPIVOTDATA("Quantité",'fabrication 2018 semaine'!$A$5,"semaine",P95,"Référence",Tableau5[[#This Row],[Référence]]),0)</f>
        <v>0</v>
      </c>
      <c r="Q97" s="10">
        <f>IFERROR(GETPIVOTDATA("Quantité",'fabrication 2018 semaine'!$A$5,"semaine",Q95,"Référence",Tableau5[[#This Row],[Référence]]),0)</f>
        <v>0</v>
      </c>
      <c r="R97" s="10">
        <f>IFERROR(GETPIVOTDATA("Quantité",'fabrication 2018 semaine'!$A$5,"semaine",R95,"Référence",Tableau5[[#This Row],[Référence]]),0)</f>
        <v>0</v>
      </c>
      <c r="S97" s="10">
        <f>IFERROR(GETPIVOTDATA("Quantité",'fabrication 2018 semaine'!$A$5,"semaine",S95,"Référence",Tableau5[[#This Row],[Référence]]),0)</f>
        <v>0</v>
      </c>
      <c r="T97" s="10">
        <f>IFERROR(GETPIVOTDATA("Quantité",'fabrication 2018 semaine'!$A$5,"semaine",T95,"Référence",Tableau5[[#This Row],[Référence]]),0)</f>
        <v>0</v>
      </c>
      <c r="U97" s="10">
        <f>IFERROR(GETPIVOTDATA("Quantité",'fabrication 2018 semaine'!$A$5,"semaine",U95,"Référence",Tableau5[[#This Row],[Référence]]),0)</f>
        <v>0</v>
      </c>
      <c r="V97" s="10">
        <f>IFERROR(GETPIVOTDATA("Quantité",'fabrication 2018 semaine'!$A$5,"semaine",V95,"Référence",Tableau5[[#This Row],[Référence]]),0)</f>
        <v>0</v>
      </c>
      <c r="W97" s="10">
        <f>IFERROR(GETPIVOTDATA("Quantité",'fabrication 2018 semaine'!$A$5,"semaine",W95,"Référence",Tableau5[[#This Row],[Référence]]),0)</f>
        <v>0</v>
      </c>
      <c r="X97" s="10">
        <f>IFERROR(GETPIVOTDATA("Quantité",'fabrication 2018 semaine'!$A$5,"semaine",X95,"Référence",Tableau5[[#This Row],[Référence]]),0)</f>
        <v>0</v>
      </c>
      <c r="Y97" s="10">
        <f>IFERROR(GETPIVOTDATA("Quantité",'fabrication 2018 semaine'!$A$5,"semaine",Y95,"Référence",Tableau5[[#This Row],[Référence]]),0)</f>
        <v>0</v>
      </c>
      <c r="Z97" s="10">
        <f>IFERROR(GETPIVOTDATA("Quantité",'fabrication 2018 semaine'!$A$5,"semaine",Z95,"Référence",Tableau5[[#This Row],[Référence]]),0)</f>
        <v>0</v>
      </c>
      <c r="AA97" s="10">
        <f>IFERROR(GETPIVOTDATA("Quantité",'fabrication 2018 semaine'!$A$5,"semaine",AA95,"Référence",Tableau5[[#This Row],[Référence]]),0)</f>
        <v>0</v>
      </c>
      <c r="AB97" s="10">
        <f>IFERROR(GETPIVOTDATA("Quantité",'fabrication 2018 semaine'!$A$5,"semaine",AB95,"Référence",Tableau5[[#This Row],[Référence]]),0)</f>
        <v>0</v>
      </c>
      <c r="AC97" s="10">
        <f>IFERROR(GETPIVOTDATA("Quantité",'fabrication 2018 semaine'!$A$5,"semaine",AC95,"Référence",Tableau5[[#This Row],[Référence]]),0)</f>
        <v>0</v>
      </c>
      <c r="AD97" s="10">
        <f>IFERROR(GETPIVOTDATA("Quantité",'fabrication 2018 semaine'!$A$5,"semaine",AD95,"Référence",Tableau5[[#This Row],[Référence]]),0)</f>
        <v>0</v>
      </c>
      <c r="AE97" s="10">
        <f>IFERROR(GETPIVOTDATA("Quantité",'fabrication 2018 semaine'!$A$5,"semaine",AE95,"Référence",Tableau5[[#This Row],[Référence]]),0)</f>
        <v>0</v>
      </c>
      <c r="AF97" s="10">
        <f>IFERROR(GETPIVOTDATA("Quantité",'fabrication 2018 semaine'!$A$5,"semaine",AF95,"Référence",Tableau5[[#This Row],[Référence]]),0)</f>
        <v>0</v>
      </c>
      <c r="AG97" s="10">
        <f>IFERROR(GETPIVOTDATA("Quantité",'fabrication 2018 semaine'!$A$5,"semaine",AG95,"Référence",Tableau5[[#This Row],[Référence]]),0)</f>
        <v>0</v>
      </c>
      <c r="AH97" s="10">
        <f>IFERROR(GETPIVOTDATA("Quantité",'fabrication 2018 semaine'!$A$5,"semaine",AH95,"Référence",Tableau5[[#This Row],[Référence]]),0)</f>
        <v>0</v>
      </c>
      <c r="AI97" s="10">
        <f>IFERROR(GETPIVOTDATA("Quantité",'fabrication 2018 semaine'!$A$5,"semaine",AI95,"Référence",Tableau5[[#This Row],[Référence]]),0)</f>
        <v>0</v>
      </c>
      <c r="AJ97" s="10">
        <f>IFERROR(GETPIVOTDATA("Quantité",'fabrication 2018 semaine'!$A$5,"semaine",AJ95,"Référence",Tableau5[[#This Row],[Référence]]),0)</f>
        <v>0</v>
      </c>
      <c r="AK97" s="10">
        <f>IFERROR(GETPIVOTDATA("Quantité",'fabrication 2018 semaine'!$A$5,"semaine",AK95,"Référence",Tableau5[[#This Row],[Référence]]),0)</f>
        <v>0</v>
      </c>
      <c r="AL97" s="10">
        <f>IFERROR(GETPIVOTDATA("Quantité",'fabrication 2018 semaine'!$A$5,"semaine",AL95,"Référence",Tableau5[[#This Row],[Référence]]),0)</f>
        <v>0</v>
      </c>
      <c r="AM97" s="10">
        <f>IFERROR(GETPIVOTDATA("Quantité",'fabrication 2018 semaine'!$A$5,"semaine",AM95,"Référence",Tableau5[[#This Row],[Référence]]),0)</f>
        <v>0</v>
      </c>
      <c r="AN97" s="10">
        <f>IFERROR(GETPIVOTDATA("Quantité",'fabrication 2018 semaine'!$A$5,"semaine",AN95,"Référence",Tableau5[[#This Row],[Référence]]),0)</f>
        <v>0</v>
      </c>
      <c r="AO97" s="10">
        <f>IFERROR(GETPIVOTDATA("Quantité",'fabrication 2018 semaine'!$A$5,"semaine",AO95,"Référence",Tableau5[[#This Row],[Référence]]),0)</f>
        <v>0</v>
      </c>
      <c r="AP97" s="10">
        <f>IFERROR(GETPIVOTDATA("Quantité",'fabrication 2018 semaine'!$A$5,"semaine",AP95,"Référence",Tableau5[[#This Row],[Référence]]),0)</f>
        <v>0</v>
      </c>
      <c r="AQ97" s="10">
        <f>IFERROR(GETPIVOTDATA("Quantité",'fabrication 2018 semaine'!$A$5,"semaine",AQ95,"Référence",Tableau5[[#This Row],[Référence]]),0)</f>
        <v>0</v>
      </c>
      <c r="AR97" s="10">
        <f>IFERROR(GETPIVOTDATA("Quantité",'fabrication 2018 semaine'!$A$5,"semaine",AR95,"Référence",Tableau5[[#This Row],[Référence]]),0)</f>
        <v>0</v>
      </c>
      <c r="AS97" s="10">
        <f>IFERROR(GETPIVOTDATA("Quantité",'fabrication 2018 semaine'!$A$5,"semaine",AS95,"Référence",Tableau5[[#This Row],[Référence]]),0)</f>
        <v>0</v>
      </c>
      <c r="AT97" s="10">
        <f>IFERROR(GETPIVOTDATA("Quantité",'fabrication 2018 semaine'!$A$5,"semaine",AT95,"Référence",Tableau5[[#This Row],[Référence]]),0)</f>
        <v>0</v>
      </c>
      <c r="AU97" s="10">
        <f>IFERROR(GETPIVOTDATA("Quantité",'fabrication 2018 semaine'!$A$5,"semaine",AU95,"Référence",Tableau5[[#This Row],[Référence]]),0)</f>
        <v>0</v>
      </c>
      <c r="AV97" s="10">
        <f>IFERROR(GETPIVOTDATA("Quantité",'fabrication 2018 semaine'!$A$5,"semaine",AV95,"Référence",Tableau5[[#This Row],[Référence]]),0)</f>
        <v>0</v>
      </c>
      <c r="AW97" s="10">
        <f>IFERROR(GETPIVOTDATA("Quantité",'fabrication 2018 semaine'!$A$5,"semaine",AW95,"Référence",Tableau5[[#This Row],[Référence]]),0)</f>
        <v>0</v>
      </c>
      <c r="AX97" s="10">
        <f>IFERROR(GETPIVOTDATA("Quantité",'fabrication 2018 semaine'!$A$5,"semaine",AX95,"Référence",Tableau5[[#This Row],[Référence]]),0)</f>
        <v>0</v>
      </c>
      <c r="AY97" s="10">
        <f>IFERROR(GETPIVOTDATA("Quantité",'fabrication 2018 semaine'!$A$5,"semaine",AY95,"Référence",Tableau5[[#This Row],[Référence]]),0)</f>
        <v>0</v>
      </c>
      <c r="AZ97" s="10">
        <f>IFERROR(GETPIVOTDATA("Quantité",'fabrication 2018 semaine'!$A$5,"semaine",AZ95,"Référence",Tableau5[[#This Row],[Référence]]),0)</f>
        <v>0</v>
      </c>
      <c r="BA97" s="10">
        <f>IFERROR(GETPIVOTDATA("Quantité",'fabrication 2018 semaine'!$A$5,"semaine",BA95,"Référence",Tableau5[[#This Row],[Référence]]),0)</f>
        <v>0</v>
      </c>
      <c r="BB97" s="10">
        <f>IFERROR(GETPIVOTDATA("Quantité",'fabrication 2018 semaine'!$A$5,"semaine",BB95,"Référence",Tableau5[[#This Row],[Référence]]),0)</f>
        <v>0</v>
      </c>
      <c r="BC97" s="11">
        <f t="shared" si="2"/>
        <v>0</v>
      </c>
    </row>
    <row r="98" spans="1:55" ht="18" customHeight="1" x14ac:dyDescent="0.35">
      <c r="A98" s="9" t="s">
        <v>246</v>
      </c>
      <c r="B98" s="10" t="s">
        <v>338</v>
      </c>
      <c r="C98" s="10">
        <f>IFERROR(GETPIVOTDATA("Quantité",'fabrication 2018 semaine'!$A$5,"semaine",C96,"Référence",Tableau5[[#This Row],[Référence]]),0)</f>
        <v>0</v>
      </c>
      <c r="D98" s="10">
        <f>IFERROR(GETPIVOTDATA("Quantité",'fabrication 2018 semaine'!$A$5,"semaine",D96,"Référence",Tableau5[[#This Row],[Référence]]),0)</f>
        <v>0</v>
      </c>
      <c r="E98" s="10">
        <f>IFERROR(GETPIVOTDATA("Quantité",'fabrication 2018 semaine'!$A$5,"semaine",E96,"Référence",Tableau5[[#This Row],[Référence]]),0)</f>
        <v>0</v>
      </c>
      <c r="F98" s="10">
        <f>IFERROR(GETPIVOTDATA("Quantité",'fabrication 2018 semaine'!$A$5,"semaine",F96,"Référence",Tableau5[[#This Row],[Référence]]),0)</f>
        <v>0</v>
      </c>
      <c r="G98" s="10">
        <f>IFERROR(GETPIVOTDATA("Quantité",'fabrication 2018 semaine'!$A$5,"semaine",G96,"Référence",Tableau5[[#This Row],[Référence]]),0)</f>
        <v>0</v>
      </c>
      <c r="H98" s="10">
        <f>IFERROR(GETPIVOTDATA("Quantité",'fabrication 2018 semaine'!$A$5,"semaine",H96,"Référence",Tableau5[[#This Row],[Référence]]),0)</f>
        <v>0</v>
      </c>
      <c r="I98" s="10">
        <f>IFERROR(GETPIVOTDATA("Quantité",'fabrication 2018 semaine'!$A$5,"semaine",I96,"Référence",Tableau5[[#This Row],[Référence]]),0)</f>
        <v>0</v>
      </c>
      <c r="J98" s="10">
        <f>IFERROR(GETPIVOTDATA("Quantité",'fabrication 2018 semaine'!$A$5,"semaine",J96,"Référence",Tableau5[[#This Row],[Référence]]),0)</f>
        <v>0</v>
      </c>
      <c r="K98" s="10">
        <f>IFERROR(GETPIVOTDATA("Quantité",'fabrication 2018 semaine'!$A$5,"semaine",K96,"Référence",Tableau5[[#This Row],[Référence]]),0)</f>
        <v>0</v>
      </c>
      <c r="L98" s="10">
        <f>IFERROR(GETPIVOTDATA("Quantité",'fabrication 2018 semaine'!$A$5,"semaine",L96,"Référence",Tableau5[[#This Row],[Référence]]),0)</f>
        <v>0</v>
      </c>
      <c r="M98" s="10">
        <f>IFERROR(GETPIVOTDATA("Quantité",'fabrication 2018 semaine'!$A$5,"semaine",M96,"Référence",Tableau5[[#This Row],[Référence]]),0)</f>
        <v>0</v>
      </c>
      <c r="N98" s="10">
        <f>IFERROR(GETPIVOTDATA("Quantité",'fabrication 2018 semaine'!$A$5,"semaine",N96,"Référence",Tableau5[[#This Row],[Référence]]),0)</f>
        <v>0</v>
      </c>
      <c r="O98" s="10">
        <f>IFERROR(GETPIVOTDATA("Quantité",'fabrication 2018 semaine'!$A$5,"semaine",O96,"Référence",Tableau5[[#This Row],[Référence]]),0)</f>
        <v>0</v>
      </c>
      <c r="P98" s="10">
        <f>IFERROR(GETPIVOTDATA("Quantité",'fabrication 2018 semaine'!$A$5,"semaine",P96,"Référence",Tableau5[[#This Row],[Référence]]),0)</f>
        <v>0</v>
      </c>
      <c r="Q98" s="10">
        <f>IFERROR(GETPIVOTDATA("Quantité",'fabrication 2018 semaine'!$A$5,"semaine",Q96,"Référence",Tableau5[[#This Row],[Référence]]),0)</f>
        <v>0</v>
      </c>
      <c r="R98" s="10">
        <f>IFERROR(GETPIVOTDATA("Quantité",'fabrication 2018 semaine'!$A$5,"semaine",R96,"Référence",Tableau5[[#This Row],[Référence]]),0)</f>
        <v>0</v>
      </c>
      <c r="S98" s="10">
        <f>IFERROR(GETPIVOTDATA("Quantité",'fabrication 2018 semaine'!$A$5,"semaine",S96,"Référence",Tableau5[[#This Row],[Référence]]),0)</f>
        <v>0</v>
      </c>
      <c r="T98" s="10">
        <f>IFERROR(GETPIVOTDATA("Quantité",'fabrication 2018 semaine'!$A$5,"semaine",T96,"Référence",Tableau5[[#This Row],[Référence]]),0)</f>
        <v>0</v>
      </c>
      <c r="U98" s="10">
        <f>IFERROR(GETPIVOTDATA("Quantité",'fabrication 2018 semaine'!$A$5,"semaine",U96,"Référence",Tableau5[[#This Row],[Référence]]),0)</f>
        <v>0</v>
      </c>
      <c r="V98" s="10">
        <f>IFERROR(GETPIVOTDATA("Quantité",'fabrication 2018 semaine'!$A$5,"semaine",V96,"Référence",Tableau5[[#This Row],[Référence]]),0)</f>
        <v>0</v>
      </c>
      <c r="W98" s="10">
        <f>IFERROR(GETPIVOTDATA("Quantité",'fabrication 2018 semaine'!$A$5,"semaine",W96,"Référence",Tableau5[[#This Row],[Référence]]),0)</f>
        <v>0</v>
      </c>
      <c r="X98" s="10">
        <f>IFERROR(GETPIVOTDATA("Quantité",'fabrication 2018 semaine'!$A$5,"semaine",X96,"Référence",Tableau5[[#This Row],[Référence]]),0)</f>
        <v>0</v>
      </c>
      <c r="Y98" s="10">
        <f>IFERROR(GETPIVOTDATA("Quantité",'fabrication 2018 semaine'!$A$5,"semaine",Y96,"Référence",Tableau5[[#This Row],[Référence]]),0)</f>
        <v>0</v>
      </c>
      <c r="Z98" s="10">
        <f>IFERROR(GETPIVOTDATA("Quantité",'fabrication 2018 semaine'!$A$5,"semaine",Z96,"Référence",Tableau5[[#This Row],[Référence]]),0)</f>
        <v>0</v>
      </c>
      <c r="AA98" s="10">
        <f>IFERROR(GETPIVOTDATA("Quantité",'fabrication 2018 semaine'!$A$5,"semaine",AA96,"Référence",Tableau5[[#This Row],[Référence]]),0)</f>
        <v>0</v>
      </c>
      <c r="AB98" s="10">
        <f>IFERROR(GETPIVOTDATA("Quantité",'fabrication 2018 semaine'!$A$5,"semaine",AB96,"Référence",Tableau5[[#This Row],[Référence]]),0)</f>
        <v>0</v>
      </c>
      <c r="AC98" s="10">
        <f>IFERROR(GETPIVOTDATA("Quantité",'fabrication 2018 semaine'!$A$5,"semaine",AC96,"Référence",Tableau5[[#This Row],[Référence]]),0)</f>
        <v>0</v>
      </c>
      <c r="AD98" s="10">
        <f>IFERROR(GETPIVOTDATA("Quantité",'fabrication 2018 semaine'!$A$5,"semaine",AD96,"Référence",Tableau5[[#This Row],[Référence]]),0)</f>
        <v>0</v>
      </c>
      <c r="AE98" s="10">
        <f>IFERROR(GETPIVOTDATA("Quantité",'fabrication 2018 semaine'!$A$5,"semaine",AE96,"Référence",Tableau5[[#This Row],[Référence]]),0)</f>
        <v>0</v>
      </c>
      <c r="AF98" s="10">
        <f>IFERROR(GETPIVOTDATA("Quantité",'fabrication 2018 semaine'!$A$5,"semaine",AF96,"Référence",Tableau5[[#This Row],[Référence]]),0)</f>
        <v>0</v>
      </c>
      <c r="AG98" s="10">
        <f>IFERROR(GETPIVOTDATA("Quantité",'fabrication 2018 semaine'!$A$5,"semaine",AG96,"Référence",Tableau5[[#This Row],[Référence]]),0)</f>
        <v>0</v>
      </c>
      <c r="AH98" s="10">
        <f>IFERROR(GETPIVOTDATA("Quantité",'fabrication 2018 semaine'!$A$5,"semaine",AH96,"Référence",Tableau5[[#This Row],[Référence]]),0)</f>
        <v>0</v>
      </c>
      <c r="AI98" s="10">
        <f>IFERROR(GETPIVOTDATA("Quantité",'fabrication 2018 semaine'!$A$5,"semaine",AI96,"Référence",Tableau5[[#This Row],[Référence]]),0)</f>
        <v>0</v>
      </c>
      <c r="AJ98" s="10">
        <f>IFERROR(GETPIVOTDATA("Quantité",'fabrication 2018 semaine'!$A$5,"semaine",AJ96,"Référence",Tableau5[[#This Row],[Référence]]),0)</f>
        <v>0</v>
      </c>
      <c r="AK98" s="10">
        <f>IFERROR(GETPIVOTDATA("Quantité",'fabrication 2018 semaine'!$A$5,"semaine",AK96,"Référence",Tableau5[[#This Row],[Référence]]),0)</f>
        <v>0</v>
      </c>
      <c r="AL98" s="10">
        <f>IFERROR(GETPIVOTDATA("Quantité",'fabrication 2018 semaine'!$A$5,"semaine",AL96,"Référence",Tableau5[[#This Row],[Référence]]),0)</f>
        <v>0</v>
      </c>
      <c r="AM98" s="10">
        <f>IFERROR(GETPIVOTDATA("Quantité",'fabrication 2018 semaine'!$A$5,"semaine",AM96,"Référence",Tableau5[[#This Row],[Référence]]),0)</f>
        <v>0</v>
      </c>
      <c r="AN98" s="10">
        <f>IFERROR(GETPIVOTDATA("Quantité",'fabrication 2018 semaine'!$A$5,"semaine",AN96,"Référence",Tableau5[[#This Row],[Référence]]),0)</f>
        <v>0</v>
      </c>
      <c r="AO98" s="10">
        <f>IFERROR(GETPIVOTDATA("Quantité",'fabrication 2018 semaine'!$A$5,"semaine",AO96,"Référence",Tableau5[[#This Row],[Référence]]),0)</f>
        <v>0</v>
      </c>
      <c r="AP98" s="10">
        <f>IFERROR(GETPIVOTDATA("Quantité",'fabrication 2018 semaine'!$A$5,"semaine",AP96,"Référence",Tableau5[[#This Row],[Référence]]),0)</f>
        <v>0</v>
      </c>
      <c r="AQ98" s="10">
        <f>IFERROR(GETPIVOTDATA("Quantité",'fabrication 2018 semaine'!$A$5,"semaine",AQ96,"Référence",Tableau5[[#This Row],[Référence]]),0)</f>
        <v>0</v>
      </c>
      <c r="AR98" s="10">
        <f>IFERROR(GETPIVOTDATA("Quantité",'fabrication 2018 semaine'!$A$5,"semaine",AR96,"Référence",Tableau5[[#This Row],[Référence]]),0)</f>
        <v>0</v>
      </c>
      <c r="AS98" s="10">
        <f>IFERROR(GETPIVOTDATA("Quantité",'fabrication 2018 semaine'!$A$5,"semaine",AS96,"Référence",Tableau5[[#This Row],[Référence]]),0)</f>
        <v>0</v>
      </c>
      <c r="AT98" s="10">
        <f>IFERROR(GETPIVOTDATA("Quantité",'fabrication 2018 semaine'!$A$5,"semaine",AT96,"Référence",Tableau5[[#This Row],[Référence]]),0)</f>
        <v>0</v>
      </c>
      <c r="AU98" s="10">
        <f>IFERROR(GETPIVOTDATA("Quantité",'fabrication 2018 semaine'!$A$5,"semaine",AU96,"Référence",Tableau5[[#This Row],[Référence]]),0)</f>
        <v>0</v>
      </c>
      <c r="AV98" s="10">
        <f>IFERROR(GETPIVOTDATA("Quantité",'fabrication 2018 semaine'!$A$5,"semaine",AV96,"Référence",Tableau5[[#This Row],[Référence]]),0)</f>
        <v>0</v>
      </c>
      <c r="AW98" s="10">
        <f>IFERROR(GETPIVOTDATA("Quantité",'fabrication 2018 semaine'!$A$5,"semaine",AW96,"Référence",Tableau5[[#This Row],[Référence]]),0)</f>
        <v>0</v>
      </c>
      <c r="AX98" s="10">
        <f>IFERROR(GETPIVOTDATA("Quantité",'fabrication 2018 semaine'!$A$5,"semaine",AX96,"Référence",Tableau5[[#This Row],[Référence]]),0)</f>
        <v>0</v>
      </c>
      <c r="AY98" s="10">
        <f>IFERROR(GETPIVOTDATA("Quantité",'fabrication 2018 semaine'!$A$5,"semaine",AY96,"Référence",Tableau5[[#This Row],[Référence]]),0)</f>
        <v>0</v>
      </c>
      <c r="AZ98" s="10">
        <f>IFERROR(GETPIVOTDATA("Quantité",'fabrication 2018 semaine'!$A$5,"semaine",AZ96,"Référence",Tableau5[[#This Row],[Référence]]),0)</f>
        <v>0</v>
      </c>
      <c r="BA98" s="10">
        <f>IFERROR(GETPIVOTDATA("Quantité",'fabrication 2018 semaine'!$A$5,"semaine",BA96,"Référence",Tableau5[[#This Row],[Référence]]),0)</f>
        <v>0</v>
      </c>
      <c r="BB98" s="10">
        <f>IFERROR(GETPIVOTDATA("Quantité",'fabrication 2018 semaine'!$A$5,"semaine",BB96,"Référence",Tableau5[[#This Row],[Référence]]),0)</f>
        <v>0</v>
      </c>
      <c r="BC98" s="11">
        <f t="shared" si="2"/>
        <v>0</v>
      </c>
    </row>
    <row r="99" spans="1:55" ht="18" customHeight="1" x14ac:dyDescent="0.35">
      <c r="A99" s="9" t="s">
        <v>102</v>
      </c>
      <c r="B99" s="10" t="s">
        <v>339</v>
      </c>
      <c r="C99" s="10">
        <f>IFERROR(GETPIVOTDATA("Quantité",'fabrication 2018 semaine'!$A$5,"semaine",C97,"Référence",Tableau5[[#This Row],[Référence]]),0)</f>
        <v>0</v>
      </c>
      <c r="D99" s="10">
        <f>IFERROR(GETPIVOTDATA("Quantité",'fabrication 2018 semaine'!$A$5,"semaine",D97,"Référence",Tableau5[[#This Row],[Référence]]),0)</f>
        <v>0</v>
      </c>
      <c r="E99" s="10">
        <f>IFERROR(GETPIVOTDATA("Quantité",'fabrication 2018 semaine'!$A$5,"semaine",E97,"Référence",Tableau5[[#This Row],[Référence]]),0)</f>
        <v>0</v>
      </c>
      <c r="F99" s="10">
        <f>IFERROR(GETPIVOTDATA("Quantité",'fabrication 2018 semaine'!$A$5,"semaine",F97,"Référence",Tableau5[[#This Row],[Référence]]),0)</f>
        <v>0</v>
      </c>
      <c r="G99" s="10">
        <f>IFERROR(GETPIVOTDATA("Quantité",'fabrication 2018 semaine'!$A$5,"semaine",G97,"Référence",Tableau5[[#This Row],[Référence]]),0)</f>
        <v>0</v>
      </c>
      <c r="H99" s="10">
        <f>IFERROR(GETPIVOTDATA("Quantité",'fabrication 2018 semaine'!$A$5,"semaine",H97,"Référence",Tableau5[[#This Row],[Référence]]),0)</f>
        <v>0</v>
      </c>
      <c r="I99" s="10">
        <f>IFERROR(GETPIVOTDATA("Quantité",'fabrication 2018 semaine'!$A$5,"semaine",I97,"Référence",Tableau5[[#This Row],[Référence]]),0)</f>
        <v>0</v>
      </c>
      <c r="J99" s="10">
        <f>IFERROR(GETPIVOTDATA("Quantité",'fabrication 2018 semaine'!$A$5,"semaine",J97,"Référence",Tableau5[[#This Row],[Référence]]),0)</f>
        <v>0</v>
      </c>
      <c r="K99" s="10">
        <f>IFERROR(GETPIVOTDATA("Quantité",'fabrication 2018 semaine'!$A$5,"semaine",K97,"Référence",Tableau5[[#This Row],[Référence]]),0)</f>
        <v>0</v>
      </c>
      <c r="L99" s="10">
        <f>IFERROR(GETPIVOTDATA("Quantité",'fabrication 2018 semaine'!$A$5,"semaine",L97,"Référence",Tableau5[[#This Row],[Référence]]),0)</f>
        <v>0</v>
      </c>
      <c r="M99" s="10">
        <f>IFERROR(GETPIVOTDATA("Quantité",'fabrication 2018 semaine'!$A$5,"semaine",M97,"Référence",Tableau5[[#This Row],[Référence]]),0)</f>
        <v>0</v>
      </c>
      <c r="N99" s="10">
        <f>IFERROR(GETPIVOTDATA("Quantité",'fabrication 2018 semaine'!$A$5,"semaine",N97,"Référence",Tableau5[[#This Row],[Référence]]),0)</f>
        <v>0</v>
      </c>
      <c r="O99" s="10">
        <f>IFERROR(GETPIVOTDATA("Quantité",'fabrication 2018 semaine'!$A$5,"semaine",O97,"Référence",Tableau5[[#This Row],[Référence]]),0)</f>
        <v>0</v>
      </c>
      <c r="P99" s="10">
        <f>IFERROR(GETPIVOTDATA("Quantité",'fabrication 2018 semaine'!$A$5,"semaine",P97,"Référence",Tableau5[[#This Row],[Référence]]),0)</f>
        <v>0</v>
      </c>
      <c r="Q99" s="10">
        <f>IFERROR(GETPIVOTDATA("Quantité",'fabrication 2018 semaine'!$A$5,"semaine",Q97,"Référence",Tableau5[[#This Row],[Référence]]),0)</f>
        <v>0</v>
      </c>
      <c r="R99" s="10">
        <f>IFERROR(GETPIVOTDATA("Quantité",'fabrication 2018 semaine'!$A$5,"semaine",R97,"Référence",Tableau5[[#This Row],[Référence]]),0)</f>
        <v>0</v>
      </c>
      <c r="S99" s="10">
        <f>IFERROR(GETPIVOTDATA("Quantité",'fabrication 2018 semaine'!$A$5,"semaine",S97,"Référence",Tableau5[[#This Row],[Référence]]),0)</f>
        <v>0</v>
      </c>
      <c r="T99" s="10">
        <f>IFERROR(GETPIVOTDATA("Quantité",'fabrication 2018 semaine'!$A$5,"semaine",T97,"Référence",Tableau5[[#This Row],[Référence]]),0)</f>
        <v>0</v>
      </c>
      <c r="U99" s="10">
        <f>IFERROR(GETPIVOTDATA("Quantité",'fabrication 2018 semaine'!$A$5,"semaine",U97,"Référence",Tableau5[[#This Row],[Référence]]),0)</f>
        <v>0</v>
      </c>
      <c r="V99" s="10">
        <f>IFERROR(GETPIVOTDATA("Quantité",'fabrication 2018 semaine'!$A$5,"semaine",V97,"Référence",Tableau5[[#This Row],[Référence]]),0)</f>
        <v>0</v>
      </c>
      <c r="W99" s="10">
        <f>IFERROR(GETPIVOTDATA("Quantité",'fabrication 2018 semaine'!$A$5,"semaine",W97,"Référence",Tableau5[[#This Row],[Référence]]),0)</f>
        <v>0</v>
      </c>
      <c r="X99" s="10">
        <f>IFERROR(GETPIVOTDATA("Quantité",'fabrication 2018 semaine'!$A$5,"semaine",X97,"Référence",Tableau5[[#This Row],[Référence]]),0)</f>
        <v>0</v>
      </c>
      <c r="Y99" s="10">
        <f>IFERROR(GETPIVOTDATA("Quantité",'fabrication 2018 semaine'!$A$5,"semaine",Y97,"Référence",Tableau5[[#This Row],[Référence]]),0)</f>
        <v>0</v>
      </c>
      <c r="Z99" s="10">
        <f>IFERROR(GETPIVOTDATA("Quantité",'fabrication 2018 semaine'!$A$5,"semaine",Z97,"Référence",Tableau5[[#This Row],[Référence]]),0)</f>
        <v>0</v>
      </c>
      <c r="AA99" s="10">
        <f>IFERROR(GETPIVOTDATA("Quantité",'fabrication 2018 semaine'!$A$5,"semaine",AA97,"Référence",Tableau5[[#This Row],[Référence]]),0)</f>
        <v>0</v>
      </c>
      <c r="AB99" s="10">
        <f>IFERROR(GETPIVOTDATA("Quantité",'fabrication 2018 semaine'!$A$5,"semaine",AB97,"Référence",Tableau5[[#This Row],[Référence]]),0)</f>
        <v>0</v>
      </c>
      <c r="AC99" s="10">
        <f>IFERROR(GETPIVOTDATA("Quantité",'fabrication 2018 semaine'!$A$5,"semaine",AC97,"Référence",Tableau5[[#This Row],[Référence]]),0)</f>
        <v>0</v>
      </c>
      <c r="AD99" s="10">
        <f>IFERROR(GETPIVOTDATA("Quantité",'fabrication 2018 semaine'!$A$5,"semaine",AD97,"Référence",Tableau5[[#This Row],[Référence]]),0)</f>
        <v>0</v>
      </c>
      <c r="AE99" s="10">
        <f>IFERROR(GETPIVOTDATA("Quantité",'fabrication 2018 semaine'!$A$5,"semaine",AE97,"Référence",Tableau5[[#This Row],[Référence]]),0)</f>
        <v>0</v>
      </c>
      <c r="AF99" s="10">
        <f>IFERROR(GETPIVOTDATA("Quantité",'fabrication 2018 semaine'!$A$5,"semaine",AF97,"Référence",Tableau5[[#This Row],[Référence]]),0)</f>
        <v>0</v>
      </c>
      <c r="AG99" s="10">
        <f>IFERROR(GETPIVOTDATA("Quantité",'fabrication 2018 semaine'!$A$5,"semaine",AG97,"Référence",Tableau5[[#This Row],[Référence]]),0)</f>
        <v>0</v>
      </c>
      <c r="AH99" s="10">
        <f>IFERROR(GETPIVOTDATA("Quantité",'fabrication 2018 semaine'!$A$5,"semaine",AH97,"Référence",Tableau5[[#This Row],[Référence]]),0)</f>
        <v>0</v>
      </c>
      <c r="AI99" s="10">
        <f>IFERROR(GETPIVOTDATA("Quantité",'fabrication 2018 semaine'!$A$5,"semaine",AI97,"Référence",Tableau5[[#This Row],[Référence]]),0)</f>
        <v>0</v>
      </c>
      <c r="AJ99" s="10">
        <f>IFERROR(GETPIVOTDATA("Quantité",'fabrication 2018 semaine'!$A$5,"semaine",AJ97,"Référence",Tableau5[[#This Row],[Référence]]),0)</f>
        <v>0</v>
      </c>
      <c r="AK99" s="10">
        <f>IFERROR(GETPIVOTDATA("Quantité",'fabrication 2018 semaine'!$A$5,"semaine",AK97,"Référence",Tableau5[[#This Row],[Référence]]),0)</f>
        <v>0</v>
      </c>
      <c r="AL99" s="10">
        <f>IFERROR(GETPIVOTDATA("Quantité",'fabrication 2018 semaine'!$A$5,"semaine",AL97,"Référence",Tableau5[[#This Row],[Référence]]),0)</f>
        <v>0</v>
      </c>
      <c r="AM99" s="10">
        <f>IFERROR(GETPIVOTDATA("Quantité",'fabrication 2018 semaine'!$A$5,"semaine",AM97,"Référence",Tableau5[[#This Row],[Référence]]),0)</f>
        <v>0</v>
      </c>
      <c r="AN99" s="10">
        <f>IFERROR(GETPIVOTDATA("Quantité",'fabrication 2018 semaine'!$A$5,"semaine",AN97,"Référence",Tableau5[[#This Row],[Référence]]),0)</f>
        <v>0</v>
      </c>
      <c r="AO99" s="10">
        <f>IFERROR(GETPIVOTDATA("Quantité",'fabrication 2018 semaine'!$A$5,"semaine",AO97,"Référence",Tableau5[[#This Row],[Référence]]),0)</f>
        <v>0</v>
      </c>
      <c r="AP99" s="10">
        <f>IFERROR(GETPIVOTDATA("Quantité",'fabrication 2018 semaine'!$A$5,"semaine",AP97,"Référence",Tableau5[[#This Row],[Référence]]),0)</f>
        <v>0</v>
      </c>
      <c r="AQ99" s="10">
        <f>IFERROR(GETPIVOTDATA("Quantité",'fabrication 2018 semaine'!$A$5,"semaine",AQ97,"Référence",Tableau5[[#This Row],[Référence]]),0)</f>
        <v>0</v>
      </c>
      <c r="AR99" s="10">
        <f>IFERROR(GETPIVOTDATA("Quantité",'fabrication 2018 semaine'!$A$5,"semaine",AR97,"Référence",Tableau5[[#This Row],[Référence]]),0)</f>
        <v>0</v>
      </c>
      <c r="AS99" s="10">
        <f>IFERROR(GETPIVOTDATA("Quantité",'fabrication 2018 semaine'!$A$5,"semaine",AS97,"Référence",Tableau5[[#This Row],[Référence]]),0)</f>
        <v>0</v>
      </c>
      <c r="AT99" s="10">
        <f>IFERROR(GETPIVOTDATA("Quantité",'fabrication 2018 semaine'!$A$5,"semaine",AT97,"Référence",Tableau5[[#This Row],[Référence]]),0)</f>
        <v>0</v>
      </c>
      <c r="AU99" s="10">
        <f>IFERROR(GETPIVOTDATA("Quantité",'fabrication 2018 semaine'!$A$5,"semaine",AU97,"Référence",Tableau5[[#This Row],[Référence]]),0)</f>
        <v>0</v>
      </c>
      <c r="AV99" s="10">
        <f>IFERROR(GETPIVOTDATA("Quantité",'fabrication 2018 semaine'!$A$5,"semaine",AV97,"Référence",Tableau5[[#This Row],[Référence]]),0)</f>
        <v>0</v>
      </c>
      <c r="AW99" s="10">
        <f>IFERROR(GETPIVOTDATA("Quantité",'fabrication 2018 semaine'!$A$5,"semaine",AW97,"Référence",Tableau5[[#This Row],[Référence]]),0)</f>
        <v>0</v>
      </c>
      <c r="AX99" s="10">
        <f>IFERROR(GETPIVOTDATA("Quantité",'fabrication 2018 semaine'!$A$5,"semaine",AX97,"Référence",Tableau5[[#This Row],[Référence]]),0)</f>
        <v>0</v>
      </c>
      <c r="AY99" s="10">
        <f>IFERROR(GETPIVOTDATA("Quantité",'fabrication 2018 semaine'!$A$5,"semaine",AY97,"Référence",Tableau5[[#This Row],[Référence]]),0)</f>
        <v>0</v>
      </c>
      <c r="AZ99" s="10">
        <f>IFERROR(GETPIVOTDATA("Quantité",'fabrication 2018 semaine'!$A$5,"semaine",AZ97,"Référence",Tableau5[[#This Row],[Référence]]),0)</f>
        <v>0</v>
      </c>
      <c r="BA99" s="10">
        <f>IFERROR(GETPIVOTDATA("Quantité",'fabrication 2018 semaine'!$A$5,"semaine",BA97,"Référence",Tableau5[[#This Row],[Référence]]),0)</f>
        <v>0</v>
      </c>
      <c r="BB99" s="10">
        <f>IFERROR(GETPIVOTDATA("Quantité",'fabrication 2018 semaine'!$A$5,"semaine",BB97,"Référence",Tableau5[[#This Row],[Référence]]),0)</f>
        <v>0</v>
      </c>
      <c r="BC99" s="11">
        <f t="shared" si="2"/>
        <v>0</v>
      </c>
    </row>
    <row r="100" spans="1:55" ht="18" customHeight="1" x14ac:dyDescent="0.35">
      <c r="A100" s="9" t="s">
        <v>96</v>
      </c>
      <c r="B100" s="10" t="s">
        <v>340</v>
      </c>
      <c r="C100" s="10">
        <f>IFERROR(GETPIVOTDATA("Quantité",'fabrication 2018 semaine'!$A$5,"semaine",C98,"Référence",Tableau5[[#This Row],[Référence]]),0)</f>
        <v>0</v>
      </c>
      <c r="D100" s="10">
        <f>IFERROR(GETPIVOTDATA("Quantité",'fabrication 2018 semaine'!$A$5,"semaine",D98,"Référence",Tableau5[[#This Row],[Référence]]),0)</f>
        <v>0</v>
      </c>
      <c r="E100" s="10">
        <f>IFERROR(GETPIVOTDATA("Quantité",'fabrication 2018 semaine'!$A$5,"semaine",E98,"Référence",Tableau5[[#This Row],[Référence]]),0)</f>
        <v>0</v>
      </c>
      <c r="F100" s="10">
        <f>IFERROR(GETPIVOTDATA("Quantité",'fabrication 2018 semaine'!$A$5,"semaine",F98,"Référence",Tableau5[[#This Row],[Référence]]),0)</f>
        <v>0</v>
      </c>
      <c r="G100" s="10">
        <f>IFERROR(GETPIVOTDATA("Quantité",'fabrication 2018 semaine'!$A$5,"semaine",G98,"Référence",Tableau5[[#This Row],[Référence]]),0)</f>
        <v>0</v>
      </c>
      <c r="H100" s="10">
        <f>IFERROR(GETPIVOTDATA("Quantité",'fabrication 2018 semaine'!$A$5,"semaine",H98,"Référence",Tableau5[[#This Row],[Référence]]),0)</f>
        <v>0</v>
      </c>
      <c r="I100" s="10">
        <f>IFERROR(GETPIVOTDATA("Quantité",'fabrication 2018 semaine'!$A$5,"semaine",I98,"Référence",Tableau5[[#This Row],[Référence]]),0)</f>
        <v>0</v>
      </c>
      <c r="J100" s="10">
        <f>IFERROR(GETPIVOTDATA("Quantité",'fabrication 2018 semaine'!$A$5,"semaine",J98,"Référence",Tableau5[[#This Row],[Référence]]),0)</f>
        <v>0</v>
      </c>
      <c r="K100" s="10">
        <f>IFERROR(GETPIVOTDATA("Quantité",'fabrication 2018 semaine'!$A$5,"semaine",K98,"Référence",Tableau5[[#This Row],[Référence]]),0)</f>
        <v>0</v>
      </c>
      <c r="L100" s="10">
        <f>IFERROR(GETPIVOTDATA("Quantité",'fabrication 2018 semaine'!$A$5,"semaine",L98,"Référence",Tableau5[[#This Row],[Référence]]),0)</f>
        <v>0</v>
      </c>
      <c r="M100" s="10">
        <f>IFERROR(GETPIVOTDATA("Quantité",'fabrication 2018 semaine'!$A$5,"semaine",M98,"Référence",Tableau5[[#This Row],[Référence]]),0)</f>
        <v>0</v>
      </c>
      <c r="N100" s="10">
        <f>IFERROR(GETPIVOTDATA("Quantité",'fabrication 2018 semaine'!$A$5,"semaine",N98,"Référence",Tableau5[[#This Row],[Référence]]),0)</f>
        <v>0</v>
      </c>
      <c r="O100" s="10">
        <f>IFERROR(GETPIVOTDATA("Quantité",'fabrication 2018 semaine'!$A$5,"semaine",O98,"Référence",Tableau5[[#This Row],[Référence]]),0)</f>
        <v>0</v>
      </c>
      <c r="P100" s="10">
        <f>IFERROR(GETPIVOTDATA("Quantité",'fabrication 2018 semaine'!$A$5,"semaine",P98,"Référence",Tableau5[[#This Row],[Référence]]),0)</f>
        <v>0</v>
      </c>
      <c r="Q100" s="10">
        <f>IFERROR(GETPIVOTDATA("Quantité",'fabrication 2018 semaine'!$A$5,"semaine",Q98,"Référence",Tableau5[[#This Row],[Référence]]),0)</f>
        <v>0</v>
      </c>
      <c r="R100" s="10">
        <f>IFERROR(GETPIVOTDATA("Quantité",'fabrication 2018 semaine'!$A$5,"semaine",R98,"Référence",Tableau5[[#This Row],[Référence]]),0)</f>
        <v>0</v>
      </c>
      <c r="S100" s="10">
        <f>IFERROR(GETPIVOTDATA("Quantité",'fabrication 2018 semaine'!$A$5,"semaine",S98,"Référence",Tableau5[[#This Row],[Référence]]),0)</f>
        <v>0</v>
      </c>
      <c r="T100" s="10">
        <f>IFERROR(GETPIVOTDATA("Quantité",'fabrication 2018 semaine'!$A$5,"semaine",T98,"Référence",Tableau5[[#This Row],[Référence]]),0)</f>
        <v>0</v>
      </c>
      <c r="U100" s="10">
        <f>IFERROR(GETPIVOTDATA("Quantité",'fabrication 2018 semaine'!$A$5,"semaine",U98,"Référence",Tableau5[[#This Row],[Référence]]),0)</f>
        <v>0</v>
      </c>
      <c r="V100" s="10">
        <f>IFERROR(GETPIVOTDATA("Quantité",'fabrication 2018 semaine'!$A$5,"semaine",V98,"Référence",Tableau5[[#This Row],[Référence]]),0)</f>
        <v>0</v>
      </c>
      <c r="W100" s="10">
        <f>IFERROR(GETPIVOTDATA("Quantité",'fabrication 2018 semaine'!$A$5,"semaine",W98,"Référence",Tableau5[[#This Row],[Référence]]),0)</f>
        <v>0</v>
      </c>
      <c r="X100" s="10">
        <f>IFERROR(GETPIVOTDATA("Quantité",'fabrication 2018 semaine'!$A$5,"semaine",X98,"Référence",Tableau5[[#This Row],[Référence]]),0)</f>
        <v>0</v>
      </c>
      <c r="Y100" s="10">
        <f>IFERROR(GETPIVOTDATA("Quantité",'fabrication 2018 semaine'!$A$5,"semaine",Y98,"Référence",Tableau5[[#This Row],[Référence]]),0)</f>
        <v>0</v>
      </c>
      <c r="Z100" s="10">
        <f>IFERROR(GETPIVOTDATA("Quantité",'fabrication 2018 semaine'!$A$5,"semaine",Z98,"Référence",Tableau5[[#This Row],[Référence]]),0)</f>
        <v>0</v>
      </c>
      <c r="AA100" s="10">
        <f>IFERROR(GETPIVOTDATA("Quantité",'fabrication 2018 semaine'!$A$5,"semaine",AA98,"Référence",Tableau5[[#This Row],[Référence]]),0)</f>
        <v>0</v>
      </c>
      <c r="AB100" s="10">
        <f>IFERROR(GETPIVOTDATA("Quantité",'fabrication 2018 semaine'!$A$5,"semaine",AB98,"Référence",Tableau5[[#This Row],[Référence]]),0)</f>
        <v>0</v>
      </c>
      <c r="AC100" s="10">
        <f>IFERROR(GETPIVOTDATA("Quantité",'fabrication 2018 semaine'!$A$5,"semaine",AC98,"Référence",Tableau5[[#This Row],[Référence]]),0)</f>
        <v>0</v>
      </c>
      <c r="AD100" s="10">
        <f>IFERROR(GETPIVOTDATA("Quantité",'fabrication 2018 semaine'!$A$5,"semaine",AD98,"Référence",Tableau5[[#This Row],[Référence]]),0)</f>
        <v>0</v>
      </c>
      <c r="AE100" s="10">
        <f>IFERROR(GETPIVOTDATA("Quantité",'fabrication 2018 semaine'!$A$5,"semaine",AE98,"Référence",Tableau5[[#This Row],[Référence]]),0)</f>
        <v>0</v>
      </c>
      <c r="AF100" s="10">
        <f>IFERROR(GETPIVOTDATA("Quantité",'fabrication 2018 semaine'!$A$5,"semaine",AF98,"Référence",Tableau5[[#This Row],[Référence]]),0)</f>
        <v>0</v>
      </c>
      <c r="AG100" s="10">
        <f>IFERROR(GETPIVOTDATA("Quantité",'fabrication 2018 semaine'!$A$5,"semaine",AG98,"Référence",Tableau5[[#This Row],[Référence]]),0)</f>
        <v>0</v>
      </c>
      <c r="AH100" s="10">
        <f>IFERROR(GETPIVOTDATA("Quantité",'fabrication 2018 semaine'!$A$5,"semaine",AH98,"Référence",Tableau5[[#This Row],[Référence]]),0)</f>
        <v>0</v>
      </c>
      <c r="AI100" s="10">
        <f>IFERROR(GETPIVOTDATA("Quantité",'fabrication 2018 semaine'!$A$5,"semaine",AI98,"Référence",Tableau5[[#This Row],[Référence]]),0)</f>
        <v>0</v>
      </c>
      <c r="AJ100" s="10">
        <f>IFERROR(GETPIVOTDATA("Quantité",'fabrication 2018 semaine'!$A$5,"semaine",AJ98,"Référence",Tableau5[[#This Row],[Référence]]),0)</f>
        <v>0</v>
      </c>
      <c r="AK100" s="10">
        <f>IFERROR(GETPIVOTDATA("Quantité",'fabrication 2018 semaine'!$A$5,"semaine",AK98,"Référence",Tableau5[[#This Row],[Référence]]),0)</f>
        <v>0</v>
      </c>
      <c r="AL100" s="10">
        <f>IFERROR(GETPIVOTDATA("Quantité",'fabrication 2018 semaine'!$A$5,"semaine",AL98,"Référence",Tableau5[[#This Row],[Référence]]),0)</f>
        <v>0</v>
      </c>
      <c r="AM100" s="10">
        <f>IFERROR(GETPIVOTDATA("Quantité",'fabrication 2018 semaine'!$A$5,"semaine",AM98,"Référence",Tableau5[[#This Row],[Référence]]),0)</f>
        <v>0</v>
      </c>
      <c r="AN100" s="10">
        <f>IFERROR(GETPIVOTDATA("Quantité",'fabrication 2018 semaine'!$A$5,"semaine",AN98,"Référence",Tableau5[[#This Row],[Référence]]),0)</f>
        <v>0</v>
      </c>
      <c r="AO100" s="10">
        <f>IFERROR(GETPIVOTDATA("Quantité",'fabrication 2018 semaine'!$A$5,"semaine",AO98,"Référence",Tableau5[[#This Row],[Référence]]),0)</f>
        <v>0</v>
      </c>
      <c r="AP100" s="10">
        <f>IFERROR(GETPIVOTDATA("Quantité",'fabrication 2018 semaine'!$A$5,"semaine",AP98,"Référence",Tableau5[[#This Row],[Référence]]),0)</f>
        <v>0</v>
      </c>
      <c r="AQ100" s="10">
        <f>IFERROR(GETPIVOTDATA("Quantité",'fabrication 2018 semaine'!$A$5,"semaine",AQ98,"Référence",Tableau5[[#This Row],[Référence]]),0)</f>
        <v>0</v>
      </c>
      <c r="AR100" s="10">
        <f>IFERROR(GETPIVOTDATA("Quantité",'fabrication 2018 semaine'!$A$5,"semaine",AR98,"Référence",Tableau5[[#This Row],[Référence]]),0)</f>
        <v>0</v>
      </c>
      <c r="AS100" s="10">
        <f>IFERROR(GETPIVOTDATA("Quantité",'fabrication 2018 semaine'!$A$5,"semaine",AS98,"Référence",Tableau5[[#This Row],[Référence]]),0)</f>
        <v>0</v>
      </c>
      <c r="AT100" s="10">
        <f>IFERROR(GETPIVOTDATA("Quantité",'fabrication 2018 semaine'!$A$5,"semaine",AT98,"Référence",Tableau5[[#This Row],[Référence]]),0)</f>
        <v>0</v>
      </c>
      <c r="AU100" s="10">
        <f>IFERROR(GETPIVOTDATA("Quantité",'fabrication 2018 semaine'!$A$5,"semaine",AU98,"Référence",Tableau5[[#This Row],[Référence]]),0)</f>
        <v>0</v>
      </c>
      <c r="AV100" s="10">
        <f>IFERROR(GETPIVOTDATA("Quantité",'fabrication 2018 semaine'!$A$5,"semaine",AV98,"Référence",Tableau5[[#This Row],[Référence]]),0)</f>
        <v>0</v>
      </c>
      <c r="AW100" s="10">
        <f>IFERROR(GETPIVOTDATA("Quantité",'fabrication 2018 semaine'!$A$5,"semaine",AW98,"Référence",Tableau5[[#This Row],[Référence]]),0)</f>
        <v>0</v>
      </c>
      <c r="AX100" s="10">
        <f>IFERROR(GETPIVOTDATA("Quantité",'fabrication 2018 semaine'!$A$5,"semaine",AX98,"Référence",Tableau5[[#This Row],[Référence]]),0)</f>
        <v>0</v>
      </c>
      <c r="AY100" s="10">
        <f>IFERROR(GETPIVOTDATA("Quantité",'fabrication 2018 semaine'!$A$5,"semaine",AY98,"Référence",Tableau5[[#This Row],[Référence]]),0)</f>
        <v>0</v>
      </c>
      <c r="AZ100" s="10">
        <f>IFERROR(GETPIVOTDATA("Quantité",'fabrication 2018 semaine'!$A$5,"semaine",AZ98,"Référence",Tableau5[[#This Row],[Référence]]),0)</f>
        <v>0</v>
      </c>
      <c r="BA100" s="10">
        <f>IFERROR(GETPIVOTDATA("Quantité",'fabrication 2018 semaine'!$A$5,"semaine",BA98,"Référence",Tableau5[[#This Row],[Référence]]),0)</f>
        <v>0</v>
      </c>
      <c r="BB100" s="10">
        <f>IFERROR(GETPIVOTDATA("Quantité",'fabrication 2018 semaine'!$A$5,"semaine",BB98,"Référence",Tableau5[[#This Row],[Référence]]),0)</f>
        <v>0</v>
      </c>
      <c r="BC100" s="11">
        <f t="shared" si="2"/>
        <v>0</v>
      </c>
    </row>
    <row r="101" spans="1:55" ht="18" customHeight="1" x14ac:dyDescent="0.35">
      <c r="A101" s="9" t="s">
        <v>100</v>
      </c>
      <c r="B101" s="10" t="s">
        <v>101</v>
      </c>
      <c r="C101" s="10">
        <f>IFERROR(GETPIVOTDATA("Quantité",'fabrication 2018 semaine'!$A$5,"semaine",C99,"Référence",Tableau5[[#This Row],[Référence]]),0)</f>
        <v>0</v>
      </c>
      <c r="D101" s="10">
        <f>IFERROR(GETPIVOTDATA("Quantité",'fabrication 2018 semaine'!$A$5,"semaine",D99,"Référence",Tableau5[[#This Row],[Référence]]),0)</f>
        <v>0</v>
      </c>
      <c r="E101" s="10">
        <f>IFERROR(GETPIVOTDATA("Quantité",'fabrication 2018 semaine'!$A$5,"semaine",E99,"Référence",Tableau5[[#This Row],[Référence]]),0)</f>
        <v>0</v>
      </c>
      <c r="F101" s="10">
        <f>IFERROR(GETPIVOTDATA("Quantité",'fabrication 2018 semaine'!$A$5,"semaine",F99,"Référence",Tableau5[[#This Row],[Référence]]),0)</f>
        <v>0</v>
      </c>
      <c r="G101" s="10">
        <f>IFERROR(GETPIVOTDATA("Quantité",'fabrication 2018 semaine'!$A$5,"semaine",G99,"Référence",Tableau5[[#This Row],[Référence]]),0)</f>
        <v>0</v>
      </c>
      <c r="H101" s="10">
        <f>IFERROR(GETPIVOTDATA("Quantité",'fabrication 2018 semaine'!$A$5,"semaine",H99,"Référence",Tableau5[[#This Row],[Référence]]),0)</f>
        <v>0</v>
      </c>
      <c r="I101" s="10">
        <f>IFERROR(GETPIVOTDATA("Quantité",'fabrication 2018 semaine'!$A$5,"semaine",I99,"Référence",Tableau5[[#This Row],[Référence]]),0)</f>
        <v>0</v>
      </c>
      <c r="J101" s="10">
        <f>IFERROR(GETPIVOTDATA("Quantité",'fabrication 2018 semaine'!$A$5,"semaine",J99,"Référence",Tableau5[[#This Row],[Référence]]),0)</f>
        <v>0</v>
      </c>
      <c r="K101" s="10">
        <f>IFERROR(GETPIVOTDATA("Quantité",'fabrication 2018 semaine'!$A$5,"semaine",K99,"Référence",Tableau5[[#This Row],[Référence]]),0)</f>
        <v>0</v>
      </c>
      <c r="L101" s="10">
        <f>IFERROR(GETPIVOTDATA("Quantité",'fabrication 2018 semaine'!$A$5,"semaine",L99,"Référence",Tableau5[[#This Row],[Référence]]),0)</f>
        <v>0</v>
      </c>
      <c r="M101" s="10">
        <f>IFERROR(GETPIVOTDATA("Quantité",'fabrication 2018 semaine'!$A$5,"semaine",M99,"Référence",Tableau5[[#This Row],[Référence]]),0)</f>
        <v>0</v>
      </c>
      <c r="N101" s="10">
        <f>IFERROR(GETPIVOTDATA("Quantité",'fabrication 2018 semaine'!$A$5,"semaine",N99,"Référence",Tableau5[[#This Row],[Référence]]),0)</f>
        <v>0</v>
      </c>
      <c r="O101" s="10">
        <f>IFERROR(GETPIVOTDATA("Quantité",'fabrication 2018 semaine'!$A$5,"semaine",O99,"Référence",Tableau5[[#This Row],[Référence]]),0)</f>
        <v>0</v>
      </c>
      <c r="P101" s="10">
        <f>IFERROR(GETPIVOTDATA("Quantité",'fabrication 2018 semaine'!$A$5,"semaine",P99,"Référence",Tableau5[[#This Row],[Référence]]),0)</f>
        <v>0</v>
      </c>
      <c r="Q101" s="10">
        <f>IFERROR(GETPIVOTDATA("Quantité",'fabrication 2018 semaine'!$A$5,"semaine",Q99,"Référence",Tableau5[[#This Row],[Référence]]),0)</f>
        <v>0</v>
      </c>
      <c r="R101" s="10">
        <f>IFERROR(GETPIVOTDATA("Quantité",'fabrication 2018 semaine'!$A$5,"semaine",R99,"Référence",Tableau5[[#This Row],[Référence]]),0)</f>
        <v>0</v>
      </c>
      <c r="S101" s="10">
        <f>IFERROR(GETPIVOTDATA("Quantité",'fabrication 2018 semaine'!$A$5,"semaine",S99,"Référence",Tableau5[[#This Row],[Référence]]),0)</f>
        <v>0</v>
      </c>
      <c r="T101" s="10">
        <f>IFERROR(GETPIVOTDATA("Quantité",'fabrication 2018 semaine'!$A$5,"semaine",T99,"Référence",Tableau5[[#This Row],[Référence]]),0)</f>
        <v>0</v>
      </c>
      <c r="U101" s="10">
        <f>IFERROR(GETPIVOTDATA("Quantité",'fabrication 2018 semaine'!$A$5,"semaine",U99,"Référence",Tableau5[[#This Row],[Référence]]),0)</f>
        <v>0</v>
      </c>
      <c r="V101" s="10">
        <f>IFERROR(GETPIVOTDATA("Quantité",'fabrication 2018 semaine'!$A$5,"semaine",V99,"Référence",Tableau5[[#This Row],[Référence]]),0)</f>
        <v>0</v>
      </c>
      <c r="W101" s="10">
        <f>IFERROR(GETPIVOTDATA("Quantité",'fabrication 2018 semaine'!$A$5,"semaine",W99,"Référence",Tableau5[[#This Row],[Référence]]),0)</f>
        <v>0</v>
      </c>
      <c r="X101" s="10">
        <f>IFERROR(GETPIVOTDATA("Quantité",'fabrication 2018 semaine'!$A$5,"semaine",X99,"Référence",Tableau5[[#This Row],[Référence]]),0)</f>
        <v>0</v>
      </c>
      <c r="Y101" s="10">
        <f>IFERROR(GETPIVOTDATA("Quantité",'fabrication 2018 semaine'!$A$5,"semaine",Y99,"Référence",Tableau5[[#This Row],[Référence]]),0)</f>
        <v>0</v>
      </c>
      <c r="Z101" s="10">
        <f>IFERROR(GETPIVOTDATA("Quantité",'fabrication 2018 semaine'!$A$5,"semaine",Z99,"Référence",Tableau5[[#This Row],[Référence]]),0)</f>
        <v>0</v>
      </c>
      <c r="AA101" s="10">
        <f>IFERROR(GETPIVOTDATA("Quantité",'fabrication 2018 semaine'!$A$5,"semaine",AA99,"Référence",Tableau5[[#This Row],[Référence]]),0)</f>
        <v>0</v>
      </c>
      <c r="AB101" s="10">
        <f>IFERROR(GETPIVOTDATA("Quantité",'fabrication 2018 semaine'!$A$5,"semaine",AB99,"Référence",Tableau5[[#This Row],[Référence]]),0)</f>
        <v>0</v>
      </c>
      <c r="AC101" s="10">
        <f>IFERROR(GETPIVOTDATA("Quantité",'fabrication 2018 semaine'!$A$5,"semaine",AC99,"Référence",Tableau5[[#This Row],[Référence]]),0)</f>
        <v>0</v>
      </c>
      <c r="AD101" s="10">
        <f>IFERROR(GETPIVOTDATA("Quantité",'fabrication 2018 semaine'!$A$5,"semaine",AD99,"Référence",Tableau5[[#This Row],[Référence]]),0)</f>
        <v>0</v>
      </c>
      <c r="AE101" s="10">
        <f>IFERROR(GETPIVOTDATA("Quantité",'fabrication 2018 semaine'!$A$5,"semaine",AE99,"Référence",Tableau5[[#This Row],[Référence]]),0)</f>
        <v>0</v>
      </c>
      <c r="AF101" s="10">
        <f>IFERROR(GETPIVOTDATA("Quantité",'fabrication 2018 semaine'!$A$5,"semaine",AF99,"Référence",Tableau5[[#This Row],[Référence]]),0)</f>
        <v>0</v>
      </c>
      <c r="AG101" s="10">
        <f>IFERROR(GETPIVOTDATA("Quantité",'fabrication 2018 semaine'!$A$5,"semaine",AG99,"Référence",Tableau5[[#This Row],[Référence]]),0)</f>
        <v>0</v>
      </c>
      <c r="AH101" s="10">
        <f>IFERROR(GETPIVOTDATA("Quantité",'fabrication 2018 semaine'!$A$5,"semaine",AH99,"Référence",Tableau5[[#This Row],[Référence]]),0)</f>
        <v>0</v>
      </c>
      <c r="AI101" s="10">
        <f>IFERROR(GETPIVOTDATA("Quantité",'fabrication 2018 semaine'!$A$5,"semaine",AI99,"Référence",Tableau5[[#This Row],[Référence]]),0)</f>
        <v>0</v>
      </c>
      <c r="AJ101" s="10">
        <f>IFERROR(GETPIVOTDATA("Quantité",'fabrication 2018 semaine'!$A$5,"semaine",AJ99,"Référence",Tableau5[[#This Row],[Référence]]),0)</f>
        <v>0</v>
      </c>
      <c r="AK101" s="10">
        <f>IFERROR(GETPIVOTDATA("Quantité",'fabrication 2018 semaine'!$A$5,"semaine",AK99,"Référence",Tableau5[[#This Row],[Référence]]),0)</f>
        <v>0</v>
      </c>
      <c r="AL101" s="10">
        <f>IFERROR(GETPIVOTDATA("Quantité",'fabrication 2018 semaine'!$A$5,"semaine",AL99,"Référence",Tableau5[[#This Row],[Référence]]),0)</f>
        <v>0</v>
      </c>
      <c r="AM101" s="10">
        <f>IFERROR(GETPIVOTDATA("Quantité",'fabrication 2018 semaine'!$A$5,"semaine",AM99,"Référence",Tableau5[[#This Row],[Référence]]),0)</f>
        <v>0</v>
      </c>
      <c r="AN101" s="10">
        <f>IFERROR(GETPIVOTDATA("Quantité",'fabrication 2018 semaine'!$A$5,"semaine",AN99,"Référence",Tableau5[[#This Row],[Référence]]),0)</f>
        <v>0</v>
      </c>
      <c r="AO101" s="10">
        <f>IFERROR(GETPIVOTDATA("Quantité",'fabrication 2018 semaine'!$A$5,"semaine",AO99,"Référence",Tableau5[[#This Row],[Référence]]),0)</f>
        <v>0</v>
      </c>
      <c r="AP101" s="10">
        <f>IFERROR(GETPIVOTDATA("Quantité",'fabrication 2018 semaine'!$A$5,"semaine",AP99,"Référence",Tableau5[[#This Row],[Référence]]),0)</f>
        <v>0</v>
      </c>
      <c r="AQ101" s="10">
        <f>IFERROR(GETPIVOTDATA("Quantité",'fabrication 2018 semaine'!$A$5,"semaine",AQ99,"Référence",Tableau5[[#This Row],[Référence]]),0)</f>
        <v>0</v>
      </c>
      <c r="AR101" s="10">
        <f>IFERROR(GETPIVOTDATA("Quantité",'fabrication 2018 semaine'!$A$5,"semaine",AR99,"Référence",Tableau5[[#This Row],[Référence]]),0)</f>
        <v>0</v>
      </c>
      <c r="AS101" s="10">
        <f>IFERROR(GETPIVOTDATA("Quantité",'fabrication 2018 semaine'!$A$5,"semaine",AS99,"Référence",Tableau5[[#This Row],[Référence]]),0)</f>
        <v>0</v>
      </c>
      <c r="AT101" s="10">
        <f>IFERROR(GETPIVOTDATA("Quantité",'fabrication 2018 semaine'!$A$5,"semaine",AT99,"Référence",Tableau5[[#This Row],[Référence]]),0)</f>
        <v>0</v>
      </c>
      <c r="AU101" s="10">
        <f>IFERROR(GETPIVOTDATA("Quantité",'fabrication 2018 semaine'!$A$5,"semaine",AU99,"Référence",Tableau5[[#This Row],[Référence]]),0)</f>
        <v>0</v>
      </c>
      <c r="AV101" s="10">
        <f>IFERROR(GETPIVOTDATA("Quantité",'fabrication 2018 semaine'!$A$5,"semaine",AV99,"Référence",Tableau5[[#This Row],[Référence]]),0)</f>
        <v>0</v>
      </c>
      <c r="AW101" s="10">
        <f>IFERROR(GETPIVOTDATA("Quantité",'fabrication 2018 semaine'!$A$5,"semaine",AW99,"Référence",Tableau5[[#This Row],[Référence]]),0)</f>
        <v>0</v>
      </c>
      <c r="AX101" s="10">
        <f>IFERROR(GETPIVOTDATA("Quantité",'fabrication 2018 semaine'!$A$5,"semaine",AX99,"Référence",Tableau5[[#This Row],[Référence]]),0)</f>
        <v>0</v>
      </c>
      <c r="AY101" s="10">
        <f>IFERROR(GETPIVOTDATA("Quantité",'fabrication 2018 semaine'!$A$5,"semaine",AY99,"Référence",Tableau5[[#This Row],[Référence]]),0)</f>
        <v>0</v>
      </c>
      <c r="AZ101" s="10">
        <f>IFERROR(GETPIVOTDATA("Quantité",'fabrication 2018 semaine'!$A$5,"semaine",AZ99,"Référence",Tableau5[[#This Row],[Référence]]),0)</f>
        <v>0</v>
      </c>
      <c r="BA101" s="10">
        <f>IFERROR(GETPIVOTDATA("Quantité",'fabrication 2018 semaine'!$A$5,"semaine",BA99,"Référence",Tableau5[[#This Row],[Référence]]),0)</f>
        <v>0</v>
      </c>
      <c r="BB101" s="10">
        <f>IFERROR(GETPIVOTDATA("Quantité",'fabrication 2018 semaine'!$A$5,"semaine",BB99,"Référence",Tableau5[[#This Row],[Référence]]),0)</f>
        <v>0</v>
      </c>
      <c r="BC101" s="11">
        <f t="shared" si="2"/>
        <v>0</v>
      </c>
    </row>
    <row r="102" spans="1:55" ht="18" customHeight="1" x14ac:dyDescent="0.35">
      <c r="A102" s="9" t="s">
        <v>80</v>
      </c>
      <c r="B102" s="10" t="s">
        <v>81</v>
      </c>
      <c r="C102" s="10">
        <f>IFERROR(GETPIVOTDATA("Quantité",'fabrication 2018 semaine'!$A$5,"semaine",C100,"Référence",Tableau5[[#This Row],[Référence]]),0)</f>
        <v>0</v>
      </c>
      <c r="D102" s="10">
        <f>IFERROR(GETPIVOTDATA("Quantité",'fabrication 2018 semaine'!$A$5,"semaine",D100,"Référence",Tableau5[[#This Row],[Référence]]),0)</f>
        <v>0</v>
      </c>
      <c r="E102" s="10">
        <f>IFERROR(GETPIVOTDATA("Quantité",'fabrication 2018 semaine'!$A$5,"semaine",E100,"Référence",Tableau5[[#This Row],[Référence]]),0)</f>
        <v>0</v>
      </c>
      <c r="F102" s="10">
        <f>IFERROR(GETPIVOTDATA("Quantité",'fabrication 2018 semaine'!$A$5,"semaine",F100,"Référence",Tableau5[[#This Row],[Référence]]),0)</f>
        <v>0</v>
      </c>
      <c r="G102" s="10">
        <f>IFERROR(GETPIVOTDATA("Quantité",'fabrication 2018 semaine'!$A$5,"semaine",G100,"Référence",Tableau5[[#This Row],[Référence]]),0)</f>
        <v>0</v>
      </c>
      <c r="H102" s="10">
        <f>IFERROR(GETPIVOTDATA("Quantité",'fabrication 2018 semaine'!$A$5,"semaine",H100,"Référence",Tableau5[[#This Row],[Référence]]),0)</f>
        <v>0</v>
      </c>
      <c r="I102" s="10">
        <f>IFERROR(GETPIVOTDATA("Quantité",'fabrication 2018 semaine'!$A$5,"semaine",I100,"Référence",Tableau5[[#This Row],[Référence]]),0)</f>
        <v>0</v>
      </c>
      <c r="J102" s="10">
        <f>IFERROR(GETPIVOTDATA("Quantité",'fabrication 2018 semaine'!$A$5,"semaine",J100,"Référence",Tableau5[[#This Row],[Référence]]),0)</f>
        <v>0</v>
      </c>
      <c r="K102" s="10">
        <f>IFERROR(GETPIVOTDATA("Quantité",'fabrication 2018 semaine'!$A$5,"semaine",K100,"Référence",Tableau5[[#This Row],[Référence]]),0)</f>
        <v>0</v>
      </c>
      <c r="L102" s="10">
        <f>IFERROR(GETPIVOTDATA("Quantité",'fabrication 2018 semaine'!$A$5,"semaine",L100,"Référence",Tableau5[[#This Row],[Référence]]),0)</f>
        <v>0</v>
      </c>
      <c r="M102" s="10">
        <f>IFERROR(GETPIVOTDATA("Quantité",'fabrication 2018 semaine'!$A$5,"semaine",M100,"Référence",Tableau5[[#This Row],[Référence]]),0)</f>
        <v>0</v>
      </c>
      <c r="N102" s="10">
        <f>IFERROR(GETPIVOTDATA("Quantité",'fabrication 2018 semaine'!$A$5,"semaine",N100,"Référence",Tableau5[[#This Row],[Référence]]),0)</f>
        <v>0</v>
      </c>
      <c r="O102" s="10">
        <f>IFERROR(GETPIVOTDATA("Quantité",'fabrication 2018 semaine'!$A$5,"semaine",O100,"Référence",Tableau5[[#This Row],[Référence]]),0)</f>
        <v>0</v>
      </c>
      <c r="P102" s="10">
        <f>IFERROR(GETPIVOTDATA("Quantité",'fabrication 2018 semaine'!$A$5,"semaine",P100,"Référence",Tableau5[[#This Row],[Référence]]),0)</f>
        <v>0</v>
      </c>
      <c r="Q102" s="10">
        <f>IFERROR(GETPIVOTDATA("Quantité",'fabrication 2018 semaine'!$A$5,"semaine",Q100,"Référence",Tableau5[[#This Row],[Référence]]),0)</f>
        <v>0</v>
      </c>
      <c r="R102" s="10">
        <f>IFERROR(GETPIVOTDATA("Quantité",'fabrication 2018 semaine'!$A$5,"semaine",R100,"Référence",Tableau5[[#This Row],[Référence]]),0)</f>
        <v>0</v>
      </c>
      <c r="S102" s="10">
        <f>IFERROR(GETPIVOTDATA("Quantité",'fabrication 2018 semaine'!$A$5,"semaine",S100,"Référence",Tableau5[[#This Row],[Référence]]),0)</f>
        <v>0</v>
      </c>
      <c r="T102" s="10">
        <f>IFERROR(GETPIVOTDATA("Quantité",'fabrication 2018 semaine'!$A$5,"semaine",T100,"Référence",Tableau5[[#This Row],[Référence]]),0)</f>
        <v>0</v>
      </c>
      <c r="U102" s="10">
        <f>IFERROR(GETPIVOTDATA("Quantité",'fabrication 2018 semaine'!$A$5,"semaine",U100,"Référence",Tableau5[[#This Row],[Référence]]),0)</f>
        <v>0</v>
      </c>
      <c r="V102" s="10">
        <f>IFERROR(GETPIVOTDATA("Quantité",'fabrication 2018 semaine'!$A$5,"semaine",V100,"Référence",Tableau5[[#This Row],[Référence]]),0)</f>
        <v>0</v>
      </c>
      <c r="W102" s="10">
        <f>IFERROR(GETPIVOTDATA("Quantité",'fabrication 2018 semaine'!$A$5,"semaine",W100,"Référence",Tableau5[[#This Row],[Référence]]),0)</f>
        <v>0</v>
      </c>
      <c r="X102" s="10">
        <f>IFERROR(GETPIVOTDATA("Quantité",'fabrication 2018 semaine'!$A$5,"semaine",X100,"Référence",Tableau5[[#This Row],[Référence]]),0)</f>
        <v>0</v>
      </c>
      <c r="Y102" s="10">
        <f>IFERROR(GETPIVOTDATA("Quantité",'fabrication 2018 semaine'!$A$5,"semaine",Y100,"Référence",Tableau5[[#This Row],[Référence]]),0)</f>
        <v>0</v>
      </c>
      <c r="Z102" s="10">
        <f>IFERROR(GETPIVOTDATA("Quantité",'fabrication 2018 semaine'!$A$5,"semaine",Z100,"Référence",Tableau5[[#This Row],[Référence]]),0)</f>
        <v>0</v>
      </c>
      <c r="AA102" s="10">
        <f>IFERROR(GETPIVOTDATA("Quantité",'fabrication 2018 semaine'!$A$5,"semaine",AA100,"Référence",Tableau5[[#This Row],[Référence]]),0)</f>
        <v>0</v>
      </c>
      <c r="AB102" s="10">
        <f>IFERROR(GETPIVOTDATA("Quantité",'fabrication 2018 semaine'!$A$5,"semaine",AB100,"Référence",Tableau5[[#This Row],[Référence]]),0)</f>
        <v>0</v>
      </c>
      <c r="AC102" s="10">
        <f>IFERROR(GETPIVOTDATA("Quantité",'fabrication 2018 semaine'!$A$5,"semaine",AC100,"Référence",Tableau5[[#This Row],[Référence]]),0)</f>
        <v>0</v>
      </c>
      <c r="AD102" s="10">
        <f>IFERROR(GETPIVOTDATA("Quantité",'fabrication 2018 semaine'!$A$5,"semaine",AD100,"Référence",Tableau5[[#This Row],[Référence]]),0)</f>
        <v>0</v>
      </c>
      <c r="AE102" s="10">
        <f>IFERROR(GETPIVOTDATA("Quantité",'fabrication 2018 semaine'!$A$5,"semaine",AE100,"Référence",Tableau5[[#This Row],[Référence]]),0)</f>
        <v>0</v>
      </c>
      <c r="AF102" s="10">
        <f>IFERROR(GETPIVOTDATA("Quantité",'fabrication 2018 semaine'!$A$5,"semaine",AF100,"Référence",Tableau5[[#This Row],[Référence]]),0)</f>
        <v>0</v>
      </c>
      <c r="AG102" s="10">
        <f>IFERROR(GETPIVOTDATA("Quantité",'fabrication 2018 semaine'!$A$5,"semaine",AG100,"Référence",Tableau5[[#This Row],[Référence]]),0)</f>
        <v>0</v>
      </c>
      <c r="AH102" s="10">
        <f>IFERROR(GETPIVOTDATA("Quantité",'fabrication 2018 semaine'!$A$5,"semaine",AH100,"Référence",Tableau5[[#This Row],[Référence]]),0)</f>
        <v>0</v>
      </c>
      <c r="AI102" s="10">
        <f>IFERROR(GETPIVOTDATA("Quantité",'fabrication 2018 semaine'!$A$5,"semaine",AI100,"Référence",Tableau5[[#This Row],[Référence]]),0)</f>
        <v>0</v>
      </c>
      <c r="AJ102" s="10">
        <f>IFERROR(GETPIVOTDATA("Quantité",'fabrication 2018 semaine'!$A$5,"semaine",AJ100,"Référence",Tableau5[[#This Row],[Référence]]),0)</f>
        <v>0</v>
      </c>
      <c r="AK102" s="10">
        <f>IFERROR(GETPIVOTDATA("Quantité",'fabrication 2018 semaine'!$A$5,"semaine",AK100,"Référence",Tableau5[[#This Row],[Référence]]),0)</f>
        <v>0</v>
      </c>
      <c r="AL102" s="10">
        <f>IFERROR(GETPIVOTDATA("Quantité",'fabrication 2018 semaine'!$A$5,"semaine",AL100,"Référence",Tableau5[[#This Row],[Référence]]),0)</f>
        <v>0</v>
      </c>
      <c r="AM102" s="10">
        <f>IFERROR(GETPIVOTDATA("Quantité",'fabrication 2018 semaine'!$A$5,"semaine",AM100,"Référence",Tableau5[[#This Row],[Référence]]),0)</f>
        <v>0</v>
      </c>
      <c r="AN102" s="10">
        <f>IFERROR(GETPIVOTDATA("Quantité",'fabrication 2018 semaine'!$A$5,"semaine",AN100,"Référence",Tableau5[[#This Row],[Référence]]),0)</f>
        <v>0</v>
      </c>
      <c r="AO102" s="10">
        <f>IFERROR(GETPIVOTDATA("Quantité",'fabrication 2018 semaine'!$A$5,"semaine",AO100,"Référence",Tableau5[[#This Row],[Référence]]),0)</f>
        <v>0</v>
      </c>
      <c r="AP102" s="10">
        <f>IFERROR(GETPIVOTDATA("Quantité",'fabrication 2018 semaine'!$A$5,"semaine",AP100,"Référence",Tableau5[[#This Row],[Référence]]),0)</f>
        <v>0</v>
      </c>
      <c r="AQ102" s="10">
        <f>IFERROR(GETPIVOTDATA("Quantité",'fabrication 2018 semaine'!$A$5,"semaine",AQ100,"Référence",Tableau5[[#This Row],[Référence]]),0)</f>
        <v>0</v>
      </c>
      <c r="AR102" s="10">
        <f>IFERROR(GETPIVOTDATA("Quantité",'fabrication 2018 semaine'!$A$5,"semaine",AR100,"Référence",Tableau5[[#This Row],[Référence]]),0)</f>
        <v>0</v>
      </c>
      <c r="AS102" s="10">
        <f>IFERROR(GETPIVOTDATA("Quantité",'fabrication 2018 semaine'!$A$5,"semaine",AS100,"Référence",Tableau5[[#This Row],[Référence]]),0)</f>
        <v>0</v>
      </c>
      <c r="AT102" s="10">
        <f>IFERROR(GETPIVOTDATA("Quantité",'fabrication 2018 semaine'!$A$5,"semaine",AT100,"Référence",Tableau5[[#This Row],[Référence]]),0)</f>
        <v>0</v>
      </c>
      <c r="AU102" s="10">
        <f>IFERROR(GETPIVOTDATA("Quantité",'fabrication 2018 semaine'!$A$5,"semaine",AU100,"Référence",Tableau5[[#This Row],[Référence]]),0)</f>
        <v>0</v>
      </c>
      <c r="AV102" s="10">
        <f>IFERROR(GETPIVOTDATA("Quantité",'fabrication 2018 semaine'!$A$5,"semaine",AV100,"Référence",Tableau5[[#This Row],[Référence]]),0)</f>
        <v>0</v>
      </c>
      <c r="AW102" s="10">
        <f>IFERROR(GETPIVOTDATA("Quantité",'fabrication 2018 semaine'!$A$5,"semaine",AW100,"Référence",Tableau5[[#This Row],[Référence]]),0)</f>
        <v>0</v>
      </c>
      <c r="AX102" s="10">
        <f>IFERROR(GETPIVOTDATA("Quantité",'fabrication 2018 semaine'!$A$5,"semaine",AX100,"Référence",Tableau5[[#This Row],[Référence]]),0)</f>
        <v>0</v>
      </c>
      <c r="AY102" s="10">
        <f>IFERROR(GETPIVOTDATA("Quantité",'fabrication 2018 semaine'!$A$5,"semaine",AY100,"Référence",Tableau5[[#This Row],[Référence]]),0)</f>
        <v>0</v>
      </c>
      <c r="AZ102" s="10">
        <f>IFERROR(GETPIVOTDATA("Quantité",'fabrication 2018 semaine'!$A$5,"semaine",AZ100,"Référence",Tableau5[[#This Row],[Référence]]),0)</f>
        <v>0</v>
      </c>
      <c r="BA102" s="10">
        <f>IFERROR(GETPIVOTDATA("Quantité",'fabrication 2018 semaine'!$A$5,"semaine",BA100,"Référence",Tableau5[[#This Row],[Référence]]),0)</f>
        <v>0</v>
      </c>
      <c r="BB102" s="10">
        <f>IFERROR(GETPIVOTDATA("Quantité",'fabrication 2018 semaine'!$A$5,"semaine",BB100,"Référence",Tableau5[[#This Row],[Référence]]),0)</f>
        <v>0</v>
      </c>
      <c r="BC102" s="11">
        <f t="shared" si="2"/>
        <v>0</v>
      </c>
    </row>
    <row r="103" spans="1:55" ht="18" customHeight="1" x14ac:dyDescent="0.35">
      <c r="A103" s="9" t="s">
        <v>86</v>
      </c>
      <c r="B103" s="10" t="s">
        <v>87</v>
      </c>
      <c r="C103" s="10">
        <f>IFERROR(GETPIVOTDATA("Quantité",'fabrication 2018 semaine'!$A$5,"semaine",C101,"Référence",Tableau5[[#This Row],[Référence]]),0)</f>
        <v>0</v>
      </c>
      <c r="D103" s="10">
        <f>IFERROR(GETPIVOTDATA("Quantité",'fabrication 2018 semaine'!$A$5,"semaine",D101,"Référence",Tableau5[[#This Row],[Référence]]),0)</f>
        <v>0</v>
      </c>
      <c r="E103" s="10">
        <f>IFERROR(GETPIVOTDATA("Quantité",'fabrication 2018 semaine'!$A$5,"semaine",E101,"Référence",Tableau5[[#This Row],[Référence]]),0)</f>
        <v>0</v>
      </c>
      <c r="F103" s="10">
        <f>IFERROR(GETPIVOTDATA("Quantité",'fabrication 2018 semaine'!$A$5,"semaine",F101,"Référence",Tableau5[[#This Row],[Référence]]),0)</f>
        <v>0</v>
      </c>
      <c r="G103" s="10">
        <f>IFERROR(GETPIVOTDATA("Quantité",'fabrication 2018 semaine'!$A$5,"semaine",G101,"Référence",Tableau5[[#This Row],[Référence]]),0)</f>
        <v>0</v>
      </c>
      <c r="H103" s="10">
        <f>IFERROR(GETPIVOTDATA("Quantité",'fabrication 2018 semaine'!$A$5,"semaine",H101,"Référence",Tableau5[[#This Row],[Référence]]),0)</f>
        <v>0</v>
      </c>
      <c r="I103" s="10">
        <f>IFERROR(GETPIVOTDATA("Quantité",'fabrication 2018 semaine'!$A$5,"semaine",I101,"Référence",Tableau5[[#This Row],[Référence]]),0)</f>
        <v>0</v>
      </c>
      <c r="J103" s="10">
        <f>IFERROR(GETPIVOTDATA("Quantité",'fabrication 2018 semaine'!$A$5,"semaine",J101,"Référence",Tableau5[[#This Row],[Référence]]),0)</f>
        <v>0</v>
      </c>
      <c r="K103" s="10">
        <f>IFERROR(GETPIVOTDATA("Quantité",'fabrication 2018 semaine'!$A$5,"semaine",K101,"Référence",Tableau5[[#This Row],[Référence]]),0)</f>
        <v>0</v>
      </c>
      <c r="L103" s="10">
        <f>IFERROR(GETPIVOTDATA("Quantité",'fabrication 2018 semaine'!$A$5,"semaine",L101,"Référence",Tableau5[[#This Row],[Référence]]),0)</f>
        <v>0</v>
      </c>
      <c r="M103" s="10">
        <f>IFERROR(GETPIVOTDATA("Quantité",'fabrication 2018 semaine'!$A$5,"semaine",M101,"Référence",Tableau5[[#This Row],[Référence]]),0)</f>
        <v>0</v>
      </c>
      <c r="N103" s="10">
        <f>IFERROR(GETPIVOTDATA("Quantité",'fabrication 2018 semaine'!$A$5,"semaine",N101,"Référence",Tableau5[[#This Row],[Référence]]),0)</f>
        <v>0</v>
      </c>
      <c r="O103" s="10">
        <f>IFERROR(GETPIVOTDATA("Quantité",'fabrication 2018 semaine'!$A$5,"semaine",O101,"Référence",Tableau5[[#This Row],[Référence]]),0)</f>
        <v>0</v>
      </c>
      <c r="P103" s="10">
        <f>IFERROR(GETPIVOTDATA("Quantité",'fabrication 2018 semaine'!$A$5,"semaine",P101,"Référence",Tableau5[[#This Row],[Référence]]),0)</f>
        <v>0</v>
      </c>
      <c r="Q103" s="10">
        <f>IFERROR(GETPIVOTDATA("Quantité",'fabrication 2018 semaine'!$A$5,"semaine",Q101,"Référence",Tableau5[[#This Row],[Référence]]),0)</f>
        <v>0</v>
      </c>
      <c r="R103" s="10">
        <f>IFERROR(GETPIVOTDATA("Quantité",'fabrication 2018 semaine'!$A$5,"semaine",R101,"Référence",Tableau5[[#This Row],[Référence]]),0)</f>
        <v>0</v>
      </c>
      <c r="S103" s="10">
        <f>IFERROR(GETPIVOTDATA("Quantité",'fabrication 2018 semaine'!$A$5,"semaine",S101,"Référence",Tableau5[[#This Row],[Référence]]),0)</f>
        <v>0</v>
      </c>
      <c r="T103" s="10">
        <f>IFERROR(GETPIVOTDATA("Quantité",'fabrication 2018 semaine'!$A$5,"semaine",T101,"Référence",Tableau5[[#This Row],[Référence]]),0)</f>
        <v>0</v>
      </c>
      <c r="U103" s="10">
        <f>IFERROR(GETPIVOTDATA("Quantité",'fabrication 2018 semaine'!$A$5,"semaine",U101,"Référence",Tableau5[[#This Row],[Référence]]),0)</f>
        <v>0</v>
      </c>
      <c r="V103" s="10">
        <f>IFERROR(GETPIVOTDATA("Quantité",'fabrication 2018 semaine'!$A$5,"semaine",V101,"Référence",Tableau5[[#This Row],[Référence]]),0)</f>
        <v>0</v>
      </c>
      <c r="W103" s="10">
        <f>IFERROR(GETPIVOTDATA("Quantité",'fabrication 2018 semaine'!$A$5,"semaine",W101,"Référence",Tableau5[[#This Row],[Référence]]),0)</f>
        <v>0</v>
      </c>
      <c r="X103" s="10">
        <f>IFERROR(GETPIVOTDATA("Quantité",'fabrication 2018 semaine'!$A$5,"semaine",X101,"Référence",Tableau5[[#This Row],[Référence]]),0)</f>
        <v>0</v>
      </c>
      <c r="Y103" s="10">
        <f>IFERROR(GETPIVOTDATA("Quantité",'fabrication 2018 semaine'!$A$5,"semaine",Y101,"Référence",Tableau5[[#This Row],[Référence]]),0)</f>
        <v>0</v>
      </c>
      <c r="Z103" s="10">
        <f>IFERROR(GETPIVOTDATA("Quantité",'fabrication 2018 semaine'!$A$5,"semaine",Z101,"Référence",Tableau5[[#This Row],[Référence]]),0)</f>
        <v>0</v>
      </c>
      <c r="AA103" s="10">
        <f>IFERROR(GETPIVOTDATA("Quantité",'fabrication 2018 semaine'!$A$5,"semaine",AA101,"Référence",Tableau5[[#This Row],[Référence]]),0)</f>
        <v>0</v>
      </c>
      <c r="AB103" s="10">
        <f>IFERROR(GETPIVOTDATA("Quantité",'fabrication 2018 semaine'!$A$5,"semaine",AB101,"Référence",Tableau5[[#This Row],[Référence]]),0)</f>
        <v>0</v>
      </c>
      <c r="AC103" s="10">
        <f>IFERROR(GETPIVOTDATA("Quantité",'fabrication 2018 semaine'!$A$5,"semaine",AC101,"Référence",Tableau5[[#This Row],[Référence]]),0)</f>
        <v>0</v>
      </c>
      <c r="AD103" s="10">
        <f>IFERROR(GETPIVOTDATA("Quantité",'fabrication 2018 semaine'!$A$5,"semaine",AD101,"Référence",Tableau5[[#This Row],[Référence]]),0)</f>
        <v>0</v>
      </c>
      <c r="AE103" s="10">
        <f>IFERROR(GETPIVOTDATA("Quantité",'fabrication 2018 semaine'!$A$5,"semaine",AE101,"Référence",Tableau5[[#This Row],[Référence]]),0)</f>
        <v>0</v>
      </c>
      <c r="AF103" s="10">
        <f>IFERROR(GETPIVOTDATA("Quantité",'fabrication 2018 semaine'!$A$5,"semaine",AF101,"Référence",Tableau5[[#This Row],[Référence]]),0)</f>
        <v>0</v>
      </c>
      <c r="AG103" s="10">
        <f>IFERROR(GETPIVOTDATA("Quantité",'fabrication 2018 semaine'!$A$5,"semaine",AG101,"Référence",Tableau5[[#This Row],[Référence]]),0)</f>
        <v>0</v>
      </c>
      <c r="AH103" s="10">
        <f>IFERROR(GETPIVOTDATA("Quantité",'fabrication 2018 semaine'!$A$5,"semaine",AH101,"Référence",Tableau5[[#This Row],[Référence]]),0)</f>
        <v>0</v>
      </c>
      <c r="AI103" s="10">
        <f>IFERROR(GETPIVOTDATA("Quantité",'fabrication 2018 semaine'!$A$5,"semaine",AI101,"Référence",Tableau5[[#This Row],[Référence]]),0)</f>
        <v>0</v>
      </c>
      <c r="AJ103" s="10">
        <f>IFERROR(GETPIVOTDATA("Quantité",'fabrication 2018 semaine'!$A$5,"semaine",AJ101,"Référence",Tableau5[[#This Row],[Référence]]),0)</f>
        <v>0</v>
      </c>
      <c r="AK103" s="10">
        <f>IFERROR(GETPIVOTDATA("Quantité",'fabrication 2018 semaine'!$A$5,"semaine",AK101,"Référence",Tableau5[[#This Row],[Référence]]),0)</f>
        <v>0</v>
      </c>
      <c r="AL103" s="10">
        <f>IFERROR(GETPIVOTDATA("Quantité",'fabrication 2018 semaine'!$A$5,"semaine",AL101,"Référence",Tableau5[[#This Row],[Référence]]),0)</f>
        <v>0</v>
      </c>
      <c r="AM103" s="10">
        <f>IFERROR(GETPIVOTDATA("Quantité",'fabrication 2018 semaine'!$A$5,"semaine",AM101,"Référence",Tableau5[[#This Row],[Référence]]),0)</f>
        <v>0</v>
      </c>
      <c r="AN103" s="10">
        <f>IFERROR(GETPIVOTDATA("Quantité",'fabrication 2018 semaine'!$A$5,"semaine",AN101,"Référence",Tableau5[[#This Row],[Référence]]),0)</f>
        <v>0</v>
      </c>
      <c r="AO103" s="10">
        <f>IFERROR(GETPIVOTDATA("Quantité",'fabrication 2018 semaine'!$A$5,"semaine",AO101,"Référence",Tableau5[[#This Row],[Référence]]),0)</f>
        <v>0</v>
      </c>
      <c r="AP103" s="10">
        <f>IFERROR(GETPIVOTDATA("Quantité",'fabrication 2018 semaine'!$A$5,"semaine",AP101,"Référence",Tableau5[[#This Row],[Référence]]),0)</f>
        <v>0</v>
      </c>
      <c r="AQ103" s="10">
        <f>IFERROR(GETPIVOTDATA("Quantité",'fabrication 2018 semaine'!$A$5,"semaine",AQ101,"Référence",Tableau5[[#This Row],[Référence]]),0)</f>
        <v>0</v>
      </c>
      <c r="AR103" s="10">
        <f>IFERROR(GETPIVOTDATA("Quantité",'fabrication 2018 semaine'!$A$5,"semaine",AR101,"Référence",Tableau5[[#This Row],[Référence]]),0)</f>
        <v>0</v>
      </c>
      <c r="AS103" s="10">
        <f>IFERROR(GETPIVOTDATA("Quantité",'fabrication 2018 semaine'!$A$5,"semaine",AS101,"Référence",Tableau5[[#This Row],[Référence]]),0)</f>
        <v>0</v>
      </c>
      <c r="AT103" s="10">
        <f>IFERROR(GETPIVOTDATA("Quantité",'fabrication 2018 semaine'!$A$5,"semaine",AT101,"Référence",Tableau5[[#This Row],[Référence]]),0)</f>
        <v>0</v>
      </c>
      <c r="AU103" s="10">
        <f>IFERROR(GETPIVOTDATA("Quantité",'fabrication 2018 semaine'!$A$5,"semaine",AU101,"Référence",Tableau5[[#This Row],[Référence]]),0)</f>
        <v>0</v>
      </c>
      <c r="AV103" s="10">
        <f>IFERROR(GETPIVOTDATA("Quantité",'fabrication 2018 semaine'!$A$5,"semaine",AV101,"Référence",Tableau5[[#This Row],[Référence]]),0)</f>
        <v>0</v>
      </c>
      <c r="AW103" s="10">
        <f>IFERROR(GETPIVOTDATA("Quantité",'fabrication 2018 semaine'!$A$5,"semaine",AW101,"Référence",Tableau5[[#This Row],[Référence]]),0)</f>
        <v>0</v>
      </c>
      <c r="AX103" s="10">
        <f>IFERROR(GETPIVOTDATA("Quantité",'fabrication 2018 semaine'!$A$5,"semaine",AX101,"Référence",Tableau5[[#This Row],[Référence]]),0)</f>
        <v>0</v>
      </c>
      <c r="AY103" s="10">
        <f>IFERROR(GETPIVOTDATA("Quantité",'fabrication 2018 semaine'!$A$5,"semaine",AY101,"Référence",Tableau5[[#This Row],[Référence]]),0)</f>
        <v>0</v>
      </c>
      <c r="AZ103" s="10">
        <f>IFERROR(GETPIVOTDATA("Quantité",'fabrication 2018 semaine'!$A$5,"semaine",AZ101,"Référence",Tableau5[[#This Row],[Référence]]),0)</f>
        <v>0</v>
      </c>
      <c r="BA103" s="10">
        <f>IFERROR(GETPIVOTDATA("Quantité",'fabrication 2018 semaine'!$A$5,"semaine",BA101,"Référence",Tableau5[[#This Row],[Référence]]),0)</f>
        <v>0</v>
      </c>
      <c r="BB103" s="10">
        <f>IFERROR(GETPIVOTDATA("Quantité",'fabrication 2018 semaine'!$A$5,"semaine",BB101,"Référence",Tableau5[[#This Row],[Référence]]),0)</f>
        <v>0</v>
      </c>
      <c r="BC103" s="11">
        <f t="shared" si="2"/>
        <v>0</v>
      </c>
    </row>
    <row r="104" spans="1:55" ht="18" customHeight="1" x14ac:dyDescent="0.35">
      <c r="A104" s="9" t="s">
        <v>184</v>
      </c>
      <c r="B104" s="10" t="s">
        <v>185</v>
      </c>
      <c r="C104" s="10">
        <f>IFERROR(GETPIVOTDATA("Quantité",'fabrication 2018 semaine'!$A$5,"semaine",C102,"Référence",Tableau5[[#This Row],[Référence]]),0)</f>
        <v>0</v>
      </c>
      <c r="D104" s="10">
        <f>IFERROR(GETPIVOTDATA("Quantité",'fabrication 2018 semaine'!$A$5,"semaine",D102,"Référence",Tableau5[[#This Row],[Référence]]),0)</f>
        <v>0</v>
      </c>
      <c r="E104" s="10">
        <f>IFERROR(GETPIVOTDATA("Quantité",'fabrication 2018 semaine'!$A$5,"semaine",E102,"Référence",Tableau5[[#This Row],[Référence]]),0)</f>
        <v>0</v>
      </c>
      <c r="F104" s="10">
        <f>IFERROR(GETPIVOTDATA("Quantité",'fabrication 2018 semaine'!$A$5,"semaine",F102,"Référence",Tableau5[[#This Row],[Référence]]),0)</f>
        <v>0</v>
      </c>
      <c r="G104" s="10">
        <f>IFERROR(GETPIVOTDATA("Quantité",'fabrication 2018 semaine'!$A$5,"semaine",G102,"Référence",Tableau5[[#This Row],[Référence]]),0)</f>
        <v>0</v>
      </c>
      <c r="H104" s="10">
        <f>IFERROR(GETPIVOTDATA("Quantité",'fabrication 2018 semaine'!$A$5,"semaine",H102,"Référence",Tableau5[[#This Row],[Référence]]),0)</f>
        <v>0</v>
      </c>
      <c r="I104" s="10">
        <f>IFERROR(GETPIVOTDATA("Quantité",'fabrication 2018 semaine'!$A$5,"semaine",I102,"Référence",Tableau5[[#This Row],[Référence]]),0)</f>
        <v>0</v>
      </c>
      <c r="J104" s="10">
        <f>IFERROR(GETPIVOTDATA("Quantité",'fabrication 2018 semaine'!$A$5,"semaine",J102,"Référence",Tableau5[[#This Row],[Référence]]),0)</f>
        <v>0</v>
      </c>
      <c r="K104" s="10">
        <f>IFERROR(GETPIVOTDATA("Quantité",'fabrication 2018 semaine'!$A$5,"semaine",K102,"Référence",Tableau5[[#This Row],[Référence]]),0)</f>
        <v>0</v>
      </c>
      <c r="L104" s="10">
        <f>IFERROR(GETPIVOTDATA("Quantité",'fabrication 2018 semaine'!$A$5,"semaine",L102,"Référence",Tableau5[[#This Row],[Référence]]),0)</f>
        <v>0</v>
      </c>
      <c r="M104" s="10">
        <f>IFERROR(GETPIVOTDATA("Quantité",'fabrication 2018 semaine'!$A$5,"semaine",M102,"Référence",Tableau5[[#This Row],[Référence]]),0)</f>
        <v>0</v>
      </c>
      <c r="N104" s="10">
        <f>IFERROR(GETPIVOTDATA("Quantité",'fabrication 2018 semaine'!$A$5,"semaine",N102,"Référence",Tableau5[[#This Row],[Référence]]),0)</f>
        <v>0</v>
      </c>
      <c r="O104" s="10">
        <f>IFERROR(GETPIVOTDATA("Quantité",'fabrication 2018 semaine'!$A$5,"semaine",O102,"Référence",Tableau5[[#This Row],[Référence]]),0)</f>
        <v>0</v>
      </c>
      <c r="P104" s="10">
        <f>IFERROR(GETPIVOTDATA("Quantité",'fabrication 2018 semaine'!$A$5,"semaine",P102,"Référence",Tableau5[[#This Row],[Référence]]),0)</f>
        <v>0</v>
      </c>
      <c r="Q104" s="10">
        <f>IFERROR(GETPIVOTDATA("Quantité",'fabrication 2018 semaine'!$A$5,"semaine",Q102,"Référence",Tableau5[[#This Row],[Référence]]),0)</f>
        <v>0</v>
      </c>
      <c r="R104" s="10">
        <f>IFERROR(GETPIVOTDATA("Quantité",'fabrication 2018 semaine'!$A$5,"semaine",R102,"Référence",Tableau5[[#This Row],[Référence]]),0)</f>
        <v>0</v>
      </c>
      <c r="S104" s="10">
        <f>IFERROR(GETPIVOTDATA("Quantité",'fabrication 2018 semaine'!$A$5,"semaine",S102,"Référence",Tableau5[[#This Row],[Référence]]),0)</f>
        <v>0</v>
      </c>
      <c r="T104" s="10">
        <f>IFERROR(GETPIVOTDATA("Quantité",'fabrication 2018 semaine'!$A$5,"semaine",T102,"Référence",Tableau5[[#This Row],[Référence]]),0)</f>
        <v>0</v>
      </c>
      <c r="U104" s="10">
        <f>IFERROR(GETPIVOTDATA("Quantité",'fabrication 2018 semaine'!$A$5,"semaine",U102,"Référence",Tableau5[[#This Row],[Référence]]),0)</f>
        <v>0</v>
      </c>
      <c r="V104" s="10">
        <f>IFERROR(GETPIVOTDATA("Quantité",'fabrication 2018 semaine'!$A$5,"semaine",V102,"Référence",Tableau5[[#This Row],[Référence]]),0)</f>
        <v>0</v>
      </c>
      <c r="W104" s="10">
        <f>IFERROR(GETPIVOTDATA("Quantité",'fabrication 2018 semaine'!$A$5,"semaine",W102,"Référence",Tableau5[[#This Row],[Référence]]),0)</f>
        <v>0</v>
      </c>
      <c r="X104" s="10">
        <f>IFERROR(GETPIVOTDATA("Quantité",'fabrication 2018 semaine'!$A$5,"semaine",X102,"Référence",Tableau5[[#This Row],[Référence]]),0)</f>
        <v>0</v>
      </c>
      <c r="Y104" s="10">
        <f>IFERROR(GETPIVOTDATA("Quantité",'fabrication 2018 semaine'!$A$5,"semaine",Y102,"Référence",Tableau5[[#This Row],[Référence]]),0)</f>
        <v>0</v>
      </c>
      <c r="Z104" s="10">
        <f>IFERROR(GETPIVOTDATA("Quantité",'fabrication 2018 semaine'!$A$5,"semaine",Z102,"Référence",Tableau5[[#This Row],[Référence]]),0)</f>
        <v>0</v>
      </c>
      <c r="AA104" s="10">
        <f>IFERROR(GETPIVOTDATA("Quantité",'fabrication 2018 semaine'!$A$5,"semaine",AA102,"Référence",Tableau5[[#This Row],[Référence]]),0)</f>
        <v>0</v>
      </c>
      <c r="AB104" s="10">
        <f>IFERROR(GETPIVOTDATA("Quantité",'fabrication 2018 semaine'!$A$5,"semaine",AB102,"Référence",Tableau5[[#This Row],[Référence]]),0)</f>
        <v>0</v>
      </c>
      <c r="AC104" s="10">
        <f>IFERROR(GETPIVOTDATA("Quantité",'fabrication 2018 semaine'!$A$5,"semaine",AC102,"Référence",Tableau5[[#This Row],[Référence]]),0)</f>
        <v>0</v>
      </c>
      <c r="AD104" s="10">
        <f>IFERROR(GETPIVOTDATA("Quantité",'fabrication 2018 semaine'!$A$5,"semaine",AD102,"Référence",Tableau5[[#This Row],[Référence]]),0)</f>
        <v>0</v>
      </c>
      <c r="AE104" s="10">
        <f>IFERROR(GETPIVOTDATA("Quantité",'fabrication 2018 semaine'!$A$5,"semaine",AE102,"Référence",Tableau5[[#This Row],[Référence]]),0)</f>
        <v>0</v>
      </c>
      <c r="AF104" s="10">
        <f>IFERROR(GETPIVOTDATA("Quantité",'fabrication 2018 semaine'!$A$5,"semaine",AF102,"Référence",Tableau5[[#This Row],[Référence]]),0)</f>
        <v>0</v>
      </c>
      <c r="AG104" s="10">
        <f>IFERROR(GETPIVOTDATA("Quantité",'fabrication 2018 semaine'!$A$5,"semaine",AG102,"Référence",Tableau5[[#This Row],[Référence]]),0)</f>
        <v>0</v>
      </c>
      <c r="AH104" s="10">
        <f>IFERROR(GETPIVOTDATA("Quantité",'fabrication 2018 semaine'!$A$5,"semaine",AH102,"Référence",Tableau5[[#This Row],[Référence]]),0)</f>
        <v>0</v>
      </c>
      <c r="AI104" s="10">
        <f>IFERROR(GETPIVOTDATA("Quantité",'fabrication 2018 semaine'!$A$5,"semaine",AI102,"Référence",Tableau5[[#This Row],[Référence]]),0)</f>
        <v>0</v>
      </c>
      <c r="AJ104" s="10">
        <f>IFERROR(GETPIVOTDATA("Quantité",'fabrication 2018 semaine'!$A$5,"semaine",AJ102,"Référence",Tableau5[[#This Row],[Référence]]),0)</f>
        <v>0</v>
      </c>
      <c r="AK104" s="10">
        <f>IFERROR(GETPIVOTDATA("Quantité",'fabrication 2018 semaine'!$A$5,"semaine",AK102,"Référence",Tableau5[[#This Row],[Référence]]),0)</f>
        <v>0</v>
      </c>
      <c r="AL104" s="10">
        <f>IFERROR(GETPIVOTDATA("Quantité",'fabrication 2018 semaine'!$A$5,"semaine",AL102,"Référence",Tableau5[[#This Row],[Référence]]),0)</f>
        <v>0</v>
      </c>
      <c r="AM104" s="10">
        <f>IFERROR(GETPIVOTDATA("Quantité",'fabrication 2018 semaine'!$A$5,"semaine",AM102,"Référence",Tableau5[[#This Row],[Référence]]),0)</f>
        <v>0</v>
      </c>
      <c r="AN104" s="10">
        <f>IFERROR(GETPIVOTDATA("Quantité",'fabrication 2018 semaine'!$A$5,"semaine",AN102,"Référence",Tableau5[[#This Row],[Référence]]),0)</f>
        <v>0</v>
      </c>
      <c r="AO104" s="10">
        <f>IFERROR(GETPIVOTDATA("Quantité",'fabrication 2018 semaine'!$A$5,"semaine",AO102,"Référence",Tableau5[[#This Row],[Référence]]),0)</f>
        <v>0</v>
      </c>
      <c r="AP104" s="10">
        <f>IFERROR(GETPIVOTDATA("Quantité",'fabrication 2018 semaine'!$A$5,"semaine",AP102,"Référence",Tableau5[[#This Row],[Référence]]),0)</f>
        <v>0</v>
      </c>
      <c r="AQ104" s="10">
        <f>IFERROR(GETPIVOTDATA("Quantité",'fabrication 2018 semaine'!$A$5,"semaine",AQ102,"Référence",Tableau5[[#This Row],[Référence]]),0)</f>
        <v>0</v>
      </c>
      <c r="AR104" s="10">
        <f>IFERROR(GETPIVOTDATA("Quantité",'fabrication 2018 semaine'!$A$5,"semaine",AR102,"Référence",Tableau5[[#This Row],[Référence]]),0)</f>
        <v>0</v>
      </c>
      <c r="AS104" s="10">
        <f>IFERROR(GETPIVOTDATA("Quantité",'fabrication 2018 semaine'!$A$5,"semaine",AS102,"Référence",Tableau5[[#This Row],[Référence]]),0)</f>
        <v>0</v>
      </c>
      <c r="AT104" s="10">
        <f>IFERROR(GETPIVOTDATA("Quantité",'fabrication 2018 semaine'!$A$5,"semaine",AT102,"Référence",Tableau5[[#This Row],[Référence]]),0)</f>
        <v>0</v>
      </c>
      <c r="AU104" s="10">
        <f>IFERROR(GETPIVOTDATA("Quantité",'fabrication 2018 semaine'!$A$5,"semaine",AU102,"Référence",Tableau5[[#This Row],[Référence]]),0)</f>
        <v>0</v>
      </c>
      <c r="AV104" s="10">
        <f>IFERROR(GETPIVOTDATA("Quantité",'fabrication 2018 semaine'!$A$5,"semaine",AV102,"Référence",Tableau5[[#This Row],[Référence]]),0)</f>
        <v>0</v>
      </c>
      <c r="AW104" s="10">
        <f>IFERROR(GETPIVOTDATA("Quantité",'fabrication 2018 semaine'!$A$5,"semaine",AW102,"Référence",Tableau5[[#This Row],[Référence]]),0)</f>
        <v>0</v>
      </c>
      <c r="AX104" s="10">
        <f>IFERROR(GETPIVOTDATA("Quantité",'fabrication 2018 semaine'!$A$5,"semaine",AX102,"Référence",Tableau5[[#This Row],[Référence]]),0)</f>
        <v>0</v>
      </c>
      <c r="AY104" s="10">
        <f>IFERROR(GETPIVOTDATA("Quantité",'fabrication 2018 semaine'!$A$5,"semaine",AY102,"Référence",Tableau5[[#This Row],[Référence]]),0)</f>
        <v>0</v>
      </c>
      <c r="AZ104" s="10">
        <f>IFERROR(GETPIVOTDATA("Quantité",'fabrication 2018 semaine'!$A$5,"semaine",AZ102,"Référence",Tableau5[[#This Row],[Référence]]),0)</f>
        <v>0</v>
      </c>
      <c r="BA104" s="10">
        <f>IFERROR(GETPIVOTDATA("Quantité",'fabrication 2018 semaine'!$A$5,"semaine",BA102,"Référence",Tableau5[[#This Row],[Référence]]),0)</f>
        <v>0</v>
      </c>
      <c r="BB104" s="10">
        <f>IFERROR(GETPIVOTDATA("Quantité",'fabrication 2018 semaine'!$A$5,"semaine",BB102,"Référence",Tableau5[[#This Row],[Référence]]),0)</f>
        <v>0</v>
      </c>
      <c r="BC104" s="11">
        <f t="shared" si="2"/>
        <v>0</v>
      </c>
    </row>
    <row r="105" spans="1:55" ht="18" customHeight="1" x14ac:dyDescent="0.35">
      <c r="A105" s="9" t="s">
        <v>88</v>
      </c>
      <c r="B105" s="10" t="s">
        <v>89</v>
      </c>
      <c r="C105" s="10">
        <f>IFERROR(GETPIVOTDATA("Quantité",'fabrication 2018 semaine'!$A$5,"semaine",C103,"Référence",Tableau5[[#This Row],[Référence]]),0)</f>
        <v>0</v>
      </c>
      <c r="D105" s="10">
        <f>IFERROR(GETPIVOTDATA("Quantité",'fabrication 2018 semaine'!$A$5,"semaine",D103,"Référence",Tableau5[[#This Row],[Référence]]),0)</f>
        <v>0</v>
      </c>
      <c r="E105" s="10">
        <f>IFERROR(GETPIVOTDATA("Quantité",'fabrication 2018 semaine'!$A$5,"semaine",E103,"Référence",Tableau5[[#This Row],[Référence]]),0)</f>
        <v>0</v>
      </c>
      <c r="F105" s="10">
        <f>IFERROR(GETPIVOTDATA("Quantité",'fabrication 2018 semaine'!$A$5,"semaine",F103,"Référence",Tableau5[[#This Row],[Référence]]),0)</f>
        <v>0</v>
      </c>
      <c r="G105" s="10">
        <f>IFERROR(GETPIVOTDATA("Quantité",'fabrication 2018 semaine'!$A$5,"semaine",G103,"Référence",Tableau5[[#This Row],[Référence]]),0)</f>
        <v>0</v>
      </c>
      <c r="H105" s="10">
        <f>IFERROR(GETPIVOTDATA("Quantité",'fabrication 2018 semaine'!$A$5,"semaine",H103,"Référence",Tableau5[[#This Row],[Référence]]),0)</f>
        <v>0</v>
      </c>
      <c r="I105" s="10">
        <f>IFERROR(GETPIVOTDATA("Quantité",'fabrication 2018 semaine'!$A$5,"semaine",I103,"Référence",Tableau5[[#This Row],[Référence]]),0)</f>
        <v>0</v>
      </c>
      <c r="J105" s="10">
        <f>IFERROR(GETPIVOTDATA("Quantité",'fabrication 2018 semaine'!$A$5,"semaine",J103,"Référence",Tableau5[[#This Row],[Référence]]),0)</f>
        <v>0</v>
      </c>
      <c r="K105" s="10">
        <f>IFERROR(GETPIVOTDATA("Quantité",'fabrication 2018 semaine'!$A$5,"semaine",K103,"Référence",Tableau5[[#This Row],[Référence]]),0)</f>
        <v>0</v>
      </c>
      <c r="L105" s="10">
        <f>IFERROR(GETPIVOTDATA("Quantité",'fabrication 2018 semaine'!$A$5,"semaine",L103,"Référence",Tableau5[[#This Row],[Référence]]),0)</f>
        <v>0</v>
      </c>
      <c r="M105" s="10">
        <f>IFERROR(GETPIVOTDATA("Quantité",'fabrication 2018 semaine'!$A$5,"semaine",M103,"Référence",Tableau5[[#This Row],[Référence]]),0)</f>
        <v>0</v>
      </c>
      <c r="N105" s="10">
        <f>IFERROR(GETPIVOTDATA("Quantité",'fabrication 2018 semaine'!$A$5,"semaine",N103,"Référence",Tableau5[[#This Row],[Référence]]),0)</f>
        <v>0</v>
      </c>
      <c r="O105" s="10">
        <f>IFERROR(GETPIVOTDATA("Quantité",'fabrication 2018 semaine'!$A$5,"semaine",O103,"Référence",Tableau5[[#This Row],[Référence]]),0)</f>
        <v>0</v>
      </c>
      <c r="P105" s="10">
        <f>IFERROR(GETPIVOTDATA("Quantité",'fabrication 2018 semaine'!$A$5,"semaine",P103,"Référence",Tableau5[[#This Row],[Référence]]),0)</f>
        <v>0</v>
      </c>
      <c r="Q105" s="10">
        <f>IFERROR(GETPIVOTDATA("Quantité",'fabrication 2018 semaine'!$A$5,"semaine",Q103,"Référence",Tableau5[[#This Row],[Référence]]),0)</f>
        <v>0</v>
      </c>
      <c r="R105" s="10">
        <f>IFERROR(GETPIVOTDATA("Quantité",'fabrication 2018 semaine'!$A$5,"semaine",R103,"Référence",Tableau5[[#This Row],[Référence]]),0)</f>
        <v>0</v>
      </c>
      <c r="S105" s="10">
        <f>IFERROR(GETPIVOTDATA("Quantité",'fabrication 2018 semaine'!$A$5,"semaine",S103,"Référence",Tableau5[[#This Row],[Référence]]),0)</f>
        <v>0</v>
      </c>
      <c r="T105" s="10">
        <f>IFERROR(GETPIVOTDATA("Quantité",'fabrication 2018 semaine'!$A$5,"semaine",T103,"Référence",Tableau5[[#This Row],[Référence]]),0)</f>
        <v>0</v>
      </c>
      <c r="U105" s="10">
        <f>IFERROR(GETPIVOTDATA("Quantité",'fabrication 2018 semaine'!$A$5,"semaine",U103,"Référence",Tableau5[[#This Row],[Référence]]),0)</f>
        <v>0</v>
      </c>
      <c r="V105" s="10">
        <f>IFERROR(GETPIVOTDATA("Quantité",'fabrication 2018 semaine'!$A$5,"semaine",V103,"Référence",Tableau5[[#This Row],[Référence]]),0)</f>
        <v>0</v>
      </c>
      <c r="W105" s="10">
        <f>IFERROR(GETPIVOTDATA("Quantité",'fabrication 2018 semaine'!$A$5,"semaine",W103,"Référence",Tableau5[[#This Row],[Référence]]),0)</f>
        <v>0</v>
      </c>
      <c r="X105" s="10">
        <f>IFERROR(GETPIVOTDATA("Quantité",'fabrication 2018 semaine'!$A$5,"semaine",X103,"Référence",Tableau5[[#This Row],[Référence]]),0)</f>
        <v>0</v>
      </c>
      <c r="Y105" s="10">
        <f>IFERROR(GETPIVOTDATA("Quantité",'fabrication 2018 semaine'!$A$5,"semaine",Y103,"Référence",Tableau5[[#This Row],[Référence]]),0)</f>
        <v>0</v>
      </c>
      <c r="Z105" s="10">
        <f>IFERROR(GETPIVOTDATA("Quantité",'fabrication 2018 semaine'!$A$5,"semaine",Z103,"Référence",Tableau5[[#This Row],[Référence]]),0)</f>
        <v>0</v>
      </c>
      <c r="AA105" s="10">
        <f>IFERROR(GETPIVOTDATA("Quantité",'fabrication 2018 semaine'!$A$5,"semaine",AA103,"Référence",Tableau5[[#This Row],[Référence]]),0)</f>
        <v>0</v>
      </c>
      <c r="AB105" s="10">
        <f>IFERROR(GETPIVOTDATA("Quantité",'fabrication 2018 semaine'!$A$5,"semaine",AB103,"Référence",Tableau5[[#This Row],[Référence]]),0)</f>
        <v>0</v>
      </c>
      <c r="AC105" s="10">
        <f>IFERROR(GETPIVOTDATA("Quantité",'fabrication 2018 semaine'!$A$5,"semaine",AC103,"Référence",Tableau5[[#This Row],[Référence]]),0)</f>
        <v>0</v>
      </c>
      <c r="AD105" s="10">
        <f>IFERROR(GETPIVOTDATA("Quantité",'fabrication 2018 semaine'!$A$5,"semaine",AD103,"Référence",Tableau5[[#This Row],[Référence]]),0)</f>
        <v>0</v>
      </c>
      <c r="AE105" s="10">
        <f>IFERROR(GETPIVOTDATA("Quantité",'fabrication 2018 semaine'!$A$5,"semaine",AE103,"Référence",Tableau5[[#This Row],[Référence]]),0)</f>
        <v>0</v>
      </c>
      <c r="AF105" s="10">
        <f>IFERROR(GETPIVOTDATA("Quantité",'fabrication 2018 semaine'!$A$5,"semaine",AF103,"Référence",Tableau5[[#This Row],[Référence]]),0)</f>
        <v>0</v>
      </c>
      <c r="AG105" s="10">
        <f>IFERROR(GETPIVOTDATA("Quantité",'fabrication 2018 semaine'!$A$5,"semaine",AG103,"Référence",Tableau5[[#This Row],[Référence]]),0)</f>
        <v>0</v>
      </c>
      <c r="AH105" s="10">
        <f>IFERROR(GETPIVOTDATA("Quantité",'fabrication 2018 semaine'!$A$5,"semaine",AH103,"Référence",Tableau5[[#This Row],[Référence]]),0)</f>
        <v>0</v>
      </c>
      <c r="AI105" s="10">
        <f>IFERROR(GETPIVOTDATA("Quantité",'fabrication 2018 semaine'!$A$5,"semaine",AI103,"Référence",Tableau5[[#This Row],[Référence]]),0)</f>
        <v>0</v>
      </c>
      <c r="AJ105" s="10">
        <f>IFERROR(GETPIVOTDATA("Quantité",'fabrication 2018 semaine'!$A$5,"semaine",AJ103,"Référence",Tableau5[[#This Row],[Référence]]),0)</f>
        <v>0</v>
      </c>
      <c r="AK105" s="10">
        <f>IFERROR(GETPIVOTDATA("Quantité",'fabrication 2018 semaine'!$A$5,"semaine",AK103,"Référence",Tableau5[[#This Row],[Référence]]),0)</f>
        <v>0</v>
      </c>
      <c r="AL105" s="10">
        <f>IFERROR(GETPIVOTDATA("Quantité",'fabrication 2018 semaine'!$A$5,"semaine",AL103,"Référence",Tableau5[[#This Row],[Référence]]),0)</f>
        <v>0</v>
      </c>
      <c r="AM105" s="10">
        <f>IFERROR(GETPIVOTDATA("Quantité",'fabrication 2018 semaine'!$A$5,"semaine",AM103,"Référence",Tableau5[[#This Row],[Référence]]),0)</f>
        <v>0</v>
      </c>
      <c r="AN105" s="10">
        <f>IFERROR(GETPIVOTDATA("Quantité",'fabrication 2018 semaine'!$A$5,"semaine",AN103,"Référence",Tableau5[[#This Row],[Référence]]),0)</f>
        <v>0</v>
      </c>
      <c r="AO105" s="10">
        <f>IFERROR(GETPIVOTDATA("Quantité",'fabrication 2018 semaine'!$A$5,"semaine",AO103,"Référence",Tableau5[[#This Row],[Référence]]),0)</f>
        <v>0</v>
      </c>
      <c r="AP105" s="10">
        <f>IFERROR(GETPIVOTDATA("Quantité",'fabrication 2018 semaine'!$A$5,"semaine",AP103,"Référence",Tableau5[[#This Row],[Référence]]),0)</f>
        <v>0</v>
      </c>
      <c r="AQ105" s="10">
        <f>IFERROR(GETPIVOTDATA("Quantité",'fabrication 2018 semaine'!$A$5,"semaine",AQ103,"Référence",Tableau5[[#This Row],[Référence]]),0)</f>
        <v>0</v>
      </c>
      <c r="AR105" s="10">
        <f>IFERROR(GETPIVOTDATA("Quantité",'fabrication 2018 semaine'!$A$5,"semaine",AR103,"Référence",Tableau5[[#This Row],[Référence]]),0)</f>
        <v>0</v>
      </c>
      <c r="AS105" s="10">
        <f>IFERROR(GETPIVOTDATA("Quantité",'fabrication 2018 semaine'!$A$5,"semaine",AS103,"Référence",Tableau5[[#This Row],[Référence]]),0)</f>
        <v>0</v>
      </c>
      <c r="AT105" s="10">
        <f>IFERROR(GETPIVOTDATA("Quantité",'fabrication 2018 semaine'!$A$5,"semaine",AT103,"Référence",Tableau5[[#This Row],[Référence]]),0)</f>
        <v>0</v>
      </c>
      <c r="AU105" s="10">
        <f>IFERROR(GETPIVOTDATA("Quantité",'fabrication 2018 semaine'!$A$5,"semaine",AU103,"Référence",Tableau5[[#This Row],[Référence]]),0)</f>
        <v>0</v>
      </c>
      <c r="AV105" s="10">
        <f>IFERROR(GETPIVOTDATA("Quantité",'fabrication 2018 semaine'!$A$5,"semaine",AV103,"Référence",Tableau5[[#This Row],[Référence]]),0)</f>
        <v>0</v>
      </c>
      <c r="AW105" s="10">
        <f>IFERROR(GETPIVOTDATA("Quantité",'fabrication 2018 semaine'!$A$5,"semaine",AW103,"Référence",Tableau5[[#This Row],[Référence]]),0)</f>
        <v>0</v>
      </c>
      <c r="AX105" s="10">
        <f>IFERROR(GETPIVOTDATA("Quantité",'fabrication 2018 semaine'!$A$5,"semaine",AX103,"Référence",Tableau5[[#This Row],[Référence]]),0)</f>
        <v>0</v>
      </c>
      <c r="AY105" s="10">
        <f>IFERROR(GETPIVOTDATA("Quantité",'fabrication 2018 semaine'!$A$5,"semaine",AY103,"Référence",Tableau5[[#This Row],[Référence]]),0)</f>
        <v>0</v>
      </c>
      <c r="AZ105" s="10">
        <f>IFERROR(GETPIVOTDATA("Quantité",'fabrication 2018 semaine'!$A$5,"semaine",AZ103,"Référence",Tableau5[[#This Row],[Référence]]),0)</f>
        <v>0</v>
      </c>
      <c r="BA105" s="10">
        <f>IFERROR(GETPIVOTDATA("Quantité",'fabrication 2018 semaine'!$A$5,"semaine",BA103,"Référence",Tableau5[[#This Row],[Référence]]),0)</f>
        <v>0</v>
      </c>
      <c r="BB105" s="10">
        <f>IFERROR(GETPIVOTDATA("Quantité",'fabrication 2018 semaine'!$A$5,"semaine",BB103,"Référence",Tableau5[[#This Row],[Référence]]),0)</f>
        <v>0</v>
      </c>
      <c r="BC105" s="11">
        <f t="shared" si="2"/>
        <v>0</v>
      </c>
    </row>
    <row r="106" spans="1:55" ht="18" customHeight="1" x14ac:dyDescent="0.35">
      <c r="A106" s="9" t="s">
        <v>123</v>
      </c>
      <c r="B106" s="10" t="s">
        <v>124</v>
      </c>
      <c r="C106" s="10">
        <f>IFERROR(GETPIVOTDATA("Quantité",'fabrication 2018 semaine'!$A$5,"semaine",C104,"Référence",Tableau5[[#This Row],[Référence]]),0)</f>
        <v>0</v>
      </c>
      <c r="D106" s="10">
        <f>IFERROR(GETPIVOTDATA("Quantité",'fabrication 2018 semaine'!$A$5,"semaine",D104,"Référence",Tableau5[[#This Row],[Référence]]),0)</f>
        <v>0</v>
      </c>
      <c r="E106" s="10">
        <f>IFERROR(GETPIVOTDATA("Quantité",'fabrication 2018 semaine'!$A$5,"semaine",E104,"Référence",Tableau5[[#This Row],[Référence]]),0)</f>
        <v>0</v>
      </c>
      <c r="F106" s="10">
        <f>IFERROR(GETPIVOTDATA("Quantité",'fabrication 2018 semaine'!$A$5,"semaine",F104,"Référence",Tableau5[[#This Row],[Référence]]),0)</f>
        <v>0</v>
      </c>
      <c r="G106" s="10">
        <f>IFERROR(GETPIVOTDATA("Quantité",'fabrication 2018 semaine'!$A$5,"semaine",G104,"Référence",Tableau5[[#This Row],[Référence]]),0)</f>
        <v>0</v>
      </c>
      <c r="H106" s="10">
        <f>IFERROR(GETPIVOTDATA("Quantité",'fabrication 2018 semaine'!$A$5,"semaine",H104,"Référence",Tableau5[[#This Row],[Référence]]),0)</f>
        <v>0</v>
      </c>
      <c r="I106" s="10">
        <f>IFERROR(GETPIVOTDATA("Quantité",'fabrication 2018 semaine'!$A$5,"semaine",I104,"Référence",Tableau5[[#This Row],[Référence]]),0)</f>
        <v>0</v>
      </c>
      <c r="J106" s="10">
        <f>IFERROR(GETPIVOTDATA("Quantité",'fabrication 2018 semaine'!$A$5,"semaine",J104,"Référence",Tableau5[[#This Row],[Référence]]),0)</f>
        <v>0</v>
      </c>
      <c r="K106" s="10">
        <f>IFERROR(GETPIVOTDATA("Quantité",'fabrication 2018 semaine'!$A$5,"semaine",K104,"Référence",Tableau5[[#This Row],[Référence]]),0)</f>
        <v>0</v>
      </c>
      <c r="L106" s="10">
        <f>IFERROR(GETPIVOTDATA("Quantité",'fabrication 2018 semaine'!$A$5,"semaine",L104,"Référence",Tableau5[[#This Row],[Référence]]),0)</f>
        <v>0</v>
      </c>
      <c r="M106" s="10">
        <f>IFERROR(GETPIVOTDATA("Quantité",'fabrication 2018 semaine'!$A$5,"semaine",M104,"Référence",Tableau5[[#This Row],[Référence]]),0)</f>
        <v>0</v>
      </c>
      <c r="N106" s="10">
        <f>IFERROR(GETPIVOTDATA("Quantité",'fabrication 2018 semaine'!$A$5,"semaine",N104,"Référence",Tableau5[[#This Row],[Référence]]),0)</f>
        <v>0</v>
      </c>
      <c r="O106" s="10">
        <f>IFERROR(GETPIVOTDATA("Quantité",'fabrication 2018 semaine'!$A$5,"semaine",O104,"Référence",Tableau5[[#This Row],[Référence]]),0)</f>
        <v>0</v>
      </c>
      <c r="P106" s="10">
        <f>IFERROR(GETPIVOTDATA("Quantité",'fabrication 2018 semaine'!$A$5,"semaine",P104,"Référence",Tableau5[[#This Row],[Référence]]),0)</f>
        <v>0</v>
      </c>
      <c r="Q106" s="10">
        <f>IFERROR(GETPIVOTDATA("Quantité",'fabrication 2018 semaine'!$A$5,"semaine",Q104,"Référence",Tableau5[[#This Row],[Référence]]),0)</f>
        <v>0</v>
      </c>
      <c r="R106" s="10">
        <f>IFERROR(GETPIVOTDATA("Quantité",'fabrication 2018 semaine'!$A$5,"semaine",R104,"Référence",Tableau5[[#This Row],[Référence]]),0)</f>
        <v>0</v>
      </c>
      <c r="S106" s="10">
        <f>IFERROR(GETPIVOTDATA("Quantité",'fabrication 2018 semaine'!$A$5,"semaine",S104,"Référence",Tableau5[[#This Row],[Référence]]),0)</f>
        <v>0</v>
      </c>
      <c r="T106" s="10">
        <f>IFERROR(GETPIVOTDATA("Quantité",'fabrication 2018 semaine'!$A$5,"semaine",T104,"Référence",Tableau5[[#This Row],[Référence]]),0)</f>
        <v>0</v>
      </c>
      <c r="U106" s="10">
        <f>IFERROR(GETPIVOTDATA("Quantité",'fabrication 2018 semaine'!$A$5,"semaine",U104,"Référence",Tableau5[[#This Row],[Référence]]),0)</f>
        <v>0</v>
      </c>
      <c r="V106" s="10">
        <f>IFERROR(GETPIVOTDATA("Quantité",'fabrication 2018 semaine'!$A$5,"semaine",V104,"Référence",Tableau5[[#This Row],[Référence]]),0)</f>
        <v>0</v>
      </c>
      <c r="W106" s="10">
        <f>IFERROR(GETPIVOTDATA("Quantité",'fabrication 2018 semaine'!$A$5,"semaine",W104,"Référence",Tableau5[[#This Row],[Référence]]),0)</f>
        <v>0</v>
      </c>
      <c r="X106" s="10">
        <f>IFERROR(GETPIVOTDATA("Quantité",'fabrication 2018 semaine'!$A$5,"semaine",X104,"Référence",Tableau5[[#This Row],[Référence]]),0)</f>
        <v>0</v>
      </c>
      <c r="Y106" s="10">
        <f>IFERROR(GETPIVOTDATA("Quantité",'fabrication 2018 semaine'!$A$5,"semaine",Y104,"Référence",Tableau5[[#This Row],[Référence]]),0)</f>
        <v>0</v>
      </c>
      <c r="Z106" s="10">
        <f>IFERROR(GETPIVOTDATA("Quantité",'fabrication 2018 semaine'!$A$5,"semaine",Z104,"Référence",Tableau5[[#This Row],[Référence]]),0)</f>
        <v>0</v>
      </c>
      <c r="AA106" s="10">
        <f>IFERROR(GETPIVOTDATA("Quantité",'fabrication 2018 semaine'!$A$5,"semaine",AA104,"Référence",Tableau5[[#This Row],[Référence]]),0)</f>
        <v>0</v>
      </c>
      <c r="AB106" s="10">
        <f>IFERROR(GETPIVOTDATA("Quantité",'fabrication 2018 semaine'!$A$5,"semaine",AB104,"Référence",Tableau5[[#This Row],[Référence]]),0)</f>
        <v>0</v>
      </c>
      <c r="AC106" s="10">
        <f>IFERROR(GETPIVOTDATA("Quantité",'fabrication 2018 semaine'!$A$5,"semaine",AC104,"Référence",Tableau5[[#This Row],[Référence]]),0)</f>
        <v>0</v>
      </c>
      <c r="AD106" s="10">
        <f>IFERROR(GETPIVOTDATA("Quantité",'fabrication 2018 semaine'!$A$5,"semaine",AD104,"Référence",Tableau5[[#This Row],[Référence]]),0)</f>
        <v>0</v>
      </c>
      <c r="AE106" s="10">
        <f>IFERROR(GETPIVOTDATA("Quantité",'fabrication 2018 semaine'!$A$5,"semaine",AE104,"Référence",Tableau5[[#This Row],[Référence]]),0)</f>
        <v>0</v>
      </c>
      <c r="AF106" s="10">
        <f>IFERROR(GETPIVOTDATA("Quantité",'fabrication 2018 semaine'!$A$5,"semaine",AF104,"Référence",Tableau5[[#This Row],[Référence]]),0)</f>
        <v>0</v>
      </c>
      <c r="AG106" s="10">
        <f>IFERROR(GETPIVOTDATA("Quantité",'fabrication 2018 semaine'!$A$5,"semaine",AG104,"Référence",Tableau5[[#This Row],[Référence]]),0)</f>
        <v>0</v>
      </c>
      <c r="AH106" s="10">
        <f>IFERROR(GETPIVOTDATA("Quantité",'fabrication 2018 semaine'!$A$5,"semaine",AH104,"Référence",Tableau5[[#This Row],[Référence]]),0)</f>
        <v>0</v>
      </c>
      <c r="AI106" s="10">
        <f>IFERROR(GETPIVOTDATA("Quantité",'fabrication 2018 semaine'!$A$5,"semaine",AI104,"Référence",Tableau5[[#This Row],[Référence]]),0)</f>
        <v>0</v>
      </c>
      <c r="AJ106" s="10">
        <f>IFERROR(GETPIVOTDATA("Quantité",'fabrication 2018 semaine'!$A$5,"semaine",AJ104,"Référence",Tableau5[[#This Row],[Référence]]),0)</f>
        <v>0</v>
      </c>
      <c r="AK106" s="10">
        <f>IFERROR(GETPIVOTDATA("Quantité",'fabrication 2018 semaine'!$A$5,"semaine",AK104,"Référence",Tableau5[[#This Row],[Référence]]),0)</f>
        <v>0</v>
      </c>
      <c r="AL106" s="10">
        <f>IFERROR(GETPIVOTDATA("Quantité",'fabrication 2018 semaine'!$A$5,"semaine",AL104,"Référence",Tableau5[[#This Row],[Référence]]),0)</f>
        <v>0</v>
      </c>
      <c r="AM106" s="10">
        <f>IFERROR(GETPIVOTDATA("Quantité",'fabrication 2018 semaine'!$A$5,"semaine",AM104,"Référence",Tableau5[[#This Row],[Référence]]),0)</f>
        <v>0</v>
      </c>
      <c r="AN106" s="10">
        <f>IFERROR(GETPIVOTDATA("Quantité",'fabrication 2018 semaine'!$A$5,"semaine",AN104,"Référence",Tableau5[[#This Row],[Référence]]),0)</f>
        <v>0</v>
      </c>
      <c r="AO106" s="10">
        <f>IFERROR(GETPIVOTDATA("Quantité",'fabrication 2018 semaine'!$A$5,"semaine",AO104,"Référence",Tableau5[[#This Row],[Référence]]),0)</f>
        <v>0</v>
      </c>
      <c r="AP106" s="10">
        <f>IFERROR(GETPIVOTDATA("Quantité",'fabrication 2018 semaine'!$A$5,"semaine",AP104,"Référence",Tableau5[[#This Row],[Référence]]),0)</f>
        <v>0</v>
      </c>
      <c r="AQ106" s="10">
        <f>IFERROR(GETPIVOTDATA("Quantité",'fabrication 2018 semaine'!$A$5,"semaine",AQ104,"Référence",Tableau5[[#This Row],[Référence]]),0)</f>
        <v>0</v>
      </c>
      <c r="AR106" s="10">
        <f>IFERROR(GETPIVOTDATA("Quantité",'fabrication 2018 semaine'!$A$5,"semaine",AR104,"Référence",Tableau5[[#This Row],[Référence]]),0)</f>
        <v>0</v>
      </c>
      <c r="AS106" s="10">
        <f>IFERROR(GETPIVOTDATA("Quantité",'fabrication 2018 semaine'!$A$5,"semaine",AS104,"Référence",Tableau5[[#This Row],[Référence]]),0)</f>
        <v>0</v>
      </c>
      <c r="AT106" s="10">
        <f>IFERROR(GETPIVOTDATA("Quantité",'fabrication 2018 semaine'!$A$5,"semaine",AT104,"Référence",Tableau5[[#This Row],[Référence]]),0)</f>
        <v>0</v>
      </c>
      <c r="AU106" s="10">
        <f>IFERROR(GETPIVOTDATA("Quantité",'fabrication 2018 semaine'!$A$5,"semaine",AU104,"Référence",Tableau5[[#This Row],[Référence]]),0)</f>
        <v>0</v>
      </c>
      <c r="AV106" s="10">
        <f>IFERROR(GETPIVOTDATA("Quantité",'fabrication 2018 semaine'!$A$5,"semaine",AV104,"Référence",Tableau5[[#This Row],[Référence]]),0)</f>
        <v>0</v>
      </c>
      <c r="AW106" s="10">
        <f>IFERROR(GETPIVOTDATA("Quantité",'fabrication 2018 semaine'!$A$5,"semaine",AW104,"Référence",Tableau5[[#This Row],[Référence]]),0)</f>
        <v>0</v>
      </c>
      <c r="AX106" s="10">
        <f>IFERROR(GETPIVOTDATA("Quantité",'fabrication 2018 semaine'!$A$5,"semaine",AX104,"Référence",Tableau5[[#This Row],[Référence]]),0)</f>
        <v>0</v>
      </c>
      <c r="AY106" s="10">
        <f>IFERROR(GETPIVOTDATA("Quantité",'fabrication 2018 semaine'!$A$5,"semaine",AY104,"Référence",Tableau5[[#This Row],[Référence]]),0)</f>
        <v>0</v>
      </c>
      <c r="AZ106" s="10">
        <f>IFERROR(GETPIVOTDATA("Quantité",'fabrication 2018 semaine'!$A$5,"semaine",AZ104,"Référence",Tableau5[[#This Row],[Référence]]),0)</f>
        <v>0</v>
      </c>
      <c r="BA106" s="10">
        <f>IFERROR(GETPIVOTDATA("Quantité",'fabrication 2018 semaine'!$A$5,"semaine",BA104,"Référence",Tableau5[[#This Row],[Référence]]),0)</f>
        <v>0</v>
      </c>
      <c r="BB106" s="10">
        <f>IFERROR(GETPIVOTDATA("Quantité",'fabrication 2018 semaine'!$A$5,"semaine",BB104,"Référence",Tableau5[[#This Row],[Référence]]),0)</f>
        <v>0</v>
      </c>
      <c r="BC106" s="11">
        <f t="shared" si="2"/>
        <v>0</v>
      </c>
    </row>
    <row r="107" spans="1:55" ht="18" customHeight="1" x14ac:dyDescent="0.35">
      <c r="A107" s="9" t="s">
        <v>94</v>
      </c>
      <c r="B107" s="10" t="s">
        <v>95</v>
      </c>
      <c r="C107" s="10">
        <f>IFERROR(GETPIVOTDATA("Quantité",'fabrication 2018 semaine'!$A$5,"semaine",C105,"Référence",Tableau5[[#This Row],[Référence]]),0)</f>
        <v>0</v>
      </c>
      <c r="D107" s="10">
        <f>IFERROR(GETPIVOTDATA("Quantité",'fabrication 2018 semaine'!$A$5,"semaine",D105,"Référence",Tableau5[[#This Row],[Référence]]),0)</f>
        <v>0</v>
      </c>
      <c r="E107" s="10">
        <f>IFERROR(GETPIVOTDATA("Quantité",'fabrication 2018 semaine'!$A$5,"semaine",E105,"Référence",Tableau5[[#This Row],[Référence]]),0)</f>
        <v>0</v>
      </c>
      <c r="F107" s="10">
        <f>IFERROR(GETPIVOTDATA("Quantité",'fabrication 2018 semaine'!$A$5,"semaine",F105,"Référence",Tableau5[[#This Row],[Référence]]),0)</f>
        <v>0</v>
      </c>
      <c r="G107" s="10">
        <f>IFERROR(GETPIVOTDATA("Quantité",'fabrication 2018 semaine'!$A$5,"semaine",G105,"Référence",Tableau5[[#This Row],[Référence]]),0)</f>
        <v>0</v>
      </c>
      <c r="H107" s="10">
        <f>IFERROR(GETPIVOTDATA("Quantité",'fabrication 2018 semaine'!$A$5,"semaine",H105,"Référence",Tableau5[[#This Row],[Référence]]),0)</f>
        <v>0</v>
      </c>
      <c r="I107" s="10">
        <f>IFERROR(GETPIVOTDATA("Quantité",'fabrication 2018 semaine'!$A$5,"semaine",I105,"Référence",Tableau5[[#This Row],[Référence]]),0)</f>
        <v>0</v>
      </c>
      <c r="J107" s="10">
        <f>IFERROR(GETPIVOTDATA("Quantité",'fabrication 2018 semaine'!$A$5,"semaine",J105,"Référence",Tableau5[[#This Row],[Référence]]),0)</f>
        <v>0</v>
      </c>
      <c r="K107" s="10">
        <f>IFERROR(GETPIVOTDATA("Quantité",'fabrication 2018 semaine'!$A$5,"semaine",K105,"Référence",Tableau5[[#This Row],[Référence]]),0)</f>
        <v>0</v>
      </c>
      <c r="L107" s="10">
        <f>IFERROR(GETPIVOTDATA("Quantité",'fabrication 2018 semaine'!$A$5,"semaine",L105,"Référence",Tableau5[[#This Row],[Référence]]),0)</f>
        <v>0</v>
      </c>
      <c r="M107" s="10">
        <f>IFERROR(GETPIVOTDATA("Quantité",'fabrication 2018 semaine'!$A$5,"semaine",M105,"Référence",Tableau5[[#This Row],[Référence]]),0)</f>
        <v>0</v>
      </c>
      <c r="N107" s="10">
        <f>IFERROR(GETPIVOTDATA("Quantité",'fabrication 2018 semaine'!$A$5,"semaine",N105,"Référence",Tableau5[[#This Row],[Référence]]),0)</f>
        <v>0</v>
      </c>
      <c r="O107" s="10">
        <f>IFERROR(GETPIVOTDATA("Quantité",'fabrication 2018 semaine'!$A$5,"semaine",O105,"Référence",Tableau5[[#This Row],[Référence]]),0)</f>
        <v>0</v>
      </c>
      <c r="P107" s="10">
        <f>IFERROR(GETPIVOTDATA("Quantité",'fabrication 2018 semaine'!$A$5,"semaine",P105,"Référence",Tableau5[[#This Row],[Référence]]),0)</f>
        <v>0</v>
      </c>
      <c r="Q107" s="10">
        <f>IFERROR(GETPIVOTDATA("Quantité",'fabrication 2018 semaine'!$A$5,"semaine",Q105,"Référence",Tableau5[[#This Row],[Référence]]),0)</f>
        <v>0</v>
      </c>
      <c r="R107" s="10">
        <f>IFERROR(GETPIVOTDATA("Quantité",'fabrication 2018 semaine'!$A$5,"semaine",R105,"Référence",Tableau5[[#This Row],[Référence]]),0)</f>
        <v>0</v>
      </c>
      <c r="S107" s="10">
        <f>IFERROR(GETPIVOTDATA("Quantité",'fabrication 2018 semaine'!$A$5,"semaine",S105,"Référence",Tableau5[[#This Row],[Référence]]),0)</f>
        <v>0</v>
      </c>
      <c r="T107" s="10">
        <f>IFERROR(GETPIVOTDATA("Quantité",'fabrication 2018 semaine'!$A$5,"semaine",T105,"Référence",Tableau5[[#This Row],[Référence]]),0)</f>
        <v>0</v>
      </c>
      <c r="U107" s="10">
        <f>IFERROR(GETPIVOTDATA("Quantité",'fabrication 2018 semaine'!$A$5,"semaine",U105,"Référence",Tableau5[[#This Row],[Référence]]),0)</f>
        <v>0</v>
      </c>
      <c r="V107" s="10">
        <f>IFERROR(GETPIVOTDATA("Quantité",'fabrication 2018 semaine'!$A$5,"semaine",V105,"Référence",Tableau5[[#This Row],[Référence]]),0)</f>
        <v>0</v>
      </c>
      <c r="W107" s="10">
        <f>IFERROR(GETPIVOTDATA("Quantité",'fabrication 2018 semaine'!$A$5,"semaine",W105,"Référence",Tableau5[[#This Row],[Référence]]),0)</f>
        <v>0</v>
      </c>
      <c r="X107" s="10">
        <f>IFERROR(GETPIVOTDATA("Quantité",'fabrication 2018 semaine'!$A$5,"semaine",X105,"Référence",Tableau5[[#This Row],[Référence]]),0)</f>
        <v>0</v>
      </c>
      <c r="Y107" s="10">
        <f>IFERROR(GETPIVOTDATA("Quantité",'fabrication 2018 semaine'!$A$5,"semaine",Y105,"Référence",Tableau5[[#This Row],[Référence]]),0)</f>
        <v>0</v>
      </c>
      <c r="Z107" s="10">
        <f>IFERROR(GETPIVOTDATA("Quantité",'fabrication 2018 semaine'!$A$5,"semaine",Z105,"Référence",Tableau5[[#This Row],[Référence]]),0)</f>
        <v>0</v>
      </c>
      <c r="AA107" s="10">
        <f>IFERROR(GETPIVOTDATA("Quantité",'fabrication 2018 semaine'!$A$5,"semaine",AA105,"Référence",Tableau5[[#This Row],[Référence]]),0)</f>
        <v>0</v>
      </c>
      <c r="AB107" s="10">
        <f>IFERROR(GETPIVOTDATA("Quantité",'fabrication 2018 semaine'!$A$5,"semaine",AB105,"Référence",Tableau5[[#This Row],[Référence]]),0)</f>
        <v>0</v>
      </c>
      <c r="AC107" s="10">
        <f>IFERROR(GETPIVOTDATA("Quantité",'fabrication 2018 semaine'!$A$5,"semaine",AC105,"Référence",Tableau5[[#This Row],[Référence]]),0)</f>
        <v>0</v>
      </c>
      <c r="AD107" s="10">
        <f>IFERROR(GETPIVOTDATA("Quantité",'fabrication 2018 semaine'!$A$5,"semaine",AD105,"Référence",Tableau5[[#This Row],[Référence]]),0)</f>
        <v>0</v>
      </c>
      <c r="AE107" s="10">
        <f>IFERROR(GETPIVOTDATA("Quantité",'fabrication 2018 semaine'!$A$5,"semaine",AE105,"Référence",Tableau5[[#This Row],[Référence]]),0)</f>
        <v>0</v>
      </c>
      <c r="AF107" s="10">
        <f>IFERROR(GETPIVOTDATA("Quantité",'fabrication 2018 semaine'!$A$5,"semaine",AF105,"Référence",Tableau5[[#This Row],[Référence]]),0)</f>
        <v>0</v>
      </c>
      <c r="AG107" s="10">
        <f>IFERROR(GETPIVOTDATA("Quantité",'fabrication 2018 semaine'!$A$5,"semaine",AG105,"Référence",Tableau5[[#This Row],[Référence]]),0)</f>
        <v>0</v>
      </c>
      <c r="AH107" s="10">
        <f>IFERROR(GETPIVOTDATA("Quantité",'fabrication 2018 semaine'!$A$5,"semaine",AH105,"Référence",Tableau5[[#This Row],[Référence]]),0)</f>
        <v>0</v>
      </c>
      <c r="AI107" s="10">
        <f>IFERROR(GETPIVOTDATA("Quantité",'fabrication 2018 semaine'!$A$5,"semaine",AI105,"Référence",Tableau5[[#This Row],[Référence]]),0)</f>
        <v>0</v>
      </c>
      <c r="AJ107" s="10">
        <f>IFERROR(GETPIVOTDATA("Quantité",'fabrication 2018 semaine'!$A$5,"semaine",AJ105,"Référence",Tableau5[[#This Row],[Référence]]),0)</f>
        <v>0</v>
      </c>
      <c r="AK107" s="10">
        <f>IFERROR(GETPIVOTDATA("Quantité",'fabrication 2018 semaine'!$A$5,"semaine",AK105,"Référence",Tableau5[[#This Row],[Référence]]),0)</f>
        <v>0</v>
      </c>
      <c r="AL107" s="10">
        <f>IFERROR(GETPIVOTDATA("Quantité",'fabrication 2018 semaine'!$A$5,"semaine",AL105,"Référence",Tableau5[[#This Row],[Référence]]),0)</f>
        <v>0</v>
      </c>
      <c r="AM107" s="10">
        <f>IFERROR(GETPIVOTDATA("Quantité",'fabrication 2018 semaine'!$A$5,"semaine",AM105,"Référence",Tableau5[[#This Row],[Référence]]),0)</f>
        <v>0</v>
      </c>
      <c r="AN107" s="10">
        <f>IFERROR(GETPIVOTDATA("Quantité",'fabrication 2018 semaine'!$A$5,"semaine",AN105,"Référence",Tableau5[[#This Row],[Référence]]),0)</f>
        <v>0</v>
      </c>
      <c r="AO107" s="10">
        <f>IFERROR(GETPIVOTDATA("Quantité",'fabrication 2018 semaine'!$A$5,"semaine",AO105,"Référence",Tableau5[[#This Row],[Référence]]),0)</f>
        <v>0</v>
      </c>
      <c r="AP107" s="10">
        <f>IFERROR(GETPIVOTDATA("Quantité",'fabrication 2018 semaine'!$A$5,"semaine",AP105,"Référence",Tableau5[[#This Row],[Référence]]),0)</f>
        <v>0</v>
      </c>
      <c r="AQ107" s="10">
        <f>IFERROR(GETPIVOTDATA("Quantité",'fabrication 2018 semaine'!$A$5,"semaine",AQ105,"Référence",Tableau5[[#This Row],[Référence]]),0)</f>
        <v>0</v>
      </c>
      <c r="AR107" s="10">
        <f>IFERROR(GETPIVOTDATA("Quantité",'fabrication 2018 semaine'!$A$5,"semaine",AR105,"Référence",Tableau5[[#This Row],[Référence]]),0)</f>
        <v>0</v>
      </c>
      <c r="AS107" s="10">
        <f>IFERROR(GETPIVOTDATA("Quantité",'fabrication 2018 semaine'!$A$5,"semaine",AS105,"Référence",Tableau5[[#This Row],[Référence]]),0)</f>
        <v>0</v>
      </c>
      <c r="AT107" s="10">
        <f>IFERROR(GETPIVOTDATA("Quantité",'fabrication 2018 semaine'!$A$5,"semaine",AT105,"Référence",Tableau5[[#This Row],[Référence]]),0)</f>
        <v>0</v>
      </c>
      <c r="AU107" s="10">
        <f>IFERROR(GETPIVOTDATA("Quantité",'fabrication 2018 semaine'!$A$5,"semaine",AU105,"Référence",Tableau5[[#This Row],[Référence]]),0)</f>
        <v>0</v>
      </c>
      <c r="AV107" s="10">
        <f>IFERROR(GETPIVOTDATA("Quantité",'fabrication 2018 semaine'!$A$5,"semaine",AV105,"Référence",Tableau5[[#This Row],[Référence]]),0)</f>
        <v>0</v>
      </c>
      <c r="AW107" s="10">
        <f>IFERROR(GETPIVOTDATA("Quantité",'fabrication 2018 semaine'!$A$5,"semaine",AW105,"Référence",Tableau5[[#This Row],[Référence]]),0)</f>
        <v>0</v>
      </c>
      <c r="AX107" s="10">
        <f>IFERROR(GETPIVOTDATA("Quantité",'fabrication 2018 semaine'!$A$5,"semaine",AX105,"Référence",Tableau5[[#This Row],[Référence]]),0)</f>
        <v>0</v>
      </c>
      <c r="AY107" s="10">
        <f>IFERROR(GETPIVOTDATA("Quantité",'fabrication 2018 semaine'!$A$5,"semaine",AY105,"Référence",Tableau5[[#This Row],[Référence]]),0)</f>
        <v>0</v>
      </c>
      <c r="AZ107" s="10">
        <f>IFERROR(GETPIVOTDATA("Quantité",'fabrication 2018 semaine'!$A$5,"semaine",AZ105,"Référence",Tableau5[[#This Row],[Référence]]),0)</f>
        <v>0</v>
      </c>
      <c r="BA107" s="10">
        <f>IFERROR(GETPIVOTDATA("Quantité",'fabrication 2018 semaine'!$A$5,"semaine",BA105,"Référence",Tableau5[[#This Row],[Référence]]),0)</f>
        <v>0</v>
      </c>
      <c r="BB107" s="10">
        <f>IFERROR(GETPIVOTDATA("Quantité",'fabrication 2018 semaine'!$A$5,"semaine",BB105,"Référence",Tableau5[[#This Row],[Référence]]),0)</f>
        <v>0</v>
      </c>
      <c r="BC107" s="11">
        <f t="shared" si="2"/>
        <v>0</v>
      </c>
    </row>
    <row r="108" spans="1:55" ht="18" customHeight="1" x14ac:dyDescent="0.35">
      <c r="A108" s="9" t="s">
        <v>341</v>
      </c>
      <c r="B108" s="10" t="s">
        <v>342</v>
      </c>
      <c r="C108" s="10">
        <f>IFERROR(GETPIVOTDATA("Quantité",'fabrication 2018 semaine'!$A$5,"semaine",C106,"Référence",Tableau5[[#This Row],[Référence]]),0)</f>
        <v>0</v>
      </c>
      <c r="D108" s="10">
        <f>IFERROR(GETPIVOTDATA("Quantité",'fabrication 2018 semaine'!$A$5,"semaine",D106,"Référence",Tableau5[[#This Row],[Référence]]),0)</f>
        <v>0</v>
      </c>
      <c r="E108" s="10">
        <f>IFERROR(GETPIVOTDATA("Quantité",'fabrication 2018 semaine'!$A$5,"semaine",E106,"Référence",Tableau5[[#This Row],[Référence]]),0)</f>
        <v>0</v>
      </c>
      <c r="F108" s="10">
        <f>IFERROR(GETPIVOTDATA("Quantité",'fabrication 2018 semaine'!$A$5,"semaine",F106,"Référence",Tableau5[[#This Row],[Référence]]),0)</f>
        <v>0</v>
      </c>
      <c r="G108" s="10">
        <f>IFERROR(GETPIVOTDATA("Quantité",'fabrication 2018 semaine'!$A$5,"semaine",G106,"Référence",Tableau5[[#This Row],[Référence]]),0)</f>
        <v>0</v>
      </c>
      <c r="H108" s="10">
        <f>IFERROR(GETPIVOTDATA("Quantité",'fabrication 2018 semaine'!$A$5,"semaine",H106,"Référence",Tableau5[[#This Row],[Référence]]),0)</f>
        <v>0</v>
      </c>
      <c r="I108" s="10">
        <f>IFERROR(GETPIVOTDATA("Quantité",'fabrication 2018 semaine'!$A$5,"semaine",I106,"Référence",Tableau5[[#This Row],[Référence]]),0)</f>
        <v>0</v>
      </c>
      <c r="J108" s="10">
        <f>IFERROR(GETPIVOTDATA("Quantité",'fabrication 2018 semaine'!$A$5,"semaine",J106,"Référence",Tableau5[[#This Row],[Référence]]),0)</f>
        <v>0</v>
      </c>
      <c r="K108" s="10">
        <f>IFERROR(GETPIVOTDATA("Quantité",'fabrication 2018 semaine'!$A$5,"semaine",K106,"Référence",Tableau5[[#This Row],[Référence]]),0)</f>
        <v>0</v>
      </c>
      <c r="L108" s="10">
        <f>IFERROR(GETPIVOTDATA("Quantité",'fabrication 2018 semaine'!$A$5,"semaine",L106,"Référence",Tableau5[[#This Row],[Référence]]),0)</f>
        <v>0</v>
      </c>
      <c r="M108" s="10">
        <f>IFERROR(GETPIVOTDATA("Quantité",'fabrication 2018 semaine'!$A$5,"semaine",M106,"Référence",Tableau5[[#This Row],[Référence]]),0)</f>
        <v>0</v>
      </c>
      <c r="N108" s="10">
        <f>IFERROR(GETPIVOTDATA("Quantité",'fabrication 2018 semaine'!$A$5,"semaine",N106,"Référence",Tableau5[[#This Row],[Référence]]),0)</f>
        <v>0</v>
      </c>
      <c r="O108" s="10">
        <f>IFERROR(GETPIVOTDATA("Quantité",'fabrication 2018 semaine'!$A$5,"semaine",O106,"Référence",Tableau5[[#This Row],[Référence]]),0)</f>
        <v>0</v>
      </c>
      <c r="P108" s="10">
        <f>IFERROR(GETPIVOTDATA("Quantité",'fabrication 2018 semaine'!$A$5,"semaine",P106,"Référence",Tableau5[[#This Row],[Référence]]),0)</f>
        <v>0</v>
      </c>
      <c r="Q108" s="10">
        <f>IFERROR(GETPIVOTDATA("Quantité",'fabrication 2018 semaine'!$A$5,"semaine",Q106,"Référence",Tableau5[[#This Row],[Référence]]),0)</f>
        <v>0</v>
      </c>
      <c r="R108" s="10">
        <f>IFERROR(GETPIVOTDATA("Quantité",'fabrication 2018 semaine'!$A$5,"semaine",R106,"Référence",Tableau5[[#This Row],[Référence]]),0)</f>
        <v>0</v>
      </c>
      <c r="S108" s="10">
        <f>IFERROR(GETPIVOTDATA("Quantité",'fabrication 2018 semaine'!$A$5,"semaine",S106,"Référence",Tableau5[[#This Row],[Référence]]),0)</f>
        <v>0</v>
      </c>
      <c r="T108" s="10">
        <f>IFERROR(GETPIVOTDATA("Quantité",'fabrication 2018 semaine'!$A$5,"semaine",T106,"Référence",Tableau5[[#This Row],[Référence]]),0)</f>
        <v>0</v>
      </c>
      <c r="U108" s="10">
        <f>IFERROR(GETPIVOTDATA("Quantité",'fabrication 2018 semaine'!$A$5,"semaine",U106,"Référence",Tableau5[[#This Row],[Référence]]),0)</f>
        <v>0</v>
      </c>
      <c r="V108" s="10">
        <f>IFERROR(GETPIVOTDATA("Quantité",'fabrication 2018 semaine'!$A$5,"semaine",V106,"Référence",Tableau5[[#This Row],[Référence]]),0)</f>
        <v>0</v>
      </c>
      <c r="W108" s="10">
        <f>IFERROR(GETPIVOTDATA("Quantité",'fabrication 2018 semaine'!$A$5,"semaine",W106,"Référence",Tableau5[[#This Row],[Référence]]),0)</f>
        <v>0</v>
      </c>
      <c r="X108" s="10">
        <f>IFERROR(GETPIVOTDATA("Quantité",'fabrication 2018 semaine'!$A$5,"semaine",X106,"Référence",Tableau5[[#This Row],[Référence]]),0)</f>
        <v>0</v>
      </c>
      <c r="Y108" s="10">
        <f>IFERROR(GETPIVOTDATA("Quantité",'fabrication 2018 semaine'!$A$5,"semaine",Y106,"Référence",Tableau5[[#This Row],[Référence]]),0)</f>
        <v>0</v>
      </c>
      <c r="Z108" s="10">
        <f>IFERROR(GETPIVOTDATA("Quantité",'fabrication 2018 semaine'!$A$5,"semaine",Z106,"Référence",Tableau5[[#This Row],[Référence]]),0)</f>
        <v>0</v>
      </c>
      <c r="AA108" s="10">
        <f>IFERROR(GETPIVOTDATA("Quantité",'fabrication 2018 semaine'!$A$5,"semaine",AA106,"Référence",Tableau5[[#This Row],[Référence]]),0)</f>
        <v>0</v>
      </c>
      <c r="AB108" s="10">
        <f>IFERROR(GETPIVOTDATA("Quantité",'fabrication 2018 semaine'!$A$5,"semaine",AB106,"Référence",Tableau5[[#This Row],[Référence]]),0)</f>
        <v>0</v>
      </c>
      <c r="AC108" s="10">
        <f>IFERROR(GETPIVOTDATA("Quantité",'fabrication 2018 semaine'!$A$5,"semaine",AC106,"Référence",Tableau5[[#This Row],[Référence]]),0)</f>
        <v>0</v>
      </c>
      <c r="AD108" s="10">
        <f>IFERROR(GETPIVOTDATA("Quantité",'fabrication 2018 semaine'!$A$5,"semaine",AD106,"Référence",Tableau5[[#This Row],[Référence]]),0)</f>
        <v>0</v>
      </c>
      <c r="AE108" s="10">
        <f>IFERROR(GETPIVOTDATA("Quantité",'fabrication 2018 semaine'!$A$5,"semaine",AE106,"Référence",Tableau5[[#This Row],[Référence]]),0)</f>
        <v>0</v>
      </c>
      <c r="AF108" s="10">
        <f>IFERROR(GETPIVOTDATA("Quantité",'fabrication 2018 semaine'!$A$5,"semaine",AF106,"Référence",Tableau5[[#This Row],[Référence]]),0)</f>
        <v>0</v>
      </c>
      <c r="AG108" s="10">
        <f>IFERROR(GETPIVOTDATA("Quantité",'fabrication 2018 semaine'!$A$5,"semaine",AG106,"Référence",Tableau5[[#This Row],[Référence]]),0)</f>
        <v>0</v>
      </c>
      <c r="AH108" s="10">
        <f>IFERROR(GETPIVOTDATA("Quantité",'fabrication 2018 semaine'!$A$5,"semaine",AH106,"Référence",Tableau5[[#This Row],[Référence]]),0)</f>
        <v>0</v>
      </c>
      <c r="AI108" s="10">
        <f>IFERROR(GETPIVOTDATA("Quantité",'fabrication 2018 semaine'!$A$5,"semaine",AI106,"Référence",Tableau5[[#This Row],[Référence]]),0)</f>
        <v>0</v>
      </c>
      <c r="AJ108" s="10">
        <f>IFERROR(GETPIVOTDATA("Quantité",'fabrication 2018 semaine'!$A$5,"semaine",AJ106,"Référence",Tableau5[[#This Row],[Référence]]),0)</f>
        <v>0</v>
      </c>
      <c r="AK108" s="10">
        <f>IFERROR(GETPIVOTDATA("Quantité",'fabrication 2018 semaine'!$A$5,"semaine",AK106,"Référence",Tableau5[[#This Row],[Référence]]),0)</f>
        <v>0</v>
      </c>
      <c r="AL108" s="10">
        <f>IFERROR(GETPIVOTDATA("Quantité",'fabrication 2018 semaine'!$A$5,"semaine",AL106,"Référence",Tableau5[[#This Row],[Référence]]),0)</f>
        <v>0</v>
      </c>
      <c r="AM108" s="10">
        <f>IFERROR(GETPIVOTDATA("Quantité",'fabrication 2018 semaine'!$A$5,"semaine",AM106,"Référence",Tableau5[[#This Row],[Référence]]),0)</f>
        <v>0</v>
      </c>
      <c r="AN108" s="10">
        <f>IFERROR(GETPIVOTDATA("Quantité",'fabrication 2018 semaine'!$A$5,"semaine",AN106,"Référence",Tableau5[[#This Row],[Référence]]),0)</f>
        <v>0</v>
      </c>
      <c r="AO108" s="10">
        <f>IFERROR(GETPIVOTDATA("Quantité",'fabrication 2018 semaine'!$A$5,"semaine",AO106,"Référence",Tableau5[[#This Row],[Référence]]),0)</f>
        <v>0</v>
      </c>
      <c r="AP108" s="10">
        <f>IFERROR(GETPIVOTDATA("Quantité",'fabrication 2018 semaine'!$A$5,"semaine",AP106,"Référence",Tableau5[[#This Row],[Référence]]),0)</f>
        <v>0</v>
      </c>
      <c r="AQ108" s="10">
        <f>IFERROR(GETPIVOTDATA("Quantité",'fabrication 2018 semaine'!$A$5,"semaine",AQ106,"Référence",Tableau5[[#This Row],[Référence]]),0)</f>
        <v>0</v>
      </c>
      <c r="AR108" s="10">
        <f>IFERROR(GETPIVOTDATA("Quantité",'fabrication 2018 semaine'!$A$5,"semaine",AR106,"Référence",Tableau5[[#This Row],[Référence]]),0)</f>
        <v>0</v>
      </c>
      <c r="AS108" s="10">
        <f>IFERROR(GETPIVOTDATA("Quantité",'fabrication 2018 semaine'!$A$5,"semaine",AS106,"Référence",Tableau5[[#This Row],[Référence]]),0)</f>
        <v>0</v>
      </c>
      <c r="AT108" s="10">
        <f>IFERROR(GETPIVOTDATA("Quantité",'fabrication 2018 semaine'!$A$5,"semaine",AT106,"Référence",Tableau5[[#This Row],[Référence]]),0)</f>
        <v>0</v>
      </c>
      <c r="AU108" s="10">
        <f>IFERROR(GETPIVOTDATA("Quantité",'fabrication 2018 semaine'!$A$5,"semaine",AU106,"Référence",Tableau5[[#This Row],[Référence]]),0)</f>
        <v>0</v>
      </c>
      <c r="AV108" s="10">
        <f>IFERROR(GETPIVOTDATA("Quantité",'fabrication 2018 semaine'!$A$5,"semaine",AV106,"Référence",Tableau5[[#This Row],[Référence]]),0)</f>
        <v>0</v>
      </c>
      <c r="AW108" s="10">
        <f>IFERROR(GETPIVOTDATA("Quantité",'fabrication 2018 semaine'!$A$5,"semaine",AW106,"Référence",Tableau5[[#This Row],[Référence]]),0)</f>
        <v>0</v>
      </c>
      <c r="AX108" s="10">
        <f>IFERROR(GETPIVOTDATA("Quantité",'fabrication 2018 semaine'!$A$5,"semaine",AX106,"Référence",Tableau5[[#This Row],[Référence]]),0)</f>
        <v>0</v>
      </c>
      <c r="AY108" s="10">
        <f>IFERROR(GETPIVOTDATA("Quantité",'fabrication 2018 semaine'!$A$5,"semaine",AY106,"Référence",Tableau5[[#This Row],[Référence]]),0)</f>
        <v>0</v>
      </c>
      <c r="AZ108" s="10">
        <f>IFERROR(GETPIVOTDATA("Quantité",'fabrication 2018 semaine'!$A$5,"semaine",AZ106,"Référence",Tableau5[[#This Row],[Référence]]),0)</f>
        <v>0</v>
      </c>
      <c r="BA108" s="10">
        <f>IFERROR(GETPIVOTDATA("Quantité",'fabrication 2018 semaine'!$A$5,"semaine",BA106,"Référence",Tableau5[[#This Row],[Référence]]),0)</f>
        <v>0</v>
      </c>
      <c r="BB108" s="10">
        <f>IFERROR(GETPIVOTDATA("Quantité",'fabrication 2018 semaine'!$A$5,"semaine",BB106,"Référence",Tableau5[[#This Row],[Référence]]),0)</f>
        <v>0</v>
      </c>
      <c r="BC108" s="11">
        <f t="shared" si="2"/>
        <v>0</v>
      </c>
    </row>
    <row r="109" spans="1:55" ht="18" customHeight="1" x14ac:dyDescent="0.35">
      <c r="A109" s="12" t="s">
        <v>244</v>
      </c>
      <c r="B109" s="13" t="s">
        <v>343</v>
      </c>
      <c r="C109" s="10">
        <f>IFERROR(GETPIVOTDATA("Quantité",'fabrication 2018 semaine'!$A$5,"semaine",C107,"Référence",Tableau5[[#This Row],[Référence]]),0)</f>
        <v>0</v>
      </c>
      <c r="D109" s="10">
        <f>IFERROR(GETPIVOTDATA("Quantité",'fabrication 2018 semaine'!$A$5,"semaine",D107,"Référence",Tableau5[[#This Row],[Référence]]),0)</f>
        <v>0</v>
      </c>
      <c r="E109" s="10">
        <f>IFERROR(GETPIVOTDATA("Quantité",'fabrication 2018 semaine'!$A$5,"semaine",E107,"Référence",Tableau5[[#This Row],[Référence]]),0)</f>
        <v>0</v>
      </c>
      <c r="F109" s="10">
        <f>IFERROR(GETPIVOTDATA("Quantité",'fabrication 2018 semaine'!$A$5,"semaine",F107,"Référence",Tableau5[[#This Row],[Référence]]),0)</f>
        <v>0</v>
      </c>
      <c r="G109" s="10">
        <f>IFERROR(GETPIVOTDATA("Quantité",'fabrication 2018 semaine'!$A$5,"semaine",G107,"Référence",Tableau5[[#This Row],[Référence]]),0)</f>
        <v>0</v>
      </c>
      <c r="H109" s="10">
        <f>IFERROR(GETPIVOTDATA("Quantité",'fabrication 2018 semaine'!$A$5,"semaine",H107,"Référence",Tableau5[[#This Row],[Référence]]),0)</f>
        <v>0</v>
      </c>
      <c r="I109" s="10">
        <f>IFERROR(GETPIVOTDATA("Quantité",'fabrication 2018 semaine'!$A$5,"semaine",I107,"Référence",Tableau5[[#This Row],[Référence]]),0)</f>
        <v>0</v>
      </c>
      <c r="J109" s="10">
        <f>IFERROR(GETPIVOTDATA("Quantité",'fabrication 2018 semaine'!$A$5,"semaine",J107,"Référence",Tableau5[[#This Row],[Référence]]),0)</f>
        <v>0</v>
      </c>
      <c r="K109" s="10">
        <f>IFERROR(GETPIVOTDATA("Quantité",'fabrication 2018 semaine'!$A$5,"semaine",K107,"Référence",Tableau5[[#This Row],[Référence]]),0)</f>
        <v>0</v>
      </c>
      <c r="L109" s="10">
        <f>IFERROR(GETPIVOTDATA("Quantité",'fabrication 2018 semaine'!$A$5,"semaine",L107,"Référence",Tableau5[[#This Row],[Référence]]),0)</f>
        <v>0</v>
      </c>
      <c r="M109" s="10">
        <f>IFERROR(GETPIVOTDATA("Quantité",'fabrication 2018 semaine'!$A$5,"semaine",M107,"Référence",Tableau5[[#This Row],[Référence]]),0)</f>
        <v>0</v>
      </c>
      <c r="N109" s="10">
        <f>IFERROR(GETPIVOTDATA("Quantité",'fabrication 2018 semaine'!$A$5,"semaine",N107,"Référence",Tableau5[[#This Row],[Référence]]),0)</f>
        <v>0</v>
      </c>
      <c r="O109" s="10">
        <f>IFERROR(GETPIVOTDATA("Quantité",'fabrication 2018 semaine'!$A$5,"semaine",O107,"Référence",Tableau5[[#This Row],[Référence]]),0)</f>
        <v>0</v>
      </c>
      <c r="P109" s="10">
        <f>IFERROR(GETPIVOTDATA("Quantité",'fabrication 2018 semaine'!$A$5,"semaine",P107,"Référence",Tableau5[[#This Row],[Référence]]),0)</f>
        <v>0</v>
      </c>
      <c r="Q109" s="10">
        <f>IFERROR(GETPIVOTDATA("Quantité",'fabrication 2018 semaine'!$A$5,"semaine",Q107,"Référence",Tableau5[[#This Row],[Référence]]),0)</f>
        <v>0</v>
      </c>
      <c r="R109" s="10">
        <f>IFERROR(GETPIVOTDATA("Quantité",'fabrication 2018 semaine'!$A$5,"semaine",R107,"Référence",Tableau5[[#This Row],[Référence]]),0)</f>
        <v>0</v>
      </c>
      <c r="S109" s="10">
        <f>IFERROR(GETPIVOTDATA("Quantité",'fabrication 2018 semaine'!$A$5,"semaine",S107,"Référence",Tableau5[[#This Row],[Référence]]),0)</f>
        <v>0</v>
      </c>
      <c r="T109" s="10">
        <f>IFERROR(GETPIVOTDATA("Quantité",'fabrication 2018 semaine'!$A$5,"semaine",T107,"Référence",Tableau5[[#This Row],[Référence]]),0)</f>
        <v>0</v>
      </c>
      <c r="U109" s="10">
        <f>IFERROR(GETPIVOTDATA("Quantité",'fabrication 2018 semaine'!$A$5,"semaine",U107,"Référence",Tableau5[[#This Row],[Référence]]),0)</f>
        <v>0</v>
      </c>
      <c r="V109" s="10">
        <f>IFERROR(GETPIVOTDATA("Quantité",'fabrication 2018 semaine'!$A$5,"semaine",V107,"Référence",Tableau5[[#This Row],[Référence]]),0)</f>
        <v>0</v>
      </c>
      <c r="W109" s="10">
        <f>IFERROR(GETPIVOTDATA("Quantité",'fabrication 2018 semaine'!$A$5,"semaine",W107,"Référence",Tableau5[[#This Row],[Référence]]),0)</f>
        <v>0</v>
      </c>
      <c r="X109" s="10">
        <f>IFERROR(GETPIVOTDATA("Quantité",'fabrication 2018 semaine'!$A$5,"semaine",X107,"Référence",Tableau5[[#This Row],[Référence]]),0)</f>
        <v>0</v>
      </c>
      <c r="Y109" s="10">
        <f>IFERROR(GETPIVOTDATA("Quantité",'fabrication 2018 semaine'!$A$5,"semaine",Y107,"Référence",Tableau5[[#This Row],[Référence]]),0)</f>
        <v>0</v>
      </c>
      <c r="Z109" s="10">
        <f>IFERROR(GETPIVOTDATA("Quantité",'fabrication 2018 semaine'!$A$5,"semaine",Z107,"Référence",Tableau5[[#This Row],[Référence]]),0)</f>
        <v>0</v>
      </c>
      <c r="AA109" s="10">
        <f>IFERROR(GETPIVOTDATA("Quantité",'fabrication 2018 semaine'!$A$5,"semaine",AA107,"Référence",Tableau5[[#This Row],[Référence]]),0)</f>
        <v>0</v>
      </c>
      <c r="AB109" s="10">
        <f>IFERROR(GETPIVOTDATA("Quantité",'fabrication 2018 semaine'!$A$5,"semaine",AB107,"Référence",Tableau5[[#This Row],[Référence]]),0)</f>
        <v>0</v>
      </c>
      <c r="AC109" s="10">
        <f>IFERROR(GETPIVOTDATA("Quantité",'fabrication 2018 semaine'!$A$5,"semaine",AC107,"Référence",Tableau5[[#This Row],[Référence]]),0)</f>
        <v>0</v>
      </c>
      <c r="AD109" s="10">
        <f>IFERROR(GETPIVOTDATA("Quantité",'fabrication 2018 semaine'!$A$5,"semaine",AD107,"Référence",Tableau5[[#This Row],[Référence]]),0)</f>
        <v>0</v>
      </c>
      <c r="AE109" s="10">
        <f>IFERROR(GETPIVOTDATA("Quantité",'fabrication 2018 semaine'!$A$5,"semaine",AE107,"Référence",Tableau5[[#This Row],[Référence]]),0)</f>
        <v>0</v>
      </c>
      <c r="AF109" s="10">
        <f>IFERROR(GETPIVOTDATA("Quantité",'fabrication 2018 semaine'!$A$5,"semaine",AF107,"Référence",Tableau5[[#This Row],[Référence]]),0)</f>
        <v>0</v>
      </c>
      <c r="AG109" s="10">
        <f>IFERROR(GETPIVOTDATA("Quantité",'fabrication 2018 semaine'!$A$5,"semaine",AG107,"Référence",Tableau5[[#This Row],[Référence]]),0)</f>
        <v>0</v>
      </c>
      <c r="AH109" s="10">
        <f>IFERROR(GETPIVOTDATA("Quantité",'fabrication 2018 semaine'!$A$5,"semaine",AH107,"Référence",Tableau5[[#This Row],[Référence]]),0)</f>
        <v>0</v>
      </c>
      <c r="AI109" s="10">
        <f>IFERROR(GETPIVOTDATA("Quantité",'fabrication 2018 semaine'!$A$5,"semaine",AI107,"Référence",Tableau5[[#This Row],[Référence]]),0)</f>
        <v>0</v>
      </c>
      <c r="AJ109" s="10">
        <f>IFERROR(GETPIVOTDATA("Quantité",'fabrication 2018 semaine'!$A$5,"semaine",AJ107,"Référence",Tableau5[[#This Row],[Référence]]),0)</f>
        <v>0</v>
      </c>
      <c r="AK109" s="10">
        <f>IFERROR(GETPIVOTDATA("Quantité",'fabrication 2018 semaine'!$A$5,"semaine",AK107,"Référence",Tableau5[[#This Row],[Référence]]),0)</f>
        <v>0</v>
      </c>
      <c r="AL109" s="10">
        <f>IFERROR(GETPIVOTDATA("Quantité",'fabrication 2018 semaine'!$A$5,"semaine",AL107,"Référence",Tableau5[[#This Row],[Référence]]),0)</f>
        <v>0</v>
      </c>
      <c r="AM109" s="10">
        <f>IFERROR(GETPIVOTDATA("Quantité",'fabrication 2018 semaine'!$A$5,"semaine",AM107,"Référence",Tableau5[[#This Row],[Référence]]),0)</f>
        <v>0</v>
      </c>
      <c r="AN109" s="10">
        <f>IFERROR(GETPIVOTDATA("Quantité",'fabrication 2018 semaine'!$A$5,"semaine",AN107,"Référence",Tableau5[[#This Row],[Référence]]),0)</f>
        <v>0</v>
      </c>
      <c r="AO109" s="10">
        <f>IFERROR(GETPIVOTDATA("Quantité",'fabrication 2018 semaine'!$A$5,"semaine",AO107,"Référence",Tableau5[[#This Row],[Référence]]),0)</f>
        <v>0</v>
      </c>
      <c r="AP109" s="10">
        <f>IFERROR(GETPIVOTDATA("Quantité",'fabrication 2018 semaine'!$A$5,"semaine",AP107,"Référence",Tableau5[[#This Row],[Référence]]),0)</f>
        <v>0</v>
      </c>
      <c r="AQ109" s="10">
        <f>IFERROR(GETPIVOTDATA("Quantité",'fabrication 2018 semaine'!$A$5,"semaine",AQ107,"Référence",Tableau5[[#This Row],[Référence]]),0)</f>
        <v>0</v>
      </c>
      <c r="AR109" s="10">
        <f>IFERROR(GETPIVOTDATA("Quantité",'fabrication 2018 semaine'!$A$5,"semaine",AR107,"Référence",Tableau5[[#This Row],[Référence]]),0)</f>
        <v>0</v>
      </c>
      <c r="AS109" s="10">
        <f>IFERROR(GETPIVOTDATA("Quantité",'fabrication 2018 semaine'!$A$5,"semaine",AS107,"Référence",Tableau5[[#This Row],[Référence]]),0)</f>
        <v>0</v>
      </c>
      <c r="AT109" s="10">
        <f>IFERROR(GETPIVOTDATA("Quantité",'fabrication 2018 semaine'!$A$5,"semaine",AT107,"Référence",Tableau5[[#This Row],[Référence]]),0)</f>
        <v>0</v>
      </c>
      <c r="AU109" s="10">
        <f>IFERROR(GETPIVOTDATA("Quantité",'fabrication 2018 semaine'!$A$5,"semaine",AU107,"Référence",Tableau5[[#This Row],[Référence]]),0)</f>
        <v>0</v>
      </c>
      <c r="AV109" s="10">
        <f>IFERROR(GETPIVOTDATA("Quantité",'fabrication 2018 semaine'!$A$5,"semaine",AV107,"Référence",Tableau5[[#This Row],[Référence]]),0)</f>
        <v>0</v>
      </c>
      <c r="AW109" s="10">
        <f>IFERROR(GETPIVOTDATA("Quantité",'fabrication 2018 semaine'!$A$5,"semaine",AW107,"Référence",Tableau5[[#This Row],[Référence]]),0)</f>
        <v>0</v>
      </c>
      <c r="AX109" s="10">
        <f>IFERROR(GETPIVOTDATA("Quantité",'fabrication 2018 semaine'!$A$5,"semaine",AX107,"Référence",Tableau5[[#This Row],[Référence]]),0)</f>
        <v>0</v>
      </c>
      <c r="AY109" s="10">
        <f>IFERROR(GETPIVOTDATA("Quantité",'fabrication 2018 semaine'!$A$5,"semaine",AY107,"Référence",Tableau5[[#This Row],[Référence]]),0)</f>
        <v>0</v>
      </c>
      <c r="AZ109" s="10">
        <f>IFERROR(GETPIVOTDATA("Quantité",'fabrication 2018 semaine'!$A$5,"semaine",AZ107,"Référence",Tableau5[[#This Row],[Référence]]),0)</f>
        <v>0</v>
      </c>
      <c r="BA109" s="10">
        <f>IFERROR(GETPIVOTDATA("Quantité",'fabrication 2018 semaine'!$A$5,"semaine",BA107,"Référence",Tableau5[[#This Row],[Référence]]),0)</f>
        <v>0</v>
      </c>
      <c r="BB109" s="10">
        <f>IFERROR(GETPIVOTDATA("Quantité",'fabrication 2018 semaine'!$A$5,"semaine",BB107,"Référence",Tableau5[[#This Row],[Référence]]),0)</f>
        <v>0</v>
      </c>
      <c r="BC109" s="11">
        <f t="shared" si="2"/>
        <v>0</v>
      </c>
    </row>
    <row r="110" spans="1:55" ht="18" customHeight="1" x14ac:dyDescent="0.35">
      <c r="A110" s="9" t="s">
        <v>172</v>
      </c>
      <c r="B110" s="10" t="s">
        <v>344</v>
      </c>
      <c r="C110" s="10">
        <f>IFERROR(GETPIVOTDATA("Quantité",'fabrication 2018 semaine'!$A$5,"semaine",C108,"Référence",Tableau5[[#This Row],[Référence]]),0)</f>
        <v>0</v>
      </c>
      <c r="D110" s="10">
        <f>IFERROR(GETPIVOTDATA("Quantité",'fabrication 2018 semaine'!$A$5,"semaine",D108,"Référence",Tableau5[[#This Row],[Référence]]),0)</f>
        <v>0</v>
      </c>
      <c r="E110" s="10">
        <f>IFERROR(GETPIVOTDATA("Quantité",'fabrication 2018 semaine'!$A$5,"semaine",E108,"Référence",Tableau5[[#This Row],[Référence]]),0)</f>
        <v>0</v>
      </c>
      <c r="F110" s="10">
        <f>IFERROR(GETPIVOTDATA("Quantité",'fabrication 2018 semaine'!$A$5,"semaine",F108,"Référence",Tableau5[[#This Row],[Référence]]),0)</f>
        <v>0</v>
      </c>
      <c r="G110" s="10">
        <f>IFERROR(GETPIVOTDATA("Quantité",'fabrication 2018 semaine'!$A$5,"semaine",G108,"Référence",Tableau5[[#This Row],[Référence]]),0)</f>
        <v>0</v>
      </c>
      <c r="H110" s="10">
        <f>IFERROR(GETPIVOTDATA("Quantité",'fabrication 2018 semaine'!$A$5,"semaine",H108,"Référence",Tableau5[[#This Row],[Référence]]),0)</f>
        <v>0</v>
      </c>
      <c r="I110" s="10">
        <f>IFERROR(GETPIVOTDATA("Quantité",'fabrication 2018 semaine'!$A$5,"semaine",I108,"Référence",Tableau5[[#This Row],[Référence]]),0)</f>
        <v>0</v>
      </c>
      <c r="J110" s="10">
        <f>IFERROR(GETPIVOTDATA("Quantité",'fabrication 2018 semaine'!$A$5,"semaine",J108,"Référence",Tableau5[[#This Row],[Référence]]),0)</f>
        <v>0</v>
      </c>
      <c r="K110" s="10">
        <f>IFERROR(GETPIVOTDATA("Quantité",'fabrication 2018 semaine'!$A$5,"semaine",K108,"Référence",Tableau5[[#This Row],[Référence]]),0)</f>
        <v>0</v>
      </c>
      <c r="L110" s="10">
        <f>IFERROR(GETPIVOTDATA("Quantité",'fabrication 2018 semaine'!$A$5,"semaine",L108,"Référence",Tableau5[[#This Row],[Référence]]),0)</f>
        <v>0</v>
      </c>
      <c r="M110" s="10">
        <f>IFERROR(GETPIVOTDATA("Quantité",'fabrication 2018 semaine'!$A$5,"semaine",M108,"Référence",Tableau5[[#This Row],[Référence]]),0)</f>
        <v>0</v>
      </c>
      <c r="N110" s="10">
        <f>IFERROR(GETPIVOTDATA("Quantité",'fabrication 2018 semaine'!$A$5,"semaine",N108,"Référence",Tableau5[[#This Row],[Référence]]),0)</f>
        <v>0</v>
      </c>
      <c r="O110" s="10">
        <f>IFERROR(GETPIVOTDATA("Quantité",'fabrication 2018 semaine'!$A$5,"semaine",O108,"Référence",Tableau5[[#This Row],[Référence]]),0)</f>
        <v>0</v>
      </c>
      <c r="P110" s="10">
        <f>IFERROR(GETPIVOTDATA("Quantité",'fabrication 2018 semaine'!$A$5,"semaine",P108,"Référence",Tableau5[[#This Row],[Référence]]),0)</f>
        <v>0</v>
      </c>
      <c r="Q110" s="10">
        <f>IFERROR(GETPIVOTDATA("Quantité",'fabrication 2018 semaine'!$A$5,"semaine",Q108,"Référence",Tableau5[[#This Row],[Référence]]),0)</f>
        <v>0</v>
      </c>
      <c r="R110" s="10">
        <f>IFERROR(GETPIVOTDATA("Quantité",'fabrication 2018 semaine'!$A$5,"semaine",R108,"Référence",Tableau5[[#This Row],[Référence]]),0)</f>
        <v>0</v>
      </c>
      <c r="S110" s="10">
        <f>IFERROR(GETPIVOTDATA("Quantité",'fabrication 2018 semaine'!$A$5,"semaine",S108,"Référence",Tableau5[[#This Row],[Référence]]),0)</f>
        <v>0</v>
      </c>
      <c r="T110" s="10">
        <f>IFERROR(GETPIVOTDATA("Quantité",'fabrication 2018 semaine'!$A$5,"semaine",T108,"Référence",Tableau5[[#This Row],[Référence]]),0)</f>
        <v>0</v>
      </c>
      <c r="U110" s="10">
        <f>IFERROR(GETPIVOTDATA("Quantité",'fabrication 2018 semaine'!$A$5,"semaine",U108,"Référence",Tableau5[[#This Row],[Référence]]),0)</f>
        <v>0</v>
      </c>
      <c r="V110" s="10">
        <f>IFERROR(GETPIVOTDATA("Quantité",'fabrication 2018 semaine'!$A$5,"semaine",V108,"Référence",Tableau5[[#This Row],[Référence]]),0)</f>
        <v>0</v>
      </c>
      <c r="W110" s="10">
        <f>IFERROR(GETPIVOTDATA("Quantité",'fabrication 2018 semaine'!$A$5,"semaine",W108,"Référence",Tableau5[[#This Row],[Référence]]),0)</f>
        <v>0</v>
      </c>
      <c r="X110" s="10">
        <f>IFERROR(GETPIVOTDATA("Quantité",'fabrication 2018 semaine'!$A$5,"semaine",X108,"Référence",Tableau5[[#This Row],[Référence]]),0)</f>
        <v>0</v>
      </c>
      <c r="Y110" s="10">
        <f>IFERROR(GETPIVOTDATA("Quantité",'fabrication 2018 semaine'!$A$5,"semaine",Y108,"Référence",Tableau5[[#This Row],[Référence]]),0)</f>
        <v>0</v>
      </c>
      <c r="Z110" s="10">
        <f>IFERROR(GETPIVOTDATA("Quantité",'fabrication 2018 semaine'!$A$5,"semaine",Z108,"Référence",Tableau5[[#This Row],[Référence]]),0)</f>
        <v>0</v>
      </c>
      <c r="AA110" s="10">
        <f>IFERROR(GETPIVOTDATA("Quantité",'fabrication 2018 semaine'!$A$5,"semaine",AA108,"Référence",Tableau5[[#This Row],[Référence]]),0)</f>
        <v>0</v>
      </c>
      <c r="AB110" s="10">
        <f>IFERROR(GETPIVOTDATA("Quantité",'fabrication 2018 semaine'!$A$5,"semaine",AB108,"Référence",Tableau5[[#This Row],[Référence]]),0)</f>
        <v>0</v>
      </c>
      <c r="AC110" s="10">
        <f>IFERROR(GETPIVOTDATA("Quantité",'fabrication 2018 semaine'!$A$5,"semaine",AC108,"Référence",Tableau5[[#This Row],[Référence]]),0)</f>
        <v>0</v>
      </c>
      <c r="AD110" s="10">
        <f>IFERROR(GETPIVOTDATA("Quantité",'fabrication 2018 semaine'!$A$5,"semaine",AD108,"Référence",Tableau5[[#This Row],[Référence]]),0)</f>
        <v>0</v>
      </c>
      <c r="AE110" s="10">
        <f>IFERROR(GETPIVOTDATA("Quantité",'fabrication 2018 semaine'!$A$5,"semaine",AE108,"Référence",Tableau5[[#This Row],[Référence]]),0)</f>
        <v>0</v>
      </c>
      <c r="AF110" s="10">
        <f>IFERROR(GETPIVOTDATA("Quantité",'fabrication 2018 semaine'!$A$5,"semaine",AF108,"Référence",Tableau5[[#This Row],[Référence]]),0)</f>
        <v>0</v>
      </c>
      <c r="AG110" s="10">
        <f>IFERROR(GETPIVOTDATA("Quantité",'fabrication 2018 semaine'!$A$5,"semaine",AG108,"Référence",Tableau5[[#This Row],[Référence]]),0)</f>
        <v>0</v>
      </c>
      <c r="AH110" s="10">
        <f>IFERROR(GETPIVOTDATA("Quantité",'fabrication 2018 semaine'!$A$5,"semaine",AH108,"Référence",Tableau5[[#This Row],[Référence]]),0)</f>
        <v>0</v>
      </c>
      <c r="AI110" s="10">
        <f>IFERROR(GETPIVOTDATA("Quantité",'fabrication 2018 semaine'!$A$5,"semaine",AI108,"Référence",Tableau5[[#This Row],[Référence]]),0)</f>
        <v>0</v>
      </c>
      <c r="AJ110" s="10">
        <f>IFERROR(GETPIVOTDATA("Quantité",'fabrication 2018 semaine'!$A$5,"semaine",AJ108,"Référence",Tableau5[[#This Row],[Référence]]),0)</f>
        <v>0</v>
      </c>
      <c r="AK110" s="10">
        <f>IFERROR(GETPIVOTDATA("Quantité",'fabrication 2018 semaine'!$A$5,"semaine",AK108,"Référence",Tableau5[[#This Row],[Référence]]),0)</f>
        <v>0</v>
      </c>
      <c r="AL110" s="10">
        <f>IFERROR(GETPIVOTDATA("Quantité",'fabrication 2018 semaine'!$A$5,"semaine",AL108,"Référence",Tableau5[[#This Row],[Référence]]),0)</f>
        <v>0</v>
      </c>
      <c r="AM110" s="10">
        <f>IFERROR(GETPIVOTDATA("Quantité",'fabrication 2018 semaine'!$A$5,"semaine",AM108,"Référence",Tableau5[[#This Row],[Référence]]),0)</f>
        <v>0</v>
      </c>
      <c r="AN110" s="10">
        <f>IFERROR(GETPIVOTDATA("Quantité",'fabrication 2018 semaine'!$A$5,"semaine",AN108,"Référence",Tableau5[[#This Row],[Référence]]),0)</f>
        <v>0</v>
      </c>
      <c r="AO110" s="10">
        <f>IFERROR(GETPIVOTDATA("Quantité",'fabrication 2018 semaine'!$A$5,"semaine",AO108,"Référence",Tableau5[[#This Row],[Référence]]),0)</f>
        <v>0</v>
      </c>
      <c r="AP110" s="10">
        <f>IFERROR(GETPIVOTDATA("Quantité",'fabrication 2018 semaine'!$A$5,"semaine",AP108,"Référence",Tableau5[[#This Row],[Référence]]),0)</f>
        <v>0</v>
      </c>
      <c r="AQ110" s="10">
        <f>IFERROR(GETPIVOTDATA("Quantité",'fabrication 2018 semaine'!$A$5,"semaine",AQ108,"Référence",Tableau5[[#This Row],[Référence]]),0)</f>
        <v>0</v>
      </c>
      <c r="AR110" s="10">
        <f>IFERROR(GETPIVOTDATA("Quantité",'fabrication 2018 semaine'!$A$5,"semaine",AR108,"Référence",Tableau5[[#This Row],[Référence]]),0)</f>
        <v>0</v>
      </c>
      <c r="AS110" s="10">
        <f>IFERROR(GETPIVOTDATA("Quantité",'fabrication 2018 semaine'!$A$5,"semaine",AS108,"Référence",Tableau5[[#This Row],[Référence]]),0)</f>
        <v>0</v>
      </c>
      <c r="AT110" s="10">
        <f>IFERROR(GETPIVOTDATA("Quantité",'fabrication 2018 semaine'!$A$5,"semaine",AT108,"Référence",Tableau5[[#This Row],[Référence]]),0)</f>
        <v>0</v>
      </c>
      <c r="AU110" s="10">
        <f>IFERROR(GETPIVOTDATA("Quantité",'fabrication 2018 semaine'!$A$5,"semaine",AU108,"Référence",Tableau5[[#This Row],[Référence]]),0)</f>
        <v>0</v>
      </c>
      <c r="AV110" s="10">
        <f>IFERROR(GETPIVOTDATA("Quantité",'fabrication 2018 semaine'!$A$5,"semaine",AV108,"Référence",Tableau5[[#This Row],[Référence]]),0)</f>
        <v>0</v>
      </c>
      <c r="AW110" s="10">
        <f>IFERROR(GETPIVOTDATA("Quantité",'fabrication 2018 semaine'!$A$5,"semaine",AW108,"Référence",Tableau5[[#This Row],[Référence]]),0)</f>
        <v>0</v>
      </c>
      <c r="AX110" s="10">
        <f>IFERROR(GETPIVOTDATA("Quantité",'fabrication 2018 semaine'!$A$5,"semaine",AX108,"Référence",Tableau5[[#This Row],[Référence]]),0)</f>
        <v>0</v>
      </c>
      <c r="AY110" s="10">
        <f>IFERROR(GETPIVOTDATA("Quantité",'fabrication 2018 semaine'!$A$5,"semaine",AY108,"Référence",Tableau5[[#This Row],[Référence]]),0)</f>
        <v>0</v>
      </c>
      <c r="AZ110" s="10">
        <f>IFERROR(GETPIVOTDATA("Quantité",'fabrication 2018 semaine'!$A$5,"semaine",AZ108,"Référence",Tableau5[[#This Row],[Référence]]),0)</f>
        <v>0</v>
      </c>
      <c r="BA110" s="10">
        <f>IFERROR(GETPIVOTDATA("Quantité",'fabrication 2018 semaine'!$A$5,"semaine",BA108,"Référence",Tableau5[[#This Row],[Référence]]),0)</f>
        <v>0</v>
      </c>
      <c r="BB110" s="10">
        <f>IFERROR(GETPIVOTDATA("Quantité",'fabrication 2018 semaine'!$A$5,"semaine",BB108,"Référence",Tableau5[[#This Row],[Référence]]),0)</f>
        <v>0</v>
      </c>
      <c r="BC110" s="11">
        <f t="shared" si="2"/>
        <v>0</v>
      </c>
    </row>
    <row r="111" spans="1:55" ht="18" customHeight="1" x14ac:dyDescent="0.35">
      <c r="A111" s="12" t="s">
        <v>170</v>
      </c>
      <c r="B111" s="13" t="s">
        <v>345</v>
      </c>
      <c r="C111" s="10">
        <f>IFERROR(GETPIVOTDATA("Quantité",'fabrication 2018 semaine'!$A$5,"semaine",C109,"Référence",Tableau5[[#This Row],[Référence]]),0)</f>
        <v>0</v>
      </c>
      <c r="D111" s="10">
        <f>IFERROR(GETPIVOTDATA("Quantité",'fabrication 2018 semaine'!$A$5,"semaine",D109,"Référence",Tableau5[[#This Row],[Référence]]),0)</f>
        <v>0</v>
      </c>
      <c r="E111" s="10">
        <f>IFERROR(GETPIVOTDATA("Quantité",'fabrication 2018 semaine'!$A$5,"semaine",E109,"Référence",Tableau5[[#This Row],[Référence]]),0)</f>
        <v>0</v>
      </c>
      <c r="F111" s="10">
        <f>IFERROR(GETPIVOTDATA("Quantité",'fabrication 2018 semaine'!$A$5,"semaine",F109,"Référence",Tableau5[[#This Row],[Référence]]),0)</f>
        <v>0</v>
      </c>
      <c r="G111" s="10">
        <f>IFERROR(GETPIVOTDATA("Quantité",'fabrication 2018 semaine'!$A$5,"semaine",G109,"Référence",Tableau5[[#This Row],[Référence]]),0)</f>
        <v>0</v>
      </c>
      <c r="H111" s="10">
        <f>IFERROR(GETPIVOTDATA("Quantité",'fabrication 2018 semaine'!$A$5,"semaine",H109,"Référence",Tableau5[[#This Row],[Référence]]),0)</f>
        <v>0</v>
      </c>
      <c r="I111" s="10">
        <f>IFERROR(GETPIVOTDATA("Quantité",'fabrication 2018 semaine'!$A$5,"semaine",I109,"Référence",Tableau5[[#This Row],[Référence]]),0)</f>
        <v>0</v>
      </c>
      <c r="J111" s="10">
        <f>IFERROR(GETPIVOTDATA("Quantité",'fabrication 2018 semaine'!$A$5,"semaine",J109,"Référence",Tableau5[[#This Row],[Référence]]),0)</f>
        <v>0</v>
      </c>
      <c r="K111" s="10">
        <f>IFERROR(GETPIVOTDATA("Quantité",'fabrication 2018 semaine'!$A$5,"semaine",K109,"Référence",Tableau5[[#This Row],[Référence]]),0)</f>
        <v>0</v>
      </c>
      <c r="L111" s="10">
        <f>IFERROR(GETPIVOTDATA("Quantité",'fabrication 2018 semaine'!$A$5,"semaine",L109,"Référence",Tableau5[[#This Row],[Référence]]),0)</f>
        <v>0</v>
      </c>
      <c r="M111" s="10">
        <f>IFERROR(GETPIVOTDATA("Quantité",'fabrication 2018 semaine'!$A$5,"semaine",M109,"Référence",Tableau5[[#This Row],[Référence]]),0)</f>
        <v>0</v>
      </c>
      <c r="N111" s="10">
        <f>IFERROR(GETPIVOTDATA("Quantité",'fabrication 2018 semaine'!$A$5,"semaine",N109,"Référence",Tableau5[[#This Row],[Référence]]),0)</f>
        <v>0</v>
      </c>
      <c r="O111" s="10">
        <f>IFERROR(GETPIVOTDATA("Quantité",'fabrication 2018 semaine'!$A$5,"semaine",O109,"Référence",Tableau5[[#This Row],[Référence]]),0)</f>
        <v>0</v>
      </c>
      <c r="P111" s="10">
        <f>IFERROR(GETPIVOTDATA("Quantité",'fabrication 2018 semaine'!$A$5,"semaine",P109,"Référence",Tableau5[[#This Row],[Référence]]),0)</f>
        <v>0</v>
      </c>
      <c r="Q111" s="10">
        <f>IFERROR(GETPIVOTDATA("Quantité",'fabrication 2018 semaine'!$A$5,"semaine",Q109,"Référence",Tableau5[[#This Row],[Référence]]),0)</f>
        <v>0</v>
      </c>
      <c r="R111" s="10">
        <f>IFERROR(GETPIVOTDATA("Quantité",'fabrication 2018 semaine'!$A$5,"semaine",R109,"Référence",Tableau5[[#This Row],[Référence]]),0)</f>
        <v>0</v>
      </c>
      <c r="S111" s="10">
        <f>IFERROR(GETPIVOTDATA("Quantité",'fabrication 2018 semaine'!$A$5,"semaine",S109,"Référence",Tableau5[[#This Row],[Référence]]),0)</f>
        <v>0</v>
      </c>
      <c r="T111" s="10">
        <f>IFERROR(GETPIVOTDATA("Quantité",'fabrication 2018 semaine'!$A$5,"semaine",T109,"Référence",Tableau5[[#This Row],[Référence]]),0)</f>
        <v>0</v>
      </c>
      <c r="U111" s="10">
        <f>IFERROR(GETPIVOTDATA("Quantité",'fabrication 2018 semaine'!$A$5,"semaine",U109,"Référence",Tableau5[[#This Row],[Référence]]),0)</f>
        <v>0</v>
      </c>
      <c r="V111" s="10">
        <f>IFERROR(GETPIVOTDATA("Quantité",'fabrication 2018 semaine'!$A$5,"semaine",V109,"Référence",Tableau5[[#This Row],[Référence]]),0)</f>
        <v>0</v>
      </c>
      <c r="W111" s="10">
        <f>IFERROR(GETPIVOTDATA("Quantité",'fabrication 2018 semaine'!$A$5,"semaine",W109,"Référence",Tableau5[[#This Row],[Référence]]),0)</f>
        <v>0</v>
      </c>
      <c r="X111" s="10">
        <f>IFERROR(GETPIVOTDATA("Quantité",'fabrication 2018 semaine'!$A$5,"semaine",X109,"Référence",Tableau5[[#This Row],[Référence]]),0)</f>
        <v>0</v>
      </c>
      <c r="Y111" s="10">
        <f>IFERROR(GETPIVOTDATA("Quantité",'fabrication 2018 semaine'!$A$5,"semaine",Y109,"Référence",Tableau5[[#This Row],[Référence]]),0)</f>
        <v>0</v>
      </c>
      <c r="Z111" s="10">
        <f>IFERROR(GETPIVOTDATA("Quantité",'fabrication 2018 semaine'!$A$5,"semaine",Z109,"Référence",Tableau5[[#This Row],[Référence]]),0)</f>
        <v>0</v>
      </c>
      <c r="AA111" s="10">
        <f>IFERROR(GETPIVOTDATA("Quantité",'fabrication 2018 semaine'!$A$5,"semaine",AA109,"Référence",Tableau5[[#This Row],[Référence]]),0)</f>
        <v>0</v>
      </c>
      <c r="AB111" s="10">
        <f>IFERROR(GETPIVOTDATA("Quantité",'fabrication 2018 semaine'!$A$5,"semaine",AB109,"Référence",Tableau5[[#This Row],[Référence]]),0)</f>
        <v>0</v>
      </c>
      <c r="AC111" s="10">
        <f>IFERROR(GETPIVOTDATA("Quantité",'fabrication 2018 semaine'!$A$5,"semaine",AC109,"Référence",Tableau5[[#This Row],[Référence]]),0)</f>
        <v>0</v>
      </c>
      <c r="AD111" s="10">
        <f>IFERROR(GETPIVOTDATA("Quantité",'fabrication 2018 semaine'!$A$5,"semaine",AD109,"Référence",Tableau5[[#This Row],[Référence]]),0)</f>
        <v>0</v>
      </c>
      <c r="AE111" s="10">
        <f>IFERROR(GETPIVOTDATA("Quantité",'fabrication 2018 semaine'!$A$5,"semaine",AE109,"Référence",Tableau5[[#This Row],[Référence]]),0)</f>
        <v>0</v>
      </c>
      <c r="AF111" s="10">
        <f>IFERROR(GETPIVOTDATA("Quantité",'fabrication 2018 semaine'!$A$5,"semaine",AF109,"Référence",Tableau5[[#This Row],[Référence]]),0)</f>
        <v>0</v>
      </c>
      <c r="AG111" s="10">
        <f>IFERROR(GETPIVOTDATA("Quantité",'fabrication 2018 semaine'!$A$5,"semaine",AG109,"Référence",Tableau5[[#This Row],[Référence]]),0)</f>
        <v>0</v>
      </c>
      <c r="AH111" s="10">
        <f>IFERROR(GETPIVOTDATA("Quantité",'fabrication 2018 semaine'!$A$5,"semaine",AH109,"Référence",Tableau5[[#This Row],[Référence]]),0)</f>
        <v>0</v>
      </c>
      <c r="AI111" s="10">
        <f>IFERROR(GETPIVOTDATA("Quantité",'fabrication 2018 semaine'!$A$5,"semaine",AI109,"Référence",Tableau5[[#This Row],[Référence]]),0)</f>
        <v>0</v>
      </c>
      <c r="AJ111" s="10">
        <f>IFERROR(GETPIVOTDATA("Quantité",'fabrication 2018 semaine'!$A$5,"semaine",AJ109,"Référence",Tableau5[[#This Row],[Référence]]),0)</f>
        <v>0</v>
      </c>
      <c r="AK111" s="10">
        <f>IFERROR(GETPIVOTDATA("Quantité",'fabrication 2018 semaine'!$A$5,"semaine",AK109,"Référence",Tableau5[[#This Row],[Référence]]),0)</f>
        <v>0</v>
      </c>
      <c r="AL111" s="10">
        <f>IFERROR(GETPIVOTDATA("Quantité",'fabrication 2018 semaine'!$A$5,"semaine",AL109,"Référence",Tableau5[[#This Row],[Référence]]),0)</f>
        <v>0</v>
      </c>
      <c r="AM111" s="10">
        <f>IFERROR(GETPIVOTDATA("Quantité",'fabrication 2018 semaine'!$A$5,"semaine",AM109,"Référence",Tableau5[[#This Row],[Référence]]),0)</f>
        <v>0</v>
      </c>
      <c r="AN111" s="10">
        <f>IFERROR(GETPIVOTDATA("Quantité",'fabrication 2018 semaine'!$A$5,"semaine",AN109,"Référence",Tableau5[[#This Row],[Référence]]),0)</f>
        <v>0</v>
      </c>
      <c r="AO111" s="10">
        <f>IFERROR(GETPIVOTDATA("Quantité",'fabrication 2018 semaine'!$A$5,"semaine",AO109,"Référence",Tableau5[[#This Row],[Référence]]),0)</f>
        <v>0</v>
      </c>
      <c r="AP111" s="10">
        <f>IFERROR(GETPIVOTDATA("Quantité",'fabrication 2018 semaine'!$A$5,"semaine",AP109,"Référence",Tableau5[[#This Row],[Référence]]),0)</f>
        <v>0</v>
      </c>
      <c r="AQ111" s="10">
        <f>IFERROR(GETPIVOTDATA("Quantité",'fabrication 2018 semaine'!$A$5,"semaine",AQ109,"Référence",Tableau5[[#This Row],[Référence]]),0)</f>
        <v>0</v>
      </c>
      <c r="AR111" s="10">
        <f>IFERROR(GETPIVOTDATA("Quantité",'fabrication 2018 semaine'!$A$5,"semaine",AR109,"Référence",Tableau5[[#This Row],[Référence]]),0)</f>
        <v>0</v>
      </c>
      <c r="AS111" s="10">
        <f>IFERROR(GETPIVOTDATA("Quantité",'fabrication 2018 semaine'!$A$5,"semaine",AS109,"Référence",Tableau5[[#This Row],[Référence]]),0)</f>
        <v>0</v>
      </c>
      <c r="AT111" s="10">
        <f>IFERROR(GETPIVOTDATA("Quantité",'fabrication 2018 semaine'!$A$5,"semaine",AT109,"Référence",Tableau5[[#This Row],[Référence]]),0)</f>
        <v>0</v>
      </c>
      <c r="AU111" s="10">
        <f>IFERROR(GETPIVOTDATA("Quantité",'fabrication 2018 semaine'!$A$5,"semaine",AU109,"Référence",Tableau5[[#This Row],[Référence]]),0)</f>
        <v>0</v>
      </c>
      <c r="AV111" s="10">
        <f>IFERROR(GETPIVOTDATA("Quantité",'fabrication 2018 semaine'!$A$5,"semaine",AV109,"Référence",Tableau5[[#This Row],[Référence]]),0)</f>
        <v>0</v>
      </c>
      <c r="AW111" s="10">
        <f>IFERROR(GETPIVOTDATA("Quantité",'fabrication 2018 semaine'!$A$5,"semaine",AW109,"Référence",Tableau5[[#This Row],[Référence]]),0)</f>
        <v>0</v>
      </c>
      <c r="AX111" s="10">
        <f>IFERROR(GETPIVOTDATA("Quantité",'fabrication 2018 semaine'!$A$5,"semaine",AX109,"Référence",Tableau5[[#This Row],[Référence]]),0)</f>
        <v>0</v>
      </c>
      <c r="AY111" s="10">
        <f>IFERROR(GETPIVOTDATA("Quantité",'fabrication 2018 semaine'!$A$5,"semaine",AY109,"Référence",Tableau5[[#This Row],[Référence]]),0)</f>
        <v>0</v>
      </c>
      <c r="AZ111" s="10">
        <f>IFERROR(GETPIVOTDATA("Quantité",'fabrication 2018 semaine'!$A$5,"semaine",AZ109,"Référence",Tableau5[[#This Row],[Référence]]),0)</f>
        <v>0</v>
      </c>
      <c r="BA111" s="10">
        <f>IFERROR(GETPIVOTDATA("Quantité",'fabrication 2018 semaine'!$A$5,"semaine",BA109,"Référence",Tableau5[[#This Row],[Référence]]),0)</f>
        <v>0</v>
      </c>
      <c r="BB111" s="10">
        <f>IFERROR(GETPIVOTDATA("Quantité",'fabrication 2018 semaine'!$A$5,"semaine",BB109,"Référence",Tableau5[[#This Row],[Référence]]),0)</f>
        <v>0</v>
      </c>
      <c r="BC111" s="11">
        <f t="shared" si="2"/>
        <v>0</v>
      </c>
    </row>
    <row r="112" spans="1:55" ht="18" customHeight="1" x14ac:dyDescent="0.35">
      <c r="A112" s="9" t="s">
        <v>190</v>
      </c>
      <c r="B112" s="10" t="s">
        <v>191</v>
      </c>
      <c r="C112" s="10">
        <f>IFERROR(GETPIVOTDATA("Quantité",'fabrication 2018 semaine'!$A$5,"semaine",C110,"Référence",Tableau5[[#This Row],[Référence]]),0)</f>
        <v>0</v>
      </c>
      <c r="D112" s="10">
        <f>IFERROR(GETPIVOTDATA("Quantité",'fabrication 2018 semaine'!$A$5,"semaine",D110,"Référence",Tableau5[[#This Row],[Référence]]),0)</f>
        <v>0</v>
      </c>
      <c r="E112" s="10">
        <f>IFERROR(GETPIVOTDATA("Quantité",'fabrication 2018 semaine'!$A$5,"semaine",E110,"Référence",Tableau5[[#This Row],[Référence]]),0)</f>
        <v>0</v>
      </c>
      <c r="F112" s="10">
        <f>IFERROR(GETPIVOTDATA("Quantité",'fabrication 2018 semaine'!$A$5,"semaine",F110,"Référence",Tableau5[[#This Row],[Référence]]),0)</f>
        <v>0</v>
      </c>
      <c r="G112" s="10">
        <f>IFERROR(GETPIVOTDATA("Quantité",'fabrication 2018 semaine'!$A$5,"semaine",G110,"Référence",Tableau5[[#This Row],[Référence]]),0)</f>
        <v>0</v>
      </c>
      <c r="H112" s="10">
        <f>IFERROR(GETPIVOTDATA("Quantité",'fabrication 2018 semaine'!$A$5,"semaine",H110,"Référence",Tableau5[[#This Row],[Référence]]),0)</f>
        <v>0</v>
      </c>
      <c r="I112" s="10">
        <f>IFERROR(GETPIVOTDATA("Quantité",'fabrication 2018 semaine'!$A$5,"semaine",I110,"Référence",Tableau5[[#This Row],[Référence]]),0)</f>
        <v>0</v>
      </c>
      <c r="J112" s="10">
        <f>IFERROR(GETPIVOTDATA("Quantité",'fabrication 2018 semaine'!$A$5,"semaine",J110,"Référence",Tableau5[[#This Row],[Référence]]),0)</f>
        <v>0</v>
      </c>
      <c r="K112" s="10">
        <f>IFERROR(GETPIVOTDATA("Quantité",'fabrication 2018 semaine'!$A$5,"semaine",K110,"Référence",Tableau5[[#This Row],[Référence]]),0)</f>
        <v>0</v>
      </c>
      <c r="L112" s="10">
        <f>IFERROR(GETPIVOTDATA("Quantité",'fabrication 2018 semaine'!$A$5,"semaine",L110,"Référence",Tableau5[[#This Row],[Référence]]),0)</f>
        <v>0</v>
      </c>
      <c r="M112" s="10">
        <f>IFERROR(GETPIVOTDATA("Quantité",'fabrication 2018 semaine'!$A$5,"semaine",M110,"Référence",Tableau5[[#This Row],[Référence]]),0)</f>
        <v>0</v>
      </c>
      <c r="N112" s="10">
        <f>IFERROR(GETPIVOTDATA("Quantité",'fabrication 2018 semaine'!$A$5,"semaine",N110,"Référence",Tableau5[[#This Row],[Référence]]),0)</f>
        <v>0</v>
      </c>
      <c r="O112" s="10">
        <f>IFERROR(GETPIVOTDATA("Quantité",'fabrication 2018 semaine'!$A$5,"semaine",O110,"Référence",Tableau5[[#This Row],[Référence]]),0)</f>
        <v>0</v>
      </c>
      <c r="P112" s="10">
        <f>IFERROR(GETPIVOTDATA("Quantité",'fabrication 2018 semaine'!$A$5,"semaine",P110,"Référence",Tableau5[[#This Row],[Référence]]),0)</f>
        <v>0</v>
      </c>
      <c r="Q112" s="10">
        <f>IFERROR(GETPIVOTDATA("Quantité",'fabrication 2018 semaine'!$A$5,"semaine",Q110,"Référence",Tableau5[[#This Row],[Référence]]),0)</f>
        <v>0</v>
      </c>
      <c r="R112" s="10">
        <f>IFERROR(GETPIVOTDATA("Quantité",'fabrication 2018 semaine'!$A$5,"semaine",R110,"Référence",Tableau5[[#This Row],[Référence]]),0)</f>
        <v>0</v>
      </c>
      <c r="S112" s="10">
        <f>IFERROR(GETPIVOTDATA("Quantité",'fabrication 2018 semaine'!$A$5,"semaine",S110,"Référence",Tableau5[[#This Row],[Référence]]),0)</f>
        <v>0</v>
      </c>
      <c r="T112" s="10">
        <f>IFERROR(GETPIVOTDATA("Quantité",'fabrication 2018 semaine'!$A$5,"semaine",T110,"Référence",Tableau5[[#This Row],[Référence]]),0)</f>
        <v>0</v>
      </c>
      <c r="U112" s="10">
        <f>IFERROR(GETPIVOTDATA("Quantité",'fabrication 2018 semaine'!$A$5,"semaine",U110,"Référence",Tableau5[[#This Row],[Référence]]),0)</f>
        <v>0</v>
      </c>
      <c r="V112" s="10">
        <f>IFERROR(GETPIVOTDATA("Quantité",'fabrication 2018 semaine'!$A$5,"semaine",V110,"Référence",Tableau5[[#This Row],[Référence]]),0)</f>
        <v>0</v>
      </c>
      <c r="W112" s="10">
        <f>IFERROR(GETPIVOTDATA("Quantité",'fabrication 2018 semaine'!$A$5,"semaine",W110,"Référence",Tableau5[[#This Row],[Référence]]),0)</f>
        <v>0</v>
      </c>
      <c r="X112" s="10">
        <f>IFERROR(GETPIVOTDATA("Quantité",'fabrication 2018 semaine'!$A$5,"semaine",X110,"Référence",Tableau5[[#This Row],[Référence]]),0)</f>
        <v>0</v>
      </c>
      <c r="Y112" s="10">
        <f>IFERROR(GETPIVOTDATA("Quantité",'fabrication 2018 semaine'!$A$5,"semaine",Y110,"Référence",Tableau5[[#This Row],[Référence]]),0)</f>
        <v>0</v>
      </c>
      <c r="Z112" s="10">
        <f>IFERROR(GETPIVOTDATA("Quantité",'fabrication 2018 semaine'!$A$5,"semaine",Z110,"Référence",Tableau5[[#This Row],[Référence]]),0)</f>
        <v>0</v>
      </c>
      <c r="AA112" s="10">
        <f>IFERROR(GETPIVOTDATA("Quantité",'fabrication 2018 semaine'!$A$5,"semaine",AA110,"Référence",Tableau5[[#This Row],[Référence]]),0)</f>
        <v>0</v>
      </c>
      <c r="AB112" s="10">
        <f>IFERROR(GETPIVOTDATA("Quantité",'fabrication 2018 semaine'!$A$5,"semaine",AB110,"Référence",Tableau5[[#This Row],[Référence]]),0)</f>
        <v>0</v>
      </c>
      <c r="AC112" s="10">
        <f>IFERROR(GETPIVOTDATA("Quantité",'fabrication 2018 semaine'!$A$5,"semaine",AC110,"Référence",Tableau5[[#This Row],[Référence]]),0)</f>
        <v>0</v>
      </c>
      <c r="AD112" s="10">
        <f>IFERROR(GETPIVOTDATA("Quantité",'fabrication 2018 semaine'!$A$5,"semaine",AD110,"Référence",Tableau5[[#This Row],[Référence]]),0)</f>
        <v>0</v>
      </c>
      <c r="AE112" s="10">
        <f>IFERROR(GETPIVOTDATA("Quantité",'fabrication 2018 semaine'!$A$5,"semaine",AE110,"Référence",Tableau5[[#This Row],[Référence]]),0)</f>
        <v>0</v>
      </c>
      <c r="AF112" s="10">
        <f>IFERROR(GETPIVOTDATA("Quantité",'fabrication 2018 semaine'!$A$5,"semaine",AF110,"Référence",Tableau5[[#This Row],[Référence]]),0)</f>
        <v>0</v>
      </c>
      <c r="AG112" s="10">
        <f>IFERROR(GETPIVOTDATA("Quantité",'fabrication 2018 semaine'!$A$5,"semaine",AG110,"Référence",Tableau5[[#This Row],[Référence]]),0)</f>
        <v>0</v>
      </c>
      <c r="AH112" s="10">
        <f>IFERROR(GETPIVOTDATA("Quantité",'fabrication 2018 semaine'!$A$5,"semaine",AH110,"Référence",Tableau5[[#This Row],[Référence]]),0)</f>
        <v>0</v>
      </c>
      <c r="AI112" s="10">
        <f>IFERROR(GETPIVOTDATA("Quantité",'fabrication 2018 semaine'!$A$5,"semaine",AI110,"Référence",Tableau5[[#This Row],[Référence]]),0)</f>
        <v>0</v>
      </c>
      <c r="AJ112" s="10">
        <f>IFERROR(GETPIVOTDATA("Quantité",'fabrication 2018 semaine'!$A$5,"semaine",AJ110,"Référence",Tableau5[[#This Row],[Référence]]),0)</f>
        <v>0</v>
      </c>
      <c r="AK112" s="10">
        <f>IFERROR(GETPIVOTDATA("Quantité",'fabrication 2018 semaine'!$A$5,"semaine",AK110,"Référence",Tableau5[[#This Row],[Référence]]),0)</f>
        <v>0</v>
      </c>
      <c r="AL112" s="10">
        <f>IFERROR(GETPIVOTDATA("Quantité",'fabrication 2018 semaine'!$A$5,"semaine",AL110,"Référence",Tableau5[[#This Row],[Référence]]),0)</f>
        <v>0</v>
      </c>
      <c r="AM112" s="10">
        <f>IFERROR(GETPIVOTDATA("Quantité",'fabrication 2018 semaine'!$A$5,"semaine",AM110,"Référence",Tableau5[[#This Row],[Référence]]),0)</f>
        <v>0</v>
      </c>
      <c r="AN112" s="10">
        <f>IFERROR(GETPIVOTDATA("Quantité",'fabrication 2018 semaine'!$A$5,"semaine",AN110,"Référence",Tableau5[[#This Row],[Référence]]),0)</f>
        <v>0</v>
      </c>
      <c r="AO112" s="10">
        <f>IFERROR(GETPIVOTDATA("Quantité",'fabrication 2018 semaine'!$A$5,"semaine",AO110,"Référence",Tableau5[[#This Row],[Référence]]),0)</f>
        <v>0</v>
      </c>
      <c r="AP112" s="10">
        <f>IFERROR(GETPIVOTDATA("Quantité",'fabrication 2018 semaine'!$A$5,"semaine",AP110,"Référence",Tableau5[[#This Row],[Référence]]),0)</f>
        <v>0</v>
      </c>
      <c r="AQ112" s="10">
        <f>IFERROR(GETPIVOTDATA("Quantité",'fabrication 2018 semaine'!$A$5,"semaine",AQ110,"Référence",Tableau5[[#This Row],[Référence]]),0)</f>
        <v>0</v>
      </c>
      <c r="AR112" s="10">
        <f>IFERROR(GETPIVOTDATA("Quantité",'fabrication 2018 semaine'!$A$5,"semaine",AR110,"Référence",Tableau5[[#This Row],[Référence]]),0)</f>
        <v>0</v>
      </c>
      <c r="AS112" s="10">
        <f>IFERROR(GETPIVOTDATA("Quantité",'fabrication 2018 semaine'!$A$5,"semaine",AS110,"Référence",Tableau5[[#This Row],[Référence]]),0)</f>
        <v>0</v>
      </c>
      <c r="AT112" s="10">
        <f>IFERROR(GETPIVOTDATA("Quantité",'fabrication 2018 semaine'!$A$5,"semaine",AT110,"Référence",Tableau5[[#This Row],[Référence]]),0)</f>
        <v>0</v>
      </c>
      <c r="AU112" s="10">
        <f>IFERROR(GETPIVOTDATA("Quantité",'fabrication 2018 semaine'!$A$5,"semaine",AU110,"Référence",Tableau5[[#This Row],[Référence]]),0)</f>
        <v>0</v>
      </c>
      <c r="AV112" s="10">
        <f>IFERROR(GETPIVOTDATA("Quantité",'fabrication 2018 semaine'!$A$5,"semaine",AV110,"Référence",Tableau5[[#This Row],[Référence]]),0)</f>
        <v>0</v>
      </c>
      <c r="AW112" s="10">
        <f>IFERROR(GETPIVOTDATA("Quantité",'fabrication 2018 semaine'!$A$5,"semaine",AW110,"Référence",Tableau5[[#This Row],[Référence]]),0)</f>
        <v>0</v>
      </c>
      <c r="AX112" s="10">
        <f>IFERROR(GETPIVOTDATA("Quantité",'fabrication 2018 semaine'!$A$5,"semaine",AX110,"Référence",Tableau5[[#This Row],[Référence]]),0)</f>
        <v>0</v>
      </c>
      <c r="AY112" s="10">
        <f>IFERROR(GETPIVOTDATA("Quantité",'fabrication 2018 semaine'!$A$5,"semaine",AY110,"Référence",Tableau5[[#This Row],[Référence]]),0)</f>
        <v>0</v>
      </c>
      <c r="AZ112" s="10">
        <f>IFERROR(GETPIVOTDATA("Quantité",'fabrication 2018 semaine'!$A$5,"semaine",AZ110,"Référence",Tableau5[[#This Row],[Référence]]),0)</f>
        <v>0</v>
      </c>
      <c r="BA112" s="10">
        <f>IFERROR(GETPIVOTDATA("Quantité",'fabrication 2018 semaine'!$A$5,"semaine",BA110,"Référence",Tableau5[[#This Row],[Référence]]),0)</f>
        <v>0</v>
      </c>
      <c r="BB112" s="10">
        <f>IFERROR(GETPIVOTDATA("Quantité",'fabrication 2018 semaine'!$A$5,"semaine",BB110,"Référence",Tableau5[[#This Row],[Référence]]),0)</f>
        <v>0</v>
      </c>
      <c r="BC112" s="11">
        <f t="shared" si="2"/>
        <v>0</v>
      </c>
    </row>
    <row r="113" spans="1:55" ht="18" customHeight="1" x14ac:dyDescent="0.35">
      <c r="A113" s="9" t="s">
        <v>92</v>
      </c>
      <c r="B113" s="10" t="s">
        <v>93</v>
      </c>
      <c r="C113" s="10">
        <f>IFERROR(GETPIVOTDATA("Quantité",'fabrication 2018 semaine'!$A$5,"semaine",C111,"Référence",Tableau5[[#This Row],[Référence]]),0)</f>
        <v>0</v>
      </c>
      <c r="D113" s="10">
        <f>IFERROR(GETPIVOTDATA("Quantité",'fabrication 2018 semaine'!$A$5,"semaine",D111,"Référence",Tableau5[[#This Row],[Référence]]),0)</f>
        <v>0</v>
      </c>
      <c r="E113" s="10">
        <f>IFERROR(GETPIVOTDATA("Quantité",'fabrication 2018 semaine'!$A$5,"semaine",E111,"Référence",Tableau5[[#This Row],[Référence]]),0)</f>
        <v>0</v>
      </c>
      <c r="F113" s="10">
        <f>IFERROR(GETPIVOTDATA("Quantité",'fabrication 2018 semaine'!$A$5,"semaine",F111,"Référence",Tableau5[[#This Row],[Référence]]),0)</f>
        <v>0</v>
      </c>
      <c r="G113" s="10">
        <f>IFERROR(GETPIVOTDATA("Quantité",'fabrication 2018 semaine'!$A$5,"semaine",G111,"Référence",Tableau5[[#This Row],[Référence]]),0)</f>
        <v>0</v>
      </c>
      <c r="H113" s="10">
        <f>IFERROR(GETPIVOTDATA("Quantité",'fabrication 2018 semaine'!$A$5,"semaine",H111,"Référence",Tableau5[[#This Row],[Référence]]),0)</f>
        <v>0</v>
      </c>
      <c r="I113" s="10">
        <f>IFERROR(GETPIVOTDATA("Quantité",'fabrication 2018 semaine'!$A$5,"semaine",I111,"Référence",Tableau5[[#This Row],[Référence]]),0)</f>
        <v>0</v>
      </c>
      <c r="J113" s="10">
        <f>IFERROR(GETPIVOTDATA("Quantité",'fabrication 2018 semaine'!$A$5,"semaine",J111,"Référence",Tableau5[[#This Row],[Référence]]),0)</f>
        <v>0</v>
      </c>
      <c r="K113" s="10">
        <f>IFERROR(GETPIVOTDATA("Quantité",'fabrication 2018 semaine'!$A$5,"semaine",K111,"Référence",Tableau5[[#This Row],[Référence]]),0)</f>
        <v>0</v>
      </c>
      <c r="L113" s="10">
        <f>IFERROR(GETPIVOTDATA("Quantité",'fabrication 2018 semaine'!$A$5,"semaine",L111,"Référence",Tableau5[[#This Row],[Référence]]),0)</f>
        <v>0</v>
      </c>
      <c r="M113" s="10">
        <f>IFERROR(GETPIVOTDATA("Quantité",'fabrication 2018 semaine'!$A$5,"semaine",M111,"Référence",Tableau5[[#This Row],[Référence]]),0)</f>
        <v>0</v>
      </c>
      <c r="N113" s="10">
        <f>IFERROR(GETPIVOTDATA("Quantité",'fabrication 2018 semaine'!$A$5,"semaine",N111,"Référence",Tableau5[[#This Row],[Référence]]),0)</f>
        <v>0</v>
      </c>
      <c r="O113" s="10">
        <f>IFERROR(GETPIVOTDATA("Quantité",'fabrication 2018 semaine'!$A$5,"semaine",O111,"Référence",Tableau5[[#This Row],[Référence]]),0)</f>
        <v>0</v>
      </c>
      <c r="P113" s="10">
        <f>IFERROR(GETPIVOTDATA("Quantité",'fabrication 2018 semaine'!$A$5,"semaine",P111,"Référence",Tableau5[[#This Row],[Référence]]),0)</f>
        <v>0</v>
      </c>
      <c r="Q113" s="10">
        <f>IFERROR(GETPIVOTDATA("Quantité",'fabrication 2018 semaine'!$A$5,"semaine",Q111,"Référence",Tableau5[[#This Row],[Référence]]),0)</f>
        <v>0</v>
      </c>
      <c r="R113" s="10">
        <f>IFERROR(GETPIVOTDATA("Quantité",'fabrication 2018 semaine'!$A$5,"semaine",R111,"Référence",Tableau5[[#This Row],[Référence]]),0)</f>
        <v>0</v>
      </c>
      <c r="S113" s="10">
        <f>IFERROR(GETPIVOTDATA("Quantité",'fabrication 2018 semaine'!$A$5,"semaine",S111,"Référence",Tableau5[[#This Row],[Référence]]),0)</f>
        <v>0</v>
      </c>
      <c r="T113" s="10">
        <f>IFERROR(GETPIVOTDATA("Quantité",'fabrication 2018 semaine'!$A$5,"semaine",T111,"Référence",Tableau5[[#This Row],[Référence]]),0)</f>
        <v>0</v>
      </c>
      <c r="U113" s="10">
        <f>IFERROR(GETPIVOTDATA("Quantité",'fabrication 2018 semaine'!$A$5,"semaine",U111,"Référence",Tableau5[[#This Row],[Référence]]),0)</f>
        <v>0</v>
      </c>
      <c r="V113" s="10">
        <f>IFERROR(GETPIVOTDATA("Quantité",'fabrication 2018 semaine'!$A$5,"semaine",V111,"Référence",Tableau5[[#This Row],[Référence]]),0)</f>
        <v>0</v>
      </c>
      <c r="W113" s="10">
        <f>IFERROR(GETPIVOTDATA("Quantité",'fabrication 2018 semaine'!$A$5,"semaine",W111,"Référence",Tableau5[[#This Row],[Référence]]),0)</f>
        <v>0</v>
      </c>
      <c r="X113" s="10">
        <f>IFERROR(GETPIVOTDATA("Quantité",'fabrication 2018 semaine'!$A$5,"semaine",X111,"Référence",Tableau5[[#This Row],[Référence]]),0)</f>
        <v>0</v>
      </c>
      <c r="Y113" s="10">
        <f>IFERROR(GETPIVOTDATA("Quantité",'fabrication 2018 semaine'!$A$5,"semaine",Y111,"Référence",Tableau5[[#This Row],[Référence]]),0)</f>
        <v>0</v>
      </c>
      <c r="Z113" s="10">
        <f>IFERROR(GETPIVOTDATA("Quantité",'fabrication 2018 semaine'!$A$5,"semaine",Z111,"Référence",Tableau5[[#This Row],[Référence]]),0)</f>
        <v>0</v>
      </c>
      <c r="AA113" s="10">
        <f>IFERROR(GETPIVOTDATA("Quantité",'fabrication 2018 semaine'!$A$5,"semaine",AA111,"Référence",Tableau5[[#This Row],[Référence]]),0)</f>
        <v>0</v>
      </c>
      <c r="AB113" s="10">
        <f>IFERROR(GETPIVOTDATA("Quantité",'fabrication 2018 semaine'!$A$5,"semaine",AB111,"Référence",Tableau5[[#This Row],[Référence]]),0)</f>
        <v>0</v>
      </c>
      <c r="AC113" s="10">
        <f>IFERROR(GETPIVOTDATA("Quantité",'fabrication 2018 semaine'!$A$5,"semaine",AC111,"Référence",Tableau5[[#This Row],[Référence]]),0)</f>
        <v>0</v>
      </c>
      <c r="AD113" s="10">
        <f>IFERROR(GETPIVOTDATA("Quantité",'fabrication 2018 semaine'!$A$5,"semaine",AD111,"Référence",Tableau5[[#This Row],[Référence]]),0)</f>
        <v>0</v>
      </c>
      <c r="AE113" s="10">
        <f>IFERROR(GETPIVOTDATA("Quantité",'fabrication 2018 semaine'!$A$5,"semaine",AE111,"Référence",Tableau5[[#This Row],[Référence]]),0)</f>
        <v>0</v>
      </c>
      <c r="AF113" s="10">
        <f>IFERROR(GETPIVOTDATA("Quantité",'fabrication 2018 semaine'!$A$5,"semaine",AF111,"Référence",Tableau5[[#This Row],[Référence]]),0)</f>
        <v>0</v>
      </c>
      <c r="AG113" s="10">
        <f>IFERROR(GETPIVOTDATA("Quantité",'fabrication 2018 semaine'!$A$5,"semaine",AG111,"Référence",Tableau5[[#This Row],[Référence]]),0)</f>
        <v>0</v>
      </c>
      <c r="AH113" s="10">
        <f>IFERROR(GETPIVOTDATA("Quantité",'fabrication 2018 semaine'!$A$5,"semaine",AH111,"Référence",Tableau5[[#This Row],[Référence]]),0)</f>
        <v>0</v>
      </c>
      <c r="AI113" s="10">
        <f>IFERROR(GETPIVOTDATA("Quantité",'fabrication 2018 semaine'!$A$5,"semaine",AI111,"Référence",Tableau5[[#This Row],[Référence]]),0)</f>
        <v>0</v>
      </c>
      <c r="AJ113" s="10">
        <f>IFERROR(GETPIVOTDATA("Quantité",'fabrication 2018 semaine'!$A$5,"semaine",AJ111,"Référence",Tableau5[[#This Row],[Référence]]),0)</f>
        <v>0</v>
      </c>
      <c r="AK113" s="10">
        <f>IFERROR(GETPIVOTDATA("Quantité",'fabrication 2018 semaine'!$A$5,"semaine",AK111,"Référence",Tableau5[[#This Row],[Référence]]),0)</f>
        <v>0</v>
      </c>
      <c r="AL113" s="10">
        <f>IFERROR(GETPIVOTDATA("Quantité",'fabrication 2018 semaine'!$A$5,"semaine",AL111,"Référence",Tableau5[[#This Row],[Référence]]),0)</f>
        <v>0</v>
      </c>
      <c r="AM113" s="10">
        <f>IFERROR(GETPIVOTDATA("Quantité",'fabrication 2018 semaine'!$A$5,"semaine",AM111,"Référence",Tableau5[[#This Row],[Référence]]),0)</f>
        <v>0</v>
      </c>
      <c r="AN113" s="10">
        <f>IFERROR(GETPIVOTDATA("Quantité",'fabrication 2018 semaine'!$A$5,"semaine",AN111,"Référence",Tableau5[[#This Row],[Référence]]),0)</f>
        <v>0</v>
      </c>
      <c r="AO113" s="10">
        <f>IFERROR(GETPIVOTDATA("Quantité",'fabrication 2018 semaine'!$A$5,"semaine",AO111,"Référence",Tableau5[[#This Row],[Référence]]),0)</f>
        <v>0</v>
      </c>
      <c r="AP113" s="10">
        <f>IFERROR(GETPIVOTDATA("Quantité",'fabrication 2018 semaine'!$A$5,"semaine",AP111,"Référence",Tableau5[[#This Row],[Référence]]),0)</f>
        <v>0</v>
      </c>
      <c r="AQ113" s="10">
        <f>IFERROR(GETPIVOTDATA("Quantité",'fabrication 2018 semaine'!$A$5,"semaine",AQ111,"Référence",Tableau5[[#This Row],[Référence]]),0)</f>
        <v>0</v>
      </c>
      <c r="AR113" s="10">
        <f>IFERROR(GETPIVOTDATA("Quantité",'fabrication 2018 semaine'!$A$5,"semaine",AR111,"Référence",Tableau5[[#This Row],[Référence]]),0)</f>
        <v>0</v>
      </c>
      <c r="AS113" s="10">
        <f>IFERROR(GETPIVOTDATA("Quantité",'fabrication 2018 semaine'!$A$5,"semaine",AS111,"Référence",Tableau5[[#This Row],[Référence]]),0)</f>
        <v>0</v>
      </c>
      <c r="AT113" s="10">
        <f>IFERROR(GETPIVOTDATA("Quantité",'fabrication 2018 semaine'!$A$5,"semaine",AT111,"Référence",Tableau5[[#This Row],[Référence]]),0)</f>
        <v>0</v>
      </c>
      <c r="AU113" s="10">
        <f>IFERROR(GETPIVOTDATA("Quantité",'fabrication 2018 semaine'!$A$5,"semaine",AU111,"Référence",Tableau5[[#This Row],[Référence]]),0)</f>
        <v>0</v>
      </c>
      <c r="AV113" s="10">
        <f>IFERROR(GETPIVOTDATA("Quantité",'fabrication 2018 semaine'!$A$5,"semaine",AV111,"Référence",Tableau5[[#This Row],[Référence]]),0)</f>
        <v>0</v>
      </c>
      <c r="AW113" s="10">
        <f>IFERROR(GETPIVOTDATA("Quantité",'fabrication 2018 semaine'!$A$5,"semaine",AW111,"Référence",Tableau5[[#This Row],[Référence]]),0)</f>
        <v>0</v>
      </c>
      <c r="AX113" s="10">
        <f>IFERROR(GETPIVOTDATA("Quantité",'fabrication 2018 semaine'!$A$5,"semaine",AX111,"Référence",Tableau5[[#This Row],[Référence]]),0)</f>
        <v>0</v>
      </c>
      <c r="AY113" s="10">
        <f>IFERROR(GETPIVOTDATA("Quantité",'fabrication 2018 semaine'!$A$5,"semaine",AY111,"Référence",Tableau5[[#This Row],[Référence]]),0)</f>
        <v>0</v>
      </c>
      <c r="AZ113" s="10">
        <f>IFERROR(GETPIVOTDATA("Quantité",'fabrication 2018 semaine'!$A$5,"semaine",AZ111,"Référence",Tableau5[[#This Row],[Référence]]),0)</f>
        <v>0</v>
      </c>
      <c r="BA113" s="10">
        <f>IFERROR(GETPIVOTDATA("Quantité",'fabrication 2018 semaine'!$A$5,"semaine",BA111,"Référence",Tableau5[[#This Row],[Référence]]),0)</f>
        <v>0</v>
      </c>
      <c r="BB113" s="10">
        <f>IFERROR(GETPIVOTDATA("Quantité",'fabrication 2018 semaine'!$A$5,"semaine",BB111,"Référence",Tableau5[[#This Row],[Référence]]),0)</f>
        <v>0</v>
      </c>
      <c r="BC113" s="11">
        <f t="shared" si="2"/>
        <v>0</v>
      </c>
    </row>
    <row r="114" spans="1:55" ht="18" customHeight="1" x14ac:dyDescent="0.35">
      <c r="A114" s="9" t="s">
        <v>186</v>
      </c>
      <c r="B114" s="10" t="s">
        <v>187</v>
      </c>
      <c r="C114" s="10">
        <f>IFERROR(GETPIVOTDATA("Quantité",'fabrication 2018 semaine'!$A$5,"semaine",C112,"Référence",Tableau5[[#This Row],[Référence]]),0)</f>
        <v>0</v>
      </c>
      <c r="D114" s="10">
        <f>IFERROR(GETPIVOTDATA("Quantité",'fabrication 2018 semaine'!$A$5,"semaine",D112,"Référence",Tableau5[[#This Row],[Référence]]),0)</f>
        <v>0</v>
      </c>
      <c r="E114" s="10">
        <f>IFERROR(GETPIVOTDATA("Quantité",'fabrication 2018 semaine'!$A$5,"semaine",E112,"Référence",Tableau5[[#This Row],[Référence]]),0)</f>
        <v>0</v>
      </c>
      <c r="F114" s="10">
        <f>IFERROR(GETPIVOTDATA("Quantité",'fabrication 2018 semaine'!$A$5,"semaine",F112,"Référence",Tableau5[[#This Row],[Référence]]),0)</f>
        <v>0</v>
      </c>
      <c r="G114" s="10">
        <f>IFERROR(GETPIVOTDATA("Quantité",'fabrication 2018 semaine'!$A$5,"semaine",G112,"Référence",Tableau5[[#This Row],[Référence]]),0)</f>
        <v>0</v>
      </c>
      <c r="H114" s="10">
        <f>IFERROR(GETPIVOTDATA("Quantité",'fabrication 2018 semaine'!$A$5,"semaine",H112,"Référence",Tableau5[[#This Row],[Référence]]),0)</f>
        <v>0</v>
      </c>
      <c r="I114" s="10">
        <f>IFERROR(GETPIVOTDATA("Quantité",'fabrication 2018 semaine'!$A$5,"semaine",I112,"Référence",Tableau5[[#This Row],[Référence]]),0)</f>
        <v>0</v>
      </c>
      <c r="J114" s="10">
        <f>IFERROR(GETPIVOTDATA("Quantité",'fabrication 2018 semaine'!$A$5,"semaine",J112,"Référence",Tableau5[[#This Row],[Référence]]),0)</f>
        <v>0</v>
      </c>
      <c r="K114" s="10">
        <f>IFERROR(GETPIVOTDATA("Quantité",'fabrication 2018 semaine'!$A$5,"semaine",K112,"Référence",Tableau5[[#This Row],[Référence]]),0)</f>
        <v>0</v>
      </c>
      <c r="L114" s="10">
        <f>IFERROR(GETPIVOTDATA("Quantité",'fabrication 2018 semaine'!$A$5,"semaine",L112,"Référence",Tableau5[[#This Row],[Référence]]),0)</f>
        <v>0</v>
      </c>
      <c r="M114" s="10">
        <f>IFERROR(GETPIVOTDATA("Quantité",'fabrication 2018 semaine'!$A$5,"semaine",M112,"Référence",Tableau5[[#This Row],[Référence]]),0)</f>
        <v>0</v>
      </c>
      <c r="N114" s="10">
        <f>IFERROR(GETPIVOTDATA("Quantité",'fabrication 2018 semaine'!$A$5,"semaine",N112,"Référence",Tableau5[[#This Row],[Référence]]),0)</f>
        <v>0</v>
      </c>
      <c r="O114" s="10">
        <f>IFERROR(GETPIVOTDATA("Quantité",'fabrication 2018 semaine'!$A$5,"semaine",O112,"Référence",Tableau5[[#This Row],[Référence]]),0)</f>
        <v>0</v>
      </c>
      <c r="P114" s="10">
        <f>IFERROR(GETPIVOTDATA("Quantité",'fabrication 2018 semaine'!$A$5,"semaine",P112,"Référence",Tableau5[[#This Row],[Référence]]),0)</f>
        <v>0</v>
      </c>
      <c r="Q114" s="10">
        <f>IFERROR(GETPIVOTDATA("Quantité",'fabrication 2018 semaine'!$A$5,"semaine",Q112,"Référence",Tableau5[[#This Row],[Référence]]),0)</f>
        <v>0</v>
      </c>
      <c r="R114" s="10">
        <f>IFERROR(GETPIVOTDATA("Quantité",'fabrication 2018 semaine'!$A$5,"semaine",R112,"Référence",Tableau5[[#This Row],[Référence]]),0)</f>
        <v>0</v>
      </c>
      <c r="S114" s="10">
        <f>IFERROR(GETPIVOTDATA("Quantité",'fabrication 2018 semaine'!$A$5,"semaine",S112,"Référence",Tableau5[[#This Row],[Référence]]),0)</f>
        <v>0</v>
      </c>
      <c r="T114" s="10">
        <f>IFERROR(GETPIVOTDATA("Quantité",'fabrication 2018 semaine'!$A$5,"semaine",T112,"Référence",Tableau5[[#This Row],[Référence]]),0)</f>
        <v>0</v>
      </c>
      <c r="U114" s="10">
        <f>IFERROR(GETPIVOTDATA("Quantité",'fabrication 2018 semaine'!$A$5,"semaine",U112,"Référence",Tableau5[[#This Row],[Référence]]),0)</f>
        <v>0</v>
      </c>
      <c r="V114" s="10">
        <f>IFERROR(GETPIVOTDATA("Quantité",'fabrication 2018 semaine'!$A$5,"semaine",V112,"Référence",Tableau5[[#This Row],[Référence]]),0)</f>
        <v>0</v>
      </c>
      <c r="W114" s="10">
        <f>IFERROR(GETPIVOTDATA("Quantité",'fabrication 2018 semaine'!$A$5,"semaine",W112,"Référence",Tableau5[[#This Row],[Référence]]),0)</f>
        <v>0</v>
      </c>
      <c r="X114" s="10">
        <f>IFERROR(GETPIVOTDATA("Quantité",'fabrication 2018 semaine'!$A$5,"semaine",X112,"Référence",Tableau5[[#This Row],[Référence]]),0)</f>
        <v>0</v>
      </c>
      <c r="Y114" s="10">
        <f>IFERROR(GETPIVOTDATA("Quantité",'fabrication 2018 semaine'!$A$5,"semaine",Y112,"Référence",Tableau5[[#This Row],[Référence]]),0)</f>
        <v>0</v>
      </c>
      <c r="Z114" s="10">
        <f>IFERROR(GETPIVOTDATA("Quantité",'fabrication 2018 semaine'!$A$5,"semaine",Z112,"Référence",Tableau5[[#This Row],[Référence]]),0)</f>
        <v>0</v>
      </c>
      <c r="AA114" s="10">
        <f>IFERROR(GETPIVOTDATA("Quantité",'fabrication 2018 semaine'!$A$5,"semaine",AA112,"Référence",Tableau5[[#This Row],[Référence]]),0)</f>
        <v>0</v>
      </c>
      <c r="AB114" s="10">
        <f>IFERROR(GETPIVOTDATA("Quantité",'fabrication 2018 semaine'!$A$5,"semaine",AB112,"Référence",Tableau5[[#This Row],[Référence]]),0)</f>
        <v>0</v>
      </c>
      <c r="AC114" s="10">
        <f>IFERROR(GETPIVOTDATA("Quantité",'fabrication 2018 semaine'!$A$5,"semaine",AC112,"Référence",Tableau5[[#This Row],[Référence]]),0)</f>
        <v>0</v>
      </c>
      <c r="AD114" s="10">
        <f>IFERROR(GETPIVOTDATA("Quantité",'fabrication 2018 semaine'!$A$5,"semaine",AD112,"Référence",Tableau5[[#This Row],[Référence]]),0)</f>
        <v>0</v>
      </c>
      <c r="AE114" s="10">
        <f>IFERROR(GETPIVOTDATA("Quantité",'fabrication 2018 semaine'!$A$5,"semaine",AE112,"Référence",Tableau5[[#This Row],[Référence]]),0)</f>
        <v>0</v>
      </c>
      <c r="AF114" s="10">
        <f>IFERROR(GETPIVOTDATA("Quantité",'fabrication 2018 semaine'!$A$5,"semaine",AF112,"Référence",Tableau5[[#This Row],[Référence]]),0)</f>
        <v>0</v>
      </c>
      <c r="AG114" s="10">
        <f>IFERROR(GETPIVOTDATA("Quantité",'fabrication 2018 semaine'!$A$5,"semaine",AG112,"Référence",Tableau5[[#This Row],[Référence]]),0)</f>
        <v>0</v>
      </c>
      <c r="AH114" s="10">
        <f>IFERROR(GETPIVOTDATA("Quantité",'fabrication 2018 semaine'!$A$5,"semaine",AH112,"Référence",Tableau5[[#This Row],[Référence]]),0)</f>
        <v>0</v>
      </c>
      <c r="AI114" s="10">
        <f>IFERROR(GETPIVOTDATA("Quantité",'fabrication 2018 semaine'!$A$5,"semaine",AI112,"Référence",Tableau5[[#This Row],[Référence]]),0)</f>
        <v>0</v>
      </c>
      <c r="AJ114" s="10">
        <f>IFERROR(GETPIVOTDATA("Quantité",'fabrication 2018 semaine'!$A$5,"semaine",AJ112,"Référence",Tableau5[[#This Row],[Référence]]),0)</f>
        <v>0</v>
      </c>
      <c r="AK114" s="10">
        <f>IFERROR(GETPIVOTDATA("Quantité",'fabrication 2018 semaine'!$A$5,"semaine",AK112,"Référence",Tableau5[[#This Row],[Référence]]),0)</f>
        <v>0</v>
      </c>
      <c r="AL114" s="10">
        <f>IFERROR(GETPIVOTDATA("Quantité",'fabrication 2018 semaine'!$A$5,"semaine",AL112,"Référence",Tableau5[[#This Row],[Référence]]),0)</f>
        <v>0</v>
      </c>
      <c r="AM114" s="10">
        <f>IFERROR(GETPIVOTDATA("Quantité",'fabrication 2018 semaine'!$A$5,"semaine",AM112,"Référence",Tableau5[[#This Row],[Référence]]),0)</f>
        <v>0</v>
      </c>
      <c r="AN114" s="10">
        <f>IFERROR(GETPIVOTDATA("Quantité",'fabrication 2018 semaine'!$A$5,"semaine",AN112,"Référence",Tableau5[[#This Row],[Référence]]),0)</f>
        <v>0</v>
      </c>
      <c r="AO114" s="10">
        <f>IFERROR(GETPIVOTDATA("Quantité",'fabrication 2018 semaine'!$A$5,"semaine",AO112,"Référence",Tableau5[[#This Row],[Référence]]),0)</f>
        <v>0</v>
      </c>
      <c r="AP114" s="10">
        <f>IFERROR(GETPIVOTDATA("Quantité",'fabrication 2018 semaine'!$A$5,"semaine",AP112,"Référence",Tableau5[[#This Row],[Référence]]),0)</f>
        <v>0</v>
      </c>
      <c r="AQ114" s="10">
        <f>IFERROR(GETPIVOTDATA("Quantité",'fabrication 2018 semaine'!$A$5,"semaine",AQ112,"Référence",Tableau5[[#This Row],[Référence]]),0)</f>
        <v>0</v>
      </c>
      <c r="AR114" s="10">
        <f>IFERROR(GETPIVOTDATA("Quantité",'fabrication 2018 semaine'!$A$5,"semaine",AR112,"Référence",Tableau5[[#This Row],[Référence]]),0)</f>
        <v>0</v>
      </c>
      <c r="AS114" s="10">
        <f>IFERROR(GETPIVOTDATA("Quantité",'fabrication 2018 semaine'!$A$5,"semaine",AS112,"Référence",Tableau5[[#This Row],[Référence]]),0)</f>
        <v>0</v>
      </c>
      <c r="AT114" s="10">
        <f>IFERROR(GETPIVOTDATA("Quantité",'fabrication 2018 semaine'!$A$5,"semaine",AT112,"Référence",Tableau5[[#This Row],[Référence]]),0)</f>
        <v>0</v>
      </c>
      <c r="AU114" s="10">
        <f>IFERROR(GETPIVOTDATA("Quantité",'fabrication 2018 semaine'!$A$5,"semaine",AU112,"Référence",Tableau5[[#This Row],[Référence]]),0)</f>
        <v>0</v>
      </c>
      <c r="AV114" s="10">
        <f>IFERROR(GETPIVOTDATA("Quantité",'fabrication 2018 semaine'!$A$5,"semaine",AV112,"Référence",Tableau5[[#This Row],[Référence]]),0)</f>
        <v>0</v>
      </c>
      <c r="AW114" s="10">
        <f>IFERROR(GETPIVOTDATA("Quantité",'fabrication 2018 semaine'!$A$5,"semaine",AW112,"Référence",Tableau5[[#This Row],[Référence]]),0)</f>
        <v>0</v>
      </c>
      <c r="AX114" s="10">
        <f>IFERROR(GETPIVOTDATA("Quantité",'fabrication 2018 semaine'!$A$5,"semaine",AX112,"Référence",Tableau5[[#This Row],[Référence]]),0)</f>
        <v>0</v>
      </c>
      <c r="AY114" s="10">
        <f>IFERROR(GETPIVOTDATA("Quantité",'fabrication 2018 semaine'!$A$5,"semaine",AY112,"Référence",Tableau5[[#This Row],[Référence]]),0)</f>
        <v>0</v>
      </c>
      <c r="AZ114" s="10">
        <f>IFERROR(GETPIVOTDATA("Quantité",'fabrication 2018 semaine'!$A$5,"semaine",AZ112,"Référence",Tableau5[[#This Row],[Référence]]),0)</f>
        <v>0</v>
      </c>
      <c r="BA114" s="10">
        <f>IFERROR(GETPIVOTDATA("Quantité",'fabrication 2018 semaine'!$A$5,"semaine",BA112,"Référence",Tableau5[[#This Row],[Référence]]),0)</f>
        <v>0</v>
      </c>
      <c r="BB114" s="10">
        <f>IFERROR(GETPIVOTDATA("Quantité",'fabrication 2018 semaine'!$A$5,"semaine",BB112,"Référence",Tableau5[[#This Row],[Référence]]),0)</f>
        <v>0</v>
      </c>
      <c r="BC114" s="11">
        <f t="shared" si="2"/>
        <v>0</v>
      </c>
    </row>
    <row r="115" spans="1:55" ht="18" customHeight="1" x14ac:dyDescent="0.35">
      <c r="A115" s="9" t="s">
        <v>84</v>
      </c>
      <c r="B115" s="10" t="s">
        <v>85</v>
      </c>
      <c r="C115" s="10">
        <f>IFERROR(GETPIVOTDATA("Quantité",'fabrication 2018 semaine'!$A$5,"semaine",C113,"Référence",Tableau5[[#This Row],[Référence]]),0)</f>
        <v>0</v>
      </c>
      <c r="D115" s="10">
        <f>IFERROR(GETPIVOTDATA("Quantité",'fabrication 2018 semaine'!$A$5,"semaine",D113,"Référence",Tableau5[[#This Row],[Référence]]),0)</f>
        <v>0</v>
      </c>
      <c r="E115" s="10">
        <f>IFERROR(GETPIVOTDATA("Quantité",'fabrication 2018 semaine'!$A$5,"semaine",E113,"Référence",Tableau5[[#This Row],[Référence]]),0)</f>
        <v>0</v>
      </c>
      <c r="F115" s="10">
        <f>IFERROR(GETPIVOTDATA("Quantité",'fabrication 2018 semaine'!$A$5,"semaine",F113,"Référence",Tableau5[[#This Row],[Référence]]),0)</f>
        <v>0</v>
      </c>
      <c r="G115" s="10">
        <f>IFERROR(GETPIVOTDATA("Quantité",'fabrication 2018 semaine'!$A$5,"semaine",G113,"Référence",Tableau5[[#This Row],[Référence]]),0)</f>
        <v>0</v>
      </c>
      <c r="H115" s="10">
        <f>IFERROR(GETPIVOTDATA("Quantité",'fabrication 2018 semaine'!$A$5,"semaine",H113,"Référence",Tableau5[[#This Row],[Référence]]),0)</f>
        <v>0</v>
      </c>
      <c r="I115" s="10">
        <f>IFERROR(GETPIVOTDATA("Quantité",'fabrication 2018 semaine'!$A$5,"semaine",I113,"Référence",Tableau5[[#This Row],[Référence]]),0)</f>
        <v>0</v>
      </c>
      <c r="J115" s="10">
        <f>IFERROR(GETPIVOTDATA("Quantité",'fabrication 2018 semaine'!$A$5,"semaine",J113,"Référence",Tableau5[[#This Row],[Référence]]),0)</f>
        <v>0</v>
      </c>
      <c r="K115" s="10">
        <f>IFERROR(GETPIVOTDATA("Quantité",'fabrication 2018 semaine'!$A$5,"semaine",K113,"Référence",Tableau5[[#This Row],[Référence]]),0)</f>
        <v>0</v>
      </c>
      <c r="L115" s="10">
        <f>IFERROR(GETPIVOTDATA("Quantité",'fabrication 2018 semaine'!$A$5,"semaine",L113,"Référence",Tableau5[[#This Row],[Référence]]),0)</f>
        <v>0</v>
      </c>
      <c r="M115" s="10">
        <f>IFERROR(GETPIVOTDATA("Quantité",'fabrication 2018 semaine'!$A$5,"semaine",M113,"Référence",Tableau5[[#This Row],[Référence]]),0)</f>
        <v>0</v>
      </c>
      <c r="N115" s="10">
        <f>IFERROR(GETPIVOTDATA("Quantité",'fabrication 2018 semaine'!$A$5,"semaine",N113,"Référence",Tableau5[[#This Row],[Référence]]),0)</f>
        <v>0</v>
      </c>
      <c r="O115" s="10">
        <f>IFERROR(GETPIVOTDATA("Quantité",'fabrication 2018 semaine'!$A$5,"semaine",O113,"Référence",Tableau5[[#This Row],[Référence]]),0)</f>
        <v>0</v>
      </c>
      <c r="P115" s="10">
        <f>IFERROR(GETPIVOTDATA("Quantité",'fabrication 2018 semaine'!$A$5,"semaine",P113,"Référence",Tableau5[[#This Row],[Référence]]),0)</f>
        <v>0</v>
      </c>
      <c r="Q115" s="10">
        <f>IFERROR(GETPIVOTDATA("Quantité",'fabrication 2018 semaine'!$A$5,"semaine",Q113,"Référence",Tableau5[[#This Row],[Référence]]),0)</f>
        <v>0</v>
      </c>
      <c r="R115" s="10">
        <f>IFERROR(GETPIVOTDATA("Quantité",'fabrication 2018 semaine'!$A$5,"semaine",R113,"Référence",Tableau5[[#This Row],[Référence]]),0)</f>
        <v>0</v>
      </c>
      <c r="S115" s="10">
        <f>IFERROR(GETPIVOTDATA("Quantité",'fabrication 2018 semaine'!$A$5,"semaine",S113,"Référence",Tableau5[[#This Row],[Référence]]),0)</f>
        <v>0</v>
      </c>
      <c r="T115" s="10">
        <f>IFERROR(GETPIVOTDATA("Quantité",'fabrication 2018 semaine'!$A$5,"semaine",T113,"Référence",Tableau5[[#This Row],[Référence]]),0)</f>
        <v>0</v>
      </c>
      <c r="U115" s="10">
        <f>IFERROR(GETPIVOTDATA("Quantité",'fabrication 2018 semaine'!$A$5,"semaine",U113,"Référence",Tableau5[[#This Row],[Référence]]),0)</f>
        <v>0</v>
      </c>
      <c r="V115" s="10">
        <f>IFERROR(GETPIVOTDATA("Quantité",'fabrication 2018 semaine'!$A$5,"semaine",V113,"Référence",Tableau5[[#This Row],[Référence]]),0)</f>
        <v>0</v>
      </c>
      <c r="W115" s="10">
        <f>IFERROR(GETPIVOTDATA("Quantité",'fabrication 2018 semaine'!$A$5,"semaine",W113,"Référence",Tableau5[[#This Row],[Référence]]),0)</f>
        <v>0</v>
      </c>
      <c r="X115" s="10">
        <f>IFERROR(GETPIVOTDATA("Quantité",'fabrication 2018 semaine'!$A$5,"semaine",X113,"Référence",Tableau5[[#This Row],[Référence]]),0)</f>
        <v>0</v>
      </c>
      <c r="Y115" s="10">
        <f>IFERROR(GETPIVOTDATA("Quantité",'fabrication 2018 semaine'!$A$5,"semaine",Y113,"Référence",Tableau5[[#This Row],[Référence]]),0)</f>
        <v>0</v>
      </c>
      <c r="Z115" s="10">
        <f>IFERROR(GETPIVOTDATA("Quantité",'fabrication 2018 semaine'!$A$5,"semaine",Z113,"Référence",Tableau5[[#This Row],[Référence]]),0)</f>
        <v>0</v>
      </c>
      <c r="AA115" s="10">
        <f>IFERROR(GETPIVOTDATA("Quantité",'fabrication 2018 semaine'!$A$5,"semaine",AA113,"Référence",Tableau5[[#This Row],[Référence]]),0)</f>
        <v>0</v>
      </c>
      <c r="AB115" s="10">
        <f>IFERROR(GETPIVOTDATA("Quantité",'fabrication 2018 semaine'!$A$5,"semaine",AB113,"Référence",Tableau5[[#This Row],[Référence]]),0)</f>
        <v>0</v>
      </c>
      <c r="AC115" s="10">
        <f>IFERROR(GETPIVOTDATA("Quantité",'fabrication 2018 semaine'!$A$5,"semaine",AC113,"Référence",Tableau5[[#This Row],[Référence]]),0)</f>
        <v>0</v>
      </c>
      <c r="AD115" s="10">
        <f>IFERROR(GETPIVOTDATA("Quantité",'fabrication 2018 semaine'!$A$5,"semaine",AD113,"Référence",Tableau5[[#This Row],[Référence]]),0)</f>
        <v>0</v>
      </c>
      <c r="AE115" s="10">
        <f>IFERROR(GETPIVOTDATA("Quantité",'fabrication 2018 semaine'!$A$5,"semaine",AE113,"Référence",Tableau5[[#This Row],[Référence]]),0)</f>
        <v>0</v>
      </c>
      <c r="AF115" s="10">
        <f>IFERROR(GETPIVOTDATA("Quantité",'fabrication 2018 semaine'!$A$5,"semaine",AF113,"Référence",Tableau5[[#This Row],[Référence]]),0)</f>
        <v>0</v>
      </c>
      <c r="AG115" s="10">
        <f>IFERROR(GETPIVOTDATA("Quantité",'fabrication 2018 semaine'!$A$5,"semaine",AG113,"Référence",Tableau5[[#This Row],[Référence]]),0)</f>
        <v>0</v>
      </c>
      <c r="AH115" s="10">
        <f>IFERROR(GETPIVOTDATA("Quantité",'fabrication 2018 semaine'!$A$5,"semaine",AH113,"Référence",Tableau5[[#This Row],[Référence]]),0)</f>
        <v>0</v>
      </c>
      <c r="AI115" s="10">
        <f>IFERROR(GETPIVOTDATA("Quantité",'fabrication 2018 semaine'!$A$5,"semaine",AI113,"Référence",Tableau5[[#This Row],[Référence]]),0)</f>
        <v>0</v>
      </c>
      <c r="AJ115" s="10">
        <f>IFERROR(GETPIVOTDATA("Quantité",'fabrication 2018 semaine'!$A$5,"semaine",AJ113,"Référence",Tableau5[[#This Row],[Référence]]),0)</f>
        <v>0</v>
      </c>
      <c r="AK115" s="10">
        <f>IFERROR(GETPIVOTDATA("Quantité",'fabrication 2018 semaine'!$A$5,"semaine",AK113,"Référence",Tableau5[[#This Row],[Référence]]),0)</f>
        <v>0</v>
      </c>
      <c r="AL115" s="10">
        <f>IFERROR(GETPIVOTDATA("Quantité",'fabrication 2018 semaine'!$A$5,"semaine",AL113,"Référence",Tableau5[[#This Row],[Référence]]),0)</f>
        <v>0</v>
      </c>
      <c r="AM115" s="10">
        <f>IFERROR(GETPIVOTDATA("Quantité",'fabrication 2018 semaine'!$A$5,"semaine",AM113,"Référence",Tableau5[[#This Row],[Référence]]),0)</f>
        <v>0</v>
      </c>
      <c r="AN115" s="10">
        <f>IFERROR(GETPIVOTDATA("Quantité",'fabrication 2018 semaine'!$A$5,"semaine",AN113,"Référence",Tableau5[[#This Row],[Référence]]),0)</f>
        <v>0</v>
      </c>
      <c r="AO115" s="10">
        <f>IFERROR(GETPIVOTDATA("Quantité",'fabrication 2018 semaine'!$A$5,"semaine",AO113,"Référence",Tableau5[[#This Row],[Référence]]),0)</f>
        <v>0</v>
      </c>
      <c r="AP115" s="10">
        <f>IFERROR(GETPIVOTDATA("Quantité",'fabrication 2018 semaine'!$A$5,"semaine",AP113,"Référence",Tableau5[[#This Row],[Référence]]),0)</f>
        <v>0</v>
      </c>
      <c r="AQ115" s="10">
        <f>IFERROR(GETPIVOTDATA("Quantité",'fabrication 2018 semaine'!$A$5,"semaine",AQ113,"Référence",Tableau5[[#This Row],[Référence]]),0)</f>
        <v>0</v>
      </c>
      <c r="AR115" s="10">
        <f>IFERROR(GETPIVOTDATA("Quantité",'fabrication 2018 semaine'!$A$5,"semaine",AR113,"Référence",Tableau5[[#This Row],[Référence]]),0)</f>
        <v>0</v>
      </c>
      <c r="AS115" s="10">
        <f>IFERROR(GETPIVOTDATA("Quantité",'fabrication 2018 semaine'!$A$5,"semaine",AS113,"Référence",Tableau5[[#This Row],[Référence]]),0)</f>
        <v>0</v>
      </c>
      <c r="AT115" s="10">
        <f>IFERROR(GETPIVOTDATA("Quantité",'fabrication 2018 semaine'!$A$5,"semaine",AT113,"Référence",Tableau5[[#This Row],[Référence]]),0)</f>
        <v>0</v>
      </c>
      <c r="AU115" s="10">
        <f>IFERROR(GETPIVOTDATA("Quantité",'fabrication 2018 semaine'!$A$5,"semaine",AU113,"Référence",Tableau5[[#This Row],[Référence]]),0)</f>
        <v>0</v>
      </c>
      <c r="AV115" s="10">
        <f>IFERROR(GETPIVOTDATA("Quantité",'fabrication 2018 semaine'!$A$5,"semaine",AV113,"Référence",Tableau5[[#This Row],[Référence]]),0)</f>
        <v>0</v>
      </c>
      <c r="AW115" s="10">
        <f>IFERROR(GETPIVOTDATA("Quantité",'fabrication 2018 semaine'!$A$5,"semaine",AW113,"Référence",Tableau5[[#This Row],[Référence]]),0)</f>
        <v>0</v>
      </c>
      <c r="AX115" s="10">
        <f>IFERROR(GETPIVOTDATA("Quantité",'fabrication 2018 semaine'!$A$5,"semaine",AX113,"Référence",Tableau5[[#This Row],[Référence]]),0)</f>
        <v>0</v>
      </c>
      <c r="AY115" s="10">
        <f>IFERROR(GETPIVOTDATA("Quantité",'fabrication 2018 semaine'!$A$5,"semaine",AY113,"Référence",Tableau5[[#This Row],[Référence]]),0)</f>
        <v>0</v>
      </c>
      <c r="AZ115" s="10">
        <f>IFERROR(GETPIVOTDATA("Quantité",'fabrication 2018 semaine'!$A$5,"semaine",AZ113,"Référence",Tableau5[[#This Row],[Référence]]),0)</f>
        <v>0</v>
      </c>
      <c r="BA115" s="10">
        <f>IFERROR(GETPIVOTDATA("Quantité",'fabrication 2018 semaine'!$A$5,"semaine",BA113,"Référence",Tableau5[[#This Row],[Référence]]),0)</f>
        <v>0</v>
      </c>
      <c r="BB115" s="10">
        <f>IFERROR(GETPIVOTDATA("Quantité",'fabrication 2018 semaine'!$A$5,"semaine",BB113,"Référence",Tableau5[[#This Row],[Référence]]),0)</f>
        <v>0</v>
      </c>
      <c r="BC115" s="11">
        <f t="shared" si="2"/>
        <v>0</v>
      </c>
    </row>
    <row r="116" spans="1:55" ht="18" customHeight="1" x14ac:dyDescent="0.35">
      <c r="A116" s="9" t="s">
        <v>90</v>
      </c>
      <c r="B116" s="10" t="s">
        <v>91</v>
      </c>
      <c r="C116" s="10">
        <f>IFERROR(GETPIVOTDATA("Quantité",'fabrication 2018 semaine'!$A$5,"semaine",C114,"Référence",Tableau5[[#This Row],[Référence]]),0)</f>
        <v>0</v>
      </c>
      <c r="D116" s="10">
        <f>IFERROR(GETPIVOTDATA("Quantité",'fabrication 2018 semaine'!$A$5,"semaine",D114,"Référence",Tableau5[[#This Row],[Référence]]),0)</f>
        <v>0</v>
      </c>
      <c r="E116" s="10">
        <f>IFERROR(GETPIVOTDATA("Quantité",'fabrication 2018 semaine'!$A$5,"semaine",E114,"Référence",Tableau5[[#This Row],[Référence]]),0)</f>
        <v>0</v>
      </c>
      <c r="F116" s="10">
        <f>IFERROR(GETPIVOTDATA("Quantité",'fabrication 2018 semaine'!$A$5,"semaine",F114,"Référence",Tableau5[[#This Row],[Référence]]),0)</f>
        <v>0</v>
      </c>
      <c r="G116" s="10">
        <f>IFERROR(GETPIVOTDATA("Quantité",'fabrication 2018 semaine'!$A$5,"semaine",G114,"Référence",Tableau5[[#This Row],[Référence]]),0)</f>
        <v>0</v>
      </c>
      <c r="H116" s="10">
        <f>IFERROR(GETPIVOTDATA("Quantité",'fabrication 2018 semaine'!$A$5,"semaine",H114,"Référence",Tableau5[[#This Row],[Référence]]),0)</f>
        <v>0</v>
      </c>
      <c r="I116" s="10">
        <f>IFERROR(GETPIVOTDATA("Quantité",'fabrication 2018 semaine'!$A$5,"semaine",I114,"Référence",Tableau5[[#This Row],[Référence]]),0)</f>
        <v>0</v>
      </c>
      <c r="J116" s="10">
        <f>IFERROR(GETPIVOTDATA("Quantité",'fabrication 2018 semaine'!$A$5,"semaine",J114,"Référence",Tableau5[[#This Row],[Référence]]),0)</f>
        <v>0</v>
      </c>
      <c r="K116" s="10">
        <f>IFERROR(GETPIVOTDATA("Quantité",'fabrication 2018 semaine'!$A$5,"semaine",K114,"Référence",Tableau5[[#This Row],[Référence]]),0)</f>
        <v>0</v>
      </c>
      <c r="L116" s="10">
        <f>IFERROR(GETPIVOTDATA("Quantité",'fabrication 2018 semaine'!$A$5,"semaine",L114,"Référence",Tableau5[[#This Row],[Référence]]),0)</f>
        <v>0</v>
      </c>
      <c r="M116" s="10">
        <f>IFERROR(GETPIVOTDATA("Quantité",'fabrication 2018 semaine'!$A$5,"semaine",M114,"Référence",Tableau5[[#This Row],[Référence]]),0)</f>
        <v>0</v>
      </c>
      <c r="N116" s="10">
        <f>IFERROR(GETPIVOTDATA("Quantité",'fabrication 2018 semaine'!$A$5,"semaine",N114,"Référence",Tableau5[[#This Row],[Référence]]),0)</f>
        <v>0</v>
      </c>
      <c r="O116" s="10">
        <f>IFERROR(GETPIVOTDATA("Quantité",'fabrication 2018 semaine'!$A$5,"semaine",O114,"Référence",Tableau5[[#This Row],[Référence]]),0)</f>
        <v>0</v>
      </c>
      <c r="P116" s="10">
        <f>IFERROR(GETPIVOTDATA("Quantité",'fabrication 2018 semaine'!$A$5,"semaine",P114,"Référence",Tableau5[[#This Row],[Référence]]),0)</f>
        <v>0</v>
      </c>
      <c r="Q116" s="10">
        <f>IFERROR(GETPIVOTDATA("Quantité",'fabrication 2018 semaine'!$A$5,"semaine",Q114,"Référence",Tableau5[[#This Row],[Référence]]),0)</f>
        <v>0</v>
      </c>
      <c r="R116" s="10">
        <f>IFERROR(GETPIVOTDATA("Quantité",'fabrication 2018 semaine'!$A$5,"semaine",R114,"Référence",Tableau5[[#This Row],[Référence]]),0)</f>
        <v>0</v>
      </c>
      <c r="S116" s="10">
        <f>IFERROR(GETPIVOTDATA("Quantité",'fabrication 2018 semaine'!$A$5,"semaine",S114,"Référence",Tableau5[[#This Row],[Référence]]),0)</f>
        <v>0</v>
      </c>
      <c r="T116" s="10">
        <f>IFERROR(GETPIVOTDATA("Quantité",'fabrication 2018 semaine'!$A$5,"semaine",T114,"Référence",Tableau5[[#This Row],[Référence]]),0)</f>
        <v>0</v>
      </c>
      <c r="U116" s="10">
        <f>IFERROR(GETPIVOTDATA("Quantité",'fabrication 2018 semaine'!$A$5,"semaine",U114,"Référence",Tableau5[[#This Row],[Référence]]),0)</f>
        <v>0</v>
      </c>
      <c r="V116" s="10">
        <f>IFERROR(GETPIVOTDATA("Quantité",'fabrication 2018 semaine'!$A$5,"semaine",V114,"Référence",Tableau5[[#This Row],[Référence]]),0)</f>
        <v>0</v>
      </c>
      <c r="W116" s="10">
        <f>IFERROR(GETPIVOTDATA("Quantité",'fabrication 2018 semaine'!$A$5,"semaine",W114,"Référence",Tableau5[[#This Row],[Référence]]),0)</f>
        <v>0</v>
      </c>
      <c r="X116" s="10">
        <f>IFERROR(GETPIVOTDATA("Quantité",'fabrication 2018 semaine'!$A$5,"semaine",X114,"Référence",Tableau5[[#This Row],[Référence]]),0)</f>
        <v>0</v>
      </c>
      <c r="Y116" s="10">
        <f>IFERROR(GETPIVOTDATA("Quantité",'fabrication 2018 semaine'!$A$5,"semaine",Y114,"Référence",Tableau5[[#This Row],[Référence]]),0)</f>
        <v>0</v>
      </c>
      <c r="Z116" s="10">
        <f>IFERROR(GETPIVOTDATA("Quantité",'fabrication 2018 semaine'!$A$5,"semaine",Z114,"Référence",Tableau5[[#This Row],[Référence]]),0)</f>
        <v>0</v>
      </c>
      <c r="AA116" s="10">
        <f>IFERROR(GETPIVOTDATA("Quantité",'fabrication 2018 semaine'!$A$5,"semaine",AA114,"Référence",Tableau5[[#This Row],[Référence]]),0)</f>
        <v>0</v>
      </c>
      <c r="AB116" s="10">
        <f>IFERROR(GETPIVOTDATA("Quantité",'fabrication 2018 semaine'!$A$5,"semaine",AB114,"Référence",Tableau5[[#This Row],[Référence]]),0)</f>
        <v>0</v>
      </c>
      <c r="AC116" s="10">
        <f>IFERROR(GETPIVOTDATA("Quantité",'fabrication 2018 semaine'!$A$5,"semaine",AC114,"Référence",Tableau5[[#This Row],[Référence]]),0)</f>
        <v>0</v>
      </c>
      <c r="AD116" s="10">
        <f>IFERROR(GETPIVOTDATA("Quantité",'fabrication 2018 semaine'!$A$5,"semaine",AD114,"Référence",Tableau5[[#This Row],[Référence]]),0)</f>
        <v>0</v>
      </c>
      <c r="AE116" s="10">
        <f>IFERROR(GETPIVOTDATA("Quantité",'fabrication 2018 semaine'!$A$5,"semaine",AE114,"Référence",Tableau5[[#This Row],[Référence]]),0)</f>
        <v>0</v>
      </c>
      <c r="AF116" s="10">
        <f>IFERROR(GETPIVOTDATA("Quantité",'fabrication 2018 semaine'!$A$5,"semaine",AF114,"Référence",Tableau5[[#This Row],[Référence]]),0)</f>
        <v>0</v>
      </c>
      <c r="AG116" s="10">
        <f>IFERROR(GETPIVOTDATA("Quantité",'fabrication 2018 semaine'!$A$5,"semaine",AG114,"Référence",Tableau5[[#This Row],[Référence]]),0)</f>
        <v>0</v>
      </c>
      <c r="AH116" s="10">
        <f>IFERROR(GETPIVOTDATA("Quantité",'fabrication 2018 semaine'!$A$5,"semaine",AH114,"Référence",Tableau5[[#This Row],[Référence]]),0)</f>
        <v>0</v>
      </c>
      <c r="AI116" s="10">
        <f>IFERROR(GETPIVOTDATA("Quantité",'fabrication 2018 semaine'!$A$5,"semaine",AI114,"Référence",Tableau5[[#This Row],[Référence]]),0)</f>
        <v>0</v>
      </c>
      <c r="AJ116" s="10">
        <f>IFERROR(GETPIVOTDATA("Quantité",'fabrication 2018 semaine'!$A$5,"semaine",AJ114,"Référence",Tableau5[[#This Row],[Référence]]),0)</f>
        <v>0</v>
      </c>
      <c r="AK116" s="10">
        <f>IFERROR(GETPIVOTDATA("Quantité",'fabrication 2018 semaine'!$A$5,"semaine",AK114,"Référence",Tableau5[[#This Row],[Référence]]),0)</f>
        <v>0</v>
      </c>
      <c r="AL116" s="10">
        <f>IFERROR(GETPIVOTDATA("Quantité",'fabrication 2018 semaine'!$A$5,"semaine",AL114,"Référence",Tableau5[[#This Row],[Référence]]),0)</f>
        <v>0</v>
      </c>
      <c r="AM116" s="10">
        <f>IFERROR(GETPIVOTDATA("Quantité",'fabrication 2018 semaine'!$A$5,"semaine",AM114,"Référence",Tableau5[[#This Row],[Référence]]),0)</f>
        <v>0</v>
      </c>
      <c r="AN116" s="10">
        <f>IFERROR(GETPIVOTDATA("Quantité",'fabrication 2018 semaine'!$A$5,"semaine",AN114,"Référence",Tableau5[[#This Row],[Référence]]),0)</f>
        <v>0</v>
      </c>
      <c r="AO116" s="10">
        <f>IFERROR(GETPIVOTDATA("Quantité",'fabrication 2018 semaine'!$A$5,"semaine",AO114,"Référence",Tableau5[[#This Row],[Référence]]),0)</f>
        <v>0</v>
      </c>
      <c r="AP116" s="10">
        <f>IFERROR(GETPIVOTDATA("Quantité",'fabrication 2018 semaine'!$A$5,"semaine",AP114,"Référence",Tableau5[[#This Row],[Référence]]),0)</f>
        <v>0</v>
      </c>
      <c r="AQ116" s="10">
        <f>IFERROR(GETPIVOTDATA("Quantité",'fabrication 2018 semaine'!$A$5,"semaine",AQ114,"Référence",Tableau5[[#This Row],[Référence]]),0)</f>
        <v>0</v>
      </c>
      <c r="AR116" s="10">
        <f>IFERROR(GETPIVOTDATA("Quantité",'fabrication 2018 semaine'!$A$5,"semaine",AR114,"Référence",Tableau5[[#This Row],[Référence]]),0)</f>
        <v>0</v>
      </c>
      <c r="AS116" s="10">
        <f>IFERROR(GETPIVOTDATA("Quantité",'fabrication 2018 semaine'!$A$5,"semaine",AS114,"Référence",Tableau5[[#This Row],[Référence]]),0)</f>
        <v>0</v>
      </c>
      <c r="AT116" s="10">
        <f>IFERROR(GETPIVOTDATA("Quantité",'fabrication 2018 semaine'!$A$5,"semaine",AT114,"Référence",Tableau5[[#This Row],[Référence]]),0)</f>
        <v>0</v>
      </c>
      <c r="AU116" s="10">
        <f>IFERROR(GETPIVOTDATA("Quantité",'fabrication 2018 semaine'!$A$5,"semaine",AU114,"Référence",Tableau5[[#This Row],[Référence]]),0)</f>
        <v>0</v>
      </c>
      <c r="AV116" s="10">
        <f>IFERROR(GETPIVOTDATA("Quantité",'fabrication 2018 semaine'!$A$5,"semaine",AV114,"Référence",Tableau5[[#This Row],[Référence]]),0)</f>
        <v>0</v>
      </c>
      <c r="AW116" s="10">
        <f>IFERROR(GETPIVOTDATA("Quantité",'fabrication 2018 semaine'!$A$5,"semaine",AW114,"Référence",Tableau5[[#This Row],[Référence]]),0)</f>
        <v>0</v>
      </c>
      <c r="AX116" s="10">
        <f>IFERROR(GETPIVOTDATA("Quantité",'fabrication 2018 semaine'!$A$5,"semaine",AX114,"Référence",Tableau5[[#This Row],[Référence]]),0)</f>
        <v>0</v>
      </c>
      <c r="AY116" s="10">
        <f>IFERROR(GETPIVOTDATA("Quantité",'fabrication 2018 semaine'!$A$5,"semaine",AY114,"Référence",Tableau5[[#This Row],[Référence]]),0)</f>
        <v>0</v>
      </c>
      <c r="AZ116" s="10">
        <f>IFERROR(GETPIVOTDATA("Quantité",'fabrication 2018 semaine'!$A$5,"semaine",AZ114,"Référence",Tableau5[[#This Row],[Référence]]),0)</f>
        <v>0</v>
      </c>
      <c r="BA116" s="10">
        <f>IFERROR(GETPIVOTDATA("Quantité",'fabrication 2018 semaine'!$A$5,"semaine",BA114,"Référence",Tableau5[[#This Row],[Référence]]),0)</f>
        <v>0</v>
      </c>
      <c r="BB116" s="10">
        <f>IFERROR(GETPIVOTDATA("Quantité",'fabrication 2018 semaine'!$A$5,"semaine",BB114,"Référence",Tableau5[[#This Row],[Référence]]),0)</f>
        <v>0</v>
      </c>
      <c r="BC116" s="11">
        <f t="shared" si="2"/>
        <v>0</v>
      </c>
    </row>
    <row r="117" spans="1:55" ht="18" customHeight="1" x14ac:dyDescent="0.35">
      <c r="A117" s="9" t="s">
        <v>234</v>
      </c>
      <c r="B117" s="10" t="s">
        <v>346</v>
      </c>
      <c r="C117" s="10">
        <f>IFERROR(GETPIVOTDATA("Quantité",'fabrication 2018 semaine'!$A$5,"semaine",C115,"Référence",Tableau5[[#This Row],[Référence]]),0)</f>
        <v>0</v>
      </c>
      <c r="D117" s="10">
        <f>IFERROR(GETPIVOTDATA("Quantité",'fabrication 2018 semaine'!$A$5,"semaine",D115,"Référence",Tableau5[[#This Row],[Référence]]),0)</f>
        <v>0</v>
      </c>
      <c r="E117" s="10">
        <f>IFERROR(GETPIVOTDATA("Quantité",'fabrication 2018 semaine'!$A$5,"semaine",E115,"Référence",Tableau5[[#This Row],[Référence]]),0)</f>
        <v>0</v>
      </c>
      <c r="F117" s="10">
        <f>IFERROR(GETPIVOTDATA("Quantité",'fabrication 2018 semaine'!$A$5,"semaine",F115,"Référence",Tableau5[[#This Row],[Référence]]),0)</f>
        <v>0</v>
      </c>
      <c r="G117" s="10">
        <f>IFERROR(GETPIVOTDATA("Quantité",'fabrication 2018 semaine'!$A$5,"semaine",G115,"Référence",Tableau5[[#This Row],[Référence]]),0)</f>
        <v>0</v>
      </c>
      <c r="H117" s="10">
        <f>IFERROR(GETPIVOTDATA("Quantité",'fabrication 2018 semaine'!$A$5,"semaine",H115,"Référence",Tableau5[[#This Row],[Référence]]),0)</f>
        <v>0</v>
      </c>
      <c r="I117" s="10">
        <f>IFERROR(GETPIVOTDATA("Quantité",'fabrication 2018 semaine'!$A$5,"semaine",I115,"Référence",Tableau5[[#This Row],[Référence]]),0)</f>
        <v>0</v>
      </c>
      <c r="J117" s="10">
        <f>IFERROR(GETPIVOTDATA("Quantité",'fabrication 2018 semaine'!$A$5,"semaine",J115,"Référence",Tableau5[[#This Row],[Référence]]),0)</f>
        <v>0</v>
      </c>
      <c r="K117" s="10">
        <f>IFERROR(GETPIVOTDATA("Quantité",'fabrication 2018 semaine'!$A$5,"semaine",K115,"Référence",Tableau5[[#This Row],[Référence]]),0)</f>
        <v>0</v>
      </c>
      <c r="L117" s="10">
        <f>IFERROR(GETPIVOTDATA("Quantité",'fabrication 2018 semaine'!$A$5,"semaine",L115,"Référence",Tableau5[[#This Row],[Référence]]),0)</f>
        <v>0</v>
      </c>
      <c r="M117" s="10">
        <f>IFERROR(GETPIVOTDATA("Quantité",'fabrication 2018 semaine'!$A$5,"semaine",M115,"Référence",Tableau5[[#This Row],[Référence]]),0)</f>
        <v>0</v>
      </c>
      <c r="N117" s="10">
        <f>IFERROR(GETPIVOTDATA("Quantité",'fabrication 2018 semaine'!$A$5,"semaine",N115,"Référence",Tableau5[[#This Row],[Référence]]),0)</f>
        <v>0</v>
      </c>
      <c r="O117" s="10">
        <f>IFERROR(GETPIVOTDATA("Quantité",'fabrication 2018 semaine'!$A$5,"semaine",O115,"Référence",Tableau5[[#This Row],[Référence]]),0)</f>
        <v>0</v>
      </c>
      <c r="P117" s="10">
        <f>IFERROR(GETPIVOTDATA("Quantité",'fabrication 2018 semaine'!$A$5,"semaine",P115,"Référence",Tableau5[[#This Row],[Référence]]),0)</f>
        <v>0</v>
      </c>
      <c r="Q117" s="10">
        <f>IFERROR(GETPIVOTDATA("Quantité",'fabrication 2018 semaine'!$A$5,"semaine",Q115,"Référence",Tableau5[[#This Row],[Référence]]),0)</f>
        <v>0</v>
      </c>
      <c r="R117" s="10">
        <f>IFERROR(GETPIVOTDATA("Quantité",'fabrication 2018 semaine'!$A$5,"semaine",R115,"Référence",Tableau5[[#This Row],[Référence]]),0)</f>
        <v>0</v>
      </c>
      <c r="S117" s="10">
        <f>IFERROR(GETPIVOTDATA("Quantité",'fabrication 2018 semaine'!$A$5,"semaine",S115,"Référence",Tableau5[[#This Row],[Référence]]),0)</f>
        <v>0</v>
      </c>
      <c r="T117" s="10">
        <f>IFERROR(GETPIVOTDATA("Quantité",'fabrication 2018 semaine'!$A$5,"semaine",T115,"Référence",Tableau5[[#This Row],[Référence]]),0)</f>
        <v>0</v>
      </c>
      <c r="U117" s="10">
        <f>IFERROR(GETPIVOTDATA("Quantité",'fabrication 2018 semaine'!$A$5,"semaine",U115,"Référence",Tableau5[[#This Row],[Référence]]),0)</f>
        <v>0</v>
      </c>
      <c r="V117" s="10">
        <f>IFERROR(GETPIVOTDATA("Quantité",'fabrication 2018 semaine'!$A$5,"semaine",V115,"Référence",Tableau5[[#This Row],[Référence]]),0)</f>
        <v>0</v>
      </c>
      <c r="W117" s="10">
        <f>IFERROR(GETPIVOTDATA("Quantité",'fabrication 2018 semaine'!$A$5,"semaine",W115,"Référence",Tableau5[[#This Row],[Référence]]),0)</f>
        <v>0</v>
      </c>
      <c r="X117" s="10">
        <f>IFERROR(GETPIVOTDATA("Quantité",'fabrication 2018 semaine'!$A$5,"semaine",X115,"Référence",Tableau5[[#This Row],[Référence]]),0)</f>
        <v>0</v>
      </c>
      <c r="Y117" s="10">
        <f>IFERROR(GETPIVOTDATA("Quantité",'fabrication 2018 semaine'!$A$5,"semaine",Y115,"Référence",Tableau5[[#This Row],[Référence]]),0)</f>
        <v>0</v>
      </c>
      <c r="Z117" s="10">
        <f>IFERROR(GETPIVOTDATA("Quantité",'fabrication 2018 semaine'!$A$5,"semaine",Z115,"Référence",Tableau5[[#This Row],[Référence]]),0)</f>
        <v>0</v>
      </c>
      <c r="AA117" s="10">
        <f>IFERROR(GETPIVOTDATA("Quantité",'fabrication 2018 semaine'!$A$5,"semaine",AA115,"Référence",Tableau5[[#This Row],[Référence]]),0)</f>
        <v>0</v>
      </c>
      <c r="AB117" s="10">
        <f>IFERROR(GETPIVOTDATA("Quantité",'fabrication 2018 semaine'!$A$5,"semaine",AB115,"Référence",Tableau5[[#This Row],[Référence]]),0)</f>
        <v>0</v>
      </c>
      <c r="AC117" s="10">
        <f>IFERROR(GETPIVOTDATA("Quantité",'fabrication 2018 semaine'!$A$5,"semaine",AC115,"Référence",Tableau5[[#This Row],[Référence]]),0)</f>
        <v>0</v>
      </c>
      <c r="AD117" s="10">
        <f>IFERROR(GETPIVOTDATA("Quantité",'fabrication 2018 semaine'!$A$5,"semaine",AD115,"Référence",Tableau5[[#This Row],[Référence]]),0)</f>
        <v>0</v>
      </c>
      <c r="AE117" s="10">
        <f>IFERROR(GETPIVOTDATA("Quantité",'fabrication 2018 semaine'!$A$5,"semaine",AE115,"Référence",Tableau5[[#This Row],[Référence]]),0)</f>
        <v>0</v>
      </c>
      <c r="AF117" s="10">
        <f>IFERROR(GETPIVOTDATA("Quantité",'fabrication 2018 semaine'!$A$5,"semaine",AF115,"Référence",Tableau5[[#This Row],[Référence]]),0)</f>
        <v>0</v>
      </c>
      <c r="AG117" s="10">
        <f>IFERROR(GETPIVOTDATA("Quantité",'fabrication 2018 semaine'!$A$5,"semaine",AG115,"Référence",Tableau5[[#This Row],[Référence]]),0)</f>
        <v>0</v>
      </c>
      <c r="AH117" s="10">
        <f>IFERROR(GETPIVOTDATA("Quantité",'fabrication 2018 semaine'!$A$5,"semaine",AH115,"Référence",Tableau5[[#This Row],[Référence]]),0)</f>
        <v>0</v>
      </c>
      <c r="AI117" s="10">
        <f>IFERROR(GETPIVOTDATA("Quantité",'fabrication 2018 semaine'!$A$5,"semaine",AI115,"Référence",Tableau5[[#This Row],[Référence]]),0)</f>
        <v>0</v>
      </c>
      <c r="AJ117" s="10">
        <f>IFERROR(GETPIVOTDATA("Quantité",'fabrication 2018 semaine'!$A$5,"semaine",AJ115,"Référence",Tableau5[[#This Row],[Référence]]),0)</f>
        <v>0</v>
      </c>
      <c r="AK117" s="10">
        <f>IFERROR(GETPIVOTDATA("Quantité",'fabrication 2018 semaine'!$A$5,"semaine",AK115,"Référence",Tableau5[[#This Row],[Référence]]),0)</f>
        <v>0</v>
      </c>
      <c r="AL117" s="10">
        <f>IFERROR(GETPIVOTDATA("Quantité",'fabrication 2018 semaine'!$A$5,"semaine",AL115,"Référence",Tableau5[[#This Row],[Référence]]),0)</f>
        <v>0</v>
      </c>
      <c r="AM117" s="10">
        <f>IFERROR(GETPIVOTDATA("Quantité",'fabrication 2018 semaine'!$A$5,"semaine",AM115,"Référence",Tableau5[[#This Row],[Référence]]),0)</f>
        <v>0</v>
      </c>
      <c r="AN117" s="10">
        <f>IFERROR(GETPIVOTDATA("Quantité",'fabrication 2018 semaine'!$A$5,"semaine",AN115,"Référence",Tableau5[[#This Row],[Référence]]),0)</f>
        <v>0</v>
      </c>
      <c r="AO117" s="10">
        <f>IFERROR(GETPIVOTDATA("Quantité",'fabrication 2018 semaine'!$A$5,"semaine",AO115,"Référence",Tableau5[[#This Row],[Référence]]),0)</f>
        <v>0</v>
      </c>
      <c r="AP117" s="10">
        <f>IFERROR(GETPIVOTDATA("Quantité",'fabrication 2018 semaine'!$A$5,"semaine",AP115,"Référence",Tableau5[[#This Row],[Référence]]),0)</f>
        <v>0</v>
      </c>
      <c r="AQ117" s="10">
        <f>IFERROR(GETPIVOTDATA("Quantité",'fabrication 2018 semaine'!$A$5,"semaine",AQ115,"Référence",Tableau5[[#This Row],[Référence]]),0)</f>
        <v>0</v>
      </c>
      <c r="AR117" s="10">
        <f>IFERROR(GETPIVOTDATA("Quantité",'fabrication 2018 semaine'!$A$5,"semaine",AR115,"Référence",Tableau5[[#This Row],[Référence]]),0)</f>
        <v>0</v>
      </c>
      <c r="AS117" s="10">
        <f>IFERROR(GETPIVOTDATA("Quantité",'fabrication 2018 semaine'!$A$5,"semaine",AS115,"Référence",Tableau5[[#This Row],[Référence]]),0)</f>
        <v>0</v>
      </c>
      <c r="AT117" s="10">
        <f>IFERROR(GETPIVOTDATA("Quantité",'fabrication 2018 semaine'!$A$5,"semaine",AT115,"Référence",Tableau5[[#This Row],[Référence]]),0)</f>
        <v>0</v>
      </c>
      <c r="AU117" s="10">
        <f>IFERROR(GETPIVOTDATA("Quantité",'fabrication 2018 semaine'!$A$5,"semaine",AU115,"Référence",Tableau5[[#This Row],[Référence]]),0)</f>
        <v>0</v>
      </c>
      <c r="AV117" s="10">
        <f>IFERROR(GETPIVOTDATA("Quantité",'fabrication 2018 semaine'!$A$5,"semaine",AV115,"Référence",Tableau5[[#This Row],[Référence]]),0)</f>
        <v>0</v>
      </c>
      <c r="AW117" s="10">
        <f>IFERROR(GETPIVOTDATA("Quantité",'fabrication 2018 semaine'!$A$5,"semaine",AW115,"Référence",Tableau5[[#This Row],[Référence]]),0)</f>
        <v>0</v>
      </c>
      <c r="AX117" s="10">
        <f>IFERROR(GETPIVOTDATA("Quantité",'fabrication 2018 semaine'!$A$5,"semaine",AX115,"Référence",Tableau5[[#This Row],[Référence]]),0)</f>
        <v>0</v>
      </c>
      <c r="AY117" s="10">
        <f>IFERROR(GETPIVOTDATA("Quantité",'fabrication 2018 semaine'!$A$5,"semaine",AY115,"Référence",Tableau5[[#This Row],[Référence]]),0)</f>
        <v>0</v>
      </c>
      <c r="AZ117" s="10">
        <f>IFERROR(GETPIVOTDATA("Quantité",'fabrication 2018 semaine'!$A$5,"semaine",AZ115,"Référence",Tableau5[[#This Row],[Référence]]),0)</f>
        <v>0</v>
      </c>
      <c r="BA117" s="10">
        <f>IFERROR(GETPIVOTDATA("Quantité",'fabrication 2018 semaine'!$A$5,"semaine",BA115,"Référence",Tableau5[[#This Row],[Référence]]),0)</f>
        <v>0</v>
      </c>
      <c r="BB117" s="10">
        <f>IFERROR(GETPIVOTDATA("Quantité",'fabrication 2018 semaine'!$A$5,"semaine",BB115,"Référence",Tableau5[[#This Row],[Référence]]),0)</f>
        <v>0</v>
      </c>
      <c r="BC117" s="11">
        <f t="shared" si="2"/>
        <v>0</v>
      </c>
    </row>
    <row r="118" spans="1:55" ht="18" customHeight="1" x14ac:dyDescent="0.35">
      <c r="A118" s="9" t="s">
        <v>82</v>
      </c>
      <c r="B118" s="10" t="s">
        <v>83</v>
      </c>
      <c r="C118" s="10">
        <f>IFERROR(GETPIVOTDATA("Quantité",'fabrication 2018 semaine'!$A$5,"semaine",C116,"Référence",Tableau5[[#This Row],[Référence]]),0)</f>
        <v>0</v>
      </c>
      <c r="D118" s="10">
        <f>IFERROR(GETPIVOTDATA("Quantité",'fabrication 2018 semaine'!$A$5,"semaine",D116,"Référence",Tableau5[[#This Row],[Référence]]),0)</f>
        <v>0</v>
      </c>
      <c r="E118" s="10">
        <f>IFERROR(GETPIVOTDATA("Quantité",'fabrication 2018 semaine'!$A$5,"semaine",E116,"Référence",Tableau5[[#This Row],[Référence]]),0)</f>
        <v>0</v>
      </c>
      <c r="F118" s="10">
        <f>IFERROR(GETPIVOTDATA("Quantité",'fabrication 2018 semaine'!$A$5,"semaine",F116,"Référence",Tableau5[[#This Row],[Référence]]),0)</f>
        <v>0</v>
      </c>
      <c r="G118" s="10">
        <f>IFERROR(GETPIVOTDATA("Quantité",'fabrication 2018 semaine'!$A$5,"semaine",G116,"Référence",Tableau5[[#This Row],[Référence]]),0)</f>
        <v>0</v>
      </c>
      <c r="H118" s="10">
        <f>IFERROR(GETPIVOTDATA("Quantité",'fabrication 2018 semaine'!$A$5,"semaine",H116,"Référence",Tableau5[[#This Row],[Référence]]),0)</f>
        <v>0</v>
      </c>
      <c r="I118" s="10">
        <f>IFERROR(GETPIVOTDATA("Quantité",'fabrication 2018 semaine'!$A$5,"semaine",I116,"Référence",Tableau5[[#This Row],[Référence]]),0)</f>
        <v>0</v>
      </c>
      <c r="J118" s="10">
        <f>IFERROR(GETPIVOTDATA("Quantité",'fabrication 2018 semaine'!$A$5,"semaine",J116,"Référence",Tableau5[[#This Row],[Référence]]),0)</f>
        <v>0</v>
      </c>
      <c r="K118" s="10">
        <f>IFERROR(GETPIVOTDATA("Quantité",'fabrication 2018 semaine'!$A$5,"semaine",K116,"Référence",Tableau5[[#This Row],[Référence]]),0)</f>
        <v>0</v>
      </c>
      <c r="L118" s="10">
        <f>IFERROR(GETPIVOTDATA("Quantité",'fabrication 2018 semaine'!$A$5,"semaine",L116,"Référence",Tableau5[[#This Row],[Référence]]),0)</f>
        <v>0</v>
      </c>
      <c r="M118" s="10">
        <f>IFERROR(GETPIVOTDATA("Quantité",'fabrication 2018 semaine'!$A$5,"semaine",M116,"Référence",Tableau5[[#This Row],[Référence]]),0)</f>
        <v>0</v>
      </c>
      <c r="N118" s="10">
        <f>IFERROR(GETPIVOTDATA("Quantité",'fabrication 2018 semaine'!$A$5,"semaine",N116,"Référence",Tableau5[[#This Row],[Référence]]),0)</f>
        <v>0</v>
      </c>
      <c r="O118" s="10">
        <f>IFERROR(GETPIVOTDATA("Quantité",'fabrication 2018 semaine'!$A$5,"semaine",O116,"Référence",Tableau5[[#This Row],[Référence]]),0)</f>
        <v>0</v>
      </c>
      <c r="P118" s="10">
        <f>IFERROR(GETPIVOTDATA("Quantité",'fabrication 2018 semaine'!$A$5,"semaine",P116,"Référence",Tableau5[[#This Row],[Référence]]),0)</f>
        <v>0</v>
      </c>
      <c r="Q118" s="10">
        <f>IFERROR(GETPIVOTDATA("Quantité",'fabrication 2018 semaine'!$A$5,"semaine",Q116,"Référence",Tableau5[[#This Row],[Référence]]),0)</f>
        <v>0</v>
      </c>
      <c r="R118" s="10">
        <f>IFERROR(GETPIVOTDATA("Quantité",'fabrication 2018 semaine'!$A$5,"semaine",R116,"Référence",Tableau5[[#This Row],[Référence]]),0)</f>
        <v>0</v>
      </c>
      <c r="S118" s="10">
        <f>IFERROR(GETPIVOTDATA("Quantité",'fabrication 2018 semaine'!$A$5,"semaine",S116,"Référence",Tableau5[[#This Row],[Référence]]),0)</f>
        <v>0</v>
      </c>
      <c r="T118" s="10">
        <f>IFERROR(GETPIVOTDATA("Quantité",'fabrication 2018 semaine'!$A$5,"semaine",T116,"Référence",Tableau5[[#This Row],[Référence]]),0)</f>
        <v>0</v>
      </c>
      <c r="U118" s="10">
        <f>IFERROR(GETPIVOTDATA("Quantité",'fabrication 2018 semaine'!$A$5,"semaine",U116,"Référence",Tableau5[[#This Row],[Référence]]),0)</f>
        <v>0</v>
      </c>
      <c r="V118" s="10">
        <f>IFERROR(GETPIVOTDATA("Quantité",'fabrication 2018 semaine'!$A$5,"semaine",V116,"Référence",Tableau5[[#This Row],[Référence]]),0)</f>
        <v>0</v>
      </c>
      <c r="W118" s="10">
        <f>IFERROR(GETPIVOTDATA("Quantité",'fabrication 2018 semaine'!$A$5,"semaine",W116,"Référence",Tableau5[[#This Row],[Référence]]),0)</f>
        <v>0</v>
      </c>
      <c r="X118" s="10">
        <f>IFERROR(GETPIVOTDATA("Quantité",'fabrication 2018 semaine'!$A$5,"semaine",X116,"Référence",Tableau5[[#This Row],[Référence]]),0)</f>
        <v>0</v>
      </c>
      <c r="Y118" s="10">
        <f>IFERROR(GETPIVOTDATA("Quantité",'fabrication 2018 semaine'!$A$5,"semaine",Y116,"Référence",Tableau5[[#This Row],[Référence]]),0)</f>
        <v>0</v>
      </c>
      <c r="Z118" s="10">
        <f>IFERROR(GETPIVOTDATA("Quantité",'fabrication 2018 semaine'!$A$5,"semaine",Z116,"Référence",Tableau5[[#This Row],[Référence]]),0)</f>
        <v>0</v>
      </c>
      <c r="AA118" s="10">
        <f>IFERROR(GETPIVOTDATA("Quantité",'fabrication 2018 semaine'!$A$5,"semaine",AA116,"Référence",Tableau5[[#This Row],[Référence]]),0)</f>
        <v>0</v>
      </c>
      <c r="AB118" s="10">
        <f>IFERROR(GETPIVOTDATA("Quantité",'fabrication 2018 semaine'!$A$5,"semaine",AB116,"Référence",Tableau5[[#This Row],[Référence]]),0)</f>
        <v>0</v>
      </c>
      <c r="AC118" s="10">
        <f>IFERROR(GETPIVOTDATA("Quantité",'fabrication 2018 semaine'!$A$5,"semaine",AC116,"Référence",Tableau5[[#This Row],[Référence]]),0)</f>
        <v>0</v>
      </c>
      <c r="AD118" s="10">
        <f>IFERROR(GETPIVOTDATA("Quantité",'fabrication 2018 semaine'!$A$5,"semaine",AD116,"Référence",Tableau5[[#This Row],[Référence]]),0)</f>
        <v>0</v>
      </c>
      <c r="AE118" s="10">
        <f>IFERROR(GETPIVOTDATA("Quantité",'fabrication 2018 semaine'!$A$5,"semaine",AE116,"Référence",Tableau5[[#This Row],[Référence]]),0)</f>
        <v>0</v>
      </c>
      <c r="AF118" s="10">
        <f>IFERROR(GETPIVOTDATA("Quantité",'fabrication 2018 semaine'!$A$5,"semaine",AF116,"Référence",Tableau5[[#This Row],[Référence]]),0)</f>
        <v>0</v>
      </c>
      <c r="AG118" s="10">
        <f>IFERROR(GETPIVOTDATA("Quantité",'fabrication 2018 semaine'!$A$5,"semaine",AG116,"Référence",Tableau5[[#This Row],[Référence]]),0)</f>
        <v>0</v>
      </c>
      <c r="AH118" s="10">
        <f>IFERROR(GETPIVOTDATA("Quantité",'fabrication 2018 semaine'!$A$5,"semaine",AH116,"Référence",Tableau5[[#This Row],[Référence]]),0)</f>
        <v>0</v>
      </c>
      <c r="AI118" s="10">
        <f>IFERROR(GETPIVOTDATA("Quantité",'fabrication 2018 semaine'!$A$5,"semaine",AI116,"Référence",Tableau5[[#This Row],[Référence]]),0)</f>
        <v>0</v>
      </c>
      <c r="AJ118" s="10">
        <f>IFERROR(GETPIVOTDATA("Quantité",'fabrication 2018 semaine'!$A$5,"semaine",AJ116,"Référence",Tableau5[[#This Row],[Référence]]),0)</f>
        <v>0</v>
      </c>
      <c r="AK118" s="10">
        <f>IFERROR(GETPIVOTDATA("Quantité",'fabrication 2018 semaine'!$A$5,"semaine",AK116,"Référence",Tableau5[[#This Row],[Référence]]),0)</f>
        <v>0</v>
      </c>
      <c r="AL118" s="10">
        <f>IFERROR(GETPIVOTDATA("Quantité",'fabrication 2018 semaine'!$A$5,"semaine",AL116,"Référence",Tableau5[[#This Row],[Référence]]),0)</f>
        <v>0</v>
      </c>
      <c r="AM118" s="10">
        <f>IFERROR(GETPIVOTDATA("Quantité",'fabrication 2018 semaine'!$A$5,"semaine",AM116,"Référence",Tableau5[[#This Row],[Référence]]),0)</f>
        <v>0</v>
      </c>
      <c r="AN118" s="10">
        <f>IFERROR(GETPIVOTDATA("Quantité",'fabrication 2018 semaine'!$A$5,"semaine",AN116,"Référence",Tableau5[[#This Row],[Référence]]),0)</f>
        <v>0</v>
      </c>
      <c r="AO118" s="10">
        <f>IFERROR(GETPIVOTDATA("Quantité",'fabrication 2018 semaine'!$A$5,"semaine",AO116,"Référence",Tableau5[[#This Row],[Référence]]),0)</f>
        <v>0</v>
      </c>
      <c r="AP118" s="10">
        <f>IFERROR(GETPIVOTDATA("Quantité",'fabrication 2018 semaine'!$A$5,"semaine",AP116,"Référence",Tableau5[[#This Row],[Référence]]),0)</f>
        <v>0</v>
      </c>
      <c r="AQ118" s="10">
        <f>IFERROR(GETPIVOTDATA("Quantité",'fabrication 2018 semaine'!$A$5,"semaine",AQ116,"Référence",Tableau5[[#This Row],[Référence]]),0)</f>
        <v>0</v>
      </c>
      <c r="AR118" s="10">
        <f>IFERROR(GETPIVOTDATA("Quantité",'fabrication 2018 semaine'!$A$5,"semaine",AR116,"Référence",Tableau5[[#This Row],[Référence]]),0)</f>
        <v>0</v>
      </c>
      <c r="AS118" s="10">
        <f>IFERROR(GETPIVOTDATA("Quantité",'fabrication 2018 semaine'!$A$5,"semaine",AS116,"Référence",Tableau5[[#This Row],[Référence]]),0)</f>
        <v>0</v>
      </c>
      <c r="AT118" s="10">
        <f>IFERROR(GETPIVOTDATA("Quantité",'fabrication 2018 semaine'!$A$5,"semaine",AT116,"Référence",Tableau5[[#This Row],[Référence]]),0)</f>
        <v>0</v>
      </c>
      <c r="AU118" s="10">
        <f>IFERROR(GETPIVOTDATA("Quantité",'fabrication 2018 semaine'!$A$5,"semaine",AU116,"Référence",Tableau5[[#This Row],[Référence]]),0)</f>
        <v>0</v>
      </c>
      <c r="AV118" s="10">
        <f>IFERROR(GETPIVOTDATA("Quantité",'fabrication 2018 semaine'!$A$5,"semaine",AV116,"Référence",Tableau5[[#This Row],[Référence]]),0)</f>
        <v>0</v>
      </c>
      <c r="AW118" s="10">
        <f>IFERROR(GETPIVOTDATA("Quantité",'fabrication 2018 semaine'!$A$5,"semaine",AW116,"Référence",Tableau5[[#This Row],[Référence]]),0)</f>
        <v>0</v>
      </c>
      <c r="AX118" s="10">
        <f>IFERROR(GETPIVOTDATA("Quantité",'fabrication 2018 semaine'!$A$5,"semaine",AX116,"Référence",Tableau5[[#This Row],[Référence]]),0)</f>
        <v>0</v>
      </c>
      <c r="AY118" s="10">
        <f>IFERROR(GETPIVOTDATA("Quantité",'fabrication 2018 semaine'!$A$5,"semaine",AY116,"Référence",Tableau5[[#This Row],[Référence]]),0)</f>
        <v>0</v>
      </c>
      <c r="AZ118" s="10">
        <f>IFERROR(GETPIVOTDATA("Quantité",'fabrication 2018 semaine'!$A$5,"semaine",AZ116,"Référence",Tableau5[[#This Row],[Référence]]),0)</f>
        <v>0</v>
      </c>
      <c r="BA118" s="10">
        <f>IFERROR(GETPIVOTDATA("Quantité",'fabrication 2018 semaine'!$A$5,"semaine",BA116,"Référence",Tableau5[[#This Row],[Référence]]),0)</f>
        <v>0</v>
      </c>
      <c r="BB118" s="10">
        <f>IFERROR(GETPIVOTDATA("Quantité",'fabrication 2018 semaine'!$A$5,"semaine",BB116,"Référence",Tableau5[[#This Row],[Référence]]),0)</f>
        <v>0</v>
      </c>
      <c r="BC118" s="11">
        <f t="shared" si="2"/>
        <v>0</v>
      </c>
    </row>
    <row r="119" spans="1:55" ht="18" customHeight="1" x14ac:dyDescent="0.35">
      <c r="A119" s="9" t="s">
        <v>242</v>
      </c>
      <c r="B119" s="10" t="s">
        <v>347</v>
      </c>
      <c r="C119" s="10">
        <f>IFERROR(GETPIVOTDATA("Quantité",'fabrication 2018 semaine'!$A$5,"semaine",C117,"Référence",Tableau5[[#This Row],[Référence]]),0)</f>
        <v>0</v>
      </c>
      <c r="D119" s="10">
        <f>IFERROR(GETPIVOTDATA("Quantité",'fabrication 2018 semaine'!$A$5,"semaine",D117,"Référence",Tableau5[[#This Row],[Référence]]),0)</f>
        <v>0</v>
      </c>
      <c r="E119" s="10">
        <f>IFERROR(GETPIVOTDATA("Quantité",'fabrication 2018 semaine'!$A$5,"semaine",E117,"Référence",Tableau5[[#This Row],[Référence]]),0)</f>
        <v>0</v>
      </c>
      <c r="F119" s="10">
        <f>IFERROR(GETPIVOTDATA("Quantité",'fabrication 2018 semaine'!$A$5,"semaine",F117,"Référence",Tableau5[[#This Row],[Référence]]),0)</f>
        <v>0</v>
      </c>
      <c r="G119" s="10">
        <f>IFERROR(GETPIVOTDATA("Quantité",'fabrication 2018 semaine'!$A$5,"semaine",G117,"Référence",Tableau5[[#This Row],[Référence]]),0)</f>
        <v>0</v>
      </c>
      <c r="H119" s="10">
        <f>IFERROR(GETPIVOTDATA("Quantité",'fabrication 2018 semaine'!$A$5,"semaine",H117,"Référence",Tableau5[[#This Row],[Référence]]),0)</f>
        <v>0</v>
      </c>
      <c r="I119" s="10">
        <f>IFERROR(GETPIVOTDATA("Quantité",'fabrication 2018 semaine'!$A$5,"semaine",I117,"Référence",Tableau5[[#This Row],[Référence]]),0)</f>
        <v>0</v>
      </c>
      <c r="J119" s="10">
        <f>IFERROR(GETPIVOTDATA("Quantité",'fabrication 2018 semaine'!$A$5,"semaine",J117,"Référence",Tableau5[[#This Row],[Référence]]),0)</f>
        <v>0</v>
      </c>
      <c r="K119" s="10">
        <f>IFERROR(GETPIVOTDATA("Quantité",'fabrication 2018 semaine'!$A$5,"semaine",K117,"Référence",Tableau5[[#This Row],[Référence]]),0)</f>
        <v>0</v>
      </c>
      <c r="L119" s="10">
        <f>IFERROR(GETPIVOTDATA("Quantité",'fabrication 2018 semaine'!$A$5,"semaine",L117,"Référence",Tableau5[[#This Row],[Référence]]),0)</f>
        <v>0</v>
      </c>
      <c r="M119" s="10">
        <f>IFERROR(GETPIVOTDATA("Quantité",'fabrication 2018 semaine'!$A$5,"semaine",M117,"Référence",Tableau5[[#This Row],[Référence]]),0)</f>
        <v>0</v>
      </c>
      <c r="N119" s="10">
        <f>IFERROR(GETPIVOTDATA("Quantité",'fabrication 2018 semaine'!$A$5,"semaine",N117,"Référence",Tableau5[[#This Row],[Référence]]),0)</f>
        <v>0</v>
      </c>
      <c r="O119" s="10">
        <f>IFERROR(GETPIVOTDATA("Quantité",'fabrication 2018 semaine'!$A$5,"semaine",O117,"Référence",Tableau5[[#This Row],[Référence]]),0)</f>
        <v>0</v>
      </c>
      <c r="P119" s="10">
        <f>IFERROR(GETPIVOTDATA("Quantité",'fabrication 2018 semaine'!$A$5,"semaine",P117,"Référence",Tableau5[[#This Row],[Référence]]),0)</f>
        <v>0</v>
      </c>
      <c r="Q119" s="10">
        <f>IFERROR(GETPIVOTDATA("Quantité",'fabrication 2018 semaine'!$A$5,"semaine",Q117,"Référence",Tableau5[[#This Row],[Référence]]),0)</f>
        <v>0</v>
      </c>
      <c r="R119" s="10">
        <f>IFERROR(GETPIVOTDATA("Quantité",'fabrication 2018 semaine'!$A$5,"semaine",R117,"Référence",Tableau5[[#This Row],[Référence]]),0)</f>
        <v>0</v>
      </c>
      <c r="S119" s="10">
        <f>IFERROR(GETPIVOTDATA("Quantité",'fabrication 2018 semaine'!$A$5,"semaine",S117,"Référence",Tableau5[[#This Row],[Référence]]),0)</f>
        <v>0</v>
      </c>
      <c r="T119" s="10">
        <f>IFERROR(GETPIVOTDATA("Quantité",'fabrication 2018 semaine'!$A$5,"semaine",T117,"Référence",Tableau5[[#This Row],[Référence]]),0)</f>
        <v>0</v>
      </c>
      <c r="U119" s="10">
        <f>IFERROR(GETPIVOTDATA("Quantité",'fabrication 2018 semaine'!$A$5,"semaine",U117,"Référence",Tableau5[[#This Row],[Référence]]),0)</f>
        <v>0</v>
      </c>
      <c r="V119" s="10">
        <f>IFERROR(GETPIVOTDATA("Quantité",'fabrication 2018 semaine'!$A$5,"semaine",V117,"Référence",Tableau5[[#This Row],[Référence]]),0)</f>
        <v>0</v>
      </c>
      <c r="W119" s="10">
        <f>IFERROR(GETPIVOTDATA("Quantité",'fabrication 2018 semaine'!$A$5,"semaine",W117,"Référence",Tableau5[[#This Row],[Référence]]),0)</f>
        <v>0</v>
      </c>
      <c r="X119" s="10">
        <f>IFERROR(GETPIVOTDATA("Quantité",'fabrication 2018 semaine'!$A$5,"semaine",X117,"Référence",Tableau5[[#This Row],[Référence]]),0)</f>
        <v>0</v>
      </c>
      <c r="Y119" s="10">
        <f>IFERROR(GETPIVOTDATA("Quantité",'fabrication 2018 semaine'!$A$5,"semaine",Y117,"Référence",Tableau5[[#This Row],[Référence]]),0)</f>
        <v>0</v>
      </c>
      <c r="Z119" s="10">
        <f>IFERROR(GETPIVOTDATA("Quantité",'fabrication 2018 semaine'!$A$5,"semaine",Z117,"Référence",Tableau5[[#This Row],[Référence]]),0)</f>
        <v>0</v>
      </c>
      <c r="AA119" s="10">
        <f>IFERROR(GETPIVOTDATA("Quantité",'fabrication 2018 semaine'!$A$5,"semaine",AA117,"Référence",Tableau5[[#This Row],[Référence]]),0)</f>
        <v>0</v>
      </c>
      <c r="AB119" s="10">
        <f>IFERROR(GETPIVOTDATA("Quantité",'fabrication 2018 semaine'!$A$5,"semaine",AB117,"Référence",Tableau5[[#This Row],[Référence]]),0)</f>
        <v>0</v>
      </c>
      <c r="AC119" s="10">
        <f>IFERROR(GETPIVOTDATA("Quantité",'fabrication 2018 semaine'!$A$5,"semaine",AC117,"Référence",Tableau5[[#This Row],[Référence]]),0)</f>
        <v>0</v>
      </c>
      <c r="AD119" s="10">
        <f>IFERROR(GETPIVOTDATA("Quantité",'fabrication 2018 semaine'!$A$5,"semaine",AD117,"Référence",Tableau5[[#This Row],[Référence]]),0)</f>
        <v>0</v>
      </c>
      <c r="AE119" s="10">
        <f>IFERROR(GETPIVOTDATA("Quantité",'fabrication 2018 semaine'!$A$5,"semaine",AE117,"Référence",Tableau5[[#This Row],[Référence]]),0)</f>
        <v>0</v>
      </c>
      <c r="AF119" s="10">
        <f>IFERROR(GETPIVOTDATA("Quantité",'fabrication 2018 semaine'!$A$5,"semaine",AF117,"Référence",Tableau5[[#This Row],[Référence]]),0)</f>
        <v>0</v>
      </c>
      <c r="AG119" s="10">
        <f>IFERROR(GETPIVOTDATA("Quantité",'fabrication 2018 semaine'!$A$5,"semaine",AG117,"Référence",Tableau5[[#This Row],[Référence]]),0)</f>
        <v>0</v>
      </c>
      <c r="AH119" s="10">
        <f>IFERROR(GETPIVOTDATA("Quantité",'fabrication 2018 semaine'!$A$5,"semaine",AH117,"Référence",Tableau5[[#This Row],[Référence]]),0)</f>
        <v>0</v>
      </c>
      <c r="AI119" s="10">
        <f>IFERROR(GETPIVOTDATA("Quantité",'fabrication 2018 semaine'!$A$5,"semaine",AI117,"Référence",Tableau5[[#This Row],[Référence]]),0)</f>
        <v>0</v>
      </c>
      <c r="AJ119" s="10">
        <f>IFERROR(GETPIVOTDATA("Quantité",'fabrication 2018 semaine'!$A$5,"semaine",AJ117,"Référence",Tableau5[[#This Row],[Référence]]),0)</f>
        <v>0</v>
      </c>
      <c r="AK119" s="10">
        <f>IFERROR(GETPIVOTDATA("Quantité",'fabrication 2018 semaine'!$A$5,"semaine",AK117,"Référence",Tableau5[[#This Row],[Référence]]),0)</f>
        <v>0</v>
      </c>
      <c r="AL119" s="10">
        <f>IFERROR(GETPIVOTDATA("Quantité",'fabrication 2018 semaine'!$A$5,"semaine",AL117,"Référence",Tableau5[[#This Row],[Référence]]),0)</f>
        <v>0</v>
      </c>
      <c r="AM119" s="10">
        <f>IFERROR(GETPIVOTDATA("Quantité",'fabrication 2018 semaine'!$A$5,"semaine",AM117,"Référence",Tableau5[[#This Row],[Référence]]),0)</f>
        <v>0</v>
      </c>
      <c r="AN119" s="10">
        <f>IFERROR(GETPIVOTDATA("Quantité",'fabrication 2018 semaine'!$A$5,"semaine",AN117,"Référence",Tableau5[[#This Row],[Référence]]),0)</f>
        <v>0</v>
      </c>
      <c r="AO119" s="10">
        <f>IFERROR(GETPIVOTDATA("Quantité",'fabrication 2018 semaine'!$A$5,"semaine",AO117,"Référence",Tableau5[[#This Row],[Référence]]),0)</f>
        <v>0</v>
      </c>
      <c r="AP119" s="10">
        <f>IFERROR(GETPIVOTDATA("Quantité",'fabrication 2018 semaine'!$A$5,"semaine",AP117,"Référence",Tableau5[[#This Row],[Référence]]),0)</f>
        <v>0</v>
      </c>
      <c r="AQ119" s="10">
        <f>IFERROR(GETPIVOTDATA("Quantité",'fabrication 2018 semaine'!$A$5,"semaine",AQ117,"Référence",Tableau5[[#This Row],[Référence]]),0)</f>
        <v>0</v>
      </c>
      <c r="AR119" s="10">
        <f>IFERROR(GETPIVOTDATA("Quantité",'fabrication 2018 semaine'!$A$5,"semaine",AR117,"Référence",Tableau5[[#This Row],[Référence]]),0)</f>
        <v>0</v>
      </c>
      <c r="AS119" s="10">
        <f>IFERROR(GETPIVOTDATA("Quantité",'fabrication 2018 semaine'!$A$5,"semaine",AS117,"Référence",Tableau5[[#This Row],[Référence]]),0)</f>
        <v>0</v>
      </c>
      <c r="AT119" s="10">
        <f>IFERROR(GETPIVOTDATA("Quantité",'fabrication 2018 semaine'!$A$5,"semaine",AT117,"Référence",Tableau5[[#This Row],[Référence]]),0)</f>
        <v>0</v>
      </c>
      <c r="AU119" s="10">
        <f>IFERROR(GETPIVOTDATA("Quantité",'fabrication 2018 semaine'!$A$5,"semaine",AU117,"Référence",Tableau5[[#This Row],[Référence]]),0)</f>
        <v>0</v>
      </c>
      <c r="AV119" s="10">
        <f>IFERROR(GETPIVOTDATA("Quantité",'fabrication 2018 semaine'!$A$5,"semaine",AV117,"Référence",Tableau5[[#This Row],[Référence]]),0)</f>
        <v>0</v>
      </c>
      <c r="AW119" s="10">
        <f>IFERROR(GETPIVOTDATA("Quantité",'fabrication 2018 semaine'!$A$5,"semaine",AW117,"Référence",Tableau5[[#This Row],[Référence]]),0)</f>
        <v>0</v>
      </c>
      <c r="AX119" s="10">
        <f>IFERROR(GETPIVOTDATA("Quantité",'fabrication 2018 semaine'!$A$5,"semaine",AX117,"Référence",Tableau5[[#This Row],[Référence]]),0)</f>
        <v>0</v>
      </c>
      <c r="AY119" s="10">
        <f>IFERROR(GETPIVOTDATA("Quantité",'fabrication 2018 semaine'!$A$5,"semaine",AY117,"Référence",Tableau5[[#This Row],[Référence]]),0)</f>
        <v>0</v>
      </c>
      <c r="AZ119" s="10">
        <f>IFERROR(GETPIVOTDATA("Quantité",'fabrication 2018 semaine'!$A$5,"semaine",AZ117,"Référence",Tableau5[[#This Row],[Référence]]),0)</f>
        <v>0</v>
      </c>
      <c r="BA119" s="10">
        <f>IFERROR(GETPIVOTDATA("Quantité",'fabrication 2018 semaine'!$A$5,"semaine",BA117,"Référence",Tableau5[[#This Row],[Référence]]),0)</f>
        <v>0</v>
      </c>
      <c r="BB119" s="10">
        <f>IFERROR(GETPIVOTDATA("Quantité",'fabrication 2018 semaine'!$A$5,"semaine",BB117,"Référence",Tableau5[[#This Row],[Référence]]),0)</f>
        <v>0</v>
      </c>
      <c r="BC119" s="11">
        <f t="shared" si="2"/>
        <v>0</v>
      </c>
    </row>
    <row r="120" spans="1:55" ht="18" customHeight="1" x14ac:dyDescent="0.35">
      <c r="A120" s="9" t="s">
        <v>188</v>
      </c>
      <c r="B120" s="10" t="s">
        <v>348</v>
      </c>
      <c r="C120" s="10">
        <f>IFERROR(GETPIVOTDATA("Quantité",'fabrication 2018 semaine'!$A$5,"semaine",C118,"Référence",Tableau5[[#This Row],[Référence]]),0)</f>
        <v>0</v>
      </c>
      <c r="D120" s="10">
        <f>IFERROR(GETPIVOTDATA("Quantité",'fabrication 2018 semaine'!$A$5,"semaine",D118,"Référence",Tableau5[[#This Row],[Référence]]),0)</f>
        <v>0</v>
      </c>
      <c r="E120" s="10">
        <f>IFERROR(GETPIVOTDATA("Quantité",'fabrication 2018 semaine'!$A$5,"semaine",E118,"Référence",Tableau5[[#This Row],[Référence]]),0)</f>
        <v>0</v>
      </c>
      <c r="F120" s="10">
        <f>IFERROR(GETPIVOTDATA("Quantité",'fabrication 2018 semaine'!$A$5,"semaine",F118,"Référence",Tableau5[[#This Row],[Référence]]),0)</f>
        <v>0</v>
      </c>
      <c r="G120" s="10">
        <f>IFERROR(GETPIVOTDATA("Quantité",'fabrication 2018 semaine'!$A$5,"semaine",G118,"Référence",Tableau5[[#This Row],[Référence]]),0)</f>
        <v>0</v>
      </c>
      <c r="H120" s="10">
        <f>IFERROR(GETPIVOTDATA("Quantité",'fabrication 2018 semaine'!$A$5,"semaine",H118,"Référence",Tableau5[[#This Row],[Référence]]),0)</f>
        <v>0</v>
      </c>
      <c r="I120" s="10">
        <f>IFERROR(GETPIVOTDATA("Quantité",'fabrication 2018 semaine'!$A$5,"semaine",I118,"Référence",Tableau5[[#This Row],[Référence]]),0)</f>
        <v>0</v>
      </c>
      <c r="J120" s="10">
        <f>IFERROR(GETPIVOTDATA("Quantité",'fabrication 2018 semaine'!$A$5,"semaine",J118,"Référence",Tableau5[[#This Row],[Référence]]),0)</f>
        <v>0</v>
      </c>
      <c r="K120" s="10">
        <f>IFERROR(GETPIVOTDATA("Quantité",'fabrication 2018 semaine'!$A$5,"semaine",K118,"Référence",Tableau5[[#This Row],[Référence]]),0)</f>
        <v>0</v>
      </c>
      <c r="L120" s="10">
        <f>IFERROR(GETPIVOTDATA("Quantité",'fabrication 2018 semaine'!$A$5,"semaine",L118,"Référence",Tableau5[[#This Row],[Référence]]),0)</f>
        <v>0</v>
      </c>
      <c r="M120" s="10">
        <f>IFERROR(GETPIVOTDATA("Quantité",'fabrication 2018 semaine'!$A$5,"semaine",M118,"Référence",Tableau5[[#This Row],[Référence]]),0)</f>
        <v>0</v>
      </c>
      <c r="N120" s="10">
        <f>IFERROR(GETPIVOTDATA("Quantité",'fabrication 2018 semaine'!$A$5,"semaine",N118,"Référence",Tableau5[[#This Row],[Référence]]),0)</f>
        <v>0</v>
      </c>
      <c r="O120" s="10">
        <f>IFERROR(GETPIVOTDATA("Quantité",'fabrication 2018 semaine'!$A$5,"semaine",O118,"Référence",Tableau5[[#This Row],[Référence]]),0)</f>
        <v>0</v>
      </c>
      <c r="P120" s="10">
        <f>IFERROR(GETPIVOTDATA("Quantité",'fabrication 2018 semaine'!$A$5,"semaine",P118,"Référence",Tableau5[[#This Row],[Référence]]),0)</f>
        <v>0</v>
      </c>
      <c r="Q120" s="10">
        <f>IFERROR(GETPIVOTDATA("Quantité",'fabrication 2018 semaine'!$A$5,"semaine",Q118,"Référence",Tableau5[[#This Row],[Référence]]),0)</f>
        <v>0</v>
      </c>
      <c r="R120" s="10">
        <f>IFERROR(GETPIVOTDATA("Quantité",'fabrication 2018 semaine'!$A$5,"semaine",R118,"Référence",Tableau5[[#This Row],[Référence]]),0)</f>
        <v>0</v>
      </c>
      <c r="S120" s="10">
        <f>IFERROR(GETPIVOTDATA("Quantité",'fabrication 2018 semaine'!$A$5,"semaine",S118,"Référence",Tableau5[[#This Row],[Référence]]),0)</f>
        <v>0</v>
      </c>
      <c r="T120" s="10">
        <f>IFERROR(GETPIVOTDATA("Quantité",'fabrication 2018 semaine'!$A$5,"semaine",T118,"Référence",Tableau5[[#This Row],[Référence]]),0)</f>
        <v>0</v>
      </c>
      <c r="U120" s="10">
        <f>IFERROR(GETPIVOTDATA("Quantité",'fabrication 2018 semaine'!$A$5,"semaine",U118,"Référence",Tableau5[[#This Row],[Référence]]),0)</f>
        <v>0</v>
      </c>
      <c r="V120" s="10">
        <f>IFERROR(GETPIVOTDATA("Quantité",'fabrication 2018 semaine'!$A$5,"semaine",V118,"Référence",Tableau5[[#This Row],[Référence]]),0)</f>
        <v>0</v>
      </c>
      <c r="W120" s="10">
        <f>IFERROR(GETPIVOTDATA("Quantité",'fabrication 2018 semaine'!$A$5,"semaine",W118,"Référence",Tableau5[[#This Row],[Référence]]),0)</f>
        <v>0</v>
      </c>
      <c r="X120" s="10">
        <f>IFERROR(GETPIVOTDATA("Quantité",'fabrication 2018 semaine'!$A$5,"semaine",X118,"Référence",Tableau5[[#This Row],[Référence]]),0)</f>
        <v>0</v>
      </c>
      <c r="Y120" s="10">
        <f>IFERROR(GETPIVOTDATA("Quantité",'fabrication 2018 semaine'!$A$5,"semaine",Y118,"Référence",Tableau5[[#This Row],[Référence]]),0)</f>
        <v>0</v>
      </c>
      <c r="Z120" s="10">
        <f>IFERROR(GETPIVOTDATA("Quantité",'fabrication 2018 semaine'!$A$5,"semaine",Z118,"Référence",Tableau5[[#This Row],[Référence]]),0)</f>
        <v>0</v>
      </c>
      <c r="AA120" s="10">
        <f>IFERROR(GETPIVOTDATA("Quantité",'fabrication 2018 semaine'!$A$5,"semaine",AA118,"Référence",Tableau5[[#This Row],[Référence]]),0)</f>
        <v>0</v>
      </c>
      <c r="AB120" s="10">
        <f>IFERROR(GETPIVOTDATA("Quantité",'fabrication 2018 semaine'!$A$5,"semaine",AB118,"Référence",Tableau5[[#This Row],[Référence]]),0)</f>
        <v>0</v>
      </c>
      <c r="AC120" s="10">
        <f>IFERROR(GETPIVOTDATA("Quantité",'fabrication 2018 semaine'!$A$5,"semaine",AC118,"Référence",Tableau5[[#This Row],[Référence]]),0)</f>
        <v>0</v>
      </c>
      <c r="AD120" s="10">
        <f>IFERROR(GETPIVOTDATA("Quantité",'fabrication 2018 semaine'!$A$5,"semaine",AD118,"Référence",Tableau5[[#This Row],[Référence]]),0)</f>
        <v>0</v>
      </c>
      <c r="AE120" s="10">
        <f>IFERROR(GETPIVOTDATA("Quantité",'fabrication 2018 semaine'!$A$5,"semaine",AE118,"Référence",Tableau5[[#This Row],[Référence]]),0)</f>
        <v>0</v>
      </c>
      <c r="AF120" s="10">
        <f>IFERROR(GETPIVOTDATA("Quantité",'fabrication 2018 semaine'!$A$5,"semaine",AF118,"Référence",Tableau5[[#This Row],[Référence]]),0)</f>
        <v>0</v>
      </c>
      <c r="AG120" s="10">
        <f>IFERROR(GETPIVOTDATA("Quantité",'fabrication 2018 semaine'!$A$5,"semaine",AG118,"Référence",Tableau5[[#This Row],[Référence]]),0)</f>
        <v>0</v>
      </c>
      <c r="AH120" s="10">
        <f>IFERROR(GETPIVOTDATA("Quantité",'fabrication 2018 semaine'!$A$5,"semaine",AH118,"Référence",Tableau5[[#This Row],[Référence]]),0)</f>
        <v>0</v>
      </c>
      <c r="AI120" s="10">
        <f>IFERROR(GETPIVOTDATA("Quantité",'fabrication 2018 semaine'!$A$5,"semaine",AI118,"Référence",Tableau5[[#This Row],[Référence]]),0)</f>
        <v>0</v>
      </c>
      <c r="AJ120" s="10">
        <f>IFERROR(GETPIVOTDATA("Quantité",'fabrication 2018 semaine'!$A$5,"semaine",AJ118,"Référence",Tableau5[[#This Row],[Référence]]),0)</f>
        <v>0</v>
      </c>
      <c r="AK120" s="10">
        <f>IFERROR(GETPIVOTDATA("Quantité",'fabrication 2018 semaine'!$A$5,"semaine",AK118,"Référence",Tableau5[[#This Row],[Référence]]),0)</f>
        <v>0</v>
      </c>
      <c r="AL120" s="10">
        <f>IFERROR(GETPIVOTDATA("Quantité",'fabrication 2018 semaine'!$A$5,"semaine",AL118,"Référence",Tableau5[[#This Row],[Référence]]),0)</f>
        <v>0</v>
      </c>
      <c r="AM120" s="10">
        <f>IFERROR(GETPIVOTDATA("Quantité",'fabrication 2018 semaine'!$A$5,"semaine",AM118,"Référence",Tableau5[[#This Row],[Référence]]),0)</f>
        <v>0</v>
      </c>
      <c r="AN120" s="10">
        <f>IFERROR(GETPIVOTDATA("Quantité",'fabrication 2018 semaine'!$A$5,"semaine",AN118,"Référence",Tableau5[[#This Row],[Référence]]),0)</f>
        <v>0</v>
      </c>
      <c r="AO120" s="10">
        <f>IFERROR(GETPIVOTDATA("Quantité",'fabrication 2018 semaine'!$A$5,"semaine",AO118,"Référence",Tableau5[[#This Row],[Référence]]),0)</f>
        <v>0</v>
      </c>
      <c r="AP120" s="10">
        <f>IFERROR(GETPIVOTDATA("Quantité",'fabrication 2018 semaine'!$A$5,"semaine",AP118,"Référence",Tableau5[[#This Row],[Référence]]),0)</f>
        <v>0</v>
      </c>
      <c r="AQ120" s="10">
        <f>IFERROR(GETPIVOTDATA("Quantité",'fabrication 2018 semaine'!$A$5,"semaine",AQ118,"Référence",Tableau5[[#This Row],[Référence]]),0)</f>
        <v>0</v>
      </c>
      <c r="AR120" s="10">
        <f>IFERROR(GETPIVOTDATA("Quantité",'fabrication 2018 semaine'!$A$5,"semaine",AR118,"Référence",Tableau5[[#This Row],[Référence]]),0)</f>
        <v>0</v>
      </c>
      <c r="AS120" s="10">
        <f>IFERROR(GETPIVOTDATA("Quantité",'fabrication 2018 semaine'!$A$5,"semaine",AS118,"Référence",Tableau5[[#This Row],[Référence]]),0)</f>
        <v>0</v>
      </c>
      <c r="AT120" s="10">
        <f>IFERROR(GETPIVOTDATA("Quantité",'fabrication 2018 semaine'!$A$5,"semaine",AT118,"Référence",Tableau5[[#This Row],[Référence]]),0)</f>
        <v>0</v>
      </c>
      <c r="AU120" s="10">
        <f>IFERROR(GETPIVOTDATA("Quantité",'fabrication 2018 semaine'!$A$5,"semaine",AU118,"Référence",Tableau5[[#This Row],[Référence]]),0)</f>
        <v>0</v>
      </c>
      <c r="AV120" s="10">
        <f>IFERROR(GETPIVOTDATA("Quantité",'fabrication 2018 semaine'!$A$5,"semaine",AV118,"Référence",Tableau5[[#This Row],[Référence]]),0)</f>
        <v>0</v>
      </c>
      <c r="AW120" s="10">
        <f>IFERROR(GETPIVOTDATA("Quantité",'fabrication 2018 semaine'!$A$5,"semaine",AW118,"Référence",Tableau5[[#This Row],[Référence]]),0)</f>
        <v>0</v>
      </c>
      <c r="AX120" s="10">
        <f>IFERROR(GETPIVOTDATA("Quantité",'fabrication 2018 semaine'!$A$5,"semaine",AX118,"Référence",Tableau5[[#This Row],[Référence]]),0)</f>
        <v>0</v>
      </c>
      <c r="AY120" s="10">
        <f>IFERROR(GETPIVOTDATA("Quantité",'fabrication 2018 semaine'!$A$5,"semaine",AY118,"Référence",Tableau5[[#This Row],[Référence]]),0)</f>
        <v>0</v>
      </c>
      <c r="AZ120" s="10">
        <f>IFERROR(GETPIVOTDATA("Quantité",'fabrication 2018 semaine'!$A$5,"semaine",AZ118,"Référence",Tableau5[[#This Row],[Référence]]),0)</f>
        <v>0</v>
      </c>
      <c r="BA120" s="10">
        <f>IFERROR(GETPIVOTDATA("Quantité",'fabrication 2018 semaine'!$A$5,"semaine",BA118,"Référence",Tableau5[[#This Row],[Référence]]),0)</f>
        <v>0</v>
      </c>
      <c r="BB120" s="10">
        <f>IFERROR(GETPIVOTDATA("Quantité",'fabrication 2018 semaine'!$A$5,"semaine",BB118,"Référence",Tableau5[[#This Row],[Référence]]),0)</f>
        <v>0</v>
      </c>
      <c r="BC120" s="11">
        <f t="shared" si="2"/>
        <v>0</v>
      </c>
    </row>
    <row r="121" spans="1:55" ht="18" customHeight="1" x14ac:dyDescent="0.35">
      <c r="A121" s="9" t="s">
        <v>133</v>
      </c>
      <c r="B121" s="10" t="s">
        <v>349</v>
      </c>
      <c r="C121" s="10">
        <f>IFERROR(GETPIVOTDATA("Quantité",'fabrication 2018 semaine'!$A$5,"semaine",C119,"Référence",Tableau5[[#This Row],[Référence]]),0)</f>
        <v>0</v>
      </c>
      <c r="D121" s="10">
        <f>IFERROR(GETPIVOTDATA("Quantité",'fabrication 2018 semaine'!$A$5,"semaine",D119,"Référence",Tableau5[[#This Row],[Référence]]),0)</f>
        <v>0</v>
      </c>
      <c r="E121" s="10">
        <f>IFERROR(GETPIVOTDATA("Quantité",'fabrication 2018 semaine'!$A$5,"semaine",E119,"Référence",Tableau5[[#This Row],[Référence]]),0)</f>
        <v>0</v>
      </c>
      <c r="F121" s="10">
        <f>IFERROR(GETPIVOTDATA("Quantité",'fabrication 2018 semaine'!$A$5,"semaine",F119,"Référence",Tableau5[[#This Row],[Référence]]),0)</f>
        <v>0</v>
      </c>
      <c r="G121" s="10">
        <f>IFERROR(GETPIVOTDATA("Quantité",'fabrication 2018 semaine'!$A$5,"semaine",G119,"Référence",Tableau5[[#This Row],[Référence]]),0)</f>
        <v>0</v>
      </c>
      <c r="H121" s="10">
        <f>IFERROR(GETPIVOTDATA("Quantité",'fabrication 2018 semaine'!$A$5,"semaine",H119,"Référence",Tableau5[[#This Row],[Référence]]),0)</f>
        <v>0</v>
      </c>
      <c r="I121" s="10">
        <f>IFERROR(GETPIVOTDATA("Quantité",'fabrication 2018 semaine'!$A$5,"semaine",I119,"Référence",Tableau5[[#This Row],[Référence]]),0)</f>
        <v>0</v>
      </c>
      <c r="J121" s="10">
        <f>IFERROR(GETPIVOTDATA("Quantité",'fabrication 2018 semaine'!$A$5,"semaine",J119,"Référence",Tableau5[[#This Row],[Référence]]),0)</f>
        <v>0</v>
      </c>
      <c r="K121" s="10">
        <f>IFERROR(GETPIVOTDATA("Quantité",'fabrication 2018 semaine'!$A$5,"semaine",K119,"Référence",Tableau5[[#This Row],[Référence]]),0)</f>
        <v>0</v>
      </c>
      <c r="L121" s="10">
        <f>IFERROR(GETPIVOTDATA("Quantité",'fabrication 2018 semaine'!$A$5,"semaine",L119,"Référence",Tableau5[[#This Row],[Référence]]),0)</f>
        <v>0</v>
      </c>
      <c r="M121" s="10">
        <f>IFERROR(GETPIVOTDATA("Quantité",'fabrication 2018 semaine'!$A$5,"semaine",M119,"Référence",Tableau5[[#This Row],[Référence]]),0)</f>
        <v>0</v>
      </c>
      <c r="N121" s="10">
        <f>IFERROR(GETPIVOTDATA("Quantité",'fabrication 2018 semaine'!$A$5,"semaine",N119,"Référence",Tableau5[[#This Row],[Référence]]),0)</f>
        <v>0</v>
      </c>
      <c r="O121" s="10">
        <f>IFERROR(GETPIVOTDATA("Quantité",'fabrication 2018 semaine'!$A$5,"semaine",O119,"Référence",Tableau5[[#This Row],[Référence]]),0)</f>
        <v>0</v>
      </c>
      <c r="P121" s="10">
        <f>IFERROR(GETPIVOTDATA("Quantité",'fabrication 2018 semaine'!$A$5,"semaine",P119,"Référence",Tableau5[[#This Row],[Référence]]),0)</f>
        <v>0</v>
      </c>
      <c r="Q121" s="10">
        <f>IFERROR(GETPIVOTDATA("Quantité",'fabrication 2018 semaine'!$A$5,"semaine",Q119,"Référence",Tableau5[[#This Row],[Référence]]),0)</f>
        <v>0</v>
      </c>
      <c r="R121" s="10">
        <f>IFERROR(GETPIVOTDATA("Quantité",'fabrication 2018 semaine'!$A$5,"semaine",R119,"Référence",Tableau5[[#This Row],[Référence]]),0)</f>
        <v>0</v>
      </c>
      <c r="S121" s="10">
        <f>IFERROR(GETPIVOTDATA("Quantité",'fabrication 2018 semaine'!$A$5,"semaine",S119,"Référence",Tableau5[[#This Row],[Référence]]),0)</f>
        <v>0</v>
      </c>
      <c r="T121" s="10">
        <f>IFERROR(GETPIVOTDATA("Quantité",'fabrication 2018 semaine'!$A$5,"semaine",T119,"Référence",Tableau5[[#This Row],[Référence]]),0)</f>
        <v>0</v>
      </c>
      <c r="U121" s="10">
        <f>IFERROR(GETPIVOTDATA("Quantité",'fabrication 2018 semaine'!$A$5,"semaine",U119,"Référence",Tableau5[[#This Row],[Référence]]),0)</f>
        <v>0</v>
      </c>
      <c r="V121" s="10">
        <f>IFERROR(GETPIVOTDATA("Quantité",'fabrication 2018 semaine'!$A$5,"semaine",V119,"Référence",Tableau5[[#This Row],[Référence]]),0)</f>
        <v>0</v>
      </c>
      <c r="W121" s="10">
        <f>IFERROR(GETPIVOTDATA("Quantité",'fabrication 2018 semaine'!$A$5,"semaine",W119,"Référence",Tableau5[[#This Row],[Référence]]),0)</f>
        <v>0</v>
      </c>
      <c r="X121" s="10">
        <f>IFERROR(GETPIVOTDATA("Quantité",'fabrication 2018 semaine'!$A$5,"semaine",X119,"Référence",Tableau5[[#This Row],[Référence]]),0)</f>
        <v>0</v>
      </c>
      <c r="Y121" s="10">
        <f>IFERROR(GETPIVOTDATA("Quantité",'fabrication 2018 semaine'!$A$5,"semaine",Y119,"Référence",Tableau5[[#This Row],[Référence]]),0)</f>
        <v>0</v>
      </c>
      <c r="Z121" s="10">
        <f>IFERROR(GETPIVOTDATA("Quantité",'fabrication 2018 semaine'!$A$5,"semaine",Z119,"Référence",Tableau5[[#This Row],[Référence]]),0)</f>
        <v>0</v>
      </c>
      <c r="AA121" s="10">
        <f>IFERROR(GETPIVOTDATA("Quantité",'fabrication 2018 semaine'!$A$5,"semaine",AA119,"Référence",Tableau5[[#This Row],[Référence]]),0)</f>
        <v>0</v>
      </c>
      <c r="AB121" s="10">
        <f>IFERROR(GETPIVOTDATA("Quantité",'fabrication 2018 semaine'!$A$5,"semaine",AB119,"Référence",Tableau5[[#This Row],[Référence]]),0)</f>
        <v>0</v>
      </c>
      <c r="AC121" s="10">
        <f>IFERROR(GETPIVOTDATA("Quantité",'fabrication 2018 semaine'!$A$5,"semaine",AC119,"Référence",Tableau5[[#This Row],[Référence]]),0)</f>
        <v>0</v>
      </c>
      <c r="AD121" s="10">
        <f>IFERROR(GETPIVOTDATA("Quantité",'fabrication 2018 semaine'!$A$5,"semaine",AD119,"Référence",Tableau5[[#This Row],[Référence]]),0)</f>
        <v>0</v>
      </c>
      <c r="AE121" s="10">
        <f>IFERROR(GETPIVOTDATA("Quantité",'fabrication 2018 semaine'!$A$5,"semaine",AE119,"Référence",Tableau5[[#This Row],[Référence]]),0)</f>
        <v>0</v>
      </c>
      <c r="AF121" s="10">
        <f>IFERROR(GETPIVOTDATA("Quantité",'fabrication 2018 semaine'!$A$5,"semaine",AF119,"Référence",Tableau5[[#This Row],[Référence]]),0)</f>
        <v>0</v>
      </c>
      <c r="AG121" s="10">
        <f>IFERROR(GETPIVOTDATA("Quantité",'fabrication 2018 semaine'!$A$5,"semaine",AG119,"Référence",Tableau5[[#This Row],[Référence]]),0)</f>
        <v>0</v>
      </c>
      <c r="AH121" s="10">
        <f>IFERROR(GETPIVOTDATA("Quantité",'fabrication 2018 semaine'!$A$5,"semaine",AH119,"Référence",Tableau5[[#This Row],[Référence]]),0)</f>
        <v>0</v>
      </c>
      <c r="AI121" s="10">
        <f>IFERROR(GETPIVOTDATA("Quantité",'fabrication 2018 semaine'!$A$5,"semaine",AI119,"Référence",Tableau5[[#This Row],[Référence]]),0)</f>
        <v>0</v>
      </c>
      <c r="AJ121" s="10">
        <f>IFERROR(GETPIVOTDATA("Quantité",'fabrication 2018 semaine'!$A$5,"semaine",AJ119,"Référence",Tableau5[[#This Row],[Référence]]),0)</f>
        <v>0</v>
      </c>
      <c r="AK121" s="10">
        <f>IFERROR(GETPIVOTDATA("Quantité",'fabrication 2018 semaine'!$A$5,"semaine",AK119,"Référence",Tableau5[[#This Row],[Référence]]),0)</f>
        <v>0</v>
      </c>
      <c r="AL121" s="10">
        <f>IFERROR(GETPIVOTDATA("Quantité",'fabrication 2018 semaine'!$A$5,"semaine",AL119,"Référence",Tableau5[[#This Row],[Référence]]),0)</f>
        <v>0</v>
      </c>
      <c r="AM121" s="10">
        <f>IFERROR(GETPIVOTDATA("Quantité",'fabrication 2018 semaine'!$A$5,"semaine",AM119,"Référence",Tableau5[[#This Row],[Référence]]),0)</f>
        <v>0</v>
      </c>
      <c r="AN121" s="10">
        <f>IFERROR(GETPIVOTDATA("Quantité",'fabrication 2018 semaine'!$A$5,"semaine",AN119,"Référence",Tableau5[[#This Row],[Référence]]),0)</f>
        <v>0</v>
      </c>
      <c r="AO121" s="10">
        <f>IFERROR(GETPIVOTDATA("Quantité",'fabrication 2018 semaine'!$A$5,"semaine",AO119,"Référence",Tableau5[[#This Row],[Référence]]),0)</f>
        <v>0</v>
      </c>
      <c r="AP121" s="10">
        <f>IFERROR(GETPIVOTDATA("Quantité",'fabrication 2018 semaine'!$A$5,"semaine",AP119,"Référence",Tableau5[[#This Row],[Référence]]),0)</f>
        <v>0</v>
      </c>
      <c r="AQ121" s="10">
        <f>IFERROR(GETPIVOTDATA("Quantité",'fabrication 2018 semaine'!$A$5,"semaine",AQ119,"Référence",Tableau5[[#This Row],[Référence]]),0)</f>
        <v>0</v>
      </c>
      <c r="AR121" s="10">
        <f>IFERROR(GETPIVOTDATA("Quantité",'fabrication 2018 semaine'!$A$5,"semaine",AR119,"Référence",Tableau5[[#This Row],[Référence]]),0)</f>
        <v>0</v>
      </c>
      <c r="AS121" s="10">
        <f>IFERROR(GETPIVOTDATA("Quantité",'fabrication 2018 semaine'!$A$5,"semaine",AS119,"Référence",Tableau5[[#This Row],[Référence]]),0)</f>
        <v>0</v>
      </c>
      <c r="AT121" s="10">
        <f>IFERROR(GETPIVOTDATA("Quantité",'fabrication 2018 semaine'!$A$5,"semaine",AT119,"Référence",Tableau5[[#This Row],[Référence]]),0)</f>
        <v>0</v>
      </c>
      <c r="AU121" s="10">
        <f>IFERROR(GETPIVOTDATA("Quantité",'fabrication 2018 semaine'!$A$5,"semaine",AU119,"Référence",Tableau5[[#This Row],[Référence]]),0)</f>
        <v>0</v>
      </c>
      <c r="AV121" s="10">
        <f>IFERROR(GETPIVOTDATA("Quantité",'fabrication 2018 semaine'!$A$5,"semaine",AV119,"Référence",Tableau5[[#This Row],[Référence]]),0)</f>
        <v>0</v>
      </c>
      <c r="AW121" s="10">
        <f>IFERROR(GETPIVOTDATA("Quantité",'fabrication 2018 semaine'!$A$5,"semaine",AW119,"Référence",Tableau5[[#This Row],[Référence]]),0)</f>
        <v>0</v>
      </c>
      <c r="AX121" s="10">
        <f>IFERROR(GETPIVOTDATA("Quantité",'fabrication 2018 semaine'!$A$5,"semaine",AX119,"Référence",Tableau5[[#This Row],[Référence]]),0)</f>
        <v>0</v>
      </c>
      <c r="AY121" s="10">
        <f>IFERROR(GETPIVOTDATA("Quantité",'fabrication 2018 semaine'!$A$5,"semaine",AY119,"Référence",Tableau5[[#This Row],[Référence]]),0)</f>
        <v>0</v>
      </c>
      <c r="AZ121" s="10">
        <f>IFERROR(GETPIVOTDATA("Quantité",'fabrication 2018 semaine'!$A$5,"semaine",AZ119,"Référence",Tableau5[[#This Row],[Référence]]),0)</f>
        <v>0</v>
      </c>
      <c r="BA121" s="10">
        <f>IFERROR(GETPIVOTDATA("Quantité",'fabrication 2018 semaine'!$A$5,"semaine",BA119,"Référence",Tableau5[[#This Row],[Référence]]),0)</f>
        <v>0</v>
      </c>
      <c r="BB121" s="10">
        <f>IFERROR(GETPIVOTDATA("Quantité",'fabrication 2018 semaine'!$A$5,"semaine",BB119,"Référence",Tableau5[[#This Row],[Référence]]),0)</f>
        <v>0</v>
      </c>
      <c r="BC121" s="11">
        <f t="shared" si="2"/>
        <v>0</v>
      </c>
    </row>
    <row r="122" spans="1:55" ht="18" customHeight="1" x14ac:dyDescent="0.35">
      <c r="A122" s="9" t="s">
        <v>142</v>
      </c>
      <c r="B122" s="10" t="s">
        <v>143</v>
      </c>
      <c r="C122" s="10">
        <f>IFERROR(GETPIVOTDATA("Quantité",'fabrication 2018 semaine'!$A$5,"semaine",C120,"Référence",Tableau5[[#This Row],[Référence]]),0)</f>
        <v>0</v>
      </c>
      <c r="D122" s="10">
        <f>IFERROR(GETPIVOTDATA("Quantité",'fabrication 2018 semaine'!$A$5,"semaine",D120,"Référence",Tableau5[[#This Row],[Référence]]),0)</f>
        <v>0</v>
      </c>
      <c r="E122" s="10">
        <f>IFERROR(GETPIVOTDATA("Quantité",'fabrication 2018 semaine'!$A$5,"semaine",E120,"Référence",Tableau5[[#This Row],[Référence]]),0)</f>
        <v>0</v>
      </c>
      <c r="F122" s="10">
        <f>IFERROR(GETPIVOTDATA("Quantité",'fabrication 2018 semaine'!$A$5,"semaine",F120,"Référence",Tableau5[[#This Row],[Référence]]),0)</f>
        <v>0</v>
      </c>
      <c r="G122" s="10">
        <f>IFERROR(GETPIVOTDATA("Quantité",'fabrication 2018 semaine'!$A$5,"semaine",G120,"Référence",Tableau5[[#This Row],[Référence]]),0)</f>
        <v>0</v>
      </c>
      <c r="H122" s="10">
        <f>IFERROR(GETPIVOTDATA("Quantité",'fabrication 2018 semaine'!$A$5,"semaine",H120,"Référence",Tableau5[[#This Row],[Référence]]),0)</f>
        <v>0</v>
      </c>
      <c r="I122" s="10">
        <f>IFERROR(GETPIVOTDATA("Quantité",'fabrication 2018 semaine'!$A$5,"semaine",I120,"Référence",Tableau5[[#This Row],[Référence]]),0)</f>
        <v>0</v>
      </c>
      <c r="J122" s="10">
        <f>IFERROR(GETPIVOTDATA("Quantité",'fabrication 2018 semaine'!$A$5,"semaine",J120,"Référence",Tableau5[[#This Row],[Référence]]),0)</f>
        <v>0</v>
      </c>
      <c r="K122" s="10">
        <f>IFERROR(GETPIVOTDATA("Quantité",'fabrication 2018 semaine'!$A$5,"semaine",K120,"Référence",Tableau5[[#This Row],[Référence]]),0)</f>
        <v>0</v>
      </c>
      <c r="L122" s="10">
        <f>IFERROR(GETPIVOTDATA("Quantité",'fabrication 2018 semaine'!$A$5,"semaine",L120,"Référence",Tableau5[[#This Row],[Référence]]),0)</f>
        <v>0</v>
      </c>
      <c r="M122" s="10">
        <f>IFERROR(GETPIVOTDATA("Quantité",'fabrication 2018 semaine'!$A$5,"semaine",M120,"Référence",Tableau5[[#This Row],[Référence]]),0)</f>
        <v>0</v>
      </c>
      <c r="N122" s="10">
        <f>IFERROR(GETPIVOTDATA("Quantité",'fabrication 2018 semaine'!$A$5,"semaine",N120,"Référence",Tableau5[[#This Row],[Référence]]),0)</f>
        <v>0</v>
      </c>
      <c r="O122" s="10">
        <f>IFERROR(GETPIVOTDATA("Quantité",'fabrication 2018 semaine'!$A$5,"semaine",O120,"Référence",Tableau5[[#This Row],[Référence]]),0)</f>
        <v>0</v>
      </c>
      <c r="P122" s="10">
        <f>IFERROR(GETPIVOTDATA("Quantité",'fabrication 2018 semaine'!$A$5,"semaine",P120,"Référence",Tableau5[[#This Row],[Référence]]),0)</f>
        <v>0</v>
      </c>
      <c r="Q122" s="10">
        <f>IFERROR(GETPIVOTDATA("Quantité",'fabrication 2018 semaine'!$A$5,"semaine",Q120,"Référence",Tableau5[[#This Row],[Référence]]),0)</f>
        <v>0</v>
      </c>
      <c r="R122" s="10">
        <f>IFERROR(GETPIVOTDATA("Quantité",'fabrication 2018 semaine'!$A$5,"semaine",R120,"Référence",Tableau5[[#This Row],[Référence]]),0)</f>
        <v>0</v>
      </c>
      <c r="S122" s="10">
        <f>IFERROR(GETPIVOTDATA("Quantité",'fabrication 2018 semaine'!$A$5,"semaine",S120,"Référence",Tableau5[[#This Row],[Référence]]),0)</f>
        <v>0</v>
      </c>
      <c r="T122" s="10">
        <f>IFERROR(GETPIVOTDATA("Quantité",'fabrication 2018 semaine'!$A$5,"semaine",T120,"Référence",Tableau5[[#This Row],[Référence]]),0)</f>
        <v>0</v>
      </c>
      <c r="U122" s="10">
        <f>IFERROR(GETPIVOTDATA("Quantité",'fabrication 2018 semaine'!$A$5,"semaine",U120,"Référence",Tableau5[[#This Row],[Référence]]),0)</f>
        <v>0</v>
      </c>
      <c r="V122" s="10">
        <f>IFERROR(GETPIVOTDATA("Quantité",'fabrication 2018 semaine'!$A$5,"semaine",V120,"Référence",Tableau5[[#This Row],[Référence]]),0)</f>
        <v>0</v>
      </c>
      <c r="W122" s="10">
        <f>IFERROR(GETPIVOTDATA("Quantité",'fabrication 2018 semaine'!$A$5,"semaine",W120,"Référence",Tableau5[[#This Row],[Référence]]),0)</f>
        <v>0</v>
      </c>
      <c r="X122" s="10">
        <f>IFERROR(GETPIVOTDATA("Quantité",'fabrication 2018 semaine'!$A$5,"semaine",X120,"Référence",Tableau5[[#This Row],[Référence]]),0)</f>
        <v>0</v>
      </c>
      <c r="Y122" s="10">
        <f>IFERROR(GETPIVOTDATA("Quantité",'fabrication 2018 semaine'!$A$5,"semaine",Y120,"Référence",Tableau5[[#This Row],[Référence]]),0)</f>
        <v>0</v>
      </c>
      <c r="Z122" s="10">
        <f>IFERROR(GETPIVOTDATA("Quantité",'fabrication 2018 semaine'!$A$5,"semaine",Z120,"Référence",Tableau5[[#This Row],[Référence]]),0)</f>
        <v>0</v>
      </c>
      <c r="AA122" s="10">
        <f>IFERROR(GETPIVOTDATA("Quantité",'fabrication 2018 semaine'!$A$5,"semaine",AA120,"Référence",Tableau5[[#This Row],[Référence]]),0)</f>
        <v>0</v>
      </c>
      <c r="AB122" s="10">
        <f>IFERROR(GETPIVOTDATA("Quantité",'fabrication 2018 semaine'!$A$5,"semaine",AB120,"Référence",Tableau5[[#This Row],[Référence]]),0)</f>
        <v>0</v>
      </c>
      <c r="AC122" s="10">
        <f>IFERROR(GETPIVOTDATA("Quantité",'fabrication 2018 semaine'!$A$5,"semaine",AC120,"Référence",Tableau5[[#This Row],[Référence]]),0)</f>
        <v>0</v>
      </c>
      <c r="AD122" s="10">
        <f>IFERROR(GETPIVOTDATA("Quantité",'fabrication 2018 semaine'!$A$5,"semaine",AD120,"Référence",Tableau5[[#This Row],[Référence]]),0)</f>
        <v>0</v>
      </c>
      <c r="AE122" s="10">
        <f>IFERROR(GETPIVOTDATA("Quantité",'fabrication 2018 semaine'!$A$5,"semaine",AE120,"Référence",Tableau5[[#This Row],[Référence]]),0)</f>
        <v>0</v>
      </c>
      <c r="AF122" s="10">
        <f>IFERROR(GETPIVOTDATA("Quantité",'fabrication 2018 semaine'!$A$5,"semaine",AF120,"Référence",Tableau5[[#This Row],[Référence]]),0)</f>
        <v>0</v>
      </c>
      <c r="AG122" s="10">
        <f>IFERROR(GETPIVOTDATA("Quantité",'fabrication 2018 semaine'!$A$5,"semaine",AG120,"Référence",Tableau5[[#This Row],[Référence]]),0)</f>
        <v>0</v>
      </c>
      <c r="AH122" s="10">
        <f>IFERROR(GETPIVOTDATA("Quantité",'fabrication 2018 semaine'!$A$5,"semaine",AH120,"Référence",Tableau5[[#This Row],[Référence]]),0)</f>
        <v>0</v>
      </c>
      <c r="AI122" s="10">
        <f>IFERROR(GETPIVOTDATA("Quantité",'fabrication 2018 semaine'!$A$5,"semaine",AI120,"Référence",Tableau5[[#This Row],[Référence]]),0)</f>
        <v>0</v>
      </c>
      <c r="AJ122" s="10">
        <f>IFERROR(GETPIVOTDATA("Quantité",'fabrication 2018 semaine'!$A$5,"semaine",AJ120,"Référence",Tableau5[[#This Row],[Référence]]),0)</f>
        <v>0</v>
      </c>
      <c r="AK122" s="10">
        <f>IFERROR(GETPIVOTDATA("Quantité",'fabrication 2018 semaine'!$A$5,"semaine",AK120,"Référence",Tableau5[[#This Row],[Référence]]),0)</f>
        <v>0</v>
      </c>
      <c r="AL122" s="10">
        <f>IFERROR(GETPIVOTDATA("Quantité",'fabrication 2018 semaine'!$A$5,"semaine",AL120,"Référence",Tableau5[[#This Row],[Référence]]),0)</f>
        <v>0</v>
      </c>
      <c r="AM122" s="10">
        <f>IFERROR(GETPIVOTDATA("Quantité",'fabrication 2018 semaine'!$A$5,"semaine",AM120,"Référence",Tableau5[[#This Row],[Référence]]),0)</f>
        <v>0</v>
      </c>
      <c r="AN122" s="10">
        <f>IFERROR(GETPIVOTDATA("Quantité",'fabrication 2018 semaine'!$A$5,"semaine",AN120,"Référence",Tableau5[[#This Row],[Référence]]),0)</f>
        <v>0</v>
      </c>
      <c r="AO122" s="10">
        <f>IFERROR(GETPIVOTDATA("Quantité",'fabrication 2018 semaine'!$A$5,"semaine",AO120,"Référence",Tableau5[[#This Row],[Référence]]),0)</f>
        <v>0</v>
      </c>
      <c r="AP122" s="10">
        <f>IFERROR(GETPIVOTDATA("Quantité",'fabrication 2018 semaine'!$A$5,"semaine",AP120,"Référence",Tableau5[[#This Row],[Référence]]),0)</f>
        <v>0</v>
      </c>
      <c r="AQ122" s="10">
        <f>IFERROR(GETPIVOTDATA("Quantité",'fabrication 2018 semaine'!$A$5,"semaine",AQ120,"Référence",Tableau5[[#This Row],[Référence]]),0)</f>
        <v>0</v>
      </c>
      <c r="AR122" s="10">
        <f>IFERROR(GETPIVOTDATA("Quantité",'fabrication 2018 semaine'!$A$5,"semaine",AR120,"Référence",Tableau5[[#This Row],[Référence]]),0)</f>
        <v>0</v>
      </c>
      <c r="AS122" s="10">
        <f>IFERROR(GETPIVOTDATA("Quantité",'fabrication 2018 semaine'!$A$5,"semaine",AS120,"Référence",Tableau5[[#This Row],[Référence]]),0)</f>
        <v>0</v>
      </c>
      <c r="AT122" s="10">
        <f>IFERROR(GETPIVOTDATA("Quantité",'fabrication 2018 semaine'!$A$5,"semaine",AT120,"Référence",Tableau5[[#This Row],[Référence]]),0)</f>
        <v>0</v>
      </c>
      <c r="AU122" s="10">
        <f>IFERROR(GETPIVOTDATA("Quantité",'fabrication 2018 semaine'!$A$5,"semaine",AU120,"Référence",Tableau5[[#This Row],[Référence]]),0)</f>
        <v>0</v>
      </c>
      <c r="AV122" s="10">
        <f>IFERROR(GETPIVOTDATA("Quantité",'fabrication 2018 semaine'!$A$5,"semaine",AV120,"Référence",Tableau5[[#This Row],[Référence]]),0)</f>
        <v>0</v>
      </c>
      <c r="AW122" s="10">
        <f>IFERROR(GETPIVOTDATA("Quantité",'fabrication 2018 semaine'!$A$5,"semaine",AW120,"Référence",Tableau5[[#This Row],[Référence]]),0)</f>
        <v>0</v>
      </c>
      <c r="AX122" s="10">
        <f>IFERROR(GETPIVOTDATA("Quantité",'fabrication 2018 semaine'!$A$5,"semaine",AX120,"Référence",Tableau5[[#This Row],[Référence]]),0)</f>
        <v>0</v>
      </c>
      <c r="AY122" s="10">
        <f>IFERROR(GETPIVOTDATA("Quantité",'fabrication 2018 semaine'!$A$5,"semaine",AY120,"Référence",Tableau5[[#This Row],[Référence]]),0)</f>
        <v>0</v>
      </c>
      <c r="AZ122" s="10">
        <f>IFERROR(GETPIVOTDATA("Quantité",'fabrication 2018 semaine'!$A$5,"semaine",AZ120,"Référence",Tableau5[[#This Row],[Référence]]),0)</f>
        <v>0</v>
      </c>
      <c r="BA122" s="10">
        <f>IFERROR(GETPIVOTDATA("Quantité",'fabrication 2018 semaine'!$A$5,"semaine",BA120,"Référence",Tableau5[[#This Row],[Référence]]),0)</f>
        <v>0</v>
      </c>
      <c r="BB122" s="10">
        <f>IFERROR(GETPIVOTDATA("Quantité",'fabrication 2018 semaine'!$A$5,"semaine",BB120,"Référence",Tableau5[[#This Row],[Référence]]),0)</f>
        <v>0</v>
      </c>
      <c r="BC122" s="11">
        <f t="shared" si="2"/>
        <v>0</v>
      </c>
    </row>
    <row r="123" spans="1:55" ht="18" customHeight="1" x14ac:dyDescent="0.35">
      <c r="A123" s="9" t="s">
        <v>98</v>
      </c>
      <c r="B123" s="10" t="s">
        <v>99</v>
      </c>
      <c r="C123" s="10">
        <f>IFERROR(GETPIVOTDATA("Quantité",'fabrication 2018 semaine'!$A$5,"semaine",C121,"Référence",Tableau5[[#This Row],[Référence]]),0)</f>
        <v>0</v>
      </c>
      <c r="D123" s="10">
        <f>IFERROR(GETPIVOTDATA("Quantité",'fabrication 2018 semaine'!$A$5,"semaine",D121,"Référence",Tableau5[[#This Row],[Référence]]),0)</f>
        <v>0</v>
      </c>
      <c r="E123" s="10">
        <f>IFERROR(GETPIVOTDATA("Quantité",'fabrication 2018 semaine'!$A$5,"semaine",E121,"Référence",Tableau5[[#This Row],[Référence]]),0)</f>
        <v>0</v>
      </c>
      <c r="F123" s="10">
        <f>IFERROR(GETPIVOTDATA("Quantité",'fabrication 2018 semaine'!$A$5,"semaine",F121,"Référence",Tableau5[[#This Row],[Référence]]),0)</f>
        <v>0</v>
      </c>
      <c r="G123" s="10">
        <f>IFERROR(GETPIVOTDATA("Quantité",'fabrication 2018 semaine'!$A$5,"semaine",G121,"Référence",Tableau5[[#This Row],[Référence]]),0)</f>
        <v>0</v>
      </c>
      <c r="H123" s="10">
        <f>IFERROR(GETPIVOTDATA("Quantité",'fabrication 2018 semaine'!$A$5,"semaine",H121,"Référence",Tableau5[[#This Row],[Référence]]),0)</f>
        <v>0</v>
      </c>
      <c r="I123" s="10">
        <f>IFERROR(GETPIVOTDATA("Quantité",'fabrication 2018 semaine'!$A$5,"semaine",I121,"Référence",Tableau5[[#This Row],[Référence]]),0)</f>
        <v>0</v>
      </c>
      <c r="J123" s="10">
        <f>IFERROR(GETPIVOTDATA("Quantité",'fabrication 2018 semaine'!$A$5,"semaine",J121,"Référence",Tableau5[[#This Row],[Référence]]),0)</f>
        <v>0</v>
      </c>
      <c r="K123" s="10">
        <f>IFERROR(GETPIVOTDATA("Quantité",'fabrication 2018 semaine'!$A$5,"semaine",K121,"Référence",Tableau5[[#This Row],[Référence]]),0)</f>
        <v>0</v>
      </c>
      <c r="L123" s="10">
        <f>IFERROR(GETPIVOTDATA("Quantité",'fabrication 2018 semaine'!$A$5,"semaine",L121,"Référence",Tableau5[[#This Row],[Référence]]),0)</f>
        <v>0</v>
      </c>
      <c r="M123" s="10">
        <f>IFERROR(GETPIVOTDATA("Quantité",'fabrication 2018 semaine'!$A$5,"semaine",M121,"Référence",Tableau5[[#This Row],[Référence]]),0)</f>
        <v>0</v>
      </c>
      <c r="N123" s="10">
        <f>IFERROR(GETPIVOTDATA("Quantité",'fabrication 2018 semaine'!$A$5,"semaine",N121,"Référence",Tableau5[[#This Row],[Référence]]),0)</f>
        <v>0</v>
      </c>
      <c r="O123" s="10">
        <f>IFERROR(GETPIVOTDATA("Quantité",'fabrication 2018 semaine'!$A$5,"semaine",O121,"Référence",Tableau5[[#This Row],[Référence]]),0)</f>
        <v>0</v>
      </c>
      <c r="P123" s="10">
        <f>IFERROR(GETPIVOTDATA("Quantité",'fabrication 2018 semaine'!$A$5,"semaine",P121,"Référence",Tableau5[[#This Row],[Référence]]),0)</f>
        <v>0</v>
      </c>
      <c r="Q123" s="10">
        <f>IFERROR(GETPIVOTDATA("Quantité",'fabrication 2018 semaine'!$A$5,"semaine",Q121,"Référence",Tableau5[[#This Row],[Référence]]),0)</f>
        <v>0</v>
      </c>
      <c r="R123" s="10">
        <f>IFERROR(GETPIVOTDATA("Quantité",'fabrication 2018 semaine'!$A$5,"semaine",R121,"Référence",Tableau5[[#This Row],[Référence]]),0)</f>
        <v>0</v>
      </c>
      <c r="S123" s="10">
        <f>IFERROR(GETPIVOTDATA("Quantité",'fabrication 2018 semaine'!$A$5,"semaine",S121,"Référence",Tableau5[[#This Row],[Référence]]),0)</f>
        <v>0</v>
      </c>
      <c r="T123" s="10">
        <f>IFERROR(GETPIVOTDATA("Quantité",'fabrication 2018 semaine'!$A$5,"semaine",T121,"Référence",Tableau5[[#This Row],[Référence]]),0)</f>
        <v>0</v>
      </c>
      <c r="U123" s="10">
        <f>IFERROR(GETPIVOTDATA("Quantité",'fabrication 2018 semaine'!$A$5,"semaine",U121,"Référence",Tableau5[[#This Row],[Référence]]),0)</f>
        <v>0</v>
      </c>
      <c r="V123" s="10">
        <f>IFERROR(GETPIVOTDATA("Quantité",'fabrication 2018 semaine'!$A$5,"semaine",V121,"Référence",Tableau5[[#This Row],[Référence]]),0)</f>
        <v>0</v>
      </c>
      <c r="W123" s="10">
        <f>IFERROR(GETPIVOTDATA("Quantité",'fabrication 2018 semaine'!$A$5,"semaine",W121,"Référence",Tableau5[[#This Row],[Référence]]),0)</f>
        <v>0</v>
      </c>
      <c r="X123" s="10">
        <f>IFERROR(GETPIVOTDATA("Quantité",'fabrication 2018 semaine'!$A$5,"semaine",X121,"Référence",Tableau5[[#This Row],[Référence]]),0)</f>
        <v>0</v>
      </c>
      <c r="Y123" s="10">
        <f>IFERROR(GETPIVOTDATA("Quantité",'fabrication 2018 semaine'!$A$5,"semaine",Y121,"Référence",Tableau5[[#This Row],[Référence]]),0)</f>
        <v>0</v>
      </c>
      <c r="Z123" s="10">
        <f>IFERROR(GETPIVOTDATA("Quantité",'fabrication 2018 semaine'!$A$5,"semaine",Z121,"Référence",Tableau5[[#This Row],[Référence]]),0)</f>
        <v>0</v>
      </c>
      <c r="AA123" s="10">
        <f>IFERROR(GETPIVOTDATA("Quantité",'fabrication 2018 semaine'!$A$5,"semaine",AA121,"Référence",Tableau5[[#This Row],[Référence]]),0)</f>
        <v>0</v>
      </c>
      <c r="AB123" s="10">
        <f>IFERROR(GETPIVOTDATA("Quantité",'fabrication 2018 semaine'!$A$5,"semaine",AB121,"Référence",Tableau5[[#This Row],[Référence]]),0)</f>
        <v>0</v>
      </c>
      <c r="AC123" s="10">
        <f>IFERROR(GETPIVOTDATA("Quantité",'fabrication 2018 semaine'!$A$5,"semaine",AC121,"Référence",Tableau5[[#This Row],[Référence]]),0)</f>
        <v>0</v>
      </c>
      <c r="AD123" s="10">
        <f>IFERROR(GETPIVOTDATA("Quantité",'fabrication 2018 semaine'!$A$5,"semaine",AD121,"Référence",Tableau5[[#This Row],[Référence]]),0)</f>
        <v>0</v>
      </c>
      <c r="AE123" s="10">
        <f>IFERROR(GETPIVOTDATA("Quantité",'fabrication 2018 semaine'!$A$5,"semaine",AE121,"Référence",Tableau5[[#This Row],[Référence]]),0)</f>
        <v>0</v>
      </c>
      <c r="AF123" s="10">
        <f>IFERROR(GETPIVOTDATA("Quantité",'fabrication 2018 semaine'!$A$5,"semaine",AF121,"Référence",Tableau5[[#This Row],[Référence]]),0)</f>
        <v>0</v>
      </c>
      <c r="AG123" s="10">
        <f>IFERROR(GETPIVOTDATA("Quantité",'fabrication 2018 semaine'!$A$5,"semaine",AG121,"Référence",Tableau5[[#This Row],[Référence]]),0)</f>
        <v>0</v>
      </c>
      <c r="AH123" s="10">
        <f>IFERROR(GETPIVOTDATA("Quantité",'fabrication 2018 semaine'!$A$5,"semaine",AH121,"Référence",Tableau5[[#This Row],[Référence]]),0)</f>
        <v>0</v>
      </c>
      <c r="AI123" s="10">
        <f>IFERROR(GETPIVOTDATA("Quantité",'fabrication 2018 semaine'!$A$5,"semaine",AI121,"Référence",Tableau5[[#This Row],[Référence]]),0)</f>
        <v>0</v>
      </c>
      <c r="AJ123" s="10">
        <f>IFERROR(GETPIVOTDATA("Quantité",'fabrication 2018 semaine'!$A$5,"semaine",AJ121,"Référence",Tableau5[[#This Row],[Référence]]),0)</f>
        <v>0</v>
      </c>
      <c r="AK123" s="10">
        <f>IFERROR(GETPIVOTDATA("Quantité",'fabrication 2018 semaine'!$A$5,"semaine",AK121,"Référence",Tableau5[[#This Row],[Référence]]),0)</f>
        <v>0</v>
      </c>
      <c r="AL123" s="10">
        <f>IFERROR(GETPIVOTDATA("Quantité",'fabrication 2018 semaine'!$A$5,"semaine",AL121,"Référence",Tableau5[[#This Row],[Référence]]),0)</f>
        <v>0</v>
      </c>
      <c r="AM123" s="10">
        <f>IFERROR(GETPIVOTDATA("Quantité",'fabrication 2018 semaine'!$A$5,"semaine",AM121,"Référence",Tableau5[[#This Row],[Référence]]),0)</f>
        <v>0</v>
      </c>
      <c r="AN123" s="10">
        <f>IFERROR(GETPIVOTDATA("Quantité",'fabrication 2018 semaine'!$A$5,"semaine",AN121,"Référence",Tableau5[[#This Row],[Référence]]),0)</f>
        <v>0</v>
      </c>
      <c r="AO123" s="10">
        <f>IFERROR(GETPIVOTDATA("Quantité",'fabrication 2018 semaine'!$A$5,"semaine",AO121,"Référence",Tableau5[[#This Row],[Référence]]),0)</f>
        <v>0</v>
      </c>
      <c r="AP123" s="10">
        <f>IFERROR(GETPIVOTDATA("Quantité",'fabrication 2018 semaine'!$A$5,"semaine",AP121,"Référence",Tableau5[[#This Row],[Référence]]),0)</f>
        <v>0</v>
      </c>
      <c r="AQ123" s="10">
        <f>IFERROR(GETPIVOTDATA("Quantité",'fabrication 2018 semaine'!$A$5,"semaine",AQ121,"Référence",Tableau5[[#This Row],[Référence]]),0)</f>
        <v>0</v>
      </c>
      <c r="AR123" s="10">
        <f>IFERROR(GETPIVOTDATA("Quantité",'fabrication 2018 semaine'!$A$5,"semaine",AR121,"Référence",Tableau5[[#This Row],[Référence]]),0)</f>
        <v>0</v>
      </c>
      <c r="AS123" s="10">
        <f>IFERROR(GETPIVOTDATA("Quantité",'fabrication 2018 semaine'!$A$5,"semaine",AS121,"Référence",Tableau5[[#This Row],[Référence]]),0)</f>
        <v>0</v>
      </c>
      <c r="AT123" s="10">
        <f>IFERROR(GETPIVOTDATA("Quantité",'fabrication 2018 semaine'!$A$5,"semaine",AT121,"Référence",Tableau5[[#This Row],[Référence]]),0)</f>
        <v>0</v>
      </c>
      <c r="AU123" s="10">
        <f>IFERROR(GETPIVOTDATA("Quantité",'fabrication 2018 semaine'!$A$5,"semaine",AU121,"Référence",Tableau5[[#This Row],[Référence]]),0)</f>
        <v>0</v>
      </c>
      <c r="AV123" s="10">
        <f>IFERROR(GETPIVOTDATA("Quantité",'fabrication 2018 semaine'!$A$5,"semaine",AV121,"Référence",Tableau5[[#This Row],[Référence]]),0)</f>
        <v>0</v>
      </c>
      <c r="AW123" s="10">
        <f>IFERROR(GETPIVOTDATA("Quantité",'fabrication 2018 semaine'!$A$5,"semaine",AW121,"Référence",Tableau5[[#This Row],[Référence]]),0)</f>
        <v>0</v>
      </c>
      <c r="AX123" s="10">
        <f>IFERROR(GETPIVOTDATA("Quantité",'fabrication 2018 semaine'!$A$5,"semaine",AX121,"Référence",Tableau5[[#This Row],[Référence]]),0)</f>
        <v>0</v>
      </c>
      <c r="AY123" s="10">
        <f>IFERROR(GETPIVOTDATA("Quantité",'fabrication 2018 semaine'!$A$5,"semaine",AY121,"Référence",Tableau5[[#This Row],[Référence]]),0)</f>
        <v>0</v>
      </c>
      <c r="AZ123" s="10">
        <f>IFERROR(GETPIVOTDATA("Quantité",'fabrication 2018 semaine'!$A$5,"semaine",AZ121,"Référence",Tableau5[[#This Row],[Référence]]),0)</f>
        <v>0</v>
      </c>
      <c r="BA123" s="10">
        <f>IFERROR(GETPIVOTDATA("Quantité",'fabrication 2018 semaine'!$A$5,"semaine",BA121,"Référence",Tableau5[[#This Row],[Référence]]),0)</f>
        <v>0</v>
      </c>
      <c r="BB123" s="10">
        <f>IFERROR(GETPIVOTDATA("Quantité",'fabrication 2018 semaine'!$A$5,"semaine",BB121,"Référence",Tableau5[[#This Row],[Référence]]),0)</f>
        <v>0</v>
      </c>
      <c r="BC123" s="11">
        <f t="shared" si="2"/>
        <v>0</v>
      </c>
    </row>
    <row r="124" spans="1:55" ht="18" customHeight="1" x14ac:dyDescent="0.35">
      <c r="A124" s="9" t="s">
        <v>174</v>
      </c>
      <c r="B124" s="10" t="s">
        <v>350</v>
      </c>
      <c r="C124" s="10">
        <f>IFERROR(GETPIVOTDATA("Quantité",'fabrication 2018 semaine'!$A$5,"semaine",C122,"Référence",Tableau5[[#This Row],[Référence]]),0)</f>
        <v>0</v>
      </c>
      <c r="D124" s="10">
        <f>IFERROR(GETPIVOTDATA("Quantité",'fabrication 2018 semaine'!$A$5,"semaine",D122,"Référence",Tableau5[[#This Row],[Référence]]),0)</f>
        <v>0</v>
      </c>
      <c r="E124" s="10">
        <f>IFERROR(GETPIVOTDATA("Quantité",'fabrication 2018 semaine'!$A$5,"semaine",E122,"Référence",Tableau5[[#This Row],[Référence]]),0)</f>
        <v>0</v>
      </c>
      <c r="F124" s="10">
        <f>IFERROR(GETPIVOTDATA("Quantité",'fabrication 2018 semaine'!$A$5,"semaine",F122,"Référence",Tableau5[[#This Row],[Référence]]),0)</f>
        <v>0</v>
      </c>
      <c r="G124" s="10">
        <f>IFERROR(GETPIVOTDATA("Quantité",'fabrication 2018 semaine'!$A$5,"semaine",G122,"Référence",Tableau5[[#This Row],[Référence]]),0)</f>
        <v>0</v>
      </c>
      <c r="H124" s="10">
        <f>IFERROR(GETPIVOTDATA("Quantité",'fabrication 2018 semaine'!$A$5,"semaine",H122,"Référence",Tableau5[[#This Row],[Référence]]),0)</f>
        <v>0</v>
      </c>
      <c r="I124" s="10">
        <f>IFERROR(GETPIVOTDATA("Quantité",'fabrication 2018 semaine'!$A$5,"semaine",I122,"Référence",Tableau5[[#This Row],[Référence]]),0)</f>
        <v>0</v>
      </c>
      <c r="J124" s="10">
        <f>IFERROR(GETPIVOTDATA("Quantité",'fabrication 2018 semaine'!$A$5,"semaine",J122,"Référence",Tableau5[[#This Row],[Référence]]),0)</f>
        <v>0</v>
      </c>
      <c r="K124" s="10">
        <f>IFERROR(GETPIVOTDATA("Quantité",'fabrication 2018 semaine'!$A$5,"semaine",K122,"Référence",Tableau5[[#This Row],[Référence]]),0)</f>
        <v>0</v>
      </c>
      <c r="L124" s="10">
        <f>IFERROR(GETPIVOTDATA("Quantité",'fabrication 2018 semaine'!$A$5,"semaine",L122,"Référence",Tableau5[[#This Row],[Référence]]),0)</f>
        <v>0</v>
      </c>
      <c r="M124" s="10">
        <f>IFERROR(GETPIVOTDATA("Quantité",'fabrication 2018 semaine'!$A$5,"semaine",M122,"Référence",Tableau5[[#This Row],[Référence]]),0)</f>
        <v>0</v>
      </c>
      <c r="N124" s="10">
        <f>IFERROR(GETPIVOTDATA("Quantité",'fabrication 2018 semaine'!$A$5,"semaine",N122,"Référence",Tableau5[[#This Row],[Référence]]),0)</f>
        <v>0</v>
      </c>
      <c r="O124" s="10">
        <f>IFERROR(GETPIVOTDATA("Quantité",'fabrication 2018 semaine'!$A$5,"semaine",O122,"Référence",Tableau5[[#This Row],[Référence]]),0)</f>
        <v>0</v>
      </c>
      <c r="P124" s="10">
        <f>IFERROR(GETPIVOTDATA("Quantité",'fabrication 2018 semaine'!$A$5,"semaine",P122,"Référence",Tableau5[[#This Row],[Référence]]),0)</f>
        <v>0</v>
      </c>
      <c r="Q124" s="10">
        <f>IFERROR(GETPIVOTDATA("Quantité",'fabrication 2018 semaine'!$A$5,"semaine",Q122,"Référence",Tableau5[[#This Row],[Référence]]),0)</f>
        <v>0</v>
      </c>
      <c r="R124" s="10">
        <f>IFERROR(GETPIVOTDATA("Quantité",'fabrication 2018 semaine'!$A$5,"semaine",R122,"Référence",Tableau5[[#This Row],[Référence]]),0)</f>
        <v>0</v>
      </c>
      <c r="S124" s="10">
        <f>IFERROR(GETPIVOTDATA("Quantité",'fabrication 2018 semaine'!$A$5,"semaine",S122,"Référence",Tableau5[[#This Row],[Référence]]),0)</f>
        <v>0</v>
      </c>
      <c r="T124" s="10">
        <f>IFERROR(GETPIVOTDATA("Quantité",'fabrication 2018 semaine'!$A$5,"semaine",T122,"Référence",Tableau5[[#This Row],[Référence]]),0)</f>
        <v>0</v>
      </c>
      <c r="U124" s="10">
        <f>IFERROR(GETPIVOTDATA("Quantité",'fabrication 2018 semaine'!$A$5,"semaine",U122,"Référence",Tableau5[[#This Row],[Référence]]),0)</f>
        <v>0</v>
      </c>
      <c r="V124" s="10">
        <f>IFERROR(GETPIVOTDATA("Quantité",'fabrication 2018 semaine'!$A$5,"semaine",V122,"Référence",Tableau5[[#This Row],[Référence]]),0)</f>
        <v>0</v>
      </c>
      <c r="W124" s="10">
        <f>IFERROR(GETPIVOTDATA("Quantité",'fabrication 2018 semaine'!$A$5,"semaine",W122,"Référence",Tableau5[[#This Row],[Référence]]),0)</f>
        <v>0</v>
      </c>
      <c r="X124" s="10">
        <f>IFERROR(GETPIVOTDATA("Quantité",'fabrication 2018 semaine'!$A$5,"semaine",X122,"Référence",Tableau5[[#This Row],[Référence]]),0)</f>
        <v>0</v>
      </c>
      <c r="Y124" s="10">
        <f>IFERROR(GETPIVOTDATA("Quantité",'fabrication 2018 semaine'!$A$5,"semaine",Y122,"Référence",Tableau5[[#This Row],[Référence]]),0)</f>
        <v>0</v>
      </c>
      <c r="Z124" s="10">
        <f>IFERROR(GETPIVOTDATA("Quantité",'fabrication 2018 semaine'!$A$5,"semaine",Z122,"Référence",Tableau5[[#This Row],[Référence]]),0)</f>
        <v>0</v>
      </c>
      <c r="AA124" s="10">
        <f>IFERROR(GETPIVOTDATA("Quantité",'fabrication 2018 semaine'!$A$5,"semaine",AA122,"Référence",Tableau5[[#This Row],[Référence]]),0)</f>
        <v>0</v>
      </c>
      <c r="AB124" s="10">
        <f>IFERROR(GETPIVOTDATA("Quantité",'fabrication 2018 semaine'!$A$5,"semaine",AB122,"Référence",Tableau5[[#This Row],[Référence]]),0)</f>
        <v>0</v>
      </c>
      <c r="AC124" s="10">
        <f>IFERROR(GETPIVOTDATA("Quantité",'fabrication 2018 semaine'!$A$5,"semaine",AC122,"Référence",Tableau5[[#This Row],[Référence]]),0)</f>
        <v>0</v>
      </c>
      <c r="AD124" s="10">
        <f>IFERROR(GETPIVOTDATA("Quantité",'fabrication 2018 semaine'!$A$5,"semaine",AD122,"Référence",Tableau5[[#This Row],[Référence]]),0)</f>
        <v>0</v>
      </c>
      <c r="AE124" s="10">
        <f>IFERROR(GETPIVOTDATA("Quantité",'fabrication 2018 semaine'!$A$5,"semaine",AE122,"Référence",Tableau5[[#This Row],[Référence]]),0)</f>
        <v>0</v>
      </c>
      <c r="AF124" s="10">
        <f>IFERROR(GETPIVOTDATA("Quantité",'fabrication 2018 semaine'!$A$5,"semaine",AF122,"Référence",Tableau5[[#This Row],[Référence]]),0)</f>
        <v>0</v>
      </c>
      <c r="AG124" s="10">
        <f>IFERROR(GETPIVOTDATA("Quantité",'fabrication 2018 semaine'!$A$5,"semaine",AG122,"Référence",Tableau5[[#This Row],[Référence]]),0)</f>
        <v>0</v>
      </c>
      <c r="AH124" s="10">
        <f>IFERROR(GETPIVOTDATA("Quantité",'fabrication 2018 semaine'!$A$5,"semaine",AH122,"Référence",Tableau5[[#This Row],[Référence]]),0)</f>
        <v>0</v>
      </c>
      <c r="AI124" s="10">
        <f>IFERROR(GETPIVOTDATA("Quantité",'fabrication 2018 semaine'!$A$5,"semaine",AI122,"Référence",Tableau5[[#This Row],[Référence]]),0)</f>
        <v>0</v>
      </c>
      <c r="AJ124" s="10">
        <f>IFERROR(GETPIVOTDATA("Quantité",'fabrication 2018 semaine'!$A$5,"semaine",AJ122,"Référence",Tableau5[[#This Row],[Référence]]),0)</f>
        <v>0</v>
      </c>
      <c r="AK124" s="10">
        <f>IFERROR(GETPIVOTDATA("Quantité",'fabrication 2018 semaine'!$A$5,"semaine",AK122,"Référence",Tableau5[[#This Row],[Référence]]),0)</f>
        <v>0</v>
      </c>
      <c r="AL124" s="10">
        <f>IFERROR(GETPIVOTDATA("Quantité",'fabrication 2018 semaine'!$A$5,"semaine",AL122,"Référence",Tableau5[[#This Row],[Référence]]),0)</f>
        <v>0</v>
      </c>
      <c r="AM124" s="10">
        <f>IFERROR(GETPIVOTDATA("Quantité",'fabrication 2018 semaine'!$A$5,"semaine",AM122,"Référence",Tableau5[[#This Row],[Référence]]),0)</f>
        <v>0</v>
      </c>
      <c r="AN124" s="10">
        <f>IFERROR(GETPIVOTDATA("Quantité",'fabrication 2018 semaine'!$A$5,"semaine",AN122,"Référence",Tableau5[[#This Row],[Référence]]),0)</f>
        <v>0</v>
      </c>
      <c r="AO124" s="10">
        <f>IFERROR(GETPIVOTDATA("Quantité",'fabrication 2018 semaine'!$A$5,"semaine",AO122,"Référence",Tableau5[[#This Row],[Référence]]),0)</f>
        <v>0</v>
      </c>
      <c r="AP124" s="10">
        <f>IFERROR(GETPIVOTDATA("Quantité",'fabrication 2018 semaine'!$A$5,"semaine",AP122,"Référence",Tableau5[[#This Row],[Référence]]),0)</f>
        <v>0</v>
      </c>
      <c r="AQ124" s="10">
        <f>IFERROR(GETPIVOTDATA("Quantité",'fabrication 2018 semaine'!$A$5,"semaine",AQ122,"Référence",Tableau5[[#This Row],[Référence]]),0)</f>
        <v>0</v>
      </c>
      <c r="AR124" s="10">
        <f>IFERROR(GETPIVOTDATA("Quantité",'fabrication 2018 semaine'!$A$5,"semaine",AR122,"Référence",Tableau5[[#This Row],[Référence]]),0)</f>
        <v>0</v>
      </c>
      <c r="AS124" s="10">
        <f>IFERROR(GETPIVOTDATA("Quantité",'fabrication 2018 semaine'!$A$5,"semaine",AS122,"Référence",Tableau5[[#This Row],[Référence]]),0)</f>
        <v>0</v>
      </c>
      <c r="AT124" s="10">
        <f>IFERROR(GETPIVOTDATA("Quantité",'fabrication 2018 semaine'!$A$5,"semaine",AT122,"Référence",Tableau5[[#This Row],[Référence]]),0)</f>
        <v>0</v>
      </c>
      <c r="AU124" s="10">
        <f>IFERROR(GETPIVOTDATA("Quantité",'fabrication 2018 semaine'!$A$5,"semaine",AU122,"Référence",Tableau5[[#This Row],[Référence]]),0)</f>
        <v>0</v>
      </c>
      <c r="AV124" s="10">
        <f>IFERROR(GETPIVOTDATA("Quantité",'fabrication 2018 semaine'!$A$5,"semaine",AV122,"Référence",Tableau5[[#This Row],[Référence]]),0)</f>
        <v>0</v>
      </c>
      <c r="AW124" s="10">
        <f>IFERROR(GETPIVOTDATA("Quantité",'fabrication 2018 semaine'!$A$5,"semaine",AW122,"Référence",Tableau5[[#This Row],[Référence]]),0)</f>
        <v>0</v>
      </c>
      <c r="AX124" s="10">
        <f>IFERROR(GETPIVOTDATA("Quantité",'fabrication 2018 semaine'!$A$5,"semaine",AX122,"Référence",Tableau5[[#This Row],[Référence]]),0)</f>
        <v>0</v>
      </c>
      <c r="AY124" s="10">
        <f>IFERROR(GETPIVOTDATA("Quantité",'fabrication 2018 semaine'!$A$5,"semaine",AY122,"Référence",Tableau5[[#This Row],[Référence]]),0)</f>
        <v>0</v>
      </c>
      <c r="AZ124" s="10">
        <f>IFERROR(GETPIVOTDATA("Quantité",'fabrication 2018 semaine'!$A$5,"semaine",AZ122,"Référence",Tableau5[[#This Row],[Référence]]),0)</f>
        <v>0</v>
      </c>
      <c r="BA124" s="10">
        <f>IFERROR(GETPIVOTDATA("Quantité",'fabrication 2018 semaine'!$A$5,"semaine",BA122,"Référence",Tableau5[[#This Row],[Référence]]),0)</f>
        <v>0</v>
      </c>
      <c r="BB124" s="10">
        <f>IFERROR(GETPIVOTDATA("Quantité",'fabrication 2018 semaine'!$A$5,"semaine",BB122,"Référence",Tableau5[[#This Row],[Référence]]),0)</f>
        <v>0</v>
      </c>
      <c r="BC124" s="11">
        <f t="shared" si="2"/>
        <v>0</v>
      </c>
    </row>
    <row r="125" spans="1:55" ht="18" customHeight="1" x14ac:dyDescent="0.35">
      <c r="A125" s="9" t="s">
        <v>232</v>
      </c>
      <c r="B125" s="10" t="s">
        <v>351</v>
      </c>
      <c r="C125" s="10">
        <f>IFERROR(GETPIVOTDATA("Quantité",'fabrication 2018 semaine'!$A$5,"semaine",C123,"Référence",Tableau5[[#This Row],[Référence]]),0)</f>
        <v>0</v>
      </c>
      <c r="D125" s="10">
        <f>IFERROR(GETPIVOTDATA("Quantité",'fabrication 2018 semaine'!$A$5,"semaine",D123,"Référence",Tableau5[[#This Row],[Référence]]),0)</f>
        <v>0</v>
      </c>
      <c r="E125" s="10">
        <f>IFERROR(GETPIVOTDATA("Quantité",'fabrication 2018 semaine'!$A$5,"semaine",E123,"Référence",Tableau5[[#This Row],[Référence]]),0)</f>
        <v>0</v>
      </c>
      <c r="F125" s="10">
        <f>IFERROR(GETPIVOTDATA("Quantité",'fabrication 2018 semaine'!$A$5,"semaine",F123,"Référence",Tableau5[[#This Row],[Référence]]),0)</f>
        <v>0</v>
      </c>
      <c r="G125" s="10">
        <f>IFERROR(GETPIVOTDATA("Quantité",'fabrication 2018 semaine'!$A$5,"semaine",G123,"Référence",Tableau5[[#This Row],[Référence]]),0)</f>
        <v>0</v>
      </c>
      <c r="H125" s="10">
        <f>IFERROR(GETPIVOTDATA("Quantité",'fabrication 2018 semaine'!$A$5,"semaine",H123,"Référence",Tableau5[[#This Row],[Référence]]),0)</f>
        <v>0</v>
      </c>
      <c r="I125" s="10">
        <f>IFERROR(GETPIVOTDATA("Quantité",'fabrication 2018 semaine'!$A$5,"semaine",I123,"Référence",Tableau5[[#This Row],[Référence]]),0)</f>
        <v>0</v>
      </c>
      <c r="J125" s="10">
        <f>IFERROR(GETPIVOTDATA("Quantité",'fabrication 2018 semaine'!$A$5,"semaine",J123,"Référence",Tableau5[[#This Row],[Référence]]),0)</f>
        <v>0</v>
      </c>
      <c r="K125" s="10">
        <f>IFERROR(GETPIVOTDATA("Quantité",'fabrication 2018 semaine'!$A$5,"semaine",K123,"Référence",Tableau5[[#This Row],[Référence]]),0)</f>
        <v>0</v>
      </c>
      <c r="L125" s="10">
        <f>IFERROR(GETPIVOTDATA("Quantité",'fabrication 2018 semaine'!$A$5,"semaine",L123,"Référence",Tableau5[[#This Row],[Référence]]),0)</f>
        <v>0</v>
      </c>
      <c r="M125" s="10">
        <f>IFERROR(GETPIVOTDATA("Quantité",'fabrication 2018 semaine'!$A$5,"semaine",M123,"Référence",Tableau5[[#This Row],[Référence]]),0)</f>
        <v>0</v>
      </c>
      <c r="N125" s="10">
        <f>IFERROR(GETPIVOTDATA("Quantité",'fabrication 2018 semaine'!$A$5,"semaine",N123,"Référence",Tableau5[[#This Row],[Référence]]),0)</f>
        <v>0</v>
      </c>
      <c r="O125" s="10">
        <f>IFERROR(GETPIVOTDATA("Quantité",'fabrication 2018 semaine'!$A$5,"semaine",O123,"Référence",Tableau5[[#This Row],[Référence]]),0)</f>
        <v>0</v>
      </c>
      <c r="P125" s="10">
        <f>IFERROR(GETPIVOTDATA("Quantité",'fabrication 2018 semaine'!$A$5,"semaine",P123,"Référence",Tableau5[[#This Row],[Référence]]),0)</f>
        <v>0</v>
      </c>
      <c r="Q125" s="10">
        <f>IFERROR(GETPIVOTDATA("Quantité",'fabrication 2018 semaine'!$A$5,"semaine",Q123,"Référence",Tableau5[[#This Row],[Référence]]),0)</f>
        <v>0</v>
      </c>
      <c r="R125" s="10">
        <f>IFERROR(GETPIVOTDATA("Quantité",'fabrication 2018 semaine'!$A$5,"semaine",R123,"Référence",Tableau5[[#This Row],[Référence]]),0)</f>
        <v>0</v>
      </c>
      <c r="S125" s="10">
        <f>IFERROR(GETPIVOTDATA("Quantité",'fabrication 2018 semaine'!$A$5,"semaine",S123,"Référence",Tableau5[[#This Row],[Référence]]),0)</f>
        <v>0</v>
      </c>
      <c r="T125" s="10">
        <f>IFERROR(GETPIVOTDATA("Quantité",'fabrication 2018 semaine'!$A$5,"semaine",T123,"Référence",Tableau5[[#This Row],[Référence]]),0)</f>
        <v>0</v>
      </c>
      <c r="U125" s="10">
        <f>IFERROR(GETPIVOTDATA("Quantité",'fabrication 2018 semaine'!$A$5,"semaine",U123,"Référence",Tableau5[[#This Row],[Référence]]),0)</f>
        <v>0</v>
      </c>
      <c r="V125" s="10">
        <f>IFERROR(GETPIVOTDATA("Quantité",'fabrication 2018 semaine'!$A$5,"semaine",V123,"Référence",Tableau5[[#This Row],[Référence]]),0)</f>
        <v>0</v>
      </c>
      <c r="W125" s="10">
        <f>IFERROR(GETPIVOTDATA("Quantité",'fabrication 2018 semaine'!$A$5,"semaine",W123,"Référence",Tableau5[[#This Row],[Référence]]),0)</f>
        <v>0</v>
      </c>
      <c r="X125" s="10">
        <f>IFERROR(GETPIVOTDATA("Quantité",'fabrication 2018 semaine'!$A$5,"semaine",X123,"Référence",Tableau5[[#This Row],[Référence]]),0)</f>
        <v>0</v>
      </c>
      <c r="Y125" s="10">
        <f>IFERROR(GETPIVOTDATA("Quantité",'fabrication 2018 semaine'!$A$5,"semaine",Y123,"Référence",Tableau5[[#This Row],[Référence]]),0)</f>
        <v>0</v>
      </c>
      <c r="Z125" s="10">
        <f>IFERROR(GETPIVOTDATA("Quantité",'fabrication 2018 semaine'!$A$5,"semaine",Z123,"Référence",Tableau5[[#This Row],[Référence]]),0)</f>
        <v>0</v>
      </c>
      <c r="AA125" s="10">
        <f>IFERROR(GETPIVOTDATA("Quantité",'fabrication 2018 semaine'!$A$5,"semaine",AA123,"Référence",Tableau5[[#This Row],[Référence]]),0)</f>
        <v>0</v>
      </c>
      <c r="AB125" s="10">
        <f>IFERROR(GETPIVOTDATA("Quantité",'fabrication 2018 semaine'!$A$5,"semaine",AB123,"Référence",Tableau5[[#This Row],[Référence]]),0)</f>
        <v>0</v>
      </c>
      <c r="AC125" s="10">
        <f>IFERROR(GETPIVOTDATA("Quantité",'fabrication 2018 semaine'!$A$5,"semaine",AC123,"Référence",Tableau5[[#This Row],[Référence]]),0)</f>
        <v>0</v>
      </c>
      <c r="AD125" s="10">
        <f>IFERROR(GETPIVOTDATA("Quantité",'fabrication 2018 semaine'!$A$5,"semaine",AD123,"Référence",Tableau5[[#This Row],[Référence]]),0)</f>
        <v>0</v>
      </c>
      <c r="AE125" s="10">
        <f>IFERROR(GETPIVOTDATA("Quantité",'fabrication 2018 semaine'!$A$5,"semaine",AE123,"Référence",Tableau5[[#This Row],[Référence]]),0)</f>
        <v>0</v>
      </c>
      <c r="AF125" s="10">
        <f>IFERROR(GETPIVOTDATA("Quantité",'fabrication 2018 semaine'!$A$5,"semaine",AF123,"Référence",Tableau5[[#This Row],[Référence]]),0)</f>
        <v>0</v>
      </c>
      <c r="AG125" s="10">
        <f>IFERROR(GETPIVOTDATA("Quantité",'fabrication 2018 semaine'!$A$5,"semaine",AG123,"Référence",Tableau5[[#This Row],[Référence]]),0)</f>
        <v>0</v>
      </c>
      <c r="AH125" s="10">
        <f>IFERROR(GETPIVOTDATA("Quantité",'fabrication 2018 semaine'!$A$5,"semaine",AH123,"Référence",Tableau5[[#This Row],[Référence]]),0)</f>
        <v>0</v>
      </c>
      <c r="AI125" s="10">
        <f>IFERROR(GETPIVOTDATA("Quantité",'fabrication 2018 semaine'!$A$5,"semaine",AI123,"Référence",Tableau5[[#This Row],[Référence]]),0)</f>
        <v>0</v>
      </c>
      <c r="AJ125" s="10">
        <f>IFERROR(GETPIVOTDATA("Quantité",'fabrication 2018 semaine'!$A$5,"semaine",AJ123,"Référence",Tableau5[[#This Row],[Référence]]),0)</f>
        <v>0</v>
      </c>
      <c r="AK125" s="10">
        <f>IFERROR(GETPIVOTDATA("Quantité",'fabrication 2018 semaine'!$A$5,"semaine",AK123,"Référence",Tableau5[[#This Row],[Référence]]),0)</f>
        <v>0</v>
      </c>
      <c r="AL125" s="10">
        <f>IFERROR(GETPIVOTDATA("Quantité",'fabrication 2018 semaine'!$A$5,"semaine",AL123,"Référence",Tableau5[[#This Row],[Référence]]),0)</f>
        <v>0</v>
      </c>
      <c r="AM125" s="10">
        <f>IFERROR(GETPIVOTDATA("Quantité",'fabrication 2018 semaine'!$A$5,"semaine",AM123,"Référence",Tableau5[[#This Row],[Référence]]),0)</f>
        <v>0</v>
      </c>
      <c r="AN125" s="10">
        <f>IFERROR(GETPIVOTDATA("Quantité",'fabrication 2018 semaine'!$A$5,"semaine",AN123,"Référence",Tableau5[[#This Row],[Référence]]),0)</f>
        <v>0</v>
      </c>
      <c r="AO125" s="10">
        <f>IFERROR(GETPIVOTDATA("Quantité",'fabrication 2018 semaine'!$A$5,"semaine",AO123,"Référence",Tableau5[[#This Row],[Référence]]),0)</f>
        <v>0</v>
      </c>
      <c r="AP125" s="10">
        <f>IFERROR(GETPIVOTDATA("Quantité",'fabrication 2018 semaine'!$A$5,"semaine",AP123,"Référence",Tableau5[[#This Row],[Référence]]),0)</f>
        <v>0</v>
      </c>
      <c r="AQ125" s="10">
        <f>IFERROR(GETPIVOTDATA("Quantité",'fabrication 2018 semaine'!$A$5,"semaine",AQ123,"Référence",Tableau5[[#This Row],[Référence]]),0)</f>
        <v>0</v>
      </c>
      <c r="AR125" s="10">
        <f>IFERROR(GETPIVOTDATA("Quantité",'fabrication 2018 semaine'!$A$5,"semaine",AR123,"Référence",Tableau5[[#This Row],[Référence]]),0)</f>
        <v>0</v>
      </c>
      <c r="AS125" s="10">
        <f>IFERROR(GETPIVOTDATA("Quantité",'fabrication 2018 semaine'!$A$5,"semaine",AS123,"Référence",Tableau5[[#This Row],[Référence]]),0)</f>
        <v>0</v>
      </c>
      <c r="AT125" s="10">
        <f>IFERROR(GETPIVOTDATA("Quantité",'fabrication 2018 semaine'!$A$5,"semaine",AT123,"Référence",Tableau5[[#This Row],[Référence]]),0)</f>
        <v>0</v>
      </c>
      <c r="AU125" s="10">
        <f>IFERROR(GETPIVOTDATA("Quantité",'fabrication 2018 semaine'!$A$5,"semaine",AU123,"Référence",Tableau5[[#This Row],[Référence]]),0)</f>
        <v>0</v>
      </c>
      <c r="AV125" s="10">
        <f>IFERROR(GETPIVOTDATA("Quantité",'fabrication 2018 semaine'!$A$5,"semaine",AV123,"Référence",Tableau5[[#This Row],[Référence]]),0)</f>
        <v>0</v>
      </c>
      <c r="AW125" s="10">
        <f>IFERROR(GETPIVOTDATA("Quantité",'fabrication 2018 semaine'!$A$5,"semaine",AW123,"Référence",Tableau5[[#This Row],[Référence]]),0)</f>
        <v>0</v>
      </c>
      <c r="AX125" s="10">
        <f>IFERROR(GETPIVOTDATA("Quantité",'fabrication 2018 semaine'!$A$5,"semaine",AX123,"Référence",Tableau5[[#This Row],[Référence]]),0)</f>
        <v>0</v>
      </c>
      <c r="AY125" s="10">
        <f>IFERROR(GETPIVOTDATA("Quantité",'fabrication 2018 semaine'!$A$5,"semaine",AY123,"Référence",Tableau5[[#This Row],[Référence]]),0)</f>
        <v>0</v>
      </c>
      <c r="AZ125" s="10">
        <f>IFERROR(GETPIVOTDATA("Quantité",'fabrication 2018 semaine'!$A$5,"semaine",AZ123,"Référence",Tableau5[[#This Row],[Référence]]),0)</f>
        <v>0</v>
      </c>
      <c r="BA125" s="10">
        <f>IFERROR(GETPIVOTDATA("Quantité",'fabrication 2018 semaine'!$A$5,"semaine",BA123,"Référence",Tableau5[[#This Row],[Référence]]),0)</f>
        <v>0</v>
      </c>
      <c r="BB125" s="10">
        <f>IFERROR(GETPIVOTDATA("Quantité",'fabrication 2018 semaine'!$A$5,"semaine",BB123,"Référence",Tableau5[[#This Row],[Référence]]),0)</f>
        <v>0</v>
      </c>
      <c r="BC125" s="11">
        <f t="shared" si="2"/>
        <v>0</v>
      </c>
    </row>
    <row r="126" spans="1:55" ht="18" customHeight="1" x14ac:dyDescent="0.35">
      <c r="A126" s="9" t="s">
        <v>228</v>
      </c>
      <c r="B126" s="10" t="s">
        <v>352</v>
      </c>
      <c r="C126" s="10">
        <f>IFERROR(GETPIVOTDATA("Quantité",'fabrication 2018 semaine'!$A$5,"semaine",C124,"Référence",Tableau5[[#This Row],[Référence]]),0)</f>
        <v>0</v>
      </c>
      <c r="D126" s="10">
        <f>IFERROR(GETPIVOTDATA("Quantité",'fabrication 2018 semaine'!$A$5,"semaine",D124,"Référence",Tableau5[[#This Row],[Référence]]),0)</f>
        <v>0</v>
      </c>
      <c r="E126" s="10">
        <f>IFERROR(GETPIVOTDATA("Quantité",'fabrication 2018 semaine'!$A$5,"semaine",E124,"Référence",Tableau5[[#This Row],[Référence]]),0)</f>
        <v>0</v>
      </c>
      <c r="F126" s="10">
        <f>IFERROR(GETPIVOTDATA("Quantité",'fabrication 2018 semaine'!$A$5,"semaine",F124,"Référence",Tableau5[[#This Row],[Référence]]),0)</f>
        <v>0</v>
      </c>
      <c r="G126" s="10">
        <f>IFERROR(GETPIVOTDATA("Quantité",'fabrication 2018 semaine'!$A$5,"semaine",G124,"Référence",Tableau5[[#This Row],[Référence]]),0)</f>
        <v>0</v>
      </c>
      <c r="H126" s="10">
        <f>IFERROR(GETPIVOTDATA("Quantité",'fabrication 2018 semaine'!$A$5,"semaine",H124,"Référence",Tableau5[[#This Row],[Référence]]),0)</f>
        <v>0</v>
      </c>
      <c r="I126" s="10">
        <f>IFERROR(GETPIVOTDATA("Quantité",'fabrication 2018 semaine'!$A$5,"semaine",I124,"Référence",Tableau5[[#This Row],[Référence]]),0)</f>
        <v>0</v>
      </c>
      <c r="J126" s="10">
        <f>IFERROR(GETPIVOTDATA("Quantité",'fabrication 2018 semaine'!$A$5,"semaine",J124,"Référence",Tableau5[[#This Row],[Référence]]),0)</f>
        <v>0</v>
      </c>
      <c r="K126" s="10">
        <f>IFERROR(GETPIVOTDATA("Quantité",'fabrication 2018 semaine'!$A$5,"semaine",K124,"Référence",Tableau5[[#This Row],[Référence]]),0)</f>
        <v>0</v>
      </c>
      <c r="L126" s="10">
        <f>IFERROR(GETPIVOTDATA("Quantité",'fabrication 2018 semaine'!$A$5,"semaine",L124,"Référence",Tableau5[[#This Row],[Référence]]),0)</f>
        <v>0</v>
      </c>
      <c r="M126" s="10">
        <f>IFERROR(GETPIVOTDATA("Quantité",'fabrication 2018 semaine'!$A$5,"semaine",M124,"Référence",Tableau5[[#This Row],[Référence]]),0)</f>
        <v>0</v>
      </c>
      <c r="N126" s="10">
        <f>IFERROR(GETPIVOTDATA("Quantité",'fabrication 2018 semaine'!$A$5,"semaine",N124,"Référence",Tableau5[[#This Row],[Référence]]),0)</f>
        <v>0</v>
      </c>
      <c r="O126" s="10">
        <f>IFERROR(GETPIVOTDATA("Quantité",'fabrication 2018 semaine'!$A$5,"semaine",O124,"Référence",Tableau5[[#This Row],[Référence]]),0)</f>
        <v>0</v>
      </c>
      <c r="P126" s="10">
        <f>IFERROR(GETPIVOTDATA("Quantité",'fabrication 2018 semaine'!$A$5,"semaine",P124,"Référence",Tableau5[[#This Row],[Référence]]),0)</f>
        <v>0</v>
      </c>
      <c r="Q126" s="10">
        <f>IFERROR(GETPIVOTDATA("Quantité",'fabrication 2018 semaine'!$A$5,"semaine",Q124,"Référence",Tableau5[[#This Row],[Référence]]),0)</f>
        <v>0</v>
      </c>
      <c r="R126" s="10">
        <f>IFERROR(GETPIVOTDATA("Quantité",'fabrication 2018 semaine'!$A$5,"semaine",R124,"Référence",Tableau5[[#This Row],[Référence]]),0)</f>
        <v>0</v>
      </c>
      <c r="S126" s="10">
        <f>IFERROR(GETPIVOTDATA("Quantité",'fabrication 2018 semaine'!$A$5,"semaine",S124,"Référence",Tableau5[[#This Row],[Référence]]),0)</f>
        <v>0</v>
      </c>
      <c r="T126" s="10">
        <f>IFERROR(GETPIVOTDATA("Quantité",'fabrication 2018 semaine'!$A$5,"semaine",T124,"Référence",Tableau5[[#This Row],[Référence]]),0)</f>
        <v>0</v>
      </c>
      <c r="U126" s="10">
        <f>IFERROR(GETPIVOTDATA("Quantité",'fabrication 2018 semaine'!$A$5,"semaine",U124,"Référence",Tableau5[[#This Row],[Référence]]),0)</f>
        <v>0</v>
      </c>
      <c r="V126" s="10">
        <f>IFERROR(GETPIVOTDATA("Quantité",'fabrication 2018 semaine'!$A$5,"semaine",V124,"Référence",Tableau5[[#This Row],[Référence]]),0)</f>
        <v>0</v>
      </c>
      <c r="W126" s="10">
        <f>IFERROR(GETPIVOTDATA("Quantité",'fabrication 2018 semaine'!$A$5,"semaine",W124,"Référence",Tableau5[[#This Row],[Référence]]),0)</f>
        <v>0</v>
      </c>
      <c r="X126" s="10">
        <f>IFERROR(GETPIVOTDATA("Quantité",'fabrication 2018 semaine'!$A$5,"semaine",X124,"Référence",Tableau5[[#This Row],[Référence]]),0)</f>
        <v>0</v>
      </c>
      <c r="Y126" s="10">
        <f>IFERROR(GETPIVOTDATA("Quantité",'fabrication 2018 semaine'!$A$5,"semaine",Y124,"Référence",Tableau5[[#This Row],[Référence]]),0)</f>
        <v>0</v>
      </c>
      <c r="Z126" s="10">
        <f>IFERROR(GETPIVOTDATA("Quantité",'fabrication 2018 semaine'!$A$5,"semaine",Z124,"Référence",Tableau5[[#This Row],[Référence]]),0)</f>
        <v>0</v>
      </c>
      <c r="AA126" s="10">
        <f>IFERROR(GETPIVOTDATA("Quantité",'fabrication 2018 semaine'!$A$5,"semaine",AA124,"Référence",Tableau5[[#This Row],[Référence]]),0)</f>
        <v>0</v>
      </c>
      <c r="AB126" s="10">
        <f>IFERROR(GETPIVOTDATA("Quantité",'fabrication 2018 semaine'!$A$5,"semaine",AB124,"Référence",Tableau5[[#This Row],[Référence]]),0)</f>
        <v>0</v>
      </c>
      <c r="AC126" s="10">
        <f>IFERROR(GETPIVOTDATA("Quantité",'fabrication 2018 semaine'!$A$5,"semaine",AC124,"Référence",Tableau5[[#This Row],[Référence]]),0)</f>
        <v>0</v>
      </c>
      <c r="AD126" s="10">
        <f>IFERROR(GETPIVOTDATA("Quantité",'fabrication 2018 semaine'!$A$5,"semaine",AD124,"Référence",Tableau5[[#This Row],[Référence]]),0)</f>
        <v>0</v>
      </c>
      <c r="AE126" s="10">
        <f>IFERROR(GETPIVOTDATA("Quantité",'fabrication 2018 semaine'!$A$5,"semaine",AE124,"Référence",Tableau5[[#This Row],[Référence]]),0)</f>
        <v>0</v>
      </c>
      <c r="AF126" s="10">
        <f>IFERROR(GETPIVOTDATA("Quantité",'fabrication 2018 semaine'!$A$5,"semaine",AF124,"Référence",Tableau5[[#This Row],[Référence]]),0)</f>
        <v>0</v>
      </c>
      <c r="AG126" s="10">
        <f>IFERROR(GETPIVOTDATA("Quantité",'fabrication 2018 semaine'!$A$5,"semaine",AG124,"Référence",Tableau5[[#This Row],[Référence]]),0)</f>
        <v>0</v>
      </c>
      <c r="AH126" s="10">
        <f>IFERROR(GETPIVOTDATA("Quantité",'fabrication 2018 semaine'!$A$5,"semaine",AH124,"Référence",Tableau5[[#This Row],[Référence]]),0)</f>
        <v>0</v>
      </c>
      <c r="AI126" s="10">
        <f>IFERROR(GETPIVOTDATA("Quantité",'fabrication 2018 semaine'!$A$5,"semaine",AI124,"Référence",Tableau5[[#This Row],[Référence]]),0)</f>
        <v>0</v>
      </c>
      <c r="AJ126" s="10">
        <f>IFERROR(GETPIVOTDATA("Quantité",'fabrication 2018 semaine'!$A$5,"semaine",AJ124,"Référence",Tableau5[[#This Row],[Référence]]),0)</f>
        <v>0</v>
      </c>
      <c r="AK126" s="10">
        <f>IFERROR(GETPIVOTDATA("Quantité",'fabrication 2018 semaine'!$A$5,"semaine",AK124,"Référence",Tableau5[[#This Row],[Référence]]),0)</f>
        <v>0</v>
      </c>
      <c r="AL126" s="10">
        <f>IFERROR(GETPIVOTDATA("Quantité",'fabrication 2018 semaine'!$A$5,"semaine",AL124,"Référence",Tableau5[[#This Row],[Référence]]),0)</f>
        <v>0</v>
      </c>
      <c r="AM126" s="10">
        <f>IFERROR(GETPIVOTDATA("Quantité",'fabrication 2018 semaine'!$A$5,"semaine",AM124,"Référence",Tableau5[[#This Row],[Référence]]),0)</f>
        <v>0</v>
      </c>
      <c r="AN126" s="10">
        <f>IFERROR(GETPIVOTDATA("Quantité",'fabrication 2018 semaine'!$A$5,"semaine",AN124,"Référence",Tableau5[[#This Row],[Référence]]),0)</f>
        <v>0</v>
      </c>
      <c r="AO126" s="10">
        <f>IFERROR(GETPIVOTDATA("Quantité",'fabrication 2018 semaine'!$A$5,"semaine",AO124,"Référence",Tableau5[[#This Row],[Référence]]),0)</f>
        <v>0</v>
      </c>
      <c r="AP126" s="10">
        <f>IFERROR(GETPIVOTDATA("Quantité",'fabrication 2018 semaine'!$A$5,"semaine",AP124,"Référence",Tableau5[[#This Row],[Référence]]),0)</f>
        <v>0</v>
      </c>
      <c r="AQ126" s="10">
        <f>IFERROR(GETPIVOTDATA("Quantité",'fabrication 2018 semaine'!$A$5,"semaine",AQ124,"Référence",Tableau5[[#This Row],[Référence]]),0)</f>
        <v>0</v>
      </c>
      <c r="AR126" s="10">
        <f>IFERROR(GETPIVOTDATA("Quantité",'fabrication 2018 semaine'!$A$5,"semaine",AR124,"Référence",Tableau5[[#This Row],[Référence]]),0)</f>
        <v>0</v>
      </c>
      <c r="AS126" s="10">
        <f>IFERROR(GETPIVOTDATA("Quantité",'fabrication 2018 semaine'!$A$5,"semaine",AS124,"Référence",Tableau5[[#This Row],[Référence]]),0)</f>
        <v>0</v>
      </c>
      <c r="AT126" s="10">
        <f>IFERROR(GETPIVOTDATA("Quantité",'fabrication 2018 semaine'!$A$5,"semaine",AT124,"Référence",Tableau5[[#This Row],[Référence]]),0)</f>
        <v>0</v>
      </c>
      <c r="AU126" s="10">
        <f>IFERROR(GETPIVOTDATA("Quantité",'fabrication 2018 semaine'!$A$5,"semaine",AU124,"Référence",Tableau5[[#This Row],[Référence]]),0)</f>
        <v>0</v>
      </c>
      <c r="AV126" s="10">
        <f>IFERROR(GETPIVOTDATA("Quantité",'fabrication 2018 semaine'!$A$5,"semaine",AV124,"Référence",Tableau5[[#This Row],[Référence]]),0)</f>
        <v>0</v>
      </c>
      <c r="AW126" s="10">
        <f>IFERROR(GETPIVOTDATA("Quantité",'fabrication 2018 semaine'!$A$5,"semaine",AW124,"Référence",Tableau5[[#This Row],[Référence]]),0)</f>
        <v>0</v>
      </c>
      <c r="AX126" s="10">
        <f>IFERROR(GETPIVOTDATA("Quantité",'fabrication 2018 semaine'!$A$5,"semaine",AX124,"Référence",Tableau5[[#This Row],[Référence]]),0)</f>
        <v>0</v>
      </c>
      <c r="AY126" s="10">
        <f>IFERROR(GETPIVOTDATA("Quantité",'fabrication 2018 semaine'!$A$5,"semaine",AY124,"Référence",Tableau5[[#This Row],[Référence]]),0)</f>
        <v>0</v>
      </c>
      <c r="AZ126" s="10">
        <f>IFERROR(GETPIVOTDATA("Quantité",'fabrication 2018 semaine'!$A$5,"semaine",AZ124,"Référence",Tableau5[[#This Row],[Référence]]),0)</f>
        <v>0</v>
      </c>
      <c r="BA126" s="10">
        <f>IFERROR(GETPIVOTDATA("Quantité",'fabrication 2018 semaine'!$A$5,"semaine",BA124,"Référence",Tableau5[[#This Row],[Référence]]),0)</f>
        <v>0</v>
      </c>
      <c r="BB126" s="10">
        <f>IFERROR(GETPIVOTDATA("Quantité",'fabrication 2018 semaine'!$A$5,"semaine",BB124,"Référence",Tableau5[[#This Row],[Référence]]),0)</f>
        <v>0</v>
      </c>
      <c r="BC126" s="11">
        <f t="shared" si="2"/>
        <v>0</v>
      </c>
    </row>
    <row r="127" spans="1:55" ht="18" customHeight="1" x14ac:dyDescent="0.35">
      <c r="A127" s="9" t="s">
        <v>226</v>
      </c>
      <c r="B127" s="10" t="s">
        <v>353</v>
      </c>
      <c r="C127" s="10">
        <f>IFERROR(GETPIVOTDATA("Quantité",'fabrication 2018 semaine'!$A$5,"semaine",C125,"Référence",Tableau5[[#This Row],[Référence]]),0)</f>
        <v>0</v>
      </c>
      <c r="D127" s="10">
        <f>IFERROR(GETPIVOTDATA("Quantité",'fabrication 2018 semaine'!$A$5,"semaine",D125,"Référence",Tableau5[[#This Row],[Référence]]),0)</f>
        <v>0</v>
      </c>
      <c r="E127" s="10">
        <f>IFERROR(GETPIVOTDATA("Quantité",'fabrication 2018 semaine'!$A$5,"semaine",E125,"Référence",Tableau5[[#This Row],[Référence]]),0)</f>
        <v>0</v>
      </c>
      <c r="F127" s="10">
        <f>IFERROR(GETPIVOTDATA("Quantité",'fabrication 2018 semaine'!$A$5,"semaine",F125,"Référence",Tableau5[[#This Row],[Référence]]),0)</f>
        <v>0</v>
      </c>
      <c r="G127" s="10">
        <f>IFERROR(GETPIVOTDATA("Quantité",'fabrication 2018 semaine'!$A$5,"semaine",G125,"Référence",Tableau5[[#This Row],[Référence]]),0)</f>
        <v>0</v>
      </c>
      <c r="H127" s="10">
        <f>IFERROR(GETPIVOTDATA("Quantité",'fabrication 2018 semaine'!$A$5,"semaine",H125,"Référence",Tableau5[[#This Row],[Référence]]),0)</f>
        <v>0</v>
      </c>
      <c r="I127" s="10">
        <f>IFERROR(GETPIVOTDATA("Quantité",'fabrication 2018 semaine'!$A$5,"semaine",I125,"Référence",Tableau5[[#This Row],[Référence]]),0)</f>
        <v>0</v>
      </c>
      <c r="J127" s="10">
        <f>IFERROR(GETPIVOTDATA("Quantité",'fabrication 2018 semaine'!$A$5,"semaine",J125,"Référence",Tableau5[[#This Row],[Référence]]),0)</f>
        <v>0</v>
      </c>
      <c r="K127" s="10">
        <f>IFERROR(GETPIVOTDATA("Quantité",'fabrication 2018 semaine'!$A$5,"semaine",K125,"Référence",Tableau5[[#This Row],[Référence]]),0)</f>
        <v>0</v>
      </c>
      <c r="L127" s="10">
        <f>IFERROR(GETPIVOTDATA("Quantité",'fabrication 2018 semaine'!$A$5,"semaine",L125,"Référence",Tableau5[[#This Row],[Référence]]),0)</f>
        <v>0</v>
      </c>
      <c r="M127" s="10">
        <f>IFERROR(GETPIVOTDATA("Quantité",'fabrication 2018 semaine'!$A$5,"semaine",M125,"Référence",Tableau5[[#This Row],[Référence]]),0)</f>
        <v>0</v>
      </c>
      <c r="N127" s="10">
        <f>IFERROR(GETPIVOTDATA("Quantité",'fabrication 2018 semaine'!$A$5,"semaine",N125,"Référence",Tableau5[[#This Row],[Référence]]),0)</f>
        <v>0</v>
      </c>
      <c r="O127" s="10">
        <f>IFERROR(GETPIVOTDATA("Quantité",'fabrication 2018 semaine'!$A$5,"semaine",O125,"Référence",Tableau5[[#This Row],[Référence]]),0)</f>
        <v>0</v>
      </c>
      <c r="P127" s="10">
        <f>IFERROR(GETPIVOTDATA("Quantité",'fabrication 2018 semaine'!$A$5,"semaine",P125,"Référence",Tableau5[[#This Row],[Référence]]),0)</f>
        <v>0</v>
      </c>
      <c r="Q127" s="10">
        <f>IFERROR(GETPIVOTDATA("Quantité",'fabrication 2018 semaine'!$A$5,"semaine",Q125,"Référence",Tableau5[[#This Row],[Référence]]),0)</f>
        <v>0</v>
      </c>
      <c r="R127" s="10">
        <f>IFERROR(GETPIVOTDATA("Quantité",'fabrication 2018 semaine'!$A$5,"semaine",R125,"Référence",Tableau5[[#This Row],[Référence]]),0)</f>
        <v>0</v>
      </c>
      <c r="S127" s="10">
        <f>IFERROR(GETPIVOTDATA("Quantité",'fabrication 2018 semaine'!$A$5,"semaine",S125,"Référence",Tableau5[[#This Row],[Référence]]),0)</f>
        <v>0</v>
      </c>
      <c r="T127" s="10">
        <f>IFERROR(GETPIVOTDATA("Quantité",'fabrication 2018 semaine'!$A$5,"semaine",T125,"Référence",Tableau5[[#This Row],[Référence]]),0)</f>
        <v>0</v>
      </c>
      <c r="U127" s="10">
        <f>IFERROR(GETPIVOTDATA("Quantité",'fabrication 2018 semaine'!$A$5,"semaine",U125,"Référence",Tableau5[[#This Row],[Référence]]),0)</f>
        <v>0</v>
      </c>
      <c r="V127" s="10">
        <f>IFERROR(GETPIVOTDATA("Quantité",'fabrication 2018 semaine'!$A$5,"semaine",V125,"Référence",Tableau5[[#This Row],[Référence]]),0)</f>
        <v>0</v>
      </c>
      <c r="W127" s="10">
        <f>IFERROR(GETPIVOTDATA("Quantité",'fabrication 2018 semaine'!$A$5,"semaine",W125,"Référence",Tableau5[[#This Row],[Référence]]),0)</f>
        <v>0</v>
      </c>
      <c r="X127" s="10">
        <f>IFERROR(GETPIVOTDATA("Quantité",'fabrication 2018 semaine'!$A$5,"semaine",X125,"Référence",Tableau5[[#This Row],[Référence]]),0)</f>
        <v>0</v>
      </c>
      <c r="Y127" s="10">
        <f>IFERROR(GETPIVOTDATA("Quantité",'fabrication 2018 semaine'!$A$5,"semaine",Y125,"Référence",Tableau5[[#This Row],[Référence]]),0)</f>
        <v>0</v>
      </c>
      <c r="Z127" s="10">
        <f>IFERROR(GETPIVOTDATA("Quantité",'fabrication 2018 semaine'!$A$5,"semaine",Z125,"Référence",Tableau5[[#This Row],[Référence]]),0)</f>
        <v>0</v>
      </c>
      <c r="AA127" s="10">
        <f>IFERROR(GETPIVOTDATA("Quantité",'fabrication 2018 semaine'!$A$5,"semaine",AA125,"Référence",Tableau5[[#This Row],[Référence]]),0)</f>
        <v>0</v>
      </c>
      <c r="AB127" s="10">
        <f>IFERROR(GETPIVOTDATA("Quantité",'fabrication 2018 semaine'!$A$5,"semaine",AB125,"Référence",Tableau5[[#This Row],[Référence]]),0)</f>
        <v>0</v>
      </c>
      <c r="AC127" s="10">
        <f>IFERROR(GETPIVOTDATA("Quantité",'fabrication 2018 semaine'!$A$5,"semaine",AC125,"Référence",Tableau5[[#This Row],[Référence]]),0)</f>
        <v>0</v>
      </c>
      <c r="AD127" s="10">
        <f>IFERROR(GETPIVOTDATA("Quantité",'fabrication 2018 semaine'!$A$5,"semaine",AD125,"Référence",Tableau5[[#This Row],[Référence]]),0)</f>
        <v>0</v>
      </c>
      <c r="AE127" s="10">
        <f>IFERROR(GETPIVOTDATA("Quantité",'fabrication 2018 semaine'!$A$5,"semaine",AE125,"Référence",Tableau5[[#This Row],[Référence]]),0)</f>
        <v>0</v>
      </c>
      <c r="AF127" s="10">
        <f>IFERROR(GETPIVOTDATA("Quantité",'fabrication 2018 semaine'!$A$5,"semaine",AF125,"Référence",Tableau5[[#This Row],[Référence]]),0)</f>
        <v>0</v>
      </c>
      <c r="AG127" s="10">
        <f>IFERROR(GETPIVOTDATA("Quantité",'fabrication 2018 semaine'!$A$5,"semaine",AG125,"Référence",Tableau5[[#This Row],[Référence]]),0)</f>
        <v>0</v>
      </c>
      <c r="AH127" s="10">
        <f>IFERROR(GETPIVOTDATA("Quantité",'fabrication 2018 semaine'!$A$5,"semaine",AH125,"Référence",Tableau5[[#This Row],[Référence]]),0)</f>
        <v>0</v>
      </c>
      <c r="AI127" s="10">
        <f>IFERROR(GETPIVOTDATA("Quantité",'fabrication 2018 semaine'!$A$5,"semaine",AI125,"Référence",Tableau5[[#This Row],[Référence]]),0)</f>
        <v>0</v>
      </c>
      <c r="AJ127" s="10">
        <f>IFERROR(GETPIVOTDATA("Quantité",'fabrication 2018 semaine'!$A$5,"semaine",AJ125,"Référence",Tableau5[[#This Row],[Référence]]),0)</f>
        <v>0</v>
      </c>
      <c r="AK127" s="10">
        <f>IFERROR(GETPIVOTDATA("Quantité",'fabrication 2018 semaine'!$A$5,"semaine",AK125,"Référence",Tableau5[[#This Row],[Référence]]),0)</f>
        <v>0</v>
      </c>
      <c r="AL127" s="10">
        <f>IFERROR(GETPIVOTDATA("Quantité",'fabrication 2018 semaine'!$A$5,"semaine",AL125,"Référence",Tableau5[[#This Row],[Référence]]),0)</f>
        <v>0</v>
      </c>
      <c r="AM127" s="10">
        <f>IFERROR(GETPIVOTDATA("Quantité",'fabrication 2018 semaine'!$A$5,"semaine",AM125,"Référence",Tableau5[[#This Row],[Référence]]),0)</f>
        <v>0</v>
      </c>
      <c r="AN127" s="10">
        <f>IFERROR(GETPIVOTDATA("Quantité",'fabrication 2018 semaine'!$A$5,"semaine",AN125,"Référence",Tableau5[[#This Row],[Référence]]),0)</f>
        <v>0</v>
      </c>
      <c r="AO127" s="10">
        <f>IFERROR(GETPIVOTDATA("Quantité",'fabrication 2018 semaine'!$A$5,"semaine",AO125,"Référence",Tableau5[[#This Row],[Référence]]),0)</f>
        <v>0</v>
      </c>
      <c r="AP127" s="10">
        <f>IFERROR(GETPIVOTDATA("Quantité",'fabrication 2018 semaine'!$A$5,"semaine",AP125,"Référence",Tableau5[[#This Row],[Référence]]),0)</f>
        <v>0</v>
      </c>
      <c r="AQ127" s="10">
        <f>IFERROR(GETPIVOTDATA("Quantité",'fabrication 2018 semaine'!$A$5,"semaine",AQ125,"Référence",Tableau5[[#This Row],[Référence]]),0)</f>
        <v>0</v>
      </c>
      <c r="AR127" s="10">
        <f>IFERROR(GETPIVOTDATA("Quantité",'fabrication 2018 semaine'!$A$5,"semaine",AR125,"Référence",Tableau5[[#This Row],[Référence]]),0)</f>
        <v>0</v>
      </c>
      <c r="AS127" s="10">
        <f>IFERROR(GETPIVOTDATA("Quantité",'fabrication 2018 semaine'!$A$5,"semaine",AS125,"Référence",Tableau5[[#This Row],[Référence]]),0)</f>
        <v>0</v>
      </c>
      <c r="AT127" s="10">
        <f>IFERROR(GETPIVOTDATA("Quantité",'fabrication 2018 semaine'!$A$5,"semaine",AT125,"Référence",Tableau5[[#This Row],[Référence]]),0)</f>
        <v>0</v>
      </c>
      <c r="AU127" s="10">
        <f>IFERROR(GETPIVOTDATA("Quantité",'fabrication 2018 semaine'!$A$5,"semaine",AU125,"Référence",Tableau5[[#This Row],[Référence]]),0)</f>
        <v>0</v>
      </c>
      <c r="AV127" s="10">
        <f>IFERROR(GETPIVOTDATA("Quantité",'fabrication 2018 semaine'!$A$5,"semaine",AV125,"Référence",Tableau5[[#This Row],[Référence]]),0)</f>
        <v>0</v>
      </c>
      <c r="AW127" s="10">
        <f>IFERROR(GETPIVOTDATA("Quantité",'fabrication 2018 semaine'!$A$5,"semaine",AW125,"Référence",Tableau5[[#This Row],[Référence]]),0)</f>
        <v>0</v>
      </c>
      <c r="AX127" s="10">
        <f>IFERROR(GETPIVOTDATA("Quantité",'fabrication 2018 semaine'!$A$5,"semaine",AX125,"Référence",Tableau5[[#This Row],[Référence]]),0)</f>
        <v>0</v>
      </c>
      <c r="AY127" s="10">
        <f>IFERROR(GETPIVOTDATA("Quantité",'fabrication 2018 semaine'!$A$5,"semaine",AY125,"Référence",Tableau5[[#This Row],[Référence]]),0)</f>
        <v>0</v>
      </c>
      <c r="AZ127" s="10">
        <f>IFERROR(GETPIVOTDATA("Quantité",'fabrication 2018 semaine'!$A$5,"semaine",AZ125,"Référence",Tableau5[[#This Row],[Référence]]),0)</f>
        <v>0</v>
      </c>
      <c r="BA127" s="10">
        <f>IFERROR(GETPIVOTDATA("Quantité",'fabrication 2018 semaine'!$A$5,"semaine",BA125,"Référence",Tableau5[[#This Row],[Référence]]),0)</f>
        <v>0</v>
      </c>
      <c r="BB127" s="10">
        <f>IFERROR(GETPIVOTDATA("Quantité",'fabrication 2018 semaine'!$A$5,"semaine",BB125,"Référence",Tableau5[[#This Row],[Référence]]),0)</f>
        <v>0</v>
      </c>
      <c r="BC127" s="11">
        <f t="shared" si="2"/>
        <v>0</v>
      </c>
    </row>
    <row r="128" spans="1:55" ht="18" customHeight="1" x14ac:dyDescent="0.35">
      <c r="A128" s="9" t="s">
        <v>230</v>
      </c>
      <c r="B128" s="10" t="s">
        <v>354</v>
      </c>
      <c r="C128" s="10">
        <f>IFERROR(GETPIVOTDATA("Quantité",'fabrication 2018 semaine'!$A$5,"semaine",C126,"Référence",Tableau5[[#This Row],[Référence]]),0)</f>
        <v>0</v>
      </c>
      <c r="D128" s="10">
        <f>IFERROR(GETPIVOTDATA("Quantité",'fabrication 2018 semaine'!$A$5,"semaine",D126,"Référence",Tableau5[[#This Row],[Référence]]),0)</f>
        <v>0</v>
      </c>
      <c r="E128" s="10">
        <f>IFERROR(GETPIVOTDATA("Quantité",'fabrication 2018 semaine'!$A$5,"semaine",E126,"Référence",Tableau5[[#This Row],[Référence]]),0)</f>
        <v>0</v>
      </c>
      <c r="F128" s="10">
        <f>IFERROR(GETPIVOTDATA("Quantité",'fabrication 2018 semaine'!$A$5,"semaine",F126,"Référence",Tableau5[[#This Row],[Référence]]),0)</f>
        <v>0</v>
      </c>
      <c r="G128" s="10">
        <f>IFERROR(GETPIVOTDATA("Quantité",'fabrication 2018 semaine'!$A$5,"semaine",G126,"Référence",Tableau5[[#This Row],[Référence]]),0)</f>
        <v>0</v>
      </c>
      <c r="H128" s="10">
        <f>IFERROR(GETPIVOTDATA("Quantité",'fabrication 2018 semaine'!$A$5,"semaine",H126,"Référence",Tableau5[[#This Row],[Référence]]),0)</f>
        <v>0</v>
      </c>
      <c r="I128" s="10">
        <f>IFERROR(GETPIVOTDATA("Quantité",'fabrication 2018 semaine'!$A$5,"semaine",I126,"Référence",Tableau5[[#This Row],[Référence]]),0)</f>
        <v>0</v>
      </c>
      <c r="J128" s="10">
        <f>IFERROR(GETPIVOTDATA("Quantité",'fabrication 2018 semaine'!$A$5,"semaine",J126,"Référence",Tableau5[[#This Row],[Référence]]),0)</f>
        <v>0</v>
      </c>
      <c r="K128" s="10">
        <f>IFERROR(GETPIVOTDATA("Quantité",'fabrication 2018 semaine'!$A$5,"semaine",K126,"Référence",Tableau5[[#This Row],[Référence]]),0)</f>
        <v>0</v>
      </c>
      <c r="L128" s="10">
        <f>IFERROR(GETPIVOTDATA("Quantité",'fabrication 2018 semaine'!$A$5,"semaine",L126,"Référence",Tableau5[[#This Row],[Référence]]),0)</f>
        <v>0</v>
      </c>
      <c r="M128" s="10">
        <f>IFERROR(GETPIVOTDATA("Quantité",'fabrication 2018 semaine'!$A$5,"semaine",M126,"Référence",Tableau5[[#This Row],[Référence]]),0)</f>
        <v>0</v>
      </c>
      <c r="N128" s="10">
        <f>IFERROR(GETPIVOTDATA("Quantité",'fabrication 2018 semaine'!$A$5,"semaine",N126,"Référence",Tableau5[[#This Row],[Référence]]),0)</f>
        <v>0</v>
      </c>
      <c r="O128" s="10">
        <f>IFERROR(GETPIVOTDATA("Quantité",'fabrication 2018 semaine'!$A$5,"semaine",O126,"Référence",Tableau5[[#This Row],[Référence]]),0)</f>
        <v>0</v>
      </c>
      <c r="P128" s="10">
        <f>IFERROR(GETPIVOTDATA("Quantité",'fabrication 2018 semaine'!$A$5,"semaine",P126,"Référence",Tableau5[[#This Row],[Référence]]),0)</f>
        <v>0</v>
      </c>
      <c r="Q128" s="10">
        <f>IFERROR(GETPIVOTDATA("Quantité",'fabrication 2018 semaine'!$A$5,"semaine",Q126,"Référence",Tableau5[[#This Row],[Référence]]),0)</f>
        <v>0</v>
      </c>
      <c r="R128" s="10">
        <f>IFERROR(GETPIVOTDATA("Quantité",'fabrication 2018 semaine'!$A$5,"semaine",R126,"Référence",Tableau5[[#This Row],[Référence]]),0)</f>
        <v>0</v>
      </c>
      <c r="S128" s="10">
        <f>IFERROR(GETPIVOTDATA("Quantité",'fabrication 2018 semaine'!$A$5,"semaine",S126,"Référence",Tableau5[[#This Row],[Référence]]),0)</f>
        <v>0</v>
      </c>
      <c r="T128" s="10">
        <f>IFERROR(GETPIVOTDATA("Quantité",'fabrication 2018 semaine'!$A$5,"semaine",T126,"Référence",Tableau5[[#This Row],[Référence]]),0)</f>
        <v>0</v>
      </c>
      <c r="U128" s="10">
        <f>IFERROR(GETPIVOTDATA("Quantité",'fabrication 2018 semaine'!$A$5,"semaine",U126,"Référence",Tableau5[[#This Row],[Référence]]),0)</f>
        <v>0</v>
      </c>
      <c r="V128" s="10">
        <f>IFERROR(GETPIVOTDATA("Quantité",'fabrication 2018 semaine'!$A$5,"semaine",V126,"Référence",Tableau5[[#This Row],[Référence]]),0)</f>
        <v>0</v>
      </c>
      <c r="W128" s="10">
        <f>IFERROR(GETPIVOTDATA("Quantité",'fabrication 2018 semaine'!$A$5,"semaine",W126,"Référence",Tableau5[[#This Row],[Référence]]),0)</f>
        <v>0</v>
      </c>
      <c r="X128" s="10">
        <f>IFERROR(GETPIVOTDATA("Quantité",'fabrication 2018 semaine'!$A$5,"semaine",X126,"Référence",Tableau5[[#This Row],[Référence]]),0)</f>
        <v>0</v>
      </c>
      <c r="Y128" s="10">
        <f>IFERROR(GETPIVOTDATA("Quantité",'fabrication 2018 semaine'!$A$5,"semaine",Y126,"Référence",Tableau5[[#This Row],[Référence]]),0)</f>
        <v>0</v>
      </c>
      <c r="Z128" s="10">
        <f>IFERROR(GETPIVOTDATA("Quantité",'fabrication 2018 semaine'!$A$5,"semaine",Z126,"Référence",Tableau5[[#This Row],[Référence]]),0)</f>
        <v>0</v>
      </c>
      <c r="AA128" s="10">
        <f>IFERROR(GETPIVOTDATA("Quantité",'fabrication 2018 semaine'!$A$5,"semaine",AA126,"Référence",Tableau5[[#This Row],[Référence]]),0)</f>
        <v>0</v>
      </c>
      <c r="AB128" s="10">
        <f>IFERROR(GETPIVOTDATA("Quantité",'fabrication 2018 semaine'!$A$5,"semaine",AB126,"Référence",Tableau5[[#This Row],[Référence]]),0)</f>
        <v>0</v>
      </c>
      <c r="AC128" s="10">
        <f>IFERROR(GETPIVOTDATA("Quantité",'fabrication 2018 semaine'!$A$5,"semaine",AC126,"Référence",Tableau5[[#This Row],[Référence]]),0)</f>
        <v>0</v>
      </c>
      <c r="AD128" s="10">
        <f>IFERROR(GETPIVOTDATA("Quantité",'fabrication 2018 semaine'!$A$5,"semaine",AD126,"Référence",Tableau5[[#This Row],[Référence]]),0)</f>
        <v>0</v>
      </c>
      <c r="AE128" s="10">
        <f>IFERROR(GETPIVOTDATA("Quantité",'fabrication 2018 semaine'!$A$5,"semaine",AE126,"Référence",Tableau5[[#This Row],[Référence]]),0)</f>
        <v>0</v>
      </c>
      <c r="AF128" s="10">
        <f>IFERROR(GETPIVOTDATA("Quantité",'fabrication 2018 semaine'!$A$5,"semaine",AF126,"Référence",Tableau5[[#This Row],[Référence]]),0)</f>
        <v>0</v>
      </c>
      <c r="AG128" s="10">
        <f>IFERROR(GETPIVOTDATA("Quantité",'fabrication 2018 semaine'!$A$5,"semaine",AG126,"Référence",Tableau5[[#This Row],[Référence]]),0)</f>
        <v>0</v>
      </c>
      <c r="AH128" s="10">
        <f>IFERROR(GETPIVOTDATA("Quantité",'fabrication 2018 semaine'!$A$5,"semaine",AH126,"Référence",Tableau5[[#This Row],[Référence]]),0)</f>
        <v>0</v>
      </c>
      <c r="AI128" s="10">
        <f>IFERROR(GETPIVOTDATA("Quantité",'fabrication 2018 semaine'!$A$5,"semaine",AI126,"Référence",Tableau5[[#This Row],[Référence]]),0)</f>
        <v>0</v>
      </c>
      <c r="AJ128" s="10">
        <f>IFERROR(GETPIVOTDATA("Quantité",'fabrication 2018 semaine'!$A$5,"semaine",AJ126,"Référence",Tableau5[[#This Row],[Référence]]),0)</f>
        <v>0</v>
      </c>
      <c r="AK128" s="10">
        <f>IFERROR(GETPIVOTDATA("Quantité",'fabrication 2018 semaine'!$A$5,"semaine",AK126,"Référence",Tableau5[[#This Row],[Référence]]),0)</f>
        <v>0</v>
      </c>
      <c r="AL128" s="10">
        <f>IFERROR(GETPIVOTDATA("Quantité",'fabrication 2018 semaine'!$A$5,"semaine",AL126,"Référence",Tableau5[[#This Row],[Référence]]),0)</f>
        <v>0</v>
      </c>
      <c r="AM128" s="10">
        <f>IFERROR(GETPIVOTDATA("Quantité",'fabrication 2018 semaine'!$A$5,"semaine",AM126,"Référence",Tableau5[[#This Row],[Référence]]),0)</f>
        <v>0</v>
      </c>
      <c r="AN128" s="10">
        <f>IFERROR(GETPIVOTDATA("Quantité",'fabrication 2018 semaine'!$A$5,"semaine",AN126,"Référence",Tableau5[[#This Row],[Référence]]),0)</f>
        <v>0</v>
      </c>
      <c r="AO128" s="10">
        <f>IFERROR(GETPIVOTDATA("Quantité",'fabrication 2018 semaine'!$A$5,"semaine",AO126,"Référence",Tableau5[[#This Row],[Référence]]),0)</f>
        <v>0</v>
      </c>
      <c r="AP128" s="10">
        <f>IFERROR(GETPIVOTDATA("Quantité",'fabrication 2018 semaine'!$A$5,"semaine",AP126,"Référence",Tableau5[[#This Row],[Référence]]),0)</f>
        <v>0</v>
      </c>
      <c r="AQ128" s="10">
        <f>IFERROR(GETPIVOTDATA("Quantité",'fabrication 2018 semaine'!$A$5,"semaine",AQ126,"Référence",Tableau5[[#This Row],[Référence]]),0)</f>
        <v>0</v>
      </c>
      <c r="AR128" s="10">
        <f>IFERROR(GETPIVOTDATA("Quantité",'fabrication 2018 semaine'!$A$5,"semaine",AR126,"Référence",Tableau5[[#This Row],[Référence]]),0)</f>
        <v>0</v>
      </c>
      <c r="AS128" s="10">
        <f>IFERROR(GETPIVOTDATA("Quantité",'fabrication 2018 semaine'!$A$5,"semaine",AS126,"Référence",Tableau5[[#This Row],[Référence]]),0)</f>
        <v>0</v>
      </c>
      <c r="AT128" s="10">
        <f>IFERROR(GETPIVOTDATA("Quantité",'fabrication 2018 semaine'!$A$5,"semaine",AT126,"Référence",Tableau5[[#This Row],[Référence]]),0)</f>
        <v>0</v>
      </c>
      <c r="AU128" s="10">
        <f>IFERROR(GETPIVOTDATA("Quantité",'fabrication 2018 semaine'!$A$5,"semaine",AU126,"Référence",Tableau5[[#This Row],[Référence]]),0)</f>
        <v>0</v>
      </c>
      <c r="AV128" s="10">
        <f>IFERROR(GETPIVOTDATA("Quantité",'fabrication 2018 semaine'!$A$5,"semaine",AV126,"Référence",Tableau5[[#This Row],[Référence]]),0)</f>
        <v>0</v>
      </c>
      <c r="AW128" s="10">
        <f>IFERROR(GETPIVOTDATA("Quantité",'fabrication 2018 semaine'!$A$5,"semaine",AW126,"Référence",Tableau5[[#This Row],[Référence]]),0)</f>
        <v>0</v>
      </c>
      <c r="AX128" s="10">
        <f>IFERROR(GETPIVOTDATA("Quantité",'fabrication 2018 semaine'!$A$5,"semaine",AX126,"Référence",Tableau5[[#This Row],[Référence]]),0)</f>
        <v>0</v>
      </c>
      <c r="AY128" s="10">
        <f>IFERROR(GETPIVOTDATA("Quantité",'fabrication 2018 semaine'!$A$5,"semaine",AY126,"Référence",Tableau5[[#This Row],[Référence]]),0)</f>
        <v>0</v>
      </c>
      <c r="AZ128" s="10">
        <f>IFERROR(GETPIVOTDATA("Quantité",'fabrication 2018 semaine'!$A$5,"semaine",AZ126,"Référence",Tableau5[[#This Row],[Référence]]),0)</f>
        <v>0</v>
      </c>
      <c r="BA128" s="10">
        <f>IFERROR(GETPIVOTDATA("Quantité",'fabrication 2018 semaine'!$A$5,"semaine",BA126,"Référence",Tableau5[[#This Row],[Référence]]),0)</f>
        <v>0</v>
      </c>
      <c r="BB128" s="10">
        <f>IFERROR(GETPIVOTDATA("Quantité",'fabrication 2018 semaine'!$A$5,"semaine",BB126,"Référence",Tableau5[[#This Row],[Référence]]),0)</f>
        <v>0</v>
      </c>
      <c r="BC128" s="11">
        <f t="shared" si="2"/>
        <v>0</v>
      </c>
    </row>
    <row r="129" spans="1:55" ht="18" customHeight="1" x14ac:dyDescent="0.35">
      <c r="A129" s="9" t="s">
        <v>158</v>
      </c>
      <c r="B129" s="10" t="s">
        <v>159</v>
      </c>
      <c r="C129" s="10">
        <f>IFERROR(GETPIVOTDATA("Quantité",'fabrication 2018 semaine'!$A$5,"semaine",C127,"Référence",Tableau5[[#This Row],[Référence]]),0)</f>
        <v>0</v>
      </c>
      <c r="D129" s="10">
        <f>IFERROR(GETPIVOTDATA("Quantité",'fabrication 2018 semaine'!$A$5,"semaine",D127,"Référence",Tableau5[[#This Row],[Référence]]),0)</f>
        <v>0</v>
      </c>
      <c r="E129" s="10">
        <f>IFERROR(GETPIVOTDATA("Quantité",'fabrication 2018 semaine'!$A$5,"semaine",E127,"Référence",Tableau5[[#This Row],[Référence]]),0)</f>
        <v>0</v>
      </c>
      <c r="F129" s="10">
        <f>IFERROR(GETPIVOTDATA("Quantité",'fabrication 2018 semaine'!$A$5,"semaine",F127,"Référence",Tableau5[[#This Row],[Référence]]),0)</f>
        <v>0</v>
      </c>
      <c r="G129" s="10">
        <f>IFERROR(GETPIVOTDATA("Quantité",'fabrication 2018 semaine'!$A$5,"semaine",G127,"Référence",Tableau5[[#This Row],[Référence]]),0)</f>
        <v>0</v>
      </c>
      <c r="H129" s="10">
        <f>IFERROR(GETPIVOTDATA("Quantité",'fabrication 2018 semaine'!$A$5,"semaine",H127,"Référence",Tableau5[[#This Row],[Référence]]),0)</f>
        <v>0</v>
      </c>
      <c r="I129" s="10">
        <f>IFERROR(GETPIVOTDATA("Quantité",'fabrication 2018 semaine'!$A$5,"semaine",I127,"Référence",Tableau5[[#This Row],[Référence]]),0)</f>
        <v>0</v>
      </c>
      <c r="J129" s="10">
        <f>IFERROR(GETPIVOTDATA("Quantité",'fabrication 2018 semaine'!$A$5,"semaine",J127,"Référence",Tableau5[[#This Row],[Référence]]),0)</f>
        <v>0</v>
      </c>
      <c r="K129" s="10">
        <f>IFERROR(GETPIVOTDATA("Quantité",'fabrication 2018 semaine'!$A$5,"semaine",K127,"Référence",Tableau5[[#This Row],[Référence]]),0)</f>
        <v>0</v>
      </c>
      <c r="L129" s="10">
        <f>IFERROR(GETPIVOTDATA("Quantité",'fabrication 2018 semaine'!$A$5,"semaine",L127,"Référence",Tableau5[[#This Row],[Référence]]),0)</f>
        <v>0</v>
      </c>
      <c r="M129" s="10">
        <f>IFERROR(GETPIVOTDATA("Quantité",'fabrication 2018 semaine'!$A$5,"semaine",M127,"Référence",Tableau5[[#This Row],[Référence]]),0)</f>
        <v>0</v>
      </c>
      <c r="N129" s="10">
        <f>IFERROR(GETPIVOTDATA("Quantité",'fabrication 2018 semaine'!$A$5,"semaine",N127,"Référence",Tableau5[[#This Row],[Référence]]),0)</f>
        <v>0</v>
      </c>
      <c r="O129" s="10">
        <f>IFERROR(GETPIVOTDATA("Quantité",'fabrication 2018 semaine'!$A$5,"semaine",O127,"Référence",Tableau5[[#This Row],[Référence]]),0)</f>
        <v>0</v>
      </c>
      <c r="P129" s="10">
        <f>IFERROR(GETPIVOTDATA("Quantité",'fabrication 2018 semaine'!$A$5,"semaine",P127,"Référence",Tableau5[[#This Row],[Référence]]),0)</f>
        <v>0</v>
      </c>
      <c r="Q129" s="10">
        <f>IFERROR(GETPIVOTDATA("Quantité",'fabrication 2018 semaine'!$A$5,"semaine",Q127,"Référence",Tableau5[[#This Row],[Référence]]),0)</f>
        <v>0</v>
      </c>
      <c r="R129" s="10">
        <f>IFERROR(GETPIVOTDATA("Quantité",'fabrication 2018 semaine'!$A$5,"semaine",R127,"Référence",Tableau5[[#This Row],[Référence]]),0)</f>
        <v>0</v>
      </c>
      <c r="S129" s="10">
        <f>IFERROR(GETPIVOTDATA("Quantité",'fabrication 2018 semaine'!$A$5,"semaine",S127,"Référence",Tableau5[[#This Row],[Référence]]),0)</f>
        <v>0</v>
      </c>
      <c r="T129" s="10">
        <f>IFERROR(GETPIVOTDATA("Quantité",'fabrication 2018 semaine'!$A$5,"semaine",T127,"Référence",Tableau5[[#This Row],[Référence]]),0)</f>
        <v>0</v>
      </c>
      <c r="U129" s="10">
        <f>IFERROR(GETPIVOTDATA("Quantité",'fabrication 2018 semaine'!$A$5,"semaine",U127,"Référence",Tableau5[[#This Row],[Référence]]),0)</f>
        <v>0</v>
      </c>
      <c r="V129" s="10">
        <f>IFERROR(GETPIVOTDATA("Quantité",'fabrication 2018 semaine'!$A$5,"semaine",V127,"Référence",Tableau5[[#This Row],[Référence]]),0)</f>
        <v>0</v>
      </c>
      <c r="W129" s="10">
        <f>IFERROR(GETPIVOTDATA("Quantité",'fabrication 2018 semaine'!$A$5,"semaine",W127,"Référence",Tableau5[[#This Row],[Référence]]),0)</f>
        <v>0</v>
      </c>
      <c r="X129" s="10">
        <f>IFERROR(GETPIVOTDATA("Quantité",'fabrication 2018 semaine'!$A$5,"semaine",X127,"Référence",Tableau5[[#This Row],[Référence]]),0)</f>
        <v>0</v>
      </c>
      <c r="Y129" s="10">
        <f>IFERROR(GETPIVOTDATA("Quantité",'fabrication 2018 semaine'!$A$5,"semaine",Y127,"Référence",Tableau5[[#This Row],[Référence]]),0)</f>
        <v>0</v>
      </c>
      <c r="Z129" s="10">
        <f>IFERROR(GETPIVOTDATA("Quantité",'fabrication 2018 semaine'!$A$5,"semaine",Z127,"Référence",Tableau5[[#This Row],[Référence]]),0)</f>
        <v>0</v>
      </c>
      <c r="AA129" s="10">
        <f>IFERROR(GETPIVOTDATA("Quantité",'fabrication 2018 semaine'!$A$5,"semaine",AA127,"Référence",Tableau5[[#This Row],[Référence]]),0)</f>
        <v>0</v>
      </c>
      <c r="AB129" s="10">
        <f>IFERROR(GETPIVOTDATA("Quantité",'fabrication 2018 semaine'!$A$5,"semaine",AB127,"Référence",Tableau5[[#This Row],[Référence]]),0)</f>
        <v>0</v>
      </c>
      <c r="AC129" s="10">
        <f>IFERROR(GETPIVOTDATA("Quantité",'fabrication 2018 semaine'!$A$5,"semaine",AC127,"Référence",Tableau5[[#This Row],[Référence]]),0)</f>
        <v>0</v>
      </c>
      <c r="AD129" s="10">
        <f>IFERROR(GETPIVOTDATA("Quantité",'fabrication 2018 semaine'!$A$5,"semaine",AD127,"Référence",Tableau5[[#This Row],[Référence]]),0)</f>
        <v>0</v>
      </c>
      <c r="AE129" s="10">
        <f>IFERROR(GETPIVOTDATA("Quantité",'fabrication 2018 semaine'!$A$5,"semaine",AE127,"Référence",Tableau5[[#This Row],[Référence]]),0)</f>
        <v>0</v>
      </c>
      <c r="AF129" s="10">
        <f>IFERROR(GETPIVOTDATA("Quantité",'fabrication 2018 semaine'!$A$5,"semaine",AF127,"Référence",Tableau5[[#This Row],[Référence]]),0)</f>
        <v>0</v>
      </c>
      <c r="AG129" s="10">
        <f>IFERROR(GETPIVOTDATA("Quantité",'fabrication 2018 semaine'!$A$5,"semaine",AG127,"Référence",Tableau5[[#This Row],[Référence]]),0)</f>
        <v>0</v>
      </c>
      <c r="AH129" s="10">
        <f>IFERROR(GETPIVOTDATA("Quantité",'fabrication 2018 semaine'!$A$5,"semaine",AH127,"Référence",Tableau5[[#This Row],[Référence]]),0)</f>
        <v>0</v>
      </c>
      <c r="AI129" s="10">
        <f>IFERROR(GETPIVOTDATA("Quantité",'fabrication 2018 semaine'!$A$5,"semaine",AI127,"Référence",Tableau5[[#This Row],[Référence]]),0)</f>
        <v>0</v>
      </c>
      <c r="AJ129" s="10">
        <f>IFERROR(GETPIVOTDATA("Quantité",'fabrication 2018 semaine'!$A$5,"semaine",AJ127,"Référence",Tableau5[[#This Row],[Référence]]),0)</f>
        <v>0</v>
      </c>
      <c r="AK129" s="10">
        <f>IFERROR(GETPIVOTDATA("Quantité",'fabrication 2018 semaine'!$A$5,"semaine",AK127,"Référence",Tableau5[[#This Row],[Référence]]),0)</f>
        <v>0</v>
      </c>
      <c r="AL129" s="10">
        <f>IFERROR(GETPIVOTDATA("Quantité",'fabrication 2018 semaine'!$A$5,"semaine",AL127,"Référence",Tableau5[[#This Row],[Référence]]),0)</f>
        <v>0</v>
      </c>
      <c r="AM129" s="10">
        <f>IFERROR(GETPIVOTDATA("Quantité",'fabrication 2018 semaine'!$A$5,"semaine",AM127,"Référence",Tableau5[[#This Row],[Référence]]),0)</f>
        <v>0</v>
      </c>
      <c r="AN129" s="10">
        <f>IFERROR(GETPIVOTDATA("Quantité",'fabrication 2018 semaine'!$A$5,"semaine",AN127,"Référence",Tableau5[[#This Row],[Référence]]),0)</f>
        <v>0</v>
      </c>
      <c r="AO129" s="10">
        <f>IFERROR(GETPIVOTDATA("Quantité",'fabrication 2018 semaine'!$A$5,"semaine",AO127,"Référence",Tableau5[[#This Row],[Référence]]),0)</f>
        <v>0</v>
      </c>
      <c r="AP129" s="10">
        <f>IFERROR(GETPIVOTDATA("Quantité",'fabrication 2018 semaine'!$A$5,"semaine",AP127,"Référence",Tableau5[[#This Row],[Référence]]),0)</f>
        <v>0</v>
      </c>
      <c r="AQ129" s="10">
        <f>IFERROR(GETPIVOTDATA("Quantité",'fabrication 2018 semaine'!$A$5,"semaine",AQ127,"Référence",Tableau5[[#This Row],[Référence]]),0)</f>
        <v>0</v>
      </c>
      <c r="AR129" s="10">
        <f>IFERROR(GETPIVOTDATA("Quantité",'fabrication 2018 semaine'!$A$5,"semaine",AR127,"Référence",Tableau5[[#This Row],[Référence]]),0)</f>
        <v>0</v>
      </c>
      <c r="AS129" s="10">
        <f>IFERROR(GETPIVOTDATA("Quantité",'fabrication 2018 semaine'!$A$5,"semaine",AS127,"Référence",Tableau5[[#This Row],[Référence]]),0)</f>
        <v>0</v>
      </c>
      <c r="AT129" s="10">
        <f>IFERROR(GETPIVOTDATA("Quantité",'fabrication 2018 semaine'!$A$5,"semaine",AT127,"Référence",Tableau5[[#This Row],[Référence]]),0)</f>
        <v>0</v>
      </c>
      <c r="AU129" s="10">
        <f>IFERROR(GETPIVOTDATA("Quantité",'fabrication 2018 semaine'!$A$5,"semaine",AU127,"Référence",Tableau5[[#This Row],[Référence]]),0)</f>
        <v>0</v>
      </c>
      <c r="AV129" s="10">
        <f>IFERROR(GETPIVOTDATA("Quantité",'fabrication 2018 semaine'!$A$5,"semaine",AV127,"Référence",Tableau5[[#This Row],[Référence]]),0)</f>
        <v>0</v>
      </c>
      <c r="AW129" s="10">
        <f>IFERROR(GETPIVOTDATA("Quantité",'fabrication 2018 semaine'!$A$5,"semaine",AW127,"Référence",Tableau5[[#This Row],[Référence]]),0)</f>
        <v>0</v>
      </c>
      <c r="AX129" s="10">
        <f>IFERROR(GETPIVOTDATA("Quantité",'fabrication 2018 semaine'!$A$5,"semaine",AX127,"Référence",Tableau5[[#This Row],[Référence]]),0)</f>
        <v>0</v>
      </c>
      <c r="AY129" s="10">
        <f>IFERROR(GETPIVOTDATA("Quantité",'fabrication 2018 semaine'!$A$5,"semaine",AY127,"Référence",Tableau5[[#This Row],[Référence]]),0)</f>
        <v>0</v>
      </c>
      <c r="AZ129" s="10">
        <f>IFERROR(GETPIVOTDATA("Quantité",'fabrication 2018 semaine'!$A$5,"semaine",AZ127,"Référence",Tableau5[[#This Row],[Référence]]),0)</f>
        <v>0</v>
      </c>
      <c r="BA129" s="10">
        <f>IFERROR(GETPIVOTDATA("Quantité",'fabrication 2018 semaine'!$A$5,"semaine",BA127,"Référence",Tableau5[[#This Row],[Référence]]),0)</f>
        <v>0</v>
      </c>
      <c r="BB129" s="10">
        <f>IFERROR(GETPIVOTDATA("Quantité",'fabrication 2018 semaine'!$A$5,"semaine",BB127,"Référence",Tableau5[[#This Row],[Référence]]),0)</f>
        <v>0</v>
      </c>
      <c r="BC129" s="11">
        <f t="shared" si="2"/>
        <v>0</v>
      </c>
    </row>
    <row r="130" spans="1:55" ht="18" customHeight="1" x14ac:dyDescent="0.35">
      <c r="A130" s="9" t="s">
        <v>156</v>
      </c>
      <c r="B130" s="10" t="s">
        <v>157</v>
      </c>
      <c r="C130" s="10">
        <f>IFERROR(GETPIVOTDATA("Quantité",'fabrication 2018 semaine'!$A$5,"semaine",C128,"Référence",Tableau5[[#This Row],[Référence]]),0)</f>
        <v>0</v>
      </c>
      <c r="D130" s="10">
        <f>IFERROR(GETPIVOTDATA("Quantité",'fabrication 2018 semaine'!$A$5,"semaine",D128,"Référence",Tableau5[[#This Row],[Référence]]),0)</f>
        <v>0</v>
      </c>
      <c r="E130" s="10">
        <f>IFERROR(GETPIVOTDATA("Quantité",'fabrication 2018 semaine'!$A$5,"semaine",E128,"Référence",Tableau5[[#This Row],[Référence]]),0)</f>
        <v>0</v>
      </c>
      <c r="F130" s="10">
        <f>IFERROR(GETPIVOTDATA("Quantité",'fabrication 2018 semaine'!$A$5,"semaine",F128,"Référence",Tableau5[[#This Row],[Référence]]),0)</f>
        <v>0</v>
      </c>
      <c r="G130" s="10">
        <f>IFERROR(GETPIVOTDATA("Quantité",'fabrication 2018 semaine'!$A$5,"semaine",G128,"Référence",Tableau5[[#This Row],[Référence]]),0)</f>
        <v>0</v>
      </c>
      <c r="H130" s="10">
        <f>IFERROR(GETPIVOTDATA("Quantité",'fabrication 2018 semaine'!$A$5,"semaine",H128,"Référence",Tableau5[[#This Row],[Référence]]),0)</f>
        <v>0</v>
      </c>
      <c r="I130" s="10">
        <f>IFERROR(GETPIVOTDATA("Quantité",'fabrication 2018 semaine'!$A$5,"semaine",I128,"Référence",Tableau5[[#This Row],[Référence]]),0)</f>
        <v>0</v>
      </c>
      <c r="J130" s="10">
        <f>IFERROR(GETPIVOTDATA("Quantité",'fabrication 2018 semaine'!$A$5,"semaine",J128,"Référence",Tableau5[[#This Row],[Référence]]),0)</f>
        <v>0</v>
      </c>
      <c r="K130" s="10">
        <f>IFERROR(GETPIVOTDATA("Quantité",'fabrication 2018 semaine'!$A$5,"semaine",K128,"Référence",Tableau5[[#This Row],[Référence]]),0)</f>
        <v>0</v>
      </c>
      <c r="L130" s="10">
        <f>IFERROR(GETPIVOTDATA("Quantité",'fabrication 2018 semaine'!$A$5,"semaine",L128,"Référence",Tableau5[[#This Row],[Référence]]),0)</f>
        <v>0</v>
      </c>
      <c r="M130" s="10">
        <f>IFERROR(GETPIVOTDATA("Quantité",'fabrication 2018 semaine'!$A$5,"semaine",M128,"Référence",Tableau5[[#This Row],[Référence]]),0)</f>
        <v>0</v>
      </c>
      <c r="N130" s="10">
        <f>IFERROR(GETPIVOTDATA("Quantité",'fabrication 2018 semaine'!$A$5,"semaine",N128,"Référence",Tableau5[[#This Row],[Référence]]),0)</f>
        <v>0</v>
      </c>
      <c r="O130" s="10">
        <f>IFERROR(GETPIVOTDATA("Quantité",'fabrication 2018 semaine'!$A$5,"semaine",O128,"Référence",Tableau5[[#This Row],[Référence]]),0)</f>
        <v>0</v>
      </c>
      <c r="P130" s="10">
        <f>IFERROR(GETPIVOTDATA("Quantité",'fabrication 2018 semaine'!$A$5,"semaine",P128,"Référence",Tableau5[[#This Row],[Référence]]),0)</f>
        <v>0</v>
      </c>
      <c r="Q130" s="10">
        <f>IFERROR(GETPIVOTDATA("Quantité",'fabrication 2018 semaine'!$A$5,"semaine",Q128,"Référence",Tableau5[[#This Row],[Référence]]),0)</f>
        <v>0</v>
      </c>
      <c r="R130" s="10">
        <f>IFERROR(GETPIVOTDATA("Quantité",'fabrication 2018 semaine'!$A$5,"semaine",R128,"Référence",Tableau5[[#This Row],[Référence]]),0)</f>
        <v>0</v>
      </c>
      <c r="S130" s="10">
        <f>IFERROR(GETPIVOTDATA("Quantité",'fabrication 2018 semaine'!$A$5,"semaine",S128,"Référence",Tableau5[[#This Row],[Référence]]),0)</f>
        <v>0</v>
      </c>
      <c r="T130" s="10">
        <f>IFERROR(GETPIVOTDATA("Quantité",'fabrication 2018 semaine'!$A$5,"semaine",T128,"Référence",Tableau5[[#This Row],[Référence]]),0)</f>
        <v>0</v>
      </c>
      <c r="U130" s="10">
        <f>IFERROR(GETPIVOTDATA("Quantité",'fabrication 2018 semaine'!$A$5,"semaine",U128,"Référence",Tableau5[[#This Row],[Référence]]),0)</f>
        <v>0</v>
      </c>
      <c r="V130" s="10">
        <f>IFERROR(GETPIVOTDATA("Quantité",'fabrication 2018 semaine'!$A$5,"semaine",V128,"Référence",Tableau5[[#This Row],[Référence]]),0)</f>
        <v>0</v>
      </c>
      <c r="W130" s="10">
        <f>IFERROR(GETPIVOTDATA("Quantité",'fabrication 2018 semaine'!$A$5,"semaine",W128,"Référence",Tableau5[[#This Row],[Référence]]),0)</f>
        <v>0</v>
      </c>
      <c r="X130" s="10">
        <f>IFERROR(GETPIVOTDATA("Quantité",'fabrication 2018 semaine'!$A$5,"semaine",X128,"Référence",Tableau5[[#This Row],[Référence]]),0)</f>
        <v>0</v>
      </c>
      <c r="Y130" s="10">
        <f>IFERROR(GETPIVOTDATA("Quantité",'fabrication 2018 semaine'!$A$5,"semaine",Y128,"Référence",Tableau5[[#This Row],[Référence]]),0)</f>
        <v>0</v>
      </c>
      <c r="Z130" s="10">
        <f>IFERROR(GETPIVOTDATA("Quantité",'fabrication 2018 semaine'!$A$5,"semaine",Z128,"Référence",Tableau5[[#This Row],[Référence]]),0)</f>
        <v>0</v>
      </c>
      <c r="AA130" s="10">
        <f>IFERROR(GETPIVOTDATA("Quantité",'fabrication 2018 semaine'!$A$5,"semaine",AA128,"Référence",Tableau5[[#This Row],[Référence]]),0)</f>
        <v>0</v>
      </c>
      <c r="AB130" s="10">
        <f>IFERROR(GETPIVOTDATA("Quantité",'fabrication 2018 semaine'!$A$5,"semaine",AB128,"Référence",Tableau5[[#This Row],[Référence]]),0)</f>
        <v>0</v>
      </c>
      <c r="AC130" s="10">
        <f>IFERROR(GETPIVOTDATA("Quantité",'fabrication 2018 semaine'!$A$5,"semaine",AC128,"Référence",Tableau5[[#This Row],[Référence]]),0)</f>
        <v>0</v>
      </c>
      <c r="AD130" s="10">
        <f>IFERROR(GETPIVOTDATA("Quantité",'fabrication 2018 semaine'!$A$5,"semaine",AD128,"Référence",Tableau5[[#This Row],[Référence]]),0)</f>
        <v>0</v>
      </c>
      <c r="AE130" s="10">
        <f>IFERROR(GETPIVOTDATA("Quantité",'fabrication 2018 semaine'!$A$5,"semaine",AE128,"Référence",Tableau5[[#This Row],[Référence]]),0)</f>
        <v>0</v>
      </c>
      <c r="AF130" s="10">
        <f>IFERROR(GETPIVOTDATA("Quantité",'fabrication 2018 semaine'!$A$5,"semaine",AF128,"Référence",Tableau5[[#This Row],[Référence]]),0)</f>
        <v>0</v>
      </c>
      <c r="AG130" s="10">
        <f>IFERROR(GETPIVOTDATA("Quantité",'fabrication 2018 semaine'!$A$5,"semaine",AG128,"Référence",Tableau5[[#This Row],[Référence]]),0)</f>
        <v>0</v>
      </c>
      <c r="AH130" s="10">
        <f>IFERROR(GETPIVOTDATA("Quantité",'fabrication 2018 semaine'!$A$5,"semaine",AH128,"Référence",Tableau5[[#This Row],[Référence]]),0)</f>
        <v>0</v>
      </c>
      <c r="AI130" s="10">
        <f>IFERROR(GETPIVOTDATA("Quantité",'fabrication 2018 semaine'!$A$5,"semaine",AI128,"Référence",Tableau5[[#This Row],[Référence]]),0)</f>
        <v>0</v>
      </c>
      <c r="AJ130" s="10">
        <f>IFERROR(GETPIVOTDATA("Quantité",'fabrication 2018 semaine'!$A$5,"semaine",AJ128,"Référence",Tableau5[[#This Row],[Référence]]),0)</f>
        <v>0</v>
      </c>
      <c r="AK130" s="10">
        <f>IFERROR(GETPIVOTDATA("Quantité",'fabrication 2018 semaine'!$A$5,"semaine",AK128,"Référence",Tableau5[[#This Row],[Référence]]),0)</f>
        <v>0</v>
      </c>
      <c r="AL130" s="10">
        <f>IFERROR(GETPIVOTDATA("Quantité",'fabrication 2018 semaine'!$A$5,"semaine",AL128,"Référence",Tableau5[[#This Row],[Référence]]),0)</f>
        <v>0</v>
      </c>
      <c r="AM130" s="10">
        <f>IFERROR(GETPIVOTDATA("Quantité",'fabrication 2018 semaine'!$A$5,"semaine",AM128,"Référence",Tableau5[[#This Row],[Référence]]),0)</f>
        <v>0</v>
      </c>
      <c r="AN130" s="10">
        <f>IFERROR(GETPIVOTDATA("Quantité",'fabrication 2018 semaine'!$A$5,"semaine",AN128,"Référence",Tableau5[[#This Row],[Référence]]),0)</f>
        <v>0</v>
      </c>
      <c r="AO130" s="10">
        <f>IFERROR(GETPIVOTDATA("Quantité",'fabrication 2018 semaine'!$A$5,"semaine",AO128,"Référence",Tableau5[[#This Row],[Référence]]),0)</f>
        <v>0</v>
      </c>
      <c r="AP130" s="10">
        <f>IFERROR(GETPIVOTDATA("Quantité",'fabrication 2018 semaine'!$A$5,"semaine",AP128,"Référence",Tableau5[[#This Row],[Référence]]),0)</f>
        <v>0</v>
      </c>
      <c r="AQ130" s="10">
        <f>IFERROR(GETPIVOTDATA("Quantité",'fabrication 2018 semaine'!$A$5,"semaine",AQ128,"Référence",Tableau5[[#This Row],[Référence]]),0)</f>
        <v>0</v>
      </c>
      <c r="AR130" s="10">
        <f>IFERROR(GETPIVOTDATA("Quantité",'fabrication 2018 semaine'!$A$5,"semaine",AR128,"Référence",Tableau5[[#This Row],[Référence]]),0)</f>
        <v>0</v>
      </c>
      <c r="AS130" s="10">
        <f>IFERROR(GETPIVOTDATA("Quantité",'fabrication 2018 semaine'!$A$5,"semaine",AS128,"Référence",Tableau5[[#This Row],[Référence]]),0)</f>
        <v>0</v>
      </c>
      <c r="AT130" s="10">
        <f>IFERROR(GETPIVOTDATA("Quantité",'fabrication 2018 semaine'!$A$5,"semaine",AT128,"Référence",Tableau5[[#This Row],[Référence]]),0)</f>
        <v>0</v>
      </c>
      <c r="AU130" s="10">
        <f>IFERROR(GETPIVOTDATA("Quantité",'fabrication 2018 semaine'!$A$5,"semaine",AU128,"Référence",Tableau5[[#This Row],[Référence]]),0)</f>
        <v>0</v>
      </c>
      <c r="AV130" s="10">
        <f>IFERROR(GETPIVOTDATA("Quantité",'fabrication 2018 semaine'!$A$5,"semaine",AV128,"Référence",Tableau5[[#This Row],[Référence]]),0)</f>
        <v>0</v>
      </c>
      <c r="AW130" s="10">
        <f>IFERROR(GETPIVOTDATA("Quantité",'fabrication 2018 semaine'!$A$5,"semaine",AW128,"Référence",Tableau5[[#This Row],[Référence]]),0)</f>
        <v>0</v>
      </c>
      <c r="AX130" s="10">
        <f>IFERROR(GETPIVOTDATA("Quantité",'fabrication 2018 semaine'!$A$5,"semaine",AX128,"Référence",Tableau5[[#This Row],[Référence]]),0)</f>
        <v>0</v>
      </c>
      <c r="AY130" s="10">
        <f>IFERROR(GETPIVOTDATA("Quantité",'fabrication 2018 semaine'!$A$5,"semaine",AY128,"Référence",Tableau5[[#This Row],[Référence]]),0)</f>
        <v>0</v>
      </c>
      <c r="AZ130" s="10">
        <f>IFERROR(GETPIVOTDATA("Quantité",'fabrication 2018 semaine'!$A$5,"semaine",AZ128,"Référence",Tableau5[[#This Row],[Référence]]),0)</f>
        <v>0</v>
      </c>
      <c r="BA130" s="10">
        <f>IFERROR(GETPIVOTDATA("Quantité",'fabrication 2018 semaine'!$A$5,"semaine",BA128,"Référence",Tableau5[[#This Row],[Référence]]),0)</f>
        <v>0</v>
      </c>
      <c r="BB130" s="10">
        <f>IFERROR(GETPIVOTDATA("Quantité",'fabrication 2018 semaine'!$A$5,"semaine",BB128,"Référence",Tableau5[[#This Row],[Référence]]),0)</f>
        <v>0</v>
      </c>
      <c r="BC130" s="11">
        <f t="shared" si="2"/>
        <v>0</v>
      </c>
    </row>
    <row r="131" spans="1:55" ht="18" customHeight="1" x14ac:dyDescent="0.35">
      <c r="A131" s="9" t="s">
        <v>154</v>
      </c>
      <c r="B131" s="10" t="s">
        <v>155</v>
      </c>
      <c r="C131" s="10">
        <f>IFERROR(GETPIVOTDATA("Quantité",'fabrication 2018 semaine'!$A$5,"semaine",C129,"Référence",Tableau5[[#This Row],[Référence]]),0)</f>
        <v>0</v>
      </c>
      <c r="D131" s="10">
        <f>IFERROR(GETPIVOTDATA("Quantité",'fabrication 2018 semaine'!$A$5,"semaine",D129,"Référence",Tableau5[[#This Row],[Référence]]),0)</f>
        <v>0</v>
      </c>
      <c r="E131" s="10">
        <f>IFERROR(GETPIVOTDATA("Quantité",'fabrication 2018 semaine'!$A$5,"semaine",E129,"Référence",Tableau5[[#This Row],[Référence]]),0)</f>
        <v>0</v>
      </c>
      <c r="F131" s="10">
        <f>IFERROR(GETPIVOTDATA("Quantité",'fabrication 2018 semaine'!$A$5,"semaine",F129,"Référence",Tableau5[[#This Row],[Référence]]),0)</f>
        <v>0</v>
      </c>
      <c r="G131" s="10">
        <f>IFERROR(GETPIVOTDATA("Quantité",'fabrication 2018 semaine'!$A$5,"semaine",G129,"Référence",Tableau5[[#This Row],[Référence]]),0)</f>
        <v>0</v>
      </c>
      <c r="H131" s="10">
        <f>IFERROR(GETPIVOTDATA("Quantité",'fabrication 2018 semaine'!$A$5,"semaine",H129,"Référence",Tableau5[[#This Row],[Référence]]),0)</f>
        <v>0</v>
      </c>
      <c r="I131" s="10">
        <f>IFERROR(GETPIVOTDATA("Quantité",'fabrication 2018 semaine'!$A$5,"semaine",I129,"Référence",Tableau5[[#This Row],[Référence]]),0)</f>
        <v>0</v>
      </c>
      <c r="J131" s="10">
        <f>IFERROR(GETPIVOTDATA("Quantité",'fabrication 2018 semaine'!$A$5,"semaine",J129,"Référence",Tableau5[[#This Row],[Référence]]),0)</f>
        <v>0</v>
      </c>
      <c r="K131" s="10">
        <f>IFERROR(GETPIVOTDATA("Quantité",'fabrication 2018 semaine'!$A$5,"semaine",K129,"Référence",Tableau5[[#This Row],[Référence]]),0)</f>
        <v>0</v>
      </c>
      <c r="L131" s="10">
        <f>IFERROR(GETPIVOTDATA("Quantité",'fabrication 2018 semaine'!$A$5,"semaine",L129,"Référence",Tableau5[[#This Row],[Référence]]),0)</f>
        <v>0</v>
      </c>
      <c r="M131" s="10">
        <f>IFERROR(GETPIVOTDATA("Quantité",'fabrication 2018 semaine'!$A$5,"semaine",M129,"Référence",Tableau5[[#This Row],[Référence]]),0)</f>
        <v>0</v>
      </c>
      <c r="N131" s="10">
        <f>IFERROR(GETPIVOTDATA("Quantité",'fabrication 2018 semaine'!$A$5,"semaine",N129,"Référence",Tableau5[[#This Row],[Référence]]),0)</f>
        <v>0</v>
      </c>
      <c r="O131" s="10">
        <f>IFERROR(GETPIVOTDATA("Quantité",'fabrication 2018 semaine'!$A$5,"semaine",O129,"Référence",Tableau5[[#This Row],[Référence]]),0)</f>
        <v>0</v>
      </c>
      <c r="P131" s="10">
        <f>IFERROR(GETPIVOTDATA("Quantité",'fabrication 2018 semaine'!$A$5,"semaine",P129,"Référence",Tableau5[[#This Row],[Référence]]),0)</f>
        <v>0</v>
      </c>
      <c r="Q131" s="10">
        <f>IFERROR(GETPIVOTDATA("Quantité",'fabrication 2018 semaine'!$A$5,"semaine",Q129,"Référence",Tableau5[[#This Row],[Référence]]),0)</f>
        <v>0</v>
      </c>
      <c r="R131" s="10">
        <f>IFERROR(GETPIVOTDATA("Quantité",'fabrication 2018 semaine'!$A$5,"semaine",R129,"Référence",Tableau5[[#This Row],[Référence]]),0)</f>
        <v>0</v>
      </c>
      <c r="S131" s="10">
        <f>IFERROR(GETPIVOTDATA("Quantité",'fabrication 2018 semaine'!$A$5,"semaine",S129,"Référence",Tableau5[[#This Row],[Référence]]),0)</f>
        <v>0</v>
      </c>
      <c r="T131" s="10">
        <f>IFERROR(GETPIVOTDATA("Quantité",'fabrication 2018 semaine'!$A$5,"semaine",T129,"Référence",Tableau5[[#This Row],[Référence]]),0)</f>
        <v>0</v>
      </c>
      <c r="U131" s="10">
        <f>IFERROR(GETPIVOTDATA("Quantité",'fabrication 2018 semaine'!$A$5,"semaine",U129,"Référence",Tableau5[[#This Row],[Référence]]),0)</f>
        <v>0</v>
      </c>
      <c r="V131" s="10">
        <f>IFERROR(GETPIVOTDATA("Quantité",'fabrication 2018 semaine'!$A$5,"semaine",V129,"Référence",Tableau5[[#This Row],[Référence]]),0)</f>
        <v>0</v>
      </c>
      <c r="W131" s="10">
        <f>IFERROR(GETPIVOTDATA("Quantité",'fabrication 2018 semaine'!$A$5,"semaine",W129,"Référence",Tableau5[[#This Row],[Référence]]),0)</f>
        <v>0</v>
      </c>
      <c r="X131" s="10">
        <f>IFERROR(GETPIVOTDATA("Quantité",'fabrication 2018 semaine'!$A$5,"semaine",X129,"Référence",Tableau5[[#This Row],[Référence]]),0)</f>
        <v>0</v>
      </c>
      <c r="Y131" s="10">
        <f>IFERROR(GETPIVOTDATA("Quantité",'fabrication 2018 semaine'!$A$5,"semaine",Y129,"Référence",Tableau5[[#This Row],[Référence]]),0)</f>
        <v>0</v>
      </c>
      <c r="Z131" s="10">
        <f>IFERROR(GETPIVOTDATA("Quantité",'fabrication 2018 semaine'!$A$5,"semaine",Z129,"Référence",Tableau5[[#This Row],[Référence]]),0)</f>
        <v>0</v>
      </c>
      <c r="AA131" s="10">
        <f>IFERROR(GETPIVOTDATA("Quantité",'fabrication 2018 semaine'!$A$5,"semaine",AA129,"Référence",Tableau5[[#This Row],[Référence]]),0)</f>
        <v>0</v>
      </c>
      <c r="AB131" s="10">
        <f>IFERROR(GETPIVOTDATA("Quantité",'fabrication 2018 semaine'!$A$5,"semaine",AB129,"Référence",Tableau5[[#This Row],[Référence]]),0)</f>
        <v>0</v>
      </c>
      <c r="AC131" s="10">
        <f>IFERROR(GETPIVOTDATA("Quantité",'fabrication 2018 semaine'!$A$5,"semaine",AC129,"Référence",Tableau5[[#This Row],[Référence]]),0)</f>
        <v>0</v>
      </c>
      <c r="AD131" s="10">
        <f>IFERROR(GETPIVOTDATA("Quantité",'fabrication 2018 semaine'!$A$5,"semaine",AD129,"Référence",Tableau5[[#This Row],[Référence]]),0)</f>
        <v>0</v>
      </c>
      <c r="AE131" s="10">
        <f>IFERROR(GETPIVOTDATA("Quantité",'fabrication 2018 semaine'!$A$5,"semaine",AE129,"Référence",Tableau5[[#This Row],[Référence]]),0)</f>
        <v>0</v>
      </c>
      <c r="AF131" s="10">
        <f>IFERROR(GETPIVOTDATA("Quantité",'fabrication 2018 semaine'!$A$5,"semaine",AF129,"Référence",Tableau5[[#This Row],[Référence]]),0)</f>
        <v>0</v>
      </c>
      <c r="AG131" s="10">
        <f>IFERROR(GETPIVOTDATA("Quantité",'fabrication 2018 semaine'!$A$5,"semaine",AG129,"Référence",Tableau5[[#This Row],[Référence]]),0)</f>
        <v>0</v>
      </c>
      <c r="AH131" s="10">
        <f>IFERROR(GETPIVOTDATA("Quantité",'fabrication 2018 semaine'!$A$5,"semaine",AH129,"Référence",Tableau5[[#This Row],[Référence]]),0)</f>
        <v>0</v>
      </c>
      <c r="AI131" s="10">
        <f>IFERROR(GETPIVOTDATA("Quantité",'fabrication 2018 semaine'!$A$5,"semaine",AI129,"Référence",Tableau5[[#This Row],[Référence]]),0)</f>
        <v>0</v>
      </c>
      <c r="AJ131" s="10">
        <f>IFERROR(GETPIVOTDATA("Quantité",'fabrication 2018 semaine'!$A$5,"semaine",AJ129,"Référence",Tableau5[[#This Row],[Référence]]),0)</f>
        <v>0</v>
      </c>
      <c r="AK131" s="10">
        <f>IFERROR(GETPIVOTDATA("Quantité",'fabrication 2018 semaine'!$A$5,"semaine",AK129,"Référence",Tableau5[[#This Row],[Référence]]),0)</f>
        <v>0</v>
      </c>
      <c r="AL131" s="10">
        <f>IFERROR(GETPIVOTDATA("Quantité",'fabrication 2018 semaine'!$A$5,"semaine",AL129,"Référence",Tableau5[[#This Row],[Référence]]),0)</f>
        <v>0</v>
      </c>
      <c r="AM131" s="10">
        <f>IFERROR(GETPIVOTDATA("Quantité",'fabrication 2018 semaine'!$A$5,"semaine",AM129,"Référence",Tableau5[[#This Row],[Référence]]),0)</f>
        <v>0</v>
      </c>
      <c r="AN131" s="10">
        <f>IFERROR(GETPIVOTDATA("Quantité",'fabrication 2018 semaine'!$A$5,"semaine",AN129,"Référence",Tableau5[[#This Row],[Référence]]),0)</f>
        <v>0</v>
      </c>
      <c r="AO131" s="10">
        <f>IFERROR(GETPIVOTDATA("Quantité",'fabrication 2018 semaine'!$A$5,"semaine",AO129,"Référence",Tableau5[[#This Row],[Référence]]),0)</f>
        <v>0</v>
      </c>
      <c r="AP131" s="10">
        <f>IFERROR(GETPIVOTDATA("Quantité",'fabrication 2018 semaine'!$A$5,"semaine",AP129,"Référence",Tableau5[[#This Row],[Référence]]),0)</f>
        <v>0</v>
      </c>
      <c r="AQ131" s="10">
        <f>IFERROR(GETPIVOTDATA("Quantité",'fabrication 2018 semaine'!$A$5,"semaine",AQ129,"Référence",Tableau5[[#This Row],[Référence]]),0)</f>
        <v>0</v>
      </c>
      <c r="AR131" s="10">
        <f>IFERROR(GETPIVOTDATA("Quantité",'fabrication 2018 semaine'!$A$5,"semaine",AR129,"Référence",Tableau5[[#This Row],[Référence]]),0)</f>
        <v>0</v>
      </c>
      <c r="AS131" s="10">
        <f>IFERROR(GETPIVOTDATA("Quantité",'fabrication 2018 semaine'!$A$5,"semaine",AS129,"Référence",Tableau5[[#This Row],[Référence]]),0)</f>
        <v>0</v>
      </c>
      <c r="AT131" s="10">
        <f>IFERROR(GETPIVOTDATA("Quantité",'fabrication 2018 semaine'!$A$5,"semaine",AT129,"Référence",Tableau5[[#This Row],[Référence]]),0)</f>
        <v>0</v>
      </c>
      <c r="AU131" s="10">
        <f>IFERROR(GETPIVOTDATA("Quantité",'fabrication 2018 semaine'!$A$5,"semaine",AU129,"Référence",Tableau5[[#This Row],[Référence]]),0)</f>
        <v>0</v>
      </c>
      <c r="AV131" s="10">
        <f>IFERROR(GETPIVOTDATA("Quantité",'fabrication 2018 semaine'!$A$5,"semaine",AV129,"Référence",Tableau5[[#This Row],[Référence]]),0)</f>
        <v>0</v>
      </c>
      <c r="AW131" s="10">
        <f>IFERROR(GETPIVOTDATA("Quantité",'fabrication 2018 semaine'!$A$5,"semaine",AW129,"Référence",Tableau5[[#This Row],[Référence]]),0)</f>
        <v>0</v>
      </c>
      <c r="AX131" s="10">
        <f>IFERROR(GETPIVOTDATA("Quantité",'fabrication 2018 semaine'!$A$5,"semaine",AX129,"Référence",Tableau5[[#This Row],[Référence]]),0)</f>
        <v>0</v>
      </c>
      <c r="AY131" s="10">
        <f>IFERROR(GETPIVOTDATA("Quantité",'fabrication 2018 semaine'!$A$5,"semaine",AY129,"Référence",Tableau5[[#This Row],[Référence]]),0)</f>
        <v>0</v>
      </c>
      <c r="AZ131" s="10">
        <f>IFERROR(GETPIVOTDATA("Quantité",'fabrication 2018 semaine'!$A$5,"semaine",AZ129,"Référence",Tableau5[[#This Row],[Référence]]),0)</f>
        <v>0</v>
      </c>
      <c r="BA131" s="10">
        <f>IFERROR(GETPIVOTDATA("Quantité",'fabrication 2018 semaine'!$A$5,"semaine",BA129,"Référence",Tableau5[[#This Row],[Référence]]),0)</f>
        <v>0</v>
      </c>
      <c r="BB131" s="10">
        <f>IFERROR(GETPIVOTDATA("Quantité",'fabrication 2018 semaine'!$A$5,"semaine",BB129,"Référence",Tableau5[[#This Row],[Référence]]),0)</f>
        <v>0</v>
      </c>
      <c r="BC131" s="11">
        <f t="shared" si="2"/>
        <v>0</v>
      </c>
    </row>
    <row r="132" spans="1:55" x14ac:dyDescent="0.35">
      <c r="A132" s="19" t="s">
        <v>355</v>
      </c>
      <c r="B132" s="20"/>
      <c r="C132" s="21">
        <f>SUBTOTAL(109,Tableau5[s1])</f>
        <v>0</v>
      </c>
      <c r="D132" s="21">
        <f>SUBTOTAL(109,Tableau5[s2])</f>
        <v>0</v>
      </c>
      <c r="E132" s="21">
        <f>SUBTOTAL(109,Tableau5[s3])</f>
        <v>0</v>
      </c>
      <c r="F132" s="21">
        <f>SUBTOTAL(109,Tableau5[s4])</f>
        <v>0</v>
      </c>
      <c r="G132" s="21">
        <f>SUBTOTAL(109,Tableau5[s5])</f>
        <v>0</v>
      </c>
      <c r="H132" s="21">
        <f>SUBTOTAL(109,Tableau5[s6])</f>
        <v>0</v>
      </c>
      <c r="I132" s="21">
        <f>SUBTOTAL(109,Tableau5[s7])</f>
        <v>0</v>
      </c>
      <c r="J132" s="21">
        <f>SUBTOTAL(109,Tableau5[s8])</f>
        <v>0</v>
      </c>
      <c r="K132" s="21">
        <f>SUBTOTAL(109,Tableau5[s9])</f>
        <v>0</v>
      </c>
      <c r="L132" s="21">
        <f>SUBTOTAL(109,Tableau5[s10])</f>
        <v>0</v>
      </c>
      <c r="M132" s="21">
        <f>SUBTOTAL(109,Tableau5[s11])</f>
        <v>0</v>
      </c>
      <c r="N132" s="21">
        <f>SUBTOTAL(109,Tableau5[s12])</f>
        <v>0</v>
      </c>
      <c r="O132" s="21">
        <f>SUBTOTAL(109,Tableau5[s13])</f>
        <v>20</v>
      </c>
      <c r="P132" s="21">
        <f>SUBTOTAL(109,Tableau5[s14])</f>
        <v>0</v>
      </c>
      <c r="Q132" s="21">
        <f>SUBTOTAL(109,Tableau5[s15])</f>
        <v>0</v>
      </c>
      <c r="R132" s="21">
        <f>SUBTOTAL(109,Tableau5[s16])</f>
        <v>0</v>
      </c>
      <c r="S132" s="21">
        <f>SUBTOTAL(109,Tableau5[s17])</f>
        <v>0</v>
      </c>
      <c r="T132" s="21">
        <f>SUBTOTAL(109,Tableau5[s18])</f>
        <v>0</v>
      </c>
      <c r="U132" s="21">
        <f>SUBTOTAL(109,Tableau5[s19])</f>
        <v>0</v>
      </c>
      <c r="V132" s="21">
        <f>SUBTOTAL(109,Tableau5[s20])</f>
        <v>0</v>
      </c>
      <c r="W132" s="21">
        <f>SUBTOTAL(109,Tableau5[s21])</f>
        <v>0</v>
      </c>
      <c r="X132" s="21">
        <f>SUBTOTAL(109,Tableau5[s22])</f>
        <v>0</v>
      </c>
      <c r="Y132" s="21">
        <f>SUBTOTAL(109,Tableau5[s23])</f>
        <v>0</v>
      </c>
      <c r="Z132" s="21">
        <f>SUBTOTAL(109,Tableau5[s24])</f>
        <v>0</v>
      </c>
      <c r="AA132" s="21">
        <f>SUBTOTAL(109,Tableau5[s25])</f>
        <v>0</v>
      </c>
      <c r="AB132" s="21">
        <f>SUBTOTAL(109,Tableau5[s26])</f>
        <v>0</v>
      </c>
      <c r="AC132" s="21">
        <f>SUBTOTAL(109,Tableau5[s27])</f>
        <v>0</v>
      </c>
      <c r="AD132" s="21">
        <f>SUBTOTAL(109,Tableau5[s28])</f>
        <v>0</v>
      </c>
      <c r="AE132" s="21">
        <f>SUBTOTAL(109,Tableau5[s29])</f>
        <v>0</v>
      </c>
      <c r="AF132" s="21">
        <f>SUBTOTAL(109,Tableau5[s30])</f>
        <v>0</v>
      </c>
      <c r="AG132" s="21">
        <f>SUBTOTAL(109,Tableau5[s31])</f>
        <v>0</v>
      </c>
      <c r="AH132" s="21">
        <f>SUBTOTAL(109,Tableau5[s32])</f>
        <v>0</v>
      </c>
      <c r="AI132" s="21">
        <f>SUBTOTAL(109,Tableau5[s33])</f>
        <v>0</v>
      </c>
      <c r="AJ132" s="21">
        <f>SUBTOTAL(109,Tableau5[s34])</f>
        <v>0</v>
      </c>
      <c r="AK132" s="21">
        <f>SUBTOTAL(109,Tableau5[s35])</f>
        <v>0</v>
      </c>
      <c r="AL132" s="21">
        <f>SUBTOTAL(109,Tableau5[s36])</f>
        <v>0</v>
      </c>
      <c r="AM132" s="21">
        <f>SUBTOTAL(109,Tableau5[s37])</f>
        <v>0</v>
      </c>
      <c r="AN132" s="21">
        <f>SUBTOTAL(109,Tableau5[s38])</f>
        <v>0</v>
      </c>
      <c r="AO132" s="21">
        <f>SUBTOTAL(109,Tableau5[s39])</f>
        <v>0</v>
      </c>
      <c r="AP132" s="21">
        <f>SUBTOTAL(109,Tableau5[s40])</f>
        <v>0</v>
      </c>
      <c r="AQ132" s="21">
        <f>SUBTOTAL(109,Tableau5[s41])</f>
        <v>0</v>
      </c>
      <c r="AR132" s="21">
        <f>SUBTOTAL(109,Tableau5[s42])</f>
        <v>0</v>
      </c>
      <c r="AS132" s="21">
        <f>SUBTOTAL(109,Tableau5[s43])</f>
        <v>0</v>
      </c>
      <c r="AT132" s="21">
        <f>SUBTOTAL(109,Tableau5[s44])</f>
        <v>0</v>
      </c>
      <c r="AU132" s="21">
        <f>SUBTOTAL(109,Tableau5[s45])</f>
        <v>0</v>
      </c>
      <c r="AV132" s="21">
        <f>SUBTOTAL(109,Tableau5[s46])</f>
        <v>0</v>
      </c>
      <c r="AW132" s="21">
        <f>SUBTOTAL(109,Tableau5[s47])</f>
        <v>0</v>
      </c>
      <c r="AX132" s="21">
        <f>SUBTOTAL(109,Tableau5[s48])</f>
        <v>0</v>
      </c>
      <c r="AY132" s="21">
        <f>SUBTOTAL(109,Tableau5[s49])</f>
        <v>0</v>
      </c>
      <c r="AZ132" s="21">
        <f>SUBTOTAL(109,Tableau5[s50])</f>
        <v>0</v>
      </c>
      <c r="BA132" s="21">
        <f>SUBTOTAL(109,Tableau5[s51])</f>
        <v>0</v>
      </c>
      <c r="BB132" s="21">
        <f>SUBTOTAL(109,Tableau5[s52])</f>
        <v>0</v>
      </c>
      <c r="BC132" s="21">
        <f>SUBTOTAL(109,Tableau5[cumul])</f>
        <v>20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 gpa</vt:lpstr>
      <vt:lpstr>besoins données</vt:lpstr>
      <vt:lpstr>fabrication 2018 semaine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 fabrique du sud</dc:creator>
  <cp:lastModifiedBy>Michel</cp:lastModifiedBy>
  <cp:lastPrinted>2018-05-07T10:18:33Z</cp:lastPrinted>
  <dcterms:created xsi:type="dcterms:W3CDTF">2018-04-17T11:42:30Z</dcterms:created>
  <dcterms:modified xsi:type="dcterms:W3CDTF">2018-09-11T11:43:01Z</dcterms:modified>
</cp:coreProperties>
</file>