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lanning" sheetId="1" r:id="rId1"/>
    <sheet name="Parametres" sheetId="3" r:id="rId2"/>
  </sheets>
  <definedNames>
    <definedName name="Absence">Parametres!$B$7:$B$25</definedName>
    <definedName name="an">Parametres!$B$2</definedName>
    <definedName name="Année">Parametres!$E$7:$E$18</definedName>
    <definedName name="Fériés">Parametres!$H$6:$H$18</definedName>
    <definedName name="Mois">Parametres!$J$6:$J$17</definedName>
    <definedName name="S_Mois">Planning!$O$6</definedName>
    <definedName name="TempsPartiels">Parametres!$G$21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4" i="1"/>
  <c r="D16" i="1"/>
  <c r="D18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10" i="1"/>
  <c r="AB4" i="1"/>
  <c r="W4" i="1"/>
  <c r="Q4" i="1"/>
  <c r="L4" i="1"/>
  <c r="AK34" i="1"/>
  <c r="AK35" i="1"/>
  <c r="AK36" i="1"/>
  <c r="AJ37" i="1"/>
  <c r="C37" i="1"/>
  <c r="F9" i="1" l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F8" i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H18" i="3"/>
  <c r="H17" i="3"/>
  <c r="H16" i="3"/>
  <c r="H15" i="3"/>
  <c r="H14" i="3"/>
  <c r="H10" i="3"/>
  <c r="H9" i="3"/>
  <c r="H7" i="3"/>
  <c r="H12" i="3" s="1"/>
  <c r="H13" i="3" s="1"/>
  <c r="H6" i="3"/>
  <c r="AI8" i="1" l="1"/>
  <c r="AJ8" i="1"/>
  <c r="AH9" i="1"/>
  <c r="AH8" i="1"/>
  <c r="AI9" i="1"/>
  <c r="AJ9" i="1"/>
  <c r="H11" i="3"/>
  <c r="H8" i="3"/>
  <c r="AK12" i="1"/>
  <c r="AK14" i="1"/>
  <c r="AK16" i="1"/>
  <c r="AK18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10" i="1"/>
</calcChain>
</file>

<file path=xl/comments1.xml><?xml version="1.0" encoding="utf-8"?>
<comments xmlns="http://schemas.openxmlformats.org/spreadsheetml/2006/main">
  <authors>
    <author>fournier stephane</author>
  </authors>
  <commentList>
    <comment ref="G23" authorId="0" shapeId="0">
      <text>
        <r>
          <rPr>
            <b/>
            <sz val="9"/>
            <color indexed="81"/>
            <rFont val="Tahoma"/>
            <family val="2"/>
          </rPr>
          <t xml:space="preserve">Si comme ici abs le Mercredi Matin alors DANS LE PLANNING tout les mercredi Matin "TP " pour Mickaël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 shapeId="0">
      <text>
        <r>
          <rPr>
            <b/>
            <sz val="9"/>
            <color indexed="81"/>
            <rFont val="Tahoma"/>
            <family val="2"/>
          </rPr>
          <t>Si comme ici abs le Lundi alors DANS LE PLANNING tout les Lundi on écrit  "TP" pour Hocine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Si comme ici abs le Vendredi Après Midi  alors DANS LE PLANNING tout les Vendredi Après Midi "TP " pour Gilles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<sst xmlns="http://schemas.openxmlformats.org/spreadsheetml/2006/main" count="135" uniqueCount="109">
  <si>
    <t>CA</t>
  </si>
  <si>
    <t>ATM</t>
  </si>
  <si>
    <t>ATA</t>
  </si>
  <si>
    <t>ASA</t>
  </si>
  <si>
    <t>FORM</t>
  </si>
  <si>
    <t>AI</t>
  </si>
  <si>
    <t>AR</t>
  </si>
  <si>
    <t>Absences</t>
  </si>
  <si>
    <t>CSS</t>
  </si>
  <si>
    <t>Recup</t>
  </si>
  <si>
    <t>Maladie</t>
  </si>
  <si>
    <t>Accidents de service</t>
  </si>
  <si>
    <t>Autorisation Speciale d'Absence</t>
  </si>
  <si>
    <t>Formation</t>
  </si>
  <si>
    <t>Absence Irreguliere</t>
  </si>
  <si>
    <t>Absence a Regulariser</t>
  </si>
  <si>
    <t>Congé Sans Soldes</t>
  </si>
  <si>
    <t>recuperation</t>
  </si>
  <si>
    <t>JAS</t>
  </si>
  <si>
    <t>Syndical</t>
  </si>
  <si>
    <t>LTP</t>
  </si>
  <si>
    <t>G</t>
  </si>
  <si>
    <t>Gréve</t>
  </si>
  <si>
    <t>Autres</t>
  </si>
  <si>
    <t>autre motif</t>
  </si>
  <si>
    <t>Brigade</t>
  </si>
  <si>
    <t>Horaire</t>
  </si>
  <si>
    <t>Nom</t>
  </si>
  <si>
    <t>Prenom</t>
  </si>
  <si>
    <t>APM 2</t>
  </si>
  <si>
    <t>14h33/21h30</t>
  </si>
  <si>
    <t>Hocine</t>
  </si>
  <si>
    <t>Gilles</t>
  </si>
  <si>
    <t>Mickaël</t>
  </si>
  <si>
    <t>Encadrant</t>
  </si>
  <si>
    <t>Jours de Congés</t>
  </si>
  <si>
    <t>Arret de Travail Pour Maladie</t>
  </si>
  <si>
    <t>effectifs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</si>
  <si>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</si>
  <si>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</si>
  <si>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</si>
  <si>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</si>
  <si>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</si>
  <si>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</si>
  <si>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</si>
  <si>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</si>
  <si>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Assomption</t>
  </si>
  <si>
    <t>Toussaint</t>
  </si>
  <si>
    <t>Armistice 1918</t>
  </si>
  <si>
    <t>Noël</t>
  </si>
  <si>
    <t>Fête nationale</t>
  </si>
  <si>
    <t>Année</t>
  </si>
  <si>
    <t>Jours Fériés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</si>
  <si>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</si>
  <si>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</si>
  <si>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</si>
  <si>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</si>
  <si>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</si>
  <si>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</si>
  <si>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</si>
  <si>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</si>
  <si>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</si>
  <si>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</si>
  <si>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</si>
  <si>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</si>
  <si>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</si>
  <si>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RC</t>
  </si>
  <si>
    <t>Repos Compensateur</t>
  </si>
  <si>
    <t>CLM</t>
  </si>
  <si>
    <t>Congé Longue Maladie</t>
  </si>
  <si>
    <t>Temps Partiel (Fonctionnaires)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</si>
  <si>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</si>
  <si>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</si>
  <si>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</si>
  <si>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</si>
  <si>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</si>
  <si>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</si>
  <si>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</si>
  <si>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</si>
  <si>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</si>
  <si>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</si>
  <si>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</si>
  <si>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</si>
  <si>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</si>
  <si>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</si>
  <si>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</si>
  <si>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</si>
  <si>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</si>
  <si>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</si>
  <si>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</si>
  <si>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</si>
  <si>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</si>
  <si>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</si>
  <si>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NOM</t>
  </si>
  <si>
    <t>Temps Partiel</t>
  </si>
  <si>
    <t>Matin</t>
  </si>
  <si>
    <t>Après Midi</t>
  </si>
  <si>
    <t>Mercredi</t>
  </si>
  <si>
    <t>Vendredi</t>
  </si>
  <si>
    <t>Journée</t>
  </si>
  <si>
    <t>Lundi</t>
  </si>
  <si>
    <t>Congé Annuel</t>
  </si>
  <si>
    <t>TP</t>
  </si>
  <si>
    <t xml:space="preserve">Temps Partiel </t>
  </si>
  <si>
    <t>Mardi</t>
  </si>
  <si>
    <t>Jeudi</t>
  </si>
  <si>
    <t>Samedi</t>
  </si>
  <si>
    <t>Dimanche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</si>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</sst>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mmmm\ yyyy"/>
    <numFmt numFmtId="167" formatCode="[$-F800]dddd\,\ mmmm\ dd\,\ yyyy"/>
  </numFmts>
  <fonts count="12">
    <font>
      <sz val="11"/>
      <color theme="1"/>
      <name val="Rockwell"/>
      <family val="2"/>
      <scheme val="minor"/>
    </font>
    <font>
      <sz val="24"/>
      <color theme="1"/>
      <name val="Rockwell"/>
      <family val="2"/>
      <scheme val="minor"/>
    </font>
    <font>
      <sz val="36"/>
      <color theme="1"/>
      <name val="Rockwell"/>
      <family val="2"/>
      <scheme val="minor"/>
    </font>
    <font>
      <b/>
      <sz val="11"/>
      <color theme="1"/>
      <name val="Rockwell"/>
      <family val="2"/>
      <scheme val="minor"/>
    </font>
    <font>
      <b/>
      <sz val="18"/>
      <color theme="1"/>
      <name val="Rockwell"/>
      <family val="2"/>
      <scheme val="minor"/>
    </font>
    <font>
      <b/>
      <sz val="18"/>
      <color rgb="FFFF0000"/>
      <name val="Rockwell"/>
      <family val="2"/>
      <scheme val="minor"/>
    </font>
    <font>
      <b/>
      <sz val="14"/>
      <color theme="1"/>
      <name val="Rockwell"/>
      <family val="2"/>
      <scheme val="minor"/>
    </font>
    <font>
      <sz val="11"/>
      <color theme="1"/>
      <name val="Rockwell"/>
      <family val="1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1"/>
      <name val="Rockwell"/>
      <family val="1"/>
      <scheme val="minor"/>
    </font>
    <font>
      <sz val="11"/>
      <color rgb="FF000000"/>
      <name val="Rockwell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3" fillId="7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1" xfId="0" applyBorder="1"/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 textRotation="255"/>
    </xf>
    <xf numFmtId="0" fontId="2" fillId="10" borderId="11" xfId="0" applyFont="1" applyFill="1" applyBorder="1" applyAlignment="1">
      <alignment horizontal="center" vertical="center" textRotation="255"/>
    </xf>
    <xf numFmtId="0" fontId="2" fillId="10" borderId="9" xfId="0" applyFont="1" applyFill="1" applyBorder="1" applyAlignment="1">
      <alignment horizontal="center" vertical="center" textRotation="255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166" fontId="1" fillId="3" borderId="0" xfId="0" applyNumberFormat="1" applyFont="1" applyFill="1" applyAlignment="1">
      <alignment horizontal="center" vertical="center"/>
    </xf>
    <xf numFmtId="166" fontId="1" fillId="3" borderId="5" xfId="0" applyNumberFormat="1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5" borderId="1" xfId="0" applyFill="1" applyBorder="1" applyAlignment="1">
      <alignment horizontal="center"/>
    </xf>
  </cellXfs>
  <cellStyles count="1">
    <cellStyle name="Normal" xfId="0" builtinId="0"/>
  </cellStyles>
  <dxfs count="15">
    <dxf>
      <fill>
        <patternFill patternType="lightGray">
          <bgColor theme="3" tint="0.749961851863155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ill>
        <patternFill>
          <bgColor rgb="FF00FF00"/>
        </patternFill>
      </fill>
    </dxf>
    <dxf>
      <font>
        <b/>
        <i val="0"/>
        <color rgb="FFFF0000"/>
      </font>
    </dxf>
    <dxf>
      <fill>
        <patternFill>
          <bgColor theme="9"/>
        </patternFill>
      </fill>
    </dxf>
    <dxf>
      <fill>
        <patternFill>
          <bgColor rgb="FFFF33C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  <color rgb="FFCCCCFF"/>
      <color rgb="FFFF00FF"/>
      <color rgb="FFFF33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527050</xdr:colOff>
          <xdr:row>0</xdr:row>
          <xdr:rowOff>171450</xdr:rowOff>
        </xdr:from>
        <xdr:to>
          <xdr:col>2</xdr:col>
          <xdr:colOff>88900</xdr:colOff>
          <xdr:row>3</xdr:row>
          <xdr:rowOff>76200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RAZ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603997</xdr:colOff>
          <xdr:row>0</xdr:row>
          <xdr:rowOff>171450</xdr:rowOff>
        </xdr:from>
        <xdr:to>
          <xdr:col>5</xdr:col>
          <xdr:colOff>5229</xdr:colOff>
          <xdr:row>3</xdr:row>
          <xdr:rowOff>76200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Sauvegarder 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278280</xdr:colOff>
          <xdr:row>0</xdr:row>
          <xdr:rowOff>170329</xdr:rowOff>
        </xdr:from>
        <xdr:to>
          <xdr:col>2</xdr:col>
          <xdr:colOff>1609539</xdr:colOff>
          <xdr:row>3</xdr:row>
          <xdr:rowOff>75079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Importer TP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ype de bois">
  <a:themeElements>
    <a:clrScheme name="Type de bois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Type de bois">
      <a:majorFont>
        <a:latin typeface="Rockwell Condensed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shade val="97000"/>
            <a:satMod val="150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75000"/>
                <a:shade val="58000"/>
                <a:satMod val="120000"/>
              </a:schemeClr>
              <a:schemeClr val="phClr">
                <a:tint val="50000"/>
                <a:shade val="96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ood Type" id="{7ACABC62-BF99-48CF-A9DC-4DB89C7B13DC}" vid="{142A1326-48AB-42A9-8428-CB14AA30176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01"/>
  <sheetViews>
    <sheetView showGridLines="0" tabSelected="1" zoomScale="85" zoomScaleNormal="85" workbookViewId="0">
      <selection activeCell="F5" sqref="F5"/>
    </sheetView>
  </sheetViews>
  <sheetFormatPr baseColWidth="10" defaultRowHeight="14"/>
  <cols>
    <col min="2" max="2" width="12.5" customWidth="1"/>
    <col min="3" max="3" width="27" customWidth="1"/>
    <col min="4" max="5" width="14.83203125" customWidth="1"/>
    <col min="6" max="36" width="5.58203125" customWidth="1"/>
    <col min="37" max="37" width="5.25" customWidth="1"/>
  </cols>
  <sheetData>
    <row r="1" spans="1:3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7" ht="15" customHeight="1">
      <c r="A2" s="2"/>
      <c r="B2" s="2"/>
      <c r="C2" s="2"/>
      <c r="D2" s="2"/>
      <c r="E2" s="2"/>
      <c r="F2" s="2"/>
      <c r="G2" s="2"/>
      <c r="L2" s="52" t="s">
        <v>35</v>
      </c>
      <c r="M2" s="53"/>
      <c r="N2" s="54"/>
      <c r="Q2" s="62" t="s">
        <v>36</v>
      </c>
      <c r="R2" s="63"/>
      <c r="S2" s="64"/>
      <c r="W2" s="52" t="s">
        <v>13</v>
      </c>
      <c r="X2" s="53"/>
      <c r="Y2" s="54"/>
      <c r="AB2" s="52" t="s">
        <v>22</v>
      </c>
      <c r="AC2" s="53"/>
      <c r="AD2" s="54"/>
    </row>
    <row r="3" spans="1:37">
      <c r="A3" s="2"/>
      <c r="B3" s="2"/>
      <c r="C3" s="2"/>
      <c r="D3" s="2"/>
      <c r="E3" s="2"/>
      <c r="F3" s="2"/>
      <c r="G3" s="2"/>
      <c r="L3" s="55"/>
      <c r="M3" s="56"/>
      <c r="N3" s="57"/>
      <c r="Q3" s="65"/>
      <c r="R3" s="66"/>
      <c r="S3" s="67"/>
      <c r="W3" s="55"/>
      <c r="X3" s="56"/>
      <c r="Y3" s="57"/>
      <c r="AB3" s="55"/>
      <c r="AC3" s="56"/>
      <c r="AD3" s="57"/>
    </row>
    <row r="4" spans="1:37" ht="15" customHeight="1">
      <c r="L4" s="68">
        <f>COUNTIF(F10:AJ33,"CA")</f>
        <v>0</v>
      </c>
      <c r="M4" s="69"/>
      <c r="N4" s="70"/>
      <c r="Q4" s="74">
        <f>COUNTIF(F10:AJ33,"ATM")</f>
        <v>0</v>
      </c>
      <c r="R4" s="75"/>
      <c r="S4" s="76"/>
      <c r="W4" s="40">
        <f>COUNTIF(F10:AJ33,"FORM")</f>
        <v>0</v>
      </c>
      <c r="X4" s="41"/>
      <c r="Y4" s="42"/>
      <c r="AB4" s="46">
        <f>COUNTIF(F10:AJ33,"G")</f>
        <v>0</v>
      </c>
      <c r="AC4" s="47"/>
      <c r="AD4" s="48"/>
    </row>
    <row r="5" spans="1:37">
      <c r="L5" s="71"/>
      <c r="M5" s="72"/>
      <c r="N5" s="73"/>
      <c r="Q5" s="77"/>
      <c r="R5" s="78"/>
      <c r="S5" s="79"/>
      <c r="W5" s="43"/>
      <c r="X5" s="44"/>
      <c r="Y5" s="45"/>
      <c r="AB5" s="49"/>
      <c r="AC5" s="50"/>
      <c r="AD5" s="51"/>
    </row>
    <row r="6" spans="1:37" ht="15" customHeight="1">
      <c r="O6" s="80" t="s">
        <v>55</v>
      </c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</row>
    <row r="7" spans="1:37" ht="15" customHeight="1"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</row>
    <row r="8" spans="1:37" ht="16.5" customHeight="1">
      <c r="A8" s="36" t="s">
        <v>25</v>
      </c>
      <c r="B8" s="36" t="s">
        <v>26</v>
      </c>
      <c r="C8" s="36" t="s">
        <v>27</v>
      </c>
      <c r="D8" s="36" t="s">
        <v>28</v>
      </c>
      <c r="E8" s="20"/>
      <c r="F8" s="17">
        <f>DATE(an,MONTH("1/"&amp;$O$6),1)</f>
        <v>42430</v>
      </c>
      <c r="G8" s="17">
        <f>F8+1</f>
        <v>42431</v>
      </c>
      <c r="H8" s="17">
        <f t="shared" ref="H8:AG8" si="0">G8+1</f>
        <v>42432</v>
      </c>
      <c r="I8" s="17">
        <f t="shared" si="0"/>
        <v>42433</v>
      </c>
      <c r="J8" s="17">
        <f t="shared" si="0"/>
        <v>42434</v>
      </c>
      <c r="K8" s="17">
        <f t="shared" si="0"/>
        <v>42435</v>
      </c>
      <c r="L8" s="17">
        <f t="shared" si="0"/>
        <v>42436</v>
      </c>
      <c r="M8" s="17">
        <f t="shared" si="0"/>
        <v>42437</v>
      </c>
      <c r="N8" s="17">
        <f t="shared" si="0"/>
        <v>42438</v>
      </c>
      <c r="O8" s="17">
        <f t="shared" si="0"/>
        <v>42439</v>
      </c>
      <c r="P8" s="17">
        <f t="shared" si="0"/>
        <v>42440</v>
      </c>
      <c r="Q8" s="17">
        <f t="shared" si="0"/>
        <v>42441</v>
      </c>
      <c r="R8" s="17">
        <f t="shared" si="0"/>
        <v>42442</v>
      </c>
      <c r="S8" s="17">
        <f t="shared" si="0"/>
        <v>42443</v>
      </c>
      <c r="T8" s="17">
        <f t="shared" si="0"/>
        <v>42444</v>
      </c>
      <c r="U8" s="17">
        <f t="shared" si="0"/>
        <v>42445</v>
      </c>
      <c r="V8" s="17">
        <f t="shared" si="0"/>
        <v>42446</v>
      </c>
      <c r="W8" s="17">
        <f t="shared" si="0"/>
        <v>42447</v>
      </c>
      <c r="X8" s="17">
        <f t="shared" si="0"/>
        <v>42448</v>
      </c>
      <c r="Y8" s="17">
        <f t="shared" si="0"/>
        <v>42449</v>
      </c>
      <c r="Z8" s="17">
        <f t="shared" si="0"/>
        <v>42450</v>
      </c>
      <c r="AA8" s="17">
        <f t="shared" si="0"/>
        <v>42451</v>
      </c>
      <c r="AB8" s="17">
        <f t="shared" si="0"/>
        <v>42452</v>
      </c>
      <c r="AC8" s="17">
        <f t="shared" si="0"/>
        <v>42453</v>
      </c>
      <c r="AD8" s="17">
        <f t="shared" si="0"/>
        <v>42454</v>
      </c>
      <c r="AE8" s="17">
        <f t="shared" si="0"/>
        <v>42455</v>
      </c>
      <c r="AF8" s="17">
        <f t="shared" si="0"/>
        <v>42456</v>
      </c>
      <c r="AG8" s="17">
        <f t="shared" si="0"/>
        <v>42457</v>
      </c>
      <c r="AH8" s="17">
        <f>IF(MONTH($AG$8+1)=MONTH($AG$8),$AG$8+1,"")</f>
        <v>42458</v>
      </c>
      <c r="AI8" s="17">
        <f>IF(MONTH($AG$8+2)=MONTH($AG$8),$AG$8+2,"")</f>
        <v>42459</v>
      </c>
      <c r="AJ8" s="17">
        <f>IF(MONTH($AG$8+3)=MONTH($AG$8),$AG$8+3,"")</f>
        <v>42460</v>
      </c>
    </row>
    <row r="9" spans="1:37" ht="16.5" customHeight="1">
      <c r="A9" s="36"/>
      <c r="B9" s="36"/>
      <c r="C9" s="36"/>
      <c r="D9" s="36"/>
      <c r="E9" s="20"/>
      <c r="F9" s="18">
        <f>DATE(an,MONTH("1/"&amp;$O$6),1)</f>
        <v>42430</v>
      </c>
      <c r="G9" s="18">
        <f>F9+1</f>
        <v>42431</v>
      </c>
      <c r="H9" s="18">
        <f t="shared" ref="H9:AG9" si="1">G9+1</f>
        <v>42432</v>
      </c>
      <c r="I9" s="18">
        <f t="shared" si="1"/>
        <v>42433</v>
      </c>
      <c r="J9" s="18">
        <f t="shared" si="1"/>
        <v>42434</v>
      </c>
      <c r="K9" s="18">
        <f t="shared" si="1"/>
        <v>42435</v>
      </c>
      <c r="L9" s="18">
        <f t="shared" si="1"/>
        <v>42436</v>
      </c>
      <c r="M9" s="18">
        <f t="shared" si="1"/>
        <v>42437</v>
      </c>
      <c r="N9" s="18">
        <f t="shared" si="1"/>
        <v>42438</v>
      </c>
      <c r="O9" s="18">
        <f t="shared" si="1"/>
        <v>42439</v>
      </c>
      <c r="P9" s="18">
        <f t="shared" si="1"/>
        <v>42440</v>
      </c>
      <c r="Q9" s="18">
        <f t="shared" si="1"/>
        <v>42441</v>
      </c>
      <c r="R9" s="18">
        <f t="shared" si="1"/>
        <v>42442</v>
      </c>
      <c r="S9" s="18">
        <f t="shared" si="1"/>
        <v>42443</v>
      </c>
      <c r="T9" s="18">
        <f t="shared" si="1"/>
        <v>42444</v>
      </c>
      <c r="U9" s="18">
        <f t="shared" si="1"/>
        <v>42445</v>
      </c>
      <c r="V9" s="18">
        <f t="shared" si="1"/>
        <v>42446</v>
      </c>
      <c r="W9" s="18">
        <f t="shared" si="1"/>
        <v>42447</v>
      </c>
      <c r="X9" s="18">
        <f t="shared" si="1"/>
        <v>42448</v>
      </c>
      <c r="Y9" s="18">
        <f t="shared" si="1"/>
        <v>42449</v>
      </c>
      <c r="Z9" s="18">
        <f t="shared" si="1"/>
        <v>42450</v>
      </c>
      <c r="AA9" s="18">
        <f t="shared" si="1"/>
        <v>42451</v>
      </c>
      <c r="AB9" s="18">
        <f t="shared" si="1"/>
        <v>42452</v>
      </c>
      <c r="AC9" s="18">
        <f t="shared" si="1"/>
        <v>42453</v>
      </c>
      <c r="AD9" s="18">
        <f t="shared" si="1"/>
        <v>42454</v>
      </c>
      <c r="AE9" s="18">
        <f t="shared" si="1"/>
        <v>42455</v>
      </c>
      <c r="AF9" s="18">
        <f t="shared" si="1"/>
        <v>42456</v>
      </c>
      <c r="AG9" s="18">
        <f t="shared" si="1"/>
        <v>42457</v>
      </c>
      <c r="AH9" s="18">
        <f>IF(MONTH($AG$8+1)=MONTH($AG$8),$AG$8+1,"")</f>
        <v>42458</v>
      </c>
      <c r="AI9" s="18">
        <f>IF(MONTH($AG$8+2)=MONTH($AG$8),$AG$8+2,"")</f>
        <v>42459</v>
      </c>
      <c r="AJ9" s="18">
        <f>IF(MONTH($AG$8+3)=MONTH($AG$8),$AG$8+3,"")</f>
        <v>42460</v>
      </c>
    </row>
    <row r="10" spans="1:37" s="11" customFormat="1" ht="16.5" customHeight="1">
      <c r="A10" s="37" t="s">
        <v>29</v>
      </c>
      <c r="B10" s="15" t="s">
        <v>34</v>
      </c>
      <c r="C10" s="15" t="s">
        <v>71</v>
      </c>
      <c r="D10" s="82" t="str">
        <f>Parametres!F23</f>
        <v>Mickaël</v>
      </c>
      <c r="E10" s="23"/>
      <c r="F10" s="5"/>
      <c r="G10" s="10"/>
      <c r="H10" s="10"/>
      <c r="I10" s="10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3">
        <f t="shared" ref="AK10:AK36" si="2">COUNTIF(F10:AJ10,"CA")</f>
        <v>0</v>
      </c>
    </row>
    <row r="11" spans="1:37" s="11" customFormat="1" ht="16.5" customHeight="1">
      <c r="A11" s="38"/>
      <c r="B11" s="15"/>
      <c r="C11" s="15"/>
      <c r="D11" s="83"/>
      <c r="E11" s="30"/>
      <c r="F11" s="20"/>
      <c r="G11" s="10"/>
      <c r="H11" s="10"/>
      <c r="I11" s="1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"/>
    </row>
    <row r="12" spans="1:37" s="11" customFormat="1" ht="16.5" customHeight="1">
      <c r="A12" s="38"/>
      <c r="B12" s="32" t="s">
        <v>30</v>
      </c>
      <c r="C12" s="32" t="s">
        <v>72</v>
      </c>
      <c r="D12" s="84" t="str">
        <f>Parametres!F24</f>
        <v>Hocine</v>
      </c>
      <c r="E12" s="26"/>
      <c r="F12" s="5"/>
      <c r="G12" s="10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3">
        <f t="shared" si="2"/>
        <v>0</v>
      </c>
    </row>
    <row r="13" spans="1:37" s="11" customFormat="1" ht="16.5" customHeight="1">
      <c r="A13" s="38"/>
      <c r="B13" s="32"/>
      <c r="C13" s="32"/>
      <c r="D13" s="85"/>
      <c r="E13" s="27"/>
      <c r="F13" s="20"/>
      <c r="G13" s="1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"/>
    </row>
    <row r="14" spans="1:37" s="11" customFormat="1" ht="16.5" customHeight="1">
      <c r="A14" s="38"/>
      <c r="B14" s="31" t="s">
        <v>30</v>
      </c>
      <c r="C14" s="31" t="s">
        <v>73</v>
      </c>
      <c r="D14" s="86" t="str">
        <f>Parametres!F25</f>
        <v>Gilles</v>
      </c>
      <c r="E14" s="28"/>
      <c r="F14" s="5"/>
      <c r="G14" s="10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3">
        <f t="shared" si="2"/>
        <v>0</v>
      </c>
    </row>
    <row r="15" spans="1:37" s="11" customFormat="1" ht="16.5" customHeight="1">
      <c r="A15" s="38"/>
      <c r="B15" s="31"/>
      <c r="C15" s="31"/>
      <c r="D15" s="87"/>
      <c r="E15" s="29"/>
      <c r="F15" s="20"/>
      <c r="G15" s="1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3"/>
    </row>
    <row r="16" spans="1:37" s="11" customFormat="1" ht="16.5" customHeight="1">
      <c r="A16" s="38"/>
      <c r="B16" s="5" t="s">
        <v>30</v>
      </c>
      <c r="C16" s="10" t="s">
        <v>74</v>
      </c>
      <c r="D16" s="88">
        <f>Parametres!F26</f>
        <v>0</v>
      </c>
      <c r="E16" s="25"/>
      <c r="F16" s="5"/>
      <c r="G16" s="10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3">
        <f t="shared" si="2"/>
        <v>0</v>
      </c>
    </row>
    <row r="17" spans="1:37" s="11" customFormat="1" ht="16.5" customHeight="1">
      <c r="A17" s="38"/>
      <c r="B17" s="20"/>
      <c r="C17" s="10"/>
      <c r="D17" s="89"/>
      <c r="E17" s="24"/>
      <c r="F17" s="20"/>
      <c r="G17" s="1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"/>
    </row>
    <row r="18" spans="1:37" s="11" customFormat="1" ht="16.5" customHeight="1">
      <c r="A18" s="38"/>
      <c r="B18" s="5" t="s">
        <v>30</v>
      </c>
      <c r="C18" s="10" t="s">
        <v>75</v>
      </c>
      <c r="D18" s="88">
        <f>Parametres!F27</f>
        <v>0</v>
      </c>
      <c r="E18" s="2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3">
        <f t="shared" si="2"/>
        <v>0</v>
      </c>
    </row>
    <row r="19" spans="1:37" s="11" customFormat="1" ht="16.5" customHeight="1">
      <c r="A19" s="38"/>
      <c r="B19" s="20"/>
      <c r="C19" s="10"/>
      <c r="D19" s="89"/>
      <c r="E19" s="24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"/>
    </row>
    <row r="20" spans="1:37" s="11" customFormat="1" ht="16.5" customHeight="1">
      <c r="A20" s="38"/>
      <c r="B20" s="5" t="s">
        <v>30</v>
      </c>
      <c r="C20" s="10" t="s">
        <v>76</v>
      </c>
      <c r="D20" s="21">
        <f>Parametres!F28</f>
        <v>0</v>
      </c>
      <c r="E20" s="21"/>
      <c r="F20" s="5"/>
      <c r="G20" s="10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3">
        <f t="shared" si="2"/>
        <v>0</v>
      </c>
    </row>
    <row r="21" spans="1:37" s="11" customFormat="1" ht="16.5" customHeight="1">
      <c r="A21" s="38"/>
      <c r="B21" s="5" t="s">
        <v>30</v>
      </c>
      <c r="C21" s="10" t="s">
        <v>77</v>
      </c>
      <c r="D21" s="21">
        <f>Parametres!F29</f>
        <v>0</v>
      </c>
      <c r="E21" s="21"/>
      <c r="F21" s="5"/>
      <c r="G21" s="10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3">
        <f t="shared" si="2"/>
        <v>0</v>
      </c>
    </row>
    <row r="22" spans="1:37" s="11" customFormat="1" ht="16.5" customHeight="1">
      <c r="A22" s="38"/>
      <c r="B22" s="5" t="s">
        <v>30</v>
      </c>
      <c r="C22" s="10" t="s">
        <v>78</v>
      </c>
      <c r="D22" s="21">
        <f>Parametres!F30</f>
        <v>0</v>
      </c>
      <c r="E22" s="21"/>
      <c r="F22" s="5"/>
      <c r="G22" s="10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3">
        <f t="shared" si="2"/>
        <v>0</v>
      </c>
    </row>
    <row r="23" spans="1:37" s="11" customFormat="1" ht="16.5" customHeight="1">
      <c r="A23" s="38"/>
      <c r="B23" s="5" t="s">
        <v>30</v>
      </c>
      <c r="C23" s="10" t="s">
        <v>79</v>
      </c>
      <c r="D23" s="21">
        <f>Parametres!F31</f>
        <v>0</v>
      </c>
      <c r="E23" s="21"/>
      <c r="F23" s="5"/>
      <c r="G23" s="10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3">
        <f t="shared" si="2"/>
        <v>0</v>
      </c>
    </row>
    <row r="24" spans="1:37" s="11" customFormat="1" ht="16.5" customHeight="1">
      <c r="A24" s="38"/>
      <c r="B24" s="5" t="s">
        <v>30</v>
      </c>
      <c r="C24" s="10" t="s">
        <v>80</v>
      </c>
      <c r="D24" s="21">
        <f>Parametres!F32</f>
        <v>0</v>
      </c>
      <c r="E24" s="21"/>
      <c r="F24" s="5"/>
      <c r="G24" s="10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21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3">
        <f t="shared" si="2"/>
        <v>0</v>
      </c>
    </row>
    <row r="25" spans="1:37" s="11" customFormat="1" ht="16.5" customHeight="1">
      <c r="A25" s="38"/>
      <c r="B25" s="5" t="s">
        <v>30</v>
      </c>
      <c r="C25" s="10" t="s">
        <v>81</v>
      </c>
      <c r="D25" s="21">
        <f>Parametres!F33</f>
        <v>0</v>
      </c>
      <c r="E25" s="21"/>
      <c r="F25" s="5"/>
      <c r="G25" s="10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3">
        <f t="shared" si="2"/>
        <v>0</v>
      </c>
    </row>
    <row r="26" spans="1:37" s="11" customFormat="1" ht="16.5" customHeight="1">
      <c r="A26" s="38"/>
      <c r="B26" s="5" t="s">
        <v>30</v>
      </c>
      <c r="C26" s="10" t="s">
        <v>82</v>
      </c>
      <c r="D26" s="21">
        <f>Parametres!F34</f>
        <v>0</v>
      </c>
      <c r="E26" s="21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3">
        <f t="shared" si="2"/>
        <v>0</v>
      </c>
    </row>
    <row r="27" spans="1:37" s="11" customFormat="1" ht="16.5" customHeight="1">
      <c r="A27" s="38"/>
      <c r="B27" s="5" t="s">
        <v>30</v>
      </c>
      <c r="C27" s="10" t="s">
        <v>83</v>
      </c>
      <c r="D27" s="21">
        <f>Parametres!F35</f>
        <v>0</v>
      </c>
      <c r="E27" s="21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3">
        <f t="shared" si="2"/>
        <v>0</v>
      </c>
    </row>
    <row r="28" spans="1:37" s="11" customFormat="1" ht="16.5" customHeight="1">
      <c r="A28" s="38"/>
      <c r="B28" s="5" t="s">
        <v>30</v>
      </c>
      <c r="C28" s="10" t="s">
        <v>84</v>
      </c>
      <c r="D28" s="21">
        <f>Parametres!F36</f>
        <v>0</v>
      </c>
      <c r="E28" s="21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3">
        <f t="shared" si="2"/>
        <v>0</v>
      </c>
    </row>
    <row r="29" spans="1:37" s="11" customFormat="1" ht="16.5" customHeight="1">
      <c r="A29" s="38"/>
      <c r="B29" s="5" t="s">
        <v>30</v>
      </c>
      <c r="C29" s="10" t="s">
        <v>85</v>
      </c>
      <c r="D29" s="21">
        <f>Parametres!F37</f>
        <v>0</v>
      </c>
      <c r="E29" s="21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3">
        <f t="shared" si="2"/>
        <v>0</v>
      </c>
    </row>
    <row r="30" spans="1:37" s="11" customFormat="1" ht="16.5" customHeight="1">
      <c r="A30" s="38"/>
      <c r="B30" s="5" t="s">
        <v>30</v>
      </c>
      <c r="C30" s="10" t="s">
        <v>86</v>
      </c>
      <c r="D30" s="21">
        <f>Parametres!F38</f>
        <v>0</v>
      </c>
      <c r="E30" s="21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3">
        <f t="shared" si="2"/>
        <v>0</v>
      </c>
    </row>
    <row r="31" spans="1:37" s="11" customFormat="1" ht="16.5" customHeight="1">
      <c r="A31" s="38"/>
      <c r="B31" s="5" t="s">
        <v>30</v>
      </c>
      <c r="C31" s="10" t="s">
        <v>87</v>
      </c>
      <c r="D31" s="21">
        <f>Parametres!F39</f>
        <v>0</v>
      </c>
      <c r="E31" s="21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3">
        <f t="shared" si="2"/>
        <v>0</v>
      </c>
    </row>
    <row r="32" spans="1:37" s="11" customFormat="1" ht="16.5" customHeight="1">
      <c r="A32" s="38"/>
      <c r="B32" s="5" t="s">
        <v>30</v>
      </c>
      <c r="C32" s="10" t="s">
        <v>88</v>
      </c>
      <c r="D32" s="21">
        <f>Parametres!F40</f>
        <v>0</v>
      </c>
      <c r="E32" s="2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3">
        <f t="shared" si="2"/>
        <v>0</v>
      </c>
    </row>
    <row r="33" spans="1:37" s="11" customFormat="1" ht="16.5" customHeight="1">
      <c r="A33" s="38"/>
      <c r="B33" s="5" t="s">
        <v>30</v>
      </c>
      <c r="C33" s="10" t="s">
        <v>89</v>
      </c>
      <c r="D33" s="21">
        <f>Parametres!F41</f>
        <v>0</v>
      </c>
      <c r="E33" s="21"/>
      <c r="F33" s="5"/>
      <c r="G33" s="10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3">
        <f t="shared" si="2"/>
        <v>0</v>
      </c>
    </row>
    <row r="34" spans="1:37" s="11" customFormat="1" ht="16.5" customHeight="1">
      <c r="A34" s="38"/>
      <c r="B34" s="14" t="s">
        <v>30</v>
      </c>
      <c r="C34" s="14" t="s">
        <v>90</v>
      </c>
      <c r="D34" s="14">
        <f>Parametres!F42</f>
        <v>0</v>
      </c>
      <c r="E34" s="14"/>
      <c r="F34" s="5"/>
      <c r="G34" s="10"/>
      <c r="H34" s="10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3">
        <f t="shared" si="2"/>
        <v>0</v>
      </c>
    </row>
    <row r="35" spans="1:37" s="11" customFormat="1" ht="16.5" customHeight="1">
      <c r="A35" s="38"/>
      <c r="B35" s="14" t="s">
        <v>30</v>
      </c>
      <c r="C35" s="14" t="s">
        <v>91</v>
      </c>
      <c r="D35" s="14">
        <f>Parametres!F43</f>
        <v>0</v>
      </c>
      <c r="E35" s="14"/>
      <c r="F35" s="5"/>
      <c r="G35" s="10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3">
        <f t="shared" si="2"/>
        <v>0</v>
      </c>
    </row>
    <row r="36" spans="1:37" s="11" customFormat="1" ht="16.5" customHeight="1">
      <c r="A36" s="39"/>
      <c r="B36" s="14" t="s">
        <v>30</v>
      </c>
      <c r="C36" s="14" t="s">
        <v>92</v>
      </c>
      <c r="D36" s="14">
        <f>Parametres!F44</f>
        <v>0</v>
      </c>
      <c r="E36" s="14"/>
      <c r="F36" s="5"/>
      <c r="G36" s="10"/>
      <c r="H36" s="10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3">
        <f t="shared" si="2"/>
        <v>0</v>
      </c>
    </row>
    <row r="37" spans="1:37" s="11" customFormat="1" ht="16.5" customHeight="1">
      <c r="A37" s="58" t="s">
        <v>37</v>
      </c>
      <c r="B37" s="59"/>
      <c r="C37" s="60">
        <f>COUNTA(C12:C36)</f>
        <v>21</v>
      </c>
      <c r="D37" s="61"/>
      <c r="E37" s="19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>
        <f t="shared" ref="G37:AJ37" si="3">COUNTBLANK(AJ12:AJ36)</f>
        <v>21</v>
      </c>
    </row>
    <row r="38" spans="1:37" ht="16.5" customHeight="1"/>
    <row r="39" spans="1:37" ht="16.5" customHeight="1"/>
    <row r="40" spans="1:37" ht="16.5" customHeight="1"/>
    <row r="41" spans="1:37" ht="16.5" customHeight="1"/>
    <row r="42" spans="1:37" ht="16.5" customHeight="1"/>
    <row r="43" spans="1:37" ht="16.5" customHeight="1"/>
    <row r="44" spans="1:37" ht="16.5" customHeight="1"/>
    <row r="45" spans="1:37" ht="16.5" customHeight="1"/>
    <row r="46" spans="1:37" ht="16.5" customHeight="1"/>
    <row r="47" spans="1:37" ht="16.5" customHeight="1"/>
    <row r="48" spans="1:3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</sheetData>
  <sortState ref="C93:D114">
    <sortCondition ref="C93"/>
  </sortState>
  <mergeCells count="21">
    <mergeCell ref="AB4:AD5"/>
    <mergeCell ref="AB2:AD3"/>
    <mergeCell ref="A37:B37"/>
    <mergeCell ref="C37:D37"/>
    <mergeCell ref="L2:N3"/>
    <mergeCell ref="Q2:S3"/>
    <mergeCell ref="L4:N5"/>
    <mergeCell ref="Q4:S5"/>
    <mergeCell ref="O6:AA7"/>
    <mergeCell ref="A8:A9"/>
    <mergeCell ref="D10:D11"/>
    <mergeCell ref="D12:D13"/>
    <mergeCell ref="D14:D15"/>
    <mergeCell ref="D16:D17"/>
    <mergeCell ref="D18:D19"/>
    <mergeCell ref="W2:Y3"/>
    <mergeCell ref="B8:B9"/>
    <mergeCell ref="C8:C9"/>
    <mergeCell ref="D8:D9"/>
    <mergeCell ref="A10:A36"/>
    <mergeCell ref="W4:Y5"/>
  </mergeCells>
  <conditionalFormatting sqref="F10:AJ36">
    <cfRule type="containsText" dxfId="14" priority="1" operator="containsText" text="TP">
      <formula>NOT(ISERROR(SEARCH("TP",F10)))</formula>
    </cfRule>
    <cfRule type="containsText" dxfId="13" priority="47" operator="containsText" text="LTP">
      <formula>NOT(ISERROR(SEARCH("LTP",F10)))</formula>
    </cfRule>
    <cfRule type="containsText" dxfId="12" priority="48" operator="containsText" text="JAS">
      <formula>NOT(ISERROR(SEARCH("JAS",F10)))</formula>
    </cfRule>
    <cfRule type="containsText" dxfId="11" priority="49" operator="containsText" text="RECUP">
      <formula>NOT(ISERROR(SEARCH("RECUP",F10)))</formula>
    </cfRule>
    <cfRule type="containsText" dxfId="10" priority="50" operator="containsText" text="CSS">
      <formula>NOT(ISERROR(SEARCH("CSS",F10)))</formula>
    </cfRule>
    <cfRule type="containsText" dxfId="9" priority="51" operator="containsText" text="AI">
      <formula>NOT(ISERROR(SEARCH("AI",F10)))</formula>
    </cfRule>
    <cfRule type="containsText" dxfId="8" priority="52" operator="containsText" text="FORM">
      <formula>NOT(ISERROR(SEARCH("FORM",F10)))</formula>
    </cfRule>
    <cfRule type="containsText" dxfId="7" priority="53" operator="containsText" text="ASA">
      <formula>NOT(ISERROR(SEARCH("ASA",F10)))</formula>
    </cfRule>
    <cfRule type="containsText" dxfId="6" priority="54" operator="containsText" text="G">
      <formula>NOT(ISERROR(SEARCH("G",F10)))</formula>
    </cfRule>
    <cfRule type="containsText" dxfId="5" priority="56" operator="containsText" text="CA">
      <formula>NOT(ISERROR(SEARCH("CA",F10)))</formula>
    </cfRule>
    <cfRule type="containsText" dxfId="4" priority="57" operator="containsText" text="ATM">
      <formula>NOT(ISERROR(SEARCH("ATM",F10)))</formula>
    </cfRule>
  </conditionalFormatting>
  <conditionalFormatting sqref="F10:AJ36">
    <cfRule type="containsText" dxfId="3" priority="55" operator="containsText" text="ATA">
      <formula>NOT(ISERROR(SEARCH("ATA",F10)))</formula>
    </cfRule>
  </conditionalFormatting>
  <conditionalFormatting sqref="F37:AJ37">
    <cfRule type="cellIs" dxfId="2" priority="45" operator="greaterThanOrEqual">
      <formula>15</formula>
    </cfRule>
    <cfRule type="cellIs" dxfId="1" priority="46" operator="lessThan">
      <formula>15</formula>
    </cfRule>
  </conditionalFormatting>
  <conditionalFormatting sqref="F8:AJ37">
    <cfRule type="expression" dxfId="0" priority="43">
      <formula>OR(WEEKDAY(F$8,2)&gt;5,COUNTIF(Fériés,F$8)&gt;0)</formula>
    </cfRule>
  </conditionalFormatting>
  <dataValidations count="2">
    <dataValidation type="list" allowBlank="1" showInputMessage="1" showErrorMessage="1" sqref="O6">
      <formula1>Mois</formula1>
    </dataValidation>
    <dataValidation type="list" allowBlank="1" showInputMessage="1" showErrorMessage="1" sqref="F10:AJ36">
      <formula1>Absence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Button 15">
              <controlPr defaultSize="0" print="0" autoFill="0" autoPict="0" macro="[0]!Bouton15_Clic">
                <anchor moveWithCells="1" sizeWithCells="1">
                  <from>
                    <xdr:col>0</xdr:col>
                    <xdr:colOff>527050</xdr:colOff>
                    <xdr:row>0</xdr:row>
                    <xdr:rowOff>171450</xdr:rowOff>
                  </from>
                  <to>
                    <xdr:col>2</xdr:col>
                    <xdr:colOff>88900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Button 16">
              <controlPr defaultSize="0" print="0" autoFill="0" autoPict="0" macro="[0]!Bouton16_Clic">
                <anchor moveWithCells="1" sizeWithCells="1">
                  <from>
                    <xdr:col>3</xdr:col>
                    <xdr:colOff>603250</xdr:colOff>
                    <xdr:row>0</xdr:row>
                    <xdr:rowOff>171450</xdr:rowOff>
                  </from>
                  <to>
                    <xdr:col>5</xdr:col>
                    <xdr:colOff>6350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Button 17">
              <controlPr defaultSize="0" print="0" autoFill="0" autoPict="0" macro="[0]!Bouton17_Clic">
                <anchor moveWithCells="1" sizeWithCells="1">
                  <from>
                    <xdr:col>2</xdr:col>
                    <xdr:colOff>279400</xdr:colOff>
                    <xdr:row>0</xdr:row>
                    <xdr:rowOff>171450</xdr:rowOff>
                  </from>
                  <to>
                    <xdr:col>2</xdr:col>
                    <xdr:colOff>1606550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L44"/>
  <sheetViews>
    <sheetView topLeftCell="D1" workbookViewId="0">
      <selection activeCell="L5" sqref="L5"/>
    </sheetView>
  </sheetViews>
  <sheetFormatPr baseColWidth="10" defaultRowHeight="14"/>
  <cols>
    <col min="3" max="3" width="31" customWidth="1"/>
    <col min="6" max="6" width="12.33203125" bestFit="1" customWidth="1"/>
    <col min="7" max="7" width="20.33203125" customWidth="1"/>
    <col min="8" max="8" width="29.5" customWidth="1"/>
  </cols>
  <sheetData>
    <row r="2" spans="2:12" ht="18">
      <c r="B2" s="6">
        <v>2016</v>
      </c>
    </row>
    <row r="5" spans="2:12">
      <c r="G5" s="92" t="s">
        <v>52</v>
      </c>
      <c r="H5" s="93"/>
      <c r="J5" s="16" t="s">
        <v>53</v>
      </c>
      <c r="L5" s="94" t="s">
        <v>108</v>
      </c>
    </row>
    <row r="6" spans="2:12">
      <c r="B6" s="91" t="s">
        <v>7</v>
      </c>
      <c r="C6" s="91"/>
      <c r="E6" s="15" t="s">
        <v>51</v>
      </c>
      <c r="G6" s="4" t="s">
        <v>38</v>
      </c>
      <c r="H6" s="7">
        <f>DATE(B2,1,1)</f>
        <v>42370</v>
      </c>
      <c r="J6" s="5" t="s">
        <v>54</v>
      </c>
      <c r="L6" s="35" t="s">
        <v>100</v>
      </c>
    </row>
    <row r="7" spans="2:12">
      <c r="B7" s="12" t="s">
        <v>5</v>
      </c>
      <c r="C7" s="13" t="s">
        <v>14</v>
      </c>
      <c r="E7" s="4">
        <v>2013</v>
      </c>
      <c r="G7" s="4" t="s">
        <v>39</v>
      </c>
      <c r="H7" s="7">
        <f>FLOOR(DATE(B2,5,DAY(MINUTE(B2/38)/2+56)),7)-34+7*(B2=2079)</f>
        <v>42456</v>
      </c>
      <c r="J7" s="5" t="s">
        <v>65</v>
      </c>
      <c r="L7" s="35" t="s">
        <v>104</v>
      </c>
    </row>
    <row r="8" spans="2:12">
      <c r="B8" s="12" t="s">
        <v>6</v>
      </c>
      <c r="C8" s="13" t="s">
        <v>15</v>
      </c>
      <c r="E8" s="4">
        <v>2014</v>
      </c>
      <c r="G8" s="4" t="s">
        <v>40</v>
      </c>
      <c r="H8" s="7">
        <f>H7+1</f>
        <v>42457</v>
      </c>
      <c r="J8" s="5" t="s">
        <v>55</v>
      </c>
      <c r="L8" s="35" t="s">
        <v>97</v>
      </c>
    </row>
    <row r="9" spans="2:12">
      <c r="B9" s="12" t="s">
        <v>3</v>
      </c>
      <c r="C9" s="13" t="s">
        <v>12</v>
      </c>
      <c r="E9" s="4">
        <v>2015</v>
      </c>
      <c r="G9" s="4" t="s">
        <v>41</v>
      </c>
      <c r="H9" s="7">
        <f>DATE(B2,5,1)</f>
        <v>42491</v>
      </c>
      <c r="J9" s="5" t="s">
        <v>56</v>
      </c>
      <c r="L9" s="35" t="s">
        <v>105</v>
      </c>
    </row>
    <row r="10" spans="2:12">
      <c r="B10" s="12" t="s">
        <v>2</v>
      </c>
      <c r="C10" s="13" t="s">
        <v>11</v>
      </c>
      <c r="E10" s="4">
        <v>2016</v>
      </c>
      <c r="G10" s="4" t="s">
        <v>42</v>
      </c>
      <c r="H10" s="7">
        <f>DATE(B2,5,8)</f>
        <v>42498</v>
      </c>
      <c r="J10" s="5" t="s">
        <v>57</v>
      </c>
      <c r="L10" s="35" t="s">
        <v>98</v>
      </c>
    </row>
    <row r="11" spans="2:12">
      <c r="B11" s="12" t="s">
        <v>1</v>
      </c>
      <c r="C11" s="13" t="s">
        <v>10</v>
      </c>
      <c r="E11" s="4">
        <v>2017</v>
      </c>
      <c r="G11" s="4" t="s">
        <v>43</v>
      </c>
      <c r="H11" s="7">
        <f>H7+39</f>
        <v>42495</v>
      </c>
      <c r="J11" s="5" t="s">
        <v>58</v>
      </c>
      <c r="L11" s="35" t="s">
        <v>106</v>
      </c>
    </row>
    <row r="12" spans="2:12">
      <c r="B12" s="12" t="s">
        <v>23</v>
      </c>
      <c r="C12" s="13" t="s">
        <v>24</v>
      </c>
      <c r="E12" s="4">
        <v>2018</v>
      </c>
      <c r="G12" s="4" t="s">
        <v>44</v>
      </c>
      <c r="H12" s="7">
        <f>H7+49</f>
        <v>42505</v>
      </c>
      <c r="J12" s="5" t="s">
        <v>59</v>
      </c>
      <c r="L12" s="35" t="s">
        <v>107</v>
      </c>
    </row>
    <row r="13" spans="2:12">
      <c r="B13" s="12" t="s">
        <v>0</v>
      </c>
      <c r="C13" s="13" t="s">
        <v>101</v>
      </c>
      <c r="E13" s="4">
        <v>2019</v>
      </c>
      <c r="G13" s="4" t="s">
        <v>45</v>
      </c>
      <c r="H13" s="7">
        <f>H12+1</f>
        <v>42506</v>
      </c>
      <c r="J13" s="5" t="s">
        <v>60</v>
      </c>
    </row>
    <row r="14" spans="2:12">
      <c r="B14" s="12" t="s">
        <v>68</v>
      </c>
      <c r="C14" s="13" t="s">
        <v>69</v>
      </c>
      <c r="E14" s="4">
        <v>2020</v>
      </c>
      <c r="G14" s="4" t="s">
        <v>50</v>
      </c>
      <c r="H14" s="7">
        <f>DATE(B2,7,14)</f>
        <v>42565</v>
      </c>
      <c r="J14" s="5" t="s">
        <v>61</v>
      </c>
    </row>
    <row r="15" spans="2:12">
      <c r="B15" s="12" t="s">
        <v>8</v>
      </c>
      <c r="C15" s="13" t="s">
        <v>16</v>
      </c>
      <c r="E15" s="4">
        <v>2021</v>
      </c>
      <c r="G15" s="4" t="s">
        <v>46</v>
      </c>
      <c r="H15" s="7">
        <f>DATE(B2,8,15)</f>
        <v>42597</v>
      </c>
      <c r="J15" s="5" t="s">
        <v>62</v>
      </c>
    </row>
    <row r="16" spans="2:12">
      <c r="B16" s="12" t="s">
        <v>4</v>
      </c>
      <c r="C16" s="13" t="s">
        <v>13</v>
      </c>
      <c r="E16" s="4">
        <v>2022</v>
      </c>
      <c r="G16" s="4" t="s">
        <v>47</v>
      </c>
      <c r="H16" s="7">
        <f>DATE(B2,11,1)</f>
        <v>42675</v>
      </c>
      <c r="J16" s="5" t="s">
        <v>63</v>
      </c>
    </row>
    <row r="17" spans="2:10">
      <c r="B17" s="12" t="s">
        <v>21</v>
      </c>
      <c r="C17" s="13" t="s">
        <v>22</v>
      </c>
      <c r="E17" s="4">
        <v>2023</v>
      </c>
      <c r="G17" s="4" t="s">
        <v>48</v>
      </c>
      <c r="H17" s="7">
        <f>DATE(B2,11,11)</f>
        <v>42685</v>
      </c>
      <c r="J17" s="5" t="s">
        <v>64</v>
      </c>
    </row>
    <row r="18" spans="2:10">
      <c r="B18" s="12" t="s">
        <v>18</v>
      </c>
      <c r="C18" s="13" t="s">
        <v>19</v>
      </c>
      <c r="E18" s="4">
        <v>2024</v>
      </c>
      <c r="G18" s="4" t="s">
        <v>49</v>
      </c>
      <c r="H18" s="7">
        <f>DATE(B2,12,25)</f>
        <v>42729</v>
      </c>
    </row>
    <row r="19" spans="2:10">
      <c r="B19" s="12" t="s">
        <v>102</v>
      </c>
      <c r="C19" s="13" t="s">
        <v>103</v>
      </c>
    </row>
    <row r="20" spans="2:10">
      <c r="B20" s="12" t="s">
        <v>20</v>
      </c>
      <c r="C20" s="13" t="s">
        <v>70</v>
      </c>
    </row>
    <row r="21" spans="2:10">
      <c r="B21" s="12" t="s">
        <v>66</v>
      </c>
      <c r="C21" s="13" t="s">
        <v>67</v>
      </c>
      <c r="G21" s="90" t="s">
        <v>94</v>
      </c>
      <c r="H21" s="90"/>
      <c r="I21" s="90"/>
    </row>
    <row r="22" spans="2:10">
      <c r="B22" s="12" t="s">
        <v>9</v>
      </c>
      <c r="C22" s="13" t="s">
        <v>17</v>
      </c>
      <c r="F22" s="34" t="s">
        <v>93</v>
      </c>
      <c r="G22" s="22" t="s">
        <v>95</v>
      </c>
      <c r="H22" s="22" t="s">
        <v>96</v>
      </c>
      <c r="I22" s="22" t="s">
        <v>99</v>
      </c>
    </row>
    <row r="23" spans="2:10">
      <c r="B23" s="12"/>
      <c r="C23" s="13"/>
      <c r="D23" s="8"/>
      <c r="E23" s="9"/>
      <c r="F23" s="15" t="s">
        <v>33</v>
      </c>
      <c r="G23" s="22" t="s">
        <v>97</v>
      </c>
      <c r="H23" s="22"/>
      <c r="I23" s="22"/>
    </row>
    <row r="24" spans="2:10">
      <c r="B24" s="12"/>
      <c r="C24" s="13"/>
      <c r="D24" s="8"/>
      <c r="E24" s="9"/>
      <c r="F24" s="20" t="s">
        <v>31</v>
      </c>
      <c r="G24" s="22"/>
      <c r="H24" s="22"/>
      <c r="I24" s="22" t="s">
        <v>100</v>
      </c>
    </row>
    <row r="25" spans="2:10">
      <c r="B25" s="12"/>
      <c r="C25" s="13"/>
      <c r="D25" s="8"/>
      <c r="E25" s="9"/>
      <c r="F25" s="20" t="s">
        <v>32</v>
      </c>
      <c r="G25" s="22"/>
      <c r="H25" s="22" t="s">
        <v>98</v>
      </c>
      <c r="I25" s="22"/>
    </row>
    <row r="26" spans="2:10">
      <c r="D26" s="8"/>
      <c r="E26" s="9"/>
      <c r="F26" s="20"/>
      <c r="G26" s="22"/>
      <c r="H26" s="22"/>
      <c r="I26" s="22"/>
    </row>
    <row r="27" spans="2:10">
      <c r="D27" s="8"/>
      <c r="E27" s="9"/>
      <c r="F27" s="20"/>
      <c r="G27" s="22"/>
      <c r="H27" s="22"/>
      <c r="I27" s="22"/>
    </row>
    <row r="28" spans="2:10">
      <c r="D28" s="8"/>
      <c r="E28" s="9"/>
      <c r="F28" s="20"/>
      <c r="G28" s="22"/>
      <c r="H28" s="22"/>
      <c r="I28" s="22"/>
    </row>
    <row r="29" spans="2:10">
      <c r="D29" s="8"/>
      <c r="E29" s="9"/>
      <c r="F29" s="20"/>
      <c r="G29" s="33"/>
      <c r="H29" s="22"/>
      <c r="I29" s="22"/>
    </row>
    <row r="30" spans="2:10">
      <c r="D30" s="8"/>
      <c r="E30" s="9"/>
      <c r="F30" s="20"/>
      <c r="G30" s="22"/>
      <c r="H30" s="22"/>
      <c r="I30" s="22"/>
    </row>
    <row r="31" spans="2:10">
      <c r="D31" s="8"/>
      <c r="E31" s="9"/>
      <c r="F31" s="20"/>
      <c r="G31" s="22"/>
      <c r="H31" s="33"/>
      <c r="I31" s="22"/>
    </row>
    <row r="32" spans="2:10">
      <c r="D32" s="8"/>
      <c r="E32" s="9"/>
      <c r="F32" s="20"/>
      <c r="G32" s="22"/>
      <c r="H32" s="22"/>
      <c r="I32" s="22"/>
    </row>
    <row r="33" spans="4:9">
      <c r="D33" s="8"/>
      <c r="E33" s="9"/>
      <c r="F33" s="20"/>
      <c r="G33" s="22"/>
      <c r="H33" s="22"/>
      <c r="I33" s="22"/>
    </row>
    <row r="34" spans="4:9">
      <c r="D34" s="8"/>
      <c r="E34" s="9"/>
      <c r="F34" s="20"/>
      <c r="G34" s="22"/>
      <c r="H34" s="22"/>
      <c r="I34" s="22"/>
    </row>
    <row r="35" spans="4:9">
      <c r="D35" s="8"/>
      <c r="E35" s="9"/>
      <c r="F35" s="20"/>
      <c r="G35" s="22"/>
      <c r="H35" s="22"/>
      <c r="I35" s="22"/>
    </row>
    <row r="36" spans="4:9">
      <c r="F36" s="20"/>
      <c r="G36" s="22"/>
      <c r="H36" s="22"/>
      <c r="I36" s="22"/>
    </row>
    <row r="37" spans="4:9">
      <c r="F37" s="20"/>
      <c r="G37" s="22"/>
      <c r="H37" s="22"/>
      <c r="I37" s="22"/>
    </row>
    <row r="38" spans="4:9">
      <c r="F38" s="20"/>
      <c r="G38" s="22"/>
      <c r="H38" s="22"/>
      <c r="I38" s="22"/>
    </row>
    <row r="39" spans="4:9">
      <c r="F39" s="20"/>
      <c r="G39" s="22"/>
      <c r="H39" s="22"/>
      <c r="I39" s="22"/>
    </row>
    <row r="40" spans="4:9">
      <c r="F40" s="20"/>
      <c r="G40" s="22"/>
      <c r="H40" s="22"/>
      <c r="I40" s="22"/>
    </row>
    <row r="41" spans="4:9">
      <c r="F41" s="20"/>
      <c r="G41" s="22"/>
      <c r="H41" s="22"/>
      <c r="I41" s="22"/>
    </row>
    <row r="42" spans="4:9">
      <c r="F42" s="14"/>
      <c r="G42" s="22"/>
      <c r="H42" s="22"/>
      <c r="I42" s="22"/>
    </row>
    <row r="43" spans="4:9">
      <c r="F43" s="14"/>
      <c r="G43" s="22"/>
      <c r="H43" s="22"/>
      <c r="I43" s="22"/>
    </row>
    <row r="44" spans="4:9">
      <c r="F44" s="14"/>
      <c r="G44" s="22"/>
      <c r="H44" s="22"/>
      <c r="I44" s="22"/>
    </row>
  </sheetData>
  <sortState ref="B7:C22">
    <sortCondition ref="B7"/>
  </sortState>
  <mergeCells count="3">
    <mergeCell ref="G21:I21"/>
    <mergeCell ref="B6:C6"/>
    <mergeCell ref="G5:H5"/>
  </mergeCells>
  <dataValidations count="1">
    <dataValidation type="list" allowBlank="1" showInputMessage="1" showErrorMessage="1" sqref="B2">
      <formula1>Année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Planning</vt:lpstr>
      <vt:lpstr>Parametres</vt:lpstr>
      <vt:lpstr>Absence</vt:lpstr>
      <vt:lpstr>an</vt:lpstr>
      <vt:lpstr>Année</vt:lpstr>
      <vt:lpstr>Fériés</vt:lpstr>
      <vt:lpstr>Mois</vt:lpstr>
      <vt:lpstr>S_Mois</vt:lpstr>
      <vt:lpstr>TempsPartiels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Michel Staelens</cp:lastModifiedBy>
  <dcterms:created xsi:type="dcterms:W3CDTF">2013-03-19T16:47:22Z</dcterms:created>
  <dcterms:modified xsi:type="dcterms:W3CDTF">2016-02-21T07:30:54Z</dcterms:modified>
</cp:coreProperties>
</file>