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821" activeTab="1"/>
  </bookViews>
  <sheets>
    <sheet name="Résumé Crypto" sheetId="6" r:id="rId1"/>
    <sheet name="Transaction " sheetId="23" r:id="rId2"/>
    <sheet name="Log" sheetId="24" state="hidden" r:id="rId3"/>
    <sheet name="BTC" sheetId="3" r:id="rId4"/>
    <sheet name="ETH" sheetId="2" r:id="rId5"/>
    <sheet name="Cours" sheetId="21" r:id="rId6"/>
  </sheets>
  <definedNames>
    <definedName name="_crypto">'Transaction '!$G$7</definedName>
    <definedName name="_date">'Transaction '!$G$4</definedName>
    <definedName name="_heure">'Transaction '!$J$4</definedName>
    <definedName name="_montant">'Transaction '!$G$10</definedName>
    <definedName name="_num">'Transaction '!$G$16</definedName>
    <definedName name="_qte1">'Transaction '!$G$13</definedName>
    <definedName name="_qte2">'Transaction '!$J$13</definedName>
    <definedName name="_ressource">'Transaction '!$J$7</definedName>
    <definedName name="DonnéesExternes_1" localSheetId="5" hidden="1">Cours!$A$1:$I$14</definedName>
    <definedName name="DonnéesExternes_2" localSheetId="5" hidden="1">Cours!$A$17:$B$22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3" l="1"/>
  <c r="G4" i="23"/>
  <c r="B3" i="23"/>
  <c r="C3" i="23"/>
  <c r="B4" i="23"/>
  <c r="C4" i="23"/>
  <c r="D4" i="23"/>
  <c r="B5" i="23"/>
  <c r="C5" i="23"/>
  <c r="D5" i="23"/>
  <c r="B6" i="23"/>
  <c r="C6" i="23"/>
  <c r="D6" i="23"/>
  <c r="B7" i="23"/>
  <c r="C7" i="23"/>
  <c r="D7" i="23"/>
  <c r="B8" i="23"/>
  <c r="C8" i="23"/>
  <c r="D8" i="23"/>
  <c r="B9" i="23"/>
  <c r="C9" i="23"/>
  <c r="D9" i="23"/>
  <c r="B10" i="23"/>
  <c r="C10" i="23"/>
  <c r="D10" i="23"/>
  <c r="B11" i="23"/>
  <c r="C11" i="23"/>
  <c r="D11" i="23"/>
  <c r="B12" i="23"/>
  <c r="C12" i="23"/>
  <c r="D12" i="23"/>
  <c r="B13" i="23"/>
  <c r="C13" i="23"/>
  <c r="D13" i="23"/>
  <c r="B14" i="23"/>
  <c r="C14" i="23"/>
  <c r="D14" i="23"/>
  <c r="B15" i="23"/>
  <c r="C15" i="23"/>
  <c r="D15" i="23"/>
  <c r="B16" i="23"/>
  <c r="C16" i="23"/>
  <c r="D16" i="23"/>
  <c r="J13" i="23" l="1"/>
  <c r="G13" i="23"/>
  <c r="A10" i="2"/>
  <c r="A8" i="2" s="1"/>
  <c r="H2" i="2" s="1"/>
  <c r="A10" i="3"/>
  <c r="A14" i="3" l="1"/>
  <c r="A8" i="3"/>
  <c r="I7" i="3" s="1"/>
  <c r="A12" i="2"/>
  <c r="J7" i="2"/>
  <c r="K7" i="2" s="1"/>
  <c r="A12" i="3"/>
  <c r="A14" i="2"/>
  <c r="J13" i="3" l="1"/>
  <c r="J8" i="3"/>
  <c r="J7" i="3"/>
  <c r="J10" i="2"/>
  <c r="J9" i="2"/>
  <c r="J8" i="2"/>
  <c r="J22" i="2"/>
  <c r="J14" i="2"/>
  <c r="J21" i="2"/>
  <c r="J13" i="2"/>
  <c r="J27" i="2"/>
  <c r="J19" i="2"/>
  <c r="J11" i="2"/>
  <c r="J26" i="2"/>
  <c r="J23" i="2"/>
  <c r="J20" i="2"/>
  <c r="J12" i="2"/>
  <c r="J18" i="2"/>
  <c r="J15" i="2"/>
  <c r="J25" i="2"/>
  <c r="J17" i="2"/>
  <c r="J24" i="2"/>
  <c r="J16" i="2"/>
  <c r="J14" i="3"/>
  <c r="L7" i="3"/>
  <c r="J11" i="3"/>
  <c r="J9" i="3"/>
  <c r="K7" i="3" l="1"/>
  <c r="J27" i="3"/>
  <c r="K27" i="3" s="1"/>
  <c r="I27" i="3"/>
  <c r="L27" i="3" s="1"/>
  <c r="J26" i="3"/>
  <c r="K26" i="3" s="1"/>
  <c r="I26" i="3"/>
  <c r="L26" i="3" s="1"/>
  <c r="J25" i="3"/>
  <c r="K25" i="3" s="1"/>
  <c r="I25" i="3"/>
  <c r="L25" i="3" s="1"/>
  <c r="J24" i="3"/>
  <c r="K24" i="3" s="1"/>
  <c r="I24" i="3"/>
  <c r="L24" i="3" s="1"/>
  <c r="J23" i="3"/>
  <c r="K23" i="3" s="1"/>
  <c r="I23" i="3"/>
  <c r="L23" i="3" s="1"/>
  <c r="J22" i="3"/>
  <c r="K22" i="3" s="1"/>
  <c r="I22" i="3"/>
  <c r="L22" i="3" s="1"/>
  <c r="J21" i="3"/>
  <c r="K21" i="3" s="1"/>
  <c r="I21" i="3"/>
  <c r="L21" i="3" s="1"/>
  <c r="J20" i="3"/>
  <c r="K20" i="3" s="1"/>
  <c r="I20" i="3"/>
  <c r="L20" i="3" s="1"/>
  <c r="J19" i="3"/>
  <c r="K19" i="3" s="1"/>
  <c r="I19" i="3"/>
  <c r="L19" i="3" s="1"/>
  <c r="J18" i="3"/>
  <c r="K18" i="3" s="1"/>
  <c r="I18" i="3"/>
  <c r="L18" i="3" s="1"/>
  <c r="J17" i="3"/>
  <c r="K17" i="3" s="1"/>
  <c r="I17" i="3"/>
  <c r="L17" i="3" s="1"/>
  <c r="J16" i="3"/>
  <c r="K16" i="3" s="1"/>
  <c r="I16" i="3"/>
  <c r="L16" i="3" s="1"/>
  <c r="J15" i="3"/>
  <c r="K15" i="3" s="1"/>
  <c r="I15" i="3"/>
  <c r="L15" i="3" s="1"/>
  <c r="K14" i="3"/>
  <c r="I14" i="3"/>
  <c r="L14" i="3" s="1"/>
  <c r="K13" i="3"/>
  <c r="I13" i="3"/>
  <c r="L13" i="3" s="1"/>
  <c r="J12" i="3"/>
  <c r="K12" i="3" s="1"/>
  <c r="I12" i="3"/>
  <c r="L12" i="3" s="1"/>
  <c r="K11" i="3"/>
  <c r="I11" i="3"/>
  <c r="L11" i="3" s="1"/>
  <c r="J10" i="3"/>
  <c r="K10" i="3" s="1"/>
  <c r="I10" i="3"/>
  <c r="L10" i="3" s="1"/>
  <c r="K9" i="3"/>
  <c r="I9" i="3"/>
  <c r="L9" i="3" s="1"/>
  <c r="I8" i="3"/>
  <c r="L8" i="3" s="1"/>
  <c r="H2" i="3"/>
  <c r="F3" i="6" s="1"/>
  <c r="G2" i="3"/>
  <c r="E3" i="6" s="1"/>
  <c r="I2" i="3" l="1"/>
  <c r="G3" i="6" s="1"/>
  <c r="K8" i="3"/>
  <c r="J2" i="3"/>
  <c r="H3" i="6" s="1"/>
  <c r="K9" i="2"/>
  <c r="I10" i="2"/>
  <c r="L10" i="2" s="1"/>
  <c r="I11" i="2"/>
  <c r="L11" i="2" s="1"/>
  <c r="I12" i="2"/>
  <c r="L12" i="2" s="1"/>
  <c r="I13" i="2"/>
  <c r="L13" i="2" s="1"/>
  <c r="I14" i="2"/>
  <c r="L14" i="2" s="1"/>
  <c r="I15" i="2"/>
  <c r="L15" i="2" s="1"/>
  <c r="I16" i="2"/>
  <c r="L16" i="2" s="1"/>
  <c r="I17" i="2"/>
  <c r="L17" i="2" s="1"/>
  <c r="I18" i="2"/>
  <c r="L18" i="2" s="1"/>
  <c r="I19" i="2"/>
  <c r="L19" i="2" s="1"/>
  <c r="I20" i="2"/>
  <c r="L20" i="2" s="1"/>
  <c r="I21" i="2"/>
  <c r="L21" i="2" s="1"/>
  <c r="I22" i="2"/>
  <c r="L22" i="2" s="1"/>
  <c r="I23" i="2"/>
  <c r="L23" i="2" s="1"/>
  <c r="I24" i="2"/>
  <c r="L24" i="2" s="1"/>
  <c r="I25" i="2"/>
  <c r="L25" i="2" s="1"/>
  <c r="I26" i="2"/>
  <c r="L26" i="2" s="1"/>
  <c r="I27" i="2"/>
  <c r="L27" i="2" s="1"/>
  <c r="I9" i="2"/>
  <c r="L9" i="2" s="1"/>
  <c r="I8" i="2"/>
  <c r="L8" i="2" s="1"/>
  <c r="I7" i="2"/>
  <c r="L7" i="2" s="1"/>
  <c r="G2" i="2"/>
  <c r="F4" i="6" l="1"/>
  <c r="I2" i="2"/>
  <c r="G4" i="6" s="1"/>
  <c r="L2" i="3"/>
  <c r="J3" i="6" s="1"/>
  <c r="J2" i="2"/>
  <c r="K2" i="2" s="1"/>
  <c r="I4" i="6" s="1"/>
  <c r="K3" i="6"/>
  <c r="E4" i="6"/>
  <c r="E5" i="6" s="1"/>
  <c r="E7" i="6" s="1"/>
  <c r="K2" i="3"/>
  <c r="I3" i="6" s="1"/>
  <c r="L2" i="2" l="1"/>
  <c r="J4" i="6" s="1"/>
  <c r="H4" i="6"/>
  <c r="K8" i="2"/>
  <c r="H5" i="6" l="1"/>
  <c r="H7" i="6" s="1"/>
  <c r="K4" i="6"/>
  <c r="K10" i="2"/>
  <c r="K11" i="2"/>
  <c r="I7" i="6" l="1"/>
  <c r="J7" i="6"/>
  <c r="K7" i="6"/>
  <c r="K5" i="6"/>
  <c r="I5" i="6"/>
  <c r="J5" i="6"/>
  <c r="K12" i="2"/>
  <c r="K13" i="2" l="1"/>
  <c r="K14" i="2" l="1"/>
  <c r="K15" i="2" l="1"/>
  <c r="K16" i="2" l="1"/>
  <c r="K17" i="2" l="1"/>
  <c r="K18" i="2" l="1"/>
  <c r="K19" i="2" l="1"/>
  <c r="K20" i="2" l="1"/>
  <c r="K21" i="2" l="1"/>
  <c r="K22" i="2" l="1"/>
  <c r="K23" i="2" l="1"/>
  <c r="K24" i="2" l="1"/>
  <c r="K25" i="2" l="1"/>
  <c r="K26" i="2" l="1"/>
  <c r="K27" i="2" l="1"/>
</calcChain>
</file>

<file path=xl/connections.xml><?xml version="1.0" encoding="utf-8"?>
<connections xmlns="http://schemas.openxmlformats.org/spreadsheetml/2006/main">
  <connection id="1" keepAlive="1" interval="15" name="Requête - latest?symbol=BTC,ETH,DOT,LINK,EOS,LTC,ORN,COTI,ETC,GAME,BNB,ATOM,DASH" description="Connexion à la requête « latest?symbol=BTC,ETH,DOT,LINK,EOS,LTC,ORN,COTI,ETC,GAME,BNB,ATOM,DASH » dans le classeur." type="5" refreshedVersion="6" background="1" refreshOnLoad="1" saveData="1">
    <dbPr connection="provider=Microsoft.Mashup.OleDb.1;data source=$EmbeddedMashup(03827495-24d9-42be-b317-dc7692ca4977)$;location=&quot;latest?symbol=BTC,ETH,DOT,LINK,EOS,LTC,ORN,COTI,ETC,GAME,BNB,ATOM,DASH&quot;" command="SELECT * FROM [latest?symbol=BTC,ETH,DOT,LINK,EOS,LTC,ORN,COTI,ETC,GAME,BNB,ATOM,DASH]"/>
  </connection>
  <connection id="2" keepAlive="1" interval="15" name="Requête - latest?symbol=BTC,ETH,DOT,LINK,EOS,LTC,ORN,COTI,ETC,GAME,BNB,ATOM,DASH (2)" description="Connexion à la requête « latest?symbol=BTC,ETH,DOT,LINK,EOS,LTC,ORN,COTI,ETC,GAME,BNB,ATOM,DASH (2) » dans le classeur." type="5" refreshedVersion="6" background="1" refreshOnLoad="1" saveData="1">
    <dbPr connection="provider=Microsoft.Mashup.OleDb.1;data source=$EmbeddedMashup(03827495-24d9-42be-b317-dc7692ca4977)$;location=&quot;latest?symbol=BTC,ETH,DOT,LINK,EOS,LTC,ORN,COTI,ETC,GAME,BNB,ATOM,DASH (2)&quot;" command="SELECT * FROM [latest?symbol=BTC,ETH,DOT,LINK,EOS,LTC,ORN,COTI,ETC,GAME,BNB,ATOM,DASH (2)]"/>
  </connection>
  <connection id="3" keepAlive="1" interval="15" name="Requête - latest?symbol=BTC,ETH,DOT,LINK,EOS,LTC,ORN,COTI,ETC,GAME,BNB,ATOM,DASH (3)" description="Connexion à la requête « latest?symbol=BTC,ETH,DOT,LINK,EOS,LTC,ORN,COTI,ETC,GAME,BNB,ATOM,DASH (3) » dans le classeur." type="5" refreshedVersion="5" background="1" refreshOnLoad="1" saveData="1">
    <dbPr connection="provider=Microsoft.Mashup.OleDb.1;data source=$EmbeddedMashup(03827495-24d9-42be-b317-dc7692ca4977)$;location=&quot;latest?symbol=BTC,ETH,DOT,LINK,EOS,LTC,ORN,COTI,ETC,GAME,BNB,ATOM,DASH (3)&quot;;extended properties=" command="SELECT * FROM [latest?symbol=BTC,ETH,DOT,LINK,EOS,LTC,ORN,COTI,ETC,GAME,BNB,ATOM,DASH (3)]"/>
  </connection>
  <connection id="4" keepAlive="1" interval="15" name="Requête - latest?symbol=BTC,ETH,DOT,LINK,EOS,LTC,ORN,COTI,ETC,GAME,BNB,ATOM,DASH (4)" description="Connexion à la requête « latest?symbol=BTC,ETH,DOT,LINK,EOS,LTC,ORN,COTI,ETC,GAME,BNB,ATOM,DASH (4) » dans le classeur." type="5" refreshedVersion="6" background="1" refreshOnLoad="1" saveData="1">
    <dbPr connection="provider=Microsoft.Mashup.OleDb.1;data source=$EmbeddedMashup(03827495-24d9-42be-b317-dc7692ca4977)$;location=&quot;latest?symbol=BTC,ETH,DOT,LINK,EOS,LTC,ORN,COTI,ETC,GAME,BNB,ATOM,DASH (4)&quot;" command="SELECT * FROM [latest?symbol=BTC,ETH,DOT,LINK,EOS,LTC,ORN,COTI,ETC,GAME,BNB,ATOM,DASH (4)]"/>
  </connection>
  <connection id="5" keepAlive="1" name="Requête - Table 1" description="Connexion à la requête « Table 1 » dans le classeur." type="5" refreshedVersion="6" background="1" saveData="1">
    <dbPr connection="provider=Microsoft.Mashup.OleDb.1;data source=$EmbeddedMashup(03827495-24d9-42be-b317-dc7692ca4977)$;location=&quot;Table 1&quot;" command="SELECT * FROM [Table 1]"/>
  </connection>
  <connection id="6" keepAlive="1" name="Requête - Table 1 (2)" description="Connexion à la requête « Table 1 (2) » dans le classeur." type="5" refreshedVersion="6" background="1" saveData="1">
    <dbPr connection="provider=Microsoft.Mashup.OleDb.1;data source=$EmbeddedMashup(03827495-24d9-42be-b317-dc7692ca4977)$;location=&quot;Table 1 (2)&quot;" command="SELECT * FROM [Table 1 (2)]"/>
  </connection>
  <connection id="7" keepAlive="1" name="Requête - Table 1 (3)" description="Connexion à la requête « Table 1 (3) » dans le classeur." type="5" refreshedVersion="6" background="1" saveData="1">
    <dbPr connection="provider=Microsoft.Mashup.OleDb.1;data source=$EmbeddedMashup(03827495-24d9-42be-b317-dc7692ca4977)$;location=&quot;Table 1 (3)&quot;" command="SELECT * FROM [Table 1 (3)]"/>
  </connection>
  <connection id="8" keepAlive="1" name="Requête - Table 1 (4)" description="Connexion à la requête « Table 1 (4) » dans le classeur." type="5" refreshedVersion="6" background="1" saveData="1">
    <dbPr connection="provider=Microsoft.Mashup.OleDb.1;data source=$EmbeddedMashup(03827495-24d9-42be-b317-dc7692ca4977)$;location=&quot;Table 1 (4)&quot;" command="SELECT * FROM [Table 1 (4)]"/>
  </connection>
</connections>
</file>

<file path=xl/sharedStrings.xml><?xml version="1.0" encoding="utf-8"?>
<sst xmlns="http://schemas.openxmlformats.org/spreadsheetml/2006/main" count="131" uniqueCount="88">
  <si>
    <t>BTC</t>
  </si>
  <si>
    <t>Ethereum</t>
  </si>
  <si>
    <t>ETH</t>
  </si>
  <si>
    <t>LTC</t>
  </si>
  <si>
    <t>DOT</t>
  </si>
  <si>
    <t>LINK</t>
  </si>
  <si>
    <t>Polkadot</t>
  </si>
  <si>
    <t>Chainlink</t>
  </si>
  <si>
    <t>Argent investi</t>
  </si>
  <si>
    <t>Qté Achétée</t>
  </si>
  <si>
    <t>Cours d'achat</t>
  </si>
  <si>
    <t>Argent actuel</t>
  </si>
  <si>
    <t>+/- value latente</t>
  </si>
  <si>
    <t>Variation cours</t>
  </si>
  <si>
    <t>Montant investi</t>
  </si>
  <si>
    <t>Qté détenue</t>
  </si>
  <si>
    <t>Variation %</t>
  </si>
  <si>
    <t>Qte détenue</t>
  </si>
  <si>
    <t xml:space="preserve">Valorisation </t>
  </si>
  <si>
    <t>Valorisation</t>
  </si>
  <si>
    <t>Cours moyen</t>
  </si>
  <si>
    <t>EOS</t>
  </si>
  <si>
    <t>ORN</t>
  </si>
  <si>
    <t>COTI</t>
  </si>
  <si>
    <t>TOTAL</t>
  </si>
  <si>
    <t>ETC</t>
  </si>
  <si>
    <t xml:space="preserve">Synthèse total des investissement Cryptomonnaies </t>
  </si>
  <si>
    <t>Crypto</t>
  </si>
  <si>
    <t>Prix de revient</t>
  </si>
  <si>
    <t>COUR ACTUEL</t>
  </si>
  <si>
    <t>Euro €</t>
  </si>
  <si>
    <t>Dollar $</t>
  </si>
  <si>
    <t>Bitcoin</t>
  </si>
  <si>
    <t>Litecoin</t>
  </si>
  <si>
    <t>Ethereum Classic</t>
  </si>
  <si>
    <t>Orion Protocol</t>
  </si>
  <si>
    <t>ATOM</t>
  </si>
  <si>
    <t>Cosmos</t>
  </si>
  <si>
    <t>BNB</t>
  </si>
  <si>
    <t>Binance Coin</t>
  </si>
  <si>
    <t>DASH</t>
  </si>
  <si>
    <t>Dash</t>
  </si>
  <si>
    <t>GAME</t>
  </si>
  <si>
    <t>GameCredits</t>
  </si>
  <si>
    <t>EUR</t>
  </si>
  <si>
    <t>JPY</t>
  </si>
  <si>
    <t>GBP</t>
  </si>
  <si>
    <t>CHF</t>
  </si>
  <si>
    <t>CAD</t>
  </si>
  <si>
    <t>USD to</t>
  </si>
  <si>
    <t>Nom</t>
  </si>
  <si>
    <t>Symbole</t>
  </si>
  <si>
    <t>% 7 Jours</t>
  </si>
  <si>
    <t>% 24 Heures</t>
  </si>
  <si>
    <t>% 1 Heure</t>
  </si>
  <si>
    <t>% 30 Jours</t>
  </si>
  <si>
    <t>Coef Multipli</t>
  </si>
  <si>
    <t>Valeur $</t>
  </si>
  <si>
    <t>Volume 24 Heures</t>
  </si>
  <si>
    <t>Dernière MàJ</t>
  </si>
  <si>
    <t>Date</t>
  </si>
  <si>
    <t>Heure</t>
  </si>
  <si>
    <t>Devise</t>
  </si>
  <si>
    <t>Valeur</t>
  </si>
  <si>
    <t>105.06</t>
  </si>
  <si>
    <t>0.71088</t>
  </si>
  <si>
    <t>0.8964</t>
  </si>
  <si>
    <t>1.26125</t>
  </si>
  <si>
    <t>Cryto utilisée</t>
  </si>
  <si>
    <t>N</t>
  </si>
  <si>
    <t>Valeur €</t>
  </si>
  <si>
    <t>#</t>
  </si>
  <si>
    <t>Qté</t>
  </si>
  <si>
    <t>Cryto achetée</t>
  </si>
  <si>
    <t>de</t>
  </si>
  <si>
    <t>vers</t>
  </si>
  <si>
    <t>date</t>
  </si>
  <si>
    <t>heure</t>
  </si>
  <si>
    <t>2021-02-24T08:22:07.000Z</t>
  </si>
  <si>
    <t>2021-02-24T08:22:09.000Z</t>
  </si>
  <si>
    <t>2021-02-24T08:22:02.000Z</t>
  </si>
  <si>
    <t>2021-02-24T08:22:10.000Z</t>
  </si>
  <si>
    <t>2021-02-24T08:23:03.000Z</t>
  </si>
  <si>
    <t>2021-02-24T08:23:05.000Z</t>
  </si>
  <si>
    <t>2021-02-24T08:22:08.000Z</t>
  </si>
  <si>
    <t>2021-02-24T08:23:06.000Z</t>
  </si>
  <si>
    <t>2021-02-24T08:23:02.000Z</t>
  </si>
  <si>
    <t>2021-02-24T08:22:06.000Z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</si>
</sst>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0.00000000"/>
    <numFmt numFmtId="166" formatCode="_-* #,##0.00000000\ [$BTC]_-;\-* #,##0.00000000\ [$BTC]_-;_-* &quot;-&quot;????????\ [$BTC]_-;_-@_-"/>
    <numFmt numFmtId="167" formatCode="_-[$$-409]* #,##0.000_ ;_-[$$-409]* \-#,##0.000\ ;_-[$$-409]* &quot;-&quot;???_ ;_-@_ "/>
    <numFmt numFmtId="168" formatCode="_-* #,##0.0000\ &quot;€&quot;_-;\-* #,##0.0000\ &quot;€&quot;_-;_-* &quot;-&quot;????\ &quot;€&quot;_-;_-@_-"/>
    <numFmt numFmtId="169" formatCode="_-[$$-409]* #,##0.0000_ ;_-[$$-409]* \-#,##0.0000\ ;_-[$$-409]* &quot;-&quot;????_ ;_-@_ "/>
    <numFmt numFmtId="170" formatCode="_-* #,##0.00000000\ _€_-;\-* #,##0.00000000\ _€_-;_-* &quot;-&quot;????????\ _€_-;_-@_-"/>
    <numFmt numFmtId="171" formatCode="0.0000000"/>
    <numFmt numFmtId="172" formatCode="h&quot;h&quot;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00D25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DE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11">
    <xf numFmtId="0" fontId="0" fillId="0" borderId="0" xfId="0"/>
    <xf numFmtId="0" fontId="3" fillId="14" borderId="17" xfId="0" applyFont="1" applyFill="1" applyBorder="1" applyAlignment="1">
      <alignment horizontal="center"/>
    </xf>
    <xf numFmtId="164" fontId="3" fillId="14" borderId="18" xfId="0" applyNumberFormat="1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10" fontId="3" fillId="14" borderId="19" xfId="2" applyNumberFormat="1" applyFont="1" applyFill="1" applyBorder="1" applyAlignment="1">
      <alignment horizontal="center" vertical="center"/>
    </xf>
    <xf numFmtId="2" fontId="3" fillId="14" borderId="20" xfId="0" applyNumberFormat="1" applyFont="1" applyFill="1" applyBorder="1" applyAlignment="1">
      <alignment horizontal="center" vertical="center"/>
    </xf>
    <xf numFmtId="0" fontId="4" fillId="0" borderId="0" xfId="0" applyFont="1"/>
    <xf numFmtId="0" fontId="6" fillId="0" borderId="0" xfId="0" applyFont="1"/>
    <xf numFmtId="43" fontId="6" fillId="0" borderId="0" xfId="0" applyNumberFormat="1" applyFont="1"/>
    <xf numFmtId="0" fontId="2" fillId="0" borderId="0" xfId="0" applyFont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2" fillId="12" borderId="0" xfId="0" applyFont="1" applyFill="1"/>
    <xf numFmtId="0" fontId="2" fillId="11" borderId="0" xfId="0" applyFont="1" applyFill="1"/>
    <xf numFmtId="0" fontId="2" fillId="8" borderId="0" xfId="0" applyFont="1" applyFill="1"/>
    <xf numFmtId="0" fontId="2" fillId="17" borderId="0" xfId="0" applyFont="1" applyFill="1"/>
    <xf numFmtId="0" fontId="2" fillId="4" borderId="0" xfId="0" applyFont="1" applyFill="1"/>
    <xf numFmtId="0" fontId="2" fillId="18" borderId="0" xfId="0" applyFont="1" applyFill="1"/>
    <xf numFmtId="0" fontId="2" fillId="13" borderId="0" xfId="0" applyFont="1" applyFill="1"/>
    <xf numFmtId="0" fontId="2" fillId="7" borderId="0" xfId="0" applyFont="1" applyFill="1"/>
    <xf numFmtId="0" fontId="6" fillId="7" borderId="0" xfId="0" applyFont="1" applyFill="1"/>
    <xf numFmtId="0" fontId="6" fillId="13" borderId="0" xfId="0" applyFont="1" applyFill="1"/>
    <xf numFmtId="0" fontId="6" fillId="18" borderId="0" xfId="0" applyFont="1" applyFill="1"/>
    <xf numFmtId="0" fontId="6" fillId="4" borderId="0" xfId="0" applyFont="1" applyFill="1"/>
    <xf numFmtId="0" fontId="6" fillId="17" borderId="0" xfId="0" applyFont="1" applyFill="1"/>
    <xf numFmtId="0" fontId="6" fillId="8" borderId="0" xfId="0" applyFont="1" applyFill="1"/>
    <xf numFmtId="0" fontId="6" fillId="11" borderId="0" xfId="0" applyFont="1" applyFill="1"/>
    <xf numFmtId="0" fontId="6" fillId="12" borderId="0" xfId="0" applyFont="1" applyFill="1"/>
    <xf numFmtId="44" fontId="4" fillId="2" borderId="1" xfId="1" applyFont="1" applyFill="1" applyBorder="1"/>
    <xf numFmtId="0" fontId="4" fillId="2" borderId="2" xfId="0" applyFont="1" applyFill="1" applyBorder="1"/>
    <xf numFmtId="44" fontId="4" fillId="2" borderId="2" xfId="0" applyNumberFormat="1" applyFont="1" applyFill="1" applyBorder="1"/>
    <xf numFmtId="10" fontId="4" fillId="2" borderId="11" xfId="2" applyNumberFormat="1" applyFont="1" applyFill="1" applyBorder="1"/>
    <xf numFmtId="0" fontId="4" fillId="0" borderId="0" xfId="0" applyFont="1" applyFill="1" applyBorder="1"/>
    <xf numFmtId="44" fontId="4" fillId="0" borderId="0" xfId="1" applyFont="1" applyFill="1" applyBorder="1"/>
    <xf numFmtId="44" fontId="4" fillId="0" borderId="0" xfId="0" applyNumberFormat="1" applyFont="1" applyFill="1" applyBorder="1"/>
    <xf numFmtId="10" fontId="4" fillId="0" borderId="0" xfId="2" applyNumberFormat="1" applyFont="1" applyFill="1" applyBorder="1"/>
    <xf numFmtId="0" fontId="4" fillId="0" borderId="0" xfId="0" applyFont="1" applyFill="1"/>
    <xf numFmtId="44" fontId="4" fillId="0" borderId="0" xfId="1" applyFont="1" applyFill="1"/>
    <xf numFmtId="0" fontId="3" fillId="14" borderId="0" xfId="0" applyFont="1" applyFill="1" applyAlignment="1">
      <alignment horizontal="center"/>
    </xf>
    <xf numFmtId="0" fontId="5" fillId="16" borderId="0" xfId="0" applyFont="1" applyFill="1" applyAlignment="1">
      <alignment horizontal="center"/>
    </xf>
    <xf numFmtId="14" fontId="4" fillId="0" borderId="10" xfId="0" applyNumberFormat="1" applyFont="1" applyBorder="1"/>
    <xf numFmtId="44" fontId="4" fillId="0" borderId="4" xfId="1" applyFont="1" applyBorder="1"/>
    <xf numFmtId="0" fontId="4" fillId="0" borderId="4" xfId="0" applyFont="1" applyBorder="1"/>
    <xf numFmtId="44" fontId="4" fillId="2" borderId="4" xfId="0" applyNumberFormat="1" applyFont="1" applyFill="1" applyBorder="1"/>
    <xf numFmtId="9" fontId="4" fillId="0" borderId="0" xfId="2" applyFont="1"/>
    <xf numFmtId="0" fontId="5" fillId="15" borderId="0" xfId="0" applyFont="1" applyFill="1" applyAlignment="1">
      <alignment horizontal="center"/>
    </xf>
    <xf numFmtId="0" fontId="5" fillId="10" borderId="0" xfId="0" applyFont="1" applyFill="1" applyAlignment="1">
      <alignment horizontal="center"/>
    </xf>
    <xf numFmtId="166" fontId="8" fillId="14" borderId="0" xfId="1" applyNumberFormat="1" applyFont="1" applyFill="1"/>
    <xf numFmtId="0" fontId="4" fillId="0" borderId="10" xfId="0" applyFont="1" applyBorder="1"/>
    <xf numFmtId="0" fontId="5" fillId="8" borderId="0" xfId="0" applyFont="1" applyFill="1" applyAlignment="1">
      <alignment horizontal="center"/>
    </xf>
    <xf numFmtId="165" fontId="8" fillId="14" borderId="0" xfId="0" applyNumberFormat="1" applyFont="1" applyFill="1"/>
    <xf numFmtId="0" fontId="4" fillId="0" borderId="21" xfId="0" applyFont="1" applyBorder="1"/>
    <xf numFmtId="44" fontId="4" fillId="0" borderId="22" xfId="1" applyFont="1" applyBorder="1"/>
    <xf numFmtId="0" fontId="4" fillId="0" borderId="22" xfId="0" applyFont="1" applyBorder="1"/>
    <xf numFmtId="44" fontId="4" fillId="2" borderId="22" xfId="0" applyNumberFormat="1" applyFont="1" applyFill="1" applyBorder="1"/>
    <xf numFmtId="10" fontId="4" fillId="2" borderId="13" xfId="2" applyNumberFormat="1" applyFont="1" applyFill="1" applyBorder="1"/>
    <xf numFmtId="44" fontId="4" fillId="0" borderId="0" xfId="1" applyFont="1"/>
    <xf numFmtId="44" fontId="4" fillId="9" borderId="1" xfId="1" applyFont="1" applyFill="1" applyBorder="1"/>
    <xf numFmtId="44" fontId="4" fillId="9" borderId="2" xfId="0" applyNumberFormat="1" applyFont="1" applyFill="1" applyBorder="1"/>
    <xf numFmtId="0" fontId="4" fillId="0" borderId="0" xfId="0" applyFont="1" applyBorder="1"/>
    <xf numFmtId="44" fontId="4" fillId="0" borderId="0" xfId="1" applyFont="1" applyBorder="1"/>
    <xf numFmtId="44" fontId="4" fillId="9" borderId="4" xfId="0" applyNumberFormat="1" applyFont="1" applyFill="1" applyBorder="1"/>
    <xf numFmtId="10" fontId="4" fillId="9" borderId="11" xfId="2" applyNumberFormat="1" applyFont="1" applyFill="1" applyBorder="1"/>
    <xf numFmtId="44" fontId="4" fillId="9" borderId="22" xfId="0" applyNumberFormat="1" applyFont="1" applyFill="1" applyBorder="1"/>
    <xf numFmtId="10" fontId="4" fillId="9" borderId="13" xfId="2" applyNumberFormat="1" applyFont="1" applyFill="1" applyBorder="1"/>
    <xf numFmtId="0" fontId="5" fillId="6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49" fontId="5" fillId="6" borderId="8" xfId="0" applyNumberFormat="1" applyFont="1" applyFill="1" applyBorder="1" applyAlignment="1">
      <alignment horizontal="center" vertical="center"/>
    </xf>
    <xf numFmtId="2" fontId="5" fillId="6" borderId="9" xfId="0" applyNumberFormat="1" applyFont="1" applyFill="1" applyBorder="1" applyAlignment="1">
      <alignment horizontal="center" vertical="center" wrapText="1"/>
    </xf>
    <xf numFmtId="0" fontId="5" fillId="7" borderId="14" xfId="0" applyFont="1" applyFill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0" fontId="4" fillId="0" borderId="15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164" fontId="3" fillId="14" borderId="8" xfId="0" applyNumberFormat="1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 vertical="center"/>
    </xf>
    <xf numFmtId="164" fontId="3" fillId="14" borderId="8" xfId="0" applyNumberFormat="1" applyFont="1" applyFill="1" applyBorder="1" applyAlignment="1">
      <alignment horizontal="center" vertical="center"/>
    </xf>
    <xf numFmtId="9" fontId="3" fillId="14" borderId="9" xfId="2" applyFont="1" applyFill="1" applyBorder="1" applyAlignment="1">
      <alignment horizontal="center"/>
    </xf>
    <xf numFmtId="2" fontId="3" fillId="14" borderId="12" xfId="0" applyNumberFormat="1" applyFont="1" applyFill="1" applyBorder="1" applyAlignment="1">
      <alignment horizontal="center" vertical="center"/>
    </xf>
    <xf numFmtId="0" fontId="2" fillId="19" borderId="0" xfId="0" applyFont="1" applyFill="1"/>
    <xf numFmtId="0" fontId="6" fillId="19" borderId="0" xfId="0" applyFont="1" applyFill="1"/>
    <xf numFmtId="168" fontId="8" fillId="14" borderId="0" xfId="0" applyNumberFormat="1" applyFont="1" applyFill="1"/>
    <xf numFmtId="169" fontId="8" fillId="14" borderId="0" xfId="0" applyNumberFormat="1" applyFont="1" applyFill="1"/>
    <xf numFmtId="43" fontId="2" fillId="0" borderId="0" xfId="0" applyNumberFormat="1" applyFont="1"/>
    <xf numFmtId="167" fontId="2" fillId="0" borderId="0" xfId="0" applyNumberFormat="1" applyFont="1"/>
    <xf numFmtId="167" fontId="2" fillId="7" borderId="0" xfId="0" applyNumberFormat="1" applyFont="1" applyFill="1"/>
    <xf numFmtId="167" fontId="2" fillId="13" borderId="0" xfId="0" applyNumberFormat="1" applyFont="1" applyFill="1"/>
    <xf numFmtId="167" fontId="2" fillId="18" borderId="0" xfId="0" applyNumberFormat="1" applyFont="1" applyFill="1"/>
    <xf numFmtId="167" fontId="2" fillId="4" borderId="0" xfId="0" applyNumberFormat="1" applyFont="1" applyFill="1"/>
    <xf numFmtId="167" fontId="2" fillId="17" borderId="0" xfId="0" applyNumberFormat="1" applyFont="1" applyFill="1"/>
    <xf numFmtId="167" fontId="2" fillId="8" borderId="0" xfId="0" applyNumberFormat="1" applyFont="1" applyFill="1"/>
    <xf numFmtId="167" fontId="2" fillId="19" borderId="0" xfId="0" applyNumberFormat="1" applyFont="1" applyFill="1"/>
    <xf numFmtId="167" fontId="2" fillId="11" borderId="0" xfId="0" applyNumberFormat="1" applyFont="1" applyFill="1"/>
    <xf numFmtId="167" fontId="2" fillId="12" borderId="0" xfId="0" applyNumberFormat="1" applyFont="1" applyFill="1"/>
    <xf numFmtId="0" fontId="3" fillId="14" borderId="7" xfId="0" applyFont="1" applyFill="1" applyBorder="1" applyAlignment="1">
      <alignment horizontal="center"/>
    </xf>
    <xf numFmtId="0" fontId="2" fillId="20" borderId="0" xfId="0" applyFont="1" applyFill="1"/>
    <xf numFmtId="0" fontId="6" fillId="20" borderId="0" xfId="0" applyFont="1" applyFill="1"/>
    <xf numFmtId="167" fontId="2" fillId="20" borderId="0" xfId="0" applyNumberFormat="1" applyFont="1" applyFill="1"/>
    <xf numFmtId="0" fontId="2" fillId="21" borderId="0" xfId="0" applyFont="1" applyFill="1"/>
    <xf numFmtId="0" fontId="6" fillId="21" borderId="0" xfId="0" applyFont="1" applyFill="1"/>
    <xf numFmtId="167" fontId="2" fillId="21" borderId="0" xfId="0" applyNumberFormat="1" applyFont="1" applyFill="1"/>
    <xf numFmtId="0" fontId="4" fillId="0" borderId="0" xfId="0" applyFont="1" applyAlignment="1">
      <alignment horizontal="center"/>
    </xf>
    <xf numFmtId="170" fontId="4" fillId="0" borderId="15" xfId="0" applyNumberFormat="1" applyFont="1" applyBorder="1" applyAlignment="1">
      <alignment horizontal="center" vertical="center"/>
    </xf>
    <xf numFmtId="170" fontId="4" fillId="0" borderId="4" xfId="0" applyNumberFormat="1" applyFont="1" applyBorder="1" applyAlignment="1">
      <alignment horizontal="center" vertical="center"/>
    </xf>
    <xf numFmtId="0" fontId="4" fillId="0" borderId="25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14" fontId="4" fillId="0" borderId="23" xfId="0" applyNumberFormat="1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0" xfId="0" applyFont="1" applyAlignment="1">
      <alignment horizontal="right"/>
    </xf>
    <xf numFmtId="0" fontId="4" fillId="0" borderId="4" xfId="0" applyFont="1" applyBorder="1" applyAlignment="1">
      <alignment horizontal="right"/>
    </xf>
    <xf numFmtId="0" fontId="4" fillId="0" borderId="22" xfId="0" applyFont="1" applyBorder="1" applyAlignment="1">
      <alignment horizontal="right"/>
    </xf>
    <xf numFmtId="171" fontId="4" fillId="9" borderId="2" xfId="0" applyNumberFormat="1" applyFont="1" applyFill="1" applyBorder="1" applyAlignment="1">
      <alignment horizontal="right"/>
    </xf>
    <xf numFmtId="0" fontId="6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4" fillId="0" borderId="0" xfId="0" applyNumberFormat="1" applyFont="1" applyFill="1" applyBorder="1" applyAlignment="1">
      <alignment horizontal="center"/>
    </xf>
    <xf numFmtId="1" fontId="4" fillId="0" borderId="0" xfId="0" applyNumberFormat="1" applyFont="1" applyFill="1" applyAlignment="1">
      <alignment horizontal="center"/>
    </xf>
    <xf numFmtId="1" fontId="5" fillId="10" borderId="29" xfId="0" applyNumberFormat="1" applyFont="1" applyFill="1" applyBorder="1" applyAlignment="1">
      <alignment horizontal="center"/>
    </xf>
    <xf numFmtId="1" fontId="4" fillId="0" borderId="30" xfId="0" applyNumberFormat="1" applyFont="1" applyBorder="1" applyAlignment="1">
      <alignment horizontal="center"/>
    </xf>
    <xf numFmtId="1" fontId="4" fillId="0" borderId="31" xfId="0" applyNumberFormat="1" applyFont="1" applyBorder="1" applyAlignment="1">
      <alignment horizontal="center"/>
    </xf>
    <xf numFmtId="1" fontId="5" fillId="8" borderId="29" xfId="0" applyNumberFormat="1" applyFont="1" applyFill="1" applyBorder="1" applyAlignment="1">
      <alignment horizontal="center"/>
    </xf>
    <xf numFmtId="14" fontId="4" fillId="0" borderId="14" xfId="0" applyNumberFormat="1" applyFont="1" applyBorder="1"/>
    <xf numFmtId="0" fontId="5" fillId="10" borderId="12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center"/>
    </xf>
    <xf numFmtId="14" fontId="4" fillId="0" borderId="32" xfId="0" applyNumberFormat="1" applyFont="1" applyBorder="1" applyAlignment="1">
      <alignment horizontal="center"/>
    </xf>
    <xf numFmtId="44" fontId="4" fillId="0" borderId="15" xfId="1" applyFont="1" applyBorder="1"/>
    <xf numFmtId="44" fontId="5" fillId="10" borderId="12" xfId="1" applyFont="1" applyFill="1" applyBorder="1" applyAlignment="1">
      <alignment horizontal="center"/>
    </xf>
    <xf numFmtId="44" fontId="5" fillId="8" borderId="12" xfId="1" applyFont="1" applyFill="1" applyBorder="1" applyAlignment="1">
      <alignment horizontal="center"/>
    </xf>
    <xf numFmtId="0" fontId="4" fillId="0" borderId="15" xfId="0" applyFont="1" applyBorder="1" applyAlignment="1">
      <alignment horizontal="right"/>
    </xf>
    <xf numFmtId="44" fontId="4" fillId="2" borderId="15" xfId="0" applyNumberFormat="1" applyFont="1" applyFill="1" applyBorder="1"/>
    <xf numFmtId="44" fontId="4" fillId="9" borderId="15" xfId="0" applyNumberFormat="1" applyFont="1" applyFill="1" applyBorder="1"/>
    <xf numFmtId="0" fontId="4" fillId="9" borderId="15" xfId="0" applyNumberFormat="1" applyFont="1" applyFill="1" applyBorder="1"/>
    <xf numFmtId="49" fontId="5" fillId="10" borderId="12" xfId="0" applyNumberFormat="1" applyFont="1" applyFill="1" applyBorder="1" applyAlignment="1">
      <alignment horizontal="center"/>
    </xf>
    <xf numFmtId="49" fontId="5" fillId="8" borderId="12" xfId="0" applyNumberFormat="1" applyFont="1" applyFill="1" applyBorder="1" applyAlignment="1">
      <alignment horizontal="center"/>
    </xf>
    <xf numFmtId="10" fontId="4" fillId="2" borderId="16" xfId="2" applyNumberFormat="1" applyFont="1" applyFill="1" applyBorder="1"/>
    <xf numFmtId="10" fontId="4" fillId="9" borderId="16" xfId="2" applyNumberFormat="1" applyFont="1" applyFill="1" applyBorder="1"/>
    <xf numFmtId="44" fontId="5" fillId="7" borderId="12" xfId="1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right"/>
    </xf>
    <xf numFmtId="49" fontId="5" fillId="7" borderId="12" xfId="0" applyNumberFormat="1" applyFont="1" applyFill="1" applyBorder="1" applyAlignment="1">
      <alignment horizontal="center"/>
    </xf>
    <xf numFmtId="10" fontId="4" fillId="9" borderId="28" xfId="2" applyNumberFormat="1" applyFont="1" applyFill="1" applyBorder="1"/>
    <xf numFmtId="10" fontId="4" fillId="2" borderId="20" xfId="2" applyNumberFormat="1" applyFont="1" applyFill="1" applyBorder="1"/>
    <xf numFmtId="0" fontId="4" fillId="0" borderId="15" xfId="0" applyNumberFormat="1" applyFont="1" applyBorder="1"/>
    <xf numFmtId="0" fontId="7" fillId="23" borderId="33" xfId="0" applyFont="1" applyFill="1" applyBorder="1"/>
    <xf numFmtId="0" fontId="2" fillId="20" borderId="34" xfId="0" applyFont="1" applyFill="1" applyBorder="1"/>
    <xf numFmtId="0" fontId="6" fillId="20" borderId="34" xfId="0" applyFont="1" applyFill="1" applyBorder="1"/>
    <xf numFmtId="0" fontId="6" fillId="24" borderId="34" xfId="0" applyFont="1" applyFill="1" applyBorder="1"/>
    <xf numFmtId="0" fontId="2" fillId="21" borderId="34" xfId="0" applyFont="1" applyFill="1" applyBorder="1"/>
    <xf numFmtId="0" fontId="6" fillId="21" borderId="34" xfId="0" applyFont="1" applyFill="1" applyBorder="1"/>
    <xf numFmtId="0" fontId="2" fillId="7" borderId="34" xfId="0" applyFont="1" applyFill="1" applyBorder="1"/>
    <xf numFmtId="0" fontId="6" fillId="7" borderId="34" xfId="0" applyFont="1" applyFill="1" applyBorder="1"/>
    <xf numFmtId="0" fontId="2" fillId="13" borderId="34" xfId="0" applyFont="1" applyFill="1" applyBorder="1"/>
    <xf numFmtId="0" fontId="6" fillId="13" borderId="34" xfId="0" applyFont="1" applyFill="1" applyBorder="1"/>
    <xf numFmtId="0" fontId="2" fillId="24" borderId="34" xfId="0" applyFont="1" applyFill="1" applyBorder="1"/>
    <xf numFmtId="0" fontId="2" fillId="18" borderId="34" xfId="0" applyFont="1" applyFill="1" applyBorder="1"/>
    <xf numFmtId="0" fontId="6" fillId="18" borderId="34" xfId="0" applyFont="1" applyFill="1" applyBorder="1"/>
    <xf numFmtId="0" fontId="2" fillId="4" borderId="34" xfId="0" applyFont="1" applyFill="1" applyBorder="1"/>
    <xf numFmtId="0" fontId="6" fillId="4" borderId="34" xfId="0" applyFont="1" applyFill="1" applyBorder="1"/>
    <xf numFmtId="0" fontId="2" fillId="17" borderId="34" xfId="0" applyFont="1" applyFill="1" applyBorder="1"/>
    <xf numFmtId="0" fontId="6" fillId="17" borderId="34" xfId="0" applyFont="1" applyFill="1" applyBorder="1"/>
    <xf numFmtId="0" fontId="2" fillId="8" borderId="34" xfId="0" applyFont="1" applyFill="1" applyBorder="1"/>
    <xf numFmtId="0" fontId="6" fillId="8" borderId="34" xfId="0" applyFont="1" applyFill="1" applyBorder="1"/>
    <xf numFmtId="0" fontId="2" fillId="19" borderId="34" xfId="0" applyFont="1" applyFill="1" applyBorder="1"/>
    <xf numFmtId="0" fontId="6" fillId="19" borderId="34" xfId="0" applyFont="1" applyFill="1" applyBorder="1"/>
    <xf numFmtId="0" fontId="2" fillId="11" borderId="34" xfId="0" applyFont="1" applyFill="1" applyBorder="1"/>
    <xf numFmtId="0" fontId="6" fillId="11" borderId="34" xfId="0" applyFont="1" applyFill="1" applyBorder="1"/>
    <xf numFmtId="0" fontId="2" fillId="12" borderId="35" xfId="0" applyFont="1" applyFill="1" applyBorder="1"/>
    <xf numFmtId="0" fontId="6" fillId="12" borderId="35" xfId="0" applyFont="1" applyFill="1" applyBorder="1"/>
    <xf numFmtId="44" fontId="2" fillId="20" borderId="34" xfId="1" applyFont="1" applyFill="1" applyBorder="1"/>
    <xf numFmtId="44" fontId="2" fillId="21" borderId="34" xfId="1" applyFont="1" applyFill="1" applyBorder="1"/>
    <xf numFmtId="44" fontId="2" fillId="7" borderId="34" xfId="1" applyFont="1" applyFill="1" applyBorder="1"/>
    <xf numFmtId="44" fontId="2" fillId="13" borderId="34" xfId="1" applyFont="1" applyFill="1" applyBorder="1"/>
    <xf numFmtId="44" fontId="2" fillId="24" borderId="34" xfId="1" applyFont="1" applyFill="1" applyBorder="1"/>
    <xf numFmtId="44" fontId="2" fillId="18" borderId="34" xfId="1" applyFont="1" applyFill="1" applyBorder="1"/>
    <xf numFmtId="44" fontId="2" fillId="4" borderId="34" xfId="1" applyFont="1" applyFill="1" applyBorder="1"/>
    <xf numFmtId="44" fontId="2" fillId="17" borderId="34" xfId="1" applyFont="1" applyFill="1" applyBorder="1"/>
    <xf numFmtId="44" fontId="2" fillId="8" borderId="34" xfId="1" applyFont="1" applyFill="1" applyBorder="1"/>
    <xf numFmtId="44" fontId="2" fillId="19" borderId="34" xfId="1" applyFont="1" applyFill="1" applyBorder="1"/>
    <xf numFmtId="44" fontId="2" fillId="11" borderId="34" xfId="1" applyFont="1" applyFill="1" applyBorder="1"/>
    <xf numFmtId="44" fontId="2" fillId="12" borderId="35" xfId="1" applyFont="1" applyFill="1" applyBorder="1"/>
    <xf numFmtId="0" fontId="2" fillId="10" borderId="12" xfId="0" applyFont="1" applyFill="1" applyBorder="1" applyAlignment="1">
      <alignment horizontal="right"/>
    </xf>
    <xf numFmtId="44" fontId="2" fillId="10" borderId="12" xfId="1" applyFont="1" applyFill="1" applyBorder="1" applyAlignment="1">
      <alignment horizontal="right"/>
    </xf>
    <xf numFmtId="0" fontId="0" fillId="22" borderId="0" xfId="0" applyFill="1"/>
    <xf numFmtId="172" fontId="0" fillId="0" borderId="0" xfId="0" applyNumberFormat="1" applyFont="1"/>
    <xf numFmtId="14" fontId="0" fillId="0" borderId="0" xfId="0" applyNumberFormat="1"/>
    <xf numFmtId="7" fontId="4" fillId="0" borderId="4" xfId="1" applyNumberFormat="1" applyFont="1" applyBorder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/>
    </xf>
    <xf numFmtId="0" fontId="2" fillId="20" borderId="2" xfId="0" applyFont="1" applyFill="1" applyBorder="1" applyAlignment="1">
      <alignment horizontal="center"/>
    </xf>
    <xf numFmtId="0" fontId="2" fillId="20" borderId="3" xfId="0" applyFont="1" applyFill="1" applyBorder="1" applyAlignment="1">
      <alignment horizontal="center"/>
    </xf>
    <xf numFmtId="0" fontId="9" fillId="22" borderId="5" xfId="0" applyFont="1" applyFill="1" applyBorder="1" applyAlignment="1">
      <alignment horizontal="center" vertical="center"/>
    </xf>
    <xf numFmtId="0" fontId="9" fillId="22" borderId="6" xfId="0" applyFont="1" applyFill="1" applyBorder="1" applyAlignment="1">
      <alignment horizontal="center" vertical="center"/>
    </xf>
    <xf numFmtId="0" fontId="9" fillId="22" borderId="27" xfId="0" applyFont="1" applyFill="1" applyBorder="1" applyAlignment="1">
      <alignment horizontal="center" vertical="center"/>
    </xf>
    <xf numFmtId="0" fontId="9" fillId="22" borderId="25" xfId="0" applyFont="1" applyFill="1" applyBorder="1" applyAlignment="1">
      <alignment horizontal="center" vertical="center"/>
    </xf>
    <xf numFmtId="0" fontId="9" fillId="22" borderId="26" xfId="0" applyFont="1" applyFill="1" applyBorder="1" applyAlignment="1">
      <alignment horizontal="center" vertical="center"/>
    </xf>
    <xf numFmtId="0" fontId="9" fillId="22" borderId="28" xfId="0" applyFont="1" applyFill="1" applyBorder="1" applyAlignment="1">
      <alignment horizontal="center" vertical="center"/>
    </xf>
    <xf numFmtId="0" fontId="7" fillId="14" borderId="0" xfId="0" applyFont="1" applyFill="1" applyAlignment="1">
      <alignment horizontal="center"/>
    </xf>
    <xf numFmtId="14" fontId="6" fillId="22" borderId="0" xfId="0" applyNumberFormat="1" applyFont="1" applyFill="1"/>
    <xf numFmtId="172" fontId="6" fillId="22" borderId="0" xfId="0" applyNumberFormat="1" applyFont="1" applyFill="1"/>
    <xf numFmtId="0" fontId="6" fillId="22" borderId="0" xfId="0" applyFont="1" applyFill="1"/>
    <xf numFmtId="0" fontId="6" fillId="0" borderId="0" xfId="0" applyFont="1" applyProtection="1">
      <protection locked="0"/>
    </xf>
    <xf numFmtId="44" fontId="6" fillId="0" borderId="0" xfId="1" applyFont="1" applyProtection="1">
      <protection locked="0"/>
    </xf>
  </cellXfs>
  <cellStyles count="4">
    <cellStyle name="Monétaire" xfId="1" builtinId="4"/>
    <cellStyle name="Monétaire 2" xfId="3"/>
    <cellStyle name="Normal" xfId="0" builtinId="0"/>
    <cellStyle name="Pourcentage" xfId="2" builtinId="5"/>
  </cellStyles>
  <dxfs count="27">
    <dxf>
      <font>
        <strike val="0"/>
        <outline val="0"/>
        <shadow val="0"/>
        <u val="none"/>
        <vertAlign val="baseline"/>
        <sz val="14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35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35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35" formatCode="_-* #,##0.00\ _€_-;\-* #,##0.00\ _€_-;_-* &quot;-&quot;??\ _€_-;_-@_-"/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7" formatCode="_-[$$-409]* #,##0.000_ ;_-[$$-409]* \-#,##0.000\ ;_-[$$-409]* &quot;-&quot;???_ ;_-@_ "/>
    </dxf>
    <dxf>
      <font>
        <strike val="0"/>
        <outline val="0"/>
        <shadow val="0"/>
        <u val="none"/>
        <vertAlign val="baseline"/>
        <sz val="14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4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name val="Calibri"/>
        <scheme val="minor"/>
      </font>
    </dxf>
    <dxf>
      <fill>
        <patternFill>
          <bgColor rgb="FF00D05E"/>
        </patternFill>
      </fill>
    </dxf>
    <dxf>
      <fill>
        <patternFill>
          <bgColor rgb="FFFF373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5050"/>
      </font>
    </dxf>
    <dxf>
      <font>
        <color rgb="FF99FF99"/>
      </font>
    </dxf>
    <dxf>
      <font>
        <color rgb="FFFF5050"/>
      </font>
    </dxf>
    <dxf>
      <font>
        <color rgb="FF99FF99"/>
      </font>
    </dxf>
    <dxf>
      <fill>
        <patternFill>
          <bgColor rgb="FF99FF99"/>
        </patternFill>
      </fill>
    </dxf>
    <dxf>
      <fill>
        <patternFill>
          <bgColor rgb="FFFF505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CCFF"/>
      <color rgb="FFFF6600"/>
      <color rgb="FF996633"/>
      <color rgb="FFCCFFFF"/>
      <color rgb="FFFF66CC"/>
      <color rgb="FFD1A375"/>
      <color rgb="FF3399FF"/>
      <color rgb="FF99FF99"/>
      <color rgb="FFFF505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355600</xdr:colOff>
      <xdr:row>17</xdr:row>
      <xdr:rowOff>171450</xdr:rowOff>
    </xdr:from>
    <xdr:ext cx="1173991" cy="344633"/>
    <xdr:sp macro="[0]!valider" textlink="">
      <xdr:nvSpPr>
        <xdr:cNvPr id="2" name="Rectangle à coins arrondis 1"/>
        <xdr:cNvSpPr/>
      </xdr:nvSpPr>
      <xdr:spPr>
        <a:xfrm>
          <a:off x="6140450" y="4083050"/>
          <a:ext cx="1173991" cy="344633"/>
        </a:xfrm>
        <a:prstGeom prst="roundRect">
          <a:avLst/>
        </a:prstGeom>
        <a:solidFill>
          <a:schemeClr val="accent2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/>
            <a:t>.</a:t>
          </a:r>
          <a:r>
            <a:rPr lang="fr-FR" sz="1400" baseline="0"/>
            <a:t>   </a:t>
          </a:r>
          <a:r>
            <a:rPr lang="fr-FR" sz="1400"/>
            <a:t>VALIDER   .</a:t>
          </a:r>
        </a:p>
      </xdr:txBody>
    </xdr:sp>
    <xdr:clientData/>
  </xdr:oneCellAnchor>
  <xdr:oneCellAnchor>
    <xdr:from>
      <xdr:col>8</xdr:col>
      <xdr:colOff>400050</xdr:colOff>
      <xdr:row>17</xdr:row>
      <xdr:rowOff>101600</xdr:rowOff>
    </xdr:from>
    <xdr:ext cx="1177598" cy="344633"/>
    <xdr:sp macro="" textlink="">
      <xdr:nvSpPr>
        <xdr:cNvPr id="3" name="Rectangle à coins arrondis 2"/>
        <xdr:cNvSpPr/>
      </xdr:nvSpPr>
      <xdr:spPr>
        <a:xfrm>
          <a:off x="8928100" y="4013200"/>
          <a:ext cx="1177598" cy="344633"/>
        </a:xfrm>
        <a:prstGeom prst="roundRect">
          <a:avLst/>
        </a:prstGeom>
        <a:solidFill>
          <a:schemeClr val="accent2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/>
            <a:t>RECHERCHER</a:t>
          </a:r>
        </a:p>
      </xdr:txBody>
    </xdr:sp>
    <xdr:clientData/>
  </xdr:oneCellAnchor>
</xdr:wsDr>
</file>

<file path=xl/queryTables/queryTable1.xml><?xml version="1.0" encoding="utf-8"?>
<queryTable xmlns="http://schemas.openxmlformats.org/spreadsheetml/2006/main" name="DonnéesExternes_1" refreshOnLoad="1" connectionId="3" autoFormatId="16" applyNumberFormats="0" applyBorderFormats="0" applyFontFormats="0" applyPatternFormats="0" applyAlignmentFormats="0" applyWidthHeightFormats="0">
  <queryTableRefresh nextId="48">
    <queryTableFields count="9">
      <queryTableField id="39" name="Symbole" tableColumnId="23"/>
      <queryTableField id="40" name="Nom" tableColumnId="24"/>
      <queryTableField id="41" name="Valeur $" tableColumnId="25"/>
      <queryTableField id="42" name="Volume 24 Heures" tableColumnId="26"/>
      <queryTableField id="43" name="% 1 Heure" tableColumnId="27"/>
      <queryTableField id="44" name="% 24 Heures" tableColumnId="28"/>
      <queryTableField id="45" name="% 7 Jours" tableColumnId="29"/>
      <queryTableField id="46" name="% 30 Jours" tableColumnId="30"/>
      <queryTableField id="47" name="Dernière MàJ" tableColumnId="31"/>
    </queryTableFields>
    <queryTableDeletedFields count="11">
      <deletedField name="Value.is_fiat"/>
      <deletedField name="Value.id"/>
      <deletedField name="Name"/>
      <deletedField name="Name"/>
      <deletedField name="Value.max_supply"/>
      <deletedField name="Value.circulating_supply"/>
      <deletedField name="Value.total_supply"/>
      <deletedField name="Value.is_fiat"/>
      <deletedField name="Value.id"/>
      <deletedField name="Value.quote.USD.last_updated"/>
      <deletedField name="Value.quote.USD.market_cap"/>
    </queryTableDeletedFields>
  </queryTableRefresh>
</queryTable>
</file>

<file path=xl/queryTables/queryTable2.xml><?xml version="1.0" encoding="utf-8"?>
<queryTable xmlns="http://schemas.openxmlformats.org/spreadsheetml/2006/main" name="DonnéesExternes_2" connectionId="7" autoFormatId="16" applyNumberFormats="0" applyBorderFormats="0" applyFontFormats="0" applyPatternFormats="0" applyAlignmentFormats="0" applyWidthHeightFormats="0">
  <queryTableRefresh nextId="5">
    <queryTableFields count="2">
      <queryTableField id="3" name="Devise" tableColumnId="1"/>
      <queryTableField id="4" name="Valeur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5" name="latest_symbol_BTC_ETH_DOT_LINK_EOS_LTC_ORN_COTI_ETC_GAME_BNB_ATOM_DASH" displayName="latest_symbol_BTC_ETH_DOT_LINK_EOS_LTC_ORN_COTI_ETC_GAME_BNB_ATOM_DASH" ref="A1:I14" tableType="queryTable" totalsRowShown="0" headerRowDxfId="14" dataDxfId="13">
  <autoFilter ref="A1:I14"/>
  <tableColumns count="9">
    <tableColumn id="23" uniqueName="23" name="Symbole" queryTableFieldId="39" dataDxfId="12"/>
    <tableColumn id="24" uniqueName="24" name="Nom" queryTableFieldId="40" dataDxfId="11"/>
    <tableColumn id="25" uniqueName="25" name="Valeur $" queryTableFieldId="41" dataDxfId="10"/>
    <tableColumn id="26" uniqueName="26" name="Volume 24 Heures" queryTableFieldId="42" dataDxfId="9"/>
    <tableColumn id="27" uniqueName="27" name="% 1 Heure" queryTableFieldId="43" dataDxfId="4"/>
    <tableColumn id="28" uniqueName="28" name="% 24 Heures" queryTableFieldId="44" dataDxfId="3"/>
    <tableColumn id="29" uniqueName="29" name="% 7 Jours" queryTableFieldId="45" dataDxfId="2"/>
    <tableColumn id="30" uniqueName="30" name="% 30 Jours" queryTableFieldId="46" dataDxfId="1"/>
    <tableColumn id="31" uniqueName="31" name="Dernière MàJ" queryTableFieldId="47" dataDxfId="0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6" name="Table_1" displayName="Table_1" ref="A17:B22" tableType="queryTable" totalsRowShown="0" headerRowDxfId="8" dataDxfId="7">
  <autoFilter ref="A17:B22"/>
  <tableColumns count="2">
    <tableColumn id="1" uniqueName="1" name="Devise" queryTableFieldId="3" dataDxfId="6"/>
    <tableColumn id="2" uniqueName="2" name="Valeur" queryTableFieldId="4" dataDxfId="5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4.9989318521683403E-2"/>
  </sheetPr>
  <dimension ref="D1:K7"/>
  <sheetViews>
    <sheetView showGridLines="0" topLeftCell="C1" zoomScale="110" zoomScaleNormal="110" workbookViewId="0">
      <selection activeCell="E7" sqref="E7"/>
    </sheetView>
  </sheetViews>
  <sheetFormatPr baseColWidth="10" defaultColWidth="11.453125" defaultRowHeight="15.5" x14ac:dyDescent="0.35"/>
  <cols>
    <col min="1" max="4" width="11.453125" style="6"/>
    <col min="5" max="5" width="17.7265625" style="6" customWidth="1"/>
    <col min="6" max="6" width="18" style="6" bestFit="1" customWidth="1"/>
    <col min="7" max="7" width="14.7265625" style="6" bestFit="1" customWidth="1"/>
    <col min="8" max="8" width="15.26953125" style="6" customWidth="1"/>
    <col min="9" max="9" width="19.26953125" style="6" customWidth="1"/>
    <col min="10" max="10" width="12.1796875" style="6" customWidth="1"/>
    <col min="11" max="11" width="13.81640625" style="6" customWidth="1"/>
    <col min="12" max="16384" width="11.453125" style="6"/>
  </cols>
  <sheetData>
    <row r="1" spans="4:11" ht="19" thickBot="1" x14ac:dyDescent="0.5">
      <c r="D1" s="193"/>
      <c r="E1" s="194"/>
      <c r="F1" s="194"/>
      <c r="G1" s="194"/>
      <c r="H1" s="194"/>
      <c r="I1" s="194"/>
      <c r="J1" s="194"/>
      <c r="K1" s="195"/>
    </row>
    <row r="2" spans="4:11" ht="16" thickBot="1" x14ac:dyDescent="0.4">
      <c r="D2" s="65" t="s">
        <v>27</v>
      </c>
      <c r="E2" s="66" t="s">
        <v>14</v>
      </c>
      <c r="F2" s="66" t="s">
        <v>15</v>
      </c>
      <c r="G2" s="66" t="s">
        <v>20</v>
      </c>
      <c r="H2" s="66" t="s">
        <v>19</v>
      </c>
      <c r="I2" s="67" t="s">
        <v>12</v>
      </c>
      <c r="J2" s="66" t="s">
        <v>16</v>
      </c>
      <c r="K2" s="68" t="s">
        <v>56</v>
      </c>
    </row>
    <row r="3" spans="4:11" ht="15.75" customHeight="1" x14ac:dyDescent="0.35">
      <c r="D3" s="69" t="s">
        <v>0</v>
      </c>
      <c r="E3" s="70">
        <f>BTC!G2</f>
        <v>0</v>
      </c>
      <c r="F3" s="105">
        <f>BTC!H2</f>
        <v>0</v>
      </c>
      <c r="G3" s="70" t="e">
        <f>BTC!I2</f>
        <v>#DIV/0!</v>
      </c>
      <c r="H3" s="70">
        <f>BTC!J2</f>
        <v>0</v>
      </c>
      <c r="I3" s="70">
        <f>BTC!K2</f>
        <v>0</v>
      </c>
      <c r="J3" s="71" t="str">
        <f>BTC!L2</f>
        <v/>
      </c>
      <c r="K3" s="72" t="e">
        <f t="shared" ref="K3:K5" si="0">H3/E3</f>
        <v>#DIV/0!</v>
      </c>
    </row>
    <row r="4" spans="4:11" ht="15.75" customHeight="1" x14ac:dyDescent="0.35">
      <c r="D4" s="73" t="s">
        <v>2</v>
      </c>
      <c r="E4" s="74">
        <f>ETH!G2</f>
        <v>0</v>
      </c>
      <c r="F4" s="106">
        <f>ETH!H2</f>
        <v>0</v>
      </c>
      <c r="G4" s="74" t="e">
        <f>ETH!I2</f>
        <v>#DIV/0!</v>
      </c>
      <c r="H4" s="74">
        <f>ETH!J2</f>
        <v>0</v>
      </c>
      <c r="I4" s="74">
        <f>ETH!K2</f>
        <v>0</v>
      </c>
      <c r="J4" s="75" t="e">
        <f>ETH!L2</f>
        <v>#DIV/0!</v>
      </c>
      <c r="K4" s="76" t="e">
        <f t="shared" si="0"/>
        <v>#DIV/0!</v>
      </c>
    </row>
    <row r="5" spans="4:11" ht="16" thickBot="1" x14ac:dyDescent="0.4">
      <c r="D5" s="1" t="s">
        <v>24</v>
      </c>
      <c r="E5" s="2">
        <f>SUM(E3:E4)</f>
        <v>0</v>
      </c>
      <c r="F5" s="3"/>
      <c r="G5" s="3"/>
      <c r="H5" s="2">
        <f>SUM(H3:H4)</f>
        <v>0</v>
      </c>
      <c r="I5" s="2">
        <f>H5-E5</f>
        <v>0</v>
      </c>
      <c r="J5" s="4" t="e">
        <f>(H5-E5)/E5</f>
        <v>#DIV/0!</v>
      </c>
      <c r="K5" s="5" t="e">
        <f t="shared" si="0"/>
        <v>#DIV/0!</v>
      </c>
    </row>
    <row r="6" spans="4:11" ht="19" thickBot="1" x14ac:dyDescent="0.5">
      <c r="D6" s="196" t="s">
        <v>26</v>
      </c>
      <c r="E6" s="197"/>
      <c r="F6" s="197"/>
      <c r="G6" s="197"/>
      <c r="H6" s="197"/>
      <c r="I6" s="197"/>
      <c r="J6" s="197"/>
      <c r="K6" s="198"/>
    </row>
    <row r="7" spans="4:11" ht="16" thickBot="1" x14ac:dyDescent="0.4">
      <c r="D7" s="97" t="s">
        <v>24</v>
      </c>
      <c r="E7" s="77" t="e">
        <f>E5+#REF!</f>
        <v>#REF!</v>
      </c>
      <c r="F7" s="78"/>
      <c r="G7" s="78"/>
      <c r="H7" s="79" t="e">
        <f>H5+#REF!</f>
        <v>#REF!</v>
      </c>
      <c r="I7" s="79" t="e">
        <f>H7-E7</f>
        <v>#REF!</v>
      </c>
      <c r="J7" s="80" t="e">
        <f>(H7-E7)/E7</f>
        <v>#REF!</v>
      </c>
      <c r="K7" s="81" t="e">
        <f>+H7/E7</f>
        <v>#REF!</v>
      </c>
    </row>
  </sheetData>
  <mergeCells count="2">
    <mergeCell ref="D1:K1"/>
    <mergeCell ref="D6:K6"/>
  </mergeCells>
  <conditionalFormatting sqref="E3:K4">
    <cfRule type="expression" dxfId="26" priority="9">
      <formula>MOD(ROW(),2)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8D7FD323-B7CD-4545-8DEA-57F1F5A8F50A}">
            <xm:f>NOT(ISERROR(SEARCH("-",I3)))</xm:f>
            <xm:f>"-"</xm:f>
            <x14:dxf>
              <fill>
                <patternFill>
                  <bgColor rgb="FFFF5050"/>
                </patternFill>
              </fill>
            </x14:dxf>
          </x14:cfRule>
          <x14:cfRule type="notContainsText" priority="6" operator="notContains" id="{7E430305-C5C8-48F2-8943-742D153136C9}">
            <xm:f>ISERROR(SEARCH("-",I3))</xm:f>
            <xm:f>"-"</xm:f>
            <x14:dxf>
              <fill>
                <patternFill>
                  <bgColor rgb="FF99FF99"/>
                </patternFill>
              </fill>
            </x14:dxf>
          </x14:cfRule>
          <xm:sqref>I3:J4</xm:sqref>
        </x14:conditionalFormatting>
        <x14:conditionalFormatting xmlns:xm="http://schemas.microsoft.com/office/excel/2006/main">
          <x14:cfRule type="notContainsText" priority="3" operator="notContains" id="{FC09EABE-9262-4D0B-A769-413F28ABF88E}">
            <xm:f>ISERROR(SEARCH("-",I5))</xm:f>
            <xm:f>"-"</xm:f>
            <x14:dxf>
              <font>
                <color rgb="FF99FF99"/>
              </font>
            </x14:dxf>
          </x14:cfRule>
          <x14:cfRule type="containsText" priority="4" operator="containsText" id="{3D3DF2B5-D980-4DE7-B1D6-C85E155443CC}">
            <xm:f>NOT(ISERROR(SEARCH("-",I5)))</xm:f>
            <xm:f>"-"</xm:f>
            <x14:dxf>
              <font>
                <color rgb="FFFF5050"/>
              </font>
            </x14:dxf>
          </x14:cfRule>
          <xm:sqref>I5:J5</xm:sqref>
        </x14:conditionalFormatting>
        <x14:conditionalFormatting xmlns:xm="http://schemas.microsoft.com/office/excel/2006/main">
          <x14:cfRule type="notContainsText" priority="1" operator="notContains" id="{4822C1EF-276C-47B2-B606-0434E2C612AA}">
            <xm:f>ISERROR(SEARCH("-",I7))</xm:f>
            <xm:f>"-"</xm:f>
            <x14:dxf>
              <font>
                <color rgb="FF99FF99"/>
              </font>
            </x14:dxf>
          </x14:cfRule>
          <x14:cfRule type="containsText" priority="2" operator="containsText" id="{2DE43441-BFB9-4347-976B-6C7DC99FB158}">
            <xm:f>NOT(ISERROR(SEARCH("-",I7)))</xm:f>
            <xm:f>"-"</xm:f>
            <x14:dxf>
              <font>
                <color rgb="FFFF5050"/>
              </font>
            </x14:dxf>
          </x14:cfRule>
          <xm:sqref>I7:J7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16"/>
  <sheetViews>
    <sheetView tabSelected="1" workbookViewId="0">
      <selection activeCell="G10" sqref="G10"/>
    </sheetView>
  </sheetViews>
  <sheetFormatPr baseColWidth="10" defaultRowHeight="14.5" x14ac:dyDescent="0.35"/>
  <cols>
    <col min="1" max="1" width="10.90625" style="189"/>
    <col min="2" max="2" width="10.08984375" style="189" bestFit="1" customWidth="1"/>
    <col min="3" max="3" width="18.6328125" style="189" bestFit="1" customWidth="1"/>
    <col min="4" max="4" width="14.54296875" style="189" bestFit="1" customWidth="1"/>
    <col min="5" max="5" width="10.90625" style="189"/>
    <col min="6" max="6" width="17.453125" style="189" customWidth="1"/>
    <col min="7" max="7" width="19.26953125" style="189" customWidth="1"/>
    <col min="8" max="8" width="10.90625" style="189"/>
    <col min="9" max="9" width="15" style="189" bestFit="1" customWidth="1"/>
    <col min="10" max="10" width="19.26953125" style="189" customWidth="1"/>
    <col min="11" max="16384" width="10.90625" style="189"/>
  </cols>
  <sheetData>
    <row r="2" spans="2:10" ht="15" thickBot="1" x14ac:dyDescent="0.4"/>
    <row r="3" spans="2:10" ht="19" thickBot="1" x14ac:dyDescent="0.5">
      <c r="B3" s="150" t="str">
        <f>Cours!A1</f>
        <v>Symbole</v>
      </c>
      <c r="C3" s="150" t="str">
        <f>Cours!B1</f>
        <v>Nom</v>
      </c>
      <c r="D3" s="150" t="s">
        <v>70</v>
      </c>
    </row>
    <row r="4" spans="2:10" ht="19" thickBot="1" x14ac:dyDescent="0.5">
      <c r="B4" s="151" t="str">
        <f>Cours!A2</f>
        <v>ATOM</v>
      </c>
      <c r="C4" s="152" t="str">
        <f>Cours!B2</f>
        <v>Cosmos</v>
      </c>
      <c r="D4" s="175">
        <f>Cours!C2*Cours!$B$18</f>
        <v>16.928575527835271</v>
      </c>
      <c r="F4" s="187" t="s">
        <v>60</v>
      </c>
      <c r="G4" s="206">
        <f ca="1">TODAY()</f>
        <v>44251</v>
      </c>
      <c r="I4" s="187" t="s">
        <v>61</v>
      </c>
      <c r="J4" s="207">
        <f ca="1">NOW()</f>
        <v>44251.394864814814</v>
      </c>
    </row>
    <row r="5" spans="2:10" ht="18.5" x14ac:dyDescent="0.45">
      <c r="B5" s="154" t="str">
        <f>Cours!A3</f>
        <v>BNB</v>
      </c>
      <c r="C5" s="155" t="str">
        <f>Cours!B3</f>
        <v>Binance Coin</v>
      </c>
      <c r="D5" s="176">
        <f>Cours!C3*Cours!$B$18</f>
        <v>214.96633191722827</v>
      </c>
    </row>
    <row r="6" spans="2:10" ht="19" thickBot="1" x14ac:dyDescent="0.5">
      <c r="B6" s="156" t="str">
        <f>Cours!A4</f>
        <v>BTC</v>
      </c>
      <c r="C6" s="157" t="str">
        <f>Cours!B4</f>
        <v>Bitcoin</v>
      </c>
      <c r="D6" s="177">
        <f>Cours!C4*Cours!$B$18</f>
        <v>41670.831761657137</v>
      </c>
    </row>
    <row r="7" spans="2:10" ht="19" thickBot="1" x14ac:dyDescent="0.5">
      <c r="B7" s="158" t="str">
        <f>Cours!A5</f>
        <v>COTI</v>
      </c>
      <c r="C7" s="159" t="str">
        <f>Cours!B5</f>
        <v>COTI</v>
      </c>
      <c r="D7" s="178">
        <f>Cours!C5*Cours!$B$18</f>
        <v>0.1550402514865192</v>
      </c>
      <c r="F7" s="187" t="s">
        <v>73</v>
      </c>
      <c r="G7" s="209"/>
      <c r="I7" s="187" t="s">
        <v>68</v>
      </c>
      <c r="J7" s="209"/>
    </row>
    <row r="8" spans="2:10" ht="18.5" x14ac:dyDescent="0.45">
      <c r="B8" s="160" t="str">
        <f>Cours!A6</f>
        <v>DASH</v>
      </c>
      <c r="C8" s="153" t="str">
        <f>Cours!B6</f>
        <v>Dash</v>
      </c>
      <c r="D8" s="179">
        <f>Cours!C6*Cours!$B$18</f>
        <v>204.32558779165362</v>
      </c>
    </row>
    <row r="9" spans="2:10" ht="19" thickBot="1" x14ac:dyDescent="0.5">
      <c r="B9" s="161" t="str">
        <f>Cours!A7</f>
        <v>DOT</v>
      </c>
      <c r="C9" s="162" t="str">
        <f>Cours!B7</f>
        <v>Polkadot</v>
      </c>
      <c r="D9" s="180">
        <f>Cours!C7*Cours!$B$18</f>
        <v>29.436627846157982</v>
      </c>
    </row>
    <row r="10" spans="2:10" ht="19" thickBot="1" x14ac:dyDescent="0.5">
      <c r="B10" s="163" t="str">
        <f>Cours!A8</f>
        <v>EOS</v>
      </c>
      <c r="C10" s="164" t="str">
        <f>Cours!B8</f>
        <v>EOS</v>
      </c>
      <c r="D10" s="181">
        <f>Cours!C8*Cours!$B$18</f>
        <v>3.3113451477000373</v>
      </c>
      <c r="F10" s="188" t="s">
        <v>8</v>
      </c>
      <c r="G10" s="210"/>
    </row>
    <row r="11" spans="2:10" ht="18.5" x14ac:dyDescent="0.45">
      <c r="B11" s="165" t="str">
        <f>Cours!A9</f>
        <v>ETC</v>
      </c>
      <c r="C11" s="166" t="str">
        <f>Cours!B9</f>
        <v>Ethereum Classic</v>
      </c>
      <c r="D11" s="182">
        <f>Cours!C9*Cours!$B$18</f>
        <v>9.9790985325095836</v>
      </c>
    </row>
    <row r="12" spans="2:10" ht="19" thickBot="1" x14ac:dyDescent="0.5">
      <c r="B12" s="167" t="str">
        <f>Cours!A10</f>
        <v>ETH</v>
      </c>
      <c r="C12" s="168" t="str">
        <f>Cours!B10</f>
        <v>Ethereum</v>
      </c>
      <c r="D12" s="183">
        <f>Cours!C10*Cours!$B$18</f>
        <v>1366.8627259727662</v>
      </c>
    </row>
    <row r="13" spans="2:10" ht="19" thickBot="1" x14ac:dyDescent="0.5">
      <c r="B13" s="169" t="str">
        <f>Cours!A11</f>
        <v>GAME</v>
      </c>
      <c r="C13" s="170" t="str">
        <f>Cours!B11</f>
        <v>GameCredits</v>
      </c>
      <c r="D13" s="184">
        <f>Cours!C11*Cours!$B$18</f>
        <v>7.9842936781775453E-2</v>
      </c>
      <c r="F13" s="187" t="s">
        <v>72</v>
      </c>
      <c r="G13" s="208" t="str">
        <f>IFERROR(G10/VLOOKUP(G7,$B$4:$D$16,3,0),"")</f>
        <v/>
      </c>
      <c r="I13" s="187" t="s">
        <v>72</v>
      </c>
      <c r="J13" s="208" t="str">
        <f>IFERROR(G10/VLOOKUP(J7,$B$4:$D$16,3,0),"")</f>
        <v/>
      </c>
    </row>
    <row r="14" spans="2:10" ht="18.5" x14ac:dyDescent="0.45">
      <c r="B14" s="160" t="str">
        <f>Cours!A12</f>
        <v>LINK</v>
      </c>
      <c r="C14" s="153" t="str">
        <f>Cours!B12</f>
        <v>Chainlink</v>
      </c>
      <c r="D14" s="179">
        <f>Cours!C12*Cours!$B$18</f>
        <v>23.141175227710971</v>
      </c>
    </row>
    <row r="15" spans="2:10" ht="19" thickBot="1" x14ac:dyDescent="0.5">
      <c r="B15" s="171" t="str">
        <f>Cours!A13</f>
        <v>LTC</v>
      </c>
      <c r="C15" s="172" t="str">
        <f>Cours!B13</f>
        <v>Litecoin</v>
      </c>
      <c r="D15" s="185">
        <f>Cours!C13*Cours!$B$18</f>
        <v>150.92276027475734</v>
      </c>
    </row>
    <row r="16" spans="2:10" ht="19" thickBot="1" x14ac:dyDescent="0.5">
      <c r="B16" s="173" t="str">
        <f>Cours!A14</f>
        <v>ORN</v>
      </c>
      <c r="C16" s="174" t="str">
        <f>Cours!B14</f>
        <v>Orion Protocol</v>
      </c>
      <c r="D16" s="186">
        <f>Cours!C14*Cours!$B$18</f>
        <v>10.177949564249426</v>
      </c>
      <c r="F16" s="187" t="s">
        <v>71</v>
      </c>
      <c r="G16" s="208"/>
    </row>
  </sheetData>
  <sheetProtection sheet="1" objects="1" scenarios="1"/>
  <dataValidations count="1">
    <dataValidation type="list" allowBlank="1" showInputMessage="1" showErrorMessage="1" sqref="G7 J7">
      <formula1>$B$4:$B$16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"/>
  <sheetViews>
    <sheetView workbookViewId="0">
      <selection activeCell="A2" sqref="A2:XFD2"/>
    </sheetView>
  </sheetViews>
  <sheetFormatPr baseColWidth="10" defaultRowHeight="14.5" x14ac:dyDescent="0.35"/>
  <cols>
    <col min="4" max="4" width="10.90625" style="191"/>
    <col min="5" max="5" width="10.90625" style="190"/>
  </cols>
  <sheetData>
    <row r="1" spans="1:5" x14ac:dyDescent="0.35">
      <c r="A1" t="s">
        <v>71</v>
      </c>
      <c r="B1" t="s">
        <v>74</v>
      </c>
      <c r="C1" t="s">
        <v>75</v>
      </c>
      <c r="D1" s="191" t="s">
        <v>76</v>
      </c>
      <c r="E1" s="190" t="s">
        <v>77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N27"/>
  <sheetViews>
    <sheetView showGridLines="0" workbookViewId="0">
      <selection activeCell="C7" sqref="C7"/>
    </sheetView>
  </sheetViews>
  <sheetFormatPr baseColWidth="10" defaultColWidth="11.453125" defaultRowHeight="16" customHeight="1" x14ac:dyDescent="0.35"/>
  <cols>
    <col min="1" max="1" width="20.7265625" style="6" customWidth="1"/>
    <col min="2" max="2" width="11.453125" style="6"/>
    <col min="3" max="3" width="5.7265625" style="120" customWidth="1"/>
    <col min="4" max="4" width="11.81640625" style="6" bestFit="1" customWidth="1"/>
    <col min="5" max="5" width="11.81640625" style="104" customWidth="1"/>
    <col min="6" max="6" width="13.7265625" style="104" customWidth="1"/>
    <col min="7" max="7" width="17.7265625" style="56" customWidth="1"/>
    <col min="8" max="8" width="17.7265625" style="6" customWidth="1"/>
    <col min="9" max="12" width="17.7265625" style="36" customWidth="1"/>
    <col min="13" max="16384" width="11.453125" style="6"/>
  </cols>
  <sheetData>
    <row r="1" spans="1:14" ht="16" customHeight="1" thickBot="1" x14ac:dyDescent="0.4">
      <c r="A1" s="199" t="s">
        <v>0</v>
      </c>
      <c r="B1" s="200"/>
      <c r="E1" s="113"/>
      <c r="F1" s="107"/>
      <c r="G1" s="143" t="s">
        <v>8</v>
      </c>
      <c r="H1" s="144" t="s">
        <v>17</v>
      </c>
      <c r="I1" s="144" t="s">
        <v>28</v>
      </c>
      <c r="J1" s="144" t="s">
        <v>18</v>
      </c>
      <c r="K1" s="146" t="s">
        <v>12</v>
      </c>
      <c r="L1" s="144" t="s">
        <v>16</v>
      </c>
    </row>
    <row r="2" spans="1:14" ht="16" customHeight="1" thickBot="1" x14ac:dyDescent="0.4">
      <c r="A2" s="201"/>
      <c r="B2" s="202"/>
      <c r="C2" s="121"/>
      <c r="D2" s="59"/>
      <c r="E2" s="113"/>
      <c r="F2" s="113"/>
      <c r="G2" s="28">
        <f>SUM(G7:G27)</f>
        <v>0</v>
      </c>
      <c r="H2" s="29">
        <f>SUM(H7:H27)</f>
        <v>0</v>
      </c>
      <c r="I2" s="30" t="e">
        <f>G2/H2</f>
        <v>#DIV/0!</v>
      </c>
      <c r="J2" s="30">
        <f>SUM(J7:J27)</f>
        <v>0</v>
      </c>
      <c r="K2" s="30">
        <f>J2-G2</f>
        <v>0</v>
      </c>
      <c r="L2" s="148" t="str">
        <f>IFERROR(($A$8-I2)/I2,"")</f>
        <v/>
      </c>
    </row>
    <row r="3" spans="1:14" ht="16" customHeight="1" thickBot="1" x14ac:dyDescent="0.4">
      <c r="A3" s="203"/>
      <c r="B3" s="204"/>
      <c r="C3" s="122"/>
      <c r="D3" s="32"/>
      <c r="E3" s="108"/>
      <c r="F3" s="108"/>
      <c r="G3" s="33"/>
      <c r="H3" s="32"/>
      <c r="I3" s="34"/>
      <c r="J3" s="34"/>
      <c r="K3" s="34"/>
      <c r="L3" s="35"/>
    </row>
    <row r="4" spans="1:14" ht="16" customHeight="1" x14ac:dyDescent="0.35">
      <c r="C4" s="122"/>
      <c r="D4" s="32"/>
      <c r="E4" s="108"/>
      <c r="F4" s="108"/>
      <c r="G4" s="33"/>
      <c r="H4" s="32"/>
      <c r="I4" s="34"/>
      <c r="J4" s="34"/>
      <c r="K4" s="34"/>
      <c r="L4" s="35"/>
    </row>
    <row r="5" spans="1:14" ht="16" customHeight="1" thickBot="1" x14ac:dyDescent="0.4">
      <c r="C5" s="123"/>
      <c r="D5" s="36"/>
      <c r="E5" s="109"/>
      <c r="F5" s="109"/>
      <c r="G5" s="37"/>
      <c r="H5" s="36"/>
    </row>
    <row r="6" spans="1:14" ht="16" customHeight="1" thickBot="1" x14ac:dyDescent="0.4">
      <c r="A6" s="38" t="s">
        <v>29</v>
      </c>
      <c r="C6" s="124" t="s">
        <v>69</v>
      </c>
      <c r="D6" s="129" t="s">
        <v>60</v>
      </c>
      <c r="E6" s="129" t="s">
        <v>61</v>
      </c>
      <c r="F6" s="129" t="s">
        <v>68</v>
      </c>
      <c r="G6" s="133" t="s">
        <v>8</v>
      </c>
      <c r="H6" s="129" t="s">
        <v>9</v>
      </c>
      <c r="I6" s="129" t="s">
        <v>10</v>
      </c>
      <c r="J6" s="139" t="s">
        <v>19</v>
      </c>
      <c r="K6" s="139" t="s">
        <v>12</v>
      </c>
      <c r="L6" s="129" t="s">
        <v>16</v>
      </c>
    </row>
    <row r="7" spans="1:14" ht="16" customHeight="1" x14ac:dyDescent="0.35">
      <c r="A7" s="39" t="s">
        <v>30</v>
      </c>
      <c r="C7" s="125"/>
      <c r="D7" s="128"/>
      <c r="E7" s="131"/>
      <c r="F7" s="131"/>
      <c r="G7" s="132"/>
      <c r="H7" s="149"/>
      <c r="I7" s="136">
        <f t="shared" ref="I7:I27" si="0">IFERROR(G7/H7,0)</f>
        <v>0</v>
      </c>
      <c r="J7" s="136">
        <f>H7*$A$8</f>
        <v>0</v>
      </c>
      <c r="K7" s="136">
        <f t="shared" ref="K7:K27" si="1">J7-G7</f>
        <v>0</v>
      </c>
      <c r="L7" s="141" t="str">
        <f t="shared" ref="L7:L13" si="2">IFERROR(($A$8-I7)/I7,"")</f>
        <v/>
      </c>
      <c r="M7" s="44"/>
      <c r="N7" s="44"/>
    </row>
    <row r="8" spans="1:14" ht="16" customHeight="1" x14ac:dyDescent="0.35">
      <c r="A8" s="84">
        <f>A10*(Cours!B18)</f>
        <v>41670.831761657137</v>
      </c>
      <c r="C8" s="125"/>
      <c r="D8" s="40"/>
      <c r="E8" s="110"/>
      <c r="F8" s="110"/>
      <c r="G8" s="41"/>
      <c r="H8" s="42"/>
      <c r="I8" s="43">
        <f t="shared" si="0"/>
        <v>0</v>
      </c>
      <c r="J8" s="43">
        <f>H8*$A$8</f>
        <v>0</v>
      </c>
      <c r="K8" s="43">
        <f t="shared" si="1"/>
        <v>0</v>
      </c>
      <c r="L8" s="31" t="str">
        <f t="shared" si="2"/>
        <v/>
      </c>
    </row>
    <row r="9" spans="1:14" ht="16" customHeight="1" x14ac:dyDescent="0.35">
      <c r="A9" s="45" t="s">
        <v>31</v>
      </c>
      <c r="C9" s="125"/>
      <c r="D9" s="40"/>
      <c r="E9" s="110"/>
      <c r="F9" s="110"/>
      <c r="G9" s="41"/>
      <c r="H9" s="42"/>
      <c r="I9" s="43">
        <f t="shared" si="0"/>
        <v>0</v>
      </c>
      <c r="J9" s="43">
        <f>H9*$A$8</f>
        <v>0</v>
      </c>
      <c r="K9" s="43">
        <f t="shared" si="1"/>
        <v>0</v>
      </c>
      <c r="L9" s="31" t="str">
        <f t="shared" si="2"/>
        <v/>
      </c>
    </row>
    <row r="10" spans="1:14" ht="16" customHeight="1" x14ac:dyDescent="0.35">
      <c r="A10" s="85">
        <f>Cours!C4</f>
        <v>50673.482697737112</v>
      </c>
      <c r="C10" s="125"/>
      <c r="D10" s="40"/>
      <c r="E10" s="110"/>
      <c r="F10" s="110"/>
      <c r="G10" s="41"/>
      <c r="H10" s="42"/>
      <c r="I10" s="43">
        <f t="shared" si="0"/>
        <v>0</v>
      </c>
      <c r="J10" s="43">
        <f t="shared" ref="J10:J27" si="3">H10*$A$8</f>
        <v>0</v>
      </c>
      <c r="K10" s="43">
        <f t="shared" si="1"/>
        <v>0</v>
      </c>
      <c r="L10" s="31" t="str">
        <f t="shared" si="2"/>
        <v/>
      </c>
    </row>
    <row r="11" spans="1:14" ht="16" customHeight="1" x14ac:dyDescent="0.35">
      <c r="A11" s="46" t="s">
        <v>32</v>
      </c>
      <c r="C11" s="125"/>
      <c r="D11" s="40"/>
      <c r="E11" s="110"/>
      <c r="F11" s="110"/>
      <c r="G11" s="41"/>
      <c r="H11" s="42"/>
      <c r="I11" s="43">
        <f t="shared" si="0"/>
        <v>0</v>
      </c>
      <c r="J11" s="43">
        <f>H11*$A$8</f>
        <v>0</v>
      </c>
      <c r="K11" s="43">
        <f t="shared" si="1"/>
        <v>0</v>
      </c>
      <c r="L11" s="31" t="str">
        <f t="shared" si="2"/>
        <v/>
      </c>
    </row>
    <row r="12" spans="1:14" ht="16" customHeight="1" x14ac:dyDescent="0.35">
      <c r="A12" s="47">
        <f>A10/Cours!C4</f>
        <v>1</v>
      </c>
      <c r="C12" s="125"/>
      <c r="D12" s="48"/>
      <c r="E12" s="111"/>
      <c r="F12" s="111"/>
      <c r="G12" s="41"/>
      <c r="H12" s="42"/>
      <c r="I12" s="43">
        <f t="shared" si="0"/>
        <v>0</v>
      </c>
      <c r="J12" s="43">
        <f t="shared" si="3"/>
        <v>0</v>
      </c>
      <c r="K12" s="43">
        <f t="shared" si="1"/>
        <v>0</v>
      </c>
      <c r="L12" s="31" t="str">
        <f t="shared" si="2"/>
        <v/>
      </c>
    </row>
    <row r="13" spans="1:14" ht="16" customHeight="1" x14ac:dyDescent="0.35">
      <c r="A13" s="49" t="s">
        <v>1</v>
      </c>
      <c r="C13" s="125"/>
      <c r="D13" s="48"/>
      <c r="E13" s="111"/>
      <c r="F13" s="111"/>
      <c r="G13" s="41"/>
      <c r="H13" s="42"/>
      <c r="I13" s="43">
        <f t="shared" si="0"/>
        <v>0</v>
      </c>
      <c r="J13" s="43">
        <f>H13*$A$8</f>
        <v>0</v>
      </c>
      <c r="K13" s="43">
        <f t="shared" si="1"/>
        <v>0</v>
      </c>
      <c r="L13" s="31" t="str">
        <f t="shared" si="2"/>
        <v/>
      </c>
    </row>
    <row r="14" spans="1:14" ht="16" customHeight="1" x14ac:dyDescent="0.35">
      <c r="A14" s="50">
        <f>A10/Cours!C10</f>
        <v>30.4864789783487</v>
      </c>
      <c r="C14" s="125"/>
      <c r="D14" s="48"/>
      <c r="E14" s="111"/>
      <c r="F14" s="111"/>
      <c r="G14" s="41"/>
      <c r="H14" s="42"/>
      <c r="I14" s="43">
        <f t="shared" si="0"/>
        <v>0</v>
      </c>
      <c r="J14" s="43">
        <f>H14*$A$8</f>
        <v>0</v>
      </c>
      <c r="K14" s="43">
        <f t="shared" si="1"/>
        <v>0</v>
      </c>
      <c r="L14" s="31" t="str">
        <f t="shared" ref="L14:L27" si="4">IFERROR(($A$8-I14)/I14,"")</f>
        <v/>
      </c>
    </row>
    <row r="15" spans="1:14" ht="16" customHeight="1" x14ac:dyDescent="0.35">
      <c r="C15" s="125"/>
      <c r="D15" s="48"/>
      <c r="E15" s="111"/>
      <c r="F15" s="111"/>
      <c r="G15" s="41"/>
      <c r="H15" s="42"/>
      <c r="I15" s="43">
        <f t="shared" si="0"/>
        <v>0</v>
      </c>
      <c r="J15" s="43">
        <f t="shared" si="3"/>
        <v>0</v>
      </c>
      <c r="K15" s="43">
        <f t="shared" si="1"/>
        <v>0</v>
      </c>
      <c r="L15" s="31" t="str">
        <f t="shared" si="4"/>
        <v/>
      </c>
    </row>
    <row r="16" spans="1:14" ht="16" customHeight="1" x14ac:dyDescent="0.35">
      <c r="C16" s="125"/>
      <c r="D16" s="48"/>
      <c r="E16" s="111"/>
      <c r="F16" s="111"/>
      <c r="G16" s="41"/>
      <c r="H16" s="42"/>
      <c r="I16" s="43">
        <f t="shared" si="0"/>
        <v>0</v>
      </c>
      <c r="J16" s="43">
        <f t="shared" si="3"/>
        <v>0</v>
      </c>
      <c r="K16" s="43">
        <f t="shared" si="1"/>
        <v>0</v>
      </c>
      <c r="L16" s="31" t="str">
        <f t="shared" si="4"/>
        <v/>
      </c>
    </row>
    <row r="17" spans="3:12" ht="16" customHeight="1" x14ac:dyDescent="0.35">
      <c r="C17" s="125"/>
      <c r="D17" s="48"/>
      <c r="E17" s="111"/>
      <c r="F17" s="111"/>
      <c r="G17" s="41"/>
      <c r="H17" s="42"/>
      <c r="I17" s="43">
        <f t="shared" si="0"/>
        <v>0</v>
      </c>
      <c r="J17" s="43">
        <f t="shared" si="3"/>
        <v>0</v>
      </c>
      <c r="K17" s="43">
        <f t="shared" si="1"/>
        <v>0</v>
      </c>
      <c r="L17" s="31" t="str">
        <f t="shared" si="4"/>
        <v/>
      </c>
    </row>
    <row r="18" spans="3:12" ht="16" customHeight="1" x14ac:dyDescent="0.35">
      <c r="C18" s="125"/>
      <c r="D18" s="48"/>
      <c r="E18" s="111"/>
      <c r="F18" s="111"/>
      <c r="G18" s="41"/>
      <c r="H18" s="42"/>
      <c r="I18" s="43">
        <f t="shared" si="0"/>
        <v>0</v>
      </c>
      <c r="J18" s="43">
        <f t="shared" si="3"/>
        <v>0</v>
      </c>
      <c r="K18" s="43">
        <f t="shared" si="1"/>
        <v>0</v>
      </c>
      <c r="L18" s="31" t="str">
        <f t="shared" si="4"/>
        <v/>
      </c>
    </row>
    <row r="19" spans="3:12" ht="16" customHeight="1" x14ac:dyDescent="0.35">
      <c r="C19" s="125"/>
      <c r="D19" s="48"/>
      <c r="E19" s="111"/>
      <c r="F19" s="111"/>
      <c r="G19" s="41"/>
      <c r="H19" s="42"/>
      <c r="I19" s="43">
        <f t="shared" si="0"/>
        <v>0</v>
      </c>
      <c r="J19" s="43">
        <f t="shared" si="3"/>
        <v>0</v>
      </c>
      <c r="K19" s="43">
        <f t="shared" si="1"/>
        <v>0</v>
      </c>
      <c r="L19" s="31" t="str">
        <f t="shared" si="4"/>
        <v/>
      </c>
    </row>
    <row r="20" spans="3:12" ht="16" customHeight="1" x14ac:dyDescent="0.35">
      <c r="C20" s="125"/>
      <c r="D20" s="48"/>
      <c r="E20" s="111"/>
      <c r="F20" s="111"/>
      <c r="G20" s="41"/>
      <c r="H20" s="42"/>
      <c r="I20" s="43">
        <f t="shared" si="0"/>
        <v>0</v>
      </c>
      <c r="J20" s="43">
        <f t="shared" si="3"/>
        <v>0</v>
      </c>
      <c r="K20" s="43">
        <f t="shared" si="1"/>
        <v>0</v>
      </c>
      <c r="L20" s="31" t="str">
        <f t="shared" si="4"/>
        <v/>
      </c>
    </row>
    <row r="21" spans="3:12" ht="16" customHeight="1" x14ac:dyDescent="0.35">
      <c r="C21" s="125"/>
      <c r="D21" s="48"/>
      <c r="E21" s="111"/>
      <c r="F21" s="111"/>
      <c r="G21" s="41"/>
      <c r="H21" s="42"/>
      <c r="I21" s="43">
        <f t="shared" si="0"/>
        <v>0</v>
      </c>
      <c r="J21" s="43">
        <f t="shared" si="3"/>
        <v>0</v>
      </c>
      <c r="K21" s="43">
        <f t="shared" si="1"/>
        <v>0</v>
      </c>
      <c r="L21" s="31" t="str">
        <f t="shared" si="4"/>
        <v/>
      </c>
    </row>
    <row r="22" spans="3:12" ht="16" customHeight="1" x14ac:dyDescent="0.35">
      <c r="C22" s="125"/>
      <c r="D22" s="48"/>
      <c r="E22" s="111"/>
      <c r="F22" s="111"/>
      <c r="G22" s="41"/>
      <c r="H22" s="42"/>
      <c r="I22" s="43">
        <f t="shared" si="0"/>
        <v>0</v>
      </c>
      <c r="J22" s="43">
        <f t="shared" si="3"/>
        <v>0</v>
      </c>
      <c r="K22" s="43">
        <f t="shared" si="1"/>
        <v>0</v>
      </c>
      <c r="L22" s="31" t="str">
        <f t="shared" si="4"/>
        <v/>
      </c>
    </row>
    <row r="23" spans="3:12" ht="16" customHeight="1" x14ac:dyDescent="0.35">
      <c r="C23" s="125"/>
      <c r="D23" s="48"/>
      <c r="E23" s="111"/>
      <c r="F23" s="111"/>
      <c r="G23" s="41"/>
      <c r="H23" s="42"/>
      <c r="I23" s="43">
        <f t="shared" si="0"/>
        <v>0</v>
      </c>
      <c r="J23" s="43">
        <f t="shared" si="3"/>
        <v>0</v>
      </c>
      <c r="K23" s="43">
        <f t="shared" si="1"/>
        <v>0</v>
      </c>
      <c r="L23" s="31" t="str">
        <f t="shared" si="4"/>
        <v/>
      </c>
    </row>
    <row r="24" spans="3:12" ht="16" customHeight="1" x14ac:dyDescent="0.35">
      <c r="C24" s="125"/>
      <c r="D24" s="48"/>
      <c r="E24" s="111"/>
      <c r="F24" s="111"/>
      <c r="G24" s="41"/>
      <c r="H24" s="42"/>
      <c r="I24" s="43">
        <f t="shared" si="0"/>
        <v>0</v>
      </c>
      <c r="J24" s="43">
        <f t="shared" si="3"/>
        <v>0</v>
      </c>
      <c r="K24" s="43">
        <f t="shared" si="1"/>
        <v>0</v>
      </c>
      <c r="L24" s="31" t="str">
        <f t="shared" si="4"/>
        <v/>
      </c>
    </row>
    <row r="25" spans="3:12" ht="16" customHeight="1" x14ac:dyDescent="0.35">
      <c r="C25" s="125"/>
      <c r="D25" s="48"/>
      <c r="E25" s="111"/>
      <c r="F25" s="111"/>
      <c r="G25" s="41"/>
      <c r="H25" s="42"/>
      <c r="I25" s="43">
        <f t="shared" si="0"/>
        <v>0</v>
      </c>
      <c r="J25" s="43">
        <f t="shared" si="3"/>
        <v>0</v>
      </c>
      <c r="K25" s="43">
        <f t="shared" si="1"/>
        <v>0</v>
      </c>
      <c r="L25" s="31" t="str">
        <f t="shared" si="4"/>
        <v/>
      </c>
    </row>
    <row r="26" spans="3:12" ht="16" customHeight="1" x14ac:dyDescent="0.35">
      <c r="C26" s="125"/>
      <c r="D26" s="48"/>
      <c r="E26" s="111"/>
      <c r="F26" s="111"/>
      <c r="G26" s="41"/>
      <c r="H26" s="42"/>
      <c r="I26" s="43">
        <f t="shared" si="0"/>
        <v>0</v>
      </c>
      <c r="J26" s="43">
        <f t="shared" si="3"/>
        <v>0</v>
      </c>
      <c r="K26" s="43">
        <f t="shared" si="1"/>
        <v>0</v>
      </c>
      <c r="L26" s="31" t="str">
        <f t="shared" si="4"/>
        <v/>
      </c>
    </row>
    <row r="27" spans="3:12" ht="16" customHeight="1" thickBot="1" x14ac:dyDescent="0.4">
      <c r="C27" s="126"/>
      <c r="D27" s="51"/>
      <c r="E27" s="112"/>
      <c r="F27" s="112"/>
      <c r="G27" s="52"/>
      <c r="H27" s="53"/>
      <c r="I27" s="54">
        <f t="shared" si="0"/>
        <v>0</v>
      </c>
      <c r="J27" s="54">
        <f t="shared" si="3"/>
        <v>0</v>
      </c>
      <c r="K27" s="54">
        <f t="shared" si="1"/>
        <v>0</v>
      </c>
      <c r="L27" s="55" t="str">
        <f t="shared" si="4"/>
        <v/>
      </c>
    </row>
  </sheetData>
  <mergeCells count="1">
    <mergeCell ref="A1:B3"/>
  </mergeCells>
  <conditionalFormatting sqref="C7:L27">
    <cfRule type="expression" dxfId="19" priority="3">
      <formula>MOD(ROW(),2)</formula>
    </cfRule>
  </conditionalFormatting>
  <conditionalFormatting sqref="L2">
    <cfRule type="expression" dxfId="18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L27"/>
  <sheetViews>
    <sheetView showGridLines="0" workbookViewId="0">
      <selection activeCell="C7" sqref="C7"/>
    </sheetView>
  </sheetViews>
  <sheetFormatPr baseColWidth="10" defaultColWidth="11.453125" defaultRowHeight="16" customHeight="1" x14ac:dyDescent="0.35"/>
  <cols>
    <col min="1" max="1" width="20.7265625" style="6" customWidth="1"/>
    <col min="2" max="2" width="11.453125" style="6"/>
    <col min="3" max="3" width="5.7265625" style="120" customWidth="1"/>
    <col min="4" max="4" width="11.81640625" style="6" bestFit="1" customWidth="1"/>
    <col min="5" max="5" width="11.81640625" style="104" customWidth="1"/>
    <col min="6" max="6" width="13.7265625" style="104" customWidth="1"/>
    <col min="7" max="7" width="17.7265625" style="56" customWidth="1"/>
    <col min="8" max="8" width="17.7265625" style="115" customWidth="1"/>
    <col min="9" max="12" width="17.7265625" style="36" customWidth="1"/>
    <col min="13" max="16384" width="11.453125" style="6"/>
  </cols>
  <sheetData>
    <row r="1" spans="1:12" ht="16" customHeight="1" thickBot="1" x14ac:dyDescent="0.4">
      <c r="A1" s="199" t="s">
        <v>2</v>
      </c>
      <c r="B1" s="200"/>
      <c r="C1" s="121"/>
      <c r="D1" s="59"/>
      <c r="E1" s="113"/>
      <c r="F1" s="107"/>
      <c r="G1" s="134" t="s">
        <v>8</v>
      </c>
      <c r="H1" s="145" t="s">
        <v>17</v>
      </c>
      <c r="I1" s="130" t="s">
        <v>28</v>
      </c>
      <c r="J1" s="130" t="s">
        <v>11</v>
      </c>
      <c r="K1" s="140" t="s">
        <v>12</v>
      </c>
      <c r="L1" s="130" t="s">
        <v>16</v>
      </c>
    </row>
    <row r="2" spans="1:12" ht="16" customHeight="1" thickBot="1" x14ac:dyDescent="0.4">
      <c r="A2" s="201"/>
      <c r="B2" s="202"/>
      <c r="C2" s="121"/>
      <c r="D2" s="59"/>
      <c r="E2" s="113"/>
      <c r="F2" s="113"/>
      <c r="G2" s="57">
        <f>SUM(G7:G27)</f>
        <v>0</v>
      </c>
      <c r="H2" s="118">
        <f>SUM(H7:H27)</f>
        <v>0</v>
      </c>
      <c r="I2" s="58" t="e">
        <f>G2/H2</f>
        <v>#DIV/0!</v>
      </c>
      <c r="J2" s="58">
        <f>SUM(J7:J27)</f>
        <v>0</v>
      </c>
      <c r="K2" s="58">
        <f>J2-G2</f>
        <v>0</v>
      </c>
      <c r="L2" s="147" t="e">
        <f>($A$8-I2)/I2</f>
        <v>#DIV/0!</v>
      </c>
    </row>
    <row r="3" spans="1:12" ht="16" customHeight="1" thickBot="1" x14ac:dyDescent="0.4">
      <c r="A3" s="203"/>
      <c r="B3" s="204"/>
      <c r="C3" s="121"/>
      <c r="D3" s="59"/>
      <c r="E3" s="113"/>
      <c r="F3" s="113"/>
      <c r="G3" s="60"/>
      <c r="H3" s="114"/>
      <c r="I3" s="34"/>
      <c r="J3" s="34"/>
      <c r="K3" s="34"/>
      <c r="L3" s="35"/>
    </row>
    <row r="4" spans="1:12" ht="16" customHeight="1" x14ac:dyDescent="0.35">
      <c r="C4" s="121"/>
      <c r="D4" s="59"/>
      <c r="E4" s="113"/>
      <c r="F4" s="113"/>
      <c r="G4" s="60"/>
      <c r="H4" s="114"/>
      <c r="I4" s="34"/>
      <c r="J4" s="34"/>
      <c r="K4" s="34"/>
      <c r="L4" s="35"/>
    </row>
    <row r="5" spans="1:12" ht="16" customHeight="1" thickBot="1" x14ac:dyDescent="0.4"/>
    <row r="6" spans="1:12" ht="16" customHeight="1" thickBot="1" x14ac:dyDescent="0.4">
      <c r="A6" s="38" t="s">
        <v>29</v>
      </c>
      <c r="C6" s="127" t="s">
        <v>69</v>
      </c>
      <c r="D6" s="130" t="s">
        <v>60</v>
      </c>
      <c r="E6" s="130" t="s">
        <v>61</v>
      </c>
      <c r="F6" s="130" t="s">
        <v>68</v>
      </c>
      <c r="G6" s="134" t="s">
        <v>8</v>
      </c>
      <c r="H6" s="130" t="s">
        <v>9</v>
      </c>
      <c r="I6" s="130" t="s">
        <v>10</v>
      </c>
      <c r="J6" s="140" t="s">
        <v>11</v>
      </c>
      <c r="K6" s="140" t="s">
        <v>12</v>
      </c>
      <c r="L6" s="130" t="s">
        <v>13</v>
      </c>
    </row>
    <row r="7" spans="1:12" ht="16" customHeight="1" x14ac:dyDescent="0.35">
      <c r="A7" s="39" t="s">
        <v>30</v>
      </c>
      <c r="C7" s="125"/>
      <c r="D7" s="128"/>
      <c r="E7" s="131"/>
      <c r="F7" s="131"/>
      <c r="G7" s="132"/>
      <c r="H7" s="135"/>
      <c r="I7" s="137">
        <f t="shared" ref="I7:I27" si="0">IFERROR(G7/H7,0)</f>
        <v>0</v>
      </c>
      <c r="J7" s="138">
        <f>H7*$A$8</f>
        <v>0</v>
      </c>
      <c r="K7" s="137">
        <f t="shared" ref="K7:K27" si="1">J7-G7</f>
        <v>0</v>
      </c>
      <c r="L7" s="142" t="str">
        <f t="shared" ref="L7:L27" si="2">IFERROR(($A$8-I7)/I7,"")</f>
        <v/>
      </c>
    </row>
    <row r="8" spans="1:12" ht="16" customHeight="1" x14ac:dyDescent="0.35">
      <c r="A8" s="84">
        <f>A10*(Cours!B18)</f>
        <v>1366.8627259727662</v>
      </c>
      <c r="C8" s="125"/>
      <c r="D8" s="40"/>
      <c r="E8" s="110"/>
      <c r="F8" s="110"/>
      <c r="G8" s="192"/>
      <c r="H8" s="116"/>
      <c r="I8" s="61">
        <f t="shared" si="0"/>
        <v>0</v>
      </c>
      <c r="J8" s="61">
        <f t="shared" ref="J8:J27" si="3">H8*$A$8</f>
        <v>0</v>
      </c>
      <c r="K8" s="61">
        <f t="shared" si="1"/>
        <v>0</v>
      </c>
      <c r="L8" s="62" t="str">
        <f t="shared" si="2"/>
        <v/>
      </c>
    </row>
    <row r="9" spans="1:12" ht="16" customHeight="1" x14ac:dyDescent="0.35">
      <c r="A9" s="45" t="s">
        <v>31</v>
      </c>
      <c r="C9" s="125"/>
      <c r="D9" s="40"/>
      <c r="E9" s="110"/>
      <c r="F9" s="110"/>
      <c r="G9" s="41"/>
      <c r="H9" s="116"/>
      <c r="I9" s="61">
        <f t="shared" si="0"/>
        <v>0</v>
      </c>
      <c r="J9" s="61">
        <f t="shared" si="3"/>
        <v>0</v>
      </c>
      <c r="K9" s="61">
        <f t="shared" si="1"/>
        <v>0</v>
      </c>
      <c r="L9" s="62" t="str">
        <f t="shared" si="2"/>
        <v/>
      </c>
    </row>
    <row r="10" spans="1:12" ht="16" customHeight="1" x14ac:dyDescent="0.35">
      <c r="A10" s="85">
        <f>Cours!C10</f>
        <v>1662.1625191195444</v>
      </c>
      <c r="C10" s="125"/>
      <c r="D10" s="48"/>
      <c r="E10" s="111"/>
      <c r="F10" s="111"/>
      <c r="G10" s="41"/>
      <c r="H10" s="116"/>
      <c r="I10" s="61">
        <f t="shared" si="0"/>
        <v>0</v>
      </c>
      <c r="J10" s="61">
        <f t="shared" si="3"/>
        <v>0</v>
      </c>
      <c r="K10" s="61">
        <f t="shared" si="1"/>
        <v>0</v>
      </c>
      <c r="L10" s="62" t="str">
        <f t="shared" si="2"/>
        <v/>
      </c>
    </row>
    <row r="11" spans="1:12" ht="16" customHeight="1" x14ac:dyDescent="0.35">
      <c r="A11" s="46" t="s">
        <v>32</v>
      </c>
      <c r="C11" s="125"/>
      <c r="D11" s="48"/>
      <c r="E11" s="111"/>
      <c r="F11" s="111"/>
      <c r="G11" s="41"/>
      <c r="H11" s="116"/>
      <c r="I11" s="61">
        <f t="shared" si="0"/>
        <v>0</v>
      </c>
      <c r="J11" s="61">
        <f t="shared" si="3"/>
        <v>0</v>
      </c>
      <c r="K11" s="61">
        <f t="shared" si="1"/>
        <v>0</v>
      </c>
      <c r="L11" s="62" t="str">
        <f t="shared" si="2"/>
        <v/>
      </c>
    </row>
    <row r="12" spans="1:12" ht="16" customHeight="1" x14ac:dyDescent="0.35">
      <c r="A12" s="47">
        <f>A10/Cours!C4</f>
        <v>3.2801426517971903E-2</v>
      </c>
      <c r="C12" s="125"/>
      <c r="D12" s="48"/>
      <c r="E12" s="111"/>
      <c r="F12" s="111"/>
      <c r="G12" s="41"/>
      <c r="H12" s="116"/>
      <c r="I12" s="61">
        <f t="shared" si="0"/>
        <v>0</v>
      </c>
      <c r="J12" s="61">
        <f t="shared" si="3"/>
        <v>0</v>
      </c>
      <c r="K12" s="61">
        <f t="shared" si="1"/>
        <v>0</v>
      </c>
      <c r="L12" s="62" t="str">
        <f t="shared" si="2"/>
        <v/>
      </c>
    </row>
    <row r="13" spans="1:12" ht="16" customHeight="1" x14ac:dyDescent="0.35">
      <c r="A13" s="49" t="s">
        <v>1</v>
      </c>
      <c r="C13" s="125"/>
      <c r="D13" s="48"/>
      <c r="E13" s="111"/>
      <c r="F13" s="111"/>
      <c r="G13" s="41"/>
      <c r="H13" s="116"/>
      <c r="I13" s="61">
        <f t="shared" si="0"/>
        <v>0</v>
      </c>
      <c r="J13" s="61">
        <f t="shared" si="3"/>
        <v>0</v>
      </c>
      <c r="K13" s="61">
        <f t="shared" si="1"/>
        <v>0</v>
      </c>
      <c r="L13" s="62" t="str">
        <f t="shared" si="2"/>
        <v/>
      </c>
    </row>
    <row r="14" spans="1:12" ht="16" customHeight="1" x14ac:dyDescent="0.35">
      <c r="A14" s="50">
        <f>A10/Cours!C10</f>
        <v>1</v>
      </c>
      <c r="C14" s="125"/>
      <c r="D14" s="48"/>
      <c r="E14" s="111"/>
      <c r="F14" s="111"/>
      <c r="G14" s="41"/>
      <c r="H14" s="116"/>
      <c r="I14" s="61">
        <f t="shared" si="0"/>
        <v>0</v>
      </c>
      <c r="J14" s="61">
        <f t="shared" si="3"/>
        <v>0</v>
      </c>
      <c r="K14" s="61">
        <f t="shared" si="1"/>
        <v>0</v>
      </c>
      <c r="L14" s="62" t="str">
        <f t="shared" si="2"/>
        <v/>
      </c>
    </row>
    <row r="15" spans="1:12" ht="16" customHeight="1" x14ac:dyDescent="0.35">
      <c r="C15" s="125"/>
      <c r="D15" s="48"/>
      <c r="E15" s="111"/>
      <c r="F15" s="111"/>
      <c r="G15" s="41"/>
      <c r="H15" s="116"/>
      <c r="I15" s="61">
        <f t="shared" si="0"/>
        <v>0</v>
      </c>
      <c r="J15" s="61">
        <f t="shared" si="3"/>
        <v>0</v>
      </c>
      <c r="K15" s="61">
        <f t="shared" si="1"/>
        <v>0</v>
      </c>
      <c r="L15" s="62" t="str">
        <f t="shared" si="2"/>
        <v/>
      </c>
    </row>
    <row r="16" spans="1:12" ht="16" customHeight="1" x14ac:dyDescent="0.35">
      <c r="C16" s="125"/>
      <c r="D16" s="48"/>
      <c r="E16" s="111"/>
      <c r="F16" s="111"/>
      <c r="G16" s="41"/>
      <c r="H16" s="116"/>
      <c r="I16" s="61">
        <f t="shared" si="0"/>
        <v>0</v>
      </c>
      <c r="J16" s="61">
        <f t="shared" si="3"/>
        <v>0</v>
      </c>
      <c r="K16" s="61">
        <f t="shared" si="1"/>
        <v>0</v>
      </c>
      <c r="L16" s="62" t="str">
        <f t="shared" si="2"/>
        <v/>
      </c>
    </row>
    <row r="17" spans="3:12" ht="16" customHeight="1" x14ac:dyDescent="0.35">
      <c r="C17" s="125"/>
      <c r="D17" s="48"/>
      <c r="E17" s="111"/>
      <c r="F17" s="111"/>
      <c r="G17" s="41"/>
      <c r="H17" s="116"/>
      <c r="I17" s="61">
        <f t="shared" si="0"/>
        <v>0</v>
      </c>
      <c r="J17" s="61">
        <f t="shared" si="3"/>
        <v>0</v>
      </c>
      <c r="K17" s="61">
        <f t="shared" si="1"/>
        <v>0</v>
      </c>
      <c r="L17" s="62" t="str">
        <f t="shared" si="2"/>
        <v/>
      </c>
    </row>
    <row r="18" spans="3:12" ht="16" customHeight="1" x14ac:dyDescent="0.35">
      <c r="C18" s="125"/>
      <c r="D18" s="48"/>
      <c r="E18" s="111"/>
      <c r="F18" s="111"/>
      <c r="G18" s="41"/>
      <c r="H18" s="116"/>
      <c r="I18" s="61">
        <f t="shared" si="0"/>
        <v>0</v>
      </c>
      <c r="J18" s="61">
        <f t="shared" si="3"/>
        <v>0</v>
      </c>
      <c r="K18" s="61">
        <f t="shared" si="1"/>
        <v>0</v>
      </c>
      <c r="L18" s="62" t="str">
        <f t="shared" si="2"/>
        <v/>
      </c>
    </row>
    <row r="19" spans="3:12" ht="16" customHeight="1" x14ac:dyDescent="0.35">
      <c r="C19" s="125"/>
      <c r="D19" s="48"/>
      <c r="E19" s="111"/>
      <c r="F19" s="111"/>
      <c r="G19" s="41"/>
      <c r="H19" s="116"/>
      <c r="I19" s="61">
        <f t="shared" si="0"/>
        <v>0</v>
      </c>
      <c r="J19" s="61">
        <f t="shared" si="3"/>
        <v>0</v>
      </c>
      <c r="K19" s="61">
        <f t="shared" si="1"/>
        <v>0</v>
      </c>
      <c r="L19" s="62" t="str">
        <f t="shared" si="2"/>
        <v/>
      </c>
    </row>
    <row r="20" spans="3:12" ht="16" customHeight="1" x14ac:dyDescent="0.35">
      <c r="C20" s="125"/>
      <c r="D20" s="48"/>
      <c r="E20" s="111"/>
      <c r="F20" s="111"/>
      <c r="G20" s="41"/>
      <c r="H20" s="116"/>
      <c r="I20" s="61">
        <f t="shared" si="0"/>
        <v>0</v>
      </c>
      <c r="J20" s="61">
        <f t="shared" si="3"/>
        <v>0</v>
      </c>
      <c r="K20" s="61">
        <f t="shared" si="1"/>
        <v>0</v>
      </c>
      <c r="L20" s="62" t="str">
        <f t="shared" si="2"/>
        <v/>
      </c>
    </row>
    <row r="21" spans="3:12" ht="16" customHeight="1" x14ac:dyDescent="0.35">
      <c r="C21" s="125"/>
      <c r="D21" s="48"/>
      <c r="E21" s="111"/>
      <c r="F21" s="111"/>
      <c r="G21" s="41"/>
      <c r="H21" s="116"/>
      <c r="I21" s="61">
        <f t="shared" si="0"/>
        <v>0</v>
      </c>
      <c r="J21" s="61">
        <f t="shared" si="3"/>
        <v>0</v>
      </c>
      <c r="K21" s="61">
        <f t="shared" si="1"/>
        <v>0</v>
      </c>
      <c r="L21" s="62" t="str">
        <f t="shared" si="2"/>
        <v/>
      </c>
    </row>
    <row r="22" spans="3:12" ht="16" customHeight="1" x14ac:dyDescent="0.35">
      <c r="C22" s="125"/>
      <c r="D22" s="48"/>
      <c r="E22" s="111"/>
      <c r="F22" s="111"/>
      <c r="G22" s="41"/>
      <c r="H22" s="116"/>
      <c r="I22" s="61">
        <f t="shared" si="0"/>
        <v>0</v>
      </c>
      <c r="J22" s="61">
        <f t="shared" si="3"/>
        <v>0</v>
      </c>
      <c r="K22" s="61">
        <f t="shared" si="1"/>
        <v>0</v>
      </c>
      <c r="L22" s="62" t="str">
        <f t="shared" si="2"/>
        <v/>
      </c>
    </row>
    <row r="23" spans="3:12" ht="16" customHeight="1" x14ac:dyDescent="0.35">
      <c r="C23" s="125"/>
      <c r="D23" s="48"/>
      <c r="E23" s="111"/>
      <c r="F23" s="111"/>
      <c r="G23" s="41"/>
      <c r="H23" s="116"/>
      <c r="I23" s="61">
        <f t="shared" si="0"/>
        <v>0</v>
      </c>
      <c r="J23" s="61">
        <f t="shared" si="3"/>
        <v>0</v>
      </c>
      <c r="K23" s="61">
        <f t="shared" si="1"/>
        <v>0</v>
      </c>
      <c r="L23" s="62" t="str">
        <f t="shared" si="2"/>
        <v/>
      </c>
    </row>
    <row r="24" spans="3:12" ht="16" customHeight="1" x14ac:dyDescent="0.35">
      <c r="C24" s="125"/>
      <c r="D24" s="48"/>
      <c r="E24" s="111"/>
      <c r="F24" s="111"/>
      <c r="G24" s="41"/>
      <c r="H24" s="116"/>
      <c r="I24" s="61">
        <f t="shared" si="0"/>
        <v>0</v>
      </c>
      <c r="J24" s="61">
        <f t="shared" si="3"/>
        <v>0</v>
      </c>
      <c r="K24" s="61">
        <f t="shared" si="1"/>
        <v>0</v>
      </c>
      <c r="L24" s="62" t="str">
        <f t="shared" si="2"/>
        <v/>
      </c>
    </row>
    <row r="25" spans="3:12" ht="16" customHeight="1" x14ac:dyDescent="0.35">
      <c r="C25" s="125"/>
      <c r="D25" s="48"/>
      <c r="E25" s="111"/>
      <c r="F25" s="111"/>
      <c r="G25" s="41"/>
      <c r="H25" s="116"/>
      <c r="I25" s="61">
        <f t="shared" si="0"/>
        <v>0</v>
      </c>
      <c r="J25" s="61">
        <f t="shared" si="3"/>
        <v>0</v>
      </c>
      <c r="K25" s="61">
        <f t="shared" si="1"/>
        <v>0</v>
      </c>
      <c r="L25" s="62" t="str">
        <f t="shared" si="2"/>
        <v/>
      </c>
    </row>
    <row r="26" spans="3:12" ht="16" customHeight="1" x14ac:dyDescent="0.35">
      <c r="C26" s="125"/>
      <c r="D26" s="48"/>
      <c r="E26" s="111"/>
      <c r="F26" s="111"/>
      <c r="G26" s="41"/>
      <c r="H26" s="116"/>
      <c r="I26" s="61">
        <f t="shared" si="0"/>
        <v>0</v>
      </c>
      <c r="J26" s="61">
        <f t="shared" si="3"/>
        <v>0</v>
      </c>
      <c r="K26" s="61">
        <f t="shared" si="1"/>
        <v>0</v>
      </c>
      <c r="L26" s="62" t="str">
        <f t="shared" si="2"/>
        <v/>
      </c>
    </row>
    <row r="27" spans="3:12" ht="16" customHeight="1" thickBot="1" x14ac:dyDescent="0.4">
      <c r="C27" s="126"/>
      <c r="D27" s="51"/>
      <c r="E27" s="112"/>
      <c r="F27" s="112"/>
      <c r="G27" s="52"/>
      <c r="H27" s="117"/>
      <c r="I27" s="63">
        <f t="shared" si="0"/>
        <v>0</v>
      </c>
      <c r="J27" s="63">
        <f t="shared" si="3"/>
        <v>0</v>
      </c>
      <c r="K27" s="63">
        <f t="shared" si="1"/>
        <v>0</v>
      </c>
      <c r="L27" s="64" t="str">
        <f t="shared" si="2"/>
        <v/>
      </c>
    </row>
  </sheetData>
  <mergeCells count="1">
    <mergeCell ref="A1:B3"/>
  </mergeCells>
  <conditionalFormatting sqref="C7:L27">
    <cfRule type="expression" dxfId="17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4.9989318521683403E-2"/>
  </sheetPr>
  <dimension ref="A1:K22"/>
  <sheetViews>
    <sheetView topLeftCell="A7" workbookViewId="0">
      <selection activeCell="B18" sqref="B18"/>
    </sheetView>
  </sheetViews>
  <sheetFormatPr baseColWidth="10" defaultColWidth="16.7265625" defaultRowHeight="18.5" x14ac:dyDescent="0.45"/>
  <cols>
    <col min="1" max="1" width="12.36328125" style="7" customWidth="1"/>
    <col min="2" max="2" width="18.6328125" style="7" customWidth="1"/>
    <col min="3" max="3" width="15" style="7" customWidth="1"/>
    <col min="4" max="4" width="22.7265625" style="7" customWidth="1"/>
    <col min="5" max="5" width="15.54296875" style="8" customWidth="1"/>
    <col min="6" max="6" width="17.81640625" style="8" customWidth="1"/>
    <col min="7" max="7" width="14.54296875" style="8" customWidth="1"/>
    <col min="8" max="8" width="15.81640625" style="8" customWidth="1"/>
    <col min="9" max="9" width="29.08984375" style="7" customWidth="1"/>
    <col min="10" max="10" width="16.7265625" style="10"/>
    <col min="11" max="11" width="16.7265625" style="11"/>
    <col min="12" max="16384" width="16.7265625" style="7"/>
  </cols>
  <sheetData>
    <row r="1" spans="1:11" x14ac:dyDescent="0.45">
      <c r="A1" s="7" t="s">
        <v>51</v>
      </c>
      <c r="B1" s="7" t="s">
        <v>50</v>
      </c>
      <c r="C1" s="7" t="s">
        <v>57</v>
      </c>
      <c r="D1" s="7" t="s">
        <v>58</v>
      </c>
      <c r="E1" s="8" t="s">
        <v>54</v>
      </c>
      <c r="F1" s="8" t="s">
        <v>53</v>
      </c>
      <c r="G1" s="8" t="s">
        <v>52</v>
      </c>
      <c r="H1" s="8" t="s">
        <v>55</v>
      </c>
      <c r="I1" s="7" t="s">
        <v>59</v>
      </c>
      <c r="J1" s="7"/>
      <c r="K1" s="7"/>
    </row>
    <row r="2" spans="1:11" x14ac:dyDescent="0.45">
      <c r="A2" s="98" t="s">
        <v>36</v>
      </c>
      <c r="B2" s="99" t="s">
        <v>37</v>
      </c>
      <c r="C2" s="100">
        <v>20.585859289144722</v>
      </c>
      <c r="D2" s="99">
        <v>1704227513.1439991</v>
      </c>
      <c r="E2" s="86">
        <v>4.3021258600000003</v>
      </c>
      <c r="F2" s="86">
        <v>9.7131087300000001</v>
      </c>
      <c r="G2" s="86">
        <v>-12.531658370000001</v>
      </c>
      <c r="H2" s="86">
        <v>148.14737160999999</v>
      </c>
      <c r="I2" s="7" t="s">
        <v>78</v>
      </c>
      <c r="J2" s="7"/>
      <c r="K2" s="7"/>
    </row>
    <row r="3" spans="1:11" x14ac:dyDescent="0.45">
      <c r="A3" s="101" t="s">
        <v>38</v>
      </c>
      <c r="B3" s="102" t="s">
        <v>39</v>
      </c>
      <c r="C3" s="103">
        <v>261.40809387507392</v>
      </c>
      <c r="D3" s="102">
        <v>9324548252.6307831</v>
      </c>
      <c r="E3" s="86">
        <v>9.6846817099999996</v>
      </c>
      <c r="F3" s="86">
        <v>12.194384210000001</v>
      </c>
      <c r="G3" s="86">
        <v>101.01781987</v>
      </c>
      <c r="H3" s="86">
        <v>519.84973988000002</v>
      </c>
      <c r="I3" s="7" t="s">
        <v>79</v>
      </c>
      <c r="J3" s="7"/>
      <c r="K3" s="7"/>
    </row>
    <row r="4" spans="1:11" x14ac:dyDescent="0.45">
      <c r="A4" s="19" t="s">
        <v>0</v>
      </c>
      <c r="B4" s="20" t="s">
        <v>32</v>
      </c>
      <c r="C4" s="88">
        <v>50673.482697737112</v>
      </c>
      <c r="D4" s="20">
        <v>100366210188.61876</v>
      </c>
      <c r="E4" s="86">
        <v>1.9083756199999999</v>
      </c>
      <c r="F4" s="86">
        <v>1.7953466</v>
      </c>
      <c r="G4" s="86">
        <v>-0.44740327000000002</v>
      </c>
      <c r="H4" s="86">
        <v>52.337812</v>
      </c>
      <c r="I4" s="7" t="s">
        <v>80</v>
      </c>
      <c r="J4" s="7"/>
      <c r="K4" s="7"/>
    </row>
    <row r="5" spans="1:11" x14ac:dyDescent="0.45">
      <c r="A5" s="18" t="s">
        <v>23</v>
      </c>
      <c r="B5" s="21" t="s">
        <v>23</v>
      </c>
      <c r="C5" s="89">
        <v>0.18853546159316001</v>
      </c>
      <c r="D5" s="21">
        <v>73486282.40724659</v>
      </c>
      <c r="E5" s="86">
        <v>6.2230419299999999</v>
      </c>
      <c r="F5" s="86">
        <v>5.4503403600000002</v>
      </c>
      <c r="G5" s="86">
        <v>59.559874460000003</v>
      </c>
      <c r="H5" s="86">
        <v>161.05311856</v>
      </c>
      <c r="I5" s="7" t="s">
        <v>81</v>
      </c>
      <c r="J5" s="7"/>
      <c r="K5" s="7"/>
    </row>
    <row r="6" spans="1:11" x14ac:dyDescent="0.45">
      <c r="A6" s="9" t="s">
        <v>40</v>
      </c>
      <c r="B6" s="7" t="s">
        <v>41</v>
      </c>
      <c r="C6" s="87">
        <v>248.46850182607392</v>
      </c>
      <c r="D6" s="7">
        <v>2175046868.9923635</v>
      </c>
      <c r="E6" s="86">
        <v>5.0861756400000004</v>
      </c>
      <c r="F6" s="86">
        <v>4.2250172600000004</v>
      </c>
      <c r="G6" s="86">
        <v>-0.52210915000000002</v>
      </c>
      <c r="H6" s="86">
        <v>130.69310458999999</v>
      </c>
      <c r="I6" s="7" t="s">
        <v>82</v>
      </c>
      <c r="J6" s="7"/>
      <c r="K6" s="7"/>
    </row>
    <row r="7" spans="1:11" x14ac:dyDescent="0.45">
      <c r="A7" s="17" t="s">
        <v>4</v>
      </c>
      <c r="B7" s="22" t="s">
        <v>6</v>
      </c>
      <c r="C7" s="90">
        <v>35.7961765767906</v>
      </c>
      <c r="D7" s="22">
        <v>7857694580.1435223</v>
      </c>
      <c r="E7" s="86">
        <v>4.5967237499999998</v>
      </c>
      <c r="F7" s="86">
        <v>4.0042726399999999</v>
      </c>
      <c r="G7" s="86">
        <v>17.006844739999998</v>
      </c>
      <c r="H7" s="86">
        <v>97.007646649999998</v>
      </c>
      <c r="I7" s="7" t="s">
        <v>83</v>
      </c>
      <c r="J7" s="7"/>
      <c r="K7" s="7"/>
    </row>
    <row r="8" spans="1:11" x14ac:dyDescent="0.45">
      <c r="A8" s="16" t="s">
        <v>21</v>
      </c>
      <c r="B8" s="23" t="s">
        <v>21</v>
      </c>
      <c r="C8" s="91">
        <v>4.0267348635601303</v>
      </c>
      <c r="D8" s="23">
        <v>5867912975.6018705</v>
      </c>
      <c r="E8" s="86">
        <v>2.9346534700000002</v>
      </c>
      <c r="F8" s="86">
        <v>-3.6018221499999998</v>
      </c>
      <c r="G8" s="86">
        <v>-12.88296856</v>
      </c>
      <c r="H8" s="86">
        <v>47.01279323</v>
      </c>
      <c r="I8" s="7" t="s">
        <v>84</v>
      </c>
      <c r="J8" s="7"/>
      <c r="K8" s="7"/>
    </row>
    <row r="9" spans="1:11" x14ac:dyDescent="0.45">
      <c r="A9" s="15" t="s">
        <v>25</v>
      </c>
      <c r="B9" s="24" t="s">
        <v>34</v>
      </c>
      <c r="C9" s="92">
        <v>12.13500320124229</v>
      </c>
      <c r="D9" s="24">
        <v>2417706650.3579984</v>
      </c>
      <c r="E9" s="86">
        <v>2.2343737899999998</v>
      </c>
      <c r="F9" s="86">
        <v>2.8121520000000001E-2</v>
      </c>
      <c r="G9" s="86">
        <v>-15.244188250000001</v>
      </c>
      <c r="H9" s="86">
        <v>55.924116550000001</v>
      </c>
      <c r="I9" s="7" t="s">
        <v>83</v>
      </c>
      <c r="J9" s="7"/>
      <c r="K9" s="7"/>
    </row>
    <row r="10" spans="1:11" x14ac:dyDescent="0.45">
      <c r="A10" s="14" t="s">
        <v>2</v>
      </c>
      <c r="B10" s="25" t="s">
        <v>1</v>
      </c>
      <c r="C10" s="93">
        <v>1662.1625191195444</v>
      </c>
      <c r="D10" s="25">
        <v>48936112811.718063</v>
      </c>
      <c r="E10" s="86">
        <v>2.80231655</v>
      </c>
      <c r="F10" s="86">
        <v>4.3652231700000002</v>
      </c>
      <c r="G10" s="86">
        <v>-7.4711440400000004</v>
      </c>
      <c r="H10" s="86">
        <v>18.024971270000002</v>
      </c>
      <c r="I10" s="7" t="s">
        <v>80</v>
      </c>
      <c r="J10" s="7"/>
      <c r="K10" s="7"/>
    </row>
    <row r="11" spans="1:11" x14ac:dyDescent="0.45">
      <c r="A11" s="82" t="s">
        <v>42</v>
      </c>
      <c r="B11" s="83" t="s">
        <v>43</v>
      </c>
      <c r="C11" s="94">
        <v>9.7092366638830002E-2</v>
      </c>
      <c r="D11" s="83">
        <v>408935.34749258001</v>
      </c>
      <c r="E11" s="86">
        <v>-7.32299525</v>
      </c>
      <c r="F11" s="86">
        <v>-2.06501812</v>
      </c>
      <c r="G11" s="86">
        <v>27.006185330000001</v>
      </c>
      <c r="H11" s="86">
        <v>89.807274079999999</v>
      </c>
      <c r="I11" s="7" t="s">
        <v>85</v>
      </c>
      <c r="J11" s="7"/>
      <c r="K11" s="7"/>
    </row>
    <row r="12" spans="1:11" x14ac:dyDescent="0.45">
      <c r="A12" s="9" t="s">
        <v>5</v>
      </c>
      <c r="B12" s="7" t="s">
        <v>7</v>
      </c>
      <c r="C12" s="87">
        <v>28.140641617470841</v>
      </c>
      <c r="D12" s="7">
        <v>5058856546.0699329</v>
      </c>
      <c r="E12" s="86">
        <v>3.7002867300000002</v>
      </c>
      <c r="F12" s="86">
        <v>3.47897378</v>
      </c>
      <c r="G12" s="86">
        <v>-9.5508229599999996</v>
      </c>
      <c r="H12" s="86">
        <v>14.05723789</v>
      </c>
      <c r="I12" s="7" t="s">
        <v>81</v>
      </c>
      <c r="J12" s="7"/>
      <c r="K12" s="7"/>
    </row>
    <row r="13" spans="1:11" x14ac:dyDescent="0.45">
      <c r="A13" s="13" t="s">
        <v>3</v>
      </c>
      <c r="B13" s="26" t="s">
        <v>33</v>
      </c>
      <c r="C13" s="95">
        <v>183.52841923627372</v>
      </c>
      <c r="D13" s="26">
        <v>10168561431.561781</v>
      </c>
      <c r="E13" s="86">
        <v>2.64069851</v>
      </c>
      <c r="F13" s="86">
        <v>-2.42202377</v>
      </c>
      <c r="G13" s="86">
        <v>-15.27827246</v>
      </c>
      <c r="H13" s="86">
        <v>28.021528310000001</v>
      </c>
      <c r="I13" s="7" t="s">
        <v>86</v>
      </c>
      <c r="J13" s="7"/>
      <c r="K13" s="7"/>
    </row>
    <row r="14" spans="1:11" x14ac:dyDescent="0.45">
      <c r="A14" s="12" t="s">
        <v>22</v>
      </c>
      <c r="B14" s="27" t="s">
        <v>35</v>
      </c>
      <c r="C14" s="96">
        <v>12.37681441283341</v>
      </c>
      <c r="D14" s="27">
        <v>121708064.34788723</v>
      </c>
      <c r="E14" s="86">
        <v>3.1722618100000002</v>
      </c>
      <c r="F14" s="86">
        <v>46.465078769999998</v>
      </c>
      <c r="G14" s="86">
        <v>113.92315972999999</v>
      </c>
      <c r="H14" s="86">
        <v>310.51248028999998</v>
      </c>
      <c r="I14" s="7" t="s">
        <v>87</v>
      </c>
      <c r="J14" s="7"/>
      <c r="K14" s="7"/>
    </row>
    <row r="16" spans="1:11" x14ac:dyDescent="0.45">
      <c r="A16" s="205" t="s">
        <v>49</v>
      </c>
      <c r="B16" s="205"/>
    </row>
    <row r="17" spans="1:11" x14ac:dyDescent="0.45">
      <c r="A17" s="11" t="s">
        <v>62</v>
      </c>
      <c r="B17" s="11" t="s">
        <v>63</v>
      </c>
      <c r="C17" s="8"/>
      <c r="D17" s="8"/>
      <c r="G17" s="7"/>
      <c r="H17" s="10"/>
      <c r="I17" s="11"/>
      <c r="J17" s="7"/>
      <c r="K17" s="7"/>
    </row>
    <row r="18" spans="1:11" x14ac:dyDescent="0.45">
      <c r="A18" s="119" t="s">
        <v>44</v>
      </c>
      <c r="B18" s="119">
        <v>0.82233999999999996</v>
      </c>
      <c r="C18" s="8"/>
      <c r="D18" s="8"/>
      <c r="G18" s="7"/>
      <c r="H18" s="10"/>
      <c r="I18" s="11"/>
      <c r="J18" s="7"/>
      <c r="K18" s="7"/>
    </row>
    <row r="19" spans="1:11" x14ac:dyDescent="0.45">
      <c r="A19" s="119" t="s">
        <v>45</v>
      </c>
      <c r="B19" s="119" t="s">
        <v>64</v>
      </c>
      <c r="C19" s="8"/>
      <c r="D19" s="8"/>
      <c r="G19" s="7"/>
      <c r="H19" s="10"/>
      <c r="I19" s="11"/>
      <c r="J19" s="7"/>
      <c r="K19" s="7"/>
    </row>
    <row r="20" spans="1:11" x14ac:dyDescent="0.45">
      <c r="A20" s="119" t="s">
        <v>46</v>
      </c>
      <c r="B20" s="119" t="s">
        <v>65</v>
      </c>
      <c r="C20" s="8"/>
      <c r="D20" s="8"/>
      <c r="G20" s="7"/>
      <c r="H20" s="10"/>
      <c r="I20" s="11"/>
      <c r="J20" s="7"/>
      <c r="K20" s="7"/>
    </row>
    <row r="21" spans="1:11" x14ac:dyDescent="0.45">
      <c r="A21" s="119" t="s">
        <v>47</v>
      </c>
      <c r="B21" s="119" t="s">
        <v>66</v>
      </c>
      <c r="C21" s="8"/>
      <c r="D21" s="8"/>
      <c r="G21" s="7"/>
      <c r="H21" s="10"/>
      <c r="I21" s="11"/>
      <c r="J21" s="7"/>
      <c r="K21" s="7"/>
    </row>
    <row r="22" spans="1:11" x14ac:dyDescent="0.45">
      <c r="A22" s="119" t="s">
        <v>48</v>
      </c>
      <c r="B22" s="119" t="s">
        <v>67</v>
      </c>
      <c r="C22" s="8"/>
      <c r="D22" s="8"/>
      <c r="G22" s="7"/>
      <c r="H22" s="10"/>
      <c r="I22" s="11"/>
      <c r="J22" s="7"/>
      <c r="K22" s="7"/>
    </row>
  </sheetData>
  <mergeCells count="1">
    <mergeCell ref="A16:B16"/>
  </mergeCell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B7E2D74C-6333-4120-9CBA-2244EA3887B1}">
            <xm:f>NOT(ISERROR(SEARCH("-",C1)))</xm:f>
            <xm:f>"-"</xm:f>
            <x14:dxf>
              <fill>
                <patternFill>
                  <bgColor rgb="FFFF3737"/>
                </patternFill>
              </fill>
            </x14:dxf>
          </x14:cfRule>
          <xm:sqref>E1:H16 E23:H1048576 C17:F22</xm:sqref>
        </x14:conditionalFormatting>
        <x14:conditionalFormatting xmlns:xm="http://schemas.microsoft.com/office/excel/2006/main">
          <x14:cfRule type="notContainsText" priority="1" operator="notContains" id="{4F3459B2-ED6D-481E-AF66-FBFD96F74C5D}">
            <xm:f>ISERROR(SEARCH("-",E2))</xm:f>
            <xm:f>"-"</xm:f>
            <x14:dxf>
              <fill>
                <patternFill>
                  <bgColor rgb="FF00D05E"/>
                </patternFill>
              </fill>
            </x14:dxf>
          </x14:cfRule>
          <xm:sqref>E2:H14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ED69E6-7D3D-4B9A-B716-BF1245C8603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Résumé Crypto</vt:lpstr>
      <vt:lpstr>Transaction </vt:lpstr>
      <vt:lpstr>Log</vt:lpstr>
      <vt:lpstr>BTC</vt:lpstr>
      <vt:lpstr>ETH</vt:lpstr>
      <vt:lpstr>Cours</vt:lpstr>
      <vt:lpstr>_crypto</vt:lpstr>
      <vt:lpstr>_date</vt:lpstr>
      <vt:lpstr>_heure</vt:lpstr>
      <vt:lpstr>_montant</vt:lpstr>
      <vt:lpstr>_num</vt:lpstr>
      <vt:lpstr>_qte1</vt:lpstr>
      <vt:lpstr>_qte2</vt:lpstr>
      <vt:lpstr>_ressource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Bidaud</dc:creator>
  <cp:lastModifiedBy>Michel</cp:lastModifiedBy>
  <dcterms:created xsi:type="dcterms:W3CDTF">2021-01-10T16:54:50Z</dcterms:created>
  <dcterms:modified xsi:type="dcterms:W3CDTF">2021-02-24T08:28:45Z</dcterms:modified>
</cp:coreProperties>
</file>